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TALIA\CONSOLIDADOS AÑO 2025\REM A y BS CONSOLIDADOS AÑO 2025\REM A\"/>
    </mc:Choice>
  </mc:AlternateContent>
  <xr:revisionPtr revIDLastSave="0" documentId="13_ncr:1_{D3711036-7575-4F8B-90D0-4C229E607F13}" xr6:coauthVersionLast="47" xr6:coauthVersionMax="47" xr10:uidLastSave="{00000000-0000-0000-0000-000000000000}"/>
  <bookViews>
    <workbookView xWindow="-120" yWindow="-120" windowWidth="29040" windowHeight="15720" tabRatio="848" activeTab="12" xr2:uid="{00000000-000D-0000-FFFF-FFFF00000000}"/>
  </bookViews>
  <sheets>
    <sheet name="CONSOLIDADO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PTIEMBRE" sheetId="10" r:id="rId10"/>
    <sheet name="OCTUBRE" sheetId="11" r:id="rId11"/>
    <sheet name="NOVIEMBRE" sheetId="12" r:id="rId12"/>
    <sheet name="DICIEMBRE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11" i="13" l="1"/>
  <c r="B410" i="13"/>
  <c r="B409" i="13"/>
  <c r="B404" i="13"/>
  <c r="CP403" i="13"/>
  <c r="CO403" i="13"/>
  <c r="CA403" i="13"/>
  <c r="V403" i="13" s="1"/>
  <c r="B403" i="13"/>
  <c r="CB403" i="13" s="1"/>
  <c r="CB402" i="13"/>
  <c r="CA402" i="13"/>
  <c r="V402" i="13" s="1"/>
  <c r="B402" i="13"/>
  <c r="CP401" i="13"/>
  <c r="CO401" i="13"/>
  <c r="B401" i="13"/>
  <c r="CB400" i="13"/>
  <c r="B400" i="13"/>
  <c r="U399" i="13"/>
  <c r="T399" i="13"/>
  <c r="S399" i="13"/>
  <c r="R399" i="13"/>
  <c r="Q399" i="13"/>
  <c r="P399" i="13"/>
  <c r="O399" i="13"/>
  <c r="N399" i="13"/>
  <c r="M399" i="13"/>
  <c r="L399" i="13"/>
  <c r="K399" i="13"/>
  <c r="J399" i="13"/>
  <c r="I399" i="13"/>
  <c r="H399" i="13"/>
  <c r="G399" i="13"/>
  <c r="F399" i="13"/>
  <c r="E399" i="13"/>
  <c r="D399" i="13"/>
  <c r="B399" i="13" s="1"/>
  <c r="C399" i="13"/>
  <c r="CP398" i="13"/>
  <c r="CB398" i="13"/>
  <c r="CA398" i="13"/>
  <c r="V398" i="13" s="1"/>
  <c r="B398" i="13"/>
  <c r="CO398" i="13" s="1"/>
  <c r="CP397" i="13"/>
  <c r="CO397" i="13"/>
  <c r="CB397" i="13"/>
  <c r="CA397" i="13"/>
  <c r="V397" i="13" s="1"/>
  <c r="B397" i="13"/>
  <c r="CO396" i="13"/>
  <c r="CB396" i="13"/>
  <c r="V396" i="13" s="1"/>
  <c r="CA396" i="13"/>
  <c r="B396" i="13"/>
  <c r="CP396" i="13" s="1"/>
  <c r="U395" i="13"/>
  <c r="T395" i="13"/>
  <c r="S395" i="13"/>
  <c r="R395" i="13"/>
  <c r="Q395" i="13"/>
  <c r="P395" i="13"/>
  <c r="O395" i="13"/>
  <c r="N395" i="13"/>
  <c r="M395" i="13"/>
  <c r="L395" i="13"/>
  <c r="K395" i="13"/>
  <c r="I395" i="13"/>
  <c r="H395" i="13"/>
  <c r="G395" i="13"/>
  <c r="F395" i="13"/>
  <c r="E395" i="13"/>
  <c r="D395" i="13"/>
  <c r="C395" i="13"/>
  <c r="B394" i="13"/>
  <c r="D389" i="13"/>
  <c r="C389" i="13"/>
  <c r="D388" i="13"/>
  <c r="C388" i="13"/>
  <c r="B388" i="13" s="1"/>
  <c r="CP387" i="13"/>
  <c r="CO387" i="13"/>
  <c r="CA387" i="13"/>
  <c r="AT387" i="13"/>
  <c r="D387" i="13"/>
  <c r="C387" i="13"/>
  <c r="B387" i="13"/>
  <c r="CB387" i="13" s="1"/>
  <c r="D386" i="13"/>
  <c r="C386" i="13"/>
  <c r="B386" i="13"/>
  <c r="CP385" i="13"/>
  <c r="D385" i="13"/>
  <c r="C385" i="13"/>
  <c r="B385" i="13"/>
  <c r="CP384" i="13"/>
  <c r="CO384" i="13"/>
  <c r="CB384" i="13"/>
  <c r="CA384" i="13"/>
  <c r="AT384" i="13" s="1"/>
  <c r="D384" i="13"/>
  <c r="C384" i="13"/>
  <c r="B384" i="13" s="1"/>
  <c r="D382" i="13"/>
  <c r="C382" i="13"/>
  <c r="D381" i="13"/>
  <c r="C381" i="13"/>
  <c r="B381" i="13"/>
  <c r="D380" i="13"/>
  <c r="C380" i="13"/>
  <c r="B380" i="13" s="1"/>
  <c r="CB379" i="13"/>
  <c r="D379" i="13"/>
  <c r="B379" i="13" s="1"/>
  <c r="C379" i="13"/>
  <c r="D378" i="13"/>
  <c r="C378" i="13"/>
  <c r="B378" i="13" s="1"/>
  <c r="D376" i="13"/>
  <c r="C376" i="13"/>
  <c r="B376" i="13" s="1"/>
  <c r="D375" i="13"/>
  <c r="C375" i="13"/>
  <c r="B375" i="13" s="1"/>
  <c r="CP373" i="13"/>
  <c r="CO373" i="13"/>
  <c r="CB373" i="13"/>
  <c r="D373" i="13"/>
  <c r="C373" i="13"/>
  <c r="B373" i="13"/>
  <c r="CA373" i="13" s="1"/>
  <c r="D372" i="13"/>
  <c r="C372" i="13"/>
  <c r="B372" i="13"/>
  <c r="E366" i="13"/>
  <c r="D366" i="13"/>
  <c r="C366" i="13" s="1"/>
  <c r="CB365" i="13"/>
  <c r="CA365" i="13"/>
  <c r="AN365" i="13"/>
  <c r="E365" i="13"/>
  <c r="D365" i="13"/>
  <c r="C365" i="13" s="1"/>
  <c r="E364" i="13"/>
  <c r="D364" i="13"/>
  <c r="C364" i="13" s="1"/>
  <c r="CP363" i="13"/>
  <c r="E363" i="13"/>
  <c r="D363" i="13"/>
  <c r="C363" i="13" s="1"/>
  <c r="E362" i="13"/>
  <c r="C362" i="13" s="1"/>
  <c r="D362" i="13"/>
  <c r="E361" i="13"/>
  <c r="D361" i="13"/>
  <c r="CB360" i="13"/>
  <c r="E360" i="13"/>
  <c r="D360" i="13"/>
  <c r="C360" i="13" s="1"/>
  <c r="E359" i="13"/>
  <c r="D359" i="13"/>
  <c r="E358" i="13"/>
  <c r="D358" i="13"/>
  <c r="C358" i="13"/>
  <c r="E357" i="13"/>
  <c r="D357" i="13"/>
  <c r="C357" i="13"/>
  <c r="CT352" i="13"/>
  <c r="D352" i="13"/>
  <c r="CF352" i="13" s="1"/>
  <c r="C352" i="13"/>
  <c r="CU351" i="13"/>
  <c r="CT351" i="13"/>
  <c r="CS351" i="13"/>
  <c r="CR351" i="13"/>
  <c r="CG351" i="13"/>
  <c r="CF351" i="13"/>
  <c r="CE351" i="13"/>
  <c r="CD351" i="13"/>
  <c r="V351" i="13"/>
  <c r="D351" i="13"/>
  <c r="C351" i="13"/>
  <c r="B351" i="13"/>
  <c r="CB346" i="13"/>
  <c r="E346" i="13"/>
  <c r="CA346" i="13" s="1"/>
  <c r="D346" i="13"/>
  <c r="CP346" i="13" s="1"/>
  <c r="CQ345" i="13"/>
  <c r="CP345" i="13"/>
  <c r="CO345" i="13"/>
  <c r="CD345" i="13"/>
  <c r="E345" i="13"/>
  <c r="C345" i="13" s="1"/>
  <c r="D345" i="13"/>
  <c r="CB345" i="13" s="1"/>
  <c r="CO344" i="13"/>
  <c r="CD344" i="13"/>
  <c r="CC344" i="13"/>
  <c r="AL344" i="13" s="1"/>
  <c r="CB344" i="13"/>
  <c r="CA344" i="13"/>
  <c r="E344" i="13"/>
  <c r="D344" i="13"/>
  <c r="CP344" i="13" s="1"/>
  <c r="C344" i="13"/>
  <c r="CQ344" i="13" s="1"/>
  <c r="CT339" i="13"/>
  <c r="CP339" i="13"/>
  <c r="CO339" i="13"/>
  <c r="CF339" i="13"/>
  <c r="CE339" i="13"/>
  <c r="CD339" i="13"/>
  <c r="E339" i="13"/>
  <c r="CA339" i="13" s="1"/>
  <c r="D339" i="13"/>
  <c r="CB339" i="13" s="1"/>
  <c r="C339" i="13"/>
  <c r="CA338" i="13"/>
  <c r="E338" i="13"/>
  <c r="CO338" i="13" s="1"/>
  <c r="D338" i="13"/>
  <c r="C338" i="13"/>
  <c r="CP337" i="13"/>
  <c r="CO337" i="13"/>
  <c r="CA337" i="13"/>
  <c r="E337" i="13"/>
  <c r="D337" i="13"/>
  <c r="CB337" i="13" s="1"/>
  <c r="C337" i="13"/>
  <c r="CR336" i="13"/>
  <c r="CQ336" i="13"/>
  <c r="CP336" i="13"/>
  <c r="CO336" i="13"/>
  <c r="CF336" i="13"/>
  <c r="CB336" i="13"/>
  <c r="CA336" i="13"/>
  <c r="E336" i="13"/>
  <c r="D336" i="13"/>
  <c r="C336" i="13"/>
  <c r="CS336" i="13" s="1"/>
  <c r="CP335" i="13"/>
  <c r="CB335" i="13"/>
  <c r="CA335" i="13"/>
  <c r="E335" i="13"/>
  <c r="CO335" i="13" s="1"/>
  <c r="D335" i="13"/>
  <c r="C335" i="13" s="1"/>
  <c r="E334" i="13"/>
  <c r="D334" i="13"/>
  <c r="C334" i="13"/>
  <c r="CP333" i="13"/>
  <c r="E333" i="13"/>
  <c r="CA333" i="13" s="1"/>
  <c r="D333" i="13"/>
  <c r="CB333" i="13" s="1"/>
  <c r="CT332" i="13"/>
  <c r="CS332" i="13"/>
  <c r="CR332" i="13"/>
  <c r="CQ332" i="13"/>
  <c r="CP332" i="13"/>
  <c r="CO332" i="13"/>
  <c r="CF332" i="13"/>
  <c r="CE332" i="13"/>
  <c r="CD332" i="13"/>
  <c r="CC332" i="13"/>
  <c r="CB332" i="13"/>
  <c r="CA332" i="13"/>
  <c r="E332" i="13"/>
  <c r="D332" i="13"/>
  <c r="C332" i="13"/>
  <c r="E331" i="13"/>
  <c r="D331" i="13"/>
  <c r="CB330" i="13"/>
  <c r="CA330" i="13"/>
  <c r="E330" i="13"/>
  <c r="CO330" i="13" s="1"/>
  <c r="D330" i="13"/>
  <c r="CP330" i="13" s="1"/>
  <c r="C330" i="13"/>
  <c r="CS329" i="13"/>
  <c r="CR329" i="13"/>
  <c r="CQ329" i="13"/>
  <c r="CO329" i="13"/>
  <c r="CD329" i="13"/>
  <c r="E329" i="13"/>
  <c r="CA329" i="13" s="1"/>
  <c r="C329" i="13"/>
  <c r="CQ324" i="13"/>
  <c r="CO324" i="13"/>
  <c r="CC324" i="13"/>
  <c r="CA324" i="13"/>
  <c r="E324" i="13"/>
  <c r="D324" i="13"/>
  <c r="CS323" i="13"/>
  <c r="CR323" i="13"/>
  <c r="CQ323" i="13"/>
  <c r="CP323" i="13"/>
  <c r="CO323" i="13"/>
  <c r="CG323" i="13"/>
  <c r="CC323" i="13"/>
  <c r="CB323" i="13"/>
  <c r="CA323" i="13"/>
  <c r="E323" i="13"/>
  <c r="D323" i="13"/>
  <c r="C323" i="13"/>
  <c r="CU322" i="13"/>
  <c r="CQ322" i="13"/>
  <c r="CP322" i="13"/>
  <c r="CO322" i="13"/>
  <c r="CG322" i="13"/>
  <c r="CF322" i="13"/>
  <c r="CE322" i="13"/>
  <c r="CD322" i="13"/>
  <c r="CC322" i="13"/>
  <c r="CA322" i="13"/>
  <c r="E322" i="13"/>
  <c r="C322" i="13" s="1"/>
  <c r="CT322" i="13" s="1"/>
  <c r="D322" i="13"/>
  <c r="CU321" i="13"/>
  <c r="CT321" i="13"/>
  <c r="CS321" i="13"/>
  <c r="CR321" i="13"/>
  <c r="CO321" i="13"/>
  <c r="CC321" i="13"/>
  <c r="CB321" i="13"/>
  <c r="CA321" i="13"/>
  <c r="E321" i="13"/>
  <c r="CP321" i="13" s="1"/>
  <c r="D321" i="13"/>
  <c r="CQ321" i="13" s="1"/>
  <c r="C321" i="13"/>
  <c r="CQ320" i="13"/>
  <c r="CO320" i="13"/>
  <c r="CA320" i="13"/>
  <c r="E320" i="13"/>
  <c r="CB320" i="13" s="1"/>
  <c r="D320" i="13"/>
  <c r="CC320" i="13" s="1"/>
  <c r="CP319" i="13"/>
  <c r="CO319" i="13"/>
  <c r="CA319" i="13"/>
  <c r="E319" i="13"/>
  <c r="CB319" i="13" s="1"/>
  <c r="D319" i="13"/>
  <c r="CQ319" i="13" s="1"/>
  <c r="CO318" i="13"/>
  <c r="CC318" i="13"/>
  <c r="CB318" i="13"/>
  <c r="CA318" i="13"/>
  <c r="E318" i="13"/>
  <c r="D318" i="13"/>
  <c r="CQ318" i="13" s="1"/>
  <c r="CO317" i="13"/>
  <c r="CF317" i="13"/>
  <c r="CB317" i="13"/>
  <c r="CA317" i="13"/>
  <c r="E317" i="13"/>
  <c r="CP317" i="13" s="1"/>
  <c r="D317" i="13"/>
  <c r="C317" i="13"/>
  <c r="CP316" i="13"/>
  <c r="CO316" i="13"/>
  <c r="CB316" i="13"/>
  <c r="CA316" i="13"/>
  <c r="E316" i="13"/>
  <c r="D316" i="13"/>
  <c r="CO315" i="13"/>
  <c r="CA315" i="13"/>
  <c r="E315" i="13"/>
  <c r="CU314" i="13"/>
  <c r="CP314" i="13"/>
  <c r="CO314" i="13"/>
  <c r="CG314" i="13"/>
  <c r="CF314" i="13"/>
  <c r="CE314" i="13"/>
  <c r="CD314" i="13"/>
  <c r="CB314" i="13"/>
  <c r="CA314" i="13"/>
  <c r="E314" i="13"/>
  <c r="C314" i="13" s="1"/>
  <c r="CO313" i="13"/>
  <c r="CA313" i="13"/>
  <c r="E313" i="13"/>
  <c r="C313" i="13" s="1"/>
  <c r="CO312" i="13"/>
  <c r="CA312" i="13"/>
  <c r="E312" i="13"/>
  <c r="CP311" i="13"/>
  <c r="CO311" i="13"/>
  <c r="CA311" i="13"/>
  <c r="E311" i="13"/>
  <c r="CB311" i="13" s="1"/>
  <c r="C311" i="13"/>
  <c r="CU310" i="13"/>
  <c r="CT310" i="13"/>
  <c r="CO310" i="13"/>
  <c r="CE310" i="13"/>
  <c r="CB310" i="13"/>
  <c r="CA310" i="13"/>
  <c r="E310" i="13"/>
  <c r="CP310" i="13" s="1"/>
  <c r="C310" i="13"/>
  <c r="CO309" i="13"/>
  <c r="CG309" i="13"/>
  <c r="CF309" i="13"/>
  <c r="CE309" i="13"/>
  <c r="CD309" i="13"/>
  <c r="CB309" i="13"/>
  <c r="CA309" i="13"/>
  <c r="AW309" i="13" s="1"/>
  <c r="E309" i="13"/>
  <c r="CP309" i="13" s="1"/>
  <c r="C309" i="13"/>
  <c r="CO308" i="13"/>
  <c r="CA308" i="13"/>
  <c r="E308" i="13"/>
  <c r="CO307" i="13"/>
  <c r="CA307" i="13"/>
  <c r="E307" i="13"/>
  <c r="AV306" i="13"/>
  <c r="AU306" i="13"/>
  <c r="AT306" i="13"/>
  <c r="AS306" i="13"/>
  <c r="AR306" i="13"/>
  <c r="AQ306" i="13"/>
  <c r="AP306" i="13"/>
  <c r="AO306" i="13"/>
  <c r="AN306" i="13"/>
  <c r="AM306" i="13"/>
  <c r="AL306" i="13"/>
  <c r="AK306" i="13"/>
  <c r="AJ306" i="13"/>
  <c r="AI306" i="13"/>
  <c r="AH306" i="13"/>
  <c r="AG306" i="13"/>
  <c r="AF306" i="13"/>
  <c r="AE306" i="13"/>
  <c r="AD306" i="13"/>
  <c r="AC306" i="13"/>
  <c r="AB306" i="13"/>
  <c r="AA306" i="13"/>
  <c r="Z306" i="13"/>
  <c r="Y306" i="13"/>
  <c r="X306" i="13"/>
  <c r="D306" i="13" s="1"/>
  <c r="C306" i="13" s="1"/>
  <c r="W306" i="13"/>
  <c r="V306" i="13"/>
  <c r="U306" i="13"/>
  <c r="E306" i="13" s="1"/>
  <c r="T306" i="13"/>
  <c r="S306" i="13"/>
  <c r="R306" i="13"/>
  <c r="Q306" i="13"/>
  <c r="P306" i="13"/>
  <c r="O306" i="13"/>
  <c r="N306" i="13"/>
  <c r="M306" i="13"/>
  <c r="L306" i="13"/>
  <c r="K306" i="13"/>
  <c r="J306" i="13"/>
  <c r="I306" i="13"/>
  <c r="H306" i="13"/>
  <c r="G306" i="13"/>
  <c r="F306" i="13"/>
  <c r="CR301" i="13"/>
  <c r="CQ301" i="13"/>
  <c r="CP301" i="13"/>
  <c r="CB301" i="13"/>
  <c r="E301" i="13"/>
  <c r="D301" i="13"/>
  <c r="C301" i="13"/>
  <c r="E300" i="13"/>
  <c r="D300" i="13"/>
  <c r="E299" i="13"/>
  <c r="D299" i="13"/>
  <c r="CO298" i="13"/>
  <c r="CD298" i="13"/>
  <c r="CC298" i="13"/>
  <c r="CB298" i="13"/>
  <c r="CA298" i="13"/>
  <c r="E298" i="13"/>
  <c r="D298" i="13"/>
  <c r="C298" i="13"/>
  <c r="CR298" i="13" s="1"/>
  <c r="CR293" i="13"/>
  <c r="CQ293" i="13"/>
  <c r="CP293" i="13"/>
  <c r="CD293" i="13"/>
  <c r="E293" i="13"/>
  <c r="D293" i="13"/>
  <c r="CS292" i="13"/>
  <c r="CQ292" i="13"/>
  <c r="CP292" i="13"/>
  <c r="CI292" i="13"/>
  <c r="E292" i="13"/>
  <c r="D292" i="13"/>
  <c r="C292" i="13"/>
  <c r="CQ291" i="13"/>
  <c r="CE291" i="13"/>
  <c r="E291" i="13"/>
  <c r="D291" i="13"/>
  <c r="CS290" i="13"/>
  <c r="CR290" i="13"/>
  <c r="CQ290" i="13"/>
  <c r="CP290" i="13"/>
  <c r="CE290" i="13"/>
  <c r="CD290" i="13"/>
  <c r="CC290" i="13"/>
  <c r="E290" i="13"/>
  <c r="CB290" i="13" s="1"/>
  <c r="D290" i="13"/>
  <c r="C290" i="13"/>
  <c r="CW289" i="13"/>
  <c r="CT289" i="13"/>
  <c r="CS289" i="13"/>
  <c r="CR289" i="13"/>
  <c r="CQ289" i="13"/>
  <c r="CP289" i="13"/>
  <c r="CI289" i="13"/>
  <c r="CH289" i="13"/>
  <c r="CG289" i="13"/>
  <c r="CF289" i="13"/>
  <c r="CE289" i="13"/>
  <c r="CD289" i="13"/>
  <c r="CC289" i="13"/>
  <c r="CB289" i="13"/>
  <c r="AY289" i="13"/>
  <c r="E289" i="13"/>
  <c r="D289" i="13"/>
  <c r="C289" i="13"/>
  <c r="CS288" i="13"/>
  <c r="CR288" i="13"/>
  <c r="CQ288" i="13"/>
  <c r="CP288" i="13"/>
  <c r="CE288" i="13"/>
  <c r="CC288" i="13"/>
  <c r="CB288" i="13"/>
  <c r="E288" i="13"/>
  <c r="D288" i="13"/>
  <c r="E287" i="13"/>
  <c r="D287" i="13"/>
  <c r="C287" i="13"/>
  <c r="CW286" i="13"/>
  <c r="CP286" i="13"/>
  <c r="CI286" i="13"/>
  <c r="CH286" i="13"/>
  <c r="CG286" i="13"/>
  <c r="CF286" i="13"/>
  <c r="CE286" i="13"/>
  <c r="E286" i="13"/>
  <c r="CS286" i="13" s="1"/>
  <c r="D286" i="13"/>
  <c r="C286" i="13"/>
  <c r="CS285" i="13"/>
  <c r="CE285" i="13"/>
  <c r="CC285" i="13"/>
  <c r="E285" i="13"/>
  <c r="CQ285" i="13" s="1"/>
  <c r="D285" i="13"/>
  <c r="CW284" i="13"/>
  <c r="CT284" i="13"/>
  <c r="CS284" i="13"/>
  <c r="CR284" i="13"/>
  <c r="CQ284" i="13"/>
  <c r="CF284" i="13"/>
  <c r="CE284" i="13"/>
  <c r="CD284" i="13"/>
  <c r="CC284" i="13"/>
  <c r="CB284" i="13"/>
  <c r="E284" i="13"/>
  <c r="CP284" i="13" s="1"/>
  <c r="D284" i="13"/>
  <c r="C284" i="13"/>
  <c r="CR283" i="13"/>
  <c r="CD283" i="13"/>
  <c r="CC283" i="13"/>
  <c r="E283" i="13"/>
  <c r="D283" i="13"/>
  <c r="E282" i="13"/>
  <c r="D282" i="13"/>
  <c r="E281" i="13"/>
  <c r="CS281" i="13" s="1"/>
  <c r="D281" i="13"/>
  <c r="C281" i="13" s="1"/>
  <c r="CW280" i="13"/>
  <c r="CS280" i="13"/>
  <c r="CR280" i="13"/>
  <c r="CH280" i="13"/>
  <c r="CE280" i="13"/>
  <c r="CD280" i="13"/>
  <c r="E280" i="13"/>
  <c r="D280" i="13"/>
  <c r="C280" i="13"/>
  <c r="CV280" i="13" s="1"/>
  <c r="CW279" i="13"/>
  <c r="CV279" i="13"/>
  <c r="CS279" i="13"/>
  <c r="CR279" i="13"/>
  <c r="CI279" i="13"/>
  <c r="CH279" i="13"/>
  <c r="CE279" i="13"/>
  <c r="CD279" i="13"/>
  <c r="AY279" i="13"/>
  <c r="E279" i="13"/>
  <c r="D279" i="13"/>
  <c r="C279" i="13"/>
  <c r="CE278" i="13"/>
  <c r="E278" i="13"/>
  <c r="D278" i="13"/>
  <c r="CT277" i="13"/>
  <c r="CS277" i="13"/>
  <c r="CP277" i="13"/>
  <c r="CI277" i="13"/>
  <c r="CC277" i="13"/>
  <c r="E277" i="13"/>
  <c r="D277" i="13"/>
  <c r="C277" i="13" s="1"/>
  <c r="CP276" i="13"/>
  <c r="CE276" i="13"/>
  <c r="E276" i="13"/>
  <c r="CQ276" i="13" s="1"/>
  <c r="D276" i="13"/>
  <c r="C276" i="13"/>
  <c r="CH276" i="13" s="1"/>
  <c r="CE275" i="13"/>
  <c r="CC275" i="13"/>
  <c r="E275" i="13"/>
  <c r="CQ275" i="13" s="1"/>
  <c r="D275" i="13"/>
  <c r="CS274" i="13"/>
  <c r="CE274" i="13"/>
  <c r="CD274" i="13"/>
  <c r="CC274" i="13"/>
  <c r="CB274" i="13"/>
  <c r="E274" i="13"/>
  <c r="CQ274" i="13" s="1"/>
  <c r="D274" i="13"/>
  <c r="CR274" i="13" s="1"/>
  <c r="C274" i="13"/>
  <c r="E273" i="13"/>
  <c r="D273" i="13"/>
  <c r="C273" i="13" s="1"/>
  <c r="CW272" i="13"/>
  <c r="CT272" i="13"/>
  <c r="CS272" i="13"/>
  <c r="CR272" i="13"/>
  <c r="CP272" i="13"/>
  <c r="CG272" i="13"/>
  <c r="CF272" i="13"/>
  <c r="CE272" i="13"/>
  <c r="CD272" i="13"/>
  <c r="E272" i="13"/>
  <c r="CB272" i="13" s="1"/>
  <c r="D272" i="13"/>
  <c r="C272" i="13"/>
  <c r="E271" i="13"/>
  <c r="D271" i="13"/>
  <c r="CS270" i="13"/>
  <c r="CP270" i="13"/>
  <c r="E270" i="13"/>
  <c r="CE270" i="13" s="1"/>
  <c r="D270" i="13"/>
  <c r="C270" i="13"/>
  <c r="CT270" i="13" s="1"/>
  <c r="CW269" i="13"/>
  <c r="CE269" i="13"/>
  <c r="E269" i="13"/>
  <c r="D269" i="13"/>
  <c r="C269" i="13"/>
  <c r="CE268" i="13"/>
  <c r="CB268" i="13"/>
  <c r="E268" i="13"/>
  <c r="D268" i="13"/>
  <c r="CD268" i="13" s="1"/>
  <c r="C268" i="13"/>
  <c r="CW268" i="13" s="1"/>
  <c r="CW267" i="13"/>
  <c r="CS267" i="13"/>
  <c r="CR267" i="13"/>
  <c r="CQ267" i="13"/>
  <c r="E267" i="13"/>
  <c r="D267" i="13"/>
  <c r="CD267" i="13" s="1"/>
  <c r="C267" i="13"/>
  <c r="CR266" i="13"/>
  <c r="E266" i="13"/>
  <c r="D266" i="13"/>
  <c r="CD266" i="13" s="1"/>
  <c r="E265" i="13"/>
  <c r="D265" i="13"/>
  <c r="C265" i="13"/>
  <c r="CW264" i="13"/>
  <c r="CV264" i="13"/>
  <c r="CU264" i="13"/>
  <c r="CT264" i="13"/>
  <c r="CS264" i="13"/>
  <c r="CR264" i="13"/>
  <c r="CQ264" i="13"/>
  <c r="CP264" i="13"/>
  <c r="CF264" i="13"/>
  <c r="CE264" i="13"/>
  <c r="E264" i="13"/>
  <c r="CC264" i="13" s="1"/>
  <c r="D264" i="13"/>
  <c r="CD264" i="13" s="1"/>
  <c r="C264" i="13"/>
  <c r="CW263" i="13"/>
  <c r="CV263" i="13"/>
  <c r="CU263" i="13"/>
  <c r="CT263" i="13"/>
  <c r="CS263" i="13"/>
  <c r="CR263" i="13"/>
  <c r="CQ263" i="13"/>
  <c r="CP263" i="13"/>
  <c r="CI263" i="13"/>
  <c r="CH263" i="13"/>
  <c r="CG263" i="13"/>
  <c r="AY263" i="13" s="1"/>
  <c r="CF263" i="13"/>
  <c r="CE263" i="13"/>
  <c r="CB263" i="13"/>
  <c r="E263" i="13"/>
  <c r="CC263" i="13" s="1"/>
  <c r="D263" i="13"/>
  <c r="CD263" i="13" s="1"/>
  <c r="C263" i="13"/>
  <c r="CS262" i="13"/>
  <c r="CR262" i="13"/>
  <c r="CQ262" i="13"/>
  <c r="CP262" i="13"/>
  <c r="CE262" i="13"/>
  <c r="CB262" i="13"/>
  <c r="E262" i="13"/>
  <c r="CC262" i="13" s="1"/>
  <c r="D262" i="13"/>
  <c r="CS261" i="13"/>
  <c r="CR261" i="13"/>
  <c r="CQ261" i="13"/>
  <c r="CP261" i="13"/>
  <c r="CE261" i="13"/>
  <c r="CB261" i="13"/>
  <c r="E261" i="13"/>
  <c r="CC261" i="13" s="1"/>
  <c r="D261" i="13"/>
  <c r="CD261" i="13" s="1"/>
  <c r="CR260" i="13"/>
  <c r="E260" i="13"/>
  <c r="C260" i="13"/>
  <c r="CW259" i="13"/>
  <c r="CV259" i="13"/>
  <c r="CU259" i="13"/>
  <c r="CT259" i="13"/>
  <c r="CS259" i="13"/>
  <c r="CH259" i="13"/>
  <c r="CG259" i="13"/>
  <c r="CF259" i="13"/>
  <c r="CE259" i="13"/>
  <c r="CD259" i="13"/>
  <c r="E259" i="13"/>
  <c r="D259" i="13"/>
  <c r="CR259" i="13" s="1"/>
  <c r="C259" i="13"/>
  <c r="CI259" i="13" s="1"/>
  <c r="CW258" i="13"/>
  <c r="CV258" i="13"/>
  <c r="CU258" i="13"/>
  <c r="CT258" i="13"/>
  <c r="CS258" i="13"/>
  <c r="CR258" i="13"/>
  <c r="CQ258" i="13"/>
  <c r="CF258" i="13"/>
  <c r="CE258" i="13"/>
  <c r="E258" i="13"/>
  <c r="D258" i="13"/>
  <c r="CD258" i="13" s="1"/>
  <c r="C258" i="13"/>
  <c r="CP257" i="13"/>
  <c r="CD257" i="13"/>
  <c r="E257" i="13"/>
  <c r="D257" i="13"/>
  <c r="CR257" i="13" s="1"/>
  <c r="CW256" i="13"/>
  <c r="CV256" i="13"/>
  <c r="CU256" i="13"/>
  <c r="CT256" i="13"/>
  <c r="CS256" i="13"/>
  <c r="CQ256" i="13"/>
  <c r="CP256" i="13"/>
  <c r="E256" i="13"/>
  <c r="D256" i="13"/>
  <c r="CD256" i="13" s="1"/>
  <c r="C256" i="13"/>
  <c r="CW255" i="13"/>
  <c r="CV255" i="13"/>
  <c r="CU255" i="13"/>
  <c r="CT255" i="13"/>
  <c r="CS255" i="13"/>
  <c r="CR255" i="13"/>
  <c r="CQ255" i="13"/>
  <c r="CP255" i="13"/>
  <c r="CI255" i="13"/>
  <c r="CH255" i="13"/>
  <c r="CG255" i="13"/>
  <c r="CF255" i="13"/>
  <c r="CE255" i="13"/>
  <c r="E255" i="13"/>
  <c r="CB255" i="13" s="1"/>
  <c r="D255" i="13"/>
  <c r="CD255" i="13" s="1"/>
  <c r="C255" i="13"/>
  <c r="CW254" i="13"/>
  <c r="CV254" i="13"/>
  <c r="CU254" i="13"/>
  <c r="CT254" i="13"/>
  <c r="CS254" i="13"/>
  <c r="CR254" i="13"/>
  <c r="CQ254" i="13"/>
  <c r="CP254" i="13"/>
  <c r="CI254" i="13"/>
  <c r="CH254" i="13"/>
  <c r="CG254" i="13"/>
  <c r="CF254" i="13"/>
  <c r="CE254" i="13"/>
  <c r="CD254" i="13"/>
  <c r="CC254" i="13"/>
  <c r="E254" i="13"/>
  <c r="CB254" i="13" s="1"/>
  <c r="D254" i="13"/>
  <c r="C254" i="13"/>
  <c r="CE253" i="13"/>
  <c r="CD253" i="13"/>
  <c r="CC253" i="13"/>
  <c r="E253" i="13"/>
  <c r="CB253" i="13" s="1"/>
  <c r="D253" i="13"/>
  <c r="C253" i="13" s="1"/>
  <c r="CT252" i="13"/>
  <c r="CS252" i="13"/>
  <c r="CR252" i="13"/>
  <c r="CQ252" i="13"/>
  <c r="CG252" i="13"/>
  <c r="CF252" i="13"/>
  <c r="CE252" i="13"/>
  <c r="E252" i="13"/>
  <c r="D252" i="13"/>
  <c r="CD252" i="13" s="1"/>
  <c r="C252" i="13"/>
  <c r="CQ251" i="13"/>
  <c r="CP251" i="13"/>
  <c r="CE251" i="13"/>
  <c r="CC251" i="13"/>
  <c r="E251" i="13"/>
  <c r="D251" i="13"/>
  <c r="C251" i="13"/>
  <c r="E250" i="13"/>
  <c r="CC250" i="13" s="1"/>
  <c r="D250" i="13"/>
  <c r="CW249" i="13"/>
  <c r="CS249" i="13"/>
  <c r="CH249" i="13"/>
  <c r="CG249" i="13"/>
  <c r="CF249" i="13"/>
  <c r="CE249" i="13"/>
  <c r="CD249" i="13"/>
  <c r="CC249" i="13"/>
  <c r="E249" i="13"/>
  <c r="D249" i="13"/>
  <c r="CR249" i="13" s="1"/>
  <c r="C249" i="13"/>
  <c r="CR248" i="13"/>
  <c r="CQ248" i="13"/>
  <c r="CC248" i="13"/>
  <c r="E248" i="13"/>
  <c r="D248" i="13"/>
  <c r="CD248" i="13" s="1"/>
  <c r="C248" i="13"/>
  <c r="CS247" i="13"/>
  <c r="CR247" i="13"/>
  <c r="CD247" i="13"/>
  <c r="E247" i="13"/>
  <c r="D247" i="13"/>
  <c r="E245" i="13"/>
  <c r="D245" i="13"/>
  <c r="CD245" i="13" s="1"/>
  <c r="C245" i="13"/>
  <c r="CB241" i="13"/>
  <c r="E241" i="13"/>
  <c r="D241" i="13"/>
  <c r="C241" i="13"/>
  <c r="CX240" i="13"/>
  <c r="CW240" i="13"/>
  <c r="CV240" i="13"/>
  <c r="CA240" i="13"/>
  <c r="E240" i="13"/>
  <c r="D240" i="13"/>
  <c r="CJ240" i="13" s="1"/>
  <c r="CY239" i="13"/>
  <c r="CX239" i="13"/>
  <c r="CW239" i="13"/>
  <c r="CT239" i="13"/>
  <c r="CS239" i="13"/>
  <c r="CR239" i="13"/>
  <c r="CQ239" i="13"/>
  <c r="CP239" i="13"/>
  <c r="CO239" i="13"/>
  <c r="CJ239" i="13"/>
  <c r="CI239" i="13"/>
  <c r="CH239" i="13"/>
  <c r="CG239" i="13"/>
  <c r="CE239" i="13"/>
  <c r="CD239" i="13"/>
  <c r="CC239" i="13"/>
  <c r="CB239" i="13"/>
  <c r="CA239" i="13"/>
  <c r="E239" i="13"/>
  <c r="CV239" i="13" s="1"/>
  <c r="D239" i="13"/>
  <c r="CU239" i="13" s="1"/>
  <c r="C239" i="13"/>
  <c r="CY238" i="13"/>
  <c r="CW238" i="13"/>
  <c r="CV238" i="13"/>
  <c r="CT238" i="13"/>
  <c r="CS238" i="13"/>
  <c r="CR238" i="13"/>
  <c r="CQ238" i="13"/>
  <c r="CP238" i="13"/>
  <c r="CO238" i="13"/>
  <c r="CK238" i="13"/>
  <c r="CJ238" i="13"/>
  <c r="CI238" i="13"/>
  <c r="CH238" i="13"/>
  <c r="AY238" i="13" s="1"/>
  <c r="CG238" i="13"/>
  <c r="CF238" i="13"/>
  <c r="CC238" i="13"/>
  <c r="CB238" i="13"/>
  <c r="CA238" i="13"/>
  <c r="E238" i="13"/>
  <c r="CD238" i="13" s="1"/>
  <c r="D238" i="13"/>
  <c r="CX238" i="13" s="1"/>
  <c r="C238" i="13"/>
  <c r="CE238" i="13" s="1"/>
  <c r="CV237" i="13"/>
  <c r="CI237" i="13"/>
  <c r="E237" i="13"/>
  <c r="D237" i="13"/>
  <c r="CW236" i="13"/>
  <c r="CV236" i="13"/>
  <c r="CU236" i="13"/>
  <c r="CR236" i="13"/>
  <c r="CQ236" i="13"/>
  <c r="CP236" i="13"/>
  <c r="CO236" i="13"/>
  <c r="CD236" i="13"/>
  <c r="CC236" i="13"/>
  <c r="CB236" i="13"/>
  <c r="CA236" i="13"/>
  <c r="E236" i="13"/>
  <c r="D236" i="13"/>
  <c r="CX236" i="13" s="1"/>
  <c r="CY235" i="13"/>
  <c r="CX235" i="13"/>
  <c r="CW235" i="13"/>
  <c r="CV235" i="13"/>
  <c r="CU235" i="13"/>
  <c r="CO235" i="13"/>
  <c r="CI235" i="13"/>
  <c r="CH235" i="13"/>
  <c r="CE235" i="13"/>
  <c r="CD235" i="13"/>
  <c r="CC235" i="13"/>
  <c r="CB235" i="13"/>
  <c r="E235" i="13"/>
  <c r="D235" i="13"/>
  <c r="C235" i="13"/>
  <c r="CW234" i="13"/>
  <c r="CU234" i="13"/>
  <c r="CR234" i="13"/>
  <c r="CP234" i="13"/>
  <c r="CO234" i="13"/>
  <c r="CI234" i="13"/>
  <c r="CH234" i="13"/>
  <c r="CD234" i="13"/>
  <c r="E234" i="13"/>
  <c r="CB234" i="13" s="1"/>
  <c r="D234" i="13"/>
  <c r="C234" i="13"/>
  <c r="CX233" i="13"/>
  <c r="CW233" i="13"/>
  <c r="CV233" i="13"/>
  <c r="CU233" i="13"/>
  <c r="CT233" i="13"/>
  <c r="CB233" i="13"/>
  <c r="CA233" i="13"/>
  <c r="E233" i="13"/>
  <c r="D233" i="13"/>
  <c r="C233" i="13"/>
  <c r="CY232" i="13"/>
  <c r="CX232" i="13"/>
  <c r="CW232" i="13"/>
  <c r="CV232" i="13"/>
  <c r="CU232" i="13"/>
  <c r="CT232" i="13"/>
  <c r="CB232" i="13"/>
  <c r="CA232" i="13"/>
  <c r="E232" i="13"/>
  <c r="D232" i="13"/>
  <c r="C232" i="13"/>
  <c r="CX231" i="13"/>
  <c r="CU231" i="13"/>
  <c r="CR231" i="13"/>
  <c r="CQ231" i="13"/>
  <c r="CP231" i="13"/>
  <c r="CO231" i="13"/>
  <c r="CI231" i="13"/>
  <c r="CH231" i="13"/>
  <c r="CD231" i="13"/>
  <c r="CC231" i="13"/>
  <c r="CB231" i="13"/>
  <c r="CA231" i="13"/>
  <c r="E231" i="13"/>
  <c r="CW231" i="13" s="1"/>
  <c r="D231" i="13"/>
  <c r="CX230" i="13"/>
  <c r="CU230" i="13"/>
  <c r="E230" i="13"/>
  <c r="D230" i="13"/>
  <c r="C230" i="13" s="1"/>
  <c r="CX229" i="13"/>
  <c r="CW229" i="13"/>
  <c r="CV229" i="13"/>
  <c r="CU229" i="13"/>
  <c r="CR229" i="13"/>
  <c r="CI229" i="13"/>
  <c r="CH229" i="13"/>
  <c r="E229" i="13"/>
  <c r="CD229" i="13" s="1"/>
  <c r="D229" i="13"/>
  <c r="C229" i="13"/>
  <c r="CX228" i="13"/>
  <c r="CU228" i="13"/>
  <c r="CQ228" i="13"/>
  <c r="CJ228" i="13"/>
  <c r="CG228" i="13"/>
  <c r="CC228" i="13"/>
  <c r="E228" i="13"/>
  <c r="D228" i="13"/>
  <c r="CX227" i="13"/>
  <c r="CC227" i="13"/>
  <c r="E227" i="13"/>
  <c r="D227" i="13"/>
  <c r="CU227" i="13" s="1"/>
  <c r="CX226" i="13"/>
  <c r="CU226" i="13"/>
  <c r="CS226" i="13"/>
  <c r="CR226" i="13"/>
  <c r="CQ226" i="13"/>
  <c r="CP226" i="13"/>
  <c r="CO226" i="13"/>
  <c r="CK226" i="13"/>
  <c r="CJ226" i="13"/>
  <c r="CI226" i="13"/>
  <c r="CH226" i="13"/>
  <c r="CG226" i="13"/>
  <c r="CF226" i="13"/>
  <c r="CE226" i="13"/>
  <c r="CD226" i="13"/>
  <c r="CC226" i="13"/>
  <c r="CB226" i="13"/>
  <c r="CA226" i="13"/>
  <c r="E226" i="13"/>
  <c r="CW226" i="13" s="1"/>
  <c r="D226" i="13"/>
  <c r="C226" i="13" s="1"/>
  <c r="CT226" i="13" s="1"/>
  <c r="CW225" i="13"/>
  <c r="CV225" i="13"/>
  <c r="CU225" i="13"/>
  <c r="CT225" i="13"/>
  <c r="CS225" i="13"/>
  <c r="CR225" i="13"/>
  <c r="CQ225" i="13"/>
  <c r="CP225" i="13"/>
  <c r="CO225" i="13"/>
  <c r="CJ225" i="13"/>
  <c r="CI225" i="13"/>
  <c r="CH225" i="13"/>
  <c r="CG225" i="13"/>
  <c r="CD225" i="13"/>
  <c r="CB225" i="13"/>
  <c r="CA225" i="13"/>
  <c r="E225" i="13"/>
  <c r="D225" i="13"/>
  <c r="CC225" i="13" s="1"/>
  <c r="C225" i="13"/>
  <c r="CX224" i="13"/>
  <c r="CW224" i="13"/>
  <c r="CV224" i="13"/>
  <c r="CU224" i="13"/>
  <c r="E224" i="13"/>
  <c r="D224" i="13"/>
  <c r="CC224" i="13" s="1"/>
  <c r="CX223" i="13"/>
  <c r="CQ223" i="13"/>
  <c r="CJ223" i="13"/>
  <c r="CG223" i="13"/>
  <c r="CC223" i="13"/>
  <c r="E223" i="13"/>
  <c r="CW223" i="13" s="1"/>
  <c r="D223" i="13"/>
  <c r="CU223" i="13" s="1"/>
  <c r="E222" i="13"/>
  <c r="D222" i="13"/>
  <c r="C222" i="13"/>
  <c r="CW221" i="13"/>
  <c r="CV221" i="13"/>
  <c r="CU221" i="13"/>
  <c r="CR221" i="13"/>
  <c r="CQ221" i="13"/>
  <c r="CD221" i="13"/>
  <c r="CA221" i="13"/>
  <c r="E221" i="13"/>
  <c r="D221" i="13"/>
  <c r="C221" i="13" s="1"/>
  <c r="CX220" i="13"/>
  <c r="CW220" i="13"/>
  <c r="CV220" i="13"/>
  <c r="CU220" i="13"/>
  <c r="CI220" i="13"/>
  <c r="CH220" i="13"/>
  <c r="CG220" i="13"/>
  <c r="CC220" i="13"/>
  <c r="CA220" i="13"/>
  <c r="E220" i="13"/>
  <c r="D220" i="13"/>
  <c r="C220" i="13"/>
  <c r="CY220" i="13" s="1"/>
  <c r="CY219" i="13"/>
  <c r="CX219" i="13"/>
  <c r="CW219" i="13"/>
  <c r="CV219" i="13"/>
  <c r="CJ219" i="13"/>
  <c r="CI219" i="13"/>
  <c r="CH219" i="13"/>
  <c r="CG219" i="13"/>
  <c r="E219" i="13"/>
  <c r="D219" i="13"/>
  <c r="C219" i="13" s="1"/>
  <c r="CX218" i="13"/>
  <c r="CW218" i="13"/>
  <c r="CV218" i="13"/>
  <c r="CR218" i="13"/>
  <c r="CQ218" i="13"/>
  <c r="CO218" i="13"/>
  <c r="CJ218" i="13"/>
  <c r="CI218" i="13"/>
  <c r="CH218" i="13"/>
  <c r="CG218" i="13"/>
  <c r="E218" i="13"/>
  <c r="CD218" i="13" s="1"/>
  <c r="D218" i="13"/>
  <c r="CU218" i="13" s="1"/>
  <c r="CU217" i="13"/>
  <c r="CT217" i="13"/>
  <c r="CS217" i="13"/>
  <c r="CR217" i="13"/>
  <c r="CQ217" i="13"/>
  <c r="CP217" i="13"/>
  <c r="CO217" i="13"/>
  <c r="CK217" i="13"/>
  <c r="CJ217" i="13"/>
  <c r="CI217" i="13"/>
  <c r="CH217" i="13"/>
  <c r="CG217" i="13"/>
  <c r="CD217" i="13"/>
  <c r="CC217" i="13"/>
  <c r="CB217" i="13"/>
  <c r="CA217" i="13"/>
  <c r="E217" i="13"/>
  <c r="CW217" i="13" s="1"/>
  <c r="D217" i="13"/>
  <c r="CX217" i="13" s="1"/>
  <c r="C217" i="13"/>
  <c r="CF217" i="13" s="1"/>
  <c r="CW216" i="13"/>
  <c r="CV216" i="13"/>
  <c r="CR216" i="13"/>
  <c r="CP216" i="13"/>
  <c r="CB216" i="13"/>
  <c r="CA216" i="13"/>
  <c r="E216" i="13"/>
  <c r="D216" i="13"/>
  <c r="CX216" i="13" s="1"/>
  <c r="C216" i="13"/>
  <c r="CY216" i="13" s="1"/>
  <c r="CX215" i="13"/>
  <c r="CQ215" i="13"/>
  <c r="CJ215" i="13"/>
  <c r="CG215" i="13"/>
  <c r="CC215" i="13"/>
  <c r="CA215" i="13"/>
  <c r="E215" i="13"/>
  <c r="D215" i="13"/>
  <c r="CU215" i="13" s="1"/>
  <c r="CY214" i="13"/>
  <c r="CX214" i="13"/>
  <c r="CW214" i="13"/>
  <c r="CV214" i="13"/>
  <c r="CP214" i="13"/>
  <c r="CB214" i="13"/>
  <c r="CA214" i="13"/>
  <c r="E214" i="13"/>
  <c r="D214" i="13"/>
  <c r="C214" i="13"/>
  <c r="CY213" i="13"/>
  <c r="CU213" i="13"/>
  <c r="CT213" i="13"/>
  <c r="CS213" i="13"/>
  <c r="CR213" i="13"/>
  <c r="CQ213" i="13"/>
  <c r="CP213" i="13"/>
  <c r="CO213" i="13"/>
  <c r="CI213" i="13"/>
  <c r="CH213" i="13"/>
  <c r="CG213" i="13"/>
  <c r="CD213" i="13"/>
  <c r="CC213" i="13"/>
  <c r="CB213" i="13"/>
  <c r="CA213" i="13"/>
  <c r="E213" i="13"/>
  <c r="CW213" i="13" s="1"/>
  <c r="D213" i="13"/>
  <c r="CJ213" i="13" s="1"/>
  <c r="C213" i="13"/>
  <c r="CX212" i="13"/>
  <c r="CW212" i="13"/>
  <c r="CV212" i="13"/>
  <c r="CI212" i="13"/>
  <c r="CH212" i="13"/>
  <c r="CG212" i="13"/>
  <c r="CB212" i="13"/>
  <c r="CA212" i="13"/>
  <c r="E212" i="13"/>
  <c r="D212" i="13"/>
  <c r="C212" i="13" s="1"/>
  <c r="CC211" i="13"/>
  <c r="E211" i="13"/>
  <c r="CA211" i="13" s="1"/>
  <c r="D211" i="13"/>
  <c r="CJ210" i="13"/>
  <c r="CI210" i="13"/>
  <c r="CG210" i="13"/>
  <c r="CA210" i="13"/>
  <c r="E210" i="13"/>
  <c r="D210" i="13"/>
  <c r="CX209" i="13"/>
  <c r="CV209" i="13"/>
  <c r="CR209" i="13"/>
  <c r="CP209" i="13"/>
  <c r="CO209" i="13"/>
  <c r="CJ209" i="13"/>
  <c r="CI209" i="13"/>
  <c r="CH209" i="13"/>
  <c r="CG209" i="13"/>
  <c r="CD209" i="13"/>
  <c r="CC209" i="13"/>
  <c r="CB209" i="13"/>
  <c r="CA209" i="13"/>
  <c r="E209" i="13"/>
  <c r="CW209" i="13" s="1"/>
  <c r="D209" i="13"/>
  <c r="CQ209" i="13" s="1"/>
  <c r="E208" i="13"/>
  <c r="CP208" i="13" s="1"/>
  <c r="CW207" i="13"/>
  <c r="CU207" i="13"/>
  <c r="CT207" i="13"/>
  <c r="CS207" i="13"/>
  <c r="CR207" i="13"/>
  <c r="CQ207" i="13"/>
  <c r="CP207" i="13"/>
  <c r="CO207" i="13"/>
  <c r="CK207" i="13"/>
  <c r="CJ207" i="13"/>
  <c r="CI207" i="13"/>
  <c r="CH207" i="13"/>
  <c r="CG207" i="13"/>
  <c r="CF207" i="13"/>
  <c r="CE207" i="13"/>
  <c r="CD207" i="13"/>
  <c r="CC207" i="13"/>
  <c r="CB207" i="13"/>
  <c r="CA207" i="13"/>
  <c r="AY207" i="13" s="1"/>
  <c r="E207" i="13"/>
  <c r="CV207" i="13" s="1"/>
  <c r="D207" i="13"/>
  <c r="CX207" i="13" s="1"/>
  <c r="C207" i="13"/>
  <c r="CY207" i="13" s="1"/>
  <c r="CX206" i="13"/>
  <c r="CW206" i="13"/>
  <c r="CV206" i="13"/>
  <c r="CU206" i="13"/>
  <c r="CS206" i="13"/>
  <c r="CR206" i="13"/>
  <c r="CQ206" i="13"/>
  <c r="CP206" i="13"/>
  <c r="CO206" i="13"/>
  <c r="CK206" i="13"/>
  <c r="CJ206" i="13"/>
  <c r="CI206" i="13"/>
  <c r="CD206" i="13"/>
  <c r="CC206" i="13"/>
  <c r="CB206" i="13"/>
  <c r="CA206" i="13"/>
  <c r="E206" i="13"/>
  <c r="CH206" i="13" s="1"/>
  <c r="D206" i="13"/>
  <c r="CG206" i="13" s="1"/>
  <c r="C206" i="13"/>
  <c r="CT206" i="13" s="1"/>
  <c r="CX205" i="13"/>
  <c r="CU205" i="13"/>
  <c r="CR205" i="13"/>
  <c r="CQ205" i="13"/>
  <c r="CI205" i="13"/>
  <c r="CH205" i="13"/>
  <c r="CG205" i="13"/>
  <c r="CD205" i="13"/>
  <c r="CC205" i="13"/>
  <c r="E205" i="13"/>
  <c r="CW205" i="13" s="1"/>
  <c r="D205" i="13"/>
  <c r="CJ205" i="13" s="1"/>
  <c r="C205" i="13"/>
  <c r="CW204" i="13"/>
  <c r="CV204" i="13"/>
  <c r="CQ204" i="13"/>
  <c r="CP204" i="13"/>
  <c r="CJ204" i="13"/>
  <c r="CG204" i="13"/>
  <c r="E204" i="13"/>
  <c r="D204" i="13"/>
  <c r="CX204" i="13" s="1"/>
  <c r="CV203" i="13"/>
  <c r="CU203" i="13"/>
  <c r="CR203" i="13"/>
  <c r="CQ203" i="13"/>
  <c r="CP203" i="13"/>
  <c r="CO203" i="13"/>
  <c r="CI203" i="13"/>
  <c r="CH203" i="13"/>
  <c r="CD203" i="13"/>
  <c r="CB203" i="13"/>
  <c r="E203" i="13"/>
  <c r="CA203" i="13" s="1"/>
  <c r="D203" i="13"/>
  <c r="CX202" i="13"/>
  <c r="CW202" i="13"/>
  <c r="CV202" i="13"/>
  <c r="CU202" i="13"/>
  <c r="CT202" i="13"/>
  <c r="CS202" i="13"/>
  <c r="CR202" i="13"/>
  <c r="CQ202" i="13"/>
  <c r="CP202" i="13"/>
  <c r="CO202" i="13"/>
  <c r="CK202" i="13"/>
  <c r="CJ202" i="13"/>
  <c r="CB202" i="13"/>
  <c r="CA202" i="13"/>
  <c r="E202" i="13"/>
  <c r="D202" i="13"/>
  <c r="CG202" i="13" s="1"/>
  <c r="C202" i="13"/>
  <c r="CX201" i="13"/>
  <c r="CW201" i="13"/>
  <c r="CV201" i="13"/>
  <c r="CU201" i="13"/>
  <c r="CQ201" i="13"/>
  <c r="CP201" i="13"/>
  <c r="CO201" i="13"/>
  <c r="CH201" i="13"/>
  <c r="CD201" i="13"/>
  <c r="CC201" i="13"/>
  <c r="CB201" i="13"/>
  <c r="E201" i="13"/>
  <c r="D201" i="13"/>
  <c r="C201" i="13" s="1"/>
  <c r="E200" i="13"/>
  <c r="CW200" i="13" s="1"/>
  <c r="D200" i="13"/>
  <c r="CU200" i="13" s="1"/>
  <c r="C200" i="13"/>
  <c r="CS200" i="13" s="1"/>
  <c r="CY199" i="13"/>
  <c r="CU199" i="13"/>
  <c r="CR199" i="13"/>
  <c r="CQ199" i="13"/>
  <c r="CP199" i="13"/>
  <c r="CO199" i="13"/>
  <c r="CJ199" i="13"/>
  <c r="CI199" i="13"/>
  <c r="CH199" i="13"/>
  <c r="CD199" i="13"/>
  <c r="CC199" i="13"/>
  <c r="CB199" i="13"/>
  <c r="CA199" i="13"/>
  <c r="E199" i="13"/>
  <c r="CW199" i="13" s="1"/>
  <c r="D199" i="13"/>
  <c r="CG199" i="13" s="1"/>
  <c r="C199" i="13"/>
  <c r="CK199" i="13" s="1"/>
  <c r="CY198" i="13"/>
  <c r="E198" i="13"/>
  <c r="CI198" i="13" s="1"/>
  <c r="D198" i="13"/>
  <c r="C198" i="13"/>
  <c r="CE198" i="13" s="1"/>
  <c r="CX197" i="13"/>
  <c r="CW197" i="13"/>
  <c r="CU197" i="13"/>
  <c r="CR197" i="13"/>
  <c r="CP197" i="13"/>
  <c r="CO197" i="13"/>
  <c r="CI197" i="13"/>
  <c r="CH197" i="13"/>
  <c r="CD197" i="13"/>
  <c r="CB197" i="13"/>
  <c r="CA197" i="13"/>
  <c r="E197" i="13"/>
  <c r="CV197" i="13" s="1"/>
  <c r="D197" i="13"/>
  <c r="C197" i="13"/>
  <c r="CS197" i="13" s="1"/>
  <c r="CU196" i="13"/>
  <c r="E196" i="13"/>
  <c r="D196" i="13"/>
  <c r="CU195" i="13"/>
  <c r="CT195" i="13"/>
  <c r="CS195" i="13"/>
  <c r="CR195" i="13"/>
  <c r="CQ195" i="13"/>
  <c r="CP195" i="13"/>
  <c r="CO195" i="13"/>
  <c r="CJ195" i="13"/>
  <c r="CI195" i="13"/>
  <c r="CH195" i="13"/>
  <c r="CG195" i="13"/>
  <c r="CF195" i="13"/>
  <c r="CE195" i="13"/>
  <c r="CD195" i="13"/>
  <c r="CC195" i="13"/>
  <c r="CB195" i="13"/>
  <c r="CA195" i="13"/>
  <c r="AY195" i="13" s="1"/>
  <c r="E195" i="13"/>
  <c r="CW195" i="13" s="1"/>
  <c r="D195" i="13"/>
  <c r="CX195" i="13" s="1"/>
  <c r="C195" i="13"/>
  <c r="CK195" i="13" s="1"/>
  <c r="CX193" i="13"/>
  <c r="CW193" i="13"/>
  <c r="CV193" i="13"/>
  <c r="CU193" i="13"/>
  <c r="CR193" i="13"/>
  <c r="CQ193" i="13"/>
  <c r="CP193" i="13"/>
  <c r="CO193" i="13"/>
  <c r="CJ193" i="13"/>
  <c r="CI193" i="13"/>
  <c r="CH193" i="13"/>
  <c r="CG193" i="13"/>
  <c r="CB193" i="13"/>
  <c r="CA193" i="13"/>
  <c r="E193" i="13"/>
  <c r="CD193" i="13" s="1"/>
  <c r="D193" i="13"/>
  <c r="E187" i="13"/>
  <c r="D187" i="13"/>
  <c r="C187" i="13"/>
  <c r="CO187" i="13" s="1"/>
  <c r="CP186" i="13"/>
  <c r="E186" i="13"/>
  <c r="D186" i="13"/>
  <c r="C186" i="13"/>
  <c r="CO186" i="13" s="1"/>
  <c r="E185" i="13"/>
  <c r="D185" i="13"/>
  <c r="C185" i="13"/>
  <c r="E184" i="13"/>
  <c r="D184" i="13"/>
  <c r="C184" i="13"/>
  <c r="CB184" i="13" s="1"/>
  <c r="Q183" i="13"/>
  <c r="P183" i="13"/>
  <c r="O183" i="13"/>
  <c r="N183" i="13"/>
  <c r="M183" i="13"/>
  <c r="L183" i="13"/>
  <c r="K183" i="13"/>
  <c r="J183" i="13"/>
  <c r="I183" i="13"/>
  <c r="H183" i="13"/>
  <c r="G183" i="13"/>
  <c r="F183" i="13"/>
  <c r="D183" i="13"/>
  <c r="E182" i="13"/>
  <c r="C182" i="13" s="1"/>
  <c r="CP182" i="13" s="1"/>
  <c r="D182" i="13"/>
  <c r="CO181" i="13"/>
  <c r="E181" i="13"/>
  <c r="D181" i="13"/>
  <c r="C181" i="13" s="1"/>
  <c r="CP181" i="13" s="1"/>
  <c r="E180" i="13"/>
  <c r="D180" i="13"/>
  <c r="C180" i="13"/>
  <c r="R176" i="13"/>
  <c r="Q176" i="13"/>
  <c r="P176" i="13"/>
  <c r="L176" i="13"/>
  <c r="K176" i="13"/>
  <c r="I176" i="13"/>
  <c r="H176" i="13"/>
  <c r="G176" i="13"/>
  <c r="F176" i="13"/>
  <c r="R175" i="13"/>
  <c r="Q175" i="13"/>
  <c r="P175" i="13"/>
  <c r="O175" i="13"/>
  <c r="N175" i="13"/>
  <c r="N176" i="13" s="1"/>
  <c r="M175" i="13"/>
  <c r="L175" i="13"/>
  <c r="K175" i="13"/>
  <c r="J175" i="13"/>
  <c r="I175" i="13"/>
  <c r="H175" i="13"/>
  <c r="G175" i="13"/>
  <c r="F175" i="13"/>
  <c r="E174" i="13"/>
  <c r="D174" i="13"/>
  <c r="C174" i="13" s="1"/>
  <c r="CA173" i="13"/>
  <c r="S173" i="13" s="1"/>
  <c r="E173" i="13"/>
  <c r="D173" i="13"/>
  <c r="C173" i="13"/>
  <c r="CB173" i="13" s="1"/>
  <c r="E172" i="13"/>
  <c r="D172" i="13"/>
  <c r="C172" i="13"/>
  <c r="CP172" i="13" s="1"/>
  <c r="E171" i="13"/>
  <c r="E175" i="13" s="1"/>
  <c r="E176" i="13" s="1"/>
  <c r="D171" i="13"/>
  <c r="C171" i="13" s="1"/>
  <c r="R170" i="13"/>
  <c r="Q170" i="13"/>
  <c r="P170" i="13"/>
  <c r="O170" i="13"/>
  <c r="O176" i="13" s="1"/>
  <c r="N170" i="13"/>
  <c r="M170" i="13"/>
  <c r="M176" i="13" s="1"/>
  <c r="L170" i="13"/>
  <c r="K170" i="13"/>
  <c r="J170" i="13"/>
  <c r="J176" i="13" s="1"/>
  <c r="I170" i="13"/>
  <c r="H170" i="13"/>
  <c r="G170" i="13"/>
  <c r="F170" i="13"/>
  <c r="E169" i="13"/>
  <c r="D169" i="13"/>
  <c r="C169" i="13" s="1"/>
  <c r="CA169" i="13" s="1"/>
  <c r="E168" i="13"/>
  <c r="D168" i="13"/>
  <c r="C168" i="13" s="1"/>
  <c r="E167" i="13"/>
  <c r="E170" i="13" s="1"/>
  <c r="D167" i="13"/>
  <c r="C167" i="13"/>
  <c r="I163" i="13"/>
  <c r="H163" i="13"/>
  <c r="G163" i="13"/>
  <c r="F163" i="13"/>
  <c r="O162" i="13"/>
  <c r="N162" i="13"/>
  <c r="M162" i="13"/>
  <c r="L162" i="13"/>
  <c r="K162" i="13"/>
  <c r="J162" i="13"/>
  <c r="I162" i="13"/>
  <c r="H162" i="13"/>
  <c r="G162" i="13"/>
  <c r="F162" i="13"/>
  <c r="E161" i="13"/>
  <c r="D161" i="13"/>
  <c r="C161" i="13"/>
  <c r="CP161" i="13" s="1"/>
  <c r="CP160" i="13"/>
  <c r="CO160" i="13"/>
  <c r="E160" i="13"/>
  <c r="D160" i="13"/>
  <c r="C160" i="13"/>
  <c r="CB160" i="13" s="1"/>
  <c r="E159" i="13"/>
  <c r="D159" i="13"/>
  <c r="C159" i="13"/>
  <c r="E158" i="13"/>
  <c r="D158" i="13"/>
  <c r="C158" i="13"/>
  <c r="CP158" i="13" s="1"/>
  <c r="O157" i="13"/>
  <c r="O163" i="13" s="1"/>
  <c r="N157" i="13"/>
  <c r="N163" i="13" s="1"/>
  <c r="M157" i="13"/>
  <c r="M163" i="13" s="1"/>
  <c r="L157" i="13"/>
  <c r="K157" i="13"/>
  <c r="J157" i="13"/>
  <c r="I157" i="13"/>
  <c r="H157" i="13"/>
  <c r="G157" i="13"/>
  <c r="F157" i="13"/>
  <c r="E156" i="13"/>
  <c r="D156" i="13"/>
  <c r="C156" i="13"/>
  <c r="CB156" i="13" s="1"/>
  <c r="CP155" i="13"/>
  <c r="CO155" i="13"/>
  <c r="CB155" i="13"/>
  <c r="CA155" i="13"/>
  <c r="P155" i="13" s="1"/>
  <c r="E155" i="13"/>
  <c r="D155" i="13"/>
  <c r="C155" i="13"/>
  <c r="E154" i="13"/>
  <c r="D154" i="13"/>
  <c r="E150" i="13"/>
  <c r="D150" i="13"/>
  <c r="C150" i="13"/>
  <c r="CQ150" i="13" s="1"/>
  <c r="E149" i="13"/>
  <c r="D149" i="13"/>
  <c r="C149" i="13" s="1"/>
  <c r="E148" i="13"/>
  <c r="D148" i="13"/>
  <c r="C148" i="13"/>
  <c r="E147" i="13"/>
  <c r="D147" i="13"/>
  <c r="C147" i="13" s="1"/>
  <c r="CQ147" i="13" s="1"/>
  <c r="E146" i="13"/>
  <c r="C146" i="13" s="1"/>
  <c r="CC146" i="13" s="1"/>
  <c r="D146" i="13"/>
  <c r="CP141" i="13"/>
  <c r="CO141" i="13"/>
  <c r="E141" i="13"/>
  <c r="D141" i="13"/>
  <c r="C141" i="13" s="1"/>
  <c r="E140" i="13"/>
  <c r="D140" i="13"/>
  <c r="C140" i="13" s="1"/>
  <c r="E139" i="13"/>
  <c r="D139" i="13"/>
  <c r="C139" i="13" s="1"/>
  <c r="CQ139" i="13" s="1"/>
  <c r="CQ138" i="13"/>
  <c r="CP138" i="13"/>
  <c r="E138" i="13"/>
  <c r="D138" i="13"/>
  <c r="C138" i="13"/>
  <c r="CO138" i="13" s="1"/>
  <c r="E137" i="13"/>
  <c r="D137" i="13"/>
  <c r="C137" i="13"/>
  <c r="E136" i="13"/>
  <c r="D136" i="13"/>
  <c r="C136" i="13" s="1"/>
  <c r="CB135" i="13"/>
  <c r="E135" i="13"/>
  <c r="D135" i="13"/>
  <c r="C135" i="13"/>
  <c r="CA135" i="13" s="1"/>
  <c r="E134" i="13"/>
  <c r="D134" i="13"/>
  <c r="C134" i="13"/>
  <c r="CQ134" i="13" s="1"/>
  <c r="CQ133" i="13"/>
  <c r="CP133" i="13"/>
  <c r="CO133" i="13"/>
  <c r="E133" i="13"/>
  <c r="D133" i="13"/>
  <c r="C133" i="13"/>
  <c r="CC133" i="13" s="1"/>
  <c r="E128" i="13"/>
  <c r="D128" i="13"/>
  <c r="C128" i="13" s="1"/>
  <c r="E127" i="13"/>
  <c r="D127" i="13"/>
  <c r="C127" i="13"/>
  <c r="CO127" i="13" s="1"/>
  <c r="E126" i="13"/>
  <c r="D126" i="13"/>
  <c r="C126" i="13" s="1"/>
  <c r="E125" i="13"/>
  <c r="D125" i="13"/>
  <c r="C125" i="13"/>
  <c r="CO125" i="13" s="1"/>
  <c r="E124" i="13"/>
  <c r="C124" i="13" s="1"/>
  <c r="CP124" i="13" s="1"/>
  <c r="D124" i="13"/>
  <c r="CO123" i="13"/>
  <c r="CB123" i="13"/>
  <c r="E123" i="13"/>
  <c r="D123" i="13"/>
  <c r="C123" i="13"/>
  <c r="E122" i="13"/>
  <c r="D122" i="13"/>
  <c r="C122" i="13" s="1"/>
  <c r="E121" i="13"/>
  <c r="D121" i="13"/>
  <c r="C121" i="13" s="1"/>
  <c r="CA121" i="13" s="1"/>
  <c r="CP120" i="13"/>
  <c r="CO120" i="13"/>
  <c r="CB120" i="13"/>
  <c r="E120" i="13"/>
  <c r="D120" i="13"/>
  <c r="C120" i="13"/>
  <c r="CA120" i="13" s="1"/>
  <c r="AJ120" i="13" s="1"/>
  <c r="E119" i="13"/>
  <c r="D119" i="13"/>
  <c r="C119" i="13" s="1"/>
  <c r="E114" i="13"/>
  <c r="D114" i="13"/>
  <c r="C114" i="13"/>
  <c r="E113" i="13"/>
  <c r="D113" i="13"/>
  <c r="C113" i="13"/>
  <c r="E112" i="13"/>
  <c r="C112" i="13" s="1"/>
  <c r="D112" i="13"/>
  <c r="M111" i="13"/>
  <c r="L111" i="13"/>
  <c r="K111" i="13"/>
  <c r="J111" i="13"/>
  <c r="I111" i="13"/>
  <c r="H111" i="13"/>
  <c r="G111" i="13"/>
  <c r="F111" i="13"/>
  <c r="E111" i="13"/>
  <c r="D111" i="13"/>
  <c r="C111" i="13" s="1"/>
  <c r="E106" i="13"/>
  <c r="D106" i="13"/>
  <c r="C106" i="13"/>
  <c r="CW105" i="13"/>
  <c r="E105" i="13"/>
  <c r="D105" i="13"/>
  <c r="C105" i="13"/>
  <c r="CV105" i="13" s="1"/>
  <c r="E104" i="13"/>
  <c r="D104" i="13"/>
  <c r="C104" i="13"/>
  <c r="CW103" i="13"/>
  <c r="CV103" i="13"/>
  <c r="CU103" i="13"/>
  <c r="CI103" i="13"/>
  <c r="E103" i="13"/>
  <c r="D103" i="13"/>
  <c r="C103" i="13"/>
  <c r="CH103" i="13" s="1"/>
  <c r="E98" i="13"/>
  <c r="D98" i="13"/>
  <c r="C98" i="13"/>
  <c r="E97" i="13"/>
  <c r="D97" i="13"/>
  <c r="E96" i="13"/>
  <c r="D96" i="13"/>
  <c r="C96" i="13"/>
  <c r="CQ95" i="13"/>
  <c r="CP95" i="13"/>
  <c r="CO95" i="13"/>
  <c r="CC95" i="13"/>
  <c r="CB95" i="13"/>
  <c r="CA95" i="13"/>
  <c r="AZ95" i="13"/>
  <c r="AX95" i="13"/>
  <c r="E95" i="13"/>
  <c r="D95" i="13"/>
  <c r="C95" i="13"/>
  <c r="CP89" i="13"/>
  <c r="CO89" i="13"/>
  <c r="CB89" i="13"/>
  <c r="CA89" i="13"/>
  <c r="C89" i="13"/>
  <c r="CP86" i="13"/>
  <c r="CO86" i="13"/>
  <c r="CB86" i="13"/>
  <c r="CA86" i="13"/>
  <c r="E86" i="13" s="1"/>
  <c r="C83" i="13"/>
  <c r="CO83" i="13" s="1"/>
  <c r="CP82" i="13"/>
  <c r="C82" i="13"/>
  <c r="C81" i="13"/>
  <c r="CB81" i="13" s="1"/>
  <c r="CB80" i="13"/>
  <c r="CA80" i="13"/>
  <c r="S80" i="13"/>
  <c r="C80" i="13"/>
  <c r="CP80" i="13" s="1"/>
  <c r="CP79" i="13"/>
  <c r="CO79" i="13"/>
  <c r="CB79" i="13"/>
  <c r="C79" i="13"/>
  <c r="CA79" i="13" s="1"/>
  <c r="S79" i="13" s="1"/>
  <c r="CP78" i="13"/>
  <c r="CO78" i="13"/>
  <c r="CB78" i="13"/>
  <c r="CA78" i="13"/>
  <c r="S78" i="13" s="1"/>
  <c r="C78" i="13"/>
  <c r="C77" i="13"/>
  <c r="CP77" i="13" s="1"/>
  <c r="CP76" i="13"/>
  <c r="CO76" i="13"/>
  <c r="CB76" i="13"/>
  <c r="CA76" i="13"/>
  <c r="S76" i="13" s="1"/>
  <c r="C76" i="13"/>
  <c r="C75" i="13"/>
  <c r="CA75" i="13" s="1"/>
  <c r="CO74" i="13"/>
  <c r="CB74" i="13"/>
  <c r="CA74" i="13"/>
  <c r="S74" i="13" s="1"/>
  <c r="C74" i="13"/>
  <c r="CP74" i="13" s="1"/>
  <c r="CA73" i="13"/>
  <c r="C73" i="13"/>
  <c r="CP73" i="13" s="1"/>
  <c r="C72" i="13"/>
  <c r="C71" i="13"/>
  <c r="CB71" i="13" s="1"/>
  <c r="CP70" i="13"/>
  <c r="CO70" i="13"/>
  <c r="CB70" i="13"/>
  <c r="CA70" i="13"/>
  <c r="S70" i="13" s="1"/>
  <c r="C70" i="13"/>
  <c r="CP69" i="13"/>
  <c r="CO69" i="13"/>
  <c r="CB69" i="13"/>
  <c r="C69" i="13"/>
  <c r="CA69" i="13" s="1"/>
  <c r="S69" i="13" s="1"/>
  <c r="C68" i="13"/>
  <c r="CP68" i="13" s="1"/>
  <c r="C67" i="13"/>
  <c r="CB67" i="13" s="1"/>
  <c r="CP66" i="13"/>
  <c r="CO66" i="13"/>
  <c r="CB66" i="13"/>
  <c r="CA66" i="13"/>
  <c r="S66" i="13" s="1"/>
  <c r="C66" i="13"/>
  <c r="C65" i="13"/>
  <c r="CB64" i="13"/>
  <c r="CA64" i="13"/>
  <c r="S64" i="13"/>
  <c r="C64" i="13"/>
  <c r="CP64" i="13" s="1"/>
  <c r="R63" i="13"/>
  <c r="Q63" i="13"/>
  <c r="P63" i="13"/>
  <c r="O63" i="13"/>
  <c r="N63" i="13"/>
  <c r="M63" i="13"/>
  <c r="L63" i="13"/>
  <c r="K63" i="13"/>
  <c r="J63" i="13"/>
  <c r="I63" i="13"/>
  <c r="H63" i="13"/>
  <c r="G63" i="13"/>
  <c r="F63" i="13"/>
  <c r="E63" i="13"/>
  <c r="C63" i="13" s="1"/>
  <c r="D63" i="13"/>
  <c r="CV59" i="13"/>
  <c r="CU59" i="13"/>
  <c r="CT59" i="13"/>
  <c r="CS59" i="13"/>
  <c r="CR59" i="13"/>
  <c r="CQ59" i="13"/>
  <c r="CP59" i="13"/>
  <c r="CO59" i="13"/>
  <c r="CH59" i="13"/>
  <c r="CG59" i="13"/>
  <c r="CF59" i="13"/>
  <c r="CD59" i="13"/>
  <c r="CC59" i="13"/>
  <c r="C59" i="13"/>
  <c r="CE59" i="13" s="1"/>
  <c r="CR58" i="13"/>
  <c r="CQ58" i="13"/>
  <c r="CD58" i="13"/>
  <c r="CC58" i="13"/>
  <c r="C58" i="13"/>
  <c r="CU58" i="13" s="1"/>
  <c r="CV57" i="13"/>
  <c r="CU57" i="13"/>
  <c r="CT57" i="13"/>
  <c r="CS57" i="13"/>
  <c r="CR57" i="13"/>
  <c r="CQ57" i="13"/>
  <c r="CP57" i="13"/>
  <c r="CO57" i="13"/>
  <c r="CH57" i="13"/>
  <c r="CG57" i="13"/>
  <c r="CF57" i="13"/>
  <c r="CE57" i="13"/>
  <c r="CD57" i="13"/>
  <c r="CC57" i="13"/>
  <c r="CB57" i="13"/>
  <c r="C57" i="13"/>
  <c r="CA57" i="13" s="1"/>
  <c r="Y57" i="13" s="1"/>
  <c r="CV56" i="13"/>
  <c r="CU56" i="13"/>
  <c r="CT56" i="13"/>
  <c r="CS56" i="13"/>
  <c r="CR56" i="13"/>
  <c r="CQ56" i="13"/>
  <c r="CP56" i="13"/>
  <c r="CO56" i="13"/>
  <c r="CH56" i="13"/>
  <c r="CG56" i="13"/>
  <c r="CF56" i="13"/>
  <c r="CE56" i="13"/>
  <c r="CD56" i="13"/>
  <c r="CC56" i="13"/>
  <c r="CB56" i="13"/>
  <c r="CA56" i="13"/>
  <c r="Y56" i="13"/>
  <c r="C56" i="13"/>
  <c r="CT55" i="13"/>
  <c r="CS55" i="13"/>
  <c r="CR55" i="13"/>
  <c r="CQ55" i="13"/>
  <c r="CO55" i="13"/>
  <c r="CH55" i="13"/>
  <c r="CD55" i="13"/>
  <c r="CC55" i="13"/>
  <c r="CB55" i="13"/>
  <c r="C55" i="13"/>
  <c r="CY51" i="13"/>
  <c r="CU51" i="13"/>
  <c r="CT51" i="13"/>
  <c r="CS51" i="13"/>
  <c r="CR51" i="13"/>
  <c r="CQ51" i="13"/>
  <c r="CO51" i="13"/>
  <c r="CK51" i="13"/>
  <c r="CJ51" i="13"/>
  <c r="CI51" i="13"/>
  <c r="CH51" i="13"/>
  <c r="CG51" i="13"/>
  <c r="CF51" i="13"/>
  <c r="CE51" i="13"/>
  <c r="CD51" i="13"/>
  <c r="CC51" i="13"/>
  <c r="CB51" i="13"/>
  <c r="CA51" i="13"/>
  <c r="C51" i="13"/>
  <c r="CX51" i="13" s="1"/>
  <c r="CW50" i="13"/>
  <c r="CV50" i="13"/>
  <c r="CS50" i="13"/>
  <c r="CR50" i="13"/>
  <c r="CO50" i="13"/>
  <c r="CK50" i="13"/>
  <c r="CJ50" i="13"/>
  <c r="CI50" i="13"/>
  <c r="CH50" i="13"/>
  <c r="CE50" i="13"/>
  <c r="CD50" i="13"/>
  <c r="C50" i="13"/>
  <c r="CX50" i="13" s="1"/>
  <c r="CY49" i="13"/>
  <c r="CX49" i="13"/>
  <c r="CV49" i="13"/>
  <c r="CU49" i="13"/>
  <c r="CT49" i="13"/>
  <c r="CS49" i="13"/>
  <c r="CR49" i="13"/>
  <c r="CQ49" i="13"/>
  <c r="CO49" i="13"/>
  <c r="CK49" i="13"/>
  <c r="CJ49" i="13"/>
  <c r="CI49" i="13"/>
  <c r="CH49" i="13"/>
  <c r="CG49" i="13"/>
  <c r="AB49" i="13" s="1"/>
  <c r="CE49" i="13"/>
  <c r="CD49" i="13"/>
  <c r="CC49" i="13"/>
  <c r="CB49" i="13"/>
  <c r="CA49" i="13"/>
  <c r="C49" i="13"/>
  <c r="CF49" i="13" s="1"/>
  <c r="CW48" i="13"/>
  <c r="CV48" i="13"/>
  <c r="CT48" i="13"/>
  <c r="CS48" i="13"/>
  <c r="CR48" i="13"/>
  <c r="CQ48" i="13"/>
  <c r="CO48" i="13"/>
  <c r="CK48" i="13"/>
  <c r="CJ48" i="13"/>
  <c r="CF48" i="13"/>
  <c r="CE48" i="13"/>
  <c r="CD48" i="13"/>
  <c r="C48" i="13"/>
  <c r="CY48" i="13" s="1"/>
  <c r="CV47" i="13"/>
  <c r="CU47" i="13"/>
  <c r="CS47" i="13"/>
  <c r="CR47" i="13"/>
  <c r="CI47" i="13"/>
  <c r="CH47" i="13"/>
  <c r="CG47" i="13"/>
  <c r="CF47" i="13"/>
  <c r="CE47" i="13"/>
  <c r="CD47" i="13"/>
  <c r="C47" i="13"/>
  <c r="CY47" i="13" s="1"/>
  <c r="CW46" i="13"/>
  <c r="CV46" i="13"/>
  <c r="CU46" i="13"/>
  <c r="CS46" i="13"/>
  <c r="CR46" i="13"/>
  <c r="CO46" i="13"/>
  <c r="CK46" i="13"/>
  <c r="CJ46" i="13"/>
  <c r="CI46" i="13"/>
  <c r="CG46" i="13"/>
  <c r="CF46" i="13"/>
  <c r="CE46" i="13"/>
  <c r="CD46" i="13"/>
  <c r="C46" i="13"/>
  <c r="CX46" i="13" s="1"/>
  <c r="CW45" i="13"/>
  <c r="CS45" i="13"/>
  <c r="CR45" i="13"/>
  <c r="CQ45" i="13"/>
  <c r="CO45" i="13"/>
  <c r="CI45" i="13"/>
  <c r="CH45" i="13"/>
  <c r="CG45" i="13"/>
  <c r="CF45" i="13"/>
  <c r="CE45" i="13"/>
  <c r="CD45" i="13"/>
  <c r="C45" i="13"/>
  <c r="CY45" i="13" s="1"/>
  <c r="CY44" i="13"/>
  <c r="CV44" i="13"/>
  <c r="CU44" i="13"/>
  <c r="CT44" i="13"/>
  <c r="CS44" i="13"/>
  <c r="CR44" i="13"/>
  <c r="CQ44" i="13"/>
  <c r="CO44" i="13"/>
  <c r="CK44" i="13"/>
  <c r="CJ44" i="13"/>
  <c r="CI44" i="13"/>
  <c r="CH44" i="13"/>
  <c r="CG44" i="13"/>
  <c r="CF44" i="13"/>
  <c r="CE44" i="13"/>
  <c r="CD44" i="13"/>
  <c r="CC44" i="13"/>
  <c r="CB44" i="13"/>
  <c r="CA44" i="13"/>
  <c r="C44" i="13"/>
  <c r="CX44" i="13" s="1"/>
  <c r="CW43" i="13"/>
  <c r="CV43" i="13"/>
  <c r="CU43" i="13"/>
  <c r="CS43" i="13"/>
  <c r="CR43" i="13"/>
  <c r="CQ43" i="13"/>
  <c r="CO43" i="13"/>
  <c r="CK43" i="13"/>
  <c r="CJ43" i="13"/>
  <c r="CI43" i="13"/>
  <c r="CH43" i="13"/>
  <c r="CE43" i="13"/>
  <c r="CD43" i="13"/>
  <c r="C43" i="13"/>
  <c r="CX43" i="13" s="1"/>
  <c r="CX42" i="13"/>
  <c r="CW42" i="13"/>
  <c r="CV42" i="13"/>
  <c r="CU42" i="13"/>
  <c r="CT42" i="13"/>
  <c r="CS42" i="13"/>
  <c r="CR42" i="13"/>
  <c r="CQ42" i="13"/>
  <c r="CO42" i="13"/>
  <c r="CK42" i="13"/>
  <c r="CJ42" i="13"/>
  <c r="CI42" i="13"/>
  <c r="CE42" i="13"/>
  <c r="CD42" i="13"/>
  <c r="CB42" i="13"/>
  <c r="CA42" i="13"/>
  <c r="C42" i="13"/>
  <c r="CY41" i="13"/>
  <c r="CX41" i="13"/>
  <c r="CW41" i="13"/>
  <c r="CV41" i="13"/>
  <c r="CU41" i="13"/>
  <c r="CT41" i="13"/>
  <c r="CS41" i="13"/>
  <c r="CR41" i="13"/>
  <c r="CQ41" i="13"/>
  <c r="CO41" i="13"/>
  <c r="CK41" i="13"/>
  <c r="CG41" i="13"/>
  <c r="CE41" i="13"/>
  <c r="CD41" i="13"/>
  <c r="CB41" i="13"/>
  <c r="CA41" i="13"/>
  <c r="C41" i="13"/>
  <c r="CY40" i="13"/>
  <c r="CX40" i="13"/>
  <c r="CW40" i="13"/>
  <c r="CV40" i="13"/>
  <c r="CU40" i="13"/>
  <c r="CT40" i="13"/>
  <c r="CS40" i="13"/>
  <c r="CR40" i="13"/>
  <c r="CJ40" i="13"/>
  <c r="CI40" i="13"/>
  <c r="CH40" i="13"/>
  <c r="CG40" i="13"/>
  <c r="CE40" i="13"/>
  <c r="CD40" i="13"/>
  <c r="CB40" i="13"/>
  <c r="CA40" i="13"/>
  <c r="C40" i="13"/>
  <c r="CW39" i="13"/>
  <c r="CU39" i="13"/>
  <c r="CS39" i="13"/>
  <c r="CR39" i="13"/>
  <c r="CQ39" i="13"/>
  <c r="CO39" i="13"/>
  <c r="CK39" i="13"/>
  <c r="CJ39" i="13"/>
  <c r="CI39" i="13"/>
  <c r="CE39" i="13"/>
  <c r="CD39" i="13"/>
  <c r="C39" i="13"/>
  <c r="CT39" i="13" s="1"/>
  <c r="CY38" i="13"/>
  <c r="CX38" i="13"/>
  <c r="CT38" i="13"/>
  <c r="CS38" i="13"/>
  <c r="CR38" i="13"/>
  <c r="CQ38" i="13"/>
  <c r="CO38" i="13"/>
  <c r="CK38" i="13"/>
  <c r="CJ38" i="13"/>
  <c r="CI38" i="13"/>
  <c r="CH38" i="13"/>
  <c r="CG38" i="13"/>
  <c r="CF38" i="13"/>
  <c r="CE38" i="13"/>
  <c r="CD38" i="13"/>
  <c r="CC38" i="13"/>
  <c r="AB38" i="13" s="1"/>
  <c r="CB38" i="13"/>
  <c r="CA38" i="13"/>
  <c r="C38" i="13"/>
  <c r="CW38" i="13" s="1"/>
  <c r="CW37" i="13"/>
  <c r="CV37" i="13"/>
  <c r="CU37" i="13"/>
  <c r="CT37" i="13"/>
  <c r="CS37" i="13"/>
  <c r="CR37" i="13"/>
  <c r="CQ37" i="13"/>
  <c r="CO37" i="13"/>
  <c r="CK37" i="13"/>
  <c r="CJ37" i="13"/>
  <c r="CE37" i="13"/>
  <c r="CD37" i="13"/>
  <c r="CC37" i="13"/>
  <c r="C37" i="13"/>
  <c r="CW36" i="13"/>
  <c r="CU36" i="13"/>
  <c r="CT36" i="13"/>
  <c r="CS36" i="13"/>
  <c r="CR36" i="13"/>
  <c r="CQ36" i="13"/>
  <c r="CO36" i="13"/>
  <c r="CK36" i="13"/>
  <c r="CJ36" i="13"/>
  <c r="CE36" i="13"/>
  <c r="CD36" i="13"/>
  <c r="C36" i="13"/>
  <c r="CC36" i="13" s="1"/>
  <c r="AA35" i="13"/>
  <c r="Z35" i="13"/>
  <c r="Y35" i="13"/>
  <c r="X35" i="13"/>
  <c r="W35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35" i="13" s="1"/>
  <c r="CQ31" i="13"/>
  <c r="CP31" i="13"/>
  <c r="CO31" i="13"/>
  <c r="CC31" i="13"/>
  <c r="CB31" i="13"/>
  <c r="CA31" i="13"/>
  <c r="G31" i="13" s="1"/>
  <c r="CQ30" i="13"/>
  <c r="CP30" i="13"/>
  <c r="CO30" i="13"/>
  <c r="CC30" i="13"/>
  <c r="CB30" i="13"/>
  <c r="CA30" i="13"/>
  <c r="G30" i="13"/>
  <c r="CQ29" i="13"/>
  <c r="CP29" i="13"/>
  <c r="CO29" i="13"/>
  <c r="CC29" i="13"/>
  <c r="CB29" i="13"/>
  <c r="CA29" i="13"/>
  <c r="G29" i="13"/>
  <c r="CQ28" i="13"/>
  <c r="CP28" i="13"/>
  <c r="CO28" i="13"/>
  <c r="CC28" i="13"/>
  <c r="CB28" i="13"/>
  <c r="CA28" i="13"/>
  <c r="G28" i="13" s="1"/>
  <c r="CQ27" i="13"/>
  <c r="CP27" i="13"/>
  <c r="CO27" i="13"/>
  <c r="CC27" i="13"/>
  <c r="CB27" i="13"/>
  <c r="CA27" i="13"/>
  <c r="G27" i="13"/>
  <c r="CQ26" i="13"/>
  <c r="CP26" i="13"/>
  <c r="CO26" i="13"/>
  <c r="CC26" i="13"/>
  <c r="CB26" i="13"/>
  <c r="CA26" i="13"/>
  <c r="G26" i="13"/>
  <c r="CQ25" i="13"/>
  <c r="CP25" i="13"/>
  <c r="CO25" i="13"/>
  <c r="CC25" i="13"/>
  <c r="CB25" i="13"/>
  <c r="CA25" i="13"/>
  <c r="CQ24" i="13"/>
  <c r="CP24" i="13"/>
  <c r="CO24" i="13"/>
  <c r="CC24" i="13"/>
  <c r="CB24" i="13"/>
  <c r="CA24" i="13"/>
  <c r="G24" i="13"/>
  <c r="CQ23" i="13"/>
  <c r="CP23" i="13"/>
  <c r="CO23" i="13"/>
  <c r="CC23" i="13"/>
  <c r="CB23" i="13"/>
  <c r="CA23" i="13"/>
  <c r="G23" i="13"/>
  <c r="CQ22" i="13"/>
  <c r="CP22" i="13"/>
  <c r="CO22" i="13"/>
  <c r="CC22" i="13"/>
  <c r="CB22" i="13"/>
  <c r="CA22" i="13"/>
  <c r="CQ21" i="13"/>
  <c r="CP21" i="13"/>
  <c r="CO21" i="13"/>
  <c r="CC21" i="13"/>
  <c r="CB21" i="13"/>
  <c r="CA21" i="13"/>
  <c r="G21" i="13"/>
  <c r="CQ20" i="13"/>
  <c r="CP20" i="13"/>
  <c r="CO20" i="13"/>
  <c r="CC20" i="13"/>
  <c r="CB20" i="13"/>
  <c r="CA20" i="13"/>
  <c r="G20" i="13"/>
  <c r="CQ19" i="13"/>
  <c r="CP19" i="13"/>
  <c r="CO19" i="13"/>
  <c r="CC19" i="13"/>
  <c r="CB19" i="13"/>
  <c r="CA19" i="13"/>
  <c r="G19" i="13"/>
  <c r="CQ18" i="13"/>
  <c r="CP18" i="13"/>
  <c r="CO18" i="13"/>
  <c r="CC18" i="13"/>
  <c r="CB18" i="13"/>
  <c r="CA18" i="13"/>
  <c r="G18" i="13" s="1"/>
  <c r="CX14" i="13"/>
  <c r="CW14" i="13"/>
  <c r="CV14" i="13"/>
  <c r="CT14" i="13"/>
  <c r="CS14" i="13"/>
  <c r="CR14" i="13"/>
  <c r="CQ14" i="13"/>
  <c r="CP14" i="13"/>
  <c r="CJ14" i="13"/>
  <c r="CI14" i="13"/>
  <c r="C14" i="13"/>
  <c r="CO14" i="13" s="1"/>
  <c r="CX13" i="13"/>
  <c r="CW13" i="13"/>
  <c r="CV13" i="13"/>
  <c r="CU13" i="13"/>
  <c r="CT13" i="13"/>
  <c r="CS13" i="13"/>
  <c r="CR13" i="13"/>
  <c r="CJ13" i="13"/>
  <c r="CI13" i="13"/>
  <c r="CH13" i="13"/>
  <c r="CD13" i="13"/>
  <c r="CC13" i="13"/>
  <c r="CA13" i="13"/>
  <c r="C13" i="13"/>
  <c r="CQ13" i="13" s="1"/>
  <c r="CX12" i="13"/>
  <c r="CW12" i="13"/>
  <c r="CV12" i="13"/>
  <c r="CU12" i="13"/>
  <c r="CT12" i="13"/>
  <c r="CR12" i="13"/>
  <c r="CJ12" i="13"/>
  <c r="CI12" i="13"/>
  <c r="C12" i="13"/>
  <c r="CS12" i="13" s="1"/>
  <c r="CX11" i="13"/>
  <c r="CW11" i="13"/>
  <c r="CV11" i="13"/>
  <c r="CR11" i="13"/>
  <c r="CJ11" i="13"/>
  <c r="CI11" i="13"/>
  <c r="C11" i="13"/>
  <c r="CG11" i="13" s="1"/>
  <c r="A5" i="13"/>
  <c r="A4" i="13"/>
  <c r="A3" i="13"/>
  <c r="A2" i="13"/>
  <c r="B411" i="12"/>
  <c r="B410" i="12"/>
  <c r="CA409" i="12"/>
  <c r="B409" i="12"/>
  <c r="CA404" i="12"/>
  <c r="B404" i="12"/>
  <c r="CB403" i="12"/>
  <c r="CA403" i="12"/>
  <c r="V403" i="12" s="1"/>
  <c r="B403" i="12"/>
  <c r="CO402" i="12"/>
  <c r="CA402" i="12"/>
  <c r="B402" i="12"/>
  <c r="CO401" i="12"/>
  <c r="B401" i="12"/>
  <c r="CP400" i="12"/>
  <c r="CO400" i="12"/>
  <c r="CB400" i="12"/>
  <c r="CA400" i="12"/>
  <c r="V400" i="12" s="1"/>
  <c r="B400" i="12"/>
  <c r="U399" i="12"/>
  <c r="T399" i="12"/>
  <c r="S399" i="12"/>
  <c r="R399" i="12"/>
  <c r="Q399" i="12"/>
  <c r="P399" i="12"/>
  <c r="O399" i="12"/>
  <c r="N399" i="12"/>
  <c r="M399" i="12"/>
  <c r="L399" i="12"/>
  <c r="K399" i="12"/>
  <c r="J399" i="12"/>
  <c r="I399" i="12"/>
  <c r="H399" i="12"/>
  <c r="G399" i="12"/>
  <c r="F399" i="12"/>
  <c r="E399" i="12"/>
  <c r="D399" i="12"/>
  <c r="C399" i="12"/>
  <c r="CO398" i="12"/>
  <c r="CB398" i="12"/>
  <c r="CA398" i="12"/>
  <c r="V398" i="12" s="1"/>
  <c r="B398" i="12"/>
  <c r="CP398" i="12" s="1"/>
  <c r="CP397" i="12"/>
  <c r="CO397" i="12"/>
  <c r="CB397" i="12"/>
  <c r="CA397" i="12"/>
  <c r="V397" i="12" s="1"/>
  <c r="B397" i="12"/>
  <c r="B396" i="12"/>
  <c r="CP396" i="12" s="1"/>
  <c r="U395" i="12"/>
  <c r="T395" i="12"/>
  <c r="S395" i="12"/>
  <c r="R395" i="12"/>
  <c r="Q395" i="12"/>
  <c r="P395" i="12"/>
  <c r="O395" i="12"/>
  <c r="N395" i="12"/>
  <c r="M395" i="12"/>
  <c r="L395" i="12"/>
  <c r="K395" i="12"/>
  <c r="I395" i="12"/>
  <c r="H395" i="12"/>
  <c r="G395" i="12"/>
  <c r="F395" i="12"/>
  <c r="E395" i="12"/>
  <c r="D395" i="12"/>
  <c r="C395" i="12"/>
  <c r="B395" i="12"/>
  <c r="CP394" i="12"/>
  <c r="CO394" i="12"/>
  <c r="CB394" i="12"/>
  <c r="CA394" i="12"/>
  <c r="V394" i="12" s="1"/>
  <c r="B394" i="12"/>
  <c r="D389" i="12"/>
  <c r="C389" i="12"/>
  <c r="D388" i="12"/>
  <c r="C388" i="12"/>
  <c r="D387" i="12"/>
  <c r="C387" i="12"/>
  <c r="B387" i="12"/>
  <c r="CP386" i="12"/>
  <c r="D386" i="12"/>
  <c r="C386" i="12"/>
  <c r="B386" i="12" s="1"/>
  <c r="D385" i="12"/>
  <c r="C385" i="12"/>
  <c r="B385" i="12" s="1"/>
  <c r="CO385" i="12" s="1"/>
  <c r="CB384" i="12"/>
  <c r="D384" i="12"/>
  <c r="C384" i="12"/>
  <c r="B384" i="12" s="1"/>
  <c r="D382" i="12"/>
  <c r="C382" i="12"/>
  <c r="D381" i="12"/>
  <c r="C381" i="12"/>
  <c r="B381" i="12"/>
  <c r="CP380" i="12"/>
  <c r="CO380" i="12"/>
  <c r="D380" i="12"/>
  <c r="C380" i="12"/>
  <c r="B380" i="12"/>
  <c r="D379" i="12"/>
  <c r="C379" i="12"/>
  <c r="B379" i="12" s="1"/>
  <c r="D378" i="12"/>
  <c r="C378" i="12"/>
  <c r="B378" i="12" s="1"/>
  <c r="D376" i="12"/>
  <c r="C376" i="12"/>
  <c r="B376" i="12"/>
  <c r="CP375" i="12"/>
  <c r="D375" i="12"/>
  <c r="C375" i="12"/>
  <c r="B375" i="12" s="1"/>
  <c r="D373" i="12"/>
  <c r="C373" i="12"/>
  <c r="B373" i="12"/>
  <c r="D372" i="12"/>
  <c r="C372" i="12"/>
  <c r="B372" i="12" s="1"/>
  <c r="CP366" i="12"/>
  <c r="CO366" i="12"/>
  <c r="CB366" i="12"/>
  <c r="CA366" i="12"/>
  <c r="AN366" i="12" s="1"/>
  <c r="E366" i="12"/>
  <c r="D366" i="12"/>
  <c r="C366" i="12" s="1"/>
  <c r="E365" i="12"/>
  <c r="D365" i="12"/>
  <c r="C365" i="12"/>
  <c r="E364" i="12"/>
  <c r="D364" i="12"/>
  <c r="C364" i="12"/>
  <c r="CP363" i="12"/>
  <c r="E363" i="12"/>
  <c r="D363" i="12"/>
  <c r="C363" i="12"/>
  <c r="CA363" i="12" s="1"/>
  <c r="CP362" i="12"/>
  <c r="CO362" i="12"/>
  <c r="E362" i="12"/>
  <c r="C362" i="12" s="1"/>
  <c r="D362" i="12"/>
  <c r="E361" i="12"/>
  <c r="D361" i="12"/>
  <c r="E360" i="12"/>
  <c r="D360" i="12"/>
  <c r="C360" i="12" s="1"/>
  <c r="CP359" i="12"/>
  <c r="CO359" i="12"/>
  <c r="E359" i="12"/>
  <c r="D359" i="12"/>
  <c r="C359" i="12"/>
  <c r="E358" i="12"/>
  <c r="D358" i="12"/>
  <c r="C358" i="12"/>
  <c r="E357" i="12"/>
  <c r="D357" i="12"/>
  <c r="C357" i="12" s="1"/>
  <c r="D352" i="12"/>
  <c r="C352" i="12"/>
  <c r="B352" i="12"/>
  <c r="CU351" i="12"/>
  <c r="CT351" i="12"/>
  <c r="CS351" i="12"/>
  <c r="CR351" i="12"/>
  <c r="CG351" i="12"/>
  <c r="CF351" i="12"/>
  <c r="CE351" i="12"/>
  <c r="CD351" i="12"/>
  <c r="D351" i="12"/>
  <c r="B351" i="12" s="1"/>
  <c r="C351" i="12"/>
  <c r="CP346" i="12"/>
  <c r="E346" i="12"/>
  <c r="CO346" i="12" s="1"/>
  <c r="D346" i="12"/>
  <c r="CB346" i="12" s="1"/>
  <c r="CR345" i="12"/>
  <c r="CQ345" i="12"/>
  <c r="CP345" i="12"/>
  <c r="CO345" i="12"/>
  <c r="CD345" i="12"/>
  <c r="E345" i="12"/>
  <c r="CA345" i="12" s="1"/>
  <c r="D345" i="12"/>
  <c r="CB345" i="12" s="1"/>
  <c r="C345" i="12"/>
  <c r="CC345" i="12" s="1"/>
  <c r="CR344" i="12"/>
  <c r="CP344" i="12"/>
  <c r="E344" i="12"/>
  <c r="D344" i="12"/>
  <c r="CB344" i="12" s="1"/>
  <c r="C344" i="12"/>
  <c r="CT339" i="12"/>
  <c r="CP339" i="12"/>
  <c r="CO339" i="12"/>
  <c r="CF339" i="12"/>
  <c r="E339" i="12"/>
  <c r="CA339" i="12" s="1"/>
  <c r="D339" i="12"/>
  <c r="CB339" i="12" s="1"/>
  <c r="C339" i="12"/>
  <c r="CP338" i="12"/>
  <c r="CB338" i="12"/>
  <c r="E338" i="12"/>
  <c r="D338" i="12"/>
  <c r="E337" i="12"/>
  <c r="D337" i="12"/>
  <c r="CT336" i="12"/>
  <c r="CS336" i="12"/>
  <c r="CR336" i="12"/>
  <c r="CQ336" i="12"/>
  <c r="CP336" i="12"/>
  <c r="CO336" i="12"/>
  <c r="CB336" i="12"/>
  <c r="CA336" i="12"/>
  <c r="E336" i="12"/>
  <c r="D336" i="12"/>
  <c r="C336" i="12" s="1"/>
  <c r="CT335" i="12"/>
  <c r="CS335" i="12"/>
  <c r="CR335" i="12"/>
  <c r="CQ335" i="12"/>
  <c r="CP335" i="12"/>
  <c r="CO335" i="12"/>
  <c r="CF335" i="12"/>
  <c r="CE335" i="12"/>
  <c r="CD335" i="12"/>
  <c r="CC335" i="12"/>
  <c r="E335" i="12"/>
  <c r="CA335" i="12" s="1"/>
  <c r="D335" i="12"/>
  <c r="CB335" i="12" s="1"/>
  <c r="C335" i="12"/>
  <c r="E334" i="12"/>
  <c r="D334" i="12"/>
  <c r="C334" i="12"/>
  <c r="E333" i="12"/>
  <c r="D333" i="12"/>
  <c r="CP332" i="12"/>
  <c r="CO332" i="12"/>
  <c r="CC332" i="12"/>
  <c r="CB332" i="12"/>
  <c r="CA332" i="12"/>
  <c r="E332" i="12"/>
  <c r="D332" i="12"/>
  <c r="C332" i="12" s="1"/>
  <c r="CP331" i="12"/>
  <c r="CO331" i="12"/>
  <c r="CB331" i="12"/>
  <c r="CA331" i="12"/>
  <c r="E331" i="12"/>
  <c r="D331" i="12"/>
  <c r="C331" i="12"/>
  <c r="CF330" i="12"/>
  <c r="E330" i="12"/>
  <c r="D330" i="12"/>
  <c r="C330" i="12"/>
  <c r="CT329" i="12"/>
  <c r="CS329" i="12"/>
  <c r="CR329" i="12"/>
  <c r="CQ329" i="12"/>
  <c r="CO329" i="12"/>
  <c r="CC329" i="12"/>
  <c r="CA329" i="12"/>
  <c r="E329" i="12"/>
  <c r="C329" i="12"/>
  <c r="CR324" i="12"/>
  <c r="CO324" i="12"/>
  <c r="CF324" i="12"/>
  <c r="CE324" i="12"/>
  <c r="CA324" i="12"/>
  <c r="E324" i="12"/>
  <c r="D324" i="12"/>
  <c r="C324" i="12"/>
  <c r="CU323" i="12"/>
  <c r="CT323" i="12"/>
  <c r="CQ323" i="12"/>
  <c r="CP323" i="12"/>
  <c r="CO323" i="12"/>
  <c r="CG323" i="12"/>
  <c r="CF323" i="12"/>
  <c r="CE323" i="12"/>
  <c r="CD323" i="12"/>
  <c r="CC323" i="12"/>
  <c r="CB323" i="12"/>
  <c r="CA323" i="12"/>
  <c r="E323" i="12"/>
  <c r="D323" i="12"/>
  <c r="C323" i="12"/>
  <c r="CR322" i="12"/>
  <c r="CQ322" i="12"/>
  <c r="CO322" i="12"/>
  <c r="CC322" i="12"/>
  <c r="CA322" i="12"/>
  <c r="E322" i="12"/>
  <c r="CP322" i="12" s="1"/>
  <c r="D322" i="12"/>
  <c r="C322" i="12" s="1"/>
  <c r="CO321" i="12"/>
  <c r="CA321" i="12"/>
  <c r="E321" i="12"/>
  <c r="D321" i="12"/>
  <c r="CP320" i="12"/>
  <c r="CO320" i="12"/>
  <c r="CF320" i="12"/>
  <c r="CE320" i="12"/>
  <c r="CB320" i="12"/>
  <c r="CA320" i="12"/>
  <c r="E320" i="12"/>
  <c r="D320" i="12"/>
  <c r="C320" i="12"/>
  <c r="CO319" i="12"/>
  <c r="CA319" i="12"/>
  <c r="E319" i="12"/>
  <c r="D319" i="12"/>
  <c r="CO318" i="12"/>
  <c r="CC318" i="12"/>
  <c r="CA318" i="12"/>
  <c r="E318" i="12"/>
  <c r="D318" i="12"/>
  <c r="CQ318" i="12" s="1"/>
  <c r="CO317" i="12"/>
  <c r="CB317" i="12"/>
  <c r="CA317" i="12"/>
  <c r="E317" i="12"/>
  <c r="CP317" i="12" s="1"/>
  <c r="D317" i="12"/>
  <c r="CQ316" i="12"/>
  <c r="CP316" i="12"/>
  <c r="CO316" i="12"/>
  <c r="CC316" i="12"/>
  <c r="CA316" i="12"/>
  <c r="E316" i="12"/>
  <c r="CB316" i="12" s="1"/>
  <c r="D316" i="12"/>
  <c r="C316" i="12"/>
  <c r="CU315" i="12"/>
  <c r="CT315" i="12"/>
  <c r="CS315" i="12"/>
  <c r="CR315" i="12"/>
  <c r="CO315" i="12"/>
  <c r="CE315" i="12"/>
  <c r="CD315" i="12"/>
  <c r="CA315" i="12"/>
  <c r="E315" i="12"/>
  <c r="C315" i="12"/>
  <c r="CO314" i="12"/>
  <c r="CA314" i="12"/>
  <c r="E314" i="12"/>
  <c r="CP314" i="12" s="1"/>
  <c r="CP313" i="12"/>
  <c r="CO313" i="12"/>
  <c r="CA313" i="12"/>
  <c r="E313" i="12"/>
  <c r="CB313" i="12" s="1"/>
  <c r="CO312" i="12"/>
  <c r="CB312" i="12"/>
  <c r="CA312" i="12"/>
  <c r="E312" i="12"/>
  <c r="CR311" i="12"/>
  <c r="CP311" i="12"/>
  <c r="CO311" i="12"/>
  <c r="CG311" i="12"/>
  <c r="CF311" i="12"/>
  <c r="CE311" i="12"/>
  <c r="CA311" i="12"/>
  <c r="E311" i="12"/>
  <c r="CB311" i="12" s="1"/>
  <c r="C311" i="12"/>
  <c r="CO310" i="12"/>
  <c r="CF310" i="12"/>
  <c r="CB310" i="12"/>
  <c r="CA310" i="12"/>
  <c r="E310" i="12"/>
  <c r="CP310" i="12" s="1"/>
  <c r="C310" i="12"/>
  <c r="CR309" i="12"/>
  <c r="CP309" i="12"/>
  <c r="CO309" i="12"/>
  <c r="CD309" i="12"/>
  <c r="CB309" i="12"/>
  <c r="CA309" i="12"/>
  <c r="E309" i="12"/>
  <c r="C309" i="12"/>
  <c r="CO308" i="12"/>
  <c r="CA308" i="12"/>
  <c r="E308" i="12"/>
  <c r="C308" i="12"/>
  <c r="CR308" i="12" s="1"/>
  <c r="CP307" i="12"/>
  <c r="CO307" i="12"/>
  <c r="CA307" i="12"/>
  <c r="E307" i="12"/>
  <c r="AV306" i="12"/>
  <c r="AU306" i="12"/>
  <c r="AT306" i="12"/>
  <c r="AS306" i="12"/>
  <c r="AR306" i="12"/>
  <c r="AQ306" i="12"/>
  <c r="AP306" i="12"/>
  <c r="AO306" i="12"/>
  <c r="AN306" i="12"/>
  <c r="AM306" i="12"/>
  <c r="AL306" i="12"/>
  <c r="AK306" i="12"/>
  <c r="AJ306" i="12"/>
  <c r="AI306" i="12"/>
  <c r="AH306" i="12"/>
  <c r="AG306" i="12"/>
  <c r="AF306" i="12"/>
  <c r="AE306" i="12"/>
  <c r="AD306" i="12"/>
  <c r="AC306" i="12"/>
  <c r="AB306" i="12"/>
  <c r="AA306" i="12"/>
  <c r="Z306" i="12"/>
  <c r="Y306" i="12"/>
  <c r="X306" i="12"/>
  <c r="W306" i="12"/>
  <c r="V306" i="12"/>
  <c r="U306" i="12"/>
  <c r="T306" i="12"/>
  <c r="S306" i="12"/>
  <c r="R306" i="12"/>
  <c r="Q306" i="12"/>
  <c r="P306" i="12"/>
  <c r="O306" i="12"/>
  <c r="E306" i="12" s="1"/>
  <c r="N306" i="12"/>
  <c r="M306" i="12"/>
  <c r="L306" i="12"/>
  <c r="K306" i="12"/>
  <c r="J306" i="12"/>
  <c r="I306" i="12"/>
  <c r="H306" i="12"/>
  <c r="G306" i="12"/>
  <c r="F306" i="12"/>
  <c r="D306" i="12"/>
  <c r="C306" i="12" s="1"/>
  <c r="CR301" i="12"/>
  <c r="CQ301" i="12"/>
  <c r="CP301" i="12"/>
  <c r="CO301" i="12"/>
  <c r="CD301" i="12"/>
  <c r="CC301" i="12"/>
  <c r="CB301" i="12"/>
  <c r="CA301" i="12"/>
  <c r="AP301" i="12"/>
  <c r="E301" i="12"/>
  <c r="D301" i="12"/>
  <c r="C301" i="12" s="1"/>
  <c r="E300" i="12"/>
  <c r="D300" i="12"/>
  <c r="C300" i="12"/>
  <c r="CO299" i="12"/>
  <c r="E299" i="12"/>
  <c r="D299" i="12"/>
  <c r="C299" i="12"/>
  <c r="CR298" i="12"/>
  <c r="CQ298" i="12"/>
  <c r="CP298" i="12"/>
  <c r="CO298" i="12"/>
  <c r="CA298" i="12"/>
  <c r="E298" i="12"/>
  <c r="D298" i="12"/>
  <c r="C298" i="12" s="1"/>
  <c r="CR293" i="12"/>
  <c r="CQ293" i="12"/>
  <c r="CC293" i="12"/>
  <c r="E293" i="12"/>
  <c r="D293" i="12"/>
  <c r="CD293" i="12" s="1"/>
  <c r="C293" i="12"/>
  <c r="CQ292" i="12"/>
  <c r="CD292" i="12"/>
  <c r="CC292" i="12"/>
  <c r="CB292" i="12"/>
  <c r="E292" i="12"/>
  <c r="D292" i="12"/>
  <c r="CR292" i="12" s="1"/>
  <c r="C292" i="12"/>
  <c r="CS291" i="12"/>
  <c r="CR291" i="12"/>
  <c r="CQ291" i="12"/>
  <c r="CP291" i="12"/>
  <c r="E291" i="12"/>
  <c r="D291" i="12"/>
  <c r="CD291" i="12" s="1"/>
  <c r="C291" i="12"/>
  <c r="CW291" i="12" s="1"/>
  <c r="CW290" i="12"/>
  <c r="CS290" i="12"/>
  <c r="CR290" i="12"/>
  <c r="CQ290" i="12"/>
  <c r="CP290" i="12"/>
  <c r="CI290" i="12"/>
  <c r="CH290" i="12"/>
  <c r="CG290" i="12"/>
  <c r="CF290" i="12"/>
  <c r="CE290" i="12"/>
  <c r="CD290" i="12"/>
  <c r="CC290" i="12"/>
  <c r="CB290" i="12"/>
  <c r="E290" i="12"/>
  <c r="D290" i="12"/>
  <c r="C290" i="12"/>
  <c r="CR289" i="12"/>
  <c r="CP289" i="12"/>
  <c r="CI289" i="12"/>
  <c r="CH289" i="12"/>
  <c r="CG289" i="12"/>
  <c r="CC289" i="12"/>
  <c r="E289" i="12"/>
  <c r="D289" i="12"/>
  <c r="CD289" i="12" s="1"/>
  <c r="C289" i="12"/>
  <c r="CD288" i="12"/>
  <c r="CB288" i="12"/>
  <c r="E288" i="12"/>
  <c r="D288" i="12"/>
  <c r="CR288" i="12" s="1"/>
  <c r="CS287" i="12"/>
  <c r="CR287" i="12"/>
  <c r="CD287" i="12"/>
  <c r="E287" i="12"/>
  <c r="D287" i="12"/>
  <c r="CS286" i="12"/>
  <c r="CQ286" i="12"/>
  <c r="CP286" i="12"/>
  <c r="CI286" i="12"/>
  <c r="CF286" i="12"/>
  <c r="CE286" i="12"/>
  <c r="CC286" i="12"/>
  <c r="E286" i="12"/>
  <c r="CB286" i="12" s="1"/>
  <c r="D286" i="12"/>
  <c r="C286" i="12"/>
  <c r="CS285" i="12"/>
  <c r="CR285" i="12"/>
  <c r="CQ285" i="12"/>
  <c r="CP285" i="12"/>
  <c r="E285" i="12"/>
  <c r="C285" i="12" s="1"/>
  <c r="D285" i="12"/>
  <c r="CD285" i="12" s="1"/>
  <c r="CQ284" i="12"/>
  <c r="CP284" i="12"/>
  <c r="CE284" i="12"/>
  <c r="CD284" i="12"/>
  <c r="CC284" i="12"/>
  <c r="E284" i="12"/>
  <c r="D284" i="12"/>
  <c r="CR284" i="12" s="1"/>
  <c r="CS283" i="12"/>
  <c r="CR283" i="12"/>
  <c r="CQ283" i="12"/>
  <c r="CE283" i="12"/>
  <c r="CD283" i="12"/>
  <c r="CC283" i="12"/>
  <c r="CB283" i="12"/>
  <c r="E283" i="12"/>
  <c r="D283" i="12"/>
  <c r="CR282" i="12"/>
  <c r="CQ282" i="12"/>
  <c r="CP282" i="12"/>
  <c r="E282" i="12"/>
  <c r="D282" i="12"/>
  <c r="CD282" i="12" s="1"/>
  <c r="E281" i="12"/>
  <c r="D281" i="12"/>
  <c r="C281" i="12" s="1"/>
  <c r="CW280" i="12"/>
  <c r="CV280" i="12"/>
  <c r="CS280" i="12"/>
  <c r="CR280" i="12"/>
  <c r="CE280" i="12"/>
  <c r="CD280" i="12"/>
  <c r="E280" i="12"/>
  <c r="D280" i="12"/>
  <c r="C280" i="12" s="1"/>
  <c r="CW279" i="12"/>
  <c r="CR279" i="12"/>
  <c r="CI279" i="12"/>
  <c r="CH279" i="12"/>
  <c r="CE279" i="12"/>
  <c r="E279" i="12"/>
  <c r="CS279" i="12" s="1"/>
  <c r="D279" i="12"/>
  <c r="CD279" i="12" s="1"/>
  <c r="C279" i="12"/>
  <c r="CV279" i="12" s="1"/>
  <c r="CB278" i="12"/>
  <c r="E278" i="12"/>
  <c r="D278" i="12"/>
  <c r="C278" i="12" s="1"/>
  <c r="E277" i="12"/>
  <c r="CS277" i="12" s="1"/>
  <c r="D277" i="12"/>
  <c r="C277" i="12" s="1"/>
  <c r="CS276" i="12"/>
  <c r="CE276" i="12"/>
  <c r="CD276" i="12"/>
  <c r="CC276" i="12"/>
  <c r="CB276" i="12"/>
  <c r="E276" i="12"/>
  <c r="D276" i="12"/>
  <c r="CR276" i="12" s="1"/>
  <c r="CV275" i="12"/>
  <c r="CU275" i="12"/>
  <c r="CF275" i="12"/>
  <c r="CD275" i="12"/>
  <c r="CC275" i="12"/>
  <c r="CB275" i="12"/>
  <c r="E275" i="12"/>
  <c r="D275" i="12"/>
  <c r="CR275" i="12" s="1"/>
  <c r="C275" i="12"/>
  <c r="CW274" i="12"/>
  <c r="CH274" i="12"/>
  <c r="CG274" i="12"/>
  <c r="CF274" i="12"/>
  <c r="CE274" i="12"/>
  <c r="CD274" i="12"/>
  <c r="CC274" i="12"/>
  <c r="CB274" i="12"/>
  <c r="E274" i="12"/>
  <c r="D274" i="12"/>
  <c r="CR274" i="12" s="1"/>
  <c r="C274" i="12"/>
  <c r="CU273" i="12"/>
  <c r="CT273" i="12"/>
  <c r="CG273" i="12"/>
  <c r="CF273" i="12"/>
  <c r="E273" i="12"/>
  <c r="D273" i="12"/>
  <c r="C273" i="12"/>
  <c r="CS272" i="12"/>
  <c r="CR272" i="12"/>
  <c r="E272" i="12"/>
  <c r="CB272" i="12" s="1"/>
  <c r="D272" i="12"/>
  <c r="CD272" i="12" s="1"/>
  <c r="CR271" i="12"/>
  <c r="CD271" i="12"/>
  <c r="E271" i="12"/>
  <c r="D271" i="12"/>
  <c r="E270" i="12"/>
  <c r="D270" i="12"/>
  <c r="C270" i="12"/>
  <c r="CW269" i="12"/>
  <c r="CV269" i="12"/>
  <c r="CU269" i="12"/>
  <c r="CT269" i="12"/>
  <c r="CQ269" i="12"/>
  <c r="CP269" i="12"/>
  <c r="CI269" i="12"/>
  <c r="CH269" i="12"/>
  <c r="CG269" i="12"/>
  <c r="CF269" i="12"/>
  <c r="CE269" i="12"/>
  <c r="E269" i="12"/>
  <c r="D269" i="12"/>
  <c r="C269" i="12"/>
  <c r="CS268" i="12"/>
  <c r="CR268" i="12"/>
  <c r="CQ268" i="12"/>
  <c r="E268" i="12"/>
  <c r="D268" i="12"/>
  <c r="CD268" i="12" s="1"/>
  <c r="C268" i="12"/>
  <c r="E267" i="12"/>
  <c r="CP267" i="12" s="1"/>
  <c r="D267" i="12"/>
  <c r="CS266" i="12"/>
  <c r="CR266" i="12"/>
  <c r="CQ266" i="12"/>
  <c r="CP266" i="12"/>
  <c r="CE266" i="12"/>
  <c r="E266" i="12"/>
  <c r="D266" i="12"/>
  <c r="CR265" i="12"/>
  <c r="CQ265" i="12"/>
  <c r="CP265" i="12"/>
  <c r="E265" i="12"/>
  <c r="D265" i="12"/>
  <c r="CE264" i="12"/>
  <c r="E264" i="12"/>
  <c r="D264" i="12"/>
  <c r="CR263" i="12"/>
  <c r="CQ263" i="12"/>
  <c r="CP263" i="12"/>
  <c r="CI263" i="12"/>
  <c r="CH263" i="12"/>
  <c r="CG263" i="12"/>
  <c r="E263" i="12"/>
  <c r="D263" i="12"/>
  <c r="CD263" i="12" s="1"/>
  <c r="C263" i="12"/>
  <c r="E262" i="12"/>
  <c r="D262" i="12"/>
  <c r="E261" i="12"/>
  <c r="D261" i="12"/>
  <c r="CR261" i="12" s="1"/>
  <c r="CW260" i="12"/>
  <c r="CV260" i="12"/>
  <c r="CU260" i="12"/>
  <c r="CT260" i="12"/>
  <c r="CS260" i="12"/>
  <c r="CR260" i="12"/>
  <c r="CQ260" i="12"/>
  <c r="CP260" i="12"/>
  <c r="CI260" i="12"/>
  <c r="CH260" i="12"/>
  <c r="E260" i="12"/>
  <c r="C260" i="12"/>
  <c r="CF260" i="12" s="1"/>
  <c r="CW259" i="12"/>
  <c r="CV259" i="12"/>
  <c r="CU259" i="12"/>
  <c r="CT259" i="12"/>
  <c r="CS259" i="12"/>
  <c r="CR259" i="12"/>
  <c r="CQ259" i="12"/>
  <c r="CP259" i="12"/>
  <c r="CI259" i="12"/>
  <c r="CH259" i="12"/>
  <c r="CG259" i="12"/>
  <c r="CF259" i="12"/>
  <c r="CE259" i="12"/>
  <c r="CD259" i="12"/>
  <c r="CC259" i="12"/>
  <c r="E259" i="12"/>
  <c r="CB259" i="12" s="1"/>
  <c r="AY259" i="12" s="1"/>
  <c r="D259" i="12"/>
  <c r="C259" i="12"/>
  <c r="CS258" i="12"/>
  <c r="CQ258" i="12"/>
  <c r="CP258" i="12"/>
  <c r="CI258" i="12"/>
  <c r="CH258" i="12"/>
  <c r="CG258" i="12"/>
  <c r="CF258" i="12"/>
  <c r="CE258" i="12"/>
  <c r="CD258" i="12"/>
  <c r="CC258" i="12"/>
  <c r="E258" i="12"/>
  <c r="CB258" i="12" s="1"/>
  <c r="D258" i="12"/>
  <c r="CR258" i="12" s="1"/>
  <c r="C258" i="12"/>
  <c r="CS257" i="12"/>
  <c r="CQ257" i="12"/>
  <c r="CP257" i="12"/>
  <c r="CE257" i="12"/>
  <c r="CC257" i="12"/>
  <c r="E257" i="12"/>
  <c r="CB257" i="12" s="1"/>
  <c r="D257" i="12"/>
  <c r="CS256" i="12"/>
  <c r="CR256" i="12"/>
  <c r="CQ256" i="12"/>
  <c r="CP256" i="12"/>
  <c r="CE256" i="12"/>
  <c r="CC256" i="12"/>
  <c r="E256" i="12"/>
  <c r="CB256" i="12" s="1"/>
  <c r="D256" i="12"/>
  <c r="CW255" i="12"/>
  <c r="CV255" i="12"/>
  <c r="CU255" i="12"/>
  <c r="CT255" i="12"/>
  <c r="CS255" i="12"/>
  <c r="CQ255" i="12"/>
  <c r="CP255" i="12"/>
  <c r="CI255" i="12"/>
  <c r="CH255" i="12"/>
  <c r="CG255" i="12"/>
  <c r="CF255" i="12"/>
  <c r="CE255" i="12"/>
  <c r="CD255" i="12"/>
  <c r="CC255" i="12"/>
  <c r="E255" i="12"/>
  <c r="CB255" i="12" s="1"/>
  <c r="D255" i="12"/>
  <c r="CR255" i="12" s="1"/>
  <c r="C255" i="12"/>
  <c r="CV254" i="12"/>
  <c r="CT254" i="12"/>
  <c r="CS254" i="12"/>
  <c r="CR254" i="12"/>
  <c r="CQ254" i="12"/>
  <c r="CP254" i="12"/>
  <c r="CI254" i="12"/>
  <c r="CH254" i="12"/>
  <c r="CG254" i="12"/>
  <c r="CF254" i="12"/>
  <c r="CE254" i="12"/>
  <c r="CD254" i="12"/>
  <c r="CC254" i="12"/>
  <c r="E254" i="12"/>
  <c r="CB254" i="12" s="1"/>
  <c r="D254" i="12"/>
  <c r="C254" i="12" s="1"/>
  <c r="CS253" i="12"/>
  <c r="CR253" i="12"/>
  <c r="CQ253" i="12"/>
  <c r="CP253" i="12"/>
  <c r="CG253" i="12"/>
  <c r="CF253" i="12"/>
  <c r="CE253" i="12"/>
  <c r="CD253" i="12"/>
  <c r="CC253" i="12"/>
  <c r="E253" i="12"/>
  <c r="CB253" i="12" s="1"/>
  <c r="D253" i="12"/>
  <c r="C253" i="12"/>
  <c r="CW252" i="12"/>
  <c r="CV252" i="12"/>
  <c r="CS252" i="12"/>
  <c r="CR252" i="12"/>
  <c r="CQ252" i="12"/>
  <c r="CP252" i="12"/>
  <c r="CE252" i="12"/>
  <c r="CC252" i="12"/>
  <c r="E252" i="12"/>
  <c r="CB252" i="12" s="1"/>
  <c r="D252" i="12"/>
  <c r="CD252" i="12" s="1"/>
  <c r="C252" i="12"/>
  <c r="CW251" i="12"/>
  <c r="CV251" i="12"/>
  <c r="CU251" i="12"/>
  <c r="CT251" i="12"/>
  <c r="CS251" i="12"/>
  <c r="CR251" i="12"/>
  <c r="CQ251" i="12"/>
  <c r="CP251" i="12"/>
  <c r="CH251" i="12"/>
  <c r="CG251" i="12"/>
  <c r="CF251" i="12"/>
  <c r="CE251" i="12"/>
  <c r="CC251" i="12"/>
  <c r="E251" i="12"/>
  <c r="CB251" i="12" s="1"/>
  <c r="D251" i="12"/>
  <c r="CD251" i="12" s="1"/>
  <c r="C251" i="12"/>
  <c r="CI251" i="12" s="1"/>
  <c r="CS250" i="12"/>
  <c r="CR250" i="12"/>
  <c r="CQ250" i="12"/>
  <c r="CP250" i="12"/>
  <c r="CI250" i="12"/>
  <c r="CE250" i="12"/>
  <c r="CD250" i="12"/>
  <c r="CC250" i="12"/>
  <c r="E250" i="12"/>
  <c r="CB250" i="12" s="1"/>
  <c r="D250" i="12"/>
  <c r="C250" i="12"/>
  <c r="CW249" i="12"/>
  <c r="CV249" i="12"/>
  <c r="CU249" i="12"/>
  <c r="CT249" i="12"/>
  <c r="CS249" i="12"/>
  <c r="CR249" i="12"/>
  <c r="CQ249" i="12"/>
  <c r="CP249" i="12"/>
  <c r="CI249" i="12"/>
  <c r="CH249" i="12"/>
  <c r="CG249" i="12"/>
  <c r="CF249" i="12"/>
  <c r="CE249" i="12"/>
  <c r="CD249" i="12"/>
  <c r="CC249" i="12"/>
  <c r="E249" i="12"/>
  <c r="CB249" i="12" s="1"/>
  <c r="AY249" i="12" s="1"/>
  <c r="D249" i="12"/>
  <c r="C249" i="12"/>
  <c r="CS248" i="12"/>
  <c r="CQ248" i="12"/>
  <c r="CP248" i="12"/>
  <c r="CG248" i="12"/>
  <c r="CF248" i="12"/>
  <c r="CE248" i="12"/>
  <c r="CC248" i="12"/>
  <c r="E248" i="12"/>
  <c r="CB248" i="12" s="1"/>
  <c r="D248" i="12"/>
  <c r="C248" i="12" s="1"/>
  <c r="CU247" i="12"/>
  <c r="CT247" i="12"/>
  <c r="CS247" i="12"/>
  <c r="CR247" i="12"/>
  <c r="CQ247" i="12"/>
  <c r="CP247" i="12"/>
  <c r="CF247" i="12"/>
  <c r="CE247" i="12"/>
  <c r="CD247" i="12"/>
  <c r="CC247" i="12"/>
  <c r="E247" i="12"/>
  <c r="CB247" i="12" s="1"/>
  <c r="D247" i="12"/>
  <c r="C247" i="12" s="1"/>
  <c r="CS245" i="12"/>
  <c r="CR245" i="12"/>
  <c r="CQ245" i="12"/>
  <c r="CP245" i="12"/>
  <c r="CI245" i="12"/>
  <c r="CH245" i="12"/>
  <c r="CG245" i="12"/>
  <c r="CF245" i="12"/>
  <c r="CE245" i="12"/>
  <c r="CD245" i="12"/>
  <c r="CC245" i="12"/>
  <c r="E245" i="12"/>
  <c r="CB245" i="12" s="1"/>
  <c r="D245" i="12"/>
  <c r="C245" i="12"/>
  <c r="CX241" i="12"/>
  <c r="CW241" i="12"/>
  <c r="CQ241" i="12"/>
  <c r="CP241" i="12"/>
  <c r="CJ241" i="12"/>
  <c r="CI241" i="12"/>
  <c r="CH241" i="12"/>
  <c r="CC241" i="12"/>
  <c r="CA241" i="12"/>
  <c r="E241" i="12"/>
  <c r="D241" i="12"/>
  <c r="CW240" i="12"/>
  <c r="CV240" i="12"/>
  <c r="CR240" i="12"/>
  <c r="CQ240" i="12"/>
  <c r="CJ240" i="12"/>
  <c r="CI240" i="12"/>
  <c r="CH240" i="12"/>
  <c r="CD240" i="12"/>
  <c r="CC240" i="12"/>
  <c r="CB240" i="12"/>
  <c r="CA240" i="12"/>
  <c r="E240" i="12"/>
  <c r="D240" i="12"/>
  <c r="CX239" i="12"/>
  <c r="CW239" i="12"/>
  <c r="CT239" i="12"/>
  <c r="CS239" i="12"/>
  <c r="CR239" i="12"/>
  <c r="CQ239" i="12"/>
  <c r="CP239" i="12"/>
  <c r="CO239" i="12"/>
  <c r="CK239" i="12"/>
  <c r="CJ239" i="12"/>
  <c r="CI239" i="12"/>
  <c r="CH239" i="12"/>
  <c r="CG239" i="12"/>
  <c r="CF239" i="12"/>
  <c r="CE239" i="12"/>
  <c r="CD239" i="12"/>
  <c r="CC239" i="12"/>
  <c r="CB239" i="12"/>
  <c r="CA239" i="12"/>
  <c r="E239" i="12"/>
  <c r="CV239" i="12" s="1"/>
  <c r="D239" i="12"/>
  <c r="CU239" i="12" s="1"/>
  <c r="C239" i="12"/>
  <c r="CY239" i="12" s="1"/>
  <c r="CX238" i="12"/>
  <c r="CW238" i="12"/>
  <c r="CV238" i="12"/>
  <c r="CU238" i="12"/>
  <c r="CQ238" i="12"/>
  <c r="CO238" i="12"/>
  <c r="CH238" i="12"/>
  <c r="CG238" i="12"/>
  <c r="CC238" i="12"/>
  <c r="E238" i="12"/>
  <c r="D238" i="12"/>
  <c r="CJ238" i="12" s="1"/>
  <c r="CX237" i="12"/>
  <c r="CU237" i="12"/>
  <c r="CS237" i="12"/>
  <c r="CR237" i="12"/>
  <c r="CO237" i="12"/>
  <c r="CK237" i="12"/>
  <c r="CI237" i="12"/>
  <c r="CH237" i="12"/>
  <c r="CG237" i="12"/>
  <c r="CA237" i="12"/>
  <c r="E237" i="12"/>
  <c r="D237" i="12"/>
  <c r="C237" i="12" s="1"/>
  <c r="CX236" i="12"/>
  <c r="CW236" i="12"/>
  <c r="CR236" i="12"/>
  <c r="CQ236" i="12"/>
  <c r="CP236" i="12"/>
  <c r="CO236" i="12"/>
  <c r="CJ236" i="12"/>
  <c r="CI236" i="12"/>
  <c r="CH236" i="12"/>
  <c r="CG236" i="12"/>
  <c r="CD236" i="12"/>
  <c r="CC236" i="12"/>
  <c r="CB236" i="12"/>
  <c r="CA236" i="12"/>
  <c r="E236" i="12"/>
  <c r="CV236" i="12" s="1"/>
  <c r="D236" i="12"/>
  <c r="CU236" i="12" s="1"/>
  <c r="C236" i="12"/>
  <c r="CW235" i="12"/>
  <c r="CV235" i="12"/>
  <c r="CU235" i="12"/>
  <c r="CO235" i="12"/>
  <c r="CI235" i="12"/>
  <c r="CH235" i="12"/>
  <c r="E235" i="12"/>
  <c r="D235" i="12"/>
  <c r="CW234" i="12"/>
  <c r="CR234" i="12"/>
  <c r="CQ234" i="12"/>
  <c r="CP234" i="12"/>
  <c r="CO234" i="12"/>
  <c r="CI234" i="12"/>
  <c r="CH234" i="12"/>
  <c r="E234" i="12"/>
  <c r="D234" i="12"/>
  <c r="CW233" i="12"/>
  <c r="CV233" i="12"/>
  <c r="CU233" i="12"/>
  <c r="CR233" i="12"/>
  <c r="CQ233" i="12"/>
  <c r="CP233" i="12"/>
  <c r="CO233" i="12"/>
  <c r="CJ233" i="12"/>
  <c r="CI233" i="12"/>
  <c r="CH233" i="12"/>
  <c r="CG233" i="12"/>
  <c r="CD233" i="12"/>
  <c r="CB233" i="12"/>
  <c r="E233" i="12"/>
  <c r="CA233" i="12" s="1"/>
  <c r="D233" i="12"/>
  <c r="CX232" i="12"/>
  <c r="CU232" i="12"/>
  <c r="CT232" i="12"/>
  <c r="CS232" i="12"/>
  <c r="CQ232" i="12"/>
  <c r="CJ232" i="12"/>
  <c r="E232" i="12"/>
  <c r="CO232" i="12" s="1"/>
  <c r="D232" i="12"/>
  <c r="CC232" i="12" s="1"/>
  <c r="C232" i="12"/>
  <c r="CY231" i="12"/>
  <c r="CX231" i="12"/>
  <c r="CW231" i="12"/>
  <c r="CV231" i="12"/>
  <c r="CR231" i="12"/>
  <c r="CQ231" i="12"/>
  <c r="CP231" i="12"/>
  <c r="CO231" i="12"/>
  <c r="CK231" i="12"/>
  <c r="CJ231" i="12"/>
  <c r="CD231" i="12"/>
  <c r="E231" i="12"/>
  <c r="D231" i="12"/>
  <c r="C231" i="12"/>
  <c r="CX230" i="12"/>
  <c r="CV230" i="12"/>
  <c r="CU230" i="12"/>
  <c r="CP230" i="12"/>
  <c r="CG230" i="12"/>
  <c r="E230" i="12"/>
  <c r="C230" i="12" s="1"/>
  <c r="CF230" i="12" s="1"/>
  <c r="D230" i="12"/>
  <c r="CX229" i="12"/>
  <c r="CU229" i="12"/>
  <c r="CR229" i="12"/>
  <c r="CQ229" i="12"/>
  <c r="CJ229" i="12"/>
  <c r="CD229" i="12"/>
  <c r="CC229" i="12"/>
  <c r="E229" i="12"/>
  <c r="D229" i="12"/>
  <c r="CG229" i="12" s="1"/>
  <c r="C229" i="12"/>
  <c r="CX228" i="12"/>
  <c r="CW228" i="12"/>
  <c r="CV228" i="12"/>
  <c r="CU228" i="12"/>
  <c r="CR228" i="12"/>
  <c r="CI228" i="12"/>
  <c r="CH228" i="12"/>
  <c r="CG228" i="12"/>
  <c r="CD228" i="12"/>
  <c r="CC228" i="12"/>
  <c r="E228" i="12"/>
  <c r="D228" i="12"/>
  <c r="C228" i="12"/>
  <c r="CX227" i="12"/>
  <c r="CW227" i="12"/>
  <c r="CV227" i="12"/>
  <c r="CR227" i="12"/>
  <c r="CQ227" i="12"/>
  <c r="CJ227" i="12"/>
  <c r="E227" i="12"/>
  <c r="CD227" i="12" s="1"/>
  <c r="D227" i="12"/>
  <c r="C227" i="12"/>
  <c r="CX226" i="12"/>
  <c r="CR226" i="12"/>
  <c r="CQ226" i="12"/>
  <c r="CP226" i="12"/>
  <c r="CO226" i="12"/>
  <c r="CG226" i="12"/>
  <c r="E226" i="12"/>
  <c r="D226" i="12"/>
  <c r="CW225" i="12"/>
  <c r="CV225" i="12"/>
  <c r="CU225" i="12"/>
  <c r="CT225" i="12"/>
  <c r="CS225" i="12"/>
  <c r="CP225" i="12"/>
  <c r="CO225" i="12"/>
  <c r="CK225" i="12"/>
  <c r="CJ225" i="12"/>
  <c r="CI225" i="12"/>
  <c r="CH225" i="12"/>
  <c r="CG225" i="12"/>
  <c r="CF225" i="12"/>
  <c r="CD225" i="12"/>
  <c r="CB225" i="12"/>
  <c r="E225" i="12"/>
  <c r="CR225" i="12" s="1"/>
  <c r="D225" i="12"/>
  <c r="C225" i="12"/>
  <c r="CU224" i="12"/>
  <c r="CQ224" i="12"/>
  <c r="CJ224" i="12"/>
  <c r="E224" i="12"/>
  <c r="C224" i="12" s="1"/>
  <c r="D224" i="12"/>
  <c r="CW223" i="12"/>
  <c r="CV223" i="12"/>
  <c r="CS223" i="12"/>
  <c r="CR223" i="12"/>
  <c r="CP223" i="12"/>
  <c r="CO223" i="12"/>
  <c r="CD223" i="12"/>
  <c r="E223" i="12"/>
  <c r="D223" i="12"/>
  <c r="CU223" i="12" s="1"/>
  <c r="C223" i="12"/>
  <c r="CY223" i="12" s="1"/>
  <c r="CY222" i="12"/>
  <c r="CX222" i="12"/>
  <c r="CW222" i="12"/>
  <c r="CV222" i="12"/>
  <c r="CR222" i="12"/>
  <c r="CQ222" i="12"/>
  <c r="CH222" i="12"/>
  <c r="CG222" i="12"/>
  <c r="CF222" i="12"/>
  <c r="CE222" i="12"/>
  <c r="CA222" i="12"/>
  <c r="E222" i="12"/>
  <c r="D222" i="12"/>
  <c r="C222" i="12" s="1"/>
  <c r="CW221" i="12"/>
  <c r="CI221" i="12"/>
  <c r="CH221" i="12"/>
  <c r="E221" i="12"/>
  <c r="D221" i="12"/>
  <c r="CX220" i="12"/>
  <c r="CW220" i="12"/>
  <c r="CV220" i="12"/>
  <c r="CU220" i="12"/>
  <c r="CQ220" i="12"/>
  <c r="CO220" i="12"/>
  <c r="CK220" i="12"/>
  <c r="CJ220" i="12"/>
  <c r="CI220" i="12"/>
  <c r="CH220" i="12"/>
  <c r="CG220" i="12"/>
  <c r="CF220" i="12"/>
  <c r="CD220" i="12"/>
  <c r="E220" i="12"/>
  <c r="D220" i="12"/>
  <c r="CC220" i="12" s="1"/>
  <c r="C220" i="12"/>
  <c r="CY219" i="12"/>
  <c r="CX219" i="12"/>
  <c r="CW219" i="12"/>
  <c r="CS219" i="12"/>
  <c r="CR219" i="12"/>
  <c r="CQ219" i="12"/>
  <c r="CO219" i="12"/>
  <c r="CK219" i="12"/>
  <c r="CJ219" i="12"/>
  <c r="CI219" i="12"/>
  <c r="CH219" i="12"/>
  <c r="CG219" i="12"/>
  <c r="CD219" i="12"/>
  <c r="CC219" i="12"/>
  <c r="CA219" i="12"/>
  <c r="E219" i="12"/>
  <c r="CV219" i="12" s="1"/>
  <c r="D219" i="12"/>
  <c r="CU219" i="12" s="1"/>
  <c r="C219" i="12"/>
  <c r="CU218" i="12"/>
  <c r="CR218" i="12"/>
  <c r="CQ218" i="12"/>
  <c r="CO218" i="12"/>
  <c r="CI218" i="12"/>
  <c r="CH218" i="12"/>
  <c r="CG218" i="12"/>
  <c r="CD218" i="12"/>
  <c r="CC218" i="12"/>
  <c r="CA218" i="12"/>
  <c r="E218" i="12"/>
  <c r="D218" i="12"/>
  <c r="CJ218" i="12" s="1"/>
  <c r="CX217" i="12"/>
  <c r="CW217" i="12"/>
  <c r="CV217" i="12"/>
  <c r="CU217" i="12"/>
  <c r="CT217" i="12"/>
  <c r="CS217" i="12"/>
  <c r="CQ217" i="12"/>
  <c r="CP217" i="12"/>
  <c r="CO217" i="12"/>
  <c r="CK217" i="12"/>
  <c r="CJ217" i="12"/>
  <c r="CI217" i="12"/>
  <c r="CH217" i="12"/>
  <c r="CG217" i="12"/>
  <c r="CF217" i="12"/>
  <c r="CE217" i="12"/>
  <c r="CD217" i="12"/>
  <c r="E217" i="12"/>
  <c r="D217" i="12"/>
  <c r="CC217" i="12" s="1"/>
  <c r="C217" i="12"/>
  <c r="CY217" i="12" s="1"/>
  <c r="CY216" i="12"/>
  <c r="CW216" i="12"/>
  <c r="CV216" i="12"/>
  <c r="CU216" i="12"/>
  <c r="CT216" i="12"/>
  <c r="CS216" i="12"/>
  <c r="CR216" i="12"/>
  <c r="CQ216" i="12"/>
  <c r="CP216" i="12"/>
  <c r="CO216" i="12"/>
  <c r="CK216" i="12"/>
  <c r="CJ216" i="12"/>
  <c r="CI216" i="12"/>
  <c r="CD216" i="12"/>
  <c r="CC216" i="12"/>
  <c r="CB216" i="12"/>
  <c r="E216" i="12"/>
  <c r="D216" i="12"/>
  <c r="C216" i="12"/>
  <c r="CX215" i="12"/>
  <c r="CU215" i="12"/>
  <c r="CQ215" i="12"/>
  <c r="CJ215" i="12"/>
  <c r="CI215" i="12"/>
  <c r="CH215" i="12"/>
  <c r="CC215" i="12"/>
  <c r="E215" i="12"/>
  <c r="D215" i="12"/>
  <c r="CG215" i="12" s="1"/>
  <c r="CX214" i="12"/>
  <c r="CV214" i="12"/>
  <c r="CR214" i="12"/>
  <c r="CQ214" i="12"/>
  <c r="CG214" i="12"/>
  <c r="E214" i="12"/>
  <c r="CI214" i="12" s="1"/>
  <c r="D214" i="12"/>
  <c r="CW213" i="12"/>
  <c r="CR213" i="12"/>
  <c r="CQ213" i="12"/>
  <c r="CP213" i="12"/>
  <c r="CO213" i="12"/>
  <c r="CJ213" i="12"/>
  <c r="CI213" i="12"/>
  <c r="CH213" i="12"/>
  <c r="CD213" i="12"/>
  <c r="CC213" i="12"/>
  <c r="CB213" i="12"/>
  <c r="CA213" i="12"/>
  <c r="E213" i="12"/>
  <c r="CV213" i="12" s="1"/>
  <c r="D213" i="12"/>
  <c r="C213" i="12" s="1"/>
  <c r="CS212" i="12"/>
  <c r="CR212" i="12"/>
  <c r="CQ212" i="12"/>
  <c r="CP212" i="12"/>
  <c r="CO212" i="12"/>
  <c r="CB212" i="12"/>
  <c r="CA212" i="12"/>
  <c r="E212" i="12"/>
  <c r="D212" i="12"/>
  <c r="C212" i="12"/>
  <c r="CX211" i="12"/>
  <c r="CW211" i="12"/>
  <c r="E211" i="12"/>
  <c r="CB211" i="12" s="1"/>
  <c r="D211" i="12"/>
  <c r="C211" i="12"/>
  <c r="CY211" i="12" s="1"/>
  <c r="CX210" i="12"/>
  <c r="CV210" i="12"/>
  <c r="CR210" i="12"/>
  <c r="CI210" i="12"/>
  <c r="CG210" i="12"/>
  <c r="CD210" i="12"/>
  <c r="CC210" i="12"/>
  <c r="E210" i="12"/>
  <c r="CW210" i="12" s="1"/>
  <c r="D210" i="12"/>
  <c r="CJ209" i="12"/>
  <c r="E209" i="12"/>
  <c r="D209" i="12"/>
  <c r="C209" i="12" s="1"/>
  <c r="CW208" i="12"/>
  <c r="CV208" i="12"/>
  <c r="CR208" i="12"/>
  <c r="CP208" i="12"/>
  <c r="CO208" i="12"/>
  <c r="CI208" i="12"/>
  <c r="CH208" i="12"/>
  <c r="CF208" i="12"/>
  <c r="CB208" i="12"/>
  <c r="CA208" i="12"/>
  <c r="E208" i="12"/>
  <c r="CD208" i="12" s="1"/>
  <c r="C208" i="12"/>
  <c r="CW207" i="12"/>
  <c r="CV207" i="12"/>
  <c r="CU207" i="12"/>
  <c r="CO207" i="12"/>
  <c r="CI207" i="12"/>
  <c r="CB207" i="12"/>
  <c r="CA207" i="12"/>
  <c r="E207" i="12"/>
  <c r="D207" i="12"/>
  <c r="C207" i="12"/>
  <c r="CE207" i="12" s="1"/>
  <c r="CX206" i="12"/>
  <c r="CW206" i="12"/>
  <c r="CV206" i="12"/>
  <c r="CR206" i="12"/>
  <c r="CO206" i="12"/>
  <c r="CJ206" i="12"/>
  <c r="CG206" i="12"/>
  <c r="CF206" i="12"/>
  <c r="CE206" i="12"/>
  <c r="CD206" i="12"/>
  <c r="CC206" i="12"/>
  <c r="CB206" i="12"/>
  <c r="CA206" i="12"/>
  <c r="E206" i="12"/>
  <c r="D206" i="12"/>
  <c r="C206" i="12"/>
  <c r="CR205" i="12"/>
  <c r="CO205" i="12"/>
  <c r="CJ205" i="12"/>
  <c r="CI205" i="12"/>
  <c r="CG205" i="12"/>
  <c r="CD205" i="12"/>
  <c r="CC205" i="12"/>
  <c r="CB205" i="12"/>
  <c r="CA205" i="12"/>
  <c r="E205" i="12"/>
  <c r="D205" i="12"/>
  <c r="CX204" i="12"/>
  <c r="CW204" i="12"/>
  <c r="CR204" i="12"/>
  <c r="CQ204" i="12"/>
  <c r="CP204" i="12"/>
  <c r="CO204" i="12"/>
  <c r="CJ204" i="12"/>
  <c r="CI204" i="12"/>
  <c r="CH204" i="12"/>
  <c r="CG204" i="12"/>
  <c r="CD204" i="12"/>
  <c r="CC204" i="12"/>
  <c r="CB204" i="12"/>
  <c r="CA204" i="12"/>
  <c r="E204" i="12"/>
  <c r="CV204" i="12" s="1"/>
  <c r="D204" i="12"/>
  <c r="CU204" i="12" s="1"/>
  <c r="CU203" i="12"/>
  <c r="CT203" i="12"/>
  <c r="CS203" i="12"/>
  <c r="CR203" i="12"/>
  <c r="CQ203" i="12"/>
  <c r="CP203" i="12"/>
  <c r="CK203" i="12"/>
  <c r="CJ203" i="12"/>
  <c r="CG203" i="12"/>
  <c r="E203" i="12"/>
  <c r="D203" i="12"/>
  <c r="CC203" i="12" s="1"/>
  <c r="C203" i="12"/>
  <c r="CY203" i="12" s="1"/>
  <c r="CX202" i="12"/>
  <c r="CQ202" i="12"/>
  <c r="CP202" i="12"/>
  <c r="CO202" i="12"/>
  <c r="CK202" i="12"/>
  <c r="CJ202" i="12"/>
  <c r="CG202" i="12"/>
  <c r="CC202" i="12"/>
  <c r="CA202" i="12"/>
  <c r="E202" i="12"/>
  <c r="D202" i="12"/>
  <c r="CU202" i="12" s="1"/>
  <c r="C202" i="12"/>
  <c r="E201" i="12"/>
  <c r="D201" i="12"/>
  <c r="CG201" i="12" s="1"/>
  <c r="C201" i="12"/>
  <c r="CX200" i="12"/>
  <c r="CW200" i="12"/>
  <c r="CR200" i="12"/>
  <c r="CQ200" i="12"/>
  <c r="CI200" i="12"/>
  <c r="CG200" i="12"/>
  <c r="CC200" i="12"/>
  <c r="E200" i="12"/>
  <c r="D200" i="12"/>
  <c r="CJ200" i="12" s="1"/>
  <c r="CX199" i="12"/>
  <c r="CV199" i="12"/>
  <c r="CU199" i="12"/>
  <c r="CJ199" i="12"/>
  <c r="CI199" i="12"/>
  <c r="CH199" i="12"/>
  <c r="CG199" i="12"/>
  <c r="CD199" i="12"/>
  <c r="E199" i="12"/>
  <c r="D199" i="12"/>
  <c r="C199" i="12" s="1"/>
  <c r="CX198" i="12"/>
  <c r="CQ198" i="12"/>
  <c r="CC198" i="12"/>
  <c r="E198" i="12"/>
  <c r="D198" i="12"/>
  <c r="CW197" i="12"/>
  <c r="CV197" i="12"/>
  <c r="CU197" i="12"/>
  <c r="CT197" i="12"/>
  <c r="CS197" i="12"/>
  <c r="CR197" i="12"/>
  <c r="CQ197" i="12"/>
  <c r="CK197" i="12"/>
  <c r="CJ197" i="12"/>
  <c r="CI197" i="12"/>
  <c r="CG197" i="12"/>
  <c r="CF197" i="12"/>
  <c r="CE197" i="12"/>
  <c r="CD197" i="12"/>
  <c r="CC197" i="12"/>
  <c r="CB197" i="12"/>
  <c r="CA197" i="12"/>
  <c r="E197" i="12"/>
  <c r="D197" i="12"/>
  <c r="CX197" i="12" s="1"/>
  <c r="C197" i="12"/>
  <c r="CY197" i="12" s="1"/>
  <c r="CP196" i="12"/>
  <c r="CO196" i="12"/>
  <c r="CJ196" i="12"/>
  <c r="CG196" i="12"/>
  <c r="CC196" i="12"/>
  <c r="E196" i="12"/>
  <c r="CH196" i="12" s="1"/>
  <c r="D196" i="12"/>
  <c r="CX195" i="12"/>
  <c r="CV195" i="12"/>
  <c r="CU195" i="12"/>
  <c r="CT195" i="12"/>
  <c r="CQ195" i="12"/>
  <c r="CP195" i="12"/>
  <c r="CO195" i="12"/>
  <c r="CJ195" i="12"/>
  <c r="CI195" i="12"/>
  <c r="CH195" i="12"/>
  <c r="CG195" i="12"/>
  <c r="CF195" i="12"/>
  <c r="E195" i="12"/>
  <c r="D195" i="12"/>
  <c r="CC195" i="12" s="1"/>
  <c r="C195" i="12"/>
  <c r="CR193" i="12"/>
  <c r="CI193" i="12"/>
  <c r="CB193" i="12"/>
  <c r="E193" i="12"/>
  <c r="D193" i="12"/>
  <c r="C193" i="12"/>
  <c r="E187" i="12"/>
  <c r="D187" i="12"/>
  <c r="C187" i="12" s="1"/>
  <c r="CO186" i="12"/>
  <c r="E186" i="12"/>
  <c r="C186" i="12" s="1"/>
  <c r="D186" i="12"/>
  <c r="E185" i="12"/>
  <c r="D185" i="12"/>
  <c r="C185" i="12"/>
  <c r="CP184" i="12"/>
  <c r="CO184" i="12"/>
  <c r="CB184" i="12"/>
  <c r="CA184" i="12"/>
  <c r="E184" i="12"/>
  <c r="C184" i="12" s="1"/>
  <c r="D184" i="12"/>
  <c r="Q183" i="12"/>
  <c r="P183" i="12"/>
  <c r="O183" i="12"/>
  <c r="N183" i="12"/>
  <c r="M183" i="12"/>
  <c r="L183" i="12"/>
  <c r="K183" i="12"/>
  <c r="J183" i="12"/>
  <c r="I183" i="12"/>
  <c r="H183" i="12"/>
  <c r="G183" i="12"/>
  <c r="F183" i="12"/>
  <c r="CP182" i="12"/>
  <c r="CO182" i="12"/>
  <c r="E182" i="12"/>
  <c r="D182" i="12"/>
  <c r="C182" i="12"/>
  <c r="E181" i="12"/>
  <c r="D181" i="12"/>
  <c r="D183" i="12" s="1"/>
  <c r="C181" i="12"/>
  <c r="E180" i="12"/>
  <c r="E183" i="12" s="1"/>
  <c r="D180" i="12"/>
  <c r="Q176" i="12"/>
  <c r="L176" i="12"/>
  <c r="R175" i="12"/>
  <c r="R176" i="12" s="1"/>
  <c r="Q175" i="12"/>
  <c r="P175" i="12"/>
  <c r="O175" i="12"/>
  <c r="N175" i="12"/>
  <c r="M175" i="12"/>
  <c r="M176" i="12" s="1"/>
  <c r="L175" i="12"/>
  <c r="K175" i="12"/>
  <c r="J175" i="12"/>
  <c r="I175" i="12"/>
  <c r="H175" i="12"/>
  <c r="G175" i="12"/>
  <c r="F175" i="12"/>
  <c r="E174" i="12"/>
  <c r="D174" i="12"/>
  <c r="C174" i="12" s="1"/>
  <c r="CP174" i="12" s="1"/>
  <c r="CP173" i="12"/>
  <c r="E173" i="12"/>
  <c r="D173" i="12"/>
  <c r="C173" i="12"/>
  <c r="CP172" i="12"/>
  <c r="CO172" i="12"/>
  <c r="CB172" i="12"/>
  <c r="E172" i="12"/>
  <c r="D172" i="12"/>
  <c r="C172" i="12" s="1"/>
  <c r="CA172" i="12" s="1"/>
  <c r="E171" i="12"/>
  <c r="D171" i="12"/>
  <c r="C171" i="12"/>
  <c r="R170" i="12"/>
  <c r="Q170" i="12"/>
  <c r="P170" i="12"/>
  <c r="O170" i="12"/>
  <c r="O176" i="12" s="1"/>
  <c r="N170" i="12"/>
  <c r="N176" i="12" s="1"/>
  <c r="M170" i="12"/>
  <c r="L170" i="12"/>
  <c r="K170" i="12"/>
  <c r="K176" i="12" s="1"/>
  <c r="J170" i="12"/>
  <c r="J176" i="12" s="1"/>
  <c r="I170" i="12"/>
  <c r="I176" i="12" s="1"/>
  <c r="H170" i="12"/>
  <c r="H176" i="12" s="1"/>
  <c r="G170" i="12"/>
  <c r="G176" i="12" s="1"/>
  <c r="F170" i="12"/>
  <c r="F176" i="12" s="1"/>
  <c r="D170" i="12"/>
  <c r="CA169" i="12"/>
  <c r="E169" i="12"/>
  <c r="D169" i="12"/>
  <c r="C169" i="12"/>
  <c r="CP168" i="12"/>
  <c r="CO168" i="12"/>
  <c r="CB168" i="12"/>
  <c r="CA168" i="12"/>
  <c r="S168" i="12"/>
  <c r="E168" i="12"/>
  <c r="D168" i="12"/>
  <c r="C168" i="12"/>
  <c r="E167" i="12"/>
  <c r="C167" i="12" s="1"/>
  <c r="CB167" i="12" s="1"/>
  <c r="D167" i="12"/>
  <c r="O163" i="12"/>
  <c r="N163" i="12"/>
  <c r="O162" i="12"/>
  <c r="N162" i="12"/>
  <c r="M162" i="12"/>
  <c r="L162" i="12"/>
  <c r="K162" i="12"/>
  <c r="J162" i="12"/>
  <c r="J163" i="12" s="1"/>
  <c r="I162" i="12"/>
  <c r="I163" i="12" s="1"/>
  <c r="H162" i="12"/>
  <c r="G162" i="12"/>
  <c r="F162" i="12"/>
  <c r="E161" i="12"/>
  <c r="D161" i="12"/>
  <c r="E160" i="12"/>
  <c r="D160" i="12"/>
  <c r="C160" i="12" s="1"/>
  <c r="E159" i="12"/>
  <c r="D159" i="12"/>
  <c r="CP158" i="12"/>
  <c r="CO158" i="12"/>
  <c r="CB158" i="12"/>
  <c r="CA158" i="12"/>
  <c r="P158" i="12" s="1"/>
  <c r="E158" i="12"/>
  <c r="D158" i="12"/>
  <c r="C158" i="12"/>
  <c r="O157" i="12"/>
  <c r="N157" i="12"/>
  <c r="M157" i="12"/>
  <c r="M163" i="12" s="1"/>
  <c r="L157" i="12"/>
  <c r="L163" i="12" s="1"/>
  <c r="K157" i="12"/>
  <c r="K163" i="12" s="1"/>
  <c r="J157" i="12"/>
  <c r="I157" i="12"/>
  <c r="H157" i="12"/>
  <c r="H163" i="12" s="1"/>
  <c r="G157" i="12"/>
  <c r="G163" i="12" s="1"/>
  <c r="F157" i="12"/>
  <c r="F163" i="12" s="1"/>
  <c r="E157" i="12"/>
  <c r="CP156" i="12"/>
  <c r="CO156" i="12"/>
  <c r="CB156" i="12"/>
  <c r="CA156" i="12"/>
  <c r="E156" i="12"/>
  <c r="C156" i="12" s="1"/>
  <c r="D156" i="12"/>
  <c r="E155" i="12"/>
  <c r="D155" i="12"/>
  <c r="C155" i="12"/>
  <c r="CP154" i="12"/>
  <c r="CO154" i="12"/>
  <c r="E154" i="12"/>
  <c r="D154" i="12"/>
  <c r="D157" i="12" s="1"/>
  <c r="C154" i="12"/>
  <c r="CA154" i="12" s="1"/>
  <c r="E150" i="12"/>
  <c r="D150" i="12"/>
  <c r="C150" i="12" s="1"/>
  <c r="CC150" i="12" s="1"/>
  <c r="E149" i="12"/>
  <c r="C149" i="12" s="1"/>
  <c r="D149" i="12"/>
  <c r="E148" i="12"/>
  <c r="D148" i="12"/>
  <c r="E147" i="12"/>
  <c r="D147" i="12"/>
  <c r="E146" i="12"/>
  <c r="D146" i="12"/>
  <c r="C146" i="12" s="1"/>
  <c r="CQ146" i="12" s="1"/>
  <c r="E141" i="12"/>
  <c r="D141" i="12"/>
  <c r="C141" i="12" s="1"/>
  <c r="CB141" i="12" s="1"/>
  <c r="CB140" i="12"/>
  <c r="E140" i="12"/>
  <c r="D140" i="12"/>
  <c r="C140" i="12"/>
  <c r="CP139" i="12"/>
  <c r="CO139" i="12"/>
  <c r="CC139" i="12"/>
  <c r="CB139" i="12"/>
  <c r="E139" i="12"/>
  <c r="C139" i="12" s="1"/>
  <c r="CQ139" i="12" s="1"/>
  <c r="D139" i="12"/>
  <c r="E138" i="12"/>
  <c r="D138" i="12"/>
  <c r="C138" i="12"/>
  <c r="CO137" i="12"/>
  <c r="CC137" i="12"/>
  <c r="CA137" i="12"/>
  <c r="E137" i="12"/>
  <c r="D137" i="12"/>
  <c r="C137" i="12"/>
  <c r="CQ136" i="12"/>
  <c r="CP136" i="12"/>
  <c r="CO136" i="12"/>
  <c r="CC136" i="12"/>
  <c r="E136" i="12"/>
  <c r="D136" i="12"/>
  <c r="C136" i="12"/>
  <c r="E135" i="12"/>
  <c r="D135" i="12"/>
  <c r="C135" i="12"/>
  <c r="CQ134" i="12"/>
  <c r="CP134" i="12"/>
  <c r="CO134" i="12"/>
  <c r="CC134" i="12"/>
  <c r="AN134" i="12" s="1"/>
  <c r="CB134" i="12"/>
  <c r="CA134" i="12"/>
  <c r="E134" i="12"/>
  <c r="D134" i="12"/>
  <c r="C134" i="12"/>
  <c r="CQ133" i="12"/>
  <c r="E133" i="12"/>
  <c r="D133" i="12"/>
  <c r="C133" i="12"/>
  <c r="E128" i="12"/>
  <c r="D128" i="12"/>
  <c r="C128" i="12"/>
  <c r="CP128" i="12" s="1"/>
  <c r="E127" i="12"/>
  <c r="C127" i="12" s="1"/>
  <c r="D127" i="12"/>
  <c r="CO126" i="12"/>
  <c r="CB126" i="12"/>
  <c r="CA126" i="12"/>
  <c r="AJ126" i="12"/>
  <c r="E126" i="12"/>
  <c r="D126" i="12"/>
  <c r="C126" i="12"/>
  <c r="CP126" i="12" s="1"/>
  <c r="CP125" i="12"/>
  <c r="CO125" i="12"/>
  <c r="CB125" i="12"/>
  <c r="CA125" i="12"/>
  <c r="AJ125" i="12"/>
  <c r="E125" i="12"/>
  <c r="D125" i="12"/>
  <c r="C125" i="12" s="1"/>
  <c r="E124" i="12"/>
  <c r="D124" i="12"/>
  <c r="C124" i="12" s="1"/>
  <c r="CB124" i="12" s="1"/>
  <c r="CO123" i="12"/>
  <c r="CB123" i="12"/>
  <c r="CA123" i="12"/>
  <c r="AJ123" i="12" s="1"/>
  <c r="E123" i="12"/>
  <c r="D123" i="12"/>
  <c r="C123" i="12" s="1"/>
  <c r="CP123" i="12" s="1"/>
  <c r="CP122" i="12"/>
  <c r="CO122" i="12"/>
  <c r="E122" i="12"/>
  <c r="D122" i="12"/>
  <c r="C122" i="12"/>
  <c r="CP121" i="12"/>
  <c r="CB121" i="12"/>
  <c r="CA121" i="12"/>
  <c r="AJ121" i="12"/>
  <c r="E121" i="12"/>
  <c r="C121" i="12" s="1"/>
  <c r="CO121" i="12" s="1"/>
  <c r="D121" i="12"/>
  <c r="E120" i="12"/>
  <c r="D120" i="12"/>
  <c r="E119" i="12"/>
  <c r="D119" i="12"/>
  <c r="C119" i="12" s="1"/>
  <c r="E114" i="12"/>
  <c r="D114" i="12"/>
  <c r="C114" i="12"/>
  <c r="E113" i="12"/>
  <c r="C113" i="12" s="1"/>
  <c r="D113" i="12"/>
  <c r="E112" i="12"/>
  <c r="C112" i="12" s="1"/>
  <c r="D112" i="12"/>
  <c r="M111" i="12"/>
  <c r="L111" i="12"/>
  <c r="K111" i="12"/>
  <c r="J111" i="12"/>
  <c r="I111" i="12"/>
  <c r="E111" i="12" s="1"/>
  <c r="H111" i="12"/>
  <c r="D111" i="12" s="1"/>
  <c r="C111" i="12" s="1"/>
  <c r="G111" i="12"/>
  <c r="F111" i="12"/>
  <c r="E106" i="12"/>
  <c r="D106" i="12"/>
  <c r="C106" i="12" s="1"/>
  <c r="CW105" i="12"/>
  <c r="CU105" i="12"/>
  <c r="CH105" i="12"/>
  <c r="CG105" i="12"/>
  <c r="AM105" i="12"/>
  <c r="E105" i="12"/>
  <c r="D105" i="12"/>
  <c r="C105" i="12"/>
  <c r="CI104" i="12"/>
  <c r="CH104" i="12"/>
  <c r="CG104" i="12"/>
  <c r="AM104" i="12" s="1"/>
  <c r="E104" i="12"/>
  <c r="D104" i="12"/>
  <c r="C104" i="12"/>
  <c r="CG103" i="12"/>
  <c r="E103" i="12"/>
  <c r="C103" i="12" s="1"/>
  <c r="D103" i="12"/>
  <c r="CP98" i="12"/>
  <c r="E98" i="12"/>
  <c r="D98" i="12"/>
  <c r="C98" i="12"/>
  <c r="CQ97" i="12"/>
  <c r="CP97" i="12"/>
  <c r="CO97" i="12"/>
  <c r="CB97" i="12"/>
  <c r="CA97" i="12"/>
  <c r="AZ97" i="12"/>
  <c r="E97" i="12"/>
  <c r="C97" i="12" s="1"/>
  <c r="CC97" i="12" s="1"/>
  <c r="D97" i="12"/>
  <c r="CP96" i="12"/>
  <c r="CC96" i="12"/>
  <c r="CB96" i="12"/>
  <c r="AZ96" i="12" s="1"/>
  <c r="CA96" i="12"/>
  <c r="AX96" i="12"/>
  <c r="E96" i="12"/>
  <c r="D96" i="12"/>
  <c r="C96" i="12"/>
  <c r="CQ95" i="12"/>
  <c r="CO95" i="12"/>
  <c r="CC95" i="12"/>
  <c r="CB95" i="12"/>
  <c r="CA95" i="12"/>
  <c r="AX95" i="12" s="1"/>
  <c r="AZ95" i="12"/>
  <c r="E95" i="12"/>
  <c r="D95" i="12"/>
  <c r="C95" i="12"/>
  <c r="CP95" i="12" s="1"/>
  <c r="CP89" i="12"/>
  <c r="C89" i="12"/>
  <c r="CO89" i="12" s="1"/>
  <c r="CP86" i="12"/>
  <c r="CO86" i="12"/>
  <c r="CB86" i="12"/>
  <c r="CA86" i="12"/>
  <c r="CO83" i="12"/>
  <c r="C83" i="12"/>
  <c r="CP83" i="12" s="1"/>
  <c r="C82" i="12"/>
  <c r="C81" i="12"/>
  <c r="CP80" i="12"/>
  <c r="CO80" i="12"/>
  <c r="CA80" i="12"/>
  <c r="S80" i="12"/>
  <c r="C80" i="12"/>
  <c r="CB80" i="12" s="1"/>
  <c r="CP79" i="12"/>
  <c r="CO79" i="12"/>
  <c r="CB79" i="12"/>
  <c r="S79" i="12" s="1"/>
  <c r="CA79" i="12"/>
  <c r="C79" i="12"/>
  <c r="CB78" i="12"/>
  <c r="C78" i="12"/>
  <c r="CP77" i="12"/>
  <c r="CA77" i="12"/>
  <c r="C77" i="12"/>
  <c r="C76" i="12"/>
  <c r="CB76" i="12" s="1"/>
  <c r="C75" i="12"/>
  <c r="CP74" i="12"/>
  <c r="CO74" i="12"/>
  <c r="CA74" i="12"/>
  <c r="S74" i="12"/>
  <c r="C74" i="12"/>
  <c r="CB74" i="12" s="1"/>
  <c r="C73" i="12"/>
  <c r="CO73" i="12" s="1"/>
  <c r="CP72" i="12"/>
  <c r="CO72" i="12"/>
  <c r="CB72" i="12"/>
  <c r="CA72" i="12"/>
  <c r="S72" i="12"/>
  <c r="C72" i="12"/>
  <c r="C71" i="12"/>
  <c r="CP70" i="12"/>
  <c r="CO70" i="12"/>
  <c r="CA70" i="12"/>
  <c r="S70" i="12" s="1"/>
  <c r="C70" i="12"/>
  <c r="CB70" i="12" s="1"/>
  <c r="CA69" i="12"/>
  <c r="C69" i="12"/>
  <c r="CP68" i="12"/>
  <c r="CO68" i="12"/>
  <c r="C68" i="12"/>
  <c r="C67" i="12"/>
  <c r="C66" i="12"/>
  <c r="CB66" i="12" s="1"/>
  <c r="CP65" i="12"/>
  <c r="CO65" i="12"/>
  <c r="CB65" i="12"/>
  <c r="CA65" i="12"/>
  <c r="C65" i="12"/>
  <c r="C64" i="12"/>
  <c r="CP64" i="12" s="1"/>
  <c r="R63" i="12"/>
  <c r="Q63" i="12"/>
  <c r="P63" i="12"/>
  <c r="O63" i="12"/>
  <c r="N63" i="12"/>
  <c r="M63" i="12"/>
  <c r="L63" i="12"/>
  <c r="K63" i="12"/>
  <c r="J63" i="12"/>
  <c r="I63" i="12"/>
  <c r="C63" i="12" s="1"/>
  <c r="H63" i="12"/>
  <c r="G63" i="12"/>
  <c r="F63" i="12"/>
  <c r="E63" i="12"/>
  <c r="D63" i="12"/>
  <c r="CV59" i="12"/>
  <c r="CU59" i="12"/>
  <c r="CT59" i="12"/>
  <c r="CS59" i="12"/>
  <c r="CR59" i="12"/>
  <c r="CQ59" i="12"/>
  <c r="CP59" i="12"/>
  <c r="CO59" i="12"/>
  <c r="CH59" i="12"/>
  <c r="CG59" i="12"/>
  <c r="CF59" i="12"/>
  <c r="CE59" i="12"/>
  <c r="CD59" i="12"/>
  <c r="CC59" i="12"/>
  <c r="CB59" i="12"/>
  <c r="CA59" i="12"/>
  <c r="C59" i="12"/>
  <c r="CU58" i="12"/>
  <c r="CT58" i="12"/>
  <c r="CS58" i="12"/>
  <c r="CR58" i="12"/>
  <c r="CQ58" i="12"/>
  <c r="CP58" i="12"/>
  <c r="CO58" i="12"/>
  <c r="CD58" i="12"/>
  <c r="CC58" i="12"/>
  <c r="C58" i="12"/>
  <c r="CR57" i="12"/>
  <c r="CQ57" i="12"/>
  <c r="CO57" i="12"/>
  <c r="CH57" i="12"/>
  <c r="CG57" i="12"/>
  <c r="CF57" i="12"/>
  <c r="CE57" i="12"/>
  <c r="CD57" i="12"/>
  <c r="CC57" i="12"/>
  <c r="CB57" i="12"/>
  <c r="C57" i="12"/>
  <c r="CP57" i="12" s="1"/>
  <c r="CV56" i="12"/>
  <c r="CU56" i="12"/>
  <c r="CR56" i="12"/>
  <c r="CQ56" i="12"/>
  <c r="CP56" i="12"/>
  <c r="CG56" i="12"/>
  <c r="CF56" i="12"/>
  <c r="CE56" i="12"/>
  <c r="CD56" i="12"/>
  <c r="CC56" i="12"/>
  <c r="CB56" i="12"/>
  <c r="CA56" i="12"/>
  <c r="C56" i="12"/>
  <c r="CV55" i="12"/>
  <c r="CU55" i="12"/>
  <c r="CT55" i="12"/>
  <c r="CR55" i="12"/>
  <c r="CQ55" i="12"/>
  <c r="CO55" i="12"/>
  <c r="CH55" i="12"/>
  <c r="CG55" i="12"/>
  <c r="CD55" i="12"/>
  <c r="CC55" i="12"/>
  <c r="CB55" i="12"/>
  <c r="CA55" i="12"/>
  <c r="C55" i="12"/>
  <c r="CS51" i="12"/>
  <c r="CR51" i="12"/>
  <c r="CO51" i="12"/>
  <c r="CE51" i="12"/>
  <c r="CD51" i="12"/>
  <c r="C51" i="12"/>
  <c r="CS50" i="12"/>
  <c r="CR50" i="12"/>
  <c r="CE50" i="12"/>
  <c r="CD50" i="12"/>
  <c r="CC50" i="12"/>
  <c r="CB50" i="12"/>
  <c r="C50" i="12"/>
  <c r="CV49" i="12"/>
  <c r="CU49" i="12"/>
  <c r="CT49" i="12"/>
  <c r="CS49" i="12"/>
  <c r="CR49" i="12"/>
  <c r="CQ49" i="12"/>
  <c r="CO49" i="12"/>
  <c r="CK49" i="12"/>
  <c r="CJ49" i="12"/>
  <c r="CI49" i="12"/>
  <c r="CH49" i="12"/>
  <c r="CG49" i="12"/>
  <c r="CF49" i="12"/>
  <c r="CE49" i="12"/>
  <c r="CD49" i="12"/>
  <c r="CC49" i="12"/>
  <c r="CB49" i="12"/>
  <c r="C49" i="12"/>
  <c r="CY49" i="12" s="1"/>
  <c r="CV48" i="12"/>
  <c r="CS48" i="12"/>
  <c r="CR48" i="12"/>
  <c r="CE48" i="12"/>
  <c r="CD48" i="12"/>
  <c r="C48" i="12"/>
  <c r="CK48" i="12" s="1"/>
  <c r="CY47" i="12"/>
  <c r="CW47" i="12"/>
  <c r="CV47" i="12"/>
  <c r="CU47" i="12"/>
  <c r="CT47" i="12"/>
  <c r="CS47" i="12"/>
  <c r="CR47" i="12"/>
  <c r="CQ47" i="12"/>
  <c r="CO47" i="12"/>
  <c r="CK47" i="12"/>
  <c r="CH47" i="12"/>
  <c r="CE47" i="12"/>
  <c r="CD47" i="12"/>
  <c r="CC47" i="12"/>
  <c r="CB47" i="12"/>
  <c r="CA47" i="12"/>
  <c r="C47" i="12"/>
  <c r="CW46" i="12"/>
  <c r="CV46" i="12"/>
  <c r="CU46" i="12"/>
  <c r="CT46" i="12"/>
  <c r="CS46" i="12"/>
  <c r="CR46" i="12"/>
  <c r="CQ46" i="12"/>
  <c r="CO46" i="12"/>
  <c r="CE46" i="12"/>
  <c r="CD46" i="12"/>
  <c r="CC46" i="12"/>
  <c r="CB46" i="12"/>
  <c r="CA46" i="12"/>
  <c r="C46" i="12"/>
  <c r="CS45" i="12"/>
  <c r="CR45" i="12"/>
  <c r="CI45" i="12"/>
  <c r="CF45" i="12"/>
  <c r="CE45" i="12"/>
  <c r="CD45" i="12"/>
  <c r="CB45" i="12"/>
  <c r="CA45" i="12"/>
  <c r="C45" i="12"/>
  <c r="CS44" i="12"/>
  <c r="CR44" i="12"/>
  <c r="CE44" i="12"/>
  <c r="CD44" i="12"/>
  <c r="C44" i="12"/>
  <c r="CH44" i="12" s="1"/>
  <c r="CY43" i="12"/>
  <c r="CX43" i="12"/>
  <c r="CU43" i="12"/>
  <c r="CT43" i="12"/>
  <c r="CS43" i="12"/>
  <c r="CR43" i="12"/>
  <c r="CQ43" i="12"/>
  <c r="CO43" i="12"/>
  <c r="CK43" i="12"/>
  <c r="CJ43" i="12"/>
  <c r="CI43" i="12"/>
  <c r="CH43" i="12"/>
  <c r="CG43" i="12"/>
  <c r="CF43" i="12"/>
  <c r="CE43" i="12"/>
  <c r="CD43" i="12"/>
  <c r="CC43" i="12"/>
  <c r="CB43" i="12"/>
  <c r="CA43" i="12"/>
  <c r="AB43" i="12"/>
  <c r="C43" i="12"/>
  <c r="CW43" i="12" s="1"/>
  <c r="CW42" i="12"/>
  <c r="CV42" i="12"/>
  <c r="CU42" i="12"/>
  <c r="CT42" i="12"/>
  <c r="CS42" i="12"/>
  <c r="CR42" i="12"/>
  <c r="CQ42" i="12"/>
  <c r="CJ42" i="12"/>
  <c r="CI42" i="12"/>
  <c r="CH42" i="12"/>
  <c r="CG42" i="12"/>
  <c r="CF42" i="12"/>
  <c r="CE42" i="12"/>
  <c r="CD42" i="12"/>
  <c r="CC42" i="12"/>
  <c r="C42" i="12"/>
  <c r="CX41" i="12"/>
  <c r="CW41" i="12"/>
  <c r="CV41" i="12"/>
  <c r="CU41" i="12"/>
  <c r="CT41" i="12"/>
  <c r="CS41" i="12"/>
  <c r="CR41" i="12"/>
  <c r="CQ41" i="12"/>
  <c r="CG41" i="12"/>
  <c r="CF41" i="12"/>
  <c r="CE41" i="12"/>
  <c r="CD41" i="12"/>
  <c r="CB41" i="12"/>
  <c r="C41" i="12"/>
  <c r="CT40" i="12"/>
  <c r="CS40" i="12"/>
  <c r="CR40" i="12"/>
  <c r="CO40" i="12"/>
  <c r="CK40" i="12"/>
  <c r="CE40" i="12"/>
  <c r="CD40" i="12"/>
  <c r="CC40" i="12"/>
  <c r="CB40" i="12"/>
  <c r="C40" i="12"/>
  <c r="CY39" i="12"/>
  <c r="CX39" i="12"/>
  <c r="CW39" i="12"/>
  <c r="CS39" i="12"/>
  <c r="CR39" i="12"/>
  <c r="CF39" i="12"/>
  <c r="CE39" i="12"/>
  <c r="CD39" i="12"/>
  <c r="CB39" i="12"/>
  <c r="C39" i="12"/>
  <c r="CW38" i="12"/>
  <c r="CS38" i="12"/>
  <c r="CR38" i="12"/>
  <c r="CE38" i="12"/>
  <c r="CD38" i="12"/>
  <c r="C38" i="12"/>
  <c r="CY38" i="12" s="1"/>
  <c r="CY37" i="12"/>
  <c r="CX37" i="12"/>
  <c r="CW37" i="12"/>
  <c r="CV37" i="12"/>
  <c r="CS37" i="12"/>
  <c r="CR37" i="12"/>
  <c r="CJ37" i="12"/>
  <c r="CI37" i="12"/>
  <c r="CH37" i="12"/>
  <c r="CG37" i="12"/>
  <c r="CF37" i="12"/>
  <c r="CE37" i="12"/>
  <c r="CD37" i="12"/>
  <c r="C37" i="12"/>
  <c r="CY36" i="12"/>
  <c r="CV36" i="12"/>
  <c r="CU36" i="12"/>
  <c r="CT36" i="12"/>
  <c r="CS36" i="12"/>
  <c r="CR36" i="12"/>
  <c r="CQ36" i="12"/>
  <c r="CO36" i="12"/>
  <c r="CK36" i="12"/>
  <c r="CJ36" i="12"/>
  <c r="CI36" i="12"/>
  <c r="CH36" i="12"/>
  <c r="CG36" i="12"/>
  <c r="CF36" i="12"/>
  <c r="CE36" i="12"/>
  <c r="CD36" i="12"/>
  <c r="CC36" i="12"/>
  <c r="CB36" i="12"/>
  <c r="CA36" i="12"/>
  <c r="C36" i="12"/>
  <c r="CX36" i="12" s="1"/>
  <c r="AA35" i="12"/>
  <c r="Z35" i="12"/>
  <c r="Y35" i="12"/>
  <c r="X35" i="12"/>
  <c r="W35" i="12"/>
  <c r="V35" i="12"/>
  <c r="U35" i="12"/>
  <c r="T35" i="12"/>
  <c r="S35" i="12"/>
  <c r="R35" i="12"/>
  <c r="Q35" i="12"/>
  <c r="P35" i="12"/>
  <c r="O35" i="12"/>
  <c r="N35" i="12"/>
  <c r="M35" i="12"/>
  <c r="L35" i="12"/>
  <c r="C35" i="12" s="1"/>
  <c r="K35" i="12"/>
  <c r="J35" i="12"/>
  <c r="I35" i="12"/>
  <c r="H35" i="12"/>
  <c r="G35" i="12"/>
  <c r="F35" i="12"/>
  <c r="E35" i="12"/>
  <c r="D35" i="12"/>
  <c r="CQ31" i="12"/>
  <c r="CP31" i="12"/>
  <c r="CO31" i="12"/>
  <c r="CC31" i="12"/>
  <c r="CB31" i="12"/>
  <c r="CA31" i="12"/>
  <c r="G31" i="12"/>
  <c r="CQ30" i="12"/>
  <c r="CP30" i="12"/>
  <c r="CO30" i="12"/>
  <c r="CC30" i="12"/>
  <c r="CB30" i="12"/>
  <c r="CA30" i="12"/>
  <c r="CQ29" i="12"/>
  <c r="CP29" i="12"/>
  <c r="CO29" i="12"/>
  <c r="CC29" i="12"/>
  <c r="CB29" i="12"/>
  <c r="CA29" i="12"/>
  <c r="G29" i="12"/>
  <c r="CQ28" i="12"/>
  <c r="CP28" i="12"/>
  <c r="CO28" i="12"/>
  <c r="CC28" i="12"/>
  <c r="CB28" i="12"/>
  <c r="CA28" i="12"/>
  <c r="G28" i="12"/>
  <c r="CQ27" i="12"/>
  <c r="CP27" i="12"/>
  <c r="CO27" i="12"/>
  <c r="CC27" i="12"/>
  <c r="CB27" i="12"/>
  <c r="CA27" i="12"/>
  <c r="CQ26" i="12"/>
  <c r="CP26" i="12"/>
  <c r="CO26" i="12"/>
  <c r="CC26" i="12"/>
  <c r="CB26" i="12"/>
  <c r="CA26" i="12"/>
  <c r="G26" i="12"/>
  <c r="CQ25" i="12"/>
  <c r="CP25" i="12"/>
  <c r="CO25" i="12"/>
  <c r="CC25" i="12"/>
  <c r="CB25" i="12"/>
  <c r="CA25" i="12"/>
  <c r="G25" i="12"/>
  <c r="CQ24" i="12"/>
  <c r="CP24" i="12"/>
  <c r="CO24" i="12"/>
  <c r="CC24" i="12"/>
  <c r="G24" i="12" s="1"/>
  <c r="CB24" i="12"/>
  <c r="CA24" i="12"/>
  <c r="CQ23" i="12"/>
  <c r="CP23" i="12"/>
  <c r="CO23" i="12"/>
  <c r="CC23" i="12"/>
  <c r="CB23" i="12"/>
  <c r="CA23" i="12"/>
  <c r="G23" i="12"/>
  <c r="CQ22" i="12"/>
  <c r="CP22" i="12"/>
  <c r="CO22" i="12"/>
  <c r="CC22" i="12"/>
  <c r="CB22" i="12"/>
  <c r="CA22" i="12"/>
  <c r="G22" i="12"/>
  <c r="CQ21" i="12"/>
  <c r="CP21" i="12"/>
  <c r="CO21" i="12"/>
  <c r="CC21" i="12"/>
  <c r="CB21" i="12"/>
  <c r="CA21" i="12"/>
  <c r="G21" i="12"/>
  <c r="CQ20" i="12"/>
  <c r="CP20" i="12"/>
  <c r="CO20" i="12"/>
  <c r="CC20" i="12"/>
  <c r="CB20" i="12"/>
  <c r="CA20" i="12"/>
  <c r="G20" i="12" s="1"/>
  <c r="CQ19" i="12"/>
  <c r="CP19" i="12"/>
  <c r="CO19" i="12"/>
  <c r="CC19" i="12"/>
  <c r="CB19" i="12"/>
  <c r="CA19" i="12"/>
  <c r="G19" i="12"/>
  <c r="CQ18" i="12"/>
  <c r="CP18" i="12"/>
  <c r="CO18" i="12"/>
  <c r="CC18" i="12"/>
  <c r="CB18" i="12"/>
  <c r="CA18" i="12"/>
  <c r="G18" i="12"/>
  <c r="CX14" i="12"/>
  <c r="CW14" i="12"/>
  <c r="CV14" i="12"/>
  <c r="CU14" i="12"/>
  <c r="CT14" i="12"/>
  <c r="CR14" i="12"/>
  <c r="CQ14" i="12"/>
  <c r="CP14" i="12"/>
  <c r="CO14" i="12"/>
  <c r="CJ14" i="12"/>
  <c r="CI14" i="12"/>
  <c r="CH14" i="12"/>
  <c r="CG14" i="12"/>
  <c r="CF14" i="12"/>
  <c r="CB14" i="12"/>
  <c r="CA14" i="12"/>
  <c r="C14" i="12"/>
  <c r="CX13" i="12"/>
  <c r="CW13" i="12"/>
  <c r="CR13" i="12"/>
  <c r="CJ13" i="12"/>
  <c r="CI13" i="12"/>
  <c r="C13" i="12"/>
  <c r="CX12" i="12"/>
  <c r="CW12" i="12"/>
  <c r="CR12" i="12"/>
  <c r="CJ12" i="12"/>
  <c r="CI12" i="12"/>
  <c r="CF12" i="12"/>
  <c r="CE12" i="12"/>
  <c r="CC12" i="12"/>
  <c r="CB12" i="12"/>
  <c r="CA12" i="12"/>
  <c r="C12" i="12"/>
  <c r="CX11" i="12"/>
  <c r="CW11" i="12"/>
  <c r="CR11" i="12"/>
  <c r="CJ11" i="12"/>
  <c r="CI11" i="12"/>
  <c r="C11" i="12"/>
  <c r="CF11" i="12" s="1"/>
  <c r="A5" i="12"/>
  <c r="A4" i="12"/>
  <c r="A3" i="12"/>
  <c r="A2" i="12"/>
  <c r="B411" i="6"/>
  <c r="CB410" i="6"/>
  <c r="CA410" i="6"/>
  <c r="G410" i="6" s="1"/>
  <c r="B410" i="6"/>
  <c r="CO409" i="6"/>
  <c r="CA409" i="6"/>
  <c r="B409" i="6"/>
  <c r="CP404" i="6"/>
  <c r="CO404" i="6"/>
  <c r="CA404" i="6"/>
  <c r="V404" i="6"/>
  <c r="B404" i="6"/>
  <c r="CB404" i="6" s="1"/>
  <c r="CP403" i="6"/>
  <c r="CO403" i="6"/>
  <c r="B403" i="6"/>
  <c r="CO402" i="6"/>
  <c r="CA402" i="6"/>
  <c r="B402" i="6"/>
  <c r="CA401" i="6"/>
  <c r="B401" i="6"/>
  <c r="CP400" i="6"/>
  <c r="CO400" i="6"/>
  <c r="CB400" i="6"/>
  <c r="CA400" i="6"/>
  <c r="B400" i="6"/>
  <c r="U399" i="6"/>
  <c r="T399" i="6"/>
  <c r="S399" i="6"/>
  <c r="R399" i="6"/>
  <c r="Q399" i="6"/>
  <c r="P399" i="6"/>
  <c r="O399" i="6"/>
  <c r="N399" i="6"/>
  <c r="M399" i="6"/>
  <c r="L399" i="6"/>
  <c r="K399" i="6"/>
  <c r="J399" i="6"/>
  <c r="I399" i="6"/>
  <c r="H399" i="6"/>
  <c r="G399" i="6"/>
  <c r="F399" i="6"/>
  <c r="E399" i="6"/>
  <c r="D399" i="6"/>
  <c r="C399" i="6"/>
  <c r="CO398" i="6"/>
  <c r="CB398" i="6"/>
  <c r="CA398" i="6"/>
  <c r="V398" i="6"/>
  <c r="B398" i="6"/>
  <c r="CP398" i="6" s="1"/>
  <c r="CO397" i="6"/>
  <c r="CB397" i="6"/>
  <c r="CA397" i="6"/>
  <c r="V397" i="6"/>
  <c r="B397" i="6"/>
  <c r="CP397" i="6" s="1"/>
  <c r="B396" i="6"/>
  <c r="U395" i="6"/>
  <c r="T395" i="6"/>
  <c r="S395" i="6"/>
  <c r="R395" i="6"/>
  <c r="Q395" i="6"/>
  <c r="P395" i="6"/>
  <c r="O395" i="6"/>
  <c r="N395" i="6"/>
  <c r="M395" i="6"/>
  <c r="L395" i="6"/>
  <c r="K395" i="6"/>
  <c r="I395" i="6"/>
  <c r="H395" i="6"/>
  <c r="G395" i="6"/>
  <c r="F395" i="6"/>
  <c r="E395" i="6"/>
  <c r="D395" i="6"/>
  <c r="C395" i="6"/>
  <c r="B394" i="6"/>
  <c r="CP389" i="6"/>
  <c r="CO389" i="6"/>
  <c r="CA389" i="6"/>
  <c r="AT389" i="6" s="1"/>
  <c r="D389" i="6"/>
  <c r="C389" i="6"/>
  <c r="B389" i="6"/>
  <c r="CB389" i="6" s="1"/>
  <c r="D388" i="6"/>
  <c r="C388" i="6"/>
  <c r="B388" i="6" s="1"/>
  <c r="CA388" i="6" s="1"/>
  <c r="D387" i="6"/>
  <c r="C387" i="6"/>
  <c r="D386" i="6"/>
  <c r="C386" i="6"/>
  <c r="B386" i="6"/>
  <c r="D385" i="6"/>
  <c r="C385" i="6"/>
  <c r="D384" i="6"/>
  <c r="C384" i="6"/>
  <c r="B384" i="6" s="1"/>
  <c r="CB384" i="6" s="1"/>
  <c r="D382" i="6"/>
  <c r="C382" i="6"/>
  <c r="B382" i="6" s="1"/>
  <c r="CO381" i="6"/>
  <c r="CB381" i="6"/>
  <c r="CA381" i="6"/>
  <c r="AT381" i="6"/>
  <c r="D381" i="6"/>
  <c r="C381" i="6"/>
  <c r="B381" i="6"/>
  <c r="CP381" i="6" s="1"/>
  <c r="D380" i="6"/>
  <c r="C380" i="6"/>
  <c r="B380" i="6" s="1"/>
  <c r="CA380" i="6" s="1"/>
  <c r="CP379" i="6"/>
  <c r="CB379" i="6"/>
  <c r="D379" i="6"/>
  <c r="C379" i="6"/>
  <c r="B379" i="6"/>
  <c r="CP378" i="6"/>
  <c r="CO378" i="6"/>
  <c r="CB378" i="6"/>
  <c r="AT378" i="6"/>
  <c r="D378" i="6"/>
  <c r="B378" i="6" s="1"/>
  <c r="CA378" i="6" s="1"/>
  <c r="C378" i="6"/>
  <c r="CP376" i="6"/>
  <c r="CO376" i="6"/>
  <c r="CB376" i="6"/>
  <c r="CA376" i="6"/>
  <c r="AT376" i="6"/>
  <c r="D376" i="6"/>
  <c r="C376" i="6"/>
  <c r="B376" i="6" s="1"/>
  <c r="CO375" i="6"/>
  <c r="CA375" i="6"/>
  <c r="D375" i="6"/>
  <c r="B375" i="6" s="1"/>
  <c r="C375" i="6"/>
  <c r="CP373" i="6"/>
  <c r="CB373" i="6"/>
  <c r="CA373" i="6"/>
  <c r="AT373" i="6"/>
  <c r="D373" i="6"/>
  <c r="C373" i="6"/>
  <c r="B373" i="6"/>
  <c r="CO373" i="6" s="1"/>
  <c r="D372" i="6"/>
  <c r="C372" i="6"/>
  <c r="B372" i="6"/>
  <c r="E366" i="6"/>
  <c r="D366" i="6"/>
  <c r="C366" i="6" s="1"/>
  <c r="E365" i="6"/>
  <c r="D365" i="6"/>
  <c r="E364" i="6"/>
  <c r="D364" i="6"/>
  <c r="C364" i="6"/>
  <c r="E363" i="6"/>
  <c r="D363" i="6"/>
  <c r="C363" i="6"/>
  <c r="CP362" i="6"/>
  <c r="E362" i="6"/>
  <c r="D362" i="6"/>
  <c r="C362" i="6"/>
  <c r="CA362" i="6" s="1"/>
  <c r="E361" i="6"/>
  <c r="D361" i="6"/>
  <c r="C361" i="6"/>
  <c r="E360" i="6"/>
  <c r="D360" i="6"/>
  <c r="E359" i="6"/>
  <c r="D359" i="6"/>
  <c r="C359" i="6" s="1"/>
  <c r="E358" i="6"/>
  <c r="D358" i="6"/>
  <c r="C358" i="6" s="1"/>
  <c r="E357" i="6"/>
  <c r="D357" i="6"/>
  <c r="C357" i="6" s="1"/>
  <c r="CU352" i="6"/>
  <c r="CT352" i="6"/>
  <c r="CS352" i="6"/>
  <c r="CR352" i="6"/>
  <c r="CQ352" i="6"/>
  <c r="CG352" i="6"/>
  <c r="CF352" i="6"/>
  <c r="CC352" i="6"/>
  <c r="D352" i="6"/>
  <c r="C352" i="6"/>
  <c r="B352" i="6"/>
  <c r="CU351" i="6"/>
  <c r="CT351" i="6"/>
  <c r="CS351" i="6"/>
  <c r="CF351" i="6"/>
  <c r="D351" i="6"/>
  <c r="C351" i="6"/>
  <c r="CG351" i="6" s="1"/>
  <c r="B351" i="6"/>
  <c r="CP346" i="6"/>
  <c r="E346" i="6"/>
  <c r="CA346" i="6" s="1"/>
  <c r="D346" i="6"/>
  <c r="CB346" i="6" s="1"/>
  <c r="C346" i="6"/>
  <c r="CO345" i="6"/>
  <c r="CA345" i="6"/>
  <c r="E345" i="6"/>
  <c r="D345" i="6"/>
  <c r="CP345" i="6" s="1"/>
  <c r="C345" i="6"/>
  <c r="CQ345" i="6" s="1"/>
  <c r="CO344" i="6"/>
  <c r="CB344" i="6"/>
  <c r="E344" i="6"/>
  <c r="CA344" i="6" s="1"/>
  <c r="D344" i="6"/>
  <c r="CP344" i="6" s="1"/>
  <c r="CO339" i="6"/>
  <c r="E339" i="6"/>
  <c r="CA339" i="6" s="1"/>
  <c r="D339" i="6"/>
  <c r="CP338" i="6"/>
  <c r="CO338" i="6"/>
  <c r="CB338" i="6"/>
  <c r="CA338" i="6"/>
  <c r="E338" i="6"/>
  <c r="D338" i="6"/>
  <c r="C338" i="6"/>
  <c r="CT337" i="6"/>
  <c r="CR337" i="6"/>
  <c r="CP337" i="6"/>
  <c r="CO337" i="6"/>
  <c r="CB337" i="6"/>
  <c r="CA337" i="6"/>
  <c r="E337" i="6"/>
  <c r="D337" i="6"/>
  <c r="C337" i="6"/>
  <c r="CT336" i="6"/>
  <c r="CO336" i="6"/>
  <c r="E336" i="6"/>
  <c r="CA336" i="6" s="1"/>
  <c r="D336" i="6"/>
  <c r="CP336" i="6" s="1"/>
  <c r="C336" i="6"/>
  <c r="CA335" i="6"/>
  <c r="E335" i="6"/>
  <c r="CO335" i="6" s="1"/>
  <c r="D335" i="6"/>
  <c r="CT334" i="6"/>
  <c r="CS334" i="6"/>
  <c r="CR334" i="6"/>
  <c r="CQ334" i="6"/>
  <c r="CF334" i="6"/>
  <c r="CE334" i="6"/>
  <c r="CD334" i="6"/>
  <c r="CC334" i="6"/>
  <c r="E334" i="6"/>
  <c r="D334" i="6"/>
  <c r="C334" i="6"/>
  <c r="CP333" i="6"/>
  <c r="CO333" i="6"/>
  <c r="CF333" i="6"/>
  <c r="CD333" i="6"/>
  <c r="CC333" i="6"/>
  <c r="CA333" i="6"/>
  <c r="E333" i="6"/>
  <c r="C333" i="6" s="1"/>
  <c r="D333" i="6"/>
  <c r="CB333" i="6" s="1"/>
  <c r="CT332" i="6"/>
  <c r="CP332" i="6"/>
  <c r="CO332" i="6"/>
  <c r="CF332" i="6"/>
  <c r="CD332" i="6"/>
  <c r="CC332" i="6"/>
  <c r="CB332" i="6"/>
  <c r="CA332" i="6"/>
  <c r="E332" i="6"/>
  <c r="D332" i="6"/>
  <c r="C332" i="6"/>
  <c r="CT331" i="6"/>
  <c r="CR331" i="6"/>
  <c r="CQ331" i="6"/>
  <c r="CP331" i="6"/>
  <c r="CD331" i="6"/>
  <c r="CB331" i="6"/>
  <c r="CA331" i="6"/>
  <c r="E331" i="6"/>
  <c r="CO331" i="6" s="1"/>
  <c r="D331" i="6"/>
  <c r="C331" i="6"/>
  <c r="CP330" i="6"/>
  <c r="E330" i="6"/>
  <c r="D330" i="6"/>
  <c r="CO329" i="6"/>
  <c r="E329" i="6"/>
  <c r="CA329" i="6" s="1"/>
  <c r="C329" i="6"/>
  <c r="CD329" i="6" s="1"/>
  <c r="CO324" i="6"/>
  <c r="CC324" i="6"/>
  <c r="CA324" i="6"/>
  <c r="E324" i="6"/>
  <c r="D324" i="6"/>
  <c r="CO323" i="6"/>
  <c r="CA323" i="6"/>
  <c r="E323" i="6"/>
  <c r="D323" i="6"/>
  <c r="CO322" i="6"/>
  <c r="CC322" i="6"/>
  <c r="CB322" i="6"/>
  <c r="CA322" i="6"/>
  <c r="E322" i="6"/>
  <c r="D322" i="6"/>
  <c r="CQ322" i="6" s="1"/>
  <c r="CS321" i="6"/>
  <c r="CR321" i="6"/>
  <c r="CQ321" i="6"/>
  <c r="CP321" i="6"/>
  <c r="CO321" i="6"/>
  <c r="CF321" i="6"/>
  <c r="CB321" i="6"/>
  <c r="CA321" i="6"/>
  <c r="E321" i="6"/>
  <c r="D321" i="6"/>
  <c r="CC321" i="6" s="1"/>
  <c r="C321" i="6"/>
  <c r="CQ320" i="6"/>
  <c r="CP320" i="6"/>
  <c r="CO320" i="6"/>
  <c r="CC320" i="6"/>
  <c r="CA320" i="6"/>
  <c r="E320" i="6"/>
  <c r="CB320" i="6" s="1"/>
  <c r="D320" i="6"/>
  <c r="C320" i="6"/>
  <c r="CO319" i="6"/>
  <c r="CB319" i="6"/>
  <c r="CA319" i="6"/>
  <c r="E319" i="6"/>
  <c r="CP319" i="6" s="1"/>
  <c r="D319" i="6"/>
  <c r="CU318" i="6"/>
  <c r="CR318" i="6"/>
  <c r="CP318" i="6"/>
  <c r="CO318" i="6"/>
  <c r="CC318" i="6"/>
  <c r="CA318" i="6"/>
  <c r="E318" i="6"/>
  <c r="CB318" i="6" s="1"/>
  <c r="D318" i="6"/>
  <c r="CQ318" i="6" s="1"/>
  <c r="C318" i="6"/>
  <c r="CP317" i="6"/>
  <c r="CO317" i="6"/>
  <c r="CB317" i="6"/>
  <c r="CA317" i="6"/>
  <c r="E317" i="6"/>
  <c r="D317" i="6"/>
  <c r="CU316" i="6"/>
  <c r="CT316" i="6"/>
  <c r="CS316" i="6"/>
  <c r="CR316" i="6"/>
  <c r="CQ316" i="6"/>
  <c r="CO316" i="6"/>
  <c r="CG316" i="6"/>
  <c r="CF316" i="6"/>
  <c r="CE316" i="6"/>
  <c r="CD316" i="6"/>
  <c r="CC316" i="6"/>
  <c r="CB316" i="6"/>
  <c r="CA316" i="6"/>
  <c r="E316" i="6"/>
  <c r="C316" i="6" s="1"/>
  <c r="D316" i="6"/>
  <c r="CU315" i="6"/>
  <c r="CT315" i="6"/>
  <c r="CS315" i="6"/>
  <c r="CR315" i="6"/>
  <c r="CP315" i="6"/>
  <c r="CO315" i="6"/>
  <c r="CF315" i="6"/>
  <c r="CD315" i="6"/>
  <c r="CB315" i="6"/>
  <c r="CA315" i="6"/>
  <c r="E315" i="6"/>
  <c r="C315" i="6"/>
  <c r="CO314" i="6"/>
  <c r="CA314" i="6"/>
  <c r="E314" i="6"/>
  <c r="CT313" i="6"/>
  <c r="CS313" i="6"/>
  <c r="CR313" i="6"/>
  <c r="CP313" i="6"/>
  <c r="CO313" i="6"/>
  <c r="CB313" i="6"/>
  <c r="CA313" i="6"/>
  <c r="E313" i="6"/>
  <c r="C313" i="6"/>
  <c r="CU312" i="6"/>
  <c r="CT312" i="6"/>
  <c r="CS312" i="6"/>
  <c r="CR312" i="6"/>
  <c r="CP312" i="6"/>
  <c r="CO312" i="6"/>
  <c r="CG312" i="6"/>
  <c r="CF312" i="6"/>
  <c r="CE312" i="6"/>
  <c r="CD312" i="6"/>
  <c r="CB312" i="6"/>
  <c r="CA312" i="6"/>
  <c r="AW312" i="6"/>
  <c r="E312" i="6"/>
  <c r="C312" i="6"/>
  <c r="CO311" i="6"/>
  <c r="CG311" i="6"/>
  <c r="CF311" i="6"/>
  <c r="CE311" i="6"/>
  <c r="CD311" i="6"/>
  <c r="CB311" i="6"/>
  <c r="CA311" i="6"/>
  <c r="E311" i="6"/>
  <c r="CP311" i="6" s="1"/>
  <c r="C311" i="6"/>
  <c r="CT310" i="6"/>
  <c r="CS310" i="6"/>
  <c r="CO310" i="6"/>
  <c r="CG310" i="6"/>
  <c r="CF310" i="6"/>
  <c r="CE310" i="6"/>
  <c r="CB310" i="6"/>
  <c r="CA310" i="6"/>
  <c r="E310" i="6"/>
  <c r="CP310" i="6" s="1"/>
  <c r="C310" i="6"/>
  <c r="CO309" i="6"/>
  <c r="CA309" i="6"/>
  <c r="E309" i="6"/>
  <c r="CP309" i="6" s="1"/>
  <c r="C309" i="6"/>
  <c r="CU308" i="6"/>
  <c r="CT308" i="6"/>
  <c r="CS308" i="6"/>
  <c r="CR308" i="6"/>
  <c r="CP308" i="6"/>
  <c r="CO308" i="6"/>
  <c r="CG308" i="6"/>
  <c r="CF308" i="6"/>
  <c r="CE308" i="6"/>
  <c r="CD308" i="6"/>
  <c r="AW308" i="6" s="1"/>
  <c r="CB308" i="6"/>
  <c r="CA308" i="6"/>
  <c r="E308" i="6"/>
  <c r="C308" i="6"/>
  <c r="CU307" i="6"/>
  <c r="CP307" i="6"/>
  <c r="CO307" i="6"/>
  <c r="CF307" i="6"/>
  <c r="CE307" i="6"/>
  <c r="CD307" i="6"/>
  <c r="CA307" i="6"/>
  <c r="E307" i="6"/>
  <c r="C307" i="6" s="1"/>
  <c r="AV306" i="6"/>
  <c r="AU306" i="6"/>
  <c r="AT306" i="6"/>
  <c r="AS306" i="6"/>
  <c r="AR306" i="6"/>
  <c r="AQ306" i="6"/>
  <c r="AP306" i="6"/>
  <c r="AO306" i="6"/>
  <c r="AN306" i="6"/>
  <c r="AM306" i="6"/>
  <c r="AL306" i="6"/>
  <c r="AK306" i="6"/>
  <c r="AJ306" i="6"/>
  <c r="AI306" i="6"/>
  <c r="AH306" i="6"/>
  <c r="AG306" i="6"/>
  <c r="AF306" i="6"/>
  <c r="AE306" i="6"/>
  <c r="AD306" i="6"/>
  <c r="AC306" i="6"/>
  <c r="AB306" i="6"/>
  <c r="AA306" i="6"/>
  <c r="Z306" i="6"/>
  <c r="Y306" i="6"/>
  <c r="X306" i="6"/>
  <c r="W306" i="6"/>
  <c r="V306" i="6"/>
  <c r="U306" i="6"/>
  <c r="T306" i="6"/>
  <c r="S306" i="6"/>
  <c r="R306" i="6"/>
  <c r="Q306" i="6"/>
  <c r="P306" i="6"/>
  <c r="O306" i="6"/>
  <c r="N306" i="6"/>
  <c r="M306" i="6"/>
  <c r="L306" i="6"/>
  <c r="K306" i="6"/>
  <c r="J306" i="6"/>
  <c r="I306" i="6"/>
  <c r="H306" i="6"/>
  <c r="G306" i="6"/>
  <c r="F306" i="6"/>
  <c r="E301" i="6"/>
  <c r="D301" i="6"/>
  <c r="C301" i="6"/>
  <c r="CR301" i="6" s="1"/>
  <c r="CR300" i="6"/>
  <c r="CQ300" i="6"/>
  <c r="CO300" i="6"/>
  <c r="CD300" i="6"/>
  <c r="E300" i="6"/>
  <c r="D300" i="6"/>
  <c r="C300" i="6"/>
  <c r="E299" i="6"/>
  <c r="D299" i="6"/>
  <c r="E298" i="6"/>
  <c r="D298" i="6"/>
  <c r="C298" i="6" s="1"/>
  <c r="CS293" i="6"/>
  <c r="CQ293" i="6"/>
  <c r="CP293" i="6"/>
  <c r="CE293" i="6"/>
  <c r="CC293" i="6"/>
  <c r="E293" i="6"/>
  <c r="CB293" i="6" s="1"/>
  <c r="D293" i="6"/>
  <c r="CS292" i="6"/>
  <c r="CQ292" i="6"/>
  <c r="CP292" i="6"/>
  <c r="CE292" i="6"/>
  <c r="CD292" i="6"/>
  <c r="CC292" i="6"/>
  <c r="CB292" i="6"/>
  <c r="E292" i="6"/>
  <c r="D292" i="6"/>
  <c r="CS291" i="6"/>
  <c r="CC291" i="6"/>
  <c r="CB291" i="6"/>
  <c r="E291" i="6"/>
  <c r="D291" i="6"/>
  <c r="CR290" i="6"/>
  <c r="CQ290" i="6"/>
  <c r="CP290" i="6"/>
  <c r="CI290" i="6"/>
  <c r="CE290" i="6"/>
  <c r="CD290" i="6"/>
  <c r="CC290" i="6"/>
  <c r="CB290" i="6"/>
  <c r="E290" i="6"/>
  <c r="CS290" i="6" s="1"/>
  <c r="D290" i="6"/>
  <c r="C290" i="6"/>
  <c r="CU290" i="6" s="1"/>
  <c r="CS289" i="6"/>
  <c r="E289" i="6"/>
  <c r="D289" i="6"/>
  <c r="CD289" i="6" s="1"/>
  <c r="C289" i="6"/>
  <c r="CQ288" i="6"/>
  <c r="E288" i="6"/>
  <c r="D288" i="6"/>
  <c r="CR288" i="6" s="1"/>
  <c r="CW287" i="6"/>
  <c r="CV287" i="6"/>
  <c r="CU287" i="6"/>
  <c r="CT287" i="6"/>
  <c r="CS287" i="6"/>
  <c r="CQ287" i="6"/>
  <c r="CP287" i="6"/>
  <c r="CI287" i="6"/>
  <c r="CE287" i="6"/>
  <c r="CD287" i="6"/>
  <c r="CC287" i="6"/>
  <c r="CB287" i="6"/>
  <c r="E287" i="6"/>
  <c r="D287" i="6"/>
  <c r="CR287" i="6" s="1"/>
  <c r="C287" i="6"/>
  <c r="CR286" i="6"/>
  <c r="CD286" i="6"/>
  <c r="E286" i="6"/>
  <c r="D286" i="6"/>
  <c r="CD285" i="6"/>
  <c r="E285" i="6"/>
  <c r="D285" i="6"/>
  <c r="CS284" i="6"/>
  <c r="CR284" i="6"/>
  <c r="CP284" i="6"/>
  <c r="CE284" i="6"/>
  <c r="CB284" i="6"/>
  <c r="E284" i="6"/>
  <c r="D284" i="6"/>
  <c r="CW283" i="6"/>
  <c r="CV283" i="6"/>
  <c r="CU283" i="6"/>
  <c r="CS283" i="6"/>
  <c r="CR283" i="6"/>
  <c r="CQ283" i="6"/>
  <c r="CP283" i="6"/>
  <c r="CD283" i="6"/>
  <c r="E283" i="6"/>
  <c r="D283" i="6"/>
  <c r="C283" i="6"/>
  <c r="CS282" i="6"/>
  <c r="CQ282" i="6"/>
  <c r="CP282" i="6"/>
  <c r="CE282" i="6"/>
  <c r="CD282" i="6"/>
  <c r="CC282" i="6"/>
  <c r="CB282" i="6"/>
  <c r="E282" i="6"/>
  <c r="D282" i="6"/>
  <c r="CR282" i="6" s="1"/>
  <c r="C282" i="6"/>
  <c r="CW281" i="6"/>
  <c r="CS281" i="6"/>
  <c r="CR281" i="6"/>
  <c r="CI281" i="6"/>
  <c r="CE281" i="6"/>
  <c r="CD281" i="6"/>
  <c r="E281" i="6"/>
  <c r="D281" i="6"/>
  <c r="C281" i="6"/>
  <c r="E280" i="6"/>
  <c r="CS280" i="6" s="1"/>
  <c r="D280" i="6"/>
  <c r="E279" i="6"/>
  <c r="CE279" i="6" s="1"/>
  <c r="D279" i="6"/>
  <c r="C279" i="6"/>
  <c r="CW278" i="6"/>
  <c r="CV278" i="6"/>
  <c r="CU278" i="6"/>
  <c r="CS278" i="6"/>
  <c r="CQ278" i="6"/>
  <c r="E278" i="6"/>
  <c r="D278" i="6"/>
  <c r="CD278" i="6" s="1"/>
  <c r="C278" i="6"/>
  <c r="CV277" i="6"/>
  <c r="CU277" i="6"/>
  <c r="CS277" i="6"/>
  <c r="CQ277" i="6"/>
  <c r="CP277" i="6"/>
  <c r="CI277" i="6"/>
  <c r="CG277" i="6"/>
  <c r="CF277" i="6"/>
  <c r="CE277" i="6"/>
  <c r="CB277" i="6"/>
  <c r="E277" i="6"/>
  <c r="CC277" i="6" s="1"/>
  <c r="D277" i="6"/>
  <c r="C277" i="6"/>
  <c r="E276" i="6"/>
  <c r="D276" i="6"/>
  <c r="CR275" i="6"/>
  <c r="CE275" i="6"/>
  <c r="CB275" i="6"/>
  <c r="E275" i="6"/>
  <c r="D275" i="6"/>
  <c r="CD275" i="6" s="1"/>
  <c r="CR274" i="6"/>
  <c r="E274" i="6"/>
  <c r="D274" i="6"/>
  <c r="CD274" i="6" s="1"/>
  <c r="CV273" i="6"/>
  <c r="CS273" i="6"/>
  <c r="CR273" i="6"/>
  <c r="CP273" i="6"/>
  <c r="CI273" i="6"/>
  <c r="CH273" i="6"/>
  <c r="CG273" i="6"/>
  <c r="CE273" i="6"/>
  <c r="E273" i="6"/>
  <c r="CB273" i="6" s="1"/>
  <c r="D273" i="6"/>
  <c r="CD273" i="6" s="1"/>
  <c r="C273" i="6"/>
  <c r="CW273" i="6" s="1"/>
  <c r="CW272" i="6"/>
  <c r="CV272" i="6"/>
  <c r="CU272" i="6"/>
  <c r="CT272" i="6"/>
  <c r="CS272" i="6"/>
  <c r="CR272" i="6"/>
  <c r="CP272" i="6"/>
  <c r="CI272" i="6"/>
  <c r="CH272" i="6"/>
  <c r="CG272" i="6"/>
  <c r="CF272" i="6"/>
  <c r="CE272" i="6"/>
  <c r="CD272" i="6"/>
  <c r="CB272" i="6"/>
  <c r="AY272" i="6"/>
  <c r="E272" i="6"/>
  <c r="D272" i="6"/>
  <c r="C272" i="6"/>
  <c r="CU271" i="6"/>
  <c r="CT271" i="6"/>
  <c r="CS271" i="6"/>
  <c r="CR271" i="6"/>
  <c r="CI271" i="6"/>
  <c r="CD271" i="6"/>
  <c r="CB271" i="6"/>
  <c r="E271" i="6"/>
  <c r="D271" i="6"/>
  <c r="C271" i="6" s="1"/>
  <c r="CV270" i="6"/>
  <c r="CU270" i="6"/>
  <c r="CS270" i="6"/>
  <c r="CR270" i="6"/>
  <c r="CG270" i="6"/>
  <c r="CF270" i="6"/>
  <c r="CE270" i="6"/>
  <c r="CD270" i="6"/>
  <c r="E270" i="6"/>
  <c r="D270" i="6"/>
  <c r="C270" i="6"/>
  <c r="CS269" i="6"/>
  <c r="CQ269" i="6"/>
  <c r="CI269" i="6"/>
  <c r="CH269" i="6"/>
  <c r="CG269" i="6"/>
  <c r="CE269" i="6"/>
  <c r="CC269" i="6"/>
  <c r="CB269" i="6"/>
  <c r="E269" i="6"/>
  <c r="CP269" i="6" s="1"/>
  <c r="D269" i="6"/>
  <c r="CD269" i="6" s="1"/>
  <c r="C269" i="6"/>
  <c r="CS268" i="6"/>
  <c r="CR268" i="6"/>
  <c r="CQ268" i="6"/>
  <c r="CP268" i="6"/>
  <c r="CI268" i="6"/>
  <c r="CG268" i="6"/>
  <c r="CF268" i="6"/>
  <c r="CE268" i="6"/>
  <c r="CD268" i="6"/>
  <c r="CB268" i="6"/>
  <c r="E268" i="6"/>
  <c r="CC268" i="6" s="1"/>
  <c r="D268" i="6"/>
  <c r="C268" i="6" s="1"/>
  <c r="CW268" i="6" s="1"/>
  <c r="CW267" i="6"/>
  <c r="CR267" i="6"/>
  <c r="CQ267" i="6"/>
  <c r="CI267" i="6"/>
  <c r="CG267" i="6"/>
  <c r="CE267" i="6"/>
  <c r="CD267" i="6"/>
  <c r="CC267" i="6"/>
  <c r="CB267" i="6"/>
  <c r="E267" i="6"/>
  <c r="CP267" i="6" s="1"/>
  <c r="D267" i="6"/>
  <c r="C267" i="6"/>
  <c r="CT267" i="6" s="1"/>
  <c r="CW266" i="6"/>
  <c r="CS266" i="6"/>
  <c r="CP266" i="6"/>
  <c r="CI266" i="6"/>
  <c r="CH266" i="6"/>
  <c r="CG266" i="6"/>
  <c r="CE266" i="6"/>
  <c r="E266" i="6"/>
  <c r="D266" i="6"/>
  <c r="C266" i="6"/>
  <c r="CW265" i="6"/>
  <c r="CT265" i="6"/>
  <c r="CQ265" i="6"/>
  <c r="CP265" i="6"/>
  <c r="CI265" i="6"/>
  <c r="CE265" i="6"/>
  <c r="CD265" i="6"/>
  <c r="CC265" i="6"/>
  <c r="E265" i="6"/>
  <c r="D265" i="6"/>
  <c r="CR265" i="6" s="1"/>
  <c r="C265" i="6"/>
  <c r="CS264" i="6"/>
  <c r="CR264" i="6"/>
  <c r="CQ264" i="6"/>
  <c r="CP264" i="6"/>
  <c r="CH264" i="6"/>
  <c r="CE264" i="6"/>
  <c r="CD264" i="6"/>
  <c r="CC264" i="6"/>
  <c r="CB264" i="6"/>
  <c r="E264" i="6"/>
  <c r="D264" i="6"/>
  <c r="C264" i="6"/>
  <c r="E263" i="6"/>
  <c r="D263" i="6"/>
  <c r="E262" i="6"/>
  <c r="D262" i="6"/>
  <c r="C262" i="6"/>
  <c r="CQ261" i="6"/>
  <c r="CP261" i="6"/>
  <c r="CE261" i="6"/>
  <c r="CC261" i="6"/>
  <c r="CB261" i="6"/>
  <c r="E261" i="6"/>
  <c r="CS261" i="6" s="1"/>
  <c r="D261" i="6"/>
  <c r="CT260" i="6"/>
  <c r="CS260" i="6"/>
  <c r="CR260" i="6"/>
  <c r="CQ260" i="6"/>
  <c r="CP260" i="6"/>
  <c r="CI260" i="6"/>
  <c r="CH260" i="6"/>
  <c r="CE260" i="6"/>
  <c r="CC260" i="6"/>
  <c r="CB260" i="6"/>
  <c r="E260" i="6"/>
  <c r="C260" i="6"/>
  <c r="CW259" i="6"/>
  <c r="CV259" i="6"/>
  <c r="CU259" i="6"/>
  <c r="CR259" i="6"/>
  <c r="CQ259" i="6"/>
  <c r="CP259" i="6"/>
  <c r="CG259" i="6"/>
  <c r="CF259" i="6"/>
  <c r="CE259" i="6"/>
  <c r="CD259" i="6"/>
  <c r="CC259" i="6"/>
  <c r="CB259" i="6"/>
  <c r="E259" i="6"/>
  <c r="CS259" i="6" s="1"/>
  <c r="D259" i="6"/>
  <c r="C259" i="6" s="1"/>
  <c r="CR258" i="6"/>
  <c r="CQ258" i="6"/>
  <c r="CP258" i="6"/>
  <c r="CI258" i="6"/>
  <c r="E258" i="6"/>
  <c r="D258" i="6"/>
  <c r="CD258" i="6" s="1"/>
  <c r="C258" i="6"/>
  <c r="CW257" i="6"/>
  <c r="CR257" i="6"/>
  <c r="CQ257" i="6"/>
  <c r="E257" i="6"/>
  <c r="CC257" i="6" s="1"/>
  <c r="D257" i="6"/>
  <c r="CD257" i="6" s="1"/>
  <c r="C257" i="6"/>
  <c r="CQ256" i="6"/>
  <c r="CP256" i="6"/>
  <c r="CE256" i="6"/>
  <c r="CD256" i="6"/>
  <c r="CC256" i="6"/>
  <c r="E256" i="6"/>
  <c r="D256" i="6"/>
  <c r="CR255" i="6"/>
  <c r="CQ255" i="6"/>
  <c r="CP255" i="6"/>
  <c r="CH255" i="6"/>
  <c r="CG255" i="6"/>
  <c r="CE255" i="6"/>
  <c r="CC255" i="6"/>
  <c r="CB255" i="6"/>
  <c r="E255" i="6"/>
  <c r="CS255" i="6" s="1"/>
  <c r="D255" i="6"/>
  <c r="CD255" i="6" s="1"/>
  <c r="C255" i="6"/>
  <c r="CU255" i="6" s="1"/>
  <c r="CR254" i="6"/>
  <c r="CQ254" i="6"/>
  <c r="CE254" i="6"/>
  <c r="CB254" i="6"/>
  <c r="E254" i="6"/>
  <c r="D254" i="6"/>
  <c r="CR253" i="6"/>
  <c r="CQ253" i="6"/>
  <c r="CE253" i="6"/>
  <c r="CD253" i="6"/>
  <c r="CC253" i="6"/>
  <c r="CB253" i="6"/>
  <c r="E253" i="6"/>
  <c r="D253" i="6"/>
  <c r="CR252" i="6"/>
  <c r="CQ252" i="6"/>
  <c r="CP252" i="6"/>
  <c r="CI252" i="6"/>
  <c r="CH252" i="6"/>
  <c r="E252" i="6"/>
  <c r="D252" i="6"/>
  <c r="CD252" i="6" s="1"/>
  <c r="C252" i="6"/>
  <c r="CW251" i="6"/>
  <c r="CV251" i="6"/>
  <c r="CQ251" i="6"/>
  <c r="CF251" i="6"/>
  <c r="CE251" i="6"/>
  <c r="CD251" i="6"/>
  <c r="E251" i="6"/>
  <c r="D251" i="6"/>
  <c r="CR251" i="6" s="1"/>
  <c r="C251" i="6"/>
  <c r="CQ250" i="6"/>
  <c r="CI250" i="6"/>
  <c r="CG250" i="6"/>
  <c r="CF250" i="6"/>
  <c r="CE250" i="6"/>
  <c r="CC250" i="6"/>
  <c r="CB250" i="6"/>
  <c r="E250" i="6"/>
  <c r="CS250" i="6" s="1"/>
  <c r="D250" i="6"/>
  <c r="C250" i="6" s="1"/>
  <c r="CR249" i="6"/>
  <c r="CQ249" i="6"/>
  <c r="E249" i="6"/>
  <c r="D249" i="6"/>
  <c r="CV248" i="6"/>
  <c r="CU248" i="6"/>
  <c r="CQ248" i="6"/>
  <c r="CP248" i="6"/>
  <c r="CH248" i="6"/>
  <c r="CG248" i="6"/>
  <c r="CE248" i="6"/>
  <c r="CD248" i="6"/>
  <c r="CC248" i="6"/>
  <c r="CB248" i="6"/>
  <c r="E248" i="6"/>
  <c r="CS248" i="6" s="1"/>
  <c r="D248" i="6"/>
  <c r="CR248" i="6" s="1"/>
  <c r="C248" i="6"/>
  <c r="CR247" i="6"/>
  <c r="E247" i="6"/>
  <c r="CE247" i="6" s="1"/>
  <c r="D247" i="6"/>
  <c r="CD247" i="6" s="1"/>
  <c r="E245" i="6"/>
  <c r="D245" i="6"/>
  <c r="CX241" i="6"/>
  <c r="CW241" i="6"/>
  <c r="CR241" i="6"/>
  <c r="CQ241" i="6"/>
  <c r="CP241" i="6"/>
  <c r="CO241" i="6"/>
  <c r="CJ241" i="6"/>
  <c r="CI241" i="6"/>
  <c r="CH241" i="6"/>
  <c r="CG241" i="6"/>
  <c r="CD241" i="6"/>
  <c r="CC241" i="6"/>
  <c r="CB241" i="6"/>
  <c r="CA241" i="6"/>
  <c r="E241" i="6"/>
  <c r="CV241" i="6" s="1"/>
  <c r="D241" i="6"/>
  <c r="CU241" i="6" s="1"/>
  <c r="C241" i="6"/>
  <c r="CW240" i="6"/>
  <c r="CV240" i="6"/>
  <c r="CR240" i="6"/>
  <c r="CP240" i="6"/>
  <c r="CO240" i="6"/>
  <c r="CJ240" i="6"/>
  <c r="CI240" i="6"/>
  <c r="CH240" i="6"/>
  <c r="CB240" i="6"/>
  <c r="CA240" i="6"/>
  <c r="E240" i="6"/>
  <c r="CD240" i="6" s="1"/>
  <c r="D240" i="6"/>
  <c r="CY239" i="6"/>
  <c r="CX239" i="6"/>
  <c r="CW239" i="6"/>
  <c r="CQ239" i="6"/>
  <c r="CP239" i="6"/>
  <c r="E239" i="6"/>
  <c r="D239" i="6"/>
  <c r="C239" i="6"/>
  <c r="CW238" i="6"/>
  <c r="CU238" i="6"/>
  <c r="CJ238" i="6"/>
  <c r="CI238" i="6"/>
  <c r="CH238" i="6"/>
  <c r="CG238" i="6"/>
  <c r="CD238" i="6"/>
  <c r="CB238" i="6"/>
  <c r="E238" i="6"/>
  <c r="D238" i="6"/>
  <c r="CX238" i="6" s="1"/>
  <c r="CW237" i="6"/>
  <c r="CV237" i="6"/>
  <c r="CU237" i="6"/>
  <c r="CR237" i="6"/>
  <c r="CP237" i="6"/>
  <c r="CI237" i="6"/>
  <c r="CH237" i="6"/>
  <c r="CG237" i="6"/>
  <c r="CD237" i="6"/>
  <c r="CC237" i="6"/>
  <c r="CB237" i="6"/>
  <c r="E237" i="6"/>
  <c r="CA237" i="6" s="1"/>
  <c r="D237" i="6"/>
  <c r="C237" i="6"/>
  <c r="CY236" i="6"/>
  <c r="CW236" i="6"/>
  <c r="CV236" i="6"/>
  <c r="CU236" i="6"/>
  <c r="CR236" i="6"/>
  <c r="CQ236" i="6"/>
  <c r="CO236" i="6"/>
  <c r="CI236" i="6"/>
  <c r="CE236" i="6"/>
  <c r="CD236" i="6"/>
  <c r="CC236" i="6"/>
  <c r="CB236" i="6"/>
  <c r="CA236" i="6"/>
  <c r="E236" i="6"/>
  <c r="CH236" i="6" s="1"/>
  <c r="D236" i="6"/>
  <c r="C236" i="6"/>
  <c r="E235" i="6"/>
  <c r="D233" i="6"/>
  <c r="D231" i="6"/>
  <c r="CU231" i="6" s="1"/>
  <c r="CW229" i="6"/>
  <c r="CV229" i="6"/>
  <c r="CR229" i="6"/>
  <c r="CQ229" i="6"/>
  <c r="CJ229" i="6"/>
  <c r="E229" i="6"/>
  <c r="D229" i="6"/>
  <c r="C229" i="6" s="1"/>
  <c r="CW228" i="6"/>
  <c r="CV228" i="6"/>
  <c r="CR228" i="6"/>
  <c r="CH228" i="6"/>
  <c r="CD228" i="6"/>
  <c r="E228" i="6"/>
  <c r="CI228" i="6" s="1"/>
  <c r="D228" i="6"/>
  <c r="CX227" i="6"/>
  <c r="CW227" i="6"/>
  <c r="CV227" i="6"/>
  <c r="CU227" i="6"/>
  <c r="CR227" i="6"/>
  <c r="CQ227" i="6"/>
  <c r="CJ227" i="6"/>
  <c r="CH227" i="6"/>
  <c r="CG227" i="6"/>
  <c r="CD227" i="6"/>
  <c r="AY227" i="6"/>
  <c r="E227" i="6"/>
  <c r="CI227" i="6" s="1"/>
  <c r="D227" i="6"/>
  <c r="CC227" i="6" s="1"/>
  <c r="C227" i="6"/>
  <c r="CX226" i="6"/>
  <c r="CV226" i="6"/>
  <c r="CU226" i="6"/>
  <c r="CR226" i="6"/>
  <c r="CQ226" i="6"/>
  <c r="CP226" i="6"/>
  <c r="CO226" i="6"/>
  <c r="CI226" i="6"/>
  <c r="CH226" i="6"/>
  <c r="CG226" i="6"/>
  <c r="CD226" i="6"/>
  <c r="CB226" i="6"/>
  <c r="CA226" i="6"/>
  <c r="E226" i="6"/>
  <c r="CW226" i="6" s="1"/>
  <c r="D226" i="6"/>
  <c r="C226" i="6"/>
  <c r="CX225" i="6"/>
  <c r="CV225" i="6"/>
  <c r="CU225" i="6"/>
  <c r="CR225" i="6"/>
  <c r="CQ225" i="6"/>
  <c r="CO225" i="6"/>
  <c r="CJ225" i="6"/>
  <c r="CI225" i="6"/>
  <c r="CH225" i="6"/>
  <c r="CD225" i="6"/>
  <c r="CC225" i="6"/>
  <c r="CB225" i="6"/>
  <c r="E225" i="6"/>
  <c r="CW225" i="6" s="1"/>
  <c r="D225" i="6"/>
  <c r="CG225" i="6" s="1"/>
  <c r="C225" i="6"/>
  <c r="CX224" i="6"/>
  <c r="CQ224" i="6"/>
  <c r="CP224" i="6"/>
  <c r="CK224" i="6"/>
  <c r="CI224" i="6"/>
  <c r="CH224" i="6"/>
  <c r="CG224" i="6"/>
  <c r="CF224" i="6"/>
  <c r="E224" i="6"/>
  <c r="CW224" i="6" s="1"/>
  <c r="D224" i="6"/>
  <c r="CU224" i="6" s="1"/>
  <c r="C224" i="6"/>
  <c r="CT224" i="6" s="1"/>
  <c r="CY223" i="6"/>
  <c r="CX223" i="6"/>
  <c r="CW223" i="6"/>
  <c r="CV223" i="6"/>
  <c r="CR223" i="6"/>
  <c r="CQ223" i="6"/>
  <c r="CP223" i="6"/>
  <c r="CO223" i="6"/>
  <c r="CK223" i="6"/>
  <c r="CJ223" i="6"/>
  <c r="CI223" i="6"/>
  <c r="CG223" i="6"/>
  <c r="CC223" i="6"/>
  <c r="CB223" i="6"/>
  <c r="CA223" i="6"/>
  <c r="E223" i="6"/>
  <c r="D223" i="6"/>
  <c r="CU223" i="6" s="1"/>
  <c r="C223" i="6"/>
  <c r="E222" i="6"/>
  <c r="D222" i="6"/>
  <c r="CX221" i="6"/>
  <c r="CV221" i="6"/>
  <c r="CU221" i="6"/>
  <c r="CT221" i="6"/>
  <c r="CS221" i="6"/>
  <c r="CR221" i="6"/>
  <c r="CQ221" i="6"/>
  <c r="CO221" i="6"/>
  <c r="CK221" i="6"/>
  <c r="CJ221" i="6"/>
  <c r="CH221" i="6"/>
  <c r="CG221" i="6"/>
  <c r="CF221" i="6"/>
  <c r="CE221" i="6"/>
  <c r="CD221" i="6"/>
  <c r="CC221" i="6"/>
  <c r="CA221" i="6"/>
  <c r="E221" i="6"/>
  <c r="D221" i="6"/>
  <c r="C221" i="6"/>
  <c r="CY221" i="6" s="1"/>
  <c r="CX220" i="6"/>
  <c r="CU220" i="6"/>
  <c r="CJ220" i="6"/>
  <c r="CG220" i="6"/>
  <c r="E220" i="6"/>
  <c r="CR220" i="6" s="1"/>
  <c r="D220" i="6"/>
  <c r="CX219" i="6"/>
  <c r="CW219" i="6"/>
  <c r="CQ219" i="6"/>
  <c r="CO219" i="6"/>
  <c r="CJ219" i="6"/>
  <c r="CH219" i="6"/>
  <c r="CC219" i="6"/>
  <c r="E219" i="6"/>
  <c r="D219" i="6"/>
  <c r="E218" i="6"/>
  <c r="D218" i="6"/>
  <c r="CX217" i="6"/>
  <c r="CU217" i="6"/>
  <c r="CR217" i="6"/>
  <c r="CQ217" i="6"/>
  <c r="CP217" i="6"/>
  <c r="CO217" i="6"/>
  <c r="CJ217" i="6"/>
  <c r="CG217" i="6"/>
  <c r="CC217" i="6"/>
  <c r="E217" i="6"/>
  <c r="CA217" i="6" s="1"/>
  <c r="D217" i="6"/>
  <c r="CX216" i="6"/>
  <c r="CW216" i="6"/>
  <c r="CV216" i="6"/>
  <c r="CU216" i="6"/>
  <c r="CR216" i="6"/>
  <c r="CQ216" i="6"/>
  <c r="CI216" i="6"/>
  <c r="CH216" i="6"/>
  <c r="CG216" i="6"/>
  <c r="CF216" i="6"/>
  <c r="CE216" i="6"/>
  <c r="CC216" i="6"/>
  <c r="CA216" i="6"/>
  <c r="E216" i="6"/>
  <c r="D216" i="6"/>
  <c r="CJ216" i="6" s="1"/>
  <c r="C216" i="6"/>
  <c r="CT216" i="6" s="1"/>
  <c r="CY215" i="6"/>
  <c r="CX215" i="6"/>
  <c r="CW215" i="6"/>
  <c r="CR215" i="6"/>
  <c r="CQ215" i="6"/>
  <c r="CJ215" i="6"/>
  <c r="CI215" i="6"/>
  <c r="CG215" i="6"/>
  <c r="CF215" i="6"/>
  <c r="CE215" i="6"/>
  <c r="CD215" i="6"/>
  <c r="CC215" i="6"/>
  <c r="E215" i="6"/>
  <c r="CV215" i="6" s="1"/>
  <c r="D215" i="6"/>
  <c r="CU215" i="6" s="1"/>
  <c r="C215" i="6"/>
  <c r="CT215" i="6" s="1"/>
  <c r="CY214" i="6"/>
  <c r="CW214" i="6"/>
  <c r="CV214" i="6"/>
  <c r="CU214" i="6"/>
  <c r="CR214" i="6"/>
  <c r="CP214" i="6"/>
  <c r="CO214" i="6"/>
  <c r="CJ214" i="6"/>
  <c r="CI214" i="6"/>
  <c r="CH214" i="6"/>
  <c r="CG214" i="6"/>
  <c r="CC214" i="6"/>
  <c r="CB214" i="6"/>
  <c r="CA214" i="6"/>
  <c r="E214" i="6"/>
  <c r="CD214" i="6" s="1"/>
  <c r="D214" i="6"/>
  <c r="C214" i="6"/>
  <c r="CK214" i="6" s="1"/>
  <c r="CQ213" i="6"/>
  <c r="E213" i="6"/>
  <c r="D213" i="6"/>
  <c r="C213" i="6"/>
  <c r="CX212" i="6"/>
  <c r="CU212" i="6"/>
  <c r="CQ212" i="6"/>
  <c r="CJ212" i="6"/>
  <c r="CC212" i="6"/>
  <c r="E212" i="6"/>
  <c r="D212" i="6"/>
  <c r="CG212" i="6" s="1"/>
  <c r="CX211" i="6"/>
  <c r="CW211" i="6"/>
  <c r="CV211" i="6"/>
  <c r="CU211" i="6"/>
  <c r="CT211" i="6"/>
  <c r="CS211" i="6"/>
  <c r="CR211" i="6"/>
  <c r="CQ211" i="6"/>
  <c r="CP211" i="6"/>
  <c r="CK211" i="6"/>
  <c r="CI211" i="6"/>
  <c r="CH211" i="6"/>
  <c r="CG211" i="6"/>
  <c r="CF211" i="6"/>
  <c r="CE211" i="6"/>
  <c r="CD211" i="6"/>
  <c r="CC211" i="6"/>
  <c r="E211" i="6"/>
  <c r="D211" i="6"/>
  <c r="CJ211" i="6" s="1"/>
  <c r="C211" i="6"/>
  <c r="CY211" i="6" s="1"/>
  <c r="CY210" i="6"/>
  <c r="CX210" i="6"/>
  <c r="CQ210" i="6"/>
  <c r="CO210" i="6"/>
  <c r="CK210" i="6"/>
  <c r="CJ210" i="6"/>
  <c r="CG210" i="6"/>
  <c r="CC210" i="6"/>
  <c r="E210" i="6"/>
  <c r="D210" i="6"/>
  <c r="CU210" i="6" s="1"/>
  <c r="C210" i="6"/>
  <c r="CX209" i="6"/>
  <c r="CW209" i="6"/>
  <c r="CP209" i="6"/>
  <c r="CO209" i="6"/>
  <c r="CI209" i="6"/>
  <c r="CH209" i="6"/>
  <c r="CG209" i="6"/>
  <c r="E209" i="6"/>
  <c r="D209" i="6"/>
  <c r="CW208" i="6"/>
  <c r="CT208" i="6"/>
  <c r="CR208" i="6"/>
  <c r="CP208" i="6"/>
  <c r="CO208" i="6"/>
  <c r="CI208" i="6"/>
  <c r="CH208" i="6"/>
  <c r="CD208" i="6"/>
  <c r="CB208" i="6"/>
  <c r="E208" i="6"/>
  <c r="CV208" i="6" s="1"/>
  <c r="C208" i="6"/>
  <c r="CY207" i="6"/>
  <c r="CW207" i="6"/>
  <c r="CR207" i="6"/>
  <c r="CP207" i="6"/>
  <c r="CO207" i="6"/>
  <c r="CK207" i="6"/>
  <c r="CJ207" i="6"/>
  <c r="CI207" i="6"/>
  <c r="CH207" i="6"/>
  <c r="CG207" i="6"/>
  <c r="CD207" i="6"/>
  <c r="CB207" i="6"/>
  <c r="CA207" i="6"/>
  <c r="E207" i="6"/>
  <c r="CV207" i="6" s="1"/>
  <c r="D207" i="6"/>
  <c r="C207" i="6"/>
  <c r="CP206" i="6"/>
  <c r="CO206" i="6"/>
  <c r="CJ206" i="6"/>
  <c r="CI206" i="6"/>
  <c r="E206" i="6"/>
  <c r="CW206" i="6" s="1"/>
  <c r="D206" i="6"/>
  <c r="CW205" i="6"/>
  <c r="CU205" i="6"/>
  <c r="CR205" i="6"/>
  <c r="CQ205" i="6"/>
  <c r="CP205" i="6"/>
  <c r="CO205" i="6"/>
  <c r="CG205" i="6"/>
  <c r="CC205" i="6"/>
  <c r="E205" i="6"/>
  <c r="CV205" i="6" s="1"/>
  <c r="D205" i="6"/>
  <c r="CJ205" i="6" s="1"/>
  <c r="C205" i="6"/>
  <c r="CY205" i="6" s="1"/>
  <c r="CX204" i="6"/>
  <c r="CP204" i="6"/>
  <c r="CJ204" i="6"/>
  <c r="CI204" i="6"/>
  <c r="CH204" i="6"/>
  <c r="E204" i="6"/>
  <c r="CW204" i="6" s="1"/>
  <c r="D204" i="6"/>
  <c r="CU204" i="6" s="1"/>
  <c r="CY203" i="6"/>
  <c r="CX203" i="6"/>
  <c r="CV203" i="6"/>
  <c r="CR203" i="6"/>
  <c r="CP203" i="6"/>
  <c r="CO203" i="6"/>
  <c r="CJ203" i="6"/>
  <c r="CI203" i="6"/>
  <c r="CH203" i="6"/>
  <c r="CG203" i="6"/>
  <c r="CD203" i="6"/>
  <c r="CB203" i="6"/>
  <c r="CA203" i="6"/>
  <c r="E203" i="6"/>
  <c r="CW203" i="6" s="1"/>
  <c r="D203" i="6"/>
  <c r="C203" i="6"/>
  <c r="CP202" i="6"/>
  <c r="CO202" i="6"/>
  <c r="CJ202" i="6"/>
  <c r="CG202" i="6"/>
  <c r="E202" i="6"/>
  <c r="CA202" i="6" s="1"/>
  <c r="D202" i="6"/>
  <c r="CW201" i="6"/>
  <c r="CV201" i="6"/>
  <c r="CU201" i="6"/>
  <c r="CQ201" i="6"/>
  <c r="CP201" i="6"/>
  <c r="CO201" i="6"/>
  <c r="CJ201" i="6"/>
  <c r="CH201" i="6"/>
  <c r="CG201" i="6"/>
  <c r="CD201" i="6"/>
  <c r="CC201" i="6"/>
  <c r="CB201" i="6"/>
  <c r="E201" i="6"/>
  <c r="D201" i="6"/>
  <c r="CX201" i="6" s="1"/>
  <c r="C201" i="6"/>
  <c r="CF201" i="6" s="1"/>
  <c r="CY200" i="6"/>
  <c r="CW200" i="6"/>
  <c r="CR200" i="6"/>
  <c r="CO200" i="6"/>
  <c r="CK200" i="6"/>
  <c r="CJ200" i="6"/>
  <c r="CI200" i="6"/>
  <c r="CH200" i="6"/>
  <c r="CG200" i="6"/>
  <c r="E200" i="6"/>
  <c r="CV200" i="6" s="1"/>
  <c r="D200" i="6"/>
  <c r="CU200" i="6" s="1"/>
  <c r="C200" i="6"/>
  <c r="CF200" i="6" s="1"/>
  <c r="CX199" i="6"/>
  <c r="CW199" i="6"/>
  <c r="CU199" i="6"/>
  <c r="CQ199" i="6"/>
  <c r="CP199" i="6"/>
  <c r="CO199" i="6"/>
  <c r="CJ199" i="6"/>
  <c r="CI199" i="6"/>
  <c r="CH199" i="6"/>
  <c r="CC199" i="6"/>
  <c r="E199" i="6"/>
  <c r="CR199" i="6" s="1"/>
  <c r="D199" i="6"/>
  <c r="CG199" i="6" s="1"/>
  <c r="C199" i="6"/>
  <c r="CY199" i="6" s="1"/>
  <c r="CX198" i="6"/>
  <c r="CO198" i="6"/>
  <c r="CJ198" i="6"/>
  <c r="CI198" i="6"/>
  <c r="E198" i="6"/>
  <c r="CV198" i="6" s="1"/>
  <c r="D198" i="6"/>
  <c r="CQ198" i="6" s="1"/>
  <c r="CY197" i="6"/>
  <c r="CW197" i="6"/>
  <c r="CU197" i="6"/>
  <c r="CR197" i="6"/>
  <c r="CP197" i="6"/>
  <c r="CO197" i="6"/>
  <c r="CI197" i="6"/>
  <c r="CH197" i="6"/>
  <c r="CG197" i="6"/>
  <c r="CF197" i="6"/>
  <c r="CE197" i="6"/>
  <c r="CD197" i="6"/>
  <c r="CB197" i="6"/>
  <c r="CA197" i="6"/>
  <c r="E197" i="6"/>
  <c r="CV197" i="6" s="1"/>
  <c r="D197" i="6"/>
  <c r="CQ197" i="6" s="1"/>
  <c r="C197" i="6"/>
  <c r="CY196" i="6"/>
  <c r="CX196" i="6"/>
  <c r="CP196" i="6"/>
  <c r="CO196" i="6"/>
  <c r="CK196" i="6"/>
  <c r="CJ196" i="6"/>
  <c r="CI196" i="6"/>
  <c r="CH196" i="6"/>
  <c r="CG196" i="6"/>
  <c r="E196" i="6"/>
  <c r="CR196" i="6" s="1"/>
  <c r="D196" i="6"/>
  <c r="CU196" i="6" s="1"/>
  <c r="C196" i="6"/>
  <c r="CX195" i="6"/>
  <c r="CU195" i="6"/>
  <c r="CQ195" i="6"/>
  <c r="CJ195" i="6"/>
  <c r="CG195" i="6"/>
  <c r="CC195" i="6"/>
  <c r="E195" i="6"/>
  <c r="D195" i="6"/>
  <c r="CW193" i="6"/>
  <c r="CV193" i="6"/>
  <c r="CP193" i="6"/>
  <c r="CO193" i="6"/>
  <c r="CJ193" i="6"/>
  <c r="CI193" i="6"/>
  <c r="CH193" i="6"/>
  <c r="CD193" i="6"/>
  <c r="CB193" i="6"/>
  <c r="CA193" i="6"/>
  <c r="E193" i="6"/>
  <c r="CR193" i="6" s="1"/>
  <c r="D193" i="6"/>
  <c r="CP187" i="6"/>
  <c r="E187" i="6"/>
  <c r="D187" i="6"/>
  <c r="C187" i="6"/>
  <c r="CB187" i="6" s="1"/>
  <c r="E186" i="6"/>
  <c r="C186" i="6" s="1"/>
  <c r="CP186" i="6" s="1"/>
  <c r="D186" i="6"/>
  <c r="E185" i="6"/>
  <c r="D185" i="6"/>
  <c r="C185" i="6" s="1"/>
  <c r="CP184" i="6"/>
  <c r="CO184" i="6"/>
  <c r="CB184" i="6"/>
  <c r="E184" i="6"/>
  <c r="D184" i="6"/>
  <c r="C184" i="6"/>
  <c r="CA184" i="6" s="1"/>
  <c r="R184" i="6" s="1"/>
  <c r="Q183" i="6"/>
  <c r="P183" i="6"/>
  <c r="O183" i="6"/>
  <c r="N183" i="6"/>
  <c r="M183" i="6"/>
  <c r="L183" i="6"/>
  <c r="K183" i="6"/>
  <c r="J183" i="6"/>
  <c r="I183" i="6"/>
  <c r="H183" i="6"/>
  <c r="G183" i="6"/>
  <c r="F183" i="6"/>
  <c r="E183" i="6"/>
  <c r="D183" i="6"/>
  <c r="E182" i="6"/>
  <c r="D182" i="6"/>
  <c r="C182" i="6"/>
  <c r="E181" i="6"/>
  <c r="D181" i="6"/>
  <c r="E180" i="6"/>
  <c r="D180" i="6"/>
  <c r="C180" i="6"/>
  <c r="R176" i="6"/>
  <c r="Q176" i="6"/>
  <c r="I176" i="6"/>
  <c r="H176" i="6"/>
  <c r="G176" i="6"/>
  <c r="F176" i="6"/>
  <c r="R175" i="6"/>
  <c r="Q175" i="6"/>
  <c r="P175" i="6"/>
  <c r="O175" i="6"/>
  <c r="O176" i="6" s="1"/>
  <c r="N175" i="6"/>
  <c r="N176" i="6" s="1"/>
  <c r="M175" i="6"/>
  <c r="L175" i="6"/>
  <c r="K175" i="6"/>
  <c r="J175" i="6"/>
  <c r="I175" i="6"/>
  <c r="H175" i="6"/>
  <c r="G175" i="6"/>
  <c r="F175" i="6"/>
  <c r="E174" i="6"/>
  <c r="D174" i="6"/>
  <c r="C174" i="6"/>
  <c r="CO174" i="6" s="1"/>
  <c r="E173" i="6"/>
  <c r="D173" i="6"/>
  <c r="C173" i="6"/>
  <c r="CO172" i="6"/>
  <c r="E172" i="6"/>
  <c r="D172" i="6"/>
  <c r="C172" i="6" s="1"/>
  <c r="CP172" i="6" s="1"/>
  <c r="E171" i="6"/>
  <c r="E175" i="6" s="1"/>
  <c r="D171" i="6"/>
  <c r="C171" i="6" s="1"/>
  <c r="R170" i="6"/>
  <c r="Q170" i="6"/>
  <c r="P170" i="6"/>
  <c r="P176" i="6" s="1"/>
  <c r="O170" i="6"/>
  <c r="N170" i="6"/>
  <c r="M170" i="6"/>
  <c r="M176" i="6" s="1"/>
  <c r="L170" i="6"/>
  <c r="L176" i="6" s="1"/>
  <c r="K170" i="6"/>
  <c r="K176" i="6" s="1"/>
  <c r="J170" i="6"/>
  <c r="J176" i="6" s="1"/>
  <c r="I170" i="6"/>
  <c r="H170" i="6"/>
  <c r="G170" i="6"/>
  <c r="F170" i="6"/>
  <c r="E169" i="6"/>
  <c r="E170" i="6" s="1"/>
  <c r="E176" i="6" s="1"/>
  <c r="D169" i="6"/>
  <c r="E168" i="6"/>
  <c r="D168" i="6"/>
  <c r="C168" i="6"/>
  <c r="CO167" i="6"/>
  <c r="CB167" i="6"/>
  <c r="E167" i="6"/>
  <c r="D167" i="6"/>
  <c r="C167" i="6"/>
  <c r="O163" i="6"/>
  <c r="N163" i="6"/>
  <c r="I163" i="6"/>
  <c r="H163" i="6"/>
  <c r="O162" i="6"/>
  <c r="N162" i="6"/>
  <c r="M162" i="6"/>
  <c r="M163" i="6" s="1"/>
  <c r="L162" i="6"/>
  <c r="L163" i="6" s="1"/>
  <c r="K162" i="6"/>
  <c r="J162" i="6"/>
  <c r="I162" i="6"/>
  <c r="H162" i="6"/>
  <c r="G162" i="6"/>
  <c r="F162" i="6"/>
  <c r="F163" i="6" s="1"/>
  <c r="CO161" i="6"/>
  <c r="CB161" i="6"/>
  <c r="CA161" i="6"/>
  <c r="P161" i="6"/>
  <c r="E161" i="6"/>
  <c r="D161" i="6"/>
  <c r="C161" i="6"/>
  <c r="CP161" i="6" s="1"/>
  <c r="E160" i="6"/>
  <c r="E162" i="6" s="1"/>
  <c r="D160" i="6"/>
  <c r="E159" i="6"/>
  <c r="D159" i="6"/>
  <c r="C159" i="6"/>
  <c r="CP158" i="6"/>
  <c r="CO158" i="6"/>
  <c r="CB158" i="6"/>
  <c r="P158" i="6"/>
  <c r="E158" i="6"/>
  <c r="D158" i="6"/>
  <c r="C158" i="6"/>
  <c r="CA158" i="6" s="1"/>
  <c r="O157" i="6"/>
  <c r="N157" i="6"/>
  <c r="M157" i="6"/>
  <c r="L157" i="6"/>
  <c r="K157" i="6"/>
  <c r="K163" i="6" s="1"/>
  <c r="J157" i="6"/>
  <c r="I157" i="6"/>
  <c r="H157" i="6"/>
  <c r="G157" i="6"/>
  <c r="G163" i="6" s="1"/>
  <c r="F157" i="6"/>
  <c r="E156" i="6"/>
  <c r="D156" i="6"/>
  <c r="E155" i="6"/>
  <c r="D155" i="6"/>
  <c r="C155" i="6"/>
  <c r="E154" i="6"/>
  <c r="D154" i="6"/>
  <c r="D157" i="6" s="1"/>
  <c r="C154" i="6"/>
  <c r="E150" i="6"/>
  <c r="C150" i="6" s="1"/>
  <c r="CB150" i="6" s="1"/>
  <c r="AS150" i="6" s="1"/>
  <c r="D150" i="6"/>
  <c r="E149" i="6"/>
  <c r="D149" i="6"/>
  <c r="C149" i="6"/>
  <c r="E148" i="6"/>
  <c r="D148" i="6"/>
  <c r="C148" i="6"/>
  <c r="CQ148" i="6" s="1"/>
  <c r="CQ147" i="6"/>
  <c r="CP147" i="6"/>
  <c r="CC147" i="6"/>
  <c r="CB147" i="6"/>
  <c r="AS147" i="6" s="1"/>
  <c r="E147" i="6"/>
  <c r="D147" i="6"/>
  <c r="C147" i="6"/>
  <c r="E146" i="6"/>
  <c r="D146" i="6"/>
  <c r="C146" i="6"/>
  <c r="E141" i="6"/>
  <c r="D141" i="6"/>
  <c r="C141" i="6" s="1"/>
  <c r="CQ140" i="6"/>
  <c r="CP140" i="6"/>
  <c r="CO140" i="6"/>
  <c r="CC140" i="6"/>
  <c r="E140" i="6"/>
  <c r="D140" i="6"/>
  <c r="C140" i="6"/>
  <c r="CB140" i="6" s="1"/>
  <c r="CQ139" i="6"/>
  <c r="CP139" i="6"/>
  <c r="CC139" i="6"/>
  <c r="CB139" i="6"/>
  <c r="CA139" i="6"/>
  <c r="E139" i="6"/>
  <c r="D139" i="6"/>
  <c r="C139" i="6" s="1"/>
  <c r="CO139" i="6" s="1"/>
  <c r="E138" i="6"/>
  <c r="D138" i="6"/>
  <c r="C138" i="6"/>
  <c r="CC138" i="6" s="1"/>
  <c r="E137" i="6"/>
  <c r="D137" i="6"/>
  <c r="C137" i="6"/>
  <c r="CP136" i="6"/>
  <c r="CC136" i="6"/>
  <c r="E136" i="6"/>
  <c r="D136" i="6"/>
  <c r="C136" i="6"/>
  <c r="CA136" i="6" s="1"/>
  <c r="CQ135" i="6"/>
  <c r="CP135" i="6"/>
  <c r="CB135" i="6"/>
  <c r="E135" i="6"/>
  <c r="C135" i="6" s="1"/>
  <c r="D135" i="6"/>
  <c r="E134" i="6"/>
  <c r="C134" i="6" s="1"/>
  <c r="D134" i="6"/>
  <c r="E133" i="6"/>
  <c r="D133" i="6"/>
  <c r="C133" i="6"/>
  <c r="CO128" i="6"/>
  <c r="CB128" i="6"/>
  <c r="CA128" i="6"/>
  <c r="AJ128" i="6" s="1"/>
  <c r="E128" i="6"/>
  <c r="D128" i="6"/>
  <c r="C128" i="6"/>
  <c r="CP128" i="6" s="1"/>
  <c r="E127" i="6"/>
  <c r="D127" i="6"/>
  <c r="C127" i="6" s="1"/>
  <c r="E126" i="6"/>
  <c r="D126" i="6"/>
  <c r="C126" i="6"/>
  <c r="CP126" i="6" s="1"/>
  <c r="CP125" i="6"/>
  <c r="CO125" i="6"/>
  <c r="CB125" i="6"/>
  <c r="CA125" i="6"/>
  <c r="AJ125" i="6" s="1"/>
  <c r="E125" i="6"/>
  <c r="D125" i="6"/>
  <c r="C125" i="6"/>
  <c r="E124" i="6"/>
  <c r="C124" i="6" s="1"/>
  <c r="D124" i="6"/>
  <c r="E123" i="6"/>
  <c r="D123" i="6"/>
  <c r="C123" i="6"/>
  <c r="CP122" i="6"/>
  <c r="CO122" i="6"/>
  <c r="E122" i="6"/>
  <c r="C122" i="6" s="1"/>
  <c r="D122" i="6"/>
  <c r="E121" i="6"/>
  <c r="D121" i="6"/>
  <c r="C121" i="6" s="1"/>
  <c r="CO120" i="6"/>
  <c r="CB120" i="6"/>
  <c r="E120" i="6"/>
  <c r="D120" i="6"/>
  <c r="C120" i="6"/>
  <c r="CP120" i="6" s="1"/>
  <c r="CA119" i="6"/>
  <c r="E119" i="6"/>
  <c r="D119" i="6"/>
  <c r="C119" i="6"/>
  <c r="E114" i="6"/>
  <c r="D114" i="6"/>
  <c r="C114" i="6"/>
  <c r="E113" i="6"/>
  <c r="C113" i="6" s="1"/>
  <c r="D113" i="6"/>
  <c r="E112" i="6"/>
  <c r="D112" i="6"/>
  <c r="C112" i="6"/>
  <c r="M111" i="6"/>
  <c r="E111" i="6" s="1"/>
  <c r="L111" i="6"/>
  <c r="K111" i="6"/>
  <c r="J111" i="6"/>
  <c r="I111" i="6"/>
  <c r="H111" i="6"/>
  <c r="G111" i="6"/>
  <c r="F111" i="6"/>
  <c r="D111" i="6" s="1"/>
  <c r="C111" i="6" s="1"/>
  <c r="CV106" i="6"/>
  <c r="E106" i="6"/>
  <c r="D106" i="6"/>
  <c r="C106" i="6"/>
  <c r="CW105" i="6"/>
  <c r="CV105" i="6"/>
  <c r="CI105" i="6"/>
  <c r="E105" i="6"/>
  <c r="D105" i="6"/>
  <c r="C105" i="6"/>
  <c r="CU105" i="6" s="1"/>
  <c r="CV104" i="6"/>
  <c r="CU104" i="6"/>
  <c r="CI104" i="6"/>
  <c r="CH104" i="6"/>
  <c r="CG104" i="6"/>
  <c r="AM104" i="6"/>
  <c r="E104" i="6"/>
  <c r="D104" i="6"/>
  <c r="C104" i="6"/>
  <c r="CW104" i="6" s="1"/>
  <c r="CW103" i="6"/>
  <c r="CV103" i="6"/>
  <c r="CI103" i="6"/>
  <c r="CH103" i="6"/>
  <c r="CG103" i="6"/>
  <c r="AM103" i="6"/>
  <c r="E103" i="6"/>
  <c r="D103" i="6"/>
  <c r="C103" i="6"/>
  <c r="CU103" i="6" s="1"/>
  <c r="E98" i="6"/>
  <c r="D98" i="6"/>
  <c r="C98" i="6" s="1"/>
  <c r="E97" i="6"/>
  <c r="D97" i="6"/>
  <c r="C97" i="6" s="1"/>
  <c r="E96" i="6"/>
  <c r="D96" i="6"/>
  <c r="CO95" i="6"/>
  <c r="CC95" i="6"/>
  <c r="CB95" i="6"/>
  <c r="E95" i="6"/>
  <c r="D95" i="6"/>
  <c r="C95" i="6" s="1"/>
  <c r="CP89" i="6"/>
  <c r="CO89" i="6"/>
  <c r="CB89" i="6"/>
  <c r="CA89" i="6"/>
  <c r="C89" i="6"/>
  <c r="CP86" i="6"/>
  <c r="CO86" i="6"/>
  <c r="CB86" i="6"/>
  <c r="CA86" i="6"/>
  <c r="E86" i="6" s="1"/>
  <c r="C83" i="6"/>
  <c r="CA83" i="6" s="1"/>
  <c r="CP82" i="6"/>
  <c r="CB82" i="6"/>
  <c r="S82" i="6" s="1"/>
  <c r="CA82" i="6"/>
  <c r="C82" i="6"/>
  <c r="CO82" i="6" s="1"/>
  <c r="C81" i="6"/>
  <c r="CP80" i="6"/>
  <c r="CB80" i="6"/>
  <c r="CA80" i="6"/>
  <c r="S80" i="6" s="1"/>
  <c r="C80" i="6"/>
  <c r="CO80" i="6" s="1"/>
  <c r="CB79" i="6"/>
  <c r="C79" i="6"/>
  <c r="CP78" i="6"/>
  <c r="CO78" i="6"/>
  <c r="C78" i="6"/>
  <c r="CA78" i="6" s="1"/>
  <c r="C77" i="6"/>
  <c r="CP76" i="6"/>
  <c r="CO76" i="6"/>
  <c r="CB76" i="6"/>
  <c r="CA76" i="6"/>
  <c r="S76" i="6"/>
  <c r="C76" i="6"/>
  <c r="C75" i="6"/>
  <c r="CP75" i="6" s="1"/>
  <c r="CP74" i="6"/>
  <c r="CO74" i="6"/>
  <c r="CB74" i="6"/>
  <c r="CA74" i="6"/>
  <c r="S74" i="6"/>
  <c r="C74" i="6"/>
  <c r="CP73" i="6"/>
  <c r="CO73" i="6"/>
  <c r="CB73" i="6"/>
  <c r="CA73" i="6"/>
  <c r="C73" i="6"/>
  <c r="C72" i="6"/>
  <c r="CP71" i="6"/>
  <c r="CO71" i="6"/>
  <c r="CB71" i="6"/>
  <c r="S71" i="6"/>
  <c r="C71" i="6"/>
  <c r="CA71" i="6" s="1"/>
  <c r="C70" i="6"/>
  <c r="CO70" i="6" s="1"/>
  <c r="C69" i="6"/>
  <c r="C68" i="6"/>
  <c r="CP68" i="6" s="1"/>
  <c r="C67" i="6"/>
  <c r="CP66" i="6"/>
  <c r="CO66" i="6"/>
  <c r="CB66" i="6"/>
  <c r="CA66" i="6"/>
  <c r="S66" i="6"/>
  <c r="C66" i="6"/>
  <c r="C65" i="6"/>
  <c r="CP64" i="6"/>
  <c r="CO64" i="6"/>
  <c r="CB64" i="6"/>
  <c r="CA64" i="6"/>
  <c r="S64" i="6" s="1"/>
  <c r="C64" i="6"/>
  <c r="R63" i="6"/>
  <c r="Q63" i="6"/>
  <c r="P63" i="6"/>
  <c r="O63" i="6"/>
  <c r="N63" i="6"/>
  <c r="M63" i="6"/>
  <c r="L63" i="6"/>
  <c r="K63" i="6"/>
  <c r="J63" i="6"/>
  <c r="I63" i="6"/>
  <c r="H63" i="6"/>
  <c r="G63" i="6"/>
  <c r="F63" i="6"/>
  <c r="E63" i="6"/>
  <c r="D63" i="6"/>
  <c r="CR59" i="6"/>
  <c r="CQ59" i="6"/>
  <c r="CP59" i="6"/>
  <c r="CO59" i="6"/>
  <c r="CH59" i="6"/>
  <c r="CG59" i="6"/>
  <c r="CF59" i="6"/>
  <c r="CD59" i="6"/>
  <c r="CC59" i="6"/>
  <c r="C59" i="6"/>
  <c r="CV59" i="6" s="1"/>
  <c r="CV58" i="6"/>
  <c r="CU58" i="6"/>
  <c r="CT58" i="6"/>
  <c r="CS58" i="6"/>
  <c r="CR58" i="6"/>
  <c r="CQ58" i="6"/>
  <c r="CO58" i="6"/>
  <c r="CH58" i="6"/>
  <c r="CG58" i="6"/>
  <c r="CF58" i="6"/>
  <c r="CE58" i="6"/>
  <c r="CD58" i="6"/>
  <c r="CC58" i="6"/>
  <c r="CB58" i="6"/>
  <c r="CA58" i="6"/>
  <c r="Y58" i="6" s="1"/>
  <c r="C58" i="6"/>
  <c r="CP58" i="6" s="1"/>
  <c r="CV57" i="6"/>
  <c r="CR57" i="6"/>
  <c r="CQ57" i="6"/>
  <c r="CP57" i="6"/>
  <c r="CH57" i="6"/>
  <c r="CF57" i="6"/>
  <c r="CE57" i="6"/>
  <c r="CD57" i="6"/>
  <c r="CC57" i="6"/>
  <c r="C57" i="6"/>
  <c r="CV56" i="6"/>
  <c r="CU56" i="6"/>
  <c r="CT56" i="6"/>
  <c r="CS56" i="6"/>
  <c r="CR56" i="6"/>
  <c r="CQ56" i="6"/>
  <c r="CP56" i="6"/>
  <c r="CO56" i="6"/>
  <c r="CH56" i="6"/>
  <c r="CF56" i="6"/>
  <c r="CE56" i="6"/>
  <c r="CD56" i="6"/>
  <c r="CC56" i="6"/>
  <c r="CB56" i="6"/>
  <c r="CA56" i="6"/>
  <c r="Y56" i="6" s="1"/>
  <c r="C56" i="6"/>
  <c r="CG56" i="6" s="1"/>
  <c r="CS55" i="6"/>
  <c r="CR55" i="6"/>
  <c r="CQ55" i="6"/>
  <c r="CO55" i="6"/>
  <c r="CH55" i="6"/>
  <c r="CG55" i="6"/>
  <c r="CD55" i="6"/>
  <c r="CC55" i="6"/>
  <c r="C55" i="6"/>
  <c r="CB55" i="6" s="1"/>
  <c r="CY51" i="6"/>
  <c r="CW51" i="6"/>
  <c r="CV51" i="6"/>
  <c r="CS51" i="6"/>
  <c r="CR51" i="6"/>
  <c r="CQ51" i="6"/>
  <c r="CJ51" i="6"/>
  <c r="CI51" i="6"/>
  <c r="CG51" i="6"/>
  <c r="CF51" i="6"/>
  <c r="CE51" i="6"/>
  <c r="CD51" i="6"/>
  <c r="C51" i="6"/>
  <c r="CU51" i="6" s="1"/>
  <c r="CY50" i="6"/>
  <c r="CX50" i="6"/>
  <c r="CW50" i="6"/>
  <c r="CV50" i="6"/>
  <c r="CU50" i="6"/>
  <c r="CT50" i="6"/>
  <c r="CS50" i="6"/>
  <c r="CR50" i="6"/>
  <c r="CJ50" i="6"/>
  <c r="CI50" i="6"/>
  <c r="CH50" i="6"/>
  <c r="CG50" i="6"/>
  <c r="CF50" i="6"/>
  <c r="CE50" i="6"/>
  <c r="CD50" i="6"/>
  <c r="CB50" i="6"/>
  <c r="C50" i="6"/>
  <c r="CY49" i="6"/>
  <c r="CX49" i="6"/>
  <c r="CW49" i="6"/>
  <c r="CV49" i="6"/>
  <c r="CU49" i="6"/>
  <c r="CT49" i="6"/>
  <c r="CS49" i="6"/>
  <c r="CR49" i="6"/>
  <c r="CO49" i="6"/>
  <c r="CK49" i="6"/>
  <c r="CJ49" i="6"/>
  <c r="CI49" i="6"/>
  <c r="CH49" i="6"/>
  <c r="CG49" i="6"/>
  <c r="CE49" i="6"/>
  <c r="CD49" i="6"/>
  <c r="CB49" i="6"/>
  <c r="CA49" i="6"/>
  <c r="C49" i="6"/>
  <c r="CX48" i="6"/>
  <c r="CW48" i="6"/>
  <c r="CV48" i="6"/>
  <c r="CT48" i="6"/>
  <c r="CS48" i="6"/>
  <c r="CR48" i="6"/>
  <c r="CQ48" i="6"/>
  <c r="CO48" i="6"/>
  <c r="CJ48" i="6"/>
  <c r="CH48" i="6"/>
  <c r="CG48" i="6"/>
  <c r="CF48" i="6"/>
  <c r="CE48" i="6"/>
  <c r="CD48" i="6"/>
  <c r="CC48" i="6"/>
  <c r="CB48" i="6"/>
  <c r="CA48" i="6"/>
  <c r="C48" i="6"/>
  <c r="CK48" i="6" s="1"/>
  <c r="CY47" i="6"/>
  <c r="CW47" i="6"/>
  <c r="CV47" i="6"/>
  <c r="CU47" i="6"/>
  <c r="CS47" i="6"/>
  <c r="CR47" i="6"/>
  <c r="CQ47" i="6"/>
  <c r="CK47" i="6"/>
  <c r="CJ47" i="6"/>
  <c r="CI47" i="6"/>
  <c r="CH47" i="6"/>
  <c r="CG47" i="6"/>
  <c r="CF47" i="6"/>
  <c r="CE47" i="6"/>
  <c r="CD47" i="6"/>
  <c r="CC47" i="6"/>
  <c r="CB47" i="6"/>
  <c r="CA47" i="6"/>
  <c r="C47" i="6"/>
  <c r="CS46" i="6"/>
  <c r="CR46" i="6"/>
  <c r="CQ46" i="6"/>
  <c r="CO46" i="6"/>
  <c r="CE46" i="6"/>
  <c r="CD46" i="6"/>
  <c r="CB46" i="6"/>
  <c r="CA46" i="6"/>
  <c r="C46" i="6"/>
  <c r="CS45" i="6"/>
  <c r="CR45" i="6"/>
  <c r="CO45" i="6"/>
  <c r="CK45" i="6"/>
  <c r="CJ45" i="6"/>
  <c r="CE45" i="6"/>
  <c r="CD45" i="6"/>
  <c r="CA45" i="6"/>
  <c r="C45" i="6"/>
  <c r="CX44" i="6"/>
  <c r="CU44" i="6"/>
  <c r="CS44" i="6"/>
  <c r="CR44" i="6"/>
  <c r="CJ44" i="6"/>
  <c r="CG44" i="6"/>
  <c r="CF44" i="6"/>
  <c r="CE44" i="6"/>
  <c r="CD44" i="6"/>
  <c r="C44" i="6"/>
  <c r="CY43" i="6"/>
  <c r="CW43" i="6"/>
  <c r="CV43" i="6"/>
  <c r="CU43" i="6"/>
  <c r="CT43" i="6"/>
  <c r="CS43" i="6"/>
  <c r="CR43" i="6"/>
  <c r="CQ43" i="6"/>
  <c r="CK43" i="6"/>
  <c r="CJ43" i="6"/>
  <c r="CI43" i="6"/>
  <c r="CH43" i="6"/>
  <c r="CG43" i="6"/>
  <c r="CF43" i="6"/>
  <c r="AB43" i="6" s="1"/>
  <c r="CE43" i="6"/>
  <c r="CD43" i="6"/>
  <c r="CC43" i="6"/>
  <c r="CB43" i="6"/>
  <c r="CA43" i="6"/>
  <c r="C43" i="6"/>
  <c r="CO43" i="6" s="1"/>
  <c r="CX42" i="6"/>
  <c r="CW42" i="6"/>
  <c r="CV42" i="6"/>
  <c r="CU42" i="6"/>
  <c r="CS42" i="6"/>
  <c r="CR42" i="6"/>
  <c r="CJ42" i="6"/>
  <c r="CI42" i="6"/>
  <c r="CH42" i="6"/>
  <c r="CF42" i="6"/>
  <c r="CE42" i="6"/>
  <c r="CD42" i="6"/>
  <c r="C42" i="6"/>
  <c r="CY41" i="6"/>
  <c r="CX41" i="6"/>
  <c r="CW41" i="6"/>
  <c r="CU41" i="6"/>
  <c r="CT41" i="6"/>
  <c r="CS41" i="6"/>
  <c r="CR41" i="6"/>
  <c r="CK41" i="6"/>
  <c r="CI41" i="6"/>
  <c r="CH41" i="6"/>
  <c r="CG41" i="6"/>
  <c r="CF41" i="6"/>
  <c r="CE41" i="6"/>
  <c r="CD41" i="6"/>
  <c r="C41" i="6"/>
  <c r="CX40" i="6"/>
  <c r="CW40" i="6"/>
  <c r="CV40" i="6"/>
  <c r="CU40" i="6"/>
  <c r="CT40" i="6"/>
  <c r="CS40" i="6"/>
  <c r="CR40" i="6"/>
  <c r="CO40" i="6"/>
  <c r="CI40" i="6"/>
  <c r="CH40" i="6"/>
  <c r="CG40" i="6"/>
  <c r="CF40" i="6"/>
  <c r="CE40" i="6"/>
  <c r="CD40" i="6"/>
  <c r="C40" i="6"/>
  <c r="CX39" i="6"/>
  <c r="CW39" i="6"/>
  <c r="CV39" i="6"/>
  <c r="CU39" i="6"/>
  <c r="CS39" i="6"/>
  <c r="CR39" i="6"/>
  <c r="CQ39" i="6"/>
  <c r="CO39" i="6"/>
  <c r="CK39" i="6"/>
  <c r="CI39" i="6"/>
  <c r="CH39" i="6"/>
  <c r="CG39" i="6"/>
  <c r="CF39" i="6"/>
  <c r="CE39" i="6"/>
  <c r="CD39" i="6"/>
  <c r="CB39" i="6"/>
  <c r="CA39" i="6"/>
  <c r="C39" i="6"/>
  <c r="CY38" i="6"/>
  <c r="CX38" i="6"/>
  <c r="CV38" i="6"/>
  <c r="CU38" i="6"/>
  <c r="CT38" i="6"/>
  <c r="CS38" i="6"/>
  <c r="CR38" i="6"/>
  <c r="CQ38" i="6"/>
  <c r="CO38" i="6"/>
  <c r="CK38" i="6"/>
  <c r="CJ38" i="6"/>
  <c r="CI38" i="6"/>
  <c r="CH38" i="6"/>
  <c r="CF38" i="6"/>
  <c r="CE38" i="6"/>
  <c r="CD38" i="6"/>
  <c r="CC38" i="6"/>
  <c r="CB38" i="6"/>
  <c r="CA38" i="6"/>
  <c r="AB38" i="6" s="1"/>
  <c r="C38" i="6"/>
  <c r="CG38" i="6" s="1"/>
  <c r="CY37" i="6"/>
  <c r="CX37" i="6"/>
  <c r="CW37" i="6"/>
  <c r="CU37" i="6"/>
  <c r="CT37" i="6"/>
  <c r="CS37" i="6"/>
  <c r="CR37" i="6"/>
  <c r="CQ37" i="6"/>
  <c r="CI37" i="6"/>
  <c r="CH37" i="6"/>
  <c r="CE37" i="6"/>
  <c r="CD37" i="6"/>
  <c r="CC37" i="6"/>
  <c r="CA37" i="6"/>
  <c r="C37" i="6"/>
  <c r="CS36" i="6"/>
  <c r="CR36" i="6"/>
  <c r="CE36" i="6"/>
  <c r="CD36" i="6"/>
  <c r="CA36" i="6"/>
  <c r="C36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Q31" i="6"/>
  <c r="CP31" i="6"/>
  <c r="CO31" i="6"/>
  <c r="CC31" i="6"/>
  <c r="CB31" i="6"/>
  <c r="G31" i="6" s="1"/>
  <c r="CA31" i="6"/>
  <c r="CQ30" i="6"/>
  <c r="CP30" i="6"/>
  <c r="CO30" i="6"/>
  <c r="CC30" i="6"/>
  <c r="CB30" i="6"/>
  <c r="CA30" i="6"/>
  <c r="G30" i="6"/>
  <c r="CQ29" i="6"/>
  <c r="CP29" i="6"/>
  <c r="CO29" i="6"/>
  <c r="CC29" i="6"/>
  <c r="CB29" i="6"/>
  <c r="CA29" i="6"/>
  <c r="G29" i="6" s="1"/>
  <c r="CQ28" i="6"/>
  <c r="CP28" i="6"/>
  <c r="CO28" i="6"/>
  <c r="CC28" i="6"/>
  <c r="CB28" i="6"/>
  <c r="G28" i="6" s="1"/>
  <c r="CA28" i="6"/>
  <c r="CQ27" i="6"/>
  <c r="CP27" i="6"/>
  <c r="CO27" i="6"/>
  <c r="CC27" i="6"/>
  <c r="CB27" i="6"/>
  <c r="CA27" i="6"/>
  <c r="G27" i="6"/>
  <c r="CQ26" i="6"/>
  <c r="CP26" i="6"/>
  <c r="CO26" i="6"/>
  <c r="CC26" i="6"/>
  <c r="CB26" i="6"/>
  <c r="CA26" i="6"/>
  <c r="G26" i="6"/>
  <c r="CQ25" i="6"/>
  <c r="CP25" i="6"/>
  <c r="CO25" i="6"/>
  <c r="CC25" i="6"/>
  <c r="CB25" i="6"/>
  <c r="CA25" i="6"/>
  <c r="CQ24" i="6"/>
  <c r="CP24" i="6"/>
  <c r="CO24" i="6"/>
  <c r="CC24" i="6"/>
  <c r="CB24" i="6"/>
  <c r="CA24" i="6"/>
  <c r="G24" i="6"/>
  <c r="CQ23" i="6"/>
  <c r="CP23" i="6"/>
  <c r="CO23" i="6"/>
  <c r="CC23" i="6"/>
  <c r="CB23" i="6"/>
  <c r="CA23" i="6"/>
  <c r="G23" i="6"/>
  <c r="CQ22" i="6"/>
  <c r="CP22" i="6"/>
  <c r="CO22" i="6"/>
  <c r="CC22" i="6"/>
  <c r="CB22" i="6"/>
  <c r="CA22" i="6"/>
  <c r="G22" i="6"/>
  <c r="CQ21" i="6"/>
  <c r="CP21" i="6"/>
  <c r="CO21" i="6"/>
  <c r="CC21" i="6"/>
  <c r="CB21" i="6"/>
  <c r="CA21" i="6"/>
  <c r="G21" i="6"/>
  <c r="CQ20" i="6"/>
  <c r="CP20" i="6"/>
  <c r="CO20" i="6"/>
  <c r="CC20" i="6"/>
  <c r="CB20" i="6"/>
  <c r="CA20" i="6"/>
  <c r="G20" i="6"/>
  <c r="CQ19" i="6"/>
  <c r="CP19" i="6"/>
  <c r="CO19" i="6"/>
  <c r="CC19" i="6"/>
  <c r="CB19" i="6"/>
  <c r="CA19" i="6"/>
  <c r="G19" i="6" s="1"/>
  <c r="CQ18" i="6"/>
  <c r="CP18" i="6"/>
  <c r="CO18" i="6"/>
  <c r="CC18" i="6"/>
  <c r="CB18" i="6"/>
  <c r="CA18" i="6"/>
  <c r="G18" i="6" s="1"/>
  <c r="CX14" i="6"/>
  <c r="CW14" i="6"/>
  <c r="CR14" i="6"/>
  <c r="CJ14" i="6"/>
  <c r="CI14" i="6"/>
  <c r="C14" i="6"/>
  <c r="CX13" i="6"/>
  <c r="CW13" i="6"/>
  <c r="CR13" i="6"/>
  <c r="CQ13" i="6"/>
  <c r="CJ13" i="6"/>
  <c r="CI13" i="6"/>
  <c r="CH13" i="6"/>
  <c r="CG13" i="6"/>
  <c r="CF13" i="6"/>
  <c r="C13" i="6"/>
  <c r="CV13" i="6" s="1"/>
  <c r="CX12" i="6"/>
  <c r="CW12" i="6"/>
  <c r="CV12" i="6"/>
  <c r="CU12" i="6"/>
  <c r="CR12" i="6"/>
  <c r="CQ12" i="6"/>
  <c r="CJ12" i="6"/>
  <c r="CI12" i="6"/>
  <c r="CH12" i="6"/>
  <c r="CG12" i="6"/>
  <c r="CF12" i="6"/>
  <c r="CE12" i="6"/>
  <c r="CD12" i="6"/>
  <c r="C12" i="6"/>
  <c r="CT12" i="6" s="1"/>
  <c r="CX11" i="6"/>
  <c r="CW11" i="6"/>
  <c r="CU11" i="6"/>
  <c r="CS11" i="6"/>
  <c r="CR11" i="6"/>
  <c r="CJ11" i="6"/>
  <c r="CI11" i="6"/>
  <c r="CE11" i="6"/>
  <c r="CC11" i="6"/>
  <c r="CB11" i="6"/>
  <c r="C11" i="6"/>
  <c r="A5" i="6"/>
  <c r="A4" i="6"/>
  <c r="A3" i="6"/>
  <c r="A2" i="6"/>
  <c r="CF221" i="13" l="1"/>
  <c r="CK221" i="13"/>
  <c r="CE221" i="13"/>
  <c r="CY221" i="13"/>
  <c r="CT221" i="13"/>
  <c r="CS221" i="13"/>
  <c r="CC136" i="13"/>
  <c r="CP136" i="13"/>
  <c r="CQ136" i="13"/>
  <c r="CA136" i="13"/>
  <c r="CO136" i="13"/>
  <c r="CB136" i="13"/>
  <c r="AN136" i="13" s="1"/>
  <c r="CO171" i="13"/>
  <c r="CB171" i="13"/>
  <c r="CA171" i="13"/>
  <c r="S171" i="13" s="1"/>
  <c r="C175" i="13"/>
  <c r="CP171" i="13"/>
  <c r="AY214" i="13"/>
  <c r="CA128" i="13"/>
  <c r="CP128" i="13"/>
  <c r="CO128" i="13"/>
  <c r="CB128" i="13"/>
  <c r="CP122" i="13"/>
  <c r="CO122" i="13"/>
  <c r="CB122" i="13"/>
  <c r="CA122" i="13"/>
  <c r="AJ122" i="13" s="1"/>
  <c r="CA174" i="13"/>
  <c r="CB174" i="13"/>
  <c r="CP174" i="13"/>
  <c r="CO174" i="13"/>
  <c r="AY197" i="13"/>
  <c r="CU313" i="13"/>
  <c r="CT313" i="13"/>
  <c r="CG313" i="13"/>
  <c r="CE313" i="13"/>
  <c r="CD313" i="13"/>
  <c r="CS313" i="13"/>
  <c r="CR313" i="13"/>
  <c r="CF313" i="13"/>
  <c r="S75" i="13"/>
  <c r="CS212" i="13"/>
  <c r="CE212" i="13"/>
  <c r="CT212" i="13"/>
  <c r="CK212" i="13"/>
  <c r="CY212" i="13"/>
  <c r="CF212" i="13"/>
  <c r="CO140" i="13"/>
  <c r="CC140" i="13"/>
  <c r="CB140" i="13"/>
  <c r="AN140" i="13" s="1"/>
  <c r="CQ140" i="13"/>
  <c r="CP140" i="13"/>
  <c r="CA140" i="13"/>
  <c r="CK201" i="13"/>
  <c r="CF201" i="13"/>
  <c r="CE201" i="13"/>
  <c r="CY201" i="13"/>
  <c r="CT201" i="13"/>
  <c r="CS201" i="13"/>
  <c r="CP168" i="13"/>
  <c r="CO168" i="13"/>
  <c r="CB168" i="13"/>
  <c r="CA168" i="13"/>
  <c r="CP119" i="13"/>
  <c r="CO119" i="13"/>
  <c r="CB119" i="13"/>
  <c r="CA119" i="13"/>
  <c r="AJ119" i="13" s="1"/>
  <c r="CY234" i="13"/>
  <c r="CK234" i="13"/>
  <c r="CA380" i="13"/>
  <c r="CP380" i="13"/>
  <c r="CO380" i="13"/>
  <c r="CB380" i="13"/>
  <c r="CW106" i="13"/>
  <c r="CV106" i="13"/>
  <c r="CU106" i="13"/>
  <c r="CF241" i="13"/>
  <c r="CE241" i="13"/>
  <c r="CT241" i="13"/>
  <c r="CS241" i="13"/>
  <c r="CK241" i="13"/>
  <c r="CA83" i="13"/>
  <c r="S83" i="13" s="1"/>
  <c r="CW104" i="13"/>
  <c r="CV104" i="13"/>
  <c r="CU104" i="13"/>
  <c r="CA127" i="13"/>
  <c r="AJ127" i="13" s="1"/>
  <c r="D162" i="13"/>
  <c r="CO169" i="13"/>
  <c r="D175" i="13"/>
  <c r="CA182" i="13"/>
  <c r="CA187" i="13"/>
  <c r="CK205" i="13"/>
  <c r="CY205" i="13"/>
  <c r="CB208" i="13"/>
  <c r="C211" i="13"/>
  <c r="CW227" i="13"/>
  <c r="CR227" i="13"/>
  <c r="CI227" i="13"/>
  <c r="CH227" i="13"/>
  <c r="CD227" i="13"/>
  <c r="AY227" i="13" s="1"/>
  <c r="CE234" i="13"/>
  <c r="CJ237" i="13"/>
  <c r="CC237" i="13"/>
  <c r="C237" i="13"/>
  <c r="CX237" i="13"/>
  <c r="CU237" i="13"/>
  <c r="CQ237" i="13"/>
  <c r="CG241" i="13"/>
  <c r="CX241" i="13"/>
  <c r="CU241" i="13"/>
  <c r="CQ241" i="13"/>
  <c r="CI274" i="13"/>
  <c r="CH274" i="13"/>
  <c r="CG274" i="13"/>
  <c r="CW274" i="13"/>
  <c r="CV274" i="13"/>
  <c r="CF274" i="13"/>
  <c r="CR276" i="13"/>
  <c r="CD276" i="13"/>
  <c r="CV281" i="13"/>
  <c r="CI281" i="13"/>
  <c r="CH281" i="13"/>
  <c r="CW281" i="13"/>
  <c r="CC11" i="13"/>
  <c r="CA12" i="13"/>
  <c r="CU14" i="13"/>
  <c r="CJ45" i="13"/>
  <c r="CQ47" i="13"/>
  <c r="CQ50" i="13"/>
  <c r="CF58" i="13"/>
  <c r="CA67" i="13"/>
  <c r="S67" i="13" s="1"/>
  <c r="CB83" i="13"/>
  <c r="CG106" i="13"/>
  <c r="CB121" i="13"/>
  <c r="AJ121" i="13" s="1"/>
  <c r="CA124" i="13"/>
  <c r="AJ124" i="13" s="1"/>
  <c r="CB127" i="13"/>
  <c r="CA139" i="13"/>
  <c r="CB146" i="13"/>
  <c r="AS146" i="13" s="1"/>
  <c r="E162" i="13"/>
  <c r="CA161" i="13"/>
  <c r="P161" i="13" s="1"/>
  <c r="CP169" i="13"/>
  <c r="CB182" i="13"/>
  <c r="CB187" i="13"/>
  <c r="CC198" i="13"/>
  <c r="CQ198" i="13"/>
  <c r="CG198" i="13"/>
  <c r="CD200" i="13"/>
  <c r="CD208" i="13"/>
  <c r="CJ211" i="13"/>
  <c r="CU211" i="13"/>
  <c r="CQ211" i="13"/>
  <c r="CI215" i="13"/>
  <c r="CH215" i="13"/>
  <c r="CD215" i="13"/>
  <c r="CB215" i="13"/>
  <c r="CW215" i="13"/>
  <c r="C215" i="13"/>
  <c r="CJ216" i="13"/>
  <c r="AY226" i="13"/>
  <c r="CF234" i="13"/>
  <c r="CD237" i="13"/>
  <c r="CB237" i="13"/>
  <c r="CA237" i="13"/>
  <c r="CW237" i="13"/>
  <c r="CR237" i="13"/>
  <c r="CP237" i="13"/>
  <c r="CO237" i="13"/>
  <c r="CI241" i="13"/>
  <c r="CH241" i="13"/>
  <c r="CD241" i="13"/>
  <c r="CR241" i="13"/>
  <c r="CW241" i="13"/>
  <c r="CV241" i="13"/>
  <c r="CP241" i="13"/>
  <c r="CO241" i="13"/>
  <c r="CA241" i="13"/>
  <c r="CR250" i="13"/>
  <c r="CD250" i="13"/>
  <c r="C250" i="13"/>
  <c r="CD311" i="13"/>
  <c r="CU311" i="13"/>
  <c r="CT311" i="13"/>
  <c r="CR311" i="13"/>
  <c r="CS311" i="13"/>
  <c r="CG311" i="13"/>
  <c r="CF311" i="13"/>
  <c r="CE311" i="13"/>
  <c r="C320" i="13"/>
  <c r="CD11" i="13"/>
  <c r="CO182" i="13"/>
  <c r="CE11" i="13"/>
  <c r="CC12" i="13"/>
  <c r="CH58" i="13"/>
  <c r="CO67" i="13"/>
  <c r="CO71" i="13"/>
  <c r="CP83" i="13"/>
  <c r="CQ98" i="13"/>
  <c r="CP98" i="13"/>
  <c r="CO98" i="13"/>
  <c r="CI106" i="13"/>
  <c r="CP121" i="13"/>
  <c r="CO124" i="13"/>
  <c r="CP127" i="13"/>
  <c r="CA134" i="13"/>
  <c r="CB137" i="13"/>
  <c r="AN137" i="13" s="1"/>
  <c r="CA137" i="13"/>
  <c r="CB158" i="13"/>
  <c r="CO161" i="13"/>
  <c r="CA167" i="13"/>
  <c r="C170" i="13"/>
  <c r="CO184" i="13"/>
  <c r="CP187" i="13"/>
  <c r="CR196" i="13"/>
  <c r="CW196" i="13"/>
  <c r="CV196" i="13"/>
  <c r="CO196" i="13"/>
  <c r="CF200" i="13"/>
  <c r="CV227" i="13"/>
  <c r="CG237" i="13"/>
  <c r="CC241" i="13"/>
  <c r="CD265" i="13"/>
  <c r="CR265" i="13"/>
  <c r="C271" i="13"/>
  <c r="CR271" i="13"/>
  <c r="CD271" i="13"/>
  <c r="CF276" i="13"/>
  <c r="CE282" i="13"/>
  <c r="CC282" i="13"/>
  <c r="CS282" i="13"/>
  <c r="CQ282" i="13"/>
  <c r="CP282" i="13"/>
  <c r="C282" i="13"/>
  <c r="CD287" i="13"/>
  <c r="CR287" i="13"/>
  <c r="CO346" i="13"/>
  <c r="CP75" i="13"/>
  <c r="CO75" i="13"/>
  <c r="CB169" i="13"/>
  <c r="S169" i="13" s="1"/>
  <c r="CJ197" i="13"/>
  <c r="CQ197" i="13"/>
  <c r="CG58" i="13"/>
  <c r="CH106" i="13"/>
  <c r="CB124" i="13"/>
  <c r="CA184" i="13"/>
  <c r="R184" i="13" s="1"/>
  <c r="CF11" i="13"/>
  <c r="CD12" i="13"/>
  <c r="CB13" i="13"/>
  <c r="CV36" i="13"/>
  <c r="CV39" i="13"/>
  <c r="CT43" i="13"/>
  <c r="CT46" i="13"/>
  <c r="CT47" i="13"/>
  <c r="CU48" i="13"/>
  <c r="CU50" i="13"/>
  <c r="CO58" i="13"/>
  <c r="CP67" i="13"/>
  <c r="CP71" i="13"/>
  <c r="CG104" i="13"/>
  <c r="AM104" i="13" s="1"/>
  <c r="CB134" i="13"/>
  <c r="CB150" i="13"/>
  <c r="AS150" i="13" s="1"/>
  <c r="CA156" i="13"/>
  <c r="P156" i="13" s="1"/>
  <c r="CO158" i="13"/>
  <c r="D170" i="13"/>
  <c r="D176" i="13" s="1"/>
  <c r="CA172" i="13"/>
  <c r="CP184" i="13"/>
  <c r="CC197" i="13"/>
  <c r="CA198" i="13"/>
  <c r="CE199" i="13"/>
  <c r="AY199" i="13" s="1"/>
  <c r="CJ200" i="13"/>
  <c r="CH208" i="13"/>
  <c r="CQ216" i="13"/>
  <c r="CE233" i="13"/>
  <c r="CF233" i="13"/>
  <c r="CS233" i="13"/>
  <c r="CK233" i="13"/>
  <c r="CH237" i="13"/>
  <c r="CJ241" i="13"/>
  <c r="CI248" i="13"/>
  <c r="CH248" i="13"/>
  <c r="CG248" i="13"/>
  <c r="CF248" i="13"/>
  <c r="CW248" i="13"/>
  <c r="CV248" i="13"/>
  <c r="CU248" i="13"/>
  <c r="CT248" i="13"/>
  <c r="CC265" i="13"/>
  <c r="CE265" i="13"/>
  <c r="CB265" i="13"/>
  <c r="CS265" i="13"/>
  <c r="CQ265" i="13"/>
  <c r="CP265" i="13"/>
  <c r="CC268" i="13"/>
  <c r="CQ268" i="13"/>
  <c r="CP268" i="13"/>
  <c r="CS268" i="13"/>
  <c r="CP271" i="13"/>
  <c r="CS271" i="13"/>
  <c r="CE271" i="13"/>
  <c r="CB271" i="13"/>
  <c r="CG276" i="13"/>
  <c r="CS287" i="13"/>
  <c r="CE287" i="13"/>
  <c r="CB287" i="13"/>
  <c r="CQ287" i="13"/>
  <c r="CP287" i="13"/>
  <c r="CC287" i="13"/>
  <c r="CC291" i="13"/>
  <c r="CB291" i="13"/>
  <c r="CS291" i="13"/>
  <c r="CP291" i="13"/>
  <c r="C291" i="13"/>
  <c r="CB375" i="13"/>
  <c r="CP375" i="13"/>
  <c r="CO375" i="13"/>
  <c r="CA375" i="13"/>
  <c r="CP149" i="13"/>
  <c r="CB149" i="13"/>
  <c r="AS149" i="13" s="1"/>
  <c r="CO139" i="13"/>
  <c r="CC139" i="13"/>
  <c r="CB139" i="13"/>
  <c r="AN139" i="13" s="1"/>
  <c r="CA223" i="13"/>
  <c r="CG273" i="13"/>
  <c r="CF273" i="13"/>
  <c r="CV273" i="13"/>
  <c r="CU273" i="13"/>
  <c r="CT273" i="13"/>
  <c r="CI273" i="13"/>
  <c r="CW273" i="13"/>
  <c r="CH273" i="13"/>
  <c r="CA11" i="13"/>
  <c r="CB11" i="13"/>
  <c r="CE58" i="13"/>
  <c r="CA71" i="13"/>
  <c r="S71" i="13" s="1"/>
  <c r="CB211" i="13"/>
  <c r="CI211" i="13"/>
  <c r="CH211" i="13"/>
  <c r="CV211" i="13"/>
  <c r="CR211" i="13"/>
  <c r="CP211" i="13"/>
  <c r="CO211" i="13"/>
  <c r="CE12" i="13"/>
  <c r="CA14" i="13"/>
  <c r="CP58" i="13"/>
  <c r="CO72" i="13"/>
  <c r="CB72" i="13"/>
  <c r="CA72" i="13"/>
  <c r="S72" i="13" s="1"/>
  <c r="CQ96" i="13"/>
  <c r="CP96" i="13"/>
  <c r="CH104" i="13"/>
  <c r="CP134" i="13"/>
  <c r="CC150" i="13"/>
  <c r="CO156" i="13"/>
  <c r="CB172" i="13"/>
  <c r="E183" i="13"/>
  <c r="CA185" i="13"/>
  <c r="CB185" i="13"/>
  <c r="CA196" i="13"/>
  <c r="CB198" i="13"/>
  <c r="CF199" i="13"/>
  <c r="CK200" i="13"/>
  <c r="CE205" i="13"/>
  <c r="CI208" i="13"/>
  <c r="CS219" i="13"/>
  <c r="CE219" i="13"/>
  <c r="CK222" i="13"/>
  <c r="CF222" i="13"/>
  <c r="CE222" i="13"/>
  <c r="CY222" i="13"/>
  <c r="CV223" i="13"/>
  <c r="CF230" i="13"/>
  <c r="CE230" i="13"/>
  <c r="CK230" i="13"/>
  <c r="CY241" i="13"/>
  <c r="CV260" i="13"/>
  <c r="CU260" i="13"/>
  <c r="CT260" i="13"/>
  <c r="CI260" i="13"/>
  <c r="CH260" i="13"/>
  <c r="CG260" i="13"/>
  <c r="CB282" i="13"/>
  <c r="C331" i="13"/>
  <c r="CO331" i="13"/>
  <c r="CA331" i="13"/>
  <c r="CY197" i="13"/>
  <c r="CQ196" i="13"/>
  <c r="CX196" i="13"/>
  <c r="C196" i="13"/>
  <c r="CK216" i="13"/>
  <c r="CH11" i="13"/>
  <c r="CF12" i="13"/>
  <c r="CB14" i="13"/>
  <c r="CX36" i="13"/>
  <c r="CX39" i="13"/>
  <c r="CA68" i="13"/>
  <c r="S68" i="13" s="1"/>
  <c r="CI104" i="13"/>
  <c r="CC137" i="13"/>
  <c r="CB147" i="13"/>
  <c r="AS147" i="13" s="1"/>
  <c r="CP150" i="13"/>
  <c r="CP156" i="13"/>
  <c r="CB159" i="13"/>
  <c r="CA159" i="13"/>
  <c r="CO159" i="13"/>
  <c r="CB167" i="13"/>
  <c r="CO172" i="13"/>
  <c r="CP180" i="13"/>
  <c r="CO180" i="13"/>
  <c r="C183" i="13"/>
  <c r="CB196" i="13"/>
  <c r="CE197" i="13"/>
  <c r="CF198" i="13"/>
  <c r="CO200" i="13"/>
  <c r="CR204" i="13"/>
  <c r="CD204" i="13"/>
  <c r="CB204" i="13"/>
  <c r="CA204" i="13"/>
  <c r="CF205" i="13"/>
  <c r="CD211" i="13"/>
  <c r="CS214" i="13"/>
  <c r="CK214" i="13"/>
  <c r="CF214" i="13"/>
  <c r="CE214" i="13"/>
  <c r="CS216" i="13"/>
  <c r="CS220" i="13"/>
  <c r="CC222" i="13"/>
  <c r="CX222" i="13"/>
  <c r="CJ222" i="13"/>
  <c r="CG222" i="13"/>
  <c r="C228" i="13"/>
  <c r="CD228" i="13"/>
  <c r="CW228" i="13"/>
  <c r="CV228" i="13"/>
  <c r="CI228" i="13"/>
  <c r="AY228" i="13" s="1"/>
  <c r="CR230" i="13"/>
  <c r="CP230" i="13"/>
  <c r="CO230" i="13"/>
  <c r="CI230" i="13"/>
  <c r="CH230" i="13"/>
  <c r="CD230" i="13"/>
  <c r="CB230" i="13"/>
  <c r="CF245" i="13"/>
  <c r="CW245" i="13"/>
  <c r="CV245" i="13"/>
  <c r="CU245" i="13"/>
  <c r="CV251" i="13"/>
  <c r="CU251" i="13"/>
  <c r="CT251" i="13"/>
  <c r="CW251" i="13"/>
  <c r="CG251" i="13"/>
  <c r="CF251" i="13"/>
  <c r="CC260" i="13"/>
  <c r="CB260" i="13"/>
  <c r="CS260" i="13"/>
  <c r="CQ260" i="13"/>
  <c r="CP260" i="13"/>
  <c r="CC266" i="13"/>
  <c r="CE266" i="13"/>
  <c r="C266" i="13"/>
  <c r="CS266" i="13"/>
  <c r="CB324" i="13"/>
  <c r="C324" i="13"/>
  <c r="CP324" i="13"/>
  <c r="C223" i="13"/>
  <c r="CR223" i="13"/>
  <c r="CD223" i="13"/>
  <c r="CO223" i="13"/>
  <c r="CI223" i="13"/>
  <c r="CH223" i="13"/>
  <c r="CB223" i="13"/>
  <c r="CQ149" i="13"/>
  <c r="CP139" i="13"/>
  <c r="CP223" i="13"/>
  <c r="CG12" i="13"/>
  <c r="CE13" i="13"/>
  <c r="CC14" i="13"/>
  <c r="CY36" i="13"/>
  <c r="CY39" i="13"/>
  <c r="CX45" i="13"/>
  <c r="CW47" i="13"/>
  <c r="CX48" i="13"/>
  <c r="CV55" i="13"/>
  <c r="CU55" i="13"/>
  <c r="CP55" i="13"/>
  <c r="CB68" i="13"/>
  <c r="CP72" i="13"/>
  <c r="CA98" i="13"/>
  <c r="CO137" i="13"/>
  <c r="CC147" i="13"/>
  <c r="CO167" i="13"/>
  <c r="CC196" i="13"/>
  <c r="CF197" i="13"/>
  <c r="CP200" i="13"/>
  <c r="CO208" i="13"/>
  <c r="CQ210" i="13"/>
  <c r="CX210" i="13"/>
  <c r="C210" i="13"/>
  <c r="CU210" i="13"/>
  <c r="CK213" i="13"/>
  <c r="CF213" i="13"/>
  <c r="CQ214" i="13"/>
  <c r="CJ214" i="13"/>
  <c r="CG214" i="13"/>
  <c r="CO215" i="13"/>
  <c r="CT216" i="13"/>
  <c r="CF219" i="13"/>
  <c r="CT220" i="13"/>
  <c r="CD222" i="13"/>
  <c r="CA222" i="13"/>
  <c r="CI222" i="13"/>
  <c r="CH222" i="13"/>
  <c r="CP222" i="13"/>
  <c r="CO222" i="13"/>
  <c r="CB222" i="13"/>
  <c r="CS234" i="13"/>
  <c r="CD251" i="13"/>
  <c r="CR251" i="13"/>
  <c r="CR285" i="13"/>
  <c r="C285" i="13"/>
  <c r="CD285" i="13"/>
  <c r="CB315" i="13"/>
  <c r="C315" i="13"/>
  <c r="CP320" i="13"/>
  <c r="CS334" i="13"/>
  <c r="CR334" i="13"/>
  <c r="CD334" i="13"/>
  <c r="CQ334" i="13"/>
  <c r="CF334" i="13"/>
  <c r="CE334" i="13"/>
  <c r="CC334" i="13"/>
  <c r="CT334" i="13"/>
  <c r="CP376" i="13"/>
  <c r="CO376" i="13"/>
  <c r="CH12" i="13"/>
  <c r="CF13" i="13"/>
  <c r="CD14" i="13"/>
  <c r="CA36" i="13"/>
  <c r="AB36" i="13" s="1"/>
  <c r="CB37" i="13"/>
  <c r="CY37" i="13"/>
  <c r="CA37" i="13"/>
  <c r="CX37" i="13"/>
  <c r="CA39" i="13"/>
  <c r="CQ40" i="13"/>
  <c r="CO40" i="13"/>
  <c r="CK40" i="13"/>
  <c r="CJ41" i="13"/>
  <c r="CI41" i="13"/>
  <c r="CH41" i="13"/>
  <c r="CG42" i="13"/>
  <c r="CF42" i="13"/>
  <c r="CY42" i="13"/>
  <c r="CX47" i="13"/>
  <c r="CS58" i="13"/>
  <c r="CO64" i="13"/>
  <c r="CO68" i="13"/>
  <c r="CO80" i="13"/>
  <c r="CB98" i="13"/>
  <c r="CP137" i="13"/>
  <c r="CP147" i="13"/>
  <c r="C154" i="13"/>
  <c r="D157" i="13"/>
  <c r="CP167" i="13"/>
  <c r="CO185" i="13"/>
  <c r="CD196" i="13"/>
  <c r="CG197" i="13"/>
  <c r="CJ198" i="13"/>
  <c r="CT200" i="13"/>
  <c r="CC203" i="13"/>
  <c r="CX203" i="13"/>
  <c r="C203" i="13"/>
  <c r="CH210" i="13"/>
  <c r="CR210" i="13"/>
  <c r="CP210" i="13"/>
  <c r="CW210" i="13"/>
  <c r="CV210" i="13"/>
  <c r="CO210" i="13"/>
  <c r="CP215" i="13"/>
  <c r="CQ222" i="13"/>
  <c r="CA230" i="13"/>
  <c r="CT234" i="13"/>
  <c r="CB245" i="13"/>
  <c r="CE245" i="13"/>
  <c r="CC245" i="13"/>
  <c r="CQ245" i="13"/>
  <c r="CP245" i="13"/>
  <c r="CE260" i="13"/>
  <c r="CB266" i="13"/>
  <c r="CH268" i="13"/>
  <c r="CO11" i="13"/>
  <c r="CG13" i="13"/>
  <c r="CE14" i="13"/>
  <c r="CB36" i="13"/>
  <c r="CB39" i="13"/>
  <c r="CC43" i="13"/>
  <c r="CB43" i="13"/>
  <c r="CY43" i="13"/>
  <c r="CQ46" i="13"/>
  <c r="CH46" i="13"/>
  <c r="CY46" i="13"/>
  <c r="AB51" i="13"/>
  <c r="CA55" i="13"/>
  <c r="CT58" i="13"/>
  <c r="CP65" i="13"/>
  <c r="CO65" i="13"/>
  <c r="CA96" i="13"/>
  <c r="CC98" i="13"/>
  <c r="CA125" i="13"/>
  <c r="CQ137" i="13"/>
  <c r="E157" i="13"/>
  <c r="E163" i="13" s="1"/>
  <c r="CP159" i="13"/>
  <c r="CP185" i="13"/>
  <c r="CK198" i="13"/>
  <c r="CG211" i="13"/>
  <c r="CR222" i="13"/>
  <c r="CH228" i="13"/>
  <c r="CS230" i="13"/>
  <c r="CK239" i="13"/>
  <c r="CF239" i="13"/>
  <c r="AY239" i="13" s="1"/>
  <c r="CG245" i="13"/>
  <c r="CF260" i="13"/>
  <c r="CT274" i="13"/>
  <c r="CE283" i="13"/>
  <c r="CS283" i="13"/>
  <c r="CQ283" i="13"/>
  <c r="CP283" i="13"/>
  <c r="CB283" i="13"/>
  <c r="AX332" i="13"/>
  <c r="CA376" i="13"/>
  <c r="AT376" i="13" s="1"/>
  <c r="CO394" i="13"/>
  <c r="CP394" i="13"/>
  <c r="CB394" i="13"/>
  <c r="CA394" i="13"/>
  <c r="V394" i="13" s="1"/>
  <c r="CV208" i="13"/>
  <c r="C208" i="13"/>
  <c r="CW208" i="13"/>
  <c r="CR208" i="13"/>
  <c r="CS330" i="13"/>
  <c r="CR330" i="13"/>
  <c r="CT330" i="13"/>
  <c r="CQ330" i="13"/>
  <c r="CF330" i="13"/>
  <c r="CE330" i="13"/>
  <c r="CD330" i="13"/>
  <c r="CC330" i="13"/>
  <c r="AX330" i="13" s="1"/>
  <c r="CP11" i="13"/>
  <c r="CF14" i="13"/>
  <c r="CC39" i="13"/>
  <c r="CV45" i="13"/>
  <c r="CU45" i="13"/>
  <c r="CT45" i="13"/>
  <c r="CK45" i="13"/>
  <c r="CO47" i="13"/>
  <c r="CK47" i="13"/>
  <c r="CJ47" i="13"/>
  <c r="CI48" i="13"/>
  <c r="CH48" i="13"/>
  <c r="CG48" i="13"/>
  <c r="CB48" i="13"/>
  <c r="CC50" i="13"/>
  <c r="CB50" i="13"/>
  <c r="CY50" i="13"/>
  <c r="CA50" i="13"/>
  <c r="CT50" i="13"/>
  <c r="CB96" i="13"/>
  <c r="CB125" i="13"/>
  <c r="CQ148" i="13"/>
  <c r="CP148" i="13"/>
  <c r="CA180" i="13"/>
  <c r="CG196" i="13"/>
  <c r="CS198" i="13"/>
  <c r="CV200" i="13"/>
  <c r="CF202" i="13"/>
  <c r="CE202" i="13"/>
  <c r="CY202" i="13"/>
  <c r="CR215" i="13"/>
  <c r="CS222" i="13"/>
  <c r="CO224" i="13"/>
  <c r="CI224" i="13"/>
  <c r="CB224" i="13"/>
  <c r="CA224" i="13"/>
  <c r="CR224" i="13"/>
  <c r="CP224" i="13"/>
  <c r="CH224" i="13"/>
  <c r="CT230" i="13"/>
  <c r="CH245" i="13"/>
  <c r="CP266" i="13"/>
  <c r="CT269" i="13"/>
  <c r="CI269" i="13"/>
  <c r="CH269" i="13"/>
  <c r="CG269" i="13"/>
  <c r="CF269" i="13"/>
  <c r="CU274" i="13"/>
  <c r="CB376" i="13"/>
  <c r="CQ11" i="13"/>
  <c r="CO12" i="13"/>
  <c r="CG14" i="13"/>
  <c r="CA43" i="13"/>
  <c r="AB44" i="13"/>
  <c r="CA46" i="13"/>
  <c r="CA65" i="13"/>
  <c r="S65" i="13" s="1"/>
  <c r="CB73" i="13"/>
  <c r="S73" i="13" s="1"/>
  <c r="CA77" i="13"/>
  <c r="S77" i="13" s="1"/>
  <c r="CC96" i="13"/>
  <c r="CG105" i="13"/>
  <c r="AM105" i="13" s="1"/>
  <c r="CP125" i="13"/>
  <c r="CC135" i="13"/>
  <c r="AN135" i="13" s="1"/>
  <c r="CQ141" i="13"/>
  <c r="CA141" i="13"/>
  <c r="CO173" i="13"/>
  <c r="CB180" i="13"/>
  <c r="CH196" i="13"/>
  <c r="CK197" i="13"/>
  <c r="CT198" i="13"/>
  <c r="CH204" i="13"/>
  <c r="CB210" i="13"/>
  <c r="CW211" i="13"/>
  <c r="CT222" i="13"/>
  <c r="CS235" i="13"/>
  <c r="CT235" i="13"/>
  <c r="CK235" i="13"/>
  <c r="CF235" i="13"/>
  <c r="CI245" i="13"/>
  <c r="CH251" i="13"/>
  <c r="CW260" i="13"/>
  <c r="CQ266" i="13"/>
  <c r="CE216" i="13"/>
  <c r="CF216" i="13"/>
  <c r="CB308" i="13"/>
  <c r="CP308" i="13"/>
  <c r="CC134" i="13"/>
  <c r="CO134" i="13"/>
  <c r="C162" i="13"/>
  <c r="CA158" i="13"/>
  <c r="P158" i="13" s="1"/>
  <c r="CA208" i="13"/>
  <c r="CP198" i="13"/>
  <c r="CD198" i="13"/>
  <c r="CR198" i="13"/>
  <c r="CO198" i="13"/>
  <c r="CH198" i="13"/>
  <c r="CP12" i="13"/>
  <c r="CH14" i="13"/>
  <c r="CF36" i="13"/>
  <c r="CF37" i="13"/>
  <c r="CC40" i="13"/>
  <c r="AB40" i="13" s="1"/>
  <c r="CC41" i="13"/>
  <c r="AB41" i="13" s="1"/>
  <c r="CC42" i="13"/>
  <c r="AB42" i="13" s="1"/>
  <c r="CA45" i="13"/>
  <c r="AB45" i="13" s="1"/>
  <c r="CB46" i="13"/>
  <c r="CA47" i="13"/>
  <c r="CA48" i="13"/>
  <c r="CB65" i="13"/>
  <c r="CO73" i="13"/>
  <c r="CB77" i="13"/>
  <c r="CA81" i="13"/>
  <c r="S81" i="13" s="1"/>
  <c r="CO96" i="13"/>
  <c r="CH105" i="13"/>
  <c r="CA123" i="13"/>
  <c r="AJ123" i="13" s="1"/>
  <c r="CP123" i="13"/>
  <c r="CO126" i="13"/>
  <c r="CB126" i="13"/>
  <c r="CA126" i="13"/>
  <c r="AJ126" i="13" s="1"/>
  <c r="CO135" i="13"/>
  <c r="CP173" i="13"/>
  <c r="CI196" i="13"/>
  <c r="CU198" i="13"/>
  <c r="CY200" i="13"/>
  <c r="CG203" i="13"/>
  <c r="CI204" i="13"/>
  <c r="CS205" i="13"/>
  <c r="CC210" i="13"/>
  <c r="CX211" i="13"/>
  <c r="CC214" i="13"/>
  <c r="CK219" i="13"/>
  <c r="CU222" i="13"/>
  <c r="CD224" i="13"/>
  <c r="CR228" i="13"/>
  <c r="CV230" i="13"/>
  <c r="CK232" i="13"/>
  <c r="CF232" i="13"/>
  <c r="CS232" i="13"/>
  <c r="CE232" i="13"/>
  <c r="CQ235" i="13"/>
  <c r="CJ235" i="13"/>
  <c r="CG235" i="13"/>
  <c r="CP240" i="13"/>
  <c r="CO240" i="13"/>
  <c r="CI240" i="13"/>
  <c r="CH240" i="13"/>
  <c r="CR240" i="13"/>
  <c r="CD240" i="13"/>
  <c r="CB240" i="13"/>
  <c r="C240" i="13"/>
  <c r="CR245" i="13"/>
  <c r="CI251" i="13"/>
  <c r="C261" i="13"/>
  <c r="CR310" i="13"/>
  <c r="CG310" i="13"/>
  <c r="CF310" i="13"/>
  <c r="AW310" i="13" s="1"/>
  <c r="CD310" i="13"/>
  <c r="CS310" i="13"/>
  <c r="CP315" i="13"/>
  <c r="CC216" i="13"/>
  <c r="AY216" i="13" s="1"/>
  <c r="CG216" i="13"/>
  <c r="CU216" i="13"/>
  <c r="CK220" i="13"/>
  <c r="CF220" i="13"/>
  <c r="CE220" i="13"/>
  <c r="CB75" i="13"/>
  <c r="CO121" i="13"/>
  <c r="CB250" i="13"/>
  <c r="CS250" i="13"/>
  <c r="CQ250" i="13"/>
  <c r="CP250" i="13"/>
  <c r="CE250" i="13"/>
  <c r="CF265" i="13"/>
  <c r="CU265" i="13"/>
  <c r="CW265" i="13"/>
  <c r="CV265" i="13"/>
  <c r="CT265" i="13"/>
  <c r="CI265" i="13"/>
  <c r="CH265" i="13"/>
  <c r="CG265" i="13"/>
  <c r="CS11" i="13"/>
  <c r="CQ12" i="13"/>
  <c r="CO13" i="13"/>
  <c r="G22" i="13"/>
  <c r="G25" i="13"/>
  <c r="CG36" i="13"/>
  <c r="CG37" i="13"/>
  <c r="CF39" i="13"/>
  <c r="CB45" i="13"/>
  <c r="CC46" i="13"/>
  <c r="CB47" i="13"/>
  <c r="CC48" i="13"/>
  <c r="CE55" i="13"/>
  <c r="CA59" i="13"/>
  <c r="CO77" i="13"/>
  <c r="CO81" i="13"/>
  <c r="C97" i="13"/>
  <c r="CI105" i="13"/>
  <c r="CA133" i="13"/>
  <c r="CP135" i="13"/>
  <c r="CA138" i="13"/>
  <c r="J163" i="13"/>
  <c r="CA186" i="13"/>
  <c r="R186" i="13" s="1"/>
  <c r="CJ196" i="13"/>
  <c r="CV198" i="13"/>
  <c r="CS199" i="13"/>
  <c r="CT205" i="13"/>
  <c r="CD210" i="13"/>
  <c r="CV215" i="13"/>
  <c r="CT219" i="13"/>
  <c r="CV222" i="13"/>
  <c r="CW230" i="13"/>
  <c r="CS245" i="13"/>
  <c r="CV290" i="13"/>
  <c r="CU290" i="13"/>
  <c r="CH290" i="13"/>
  <c r="CI290" i="13"/>
  <c r="CG290" i="13"/>
  <c r="CF290" i="13"/>
  <c r="AY290" i="13" s="1"/>
  <c r="CW290" i="13"/>
  <c r="CT290" i="13"/>
  <c r="CP366" i="13"/>
  <c r="CO366" i="13"/>
  <c r="CB366" i="13"/>
  <c r="CA366" i="13"/>
  <c r="CA386" i="13"/>
  <c r="CO386" i="13"/>
  <c r="CP386" i="13"/>
  <c r="CB386" i="13"/>
  <c r="CW270" i="13"/>
  <c r="CV270" i="13"/>
  <c r="CU270" i="13"/>
  <c r="CG270" i="13"/>
  <c r="CF270" i="13"/>
  <c r="CI270" i="13"/>
  <c r="CH270" i="13"/>
  <c r="CX200" i="13"/>
  <c r="CQ200" i="13"/>
  <c r="CG200" i="13"/>
  <c r="CC200" i="13"/>
  <c r="CA200" i="13"/>
  <c r="CR200" i="13"/>
  <c r="CI200" i="13"/>
  <c r="CH200" i="13"/>
  <c r="CB200" i="13"/>
  <c r="CE200" i="13"/>
  <c r="CI268" i="13"/>
  <c r="CV268" i="13"/>
  <c r="CU268" i="13"/>
  <c r="CT268" i="13"/>
  <c r="CG268" i="13"/>
  <c r="CF268" i="13"/>
  <c r="CV287" i="13"/>
  <c r="CU287" i="13"/>
  <c r="CW287" i="13"/>
  <c r="CT287" i="13"/>
  <c r="CF287" i="13"/>
  <c r="CI287" i="13"/>
  <c r="CH287" i="13"/>
  <c r="CG287" i="13"/>
  <c r="CT11" i="13"/>
  <c r="CP13" i="13"/>
  <c r="CH36" i="13"/>
  <c r="CH37" i="13"/>
  <c r="CG39" i="13"/>
  <c r="CF43" i="13"/>
  <c r="CC45" i="13"/>
  <c r="CC47" i="13"/>
  <c r="CF50" i="13"/>
  <c r="CF55" i="13"/>
  <c r="CB59" i="13"/>
  <c r="CP81" i="13"/>
  <c r="CG103" i="13"/>
  <c r="AM103" i="13" s="1"/>
  <c r="CU105" i="13"/>
  <c r="CB133" i="13"/>
  <c r="CQ135" i="13"/>
  <c r="CB138" i="13"/>
  <c r="CB141" i="13"/>
  <c r="CB148" i="13"/>
  <c r="AS148" i="13" s="1"/>
  <c r="K163" i="13"/>
  <c r="CA160" i="13"/>
  <c r="P160" i="13" s="1"/>
  <c r="CA181" i="13"/>
  <c r="R181" i="13" s="1"/>
  <c r="CB186" i="13"/>
  <c r="CP196" i="13"/>
  <c r="CW198" i="13"/>
  <c r="CT199" i="13"/>
  <c r="CJ201" i="13"/>
  <c r="CG201" i="13"/>
  <c r="CC212" i="13"/>
  <c r="CU212" i="13"/>
  <c r="CQ212" i="13"/>
  <c r="CJ212" i="13"/>
  <c r="CE213" i="13"/>
  <c r="AY213" i="13" s="1"/>
  <c r="CT214" i="13"/>
  <c r="CJ221" i="13"/>
  <c r="CG221" i="13"/>
  <c r="CC221" i="13"/>
  <c r="CX221" i="13"/>
  <c r="CW222" i="13"/>
  <c r="CT245" i="13"/>
  <c r="C257" i="13"/>
  <c r="CU269" i="13"/>
  <c r="CR278" i="13"/>
  <c r="C278" i="13"/>
  <c r="CD278" i="13"/>
  <c r="CB313" i="13"/>
  <c r="CP313" i="13"/>
  <c r="CP360" i="13"/>
  <c r="CO360" i="13"/>
  <c r="CA360" i="13"/>
  <c r="AN360" i="13" s="1"/>
  <c r="CB58" i="13"/>
  <c r="CA58" i="13"/>
  <c r="CV58" i="13"/>
  <c r="AY221" i="13"/>
  <c r="CG352" i="13"/>
  <c r="B352" i="13"/>
  <c r="CU352" i="13"/>
  <c r="CC149" i="13"/>
  <c r="CD270" i="13"/>
  <c r="CR270" i="13"/>
  <c r="CQ146" i="13"/>
  <c r="CP146" i="13"/>
  <c r="CV276" i="13"/>
  <c r="CU276" i="13"/>
  <c r="CT276" i="13"/>
  <c r="CW276" i="13"/>
  <c r="CI276" i="13"/>
  <c r="CB12" i="13"/>
  <c r="CB161" i="13"/>
  <c r="CU11" i="13"/>
  <c r="CI36" i="13"/>
  <c r="CI37" i="13"/>
  <c r="CH39" i="13"/>
  <c r="CF40" i="13"/>
  <c r="CF41" i="13"/>
  <c r="CH42" i="13"/>
  <c r="CG43" i="13"/>
  <c r="CG50" i="13"/>
  <c r="CG55" i="13"/>
  <c r="CO82" i="13"/>
  <c r="CB82" i="13"/>
  <c r="CA82" i="13"/>
  <c r="S82" i="13" s="1"/>
  <c r="CP126" i="13"/>
  <c r="CC138" i="13"/>
  <c r="CC141" i="13"/>
  <c r="CC148" i="13"/>
  <c r="L163" i="13"/>
  <c r="CB181" i="13"/>
  <c r="CT197" i="13"/>
  <c r="CX198" i="13"/>
  <c r="CR201" i="13"/>
  <c r="CI201" i="13"/>
  <c r="CA201" i="13"/>
  <c r="CJ203" i="13"/>
  <c r="CO204" i="13"/>
  <c r="CD212" i="13"/>
  <c r="CR212" i="13"/>
  <c r="CP212" i="13"/>
  <c r="CO212" i="13"/>
  <c r="CU214" i="13"/>
  <c r="CY230" i="13"/>
  <c r="CY233" i="13"/>
  <c r="CI267" i="13"/>
  <c r="CH267" i="13"/>
  <c r="CG267" i="13"/>
  <c r="CF267" i="13"/>
  <c r="CV267" i="13"/>
  <c r="CU267" i="13"/>
  <c r="CT267" i="13"/>
  <c r="CV269" i="13"/>
  <c r="CQ278" i="13"/>
  <c r="CS278" i="13"/>
  <c r="CP278" i="13"/>
  <c r="CC278" i="13"/>
  <c r="CB278" i="13"/>
  <c r="C308" i="13"/>
  <c r="AX338" i="13"/>
  <c r="CD214" i="13"/>
  <c r="CR214" i="13"/>
  <c r="C224" i="13"/>
  <c r="CF225" i="13"/>
  <c r="CE225" i="13"/>
  <c r="AY225" i="13" s="1"/>
  <c r="CY225" i="13"/>
  <c r="C227" i="13"/>
  <c r="C231" i="13"/>
  <c r="CJ231" i="13"/>
  <c r="CQ232" i="13"/>
  <c r="CG232" i="13"/>
  <c r="CG233" i="13"/>
  <c r="CC233" i="13"/>
  <c r="CX234" i="13"/>
  <c r="CC234" i="13"/>
  <c r="CW253" i="13"/>
  <c r="CV253" i="13"/>
  <c r="CU253" i="13"/>
  <c r="CT253" i="13"/>
  <c r="CB257" i="13"/>
  <c r="CE257" i="13"/>
  <c r="CS257" i="13"/>
  <c r="AW313" i="13"/>
  <c r="CA385" i="13"/>
  <c r="CO385" i="13"/>
  <c r="CB385" i="13"/>
  <c r="CP402" i="13"/>
  <c r="CO402" i="13"/>
  <c r="CC230" i="13"/>
  <c r="CQ230" i="13"/>
  <c r="CP232" i="13"/>
  <c r="CH232" i="13"/>
  <c r="CH233" i="13"/>
  <c r="CD233" i="13"/>
  <c r="CB248" i="13"/>
  <c r="CP248" i="13"/>
  <c r="CE248" i="13"/>
  <c r="CC257" i="13"/>
  <c r="CV292" i="13"/>
  <c r="CU292" i="13"/>
  <c r="CF292" i="13"/>
  <c r="CW292" i="13"/>
  <c r="CT292" i="13"/>
  <c r="CH292" i="13"/>
  <c r="CG292" i="13"/>
  <c r="AP298" i="13"/>
  <c r="CS335" i="13"/>
  <c r="CR335" i="13"/>
  <c r="CQ335" i="13"/>
  <c r="CF335" i="13"/>
  <c r="CC337" i="13"/>
  <c r="CT337" i="13"/>
  <c r="CS337" i="13"/>
  <c r="CR337" i="13"/>
  <c r="CQ337" i="13"/>
  <c r="CD337" i="13"/>
  <c r="CA372" i="13"/>
  <c r="CP372" i="13"/>
  <c r="CO372" i="13"/>
  <c r="CB372" i="13"/>
  <c r="CA379" i="13"/>
  <c r="AT379" i="13" s="1"/>
  <c r="CP379" i="13"/>
  <c r="CO379" i="13"/>
  <c r="CW49" i="13"/>
  <c r="CV205" i="13"/>
  <c r="CO216" i="13"/>
  <c r="CD216" i="13"/>
  <c r="CY217" i="13"/>
  <c r="CQ220" i="13"/>
  <c r="CJ220" i="13"/>
  <c r="CI221" i="13"/>
  <c r="CO221" i="13"/>
  <c r="CC232" i="13"/>
  <c r="AY232" i="13" s="1"/>
  <c r="CI233" i="13"/>
  <c r="CG234" i="13"/>
  <c r="CS248" i="13"/>
  <c r="CF253" i="13"/>
  <c r="AY253" i="13" s="1"/>
  <c r="CQ257" i="13"/>
  <c r="CD269" i="13"/>
  <c r="CR269" i="13"/>
  <c r="CC335" i="13"/>
  <c r="AX335" i="13" s="1"/>
  <c r="CE337" i="13"/>
  <c r="AX337" i="13" s="1"/>
  <c r="CA357" i="13"/>
  <c r="AN357" i="13" s="1"/>
  <c r="CO357" i="13"/>
  <c r="CP357" i="13"/>
  <c r="CB357" i="13"/>
  <c r="CA362" i="13"/>
  <c r="CP362" i="13"/>
  <c r="CO362" i="13"/>
  <c r="CB362" i="13"/>
  <c r="CI202" i="13"/>
  <c r="CD202" i="13"/>
  <c r="C204" i="13"/>
  <c r="CU204" i="13"/>
  <c r="C218" i="13"/>
  <c r="CU219" i="13"/>
  <c r="CQ219" i="13"/>
  <c r="CR220" i="13"/>
  <c r="CO220" i="13"/>
  <c r="CG227" i="13"/>
  <c r="CD232" i="13"/>
  <c r="CJ233" i="13"/>
  <c r="CC240" i="13"/>
  <c r="C247" i="13"/>
  <c r="CG253" i="13"/>
  <c r="CC267" i="13"/>
  <c r="CP267" i="13"/>
  <c r="CE267" i="13"/>
  <c r="CB267" i="13"/>
  <c r="CC269" i="13"/>
  <c r="CS269" i="13"/>
  <c r="CQ269" i="13"/>
  <c r="CB269" i="13"/>
  <c r="CR281" i="13"/>
  <c r="CD281" i="13"/>
  <c r="C299" i="13"/>
  <c r="CG321" i="13"/>
  <c r="CF321" i="13"/>
  <c r="CE321" i="13"/>
  <c r="CD321" i="13"/>
  <c r="CD335" i="13"/>
  <c r="CF337" i="13"/>
  <c r="B395" i="13"/>
  <c r="CR219" i="13"/>
  <c r="CO219" i="13"/>
  <c r="CG224" i="13"/>
  <c r="CG230" i="13"/>
  <c r="CB247" i="13"/>
  <c r="CE247" i="13"/>
  <c r="CH253" i="13"/>
  <c r="CF256" i="13"/>
  <c r="CI256" i="13"/>
  <c r="CH256" i="13"/>
  <c r="CG256" i="13"/>
  <c r="CR273" i="13"/>
  <c r="CD273" i="13"/>
  <c r="CW277" i="13"/>
  <c r="CV277" i="13"/>
  <c r="CU277" i="13"/>
  <c r="CF277" i="13"/>
  <c r="CE335" i="13"/>
  <c r="CH214" i="13"/>
  <c r="AY217" i="13"/>
  <c r="CG231" i="13"/>
  <c r="CI232" i="13"/>
  <c r="CO233" i="13"/>
  <c r="CJ234" i="13"/>
  <c r="CC247" i="13"/>
  <c r="CW252" i="13"/>
  <c r="CV252" i="13"/>
  <c r="CU252" i="13"/>
  <c r="CI252" i="13"/>
  <c r="CH252" i="13"/>
  <c r="CI253" i="13"/>
  <c r="CI258" i="13"/>
  <c r="CH258" i="13"/>
  <c r="CG258" i="13"/>
  <c r="CP273" i="13"/>
  <c r="CE273" i="13"/>
  <c r="CS273" i="13"/>
  <c r="C293" i="13"/>
  <c r="C319" i="13"/>
  <c r="C333" i="13"/>
  <c r="CB381" i="13"/>
  <c r="CA381" i="13"/>
  <c r="AT381" i="13" s="1"/>
  <c r="CP381" i="13"/>
  <c r="CP404" i="13"/>
  <c r="CO404" i="13"/>
  <c r="CB404" i="13"/>
  <c r="CA404" i="13"/>
  <c r="V404" i="13" s="1"/>
  <c r="CP205" i="13"/>
  <c r="CO205" i="13"/>
  <c r="CE206" i="13"/>
  <c r="AY206" i="13" s="1"/>
  <c r="CF206" i="13"/>
  <c r="CI214" i="13"/>
  <c r="CA218" i="13"/>
  <c r="CA219" i="13"/>
  <c r="AY219" i="13" s="1"/>
  <c r="CJ224" i="13"/>
  <c r="CJ227" i="13"/>
  <c r="CC229" i="13"/>
  <c r="CQ229" i="13"/>
  <c r="CJ229" i="13"/>
  <c r="CJ232" i="13"/>
  <c r="CP233" i="13"/>
  <c r="CP253" i="13"/>
  <c r="CI264" i="13"/>
  <c r="CH264" i="13"/>
  <c r="CG264" i="13"/>
  <c r="CE281" i="13"/>
  <c r="CE293" i="13"/>
  <c r="CS293" i="13"/>
  <c r="CB307" i="13"/>
  <c r="C307" i="13"/>
  <c r="CP307" i="13"/>
  <c r="CP312" i="13"/>
  <c r="C312" i="13"/>
  <c r="CG317" i="13"/>
  <c r="CU317" i="13"/>
  <c r="CT317" i="13"/>
  <c r="CE317" i="13"/>
  <c r="CD317" i="13"/>
  <c r="CS317" i="13"/>
  <c r="CR317" i="13"/>
  <c r="CT335" i="13"/>
  <c r="CF338" i="13"/>
  <c r="CR338" i="13"/>
  <c r="CE338" i="13"/>
  <c r="CD338" i="13"/>
  <c r="CT338" i="13"/>
  <c r="CS338" i="13"/>
  <c r="CQ338" i="13"/>
  <c r="CC338" i="13"/>
  <c r="CB364" i="13"/>
  <c r="CP364" i="13"/>
  <c r="CO364" i="13"/>
  <c r="CU38" i="13"/>
  <c r="CW44" i="13"/>
  <c r="CV51" i="13"/>
  <c r="C193" i="13"/>
  <c r="CC193" i="13"/>
  <c r="CC202" i="13"/>
  <c r="AY202" i="13" s="1"/>
  <c r="CY206" i="13"/>
  <c r="CC218" i="13"/>
  <c r="CC219" i="13"/>
  <c r="CD220" i="13"/>
  <c r="CK225" i="13"/>
  <c r="CQ227" i="13"/>
  <c r="CJ230" i="13"/>
  <c r="CO232" i="13"/>
  <c r="CQ233" i="13"/>
  <c r="CG240" i="13"/>
  <c r="CI249" i="13"/>
  <c r="CV249" i="13"/>
  <c r="CU249" i="13"/>
  <c r="CT249" i="13"/>
  <c r="CB252" i="13"/>
  <c r="CP252" i="13"/>
  <c r="CQ253" i="13"/>
  <c r="CB258" i="13"/>
  <c r="CP258" i="13"/>
  <c r="CB273" i="13"/>
  <c r="CC317" i="13"/>
  <c r="AW317" i="13" s="1"/>
  <c r="CQ317" i="13"/>
  <c r="CP338" i="13"/>
  <c r="CB338" i="13"/>
  <c r="CV38" i="13"/>
  <c r="CW51" i="13"/>
  <c r="CY195" i="13"/>
  <c r="CC204" i="13"/>
  <c r="CA205" i="13"/>
  <c r="CH216" i="13"/>
  <c r="CD219" i="13"/>
  <c r="CQ224" i="13"/>
  <c r="CR232" i="13"/>
  <c r="CR233" i="13"/>
  <c r="CQ240" i="13"/>
  <c r="CP247" i="13"/>
  <c r="CC252" i="13"/>
  <c r="CR253" i="13"/>
  <c r="CC258" i="13"/>
  <c r="CG277" i="13"/>
  <c r="CB293" i="13"/>
  <c r="CB312" i="13"/>
  <c r="CF329" i="13"/>
  <c r="CE329" i="13"/>
  <c r="CC329" i="13"/>
  <c r="CT329" i="13"/>
  <c r="CO381" i="13"/>
  <c r="CH202" i="13"/>
  <c r="CB205" i="13"/>
  <c r="CO214" i="13"/>
  <c r="CI216" i="13"/>
  <c r="CE217" i="13"/>
  <c r="CH221" i="13"/>
  <c r="CG229" i="13"/>
  <c r="CQ234" i="13"/>
  <c r="CU240" i="13"/>
  <c r="CQ247" i="13"/>
  <c r="CB249" i="13"/>
  <c r="AY249" i="13" s="1"/>
  <c r="CQ249" i="13"/>
  <c r="CP249" i="13"/>
  <c r="CS253" i="13"/>
  <c r="CR256" i="13"/>
  <c r="CP269" i="13"/>
  <c r="CH277" i="13"/>
  <c r="CD282" i="13"/>
  <c r="CR282" i="13"/>
  <c r="CD291" i="13"/>
  <c r="CR291" i="13"/>
  <c r="CC293" i="13"/>
  <c r="C300" i="13"/>
  <c r="CC319" i="13"/>
  <c r="AX329" i="13"/>
  <c r="CO333" i="13"/>
  <c r="CA364" i="13"/>
  <c r="AN364" i="13" s="1"/>
  <c r="B382" i="13"/>
  <c r="CD292" i="13"/>
  <c r="CR292" i="13"/>
  <c r="AW321" i="13"/>
  <c r="CB378" i="13"/>
  <c r="CA378" i="13"/>
  <c r="AT378" i="13" s="1"/>
  <c r="CP409" i="13"/>
  <c r="CO409" i="13"/>
  <c r="CB409" i="13"/>
  <c r="CA409" i="13"/>
  <c r="G409" i="13" s="1"/>
  <c r="CR275" i="13"/>
  <c r="C275" i="13"/>
  <c r="CE292" i="13"/>
  <c r="CC292" i="13"/>
  <c r="CP410" i="13"/>
  <c r="CA410" i="13"/>
  <c r="CB256" i="13"/>
  <c r="CE256" i="13"/>
  <c r="CC256" i="13"/>
  <c r="CV286" i="13"/>
  <c r="CU286" i="13"/>
  <c r="CT286" i="13"/>
  <c r="CA358" i="13"/>
  <c r="CP358" i="13"/>
  <c r="CO358" i="13"/>
  <c r="CB358" i="13"/>
  <c r="CO378" i="13"/>
  <c r="CV195" i="13"/>
  <c r="CV199" i="13"/>
  <c r="CW203" i="13"/>
  <c r="C209" i="13"/>
  <c r="CU209" i="13"/>
  <c r="CV213" i="13"/>
  <c r="CV217" i="13"/>
  <c r="CX225" i="13"/>
  <c r="CR235" i="13"/>
  <c r="CP235" i="13"/>
  <c r="C236" i="13"/>
  <c r="CB251" i="13"/>
  <c r="CS251" i="13"/>
  <c r="CD262" i="13"/>
  <c r="C262" i="13"/>
  <c r="CB270" i="13"/>
  <c r="AY270" i="13" s="1"/>
  <c r="CI272" i="13"/>
  <c r="CH272" i="13"/>
  <c r="AY272" i="13" s="1"/>
  <c r="CV272" i="13"/>
  <c r="CU272" i="13"/>
  <c r="CR286" i="13"/>
  <c r="CD286" i="13"/>
  <c r="CB292" i="13"/>
  <c r="CT314" i="13"/>
  <c r="CS314" i="13"/>
  <c r="CR314" i="13"/>
  <c r="CQ316" i="13"/>
  <c r="CC316" i="13"/>
  <c r="C316" i="13"/>
  <c r="CC345" i="13"/>
  <c r="CR345" i="13"/>
  <c r="CP378" i="13"/>
  <c r="CB410" i="13"/>
  <c r="CJ236" i="13"/>
  <c r="CG236" i="13"/>
  <c r="CB259" i="13"/>
  <c r="AY259" i="13" s="1"/>
  <c r="CQ259" i="13"/>
  <c r="CP259" i="13"/>
  <c r="CD275" i="13"/>
  <c r="CR277" i="13"/>
  <c r="CD277" i="13"/>
  <c r="C288" i="13"/>
  <c r="CD288" i="13"/>
  <c r="CO301" i="13"/>
  <c r="CD301" i="13"/>
  <c r="CC301" i="13"/>
  <c r="CA301" i="13"/>
  <c r="CU323" i="13"/>
  <c r="CT323" i="13"/>
  <c r="CF323" i="13"/>
  <c r="CE323" i="13"/>
  <c r="CD323" i="13"/>
  <c r="AW323" i="13" s="1"/>
  <c r="CS339" i="13"/>
  <c r="CR339" i="13"/>
  <c r="CC339" i="13"/>
  <c r="AX339" i="13" s="1"/>
  <c r="CQ339" i="13"/>
  <c r="CA363" i="13"/>
  <c r="CO363" i="13"/>
  <c r="CB363" i="13"/>
  <c r="CP388" i="13"/>
  <c r="CO388" i="13"/>
  <c r="CB388" i="13"/>
  <c r="CA388" i="13"/>
  <c r="AT388" i="13" s="1"/>
  <c r="CO410" i="13"/>
  <c r="CX199" i="13"/>
  <c r="CX213" i="13"/>
  <c r="CY226" i="13"/>
  <c r="CA235" i="13"/>
  <c r="CI236" i="13"/>
  <c r="CH236" i="13"/>
  <c r="CC259" i="13"/>
  <c r="CQ277" i="13"/>
  <c r="CE277" i="13"/>
  <c r="CB277" i="13"/>
  <c r="C283" i="13"/>
  <c r="AW314" i="13"/>
  <c r="CP318" i="13"/>
  <c r="C318" i="13"/>
  <c r="CP331" i="13"/>
  <c r="CB331" i="13"/>
  <c r="CA345" i="13"/>
  <c r="C359" i="13"/>
  <c r="CP400" i="13"/>
  <c r="CO400" i="13"/>
  <c r="CA400" i="13"/>
  <c r="V400" i="13" s="1"/>
  <c r="CT336" i="13"/>
  <c r="CB276" i="13"/>
  <c r="CV284" i="13"/>
  <c r="CU284" i="13"/>
  <c r="CB286" i="13"/>
  <c r="CU309" i="13"/>
  <c r="CT309" i="13"/>
  <c r="CC276" i="13"/>
  <c r="CC286" i="13"/>
  <c r="CB322" i="13"/>
  <c r="AW322" i="13" s="1"/>
  <c r="C346" i="13"/>
  <c r="CB275" i="13"/>
  <c r="CB285" i="13"/>
  <c r="CB401" i="13"/>
  <c r="CA401" i="13"/>
  <c r="C361" i="13"/>
  <c r="CV234" i="13"/>
  <c r="CU238" i="13"/>
  <c r="CS276" i="13"/>
  <c r="CI280" i="13"/>
  <c r="AY280" i="13" s="1"/>
  <c r="CG284" i="13"/>
  <c r="CQ286" i="13"/>
  <c r="CP298" i="13"/>
  <c r="CP411" i="13"/>
  <c r="CO411" i="13"/>
  <c r="AY255" i="13"/>
  <c r="CP275" i="13"/>
  <c r="CH284" i="13"/>
  <c r="CP285" i="13"/>
  <c r="CV289" i="13"/>
  <c r="CU289" i="13"/>
  <c r="CQ298" i="13"/>
  <c r="CR322" i="13"/>
  <c r="CC336" i="13"/>
  <c r="CR344" i="13"/>
  <c r="AT373" i="13"/>
  <c r="CV226" i="13"/>
  <c r="CV231" i="13"/>
  <c r="CA234" i="13"/>
  <c r="CC255" i="13"/>
  <c r="CS275" i="13"/>
  <c r="CI284" i="13"/>
  <c r="CR309" i="13"/>
  <c r="CS322" i="13"/>
  <c r="CD336" i="13"/>
  <c r="CP365" i="13"/>
  <c r="CO365" i="13"/>
  <c r="CA411" i="13"/>
  <c r="G411" i="13" s="1"/>
  <c r="AY254" i="13"/>
  <c r="CB264" i="13"/>
  <c r="AY264" i="13" s="1"/>
  <c r="CR268" i="13"/>
  <c r="CP274" i="13"/>
  <c r="CS309" i="13"/>
  <c r="CE336" i="13"/>
  <c r="B389" i="13"/>
  <c r="CB411" i="13"/>
  <c r="CB75" i="12"/>
  <c r="CA75" i="12"/>
  <c r="S75" i="12" s="1"/>
  <c r="CP75" i="12"/>
  <c r="CO75" i="12"/>
  <c r="CB198" i="12"/>
  <c r="CH198" i="12"/>
  <c r="CV198" i="12"/>
  <c r="CR198" i="12"/>
  <c r="CD198" i="12"/>
  <c r="CW198" i="12"/>
  <c r="CI198" i="12"/>
  <c r="CP198" i="12"/>
  <c r="CA198" i="12"/>
  <c r="CO198" i="12"/>
  <c r="C198" i="12"/>
  <c r="C333" i="12"/>
  <c r="CD267" i="12"/>
  <c r="CR267" i="12"/>
  <c r="C267" i="12"/>
  <c r="CA333" i="12"/>
  <c r="CO333" i="12"/>
  <c r="CF201" i="12"/>
  <c r="CK201" i="12"/>
  <c r="CT201" i="12"/>
  <c r="CS201" i="12"/>
  <c r="CE201" i="12"/>
  <c r="CY201" i="12"/>
  <c r="CY213" i="12"/>
  <c r="CF213" i="12"/>
  <c r="CE213" i="12"/>
  <c r="AY213" i="12" s="1"/>
  <c r="CT213" i="12"/>
  <c r="CS213" i="12"/>
  <c r="CK213" i="12"/>
  <c r="CR257" i="12"/>
  <c r="CD257" i="12"/>
  <c r="C257" i="12"/>
  <c r="AN139" i="12"/>
  <c r="CE224" i="12"/>
  <c r="CF224" i="12"/>
  <c r="CY224" i="12"/>
  <c r="CK224" i="12"/>
  <c r="CT224" i="12"/>
  <c r="CS224" i="12"/>
  <c r="CF316" i="12"/>
  <c r="CE316" i="12"/>
  <c r="CD316" i="12"/>
  <c r="CG316" i="12"/>
  <c r="CU316" i="12"/>
  <c r="CT316" i="12"/>
  <c r="CS316" i="12"/>
  <c r="CR316" i="12"/>
  <c r="CB187" i="12"/>
  <c r="CA187" i="12"/>
  <c r="R187" i="12" s="1"/>
  <c r="CP187" i="12"/>
  <c r="CO187" i="12"/>
  <c r="CE352" i="12"/>
  <c r="CR352" i="12"/>
  <c r="CQ352" i="12"/>
  <c r="CS352" i="12"/>
  <c r="CP352" i="12"/>
  <c r="CA352" i="12"/>
  <c r="CO352" i="12"/>
  <c r="CB352" i="12"/>
  <c r="CC352" i="12"/>
  <c r="CD352" i="12"/>
  <c r="CV281" i="12"/>
  <c r="CI281" i="12"/>
  <c r="CH281" i="12"/>
  <c r="CW281" i="12"/>
  <c r="AN140" i="12"/>
  <c r="Y55" i="12"/>
  <c r="CK230" i="12"/>
  <c r="CT230" i="12"/>
  <c r="CS230" i="12"/>
  <c r="CY230" i="12"/>
  <c r="CE230" i="12"/>
  <c r="CY209" i="12"/>
  <c r="CK209" i="12"/>
  <c r="CF209" i="12"/>
  <c r="CS209" i="12"/>
  <c r="CE209" i="12"/>
  <c r="CT209" i="12"/>
  <c r="CC262" i="12"/>
  <c r="CB262" i="12"/>
  <c r="CQ262" i="12"/>
  <c r="CS262" i="12"/>
  <c r="CP262" i="12"/>
  <c r="C262" i="12"/>
  <c r="CE262" i="12"/>
  <c r="CA209" i="12"/>
  <c r="CR209" i="12"/>
  <c r="CP209" i="12"/>
  <c r="CI209" i="12"/>
  <c r="CH209" i="12"/>
  <c r="CO209" i="12"/>
  <c r="CW209" i="12"/>
  <c r="CB209" i="12"/>
  <c r="CV209" i="12"/>
  <c r="CD209" i="12"/>
  <c r="CQ51" i="12"/>
  <c r="CH51" i="12"/>
  <c r="CG51" i="12"/>
  <c r="CW51" i="12"/>
  <c r="CK51" i="12"/>
  <c r="CI51" i="12"/>
  <c r="CJ51" i="12"/>
  <c r="CI278" i="12"/>
  <c r="CH278" i="12"/>
  <c r="CG278" i="12"/>
  <c r="AY278" i="12" s="1"/>
  <c r="CF278" i="12"/>
  <c r="CW278" i="12"/>
  <c r="CU322" i="12"/>
  <c r="CT322" i="12"/>
  <c r="CE322" i="12"/>
  <c r="CD322" i="12"/>
  <c r="CP381" i="12"/>
  <c r="CO381" i="12"/>
  <c r="CB381" i="12"/>
  <c r="CG13" i="12"/>
  <c r="CF13" i="12"/>
  <c r="CE13" i="12"/>
  <c r="CQ13" i="12"/>
  <c r="CO181" i="12"/>
  <c r="CB181" i="12"/>
  <c r="CA181" i="12"/>
  <c r="R181" i="12" s="1"/>
  <c r="CP181" i="12"/>
  <c r="CS199" i="12"/>
  <c r="CT199" i="12"/>
  <c r="CK199" i="12"/>
  <c r="CF202" i="12"/>
  <c r="CE202" i="12"/>
  <c r="CT202" i="12"/>
  <c r="CS202" i="12"/>
  <c r="CC207" i="12"/>
  <c r="AY207" i="12" s="1"/>
  <c r="CQ207" i="12"/>
  <c r="CG207" i="12"/>
  <c r="CJ234" i="12"/>
  <c r="C234" i="12"/>
  <c r="CU234" i="12"/>
  <c r="CC234" i="12"/>
  <c r="CG234" i="12"/>
  <c r="CC261" i="12"/>
  <c r="CB261" i="12"/>
  <c r="CE261" i="12"/>
  <c r="CS261" i="12"/>
  <c r="CQ261" i="12"/>
  <c r="CE271" i="12"/>
  <c r="CS271" i="12"/>
  <c r="CU38" i="12"/>
  <c r="CU44" i="12"/>
  <c r="CT48" i="12"/>
  <c r="CA51" i="12"/>
  <c r="CO69" i="12"/>
  <c r="CB69" i="12"/>
  <c r="S69" i="12" s="1"/>
  <c r="CI103" i="12"/>
  <c r="CU103" i="12"/>
  <c r="CH103" i="12"/>
  <c r="AM103" i="12" s="1"/>
  <c r="CV106" i="12"/>
  <c r="CI106" i="12"/>
  <c r="CU106" i="12"/>
  <c r="CP155" i="12"/>
  <c r="CB155" i="12"/>
  <c r="E170" i="12"/>
  <c r="CB199" i="12"/>
  <c r="CR199" i="12"/>
  <c r="CO199" i="12"/>
  <c r="CP199" i="12"/>
  <c r="CT206" i="12"/>
  <c r="CS206" i="12"/>
  <c r="CK206" i="12"/>
  <c r="CW214" i="12"/>
  <c r="CT223" i="12"/>
  <c r="CE237" i="12"/>
  <c r="CY237" i="12"/>
  <c r="CF237" i="12"/>
  <c r="CT237" i="12"/>
  <c r="CV11" i="12"/>
  <c r="CA13" i="12"/>
  <c r="CV38" i="12"/>
  <c r="CH40" i="12"/>
  <c r="CG40" i="12"/>
  <c r="CF40" i="12"/>
  <c r="CQ40" i="12"/>
  <c r="CA40" i="12"/>
  <c r="AB40" i="12" s="1"/>
  <c r="CJ40" i="12"/>
  <c r="CI40" i="12"/>
  <c r="CX40" i="12"/>
  <c r="CV44" i="12"/>
  <c r="CU48" i="12"/>
  <c r="CB51" i="12"/>
  <c r="CA64" i="12"/>
  <c r="C148" i="12"/>
  <c r="CR196" i="12"/>
  <c r="CA199" i="12"/>
  <c r="CH202" i="12"/>
  <c r="CD202" i="12"/>
  <c r="CB202" i="12"/>
  <c r="AY202" i="12" s="1"/>
  <c r="CW202" i="12"/>
  <c r="CV202" i="12"/>
  <c r="CI202" i="12"/>
  <c r="CR202" i="12"/>
  <c r="CE212" i="12"/>
  <c r="CF212" i="12"/>
  <c r="AY212" i="12" s="1"/>
  <c r="CK212" i="12"/>
  <c r="CT212" i="12"/>
  <c r="CV232" i="12"/>
  <c r="CP237" i="12"/>
  <c r="CD237" i="12"/>
  <c r="CW237" i="12"/>
  <c r="CV237" i="12"/>
  <c r="CB237" i="12"/>
  <c r="CP261" i="12"/>
  <c r="CD264" i="12"/>
  <c r="C264" i="12"/>
  <c r="CR264" i="12"/>
  <c r="CB271" i="12"/>
  <c r="CT278" i="12"/>
  <c r="CU320" i="12"/>
  <c r="CT320" i="12"/>
  <c r="CS320" i="12"/>
  <c r="CR320" i="12"/>
  <c r="CG320" i="12"/>
  <c r="CD320" i="12"/>
  <c r="AW320" i="12" s="1"/>
  <c r="CQ317" i="12"/>
  <c r="C317" i="12"/>
  <c r="CC51" i="12"/>
  <c r="CF193" i="12"/>
  <c r="CE193" i="12"/>
  <c r="CK193" i="12"/>
  <c r="CY236" i="12"/>
  <c r="CF236" i="12"/>
  <c r="CE236" i="12"/>
  <c r="AY236" i="12" s="1"/>
  <c r="CS236" i="12"/>
  <c r="CK236" i="12"/>
  <c r="CR281" i="12"/>
  <c r="CD281" i="12"/>
  <c r="CV289" i="12"/>
  <c r="CU289" i="12"/>
  <c r="CT289" i="12"/>
  <c r="CW289" i="12"/>
  <c r="CF289" i="12"/>
  <c r="CP300" i="12"/>
  <c r="CO300" i="12"/>
  <c r="CD300" i="12"/>
  <c r="CB300" i="12"/>
  <c r="CR300" i="12"/>
  <c r="CC300" i="12"/>
  <c r="CA300" i="12"/>
  <c r="AP300" i="12" s="1"/>
  <c r="CC317" i="12"/>
  <c r="CF322" i="12"/>
  <c r="CA381" i="12"/>
  <c r="CC13" i="12"/>
  <c r="CX38" i="12"/>
  <c r="CX44" i="12"/>
  <c r="CX48" i="12"/>
  <c r="CV50" i="12"/>
  <c r="CU50" i="12"/>
  <c r="CT50" i="12"/>
  <c r="CH50" i="12"/>
  <c r="CG50" i="12"/>
  <c r="CY50" i="12"/>
  <c r="CF50" i="12"/>
  <c r="CX50" i="12"/>
  <c r="CO64" i="12"/>
  <c r="CP69" i="12"/>
  <c r="CV103" i="12"/>
  <c r="CG106" i="12"/>
  <c r="CP137" i="12"/>
  <c r="CB137" i="12"/>
  <c r="AN137" i="12" s="1"/>
  <c r="CA155" i="12"/>
  <c r="CA182" i="12"/>
  <c r="CB182" i="12"/>
  <c r="CG193" i="12"/>
  <c r="CC193" i="12"/>
  <c r="CJ193" i="12"/>
  <c r="CX193" i="12"/>
  <c r="CQ193" i="12"/>
  <c r="CE199" i="12"/>
  <c r="CR230" i="12"/>
  <c r="CI230" i="12"/>
  <c r="CD230" i="12"/>
  <c r="CB230" i="12"/>
  <c r="CO230" i="12"/>
  <c r="CH230" i="12"/>
  <c r="CV278" i="12"/>
  <c r="CV293" i="12"/>
  <c r="CU293" i="12"/>
  <c r="CT293" i="12"/>
  <c r="CI293" i="12"/>
  <c r="CH293" i="12"/>
  <c r="CW293" i="12"/>
  <c r="CG293" i="12"/>
  <c r="CF293" i="12"/>
  <c r="CG322" i="12"/>
  <c r="CD324" i="12"/>
  <c r="CG324" i="12"/>
  <c r="AW324" i="12" s="1"/>
  <c r="CS330" i="12"/>
  <c r="CR330" i="12"/>
  <c r="CQ330" i="12"/>
  <c r="CT330" i="12"/>
  <c r="CE330" i="12"/>
  <c r="CD330" i="12"/>
  <c r="CC330" i="12"/>
  <c r="CP360" i="12"/>
  <c r="CO360" i="12"/>
  <c r="CA360" i="12"/>
  <c r="CB360" i="12"/>
  <c r="CP365" i="12"/>
  <c r="CO365" i="12"/>
  <c r="CB365" i="12"/>
  <c r="CA365" i="12"/>
  <c r="AN365" i="12" s="1"/>
  <c r="CP376" i="12"/>
  <c r="CO376" i="12"/>
  <c r="CA376" i="12"/>
  <c r="AT376" i="12" s="1"/>
  <c r="CB376" i="12"/>
  <c r="CH12" i="12"/>
  <c r="Y12" i="12" s="1"/>
  <c r="CG12" i="12"/>
  <c r="CQ12" i="12"/>
  <c r="CP12" i="12"/>
  <c r="CU12" i="12"/>
  <c r="CV12" i="12"/>
  <c r="CD12" i="12"/>
  <c r="CD13" i="12"/>
  <c r="CQ45" i="12"/>
  <c r="CO45" i="12"/>
  <c r="CK45" i="12"/>
  <c r="CH45" i="12"/>
  <c r="CG45" i="12"/>
  <c r="CY45" i="12"/>
  <c r="CW45" i="12"/>
  <c r="CV45" i="12"/>
  <c r="CU45" i="12"/>
  <c r="CC45" i="12"/>
  <c r="AB45" i="12" s="1"/>
  <c r="CY48" i="12"/>
  <c r="CA89" i="12"/>
  <c r="CW103" i="12"/>
  <c r="CH106" i="12"/>
  <c r="C120" i="12"/>
  <c r="CO155" i="12"/>
  <c r="CH193" i="12"/>
  <c r="CD193" i="12"/>
  <c r="CA193" i="12"/>
  <c r="CO193" i="12"/>
  <c r="CP193" i="12"/>
  <c r="CF199" i="12"/>
  <c r="CP215" i="12"/>
  <c r="CO215" i="12"/>
  <c r="CB215" i="12"/>
  <c r="CA215" i="12"/>
  <c r="C215" i="12"/>
  <c r="CR215" i="12"/>
  <c r="CD215" i="12"/>
  <c r="CV215" i="12"/>
  <c r="CA230" i="12"/>
  <c r="CT248" i="12"/>
  <c r="CI248" i="12"/>
  <c r="CH248" i="12"/>
  <c r="CW248" i="12"/>
  <c r="AY254" i="12"/>
  <c r="CS289" i="12"/>
  <c r="CQ289" i="12"/>
  <c r="CB289" i="12"/>
  <c r="CE289" i="12"/>
  <c r="C313" i="12"/>
  <c r="CC324" i="12"/>
  <c r="CQ324" i="12"/>
  <c r="CP330" i="12"/>
  <c r="CB330" i="12"/>
  <c r="CP73" i="12"/>
  <c r="CB73" i="12"/>
  <c r="CA73" i="12"/>
  <c r="S73" i="12" s="1"/>
  <c r="CK207" i="12"/>
  <c r="CT207" i="12"/>
  <c r="CF207" i="12"/>
  <c r="CY207" i="12"/>
  <c r="CD261" i="12"/>
  <c r="C261" i="12"/>
  <c r="CB13" i="12"/>
  <c r="CW44" i="12"/>
  <c r="CB64" i="12"/>
  <c r="CO140" i="12"/>
  <c r="CC140" i="12"/>
  <c r="CQ140" i="12"/>
  <c r="CP140" i="12"/>
  <c r="CA140" i="12"/>
  <c r="C170" i="12"/>
  <c r="CA167" i="12"/>
  <c r="S167" i="12" s="1"/>
  <c r="CO167" i="12"/>
  <c r="CA173" i="12"/>
  <c r="CB173" i="12"/>
  <c r="CU278" i="12"/>
  <c r="CE310" i="12"/>
  <c r="CD310" i="12"/>
  <c r="AW310" i="12" s="1"/>
  <c r="CU310" i="12"/>
  <c r="CT310" i="12"/>
  <c r="CS310" i="12"/>
  <c r="CR310" i="12"/>
  <c r="CG310" i="12"/>
  <c r="CH13" i="12"/>
  <c r="CK39" i="12"/>
  <c r="CJ39" i="12"/>
  <c r="CI39" i="12"/>
  <c r="CQ39" i="12"/>
  <c r="CA39" i="12"/>
  <c r="CC39" i="12"/>
  <c r="CV39" i="12"/>
  <c r="CA50" i="12"/>
  <c r="CF51" i="12"/>
  <c r="S65" i="12"/>
  <c r="CB89" i="12"/>
  <c r="CV104" i="12"/>
  <c r="CU104" i="12"/>
  <c r="CW106" i="12"/>
  <c r="CP167" i="12"/>
  <c r="CO173" i="12"/>
  <c r="R184" i="12"/>
  <c r="CJ207" i="12"/>
  <c r="CC209" i="12"/>
  <c r="CX209" i="12"/>
  <c r="CQ209" i="12"/>
  <c r="CG209" i="12"/>
  <c r="C221" i="12"/>
  <c r="CU221" i="12"/>
  <c r="CQ221" i="12"/>
  <c r="CC221" i="12"/>
  <c r="CG221" i="12"/>
  <c r="CP271" i="12"/>
  <c r="CE282" i="12"/>
  <c r="CC282" i="12"/>
  <c r="CB282" i="12"/>
  <c r="CS282" i="12"/>
  <c r="CS293" i="12"/>
  <c r="CB293" i="12"/>
  <c r="AY293" i="12" s="1"/>
  <c r="CP293" i="12"/>
  <c r="CE293" i="12"/>
  <c r="CQ300" i="12"/>
  <c r="CB324" i="12"/>
  <c r="CP324" i="12"/>
  <c r="CO330" i="12"/>
  <c r="CA330" i="12"/>
  <c r="CB333" i="12"/>
  <c r="CP333" i="12"/>
  <c r="CA384" i="12"/>
  <c r="AT384" i="12" s="1"/>
  <c r="CP384" i="12"/>
  <c r="CO384" i="12"/>
  <c r="CA224" i="12"/>
  <c r="CW224" i="12"/>
  <c r="CD224" i="12"/>
  <c r="CB224" i="12"/>
  <c r="CO224" i="12"/>
  <c r="CR224" i="12"/>
  <c r="CP224" i="12"/>
  <c r="CC149" i="12"/>
  <c r="CB149" i="12"/>
  <c r="AS149" i="12" s="1"/>
  <c r="CQ149" i="12"/>
  <c r="CP149" i="12"/>
  <c r="CP308" i="12"/>
  <c r="CB308" i="12"/>
  <c r="CP379" i="12"/>
  <c r="CB379" i="12"/>
  <c r="CQ38" i="12"/>
  <c r="CO38" i="12"/>
  <c r="CK38" i="12"/>
  <c r="CB38" i="12"/>
  <c r="CC38" i="12"/>
  <c r="CA38" i="12"/>
  <c r="CT38" i="12"/>
  <c r="CI50" i="12"/>
  <c r="C159" i="12"/>
  <c r="D162" i="12"/>
  <c r="D163" i="12" s="1"/>
  <c r="CF223" i="12"/>
  <c r="CE223" i="12"/>
  <c r="CK223" i="12"/>
  <c r="CG277" i="12"/>
  <c r="CF277" i="12"/>
  <c r="CW277" i="12"/>
  <c r="CA11" i="12"/>
  <c r="Y11" i="12" s="1"/>
  <c r="CS13" i="12"/>
  <c r="CB82" i="12"/>
  <c r="CA82" i="12"/>
  <c r="S82" i="12" s="1"/>
  <c r="CU193" i="12"/>
  <c r="CG223" i="12"/>
  <c r="CC223" i="12"/>
  <c r="CJ223" i="12"/>
  <c r="CX223" i="12"/>
  <c r="CF48" i="12"/>
  <c r="CO174" i="12"/>
  <c r="CI268" i="12"/>
  <c r="CW268" i="12"/>
  <c r="CF268" i="12"/>
  <c r="CV268" i="12"/>
  <c r="CU268" i="12"/>
  <c r="CT268" i="12"/>
  <c r="CH280" i="12"/>
  <c r="CI280" i="12"/>
  <c r="CD11" i="12"/>
  <c r="CO12" i="12"/>
  <c r="CU13" i="12"/>
  <c r="CF38" i="12"/>
  <c r="CO39" i="12"/>
  <c r="CV40" i="12"/>
  <c r="CF44" i="12"/>
  <c r="CG48" i="12"/>
  <c r="CO50" i="12"/>
  <c r="CY51" i="12"/>
  <c r="CV58" i="12"/>
  <c r="CH58" i="12"/>
  <c r="CG58" i="12"/>
  <c r="CF58" i="12"/>
  <c r="CE58" i="12"/>
  <c r="CO66" i="12"/>
  <c r="S77" i="12"/>
  <c r="CP82" i="12"/>
  <c r="CQ98" i="12"/>
  <c r="CO98" i="12"/>
  <c r="CC98" i="12"/>
  <c r="CB128" i="12"/>
  <c r="CB186" i="12"/>
  <c r="CA186" i="12"/>
  <c r="R186" i="12" s="1"/>
  <c r="CW193" i="12"/>
  <c r="CD196" i="12"/>
  <c r="CY199" i="12"/>
  <c r="AY247" i="12"/>
  <c r="CU248" i="12"/>
  <c r="CH250" i="12"/>
  <c r="CG250" i="12"/>
  <c r="CF250" i="12"/>
  <c r="AY250" i="12" s="1"/>
  <c r="CW250" i="12"/>
  <c r="CV250" i="12"/>
  <c r="CU250" i="12"/>
  <c r="CT250" i="12"/>
  <c r="AY253" i="12"/>
  <c r="CI277" i="12"/>
  <c r="CU324" i="12"/>
  <c r="CP357" i="12"/>
  <c r="CO357" i="12"/>
  <c r="CB357" i="12"/>
  <c r="CA357" i="12"/>
  <c r="CQ141" i="12"/>
  <c r="CP141" i="12"/>
  <c r="CO141" i="12"/>
  <c r="CC141" i="12"/>
  <c r="AN141" i="12" s="1"/>
  <c r="CH224" i="12"/>
  <c r="CP71" i="12"/>
  <c r="CO71" i="12"/>
  <c r="CB71" i="12"/>
  <c r="CK211" i="12"/>
  <c r="CE211" i="12"/>
  <c r="CF211" i="12"/>
  <c r="CX234" i="12"/>
  <c r="CC44" i="12"/>
  <c r="CU51" i="12"/>
  <c r="CP135" i="12"/>
  <c r="CQ135" i="12"/>
  <c r="CO135" i="12"/>
  <c r="CC135" i="12"/>
  <c r="CA174" i="12"/>
  <c r="CJ211" i="12"/>
  <c r="CG211" i="12"/>
  <c r="CU211" i="12"/>
  <c r="CQ211" i="12"/>
  <c r="CQ321" i="12"/>
  <c r="C321" i="12"/>
  <c r="CC321" i="12"/>
  <c r="CJ50" i="12"/>
  <c r="E162" i="12"/>
  <c r="E163" i="12" s="1"/>
  <c r="CB174" i="12"/>
  <c r="CW199" i="12"/>
  <c r="CX207" i="12"/>
  <c r="CU40" i="12"/>
  <c r="CJ45" i="12"/>
  <c r="CK50" i="12"/>
  <c r="CV193" i="12"/>
  <c r="CH277" i="12"/>
  <c r="CO379" i="12"/>
  <c r="CV13" i="12"/>
  <c r="CG38" i="12"/>
  <c r="CW40" i="12"/>
  <c r="CJ48" i="12"/>
  <c r="CQ50" i="12"/>
  <c r="CP66" i="12"/>
  <c r="CA135" i="12"/>
  <c r="CP169" i="12"/>
  <c r="CB169" i="12"/>
  <c r="S169" i="12" s="1"/>
  <c r="CO169" i="12"/>
  <c r="CA171" i="12"/>
  <c r="S171" i="12" s="1"/>
  <c r="C175" i="12"/>
  <c r="CB171" i="12"/>
  <c r="CP171" i="12"/>
  <c r="CO171" i="12"/>
  <c r="CY193" i="12"/>
  <c r="CO203" i="12"/>
  <c r="CB203" i="12"/>
  <c r="CD203" i="12"/>
  <c r="CA203" i="12"/>
  <c r="CW203" i="12"/>
  <c r="CV203" i="12"/>
  <c r="CI203" i="12"/>
  <c r="CH203" i="12"/>
  <c r="CU209" i="12"/>
  <c r="CC211" i="12"/>
  <c r="CX213" i="12"/>
  <c r="CU213" i="12"/>
  <c r="CG213" i="12"/>
  <c r="CW215" i="12"/>
  <c r="AY219" i="12"/>
  <c r="CF231" i="12"/>
  <c r="CE231" i="12"/>
  <c r="CT231" i="12"/>
  <c r="CS231" i="12"/>
  <c r="CD238" i="12"/>
  <c r="CI238" i="12"/>
  <c r="CB238" i="12"/>
  <c r="CA238" i="12"/>
  <c r="C238" i="12"/>
  <c r="CP238" i="12"/>
  <c r="CR238" i="12"/>
  <c r="CV248" i="12"/>
  <c r="AY290" i="12"/>
  <c r="CQ319" i="12"/>
  <c r="C319" i="12"/>
  <c r="CC319" i="12"/>
  <c r="CQ201" i="12"/>
  <c r="CJ201" i="12"/>
  <c r="CC201" i="12"/>
  <c r="CS322" i="12"/>
  <c r="CE331" i="12"/>
  <c r="CD331" i="12"/>
  <c r="CC331" i="12"/>
  <c r="CF331" i="12"/>
  <c r="AX331" i="12" s="1"/>
  <c r="CR331" i="12"/>
  <c r="CQ331" i="12"/>
  <c r="CP385" i="12"/>
  <c r="CB385" i="12"/>
  <c r="CA385" i="12"/>
  <c r="CP185" i="12"/>
  <c r="CB185" i="12"/>
  <c r="CO185" i="12"/>
  <c r="CA185" i="12"/>
  <c r="R185" i="12" s="1"/>
  <c r="CI224" i="12"/>
  <c r="CY232" i="12"/>
  <c r="CE232" i="12"/>
  <c r="CF232" i="12"/>
  <c r="CK232" i="12"/>
  <c r="CT193" i="12"/>
  <c r="CQ235" i="12"/>
  <c r="CC235" i="12"/>
  <c r="CG235" i="12"/>
  <c r="CX235" i="12"/>
  <c r="CJ235" i="12"/>
  <c r="C235" i="12"/>
  <c r="CA66" i="12"/>
  <c r="S66" i="12" s="1"/>
  <c r="CW104" i="12"/>
  <c r="CB138" i="12"/>
  <c r="CO138" i="12"/>
  <c r="CC138" i="12"/>
  <c r="CA138" i="12"/>
  <c r="CQ138" i="12"/>
  <c r="CP138" i="12"/>
  <c r="P176" i="12"/>
  <c r="CY202" i="12"/>
  <c r="CP211" i="12"/>
  <c r="CO211" i="12"/>
  <c r="CI211" i="12"/>
  <c r="CH211" i="12"/>
  <c r="CV211" i="12"/>
  <c r="CA211" i="12"/>
  <c r="CD211" i="12"/>
  <c r="CJ221" i="12"/>
  <c r="CB232" i="12"/>
  <c r="CD232" i="12"/>
  <c r="CA232" i="12"/>
  <c r="CW232" i="12"/>
  <c r="CI232" i="12"/>
  <c r="CB11" i="12"/>
  <c r="CT13" i="12"/>
  <c r="CH39" i="12"/>
  <c r="CX51" i="12"/>
  <c r="CA128" i="12"/>
  <c r="AJ128" i="12" s="1"/>
  <c r="CO372" i="12"/>
  <c r="CB372" i="12"/>
  <c r="CP372" i="12"/>
  <c r="CE11" i="12"/>
  <c r="CG44" i="12"/>
  <c r="CS12" i="12"/>
  <c r="CH38" i="12"/>
  <c r="CY40" i="12"/>
  <c r="CT45" i="12"/>
  <c r="CA58" i="12"/>
  <c r="CB67" i="12"/>
  <c r="CO67" i="12"/>
  <c r="CA67" i="12"/>
  <c r="S67" i="12" s="1"/>
  <c r="CP78" i="12"/>
  <c r="CO78" i="12"/>
  <c r="CP133" i="12"/>
  <c r="CO133" i="12"/>
  <c r="CC133" i="12"/>
  <c r="CA133" i="12"/>
  <c r="CB133" i="12"/>
  <c r="AN133" i="12" s="1"/>
  <c r="CB135" i="12"/>
  <c r="AN135" i="12" s="1"/>
  <c r="CB146" i="12"/>
  <c r="AS146" i="12" s="1"/>
  <c r="CO160" i="12"/>
  <c r="CP160" i="12"/>
  <c r="CB160" i="12"/>
  <c r="CA160" i="12"/>
  <c r="D175" i="12"/>
  <c r="D176" i="12" s="1"/>
  <c r="CP186" i="12"/>
  <c r="CY195" i="12"/>
  <c r="CE195" i="12"/>
  <c r="CK195" i="12"/>
  <c r="CS195" i="12"/>
  <c r="CV200" i="12"/>
  <c r="CP200" i="12"/>
  <c r="CO200" i="12"/>
  <c r="CH200" i="12"/>
  <c r="CB200" i="12"/>
  <c r="CD200" i="12"/>
  <c r="CA200" i="12"/>
  <c r="CE203" i="12"/>
  <c r="CR211" i="12"/>
  <c r="CH214" i="12"/>
  <c r="CP232" i="12"/>
  <c r="CD256" i="12"/>
  <c r="C256" i="12"/>
  <c r="CW270" i="12"/>
  <c r="CI270" i="12"/>
  <c r="CH270" i="12"/>
  <c r="CG270" i="12"/>
  <c r="CT270" i="12"/>
  <c r="CF270" i="12"/>
  <c r="CU270" i="12"/>
  <c r="CV270" i="12"/>
  <c r="CT277" i="12"/>
  <c r="CV292" i="12"/>
  <c r="CU292" i="12"/>
  <c r="CT292" i="12"/>
  <c r="CF292" i="12"/>
  <c r="CI292" i="12"/>
  <c r="CH292" i="12"/>
  <c r="CW292" i="12"/>
  <c r="CG292" i="12"/>
  <c r="CP319" i="12"/>
  <c r="CB319" i="12"/>
  <c r="CS331" i="12"/>
  <c r="CA358" i="12"/>
  <c r="CP358" i="12"/>
  <c r="CO358" i="12"/>
  <c r="CB358" i="12"/>
  <c r="CA372" i="12"/>
  <c r="CP387" i="12"/>
  <c r="CO387" i="12"/>
  <c r="CA387" i="12"/>
  <c r="CB387" i="12"/>
  <c r="CG308" i="12"/>
  <c r="CF308" i="12"/>
  <c r="CT308" i="12"/>
  <c r="CS308" i="12"/>
  <c r="CU308" i="12"/>
  <c r="CE308" i="12"/>
  <c r="CD308" i="12"/>
  <c r="CO13" i="12"/>
  <c r="CT44" i="12"/>
  <c r="CJ44" i="12"/>
  <c r="CI44" i="12"/>
  <c r="CY44" i="12"/>
  <c r="CQ44" i="12"/>
  <c r="CB44" i="12"/>
  <c r="CO76" i="12"/>
  <c r="CP76" i="12"/>
  <c r="CD201" i="12"/>
  <c r="CP201" i="12"/>
  <c r="CI201" i="12"/>
  <c r="CH201" i="12"/>
  <c r="CW201" i="12"/>
  <c r="CV201" i="12"/>
  <c r="CR201" i="12"/>
  <c r="CO201" i="12"/>
  <c r="CO11" i="12"/>
  <c r="CQ11" i="12"/>
  <c r="CP11" i="12"/>
  <c r="CU11" i="12"/>
  <c r="CS11" i="12"/>
  <c r="CT11" i="12"/>
  <c r="CC11" i="12"/>
  <c r="CA44" i="12"/>
  <c r="CC48" i="12"/>
  <c r="CB48" i="12"/>
  <c r="CI48" i="12"/>
  <c r="CH48" i="12"/>
  <c r="CW48" i="12"/>
  <c r="CA48" i="12"/>
  <c r="CT51" i="12"/>
  <c r="CA76" i="12"/>
  <c r="S76" i="12" s="1"/>
  <c r="CA141" i="12"/>
  <c r="CA201" i="12"/>
  <c r="CV51" i="12"/>
  <c r="CB201" i="12"/>
  <c r="CA214" i="12"/>
  <c r="CQ277" i="12"/>
  <c r="CP277" i="12"/>
  <c r="CB277" i="12"/>
  <c r="CE277" i="12"/>
  <c r="CC277" i="12"/>
  <c r="CP321" i="12"/>
  <c r="CB321" i="12"/>
  <c r="CA346" i="12"/>
  <c r="C346" i="12"/>
  <c r="CA379" i="12"/>
  <c r="CO82" i="12"/>
  <c r="CY212" i="12"/>
  <c r="CH232" i="12"/>
  <c r="CT324" i="12"/>
  <c r="CU37" i="12"/>
  <c r="CT37" i="12"/>
  <c r="CQ37" i="12"/>
  <c r="CO37" i="12"/>
  <c r="CB37" i="12"/>
  <c r="CA37" i="12"/>
  <c r="AB37" i="12" s="1"/>
  <c r="CK37" i="12"/>
  <c r="CC37" i="12"/>
  <c r="CG11" i="12"/>
  <c r="CT12" i="12"/>
  <c r="CI38" i="12"/>
  <c r="CT39" i="12"/>
  <c r="CC41" i="12"/>
  <c r="CO41" i="12"/>
  <c r="CK41" i="12"/>
  <c r="CA41" i="12"/>
  <c r="CJ41" i="12"/>
  <c r="CI41" i="12"/>
  <c r="CH41" i="12"/>
  <c r="CY41" i="12"/>
  <c r="CK44" i="12"/>
  <c r="CX45" i="12"/>
  <c r="CO48" i="12"/>
  <c r="CB58" i="12"/>
  <c r="CP67" i="12"/>
  <c r="CA83" i="12"/>
  <c r="CQ96" i="12"/>
  <c r="CO96" i="12"/>
  <c r="CA98" i="12"/>
  <c r="CC146" i="12"/>
  <c r="E175" i="12"/>
  <c r="CU201" i="12"/>
  <c r="CF203" i="12"/>
  <c r="CS211" i="12"/>
  <c r="CF216" i="12"/>
  <c r="CE216" i="12"/>
  <c r="CX221" i="12"/>
  <c r="CV224" i="12"/>
  <c r="C226" i="12"/>
  <c r="CU226" i="12"/>
  <c r="CC226" i="12"/>
  <c r="CJ226" i="12"/>
  <c r="CG268" i="12"/>
  <c r="CD270" i="12"/>
  <c r="CR270" i="12"/>
  <c r="CU277" i="12"/>
  <c r="CF315" i="12"/>
  <c r="CG315" i="12"/>
  <c r="CT331" i="12"/>
  <c r="AX335" i="12"/>
  <c r="CB337" i="12"/>
  <c r="CP337" i="12"/>
  <c r="C337" i="12"/>
  <c r="CB363" i="12"/>
  <c r="AN363" i="12" s="1"/>
  <c r="CA373" i="12"/>
  <c r="CP373" i="12"/>
  <c r="CO373" i="12"/>
  <c r="CB373" i="12"/>
  <c r="CA127" i="12"/>
  <c r="CP127" i="12"/>
  <c r="CO127" i="12"/>
  <c r="CB127" i="12"/>
  <c r="CS207" i="12"/>
  <c r="CC267" i="12"/>
  <c r="CB267" i="12"/>
  <c r="CS267" i="12"/>
  <c r="CQ267" i="12"/>
  <c r="CV291" i="12"/>
  <c r="CU291" i="12"/>
  <c r="CT291" i="12"/>
  <c r="CF291" i="12"/>
  <c r="CG291" i="12"/>
  <c r="CI291" i="12"/>
  <c r="CH291" i="12"/>
  <c r="CE267" i="12"/>
  <c r="CP13" i="12"/>
  <c r="CP124" i="12"/>
  <c r="CO124" i="12"/>
  <c r="CA124" i="12"/>
  <c r="AJ124" i="12" s="1"/>
  <c r="CQ150" i="12"/>
  <c r="CB150" i="12"/>
  <c r="AS150" i="12" s="1"/>
  <c r="CS193" i="12"/>
  <c r="CS334" i="12"/>
  <c r="CR334" i="12"/>
  <c r="CQ334" i="12"/>
  <c r="CF334" i="12"/>
  <c r="CE334" i="12"/>
  <c r="CD334" i="12"/>
  <c r="CC334" i="12"/>
  <c r="CQ137" i="12"/>
  <c r="CP214" i="12"/>
  <c r="CD214" i="12"/>
  <c r="CB214" i="12"/>
  <c r="CO214" i="12"/>
  <c r="CG39" i="12"/>
  <c r="CA71" i="12"/>
  <c r="C157" i="12"/>
  <c r="CB196" i="12"/>
  <c r="CA196" i="12"/>
  <c r="CW196" i="12"/>
  <c r="CV196" i="12"/>
  <c r="CW230" i="12"/>
  <c r="CS324" i="12"/>
  <c r="CP150" i="12"/>
  <c r="CV285" i="12"/>
  <c r="CU285" i="12"/>
  <c r="CT285" i="12"/>
  <c r="CI285" i="12"/>
  <c r="CH285" i="12"/>
  <c r="CG285" i="12"/>
  <c r="CF285" i="12"/>
  <c r="CW285" i="12"/>
  <c r="CT334" i="12"/>
  <c r="CO128" i="12"/>
  <c r="CH11" i="12"/>
  <c r="CJ38" i="12"/>
  <c r="CU39" i="12"/>
  <c r="CO44" i="12"/>
  <c r="CJ46" i="12"/>
  <c r="CI46" i="12"/>
  <c r="CH46" i="12"/>
  <c r="CK46" i="12"/>
  <c r="CG46" i="12"/>
  <c r="CY46" i="12"/>
  <c r="CX46" i="12"/>
  <c r="CF46" i="12"/>
  <c r="CQ48" i="12"/>
  <c r="CW50" i="12"/>
  <c r="CB68" i="12"/>
  <c r="CA68" i="12"/>
  <c r="CA78" i="12"/>
  <c r="S78" i="12" s="1"/>
  <c r="CB83" i="12"/>
  <c r="CB98" i="12"/>
  <c r="CA139" i="12"/>
  <c r="CP146" i="12"/>
  <c r="CB154" i="12"/>
  <c r="P154" i="12" s="1"/>
  <c r="S172" i="12"/>
  <c r="CW195" i="12"/>
  <c r="CB195" i="12"/>
  <c r="CA195" i="12"/>
  <c r="AY195" i="12" s="1"/>
  <c r="CD195" i="12"/>
  <c r="CR195" i="12"/>
  <c r="CI196" i="12"/>
  <c r="CX201" i="12"/>
  <c r="CY206" i="12"/>
  <c r="C210" i="12"/>
  <c r="CU210" i="12"/>
  <c r="CJ210" i="12"/>
  <c r="CQ210" i="12"/>
  <c r="CT211" i="12"/>
  <c r="CK222" i="12"/>
  <c r="CT222" i="12"/>
  <c r="CS222" i="12"/>
  <c r="CQ223" i="12"/>
  <c r="CI226" i="12"/>
  <c r="CH226" i="12"/>
  <c r="CV226" i="12"/>
  <c r="CD226" i="12"/>
  <c r="CB226" i="12"/>
  <c r="CA226" i="12"/>
  <c r="CW226" i="12"/>
  <c r="CR232" i="12"/>
  <c r="CT236" i="12"/>
  <c r="CH268" i="12"/>
  <c r="CE270" i="12"/>
  <c r="CB270" i="12"/>
  <c r="CS270" i="12"/>
  <c r="CP270" i="12"/>
  <c r="CV277" i="12"/>
  <c r="CB315" i="12"/>
  <c r="AW315" i="12" s="1"/>
  <c r="CP315" i="12"/>
  <c r="CS332" i="12"/>
  <c r="CR332" i="12"/>
  <c r="CQ332" i="12"/>
  <c r="CT332" i="12"/>
  <c r="CE332" i="12"/>
  <c r="CF332" i="12"/>
  <c r="CD332" i="12"/>
  <c r="AX332" i="12" s="1"/>
  <c r="CA337" i="12"/>
  <c r="CO337" i="12"/>
  <c r="CD344" i="12"/>
  <c r="CQ344" i="12"/>
  <c r="CC344" i="12"/>
  <c r="CO363" i="12"/>
  <c r="CG212" i="12"/>
  <c r="CJ212" i="12"/>
  <c r="CC212" i="12"/>
  <c r="CX212" i="12"/>
  <c r="CY220" i="12"/>
  <c r="CT220" i="12"/>
  <c r="CS220" i="12"/>
  <c r="CE220" i="12"/>
  <c r="CG231" i="12"/>
  <c r="CC231" i="12"/>
  <c r="CU231" i="12"/>
  <c r="CI253" i="12"/>
  <c r="CH253" i="12"/>
  <c r="CW253" i="12"/>
  <c r="CU253" i="12"/>
  <c r="CT253" i="12"/>
  <c r="CV253" i="12"/>
  <c r="CC264" i="12"/>
  <c r="CB264" i="12"/>
  <c r="CS264" i="12"/>
  <c r="CP264" i="12"/>
  <c r="CQ264" i="12"/>
  <c r="CD266" i="12"/>
  <c r="C266" i="12"/>
  <c r="CQ287" i="12"/>
  <c r="CP287" i="12"/>
  <c r="CE287" i="12"/>
  <c r="C287" i="12"/>
  <c r="CB287" i="12"/>
  <c r="CS339" i="12"/>
  <c r="CR339" i="12"/>
  <c r="CQ339" i="12"/>
  <c r="CE339" i="12"/>
  <c r="CD339" i="12"/>
  <c r="CC339" i="12"/>
  <c r="AX339" i="12" s="1"/>
  <c r="CP364" i="12"/>
  <c r="CO364" i="12"/>
  <c r="CB364" i="12"/>
  <c r="CA364" i="12"/>
  <c r="AN364" i="12" s="1"/>
  <c r="CA386" i="12"/>
  <c r="AT386" i="12" s="1"/>
  <c r="CO386" i="12"/>
  <c r="CP55" i="12"/>
  <c r="CF55" i="12"/>
  <c r="CE55" i="12"/>
  <c r="E86" i="12"/>
  <c r="CS208" i="12"/>
  <c r="CK208" i="12"/>
  <c r="AY208" i="12" s="1"/>
  <c r="CE208" i="12"/>
  <c r="CY208" i="12"/>
  <c r="CH212" i="12"/>
  <c r="CI212" i="12"/>
  <c r="CW212" i="12"/>
  <c r="CD212" i="12"/>
  <c r="CC268" i="12"/>
  <c r="CB268" i="12"/>
  <c r="CP268" i="12"/>
  <c r="CE268" i="12"/>
  <c r="C272" i="12"/>
  <c r="AY274" i="12"/>
  <c r="C283" i="12"/>
  <c r="CP283" i="12"/>
  <c r="CC287" i="12"/>
  <c r="CR278" i="12"/>
  <c r="CD278" i="12"/>
  <c r="CE285" i="12"/>
  <c r="CC285" i="12"/>
  <c r="CB285" i="12"/>
  <c r="CC299" i="12"/>
  <c r="CB299" i="12"/>
  <c r="CA299" i="12"/>
  <c r="CR299" i="12"/>
  <c r="CQ299" i="12"/>
  <c r="CP299" i="12"/>
  <c r="CD299" i="12"/>
  <c r="CB386" i="12"/>
  <c r="CV241" i="12"/>
  <c r="CR241" i="12"/>
  <c r="C241" i="12"/>
  <c r="CO241" i="12"/>
  <c r="CD265" i="12"/>
  <c r="C265" i="12"/>
  <c r="CS281" i="12"/>
  <c r="CE281" i="12"/>
  <c r="C288" i="12"/>
  <c r="C314" i="12"/>
  <c r="CP318" i="12"/>
  <c r="C318" i="12"/>
  <c r="CC320" i="12"/>
  <c r="CQ320" i="12"/>
  <c r="B388" i="12"/>
  <c r="CO409" i="12"/>
  <c r="CB409" i="12"/>
  <c r="CD248" i="12"/>
  <c r="AY248" i="12" s="1"/>
  <c r="CR248" i="12"/>
  <c r="CG252" i="12"/>
  <c r="CF252" i="12"/>
  <c r="AY252" i="12" s="1"/>
  <c r="CU252" i="12"/>
  <c r="CT252" i="12"/>
  <c r="CI252" i="12"/>
  <c r="CH252" i="12"/>
  <c r="CT258" i="12"/>
  <c r="CW258" i="12"/>
  <c r="CV258" i="12"/>
  <c r="CU258" i="12"/>
  <c r="CC265" i="12"/>
  <c r="CB265" i="12"/>
  <c r="CE265" i="12"/>
  <c r="CS265" i="12"/>
  <c r="CW275" i="12"/>
  <c r="CI275" i="12"/>
  <c r="CH275" i="12"/>
  <c r="CG275" i="12"/>
  <c r="CT275" i="12"/>
  <c r="CV286" i="12"/>
  <c r="CU286" i="12"/>
  <c r="CT286" i="12"/>
  <c r="CH286" i="12"/>
  <c r="CG286" i="12"/>
  <c r="AY286" i="12" s="1"/>
  <c r="CW286" i="12"/>
  <c r="CA344" i="12"/>
  <c r="CO344" i="12"/>
  <c r="CP378" i="12"/>
  <c r="CB378" i="12"/>
  <c r="CA378" i="12"/>
  <c r="AT378" i="12" s="1"/>
  <c r="G409" i="12"/>
  <c r="AB36" i="12"/>
  <c r="CP119" i="12"/>
  <c r="CA119" i="12"/>
  <c r="CB119" i="12"/>
  <c r="CO210" i="12"/>
  <c r="CH210" i="12"/>
  <c r="CP210" i="12"/>
  <c r="CG227" i="12"/>
  <c r="CC227" i="12"/>
  <c r="CU227" i="12"/>
  <c r="CB241" i="12"/>
  <c r="CI273" i="12"/>
  <c r="CH273" i="12"/>
  <c r="CW273" i="12"/>
  <c r="CV273" i="12"/>
  <c r="AY279" i="12"/>
  <c r="CR286" i="12"/>
  <c r="CD286" i="12"/>
  <c r="CB307" i="12"/>
  <c r="C307" i="12"/>
  <c r="CP409" i="12"/>
  <c r="G30" i="12"/>
  <c r="CG47" i="12"/>
  <c r="CF47" i="12"/>
  <c r="AB47" i="12" s="1"/>
  <c r="CJ47" i="12"/>
  <c r="CI47" i="12"/>
  <c r="CX47" i="12"/>
  <c r="AX97" i="12"/>
  <c r="CW205" i="12"/>
  <c r="CP205" i="12"/>
  <c r="CV205" i="12"/>
  <c r="CH205" i="12"/>
  <c r="CT208" i="12"/>
  <c r="CA210" i="12"/>
  <c r="CU212" i="12"/>
  <c r="C233" i="12"/>
  <c r="CX233" i="12"/>
  <c r="CC233" i="12"/>
  <c r="CX240" i="12"/>
  <c r="CU240" i="12"/>
  <c r="C240" i="12"/>
  <c r="CG240" i="12"/>
  <c r="CR273" i="12"/>
  <c r="CD273" i="12"/>
  <c r="CQ275" i="12"/>
  <c r="CP275" i="12"/>
  <c r="CE275" i="12"/>
  <c r="AY275" i="12" s="1"/>
  <c r="CS275" i="12"/>
  <c r="C282" i="12"/>
  <c r="CB284" i="12"/>
  <c r="CS284" i="12"/>
  <c r="C284" i="12"/>
  <c r="CB314" i="12"/>
  <c r="CB318" i="12"/>
  <c r="CB322" i="12"/>
  <c r="CO410" i="12"/>
  <c r="CP410" i="12"/>
  <c r="CB410" i="12"/>
  <c r="CA410" i="12"/>
  <c r="CV57" i="12"/>
  <c r="CU57" i="12"/>
  <c r="CT57" i="12"/>
  <c r="CS57" i="12"/>
  <c r="CP81" i="12"/>
  <c r="CB81" i="12"/>
  <c r="CA81" i="12"/>
  <c r="CQ205" i="12"/>
  <c r="CX205" i="12"/>
  <c r="C205" i="12"/>
  <c r="CU205" i="12"/>
  <c r="CU263" i="12"/>
  <c r="CT263" i="12"/>
  <c r="CW263" i="12"/>
  <c r="CV263" i="12"/>
  <c r="CF263" i="12"/>
  <c r="CE14" i="12"/>
  <c r="CD14" i="12"/>
  <c r="CC14" i="12"/>
  <c r="CS14" i="12"/>
  <c r="G27" i="12"/>
  <c r="CS55" i="12"/>
  <c r="CA57" i="12"/>
  <c r="Y57" i="12" s="1"/>
  <c r="CO77" i="12"/>
  <c r="CB77" i="12"/>
  <c r="CO81" i="12"/>
  <c r="CO119" i="12"/>
  <c r="CA136" i="12"/>
  <c r="CB136" i="12"/>
  <c r="AN136" i="12" s="1"/>
  <c r="P156" i="12"/>
  <c r="C180" i="12"/>
  <c r="CC199" i="12"/>
  <c r="CQ199" i="12"/>
  <c r="CB210" i="12"/>
  <c r="CV212" i="12"/>
  <c r="CU214" i="12"/>
  <c r="C214" i="12"/>
  <c r="CC214" i="12"/>
  <c r="CJ214" i="12"/>
  <c r="CJ222" i="12"/>
  <c r="CC222" i="12"/>
  <c r="CU222" i="12"/>
  <c r="AY239" i="12"/>
  <c r="CD241" i="12"/>
  <c r="CC263" i="12"/>
  <c r="CB263" i="12"/>
  <c r="CE263" i="12"/>
  <c r="CS263" i="12"/>
  <c r="CP273" i="12"/>
  <c r="CS273" i="12"/>
  <c r="CE273" i="12"/>
  <c r="CB273" i="12"/>
  <c r="CR277" i="12"/>
  <c r="CD277" i="12"/>
  <c r="CP312" i="12"/>
  <c r="C312" i="12"/>
  <c r="CF336" i="12"/>
  <c r="CE336" i="12"/>
  <c r="CC336" i="12"/>
  <c r="CD336" i="12"/>
  <c r="CO378" i="12"/>
  <c r="B399" i="12"/>
  <c r="CB42" i="12"/>
  <c r="CY42" i="12"/>
  <c r="CA42" i="12"/>
  <c r="AB42" i="12" s="1"/>
  <c r="CX42" i="12"/>
  <c r="CT56" i="12"/>
  <c r="CS56" i="12"/>
  <c r="CG198" i="12"/>
  <c r="CU198" i="12"/>
  <c r="CP222" i="12"/>
  <c r="CO222" i="12"/>
  <c r="CI222" i="12"/>
  <c r="CD222" i="12"/>
  <c r="CB222" i="12"/>
  <c r="AY222" i="12" s="1"/>
  <c r="CQ230" i="12"/>
  <c r="CJ230" i="12"/>
  <c r="CC230" i="12"/>
  <c r="CD262" i="12"/>
  <c r="CR262" i="12"/>
  <c r="C271" i="12"/>
  <c r="CQ278" i="12"/>
  <c r="CP278" i="12"/>
  <c r="CE278" i="12"/>
  <c r="CS278" i="12"/>
  <c r="CC278" i="12"/>
  <c r="CS288" i="12"/>
  <c r="CQ288" i="12"/>
  <c r="CP288" i="12"/>
  <c r="CE288" i="12"/>
  <c r="CC288" i="12"/>
  <c r="CT311" i="12"/>
  <c r="CS311" i="12"/>
  <c r="CD311" i="12"/>
  <c r="AW311" i="12" s="1"/>
  <c r="CB359" i="12"/>
  <c r="CA359" i="12"/>
  <c r="AN359" i="12" s="1"/>
  <c r="CP404" i="12"/>
  <c r="CO404" i="12"/>
  <c r="CB404" i="12"/>
  <c r="V404" i="12" s="1"/>
  <c r="CK42" i="12"/>
  <c r="CH56" i="12"/>
  <c r="Y56" i="12" s="1"/>
  <c r="Y59" i="12"/>
  <c r="CJ198" i="12"/>
  <c r="CQ206" i="12"/>
  <c r="CU206" i="12"/>
  <c r="CH207" i="12"/>
  <c r="CD207" i="12"/>
  <c r="CR207" i="12"/>
  <c r="CP207" i="12"/>
  <c r="CY225" i="12"/>
  <c r="CE225" i="12"/>
  <c r="CV234" i="12"/>
  <c r="CD234" i="12"/>
  <c r="CB234" i="12"/>
  <c r="AY258" i="12"/>
  <c r="CD298" i="12"/>
  <c r="CC298" i="12"/>
  <c r="CB298" i="12"/>
  <c r="AP298" i="12" s="1"/>
  <c r="CU311" i="12"/>
  <c r="CO375" i="12"/>
  <c r="CB375" i="12"/>
  <c r="CA375" i="12"/>
  <c r="AT375" i="12" s="1"/>
  <c r="CO42" i="12"/>
  <c r="CO56" i="12"/>
  <c r="C161" i="12"/>
  <c r="CI206" i="12"/>
  <c r="CH206" i="12"/>
  <c r="AY206" i="12" s="1"/>
  <c r="CP206" i="12"/>
  <c r="CQ225" i="12"/>
  <c r="CX225" i="12"/>
  <c r="CC225" i="12"/>
  <c r="CW229" i="12"/>
  <c r="CV229" i="12"/>
  <c r="CI229" i="12"/>
  <c r="CH229" i="12"/>
  <c r="AY229" i="12" s="1"/>
  <c r="CA234" i="12"/>
  <c r="CW247" i="12"/>
  <c r="CV247" i="12"/>
  <c r="CI247" i="12"/>
  <c r="CH247" i="12"/>
  <c r="CG247" i="12"/>
  <c r="CW254" i="12"/>
  <c r="CU254" i="12"/>
  <c r="CV274" i="12"/>
  <c r="CU274" i="12"/>
  <c r="CT274" i="12"/>
  <c r="CI274" i="12"/>
  <c r="CE292" i="12"/>
  <c r="AY292" i="12" s="1"/>
  <c r="CP292" i="12"/>
  <c r="CS292" i="12"/>
  <c r="AW323" i="12"/>
  <c r="C361" i="12"/>
  <c r="B382" i="12"/>
  <c r="C147" i="12"/>
  <c r="CQ196" i="12"/>
  <c r="CU196" i="12"/>
  <c r="C196" i="12"/>
  <c r="CX196" i="12"/>
  <c r="CX203" i="12"/>
  <c r="CV221" i="12"/>
  <c r="CR221" i="12"/>
  <c r="CO221" i="12"/>
  <c r="CI223" i="12"/>
  <c r="CH223" i="12"/>
  <c r="CX224" i="12"/>
  <c r="CC224" i="12"/>
  <c r="CI231" i="12"/>
  <c r="CH231" i="12"/>
  <c r="CD235" i="12"/>
  <c r="CR235" i="12"/>
  <c r="CP235" i="12"/>
  <c r="CO338" i="12"/>
  <c r="C338" i="12"/>
  <c r="CB401" i="12"/>
  <c r="CA401" i="12"/>
  <c r="V401" i="12" s="1"/>
  <c r="CW49" i="12"/>
  <c r="CV105" i="12"/>
  <c r="CI105" i="12"/>
  <c r="CA122" i="12"/>
  <c r="AJ122" i="12" s="1"/>
  <c r="CB122" i="12"/>
  <c r="CX216" i="12"/>
  <c r="CG216" i="12"/>
  <c r="CF219" i="12"/>
  <c r="CE219" i="12"/>
  <c r="CT219" i="12"/>
  <c r="CA221" i="12"/>
  <c r="CA223" i="12"/>
  <c r="CA231" i="12"/>
  <c r="AY231" i="12" s="1"/>
  <c r="CA235" i="12"/>
  <c r="CU245" i="12"/>
  <c r="CT245" i="12"/>
  <c r="CW245" i="12"/>
  <c r="CV245" i="12"/>
  <c r="CE272" i="12"/>
  <c r="CA338" i="12"/>
  <c r="CG352" i="12"/>
  <c r="CU352" i="12"/>
  <c r="CA396" i="12"/>
  <c r="CP401" i="12"/>
  <c r="CW36" i="12"/>
  <c r="CV43" i="12"/>
  <c r="CX49" i="12"/>
  <c r="CA216" i="12"/>
  <c r="AY216" i="12" s="1"/>
  <c r="CH216" i="12"/>
  <c r="CA220" i="12"/>
  <c r="AY220" i="12" s="1"/>
  <c r="CR220" i="12"/>
  <c r="CB223" i="12"/>
  <c r="CH227" i="12"/>
  <c r="CB231" i="12"/>
  <c r="CB235" i="12"/>
  <c r="AY251" i="12"/>
  <c r="CC260" i="12"/>
  <c r="CB260" i="12"/>
  <c r="CE260" i="12"/>
  <c r="CQ274" i="12"/>
  <c r="CP274" i="12"/>
  <c r="CS274" i="12"/>
  <c r="CC291" i="12"/>
  <c r="CB291" i="12"/>
  <c r="CE291" i="12"/>
  <c r="CU309" i="12"/>
  <c r="CT309" i="12"/>
  <c r="CS309" i="12"/>
  <c r="CG309" i="12"/>
  <c r="CF309" i="12"/>
  <c r="CE309" i="12"/>
  <c r="AW309" i="12" s="1"/>
  <c r="AW316" i="12"/>
  <c r="CF352" i="12"/>
  <c r="CT352" i="12"/>
  <c r="CA380" i="12"/>
  <c r="AT380" i="12" s="1"/>
  <c r="CB380" i="12"/>
  <c r="CB396" i="12"/>
  <c r="CP402" i="12"/>
  <c r="CB402" i="12"/>
  <c r="V402" i="12" s="1"/>
  <c r="CA49" i="12"/>
  <c r="AB49" i="12" s="1"/>
  <c r="CH197" i="12"/>
  <c r="AY197" i="12" s="1"/>
  <c r="CP197" i="12"/>
  <c r="CO197" i="12"/>
  <c r="CR217" i="12"/>
  <c r="CB217" i="12"/>
  <c r="CA217" i="12"/>
  <c r="AY217" i="12" s="1"/>
  <c r="CW218" i="12"/>
  <c r="CV218" i="12"/>
  <c r="CD221" i="12"/>
  <c r="CG224" i="12"/>
  <c r="CI227" i="12"/>
  <c r="CG232" i="12"/>
  <c r="CJ237" i="12"/>
  <c r="CQ237" i="12"/>
  <c r="CC237" i="12"/>
  <c r="CG241" i="12"/>
  <c r="CU241" i="12"/>
  <c r="AY245" i="12"/>
  <c r="CG260" i="12"/>
  <c r="CP272" i="12"/>
  <c r="CB362" i="12"/>
  <c r="CA362" i="12"/>
  <c r="AN362" i="12" s="1"/>
  <c r="CO396" i="12"/>
  <c r="CV290" i="12"/>
  <c r="CU290" i="12"/>
  <c r="CT290" i="12"/>
  <c r="CP411" i="12"/>
  <c r="CO411" i="12"/>
  <c r="CB411" i="12"/>
  <c r="C200" i="12"/>
  <c r="CU200" i="12"/>
  <c r="C204" i="12"/>
  <c r="C218" i="12"/>
  <c r="CQ228" i="12"/>
  <c r="CJ228" i="12"/>
  <c r="AY228" i="12" s="1"/>
  <c r="AY255" i="12"/>
  <c r="CD269" i="12"/>
  <c r="CR269" i="12"/>
  <c r="B389" i="12"/>
  <c r="CP403" i="12"/>
  <c r="CO403" i="12"/>
  <c r="CX218" i="12"/>
  <c r="CA225" i="12"/>
  <c r="CC269" i="12"/>
  <c r="CB269" i="12"/>
  <c r="CS269" i="12"/>
  <c r="CQ276" i="12"/>
  <c r="CP276" i="12"/>
  <c r="C276" i="12"/>
  <c r="CS323" i="12"/>
  <c r="CR323" i="12"/>
  <c r="AL345" i="12"/>
  <c r="V351" i="12"/>
  <c r="CA411" i="12"/>
  <c r="CP240" i="12"/>
  <c r="CO240" i="12"/>
  <c r="CC266" i="12"/>
  <c r="CB266" i="12"/>
  <c r="CF329" i="12"/>
  <c r="CE329" i="12"/>
  <c r="CD329" i="12"/>
  <c r="AX329" i="12" s="1"/>
  <c r="CB171" i="6"/>
  <c r="CA171" i="6"/>
  <c r="S171" i="6" s="1"/>
  <c r="C175" i="6"/>
  <c r="CP171" i="6"/>
  <c r="CO171" i="6"/>
  <c r="CP235" i="6"/>
  <c r="CW235" i="6"/>
  <c r="CO235" i="6"/>
  <c r="CI235" i="6"/>
  <c r="CR235" i="6"/>
  <c r="CH235" i="6"/>
  <c r="CA235" i="6"/>
  <c r="CB235" i="6"/>
  <c r="CV235" i="6"/>
  <c r="CD235" i="6"/>
  <c r="AJ119" i="6"/>
  <c r="S83" i="6"/>
  <c r="CQ233" i="6"/>
  <c r="CC233" i="6"/>
  <c r="CJ233" i="6"/>
  <c r="CG233" i="6"/>
  <c r="CX233" i="6"/>
  <c r="CU233" i="6"/>
  <c r="CO97" i="6"/>
  <c r="CQ97" i="6"/>
  <c r="CP97" i="6"/>
  <c r="CC97" i="6"/>
  <c r="CB97" i="6"/>
  <c r="CA97" i="6"/>
  <c r="CP146" i="6"/>
  <c r="CQ146" i="6"/>
  <c r="CC146" i="6"/>
  <c r="CB146" i="6"/>
  <c r="AS146" i="6" s="1"/>
  <c r="CA186" i="6"/>
  <c r="R186" i="6" s="1"/>
  <c r="CW218" i="6"/>
  <c r="CI218" i="6"/>
  <c r="CH218" i="6"/>
  <c r="CO218" i="6"/>
  <c r="CD218" i="6"/>
  <c r="CY237" i="6"/>
  <c r="CF237" i="6"/>
  <c r="CS237" i="6"/>
  <c r="CE237" i="6"/>
  <c r="CK237" i="6"/>
  <c r="CT237" i="6"/>
  <c r="CB323" i="6"/>
  <c r="CP323" i="6"/>
  <c r="CO382" i="6"/>
  <c r="CB382" i="6"/>
  <c r="CA382" i="6"/>
  <c r="AT382" i="6" s="1"/>
  <c r="CP382" i="6"/>
  <c r="CA77" i="6"/>
  <c r="CP77" i="6"/>
  <c r="CO77" i="6"/>
  <c r="CB77" i="6"/>
  <c r="CC150" i="6"/>
  <c r="CA174" i="6"/>
  <c r="CB186" i="6"/>
  <c r="CA218" i="6"/>
  <c r="CS226" i="6"/>
  <c r="CY226" i="6"/>
  <c r="CK226" i="6"/>
  <c r="CF226" i="6"/>
  <c r="CE226" i="6"/>
  <c r="CT226" i="6"/>
  <c r="CQ301" i="6"/>
  <c r="CC338" i="6"/>
  <c r="CF338" i="6"/>
  <c r="CT338" i="6"/>
  <c r="CR338" i="6"/>
  <c r="CQ338" i="6"/>
  <c r="CS338" i="6"/>
  <c r="CE338" i="6"/>
  <c r="CD338" i="6"/>
  <c r="CQ98" i="6"/>
  <c r="CP98" i="6"/>
  <c r="CC98" i="6"/>
  <c r="CO98" i="6"/>
  <c r="CB138" i="6"/>
  <c r="CD276" i="6"/>
  <c r="C276" i="6"/>
  <c r="CR276" i="6"/>
  <c r="E157" i="6"/>
  <c r="E163" i="6" s="1"/>
  <c r="CK197" i="6"/>
  <c r="CT197" i="6"/>
  <c r="CS197" i="6"/>
  <c r="CK236" i="6"/>
  <c r="CT236" i="6"/>
  <c r="CS236" i="6"/>
  <c r="CB396" i="6"/>
  <c r="CP396" i="6"/>
  <c r="CO396" i="6"/>
  <c r="CA396" i="6"/>
  <c r="CP141" i="6"/>
  <c r="CB141" i="6"/>
  <c r="CQ141" i="6"/>
  <c r="CA141" i="6"/>
  <c r="CO141" i="6"/>
  <c r="CC141" i="6"/>
  <c r="CP286" i="6"/>
  <c r="CB286" i="6"/>
  <c r="CQ286" i="6"/>
  <c r="CE286" i="6"/>
  <c r="CS286" i="6"/>
  <c r="CJ218" i="6"/>
  <c r="C218" i="6"/>
  <c r="CQ218" i="6"/>
  <c r="CG218" i="6"/>
  <c r="CC218" i="6"/>
  <c r="CX218" i="6"/>
  <c r="CC323" i="6"/>
  <c r="C323" i="6"/>
  <c r="CQ323" i="6"/>
  <c r="CC345" i="6"/>
  <c r="CD345" i="6"/>
  <c r="CV195" i="6"/>
  <c r="C195" i="6"/>
  <c r="CD195" i="6"/>
  <c r="CA195" i="6"/>
  <c r="CB195" i="6"/>
  <c r="CW195" i="6"/>
  <c r="CR195" i="6"/>
  <c r="CP195" i="6"/>
  <c r="CP154" i="6"/>
  <c r="CO154" i="6"/>
  <c r="CB154" i="6"/>
  <c r="CA154" i="6"/>
  <c r="CO186" i="6"/>
  <c r="CR218" i="6"/>
  <c r="CP384" i="6"/>
  <c r="CO384" i="6"/>
  <c r="CA384" i="6"/>
  <c r="AT384" i="6" s="1"/>
  <c r="CV14" i="6"/>
  <c r="CF14" i="6"/>
  <c r="CE14" i="6"/>
  <c r="CD14" i="6"/>
  <c r="CB14" i="6"/>
  <c r="CA14" i="6"/>
  <c r="Y14" i="6" s="1"/>
  <c r="CC14" i="6"/>
  <c r="CU14" i="6"/>
  <c r="CP14" i="6"/>
  <c r="CT14" i="6"/>
  <c r="CS14" i="6"/>
  <c r="CQ14" i="6"/>
  <c r="CQ134" i="6"/>
  <c r="CB134" i="6"/>
  <c r="AN134" i="6" s="1"/>
  <c r="CP134" i="6"/>
  <c r="CO134" i="6"/>
  <c r="CA134" i="6"/>
  <c r="CC134" i="6"/>
  <c r="CO180" i="6"/>
  <c r="CP180" i="6"/>
  <c r="CB180" i="6"/>
  <c r="CA180" i="6"/>
  <c r="CO220" i="6"/>
  <c r="CR245" i="6"/>
  <c r="CD245" i="6"/>
  <c r="C245" i="6"/>
  <c r="CV262" i="6"/>
  <c r="CU262" i="6"/>
  <c r="CF262" i="6"/>
  <c r="CT262" i="6"/>
  <c r="CI262" i="6"/>
  <c r="CW262" i="6"/>
  <c r="CG262" i="6"/>
  <c r="CH262" i="6"/>
  <c r="CC276" i="6"/>
  <c r="CP276" i="6"/>
  <c r="CE276" i="6"/>
  <c r="CB276" i="6"/>
  <c r="CS276" i="6"/>
  <c r="CQ276" i="6"/>
  <c r="CH289" i="6"/>
  <c r="CG289" i="6"/>
  <c r="CV289" i="6"/>
  <c r="CI289" i="6"/>
  <c r="CW289" i="6"/>
  <c r="CF289" i="6"/>
  <c r="CO394" i="6"/>
  <c r="CB394" i="6"/>
  <c r="CP394" i="6"/>
  <c r="CA394" i="6"/>
  <c r="V394" i="6" s="1"/>
  <c r="CG14" i="6"/>
  <c r="CA67" i="6"/>
  <c r="S67" i="6" s="1"/>
  <c r="CO67" i="6"/>
  <c r="CA121" i="6"/>
  <c r="AJ121" i="6" s="1"/>
  <c r="CP121" i="6"/>
  <c r="CO121" i="6"/>
  <c r="CB121" i="6"/>
  <c r="CH195" i="6"/>
  <c r="CW212" i="6"/>
  <c r="C212" i="6"/>
  <c r="CV212" i="6"/>
  <c r="CI212" i="6"/>
  <c r="CR212" i="6"/>
  <c r="CO212" i="6"/>
  <c r="CP212" i="6"/>
  <c r="CD212" i="6"/>
  <c r="CA212" i="6"/>
  <c r="CB212" i="6"/>
  <c r="CS245" i="6"/>
  <c r="CB245" i="6"/>
  <c r="CQ245" i="6"/>
  <c r="CP245" i="6"/>
  <c r="CD262" i="6"/>
  <c r="CR262" i="6"/>
  <c r="CH14" i="6"/>
  <c r="CA98" i="6"/>
  <c r="AX98" i="6" s="1"/>
  <c r="CP155" i="6"/>
  <c r="CO155" i="6"/>
  <c r="CB155" i="6"/>
  <c r="CA155" i="6"/>
  <c r="P155" i="6" s="1"/>
  <c r="CP168" i="6"/>
  <c r="CB168" i="6"/>
  <c r="CO168" i="6"/>
  <c r="CA168" i="6"/>
  <c r="S168" i="6" s="1"/>
  <c r="CI195" i="6"/>
  <c r="CE201" i="6"/>
  <c r="CE203" i="6"/>
  <c r="CF203" i="6"/>
  <c r="CT203" i="6"/>
  <c r="CS203" i="6"/>
  <c r="CU218" i="6"/>
  <c r="CF225" i="6"/>
  <c r="CS225" i="6"/>
  <c r="CE225" i="6"/>
  <c r="CY225" i="6"/>
  <c r="CT225" i="6"/>
  <c r="CC231" i="6"/>
  <c r="CK239" i="6"/>
  <c r="CS239" i="6"/>
  <c r="CT239" i="6"/>
  <c r="CF239" i="6"/>
  <c r="CE239" i="6"/>
  <c r="CE241" i="6"/>
  <c r="CS241" i="6"/>
  <c r="CF241" i="6"/>
  <c r="CK241" i="6"/>
  <c r="CT241" i="6"/>
  <c r="CY241" i="6"/>
  <c r="CC245" i="6"/>
  <c r="CS262" i="6"/>
  <c r="CB262" i="6"/>
  <c r="CP262" i="6"/>
  <c r="CQ262" i="6"/>
  <c r="CE262" i="6"/>
  <c r="CQ298" i="6"/>
  <c r="CP298" i="6"/>
  <c r="CC298" i="6"/>
  <c r="CD298" i="6"/>
  <c r="CR298" i="6"/>
  <c r="CO298" i="6"/>
  <c r="CB298" i="6"/>
  <c r="CA298" i="6"/>
  <c r="AP298" i="6" s="1"/>
  <c r="CR345" i="6"/>
  <c r="CF45" i="6"/>
  <c r="CV45" i="6"/>
  <c r="CW45" i="6"/>
  <c r="CU45" i="6"/>
  <c r="CH45" i="6"/>
  <c r="CY45" i="6"/>
  <c r="CX45" i="6"/>
  <c r="CT45" i="6"/>
  <c r="CQ45" i="6"/>
  <c r="CI45" i="6"/>
  <c r="CG45" i="6"/>
  <c r="CB45" i="6"/>
  <c r="AB45" i="6" s="1"/>
  <c r="CC45" i="6"/>
  <c r="CB67" i="6"/>
  <c r="CA79" i="6"/>
  <c r="S79" i="6" s="1"/>
  <c r="CO79" i="6"/>
  <c r="CP79" i="6"/>
  <c r="CB98" i="6"/>
  <c r="CA135" i="6"/>
  <c r="CO135" i="6"/>
  <c r="CC135" i="6"/>
  <c r="AN135" i="6" s="1"/>
  <c r="CC203" i="6"/>
  <c r="CQ203" i="6"/>
  <c r="CU203" i="6"/>
  <c r="CU206" i="6"/>
  <c r="C206" i="6"/>
  <c r="CG206" i="6"/>
  <c r="CC206" i="6"/>
  <c r="CX206" i="6"/>
  <c r="CQ206" i="6"/>
  <c r="CH212" i="6"/>
  <c r="CV218" i="6"/>
  <c r="CJ239" i="6"/>
  <c r="CU239" i="6"/>
  <c r="CC239" i="6"/>
  <c r="CG239" i="6"/>
  <c r="CE245" i="6"/>
  <c r="C249" i="6"/>
  <c r="CD249" i="6"/>
  <c r="AY260" i="6"/>
  <c r="CR292" i="6"/>
  <c r="C292" i="6"/>
  <c r="CC319" i="6"/>
  <c r="C319" i="6"/>
  <c r="CQ319" i="6"/>
  <c r="CP324" i="6"/>
  <c r="CB324" i="6"/>
  <c r="CC346" i="6"/>
  <c r="CD346" i="6"/>
  <c r="CR346" i="6"/>
  <c r="CQ346" i="6"/>
  <c r="CO363" i="6"/>
  <c r="CA363" i="6"/>
  <c r="CB363" i="6"/>
  <c r="CP363" i="6"/>
  <c r="CD11" i="6"/>
  <c r="CT11" i="6"/>
  <c r="CP11" i="6"/>
  <c r="CO11" i="6"/>
  <c r="CA11" i="6"/>
  <c r="CV11" i="6"/>
  <c r="CQ11" i="6"/>
  <c r="CH11" i="6"/>
  <c r="CG11" i="6"/>
  <c r="CF11" i="6"/>
  <c r="AB47" i="6"/>
  <c r="CP67" i="6"/>
  <c r="CA122" i="6"/>
  <c r="CB122" i="6"/>
  <c r="AN139" i="6"/>
  <c r="C193" i="6"/>
  <c r="CC193" i="6"/>
  <c r="CG193" i="6"/>
  <c r="CX193" i="6"/>
  <c r="CQ193" i="6"/>
  <c r="CU193" i="6"/>
  <c r="CO195" i="6"/>
  <c r="CR239" i="6"/>
  <c r="CO239" i="6"/>
  <c r="CD239" i="6"/>
  <c r="CV239" i="6"/>
  <c r="CB239" i="6"/>
  <c r="CI239" i="6"/>
  <c r="CH239" i="6"/>
  <c r="CA239" i="6"/>
  <c r="AY239" i="6" s="1"/>
  <c r="CC262" i="6"/>
  <c r="CT289" i="6"/>
  <c r="C299" i="6"/>
  <c r="CQ150" i="6"/>
  <c r="CP150" i="6"/>
  <c r="CP83" i="6"/>
  <c r="CO83" i="6"/>
  <c r="CB83" i="6"/>
  <c r="CA220" i="6"/>
  <c r="CI220" i="6"/>
  <c r="C220" i="6"/>
  <c r="CW220" i="6"/>
  <c r="CV220" i="6"/>
  <c r="CH220" i="6"/>
  <c r="CD220" i="6"/>
  <c r="CO14" i="6"/>
  <c r="C35" i="6"/>
  <c r="CQ36" i="6"/>
  <c r="CH36" i="6"/>
  <c r="CG36" i="6"/>
  <c r="CW36" i="6"/>
  <c r="CI36" i="6"/>
  <c r="CF36" i="6"/>
  <c r="CB36" i="6"/>
  <c r="CC36" i="6"/>
  <c r="CT36" i="6"/>
  <c r="CY36" i="6"/>
  <c r="CX36" i="6"/>
  <c r="CV36" i="6"/>
  <c r="CU36" i="6"/>
  <c r="C156" i="6"/>
  <c r="C157" i="6" s="1"/>
  <c r="D175" i="6"/>
  <c r="CQ222" i="6"/>
  <c r="C222" i="6"/>
  <c r="CJ222" i="6"/>
  <c r="CG222" i="6"/>
  <c r="CX222" i="6"/>
  <c r="CU222" i="6"/>
  <c r="CC222" i="6"/>
  <c r="C263" i="6"/>
  <c r="CD263" i="6"/>
  <c r="CR263" i="6"/>
  <c r="CU289" i="6"/>
  <c r="CO361" i="6"/>
  <c r="CB361" i="6"/>
  <c r="CA361" i="6"/>
  <c r="AN361" i="6" s="1"/>
  <c r="CP361" i="6"/>
  <c r="CQ263" i="6"/>
  <c r="CE263" i="6"/>
  <c r="CC263" i="6"/>
  <c r="CS263" i="6"/>
  <c r="CP263" i="6"/>
  <c r="CB263" i="6"/>
  <c r="CS213" i="6"/>
  <c r="CY213" i="6"/>
  <c r="CT213" i="6"/>
  <c r="CK213" i="6"/>
  <c r="CF213" i="6"/>
  <c r="CE213" i="6"/>
  <c r="CY201" i="6"/>
  <c r="CK201" i="6"/>
  <c r="CT201" i="6"/>
  <c r="CS201" i="6"/>
  <c r="CA69" i="6"/>
  <c r="CB69" i="6"/>
  <c r="CD222" i="6"/>
  <c r="CV222" i="6"/>
  <c r="CH222" i="6"/>
  <c r="CW222" i="6"/>
  <c r="CO222" i="6"/>
  <c r="CI222" i="6"/>
  <c r="CB222" i="6"/>
  <c r="CK199" i="6"/>
  <c r="CS199" i="6"/>
  <c r="CT199" i="6"/>
  <c r="CE196" i="6"/>
  <c r="CF196" i="6"/>
  <c r="CS196" i="6"/>
  <c r="CT196" i="6"/>
  <c r="CE210" i="6"/>
  <c r="CT210" i="6"/>
  <c r="CS210" i="6"/>
  <c r="CF210" i="6"/>
  <c r="CP222" i="6"/>
  <c r="CC274" i="6"/>
  <c r="CQ274" i="6"/>
  <c r="CP274" i="6"/>
  <c r="CS274" i="6"/>
  <c r="C274" i="6"/>
  <c r="CE274" i="6"/>
  <c r="CE280" i="6"/>
  <c r="CB285" i="6"/>
  <c r="CS285" i="6"/>
  <c r="CQ285" i="6"/>
  <c r="CP285" i="6"/>
  <c r="CB309" i="6"/>
  <c r="CC329" i="6"/>
  <c r="AX329" i="6" s="1"/>
  <c r="CJ36" i="6"/>
  <c r="CB75" i="6"/>
  <c r="CP81" i="6"/>
  <c r="CO81" i="6"/>
  <c r="CB81" i="6"/>
  <c r="C160" i="6"/>
  <c r="CJ213" i="6"/>
  <c r="CC213" i="6"/>
  <c r="CX213" i="6"/>
  <c r="CU213" i="6"/>
  <c r="CG213" i="6"/>
  <c r="CR222" i="6"/>
  <c r="CV264" i="6"/>
  <c r="CU264" i="6"/>
  <c r="CI264" i="6"/>
  <c r="CT264" i="6"/>
  <c r="CW264" i="6"/>
  <c r="CG264" i="6"/>
  <c r="CF264" i="6"/>
  <c r="AY290" i="6"/>
  <c r="AX334" i="6"/>
  <c r="CB174" i="6"/>
  <c r="CP174" i="6"/>
  <c r="CA138" i="6"/>
  <c r="CQ138" i="6"/>
  <c r="CO138" i="6"/>
  <c r="CP138" i="6"/>
  <c r="CS247" i="6"/>
  <c r="CC247" i="6"/>
  <c r="CB247" i="6"/>
  <c r="CQ247" i="6"/>
  <c r="CP247" i="6"/>
  <c r="AY277" i="6"/>
  <c r="CP123" i="6"/>
  <c r="CO123" i="6"/>
  <c r="CB123" i="6"/>
  <c r="CA123" i="6"/>
  <c r="AJ123" i="6" s="1"/>
  <c r="CO72" i="6"/>
  <c r="CP72" i="6"/>
  <c r="CB72" i="6"/>
  <c r="CA72" i="6"/>
  <c r="CQ231" i="6"/>
  <c r="CJ231" i="6"/>
  <c r="CG231" i="6"/>
  <c r="CA301" i="6"/>
  <c r="CO301" i="6"/>
  <c r="CD301" i="6"/>
  <c r="CP301" i="6"/>
  <c r="CC301" i="6"/>
  <c r="CB301" i="6"/>
  <c r="CB133" i="6"/>
  <c r="CA133" i="6"/>
  <c r="CC133" i="6"/>
  <c r="CQ133" i="6"/>
  <c r="CP133" i="6"/>
  <c r="CO133" i="6"/>
  <c r="CC286" i="6"/>
  <c r="CO127" i="6"/>
  <c r="CP127" i="6"/>
  <c r="CB127" i="6"/>
  <c r="CX231" i="6"/>
  <c r="CE309" i="6"/>
  <c r="CD309" i="6"/>
  <c r="CF309" i="6"/>
  <c r="CU309" i="6"/>
  <c r="CT309" i="6"/>
  <c r="CS309" i="6"/>
  <c r="CR309" i="6"/>
  <c r="CG309" i="6"/>
  <c r="AX336" i="6"/>
  <c r="CP380" i="6"/>
  <c r="CO380" i="6"/>
  <c r="CB380" i="6"/>
  <c r="AT380" i="6" s="1"/>
  <c r="CO69" i="6"/>
  <c r="CP148" i="6"/>
  <c r="CC148" i="6"/>
  <c r="CB148" i="6"/>
  <c r="AS148" i="6" s="1"/>
  <c r="CK208" i="6"/>
  <c r="CS208" i="6"/>
  <c r="CF208" i="6"/>
  <c r="CE208" i="6"/>
  <c r="CY208" i="6"/>
  <c r="CD280" i="6"/>
  <c r="CR280" i="6"/>
  <c r="C280" i="6"/>
  <c r="CQ317" i="6"/>
  <c r="CC317" i="6"/>
  <c r="C317" i="6"/>
  <c r="CE329" i="6"/>
  <c r="CS329" i="6"/>
  <c r="CT329" i="6"/>
  <c r="CR329" i="6"/>
  <c r="CQ329" i="6"/>
  <c r="CP69" i="6"/>
  <c r="CA182" i="6"/>
  <c r="CP182" i="6"/>
  <c r="CO182" i="6"/>
  <c r="CB182" i="6"/>
  <c r="CA222" i="6"/>
  <c r="CJ228" i="6"/>
  <c r="C228" i="6"/>
  <c r="CQ228" i="6"/>
  <c r="CG228" i="6"/>
  <c r="CX228" i="6"/>
  <c r="CC228" i="6"/>
  <c r="AY228" i="6" s="1"/>
  <c r="CF236" i="6"/>
  <c r="CA358" i="6"/>
  <c r="AN358" i="6" s="1"/>
  <c r="CO358" i="6"/>
  <c r="CB358" i="6"/>
  <c r="CP358" i="6"/>
  <c r="CA75" i="6"/>
  <c r="CA127" i="6"/>
  <c r="CK205" i="6"/>
  <c r="CT205" i="6"/>
  <c r="CS205" i="6"/>
  <c r="CK36" i="6"/>
  <c r="CO75" i="6"/>
  <c r="CP119" i="6"/>
  <c r="CB119" i="6"/>
  <c r="CO119" i="6"/>
  <c r="CP149" i="6"/>
  <c r="CQ149" i="6"/>
  <c r="CC149" i="6"/>
  <c r="CB149" i="6"/>
  <c r="AS149" i="6" s="1"/>
  <c r="C183" i="6"/>
  <c r="CF207" i="6"/>
  <c r="CE207" i="6"/>
  <c r="CT207" i="6"/>
  <c r="CS207" i="6"/>
  <c r="CW213" i="6"/>
  <c r="CV213" i="6"/>
  <c r="CH213" i="6"/>
  <c r="CR213" i="6"/>
  <c r="CD213" i="6"/>
  <c r="CI213" i="6"/>
  <c r="CB213" i="6"/>
  <c r="CK225" i="6"/>
  <c r="CB274" i="6"/>
  <c r="CC285" i="6"/>
  <c r="CF320" i="6"/>
  <c r="CE320" i="6"/>
  <c r="CT320" i="6"/>
  <c r="CG320" i="6"/>
  <c r="CS320" i="6"/>
  <c r="CR320" i="6"/>
  <c r="CU320" i="6"/>
  <c r="CD320" i="6"/>
  <c r="AW320" i="6" s="1"/>
  <c r="CF329" i="6"/>
  <c r="CO36" i="6"/>
  <c r="C63" i="6"/>
  <c r="CP65" i="6"/>
  <c r="CO65" i="6"/>
  <c r="CB65" i="6"/>
  <c r="CA81" i="6"/>
  <c r="S81" i="6" s="1"/>
  <c r="CP124" i="6"/>
  <c r="CO124" i="6"/>
  <c r="CB124" i="6"/>
  <c r="CP173" i="6"/>
  <c r="CO173" i="6"/>
  <c r="CB173" i="6"/>
  <c r="CA173" i="6"/>
  <c r="S173" i="6" s="1"/>
  <c r="CE199" i="6"/>
  <c r="CK203" i="6"/>
  <c r="CX207" i="6"/>
  <c r="CC207" i="6"/>
  <c r="AY207" i="6" s="1"/>
  <c r="CQ207" i="6"/>
  <c r="CU207" i="6"/>
  <c r="CA213" i="6"/>
  <c r="CO366" i="6"/>
  <c r="CP366" i="6"/>
  <c r="CB366" i="6"/>
  <c r="CA366" i="6"/>
  <c r="AN366" i="6" s="1"/>
  <c r="AT388" i="6"/>
  <c r="CC46" i="6"/>
  <c r="AB46" i="6" s="1"/>
  <c r="CU46" i="6"/>
  <c r="CT46" i="6"/>
  <c r="CG46" i="6"/>
  <c r="CY46" i="6"/>
  <c r="CX46" i="6"/>
  <c r="CV46" i="6"/>
  <c r="CW46" i="6"/>
  <c r="CK46" i="6"/>
  <c r="CH46" i="6"/>
  <c r="CJ46" i="6"/>
  <c r="CI46" i="6"/>
  <c r="CF46" i="6"/>
  <c r="CB137" i="6"/>
  <c r="CQ137" i="6"/>
  <c r="CP137" i="6"/>
  <c r="CO137" i="6"/>
  <c r="CC137" i="6"/>
  <c r="CA137" i="6"/>
  <c r="CF199" i="6"/>
  <c r="C202" i="6"/>
  <c r="CC202" i="6"/>
  <c r="CX202" i="6"/>
  <c r="CU202" i="6"/>
  <c r="CQ202" i="6"/>
  <c r="CE205" i="6"/>
  <c r="CO213" i="6"/>
  <c r="CU228" i="6"/>
  <c r="CD261" i="6"/>
  <c r="C261" i="6"/>
  <c r="CR261" i="6"/>
  <c r="CE285" i="6"/>
  <c r="CR293" i="6"/>
  <c r="C293" i="6"/>
  <c r="CD293" i="6"/>
  <c r="AW310" i="6"/>
  <c r="CA65" i="6"/>
  <c r="S65" i="6" s="1"/>
  <c r="C96" i="6"/>
  <c r="CA124" i="6"/>
  <c r="AJ124" i="6" s="1"/>
  <c r="CF205" i="6"/>
  <c r="CP213" i="6"/>
  <c r="CT257" i="6"/>
  <c r="CV257" i="6"/>
  <c r="CU257" i="6"/>
  <c r="CG257" i="6"/>
  <c r="CH257" i="6"/>
  <c r="CF257" i="6"/>
  <c r="CI257" i="6"/>
  <c r="CC275" i="6"/>
  <c r="CP275" i="6"/>
  <c r="C275" i="6"/>
  <c r="CQ275" i="6"/>
  <c r="CS275" i="6"/>
  <c r="CE318" i="6"/>
  <c r="CT318" i="6"/>
  <c r="CS318" i="6"/>
  <c r="CG318" i="6"/>
  <c r="AW318" i="6" s="1"/>
  <c r="CF318" i="6"/>
  <c r="CD318" i="6"/>
  <c r="CB159" i="6"/>
  <c r="CP159" i="6"/>
  <c r="CO159" i="6"/>
  <c r="CG42" i="6"/>
  <c r="CA42" i="6"/>
  <c r="CY42" i="6"/>
  <c r="CO42" i="6"/>
  <c r="E233" i="6"/>
  <c r="C233" i="6" s="1"/>
  <c r="CR198" i="6"/>
  <c r="CS336" i="6"/>
  <c r="CR336" i="6"/>
  <c r="CC336" i="6"/>
  <c r="CD336" i="6"/>
  <c r="CE336" i="6"/>
  <c r="CQ336" i="6"/>
  <c r="CI44" i="6"/>
  <c r="CY44" i="6"/>
  <c r="CA44" i="6"/>
  <c r="AB44" i="6" s="1"/>
  <c r="CW44" i="6"/>
  <c r="CV44" i="6"/>
  <c r="CH44" i="6"/>
  <c r="CH210" i="6"/>
  <c r="CB210" i="6"/>
  <c r="CA210" i="6"/>
  <c r="CP210" i="6"/>
  <c r="CT250" i="6"/>
  <c r="CH250" i="6"/>
  <c r="CU250" i="6"/>
  <c r="CW250" i="6"/>
  <c r="CV250" i="6"/>
  <c r="CV269" i="6"/>
  <c r="CU269" i="6"/>
  <c r="CF269" i="6"/>
  <c r="AY269" i="6" s="1"/>
  <c r="CW269" i="6"/>
  <c r="CT269" i="6"/>
  <c r="CH279" i="6"/>
  <c r="CI279" i="6"/>
  <c r="CE313" i="6"/>
  <c r="AW313" i="6" s="1"/>
  <c r="CD313" i="6"/>
  <c r="CU313" i="6"/>
  <c r="CG313" i="6"/>
  <c r="CF313" i="6"/>
  <c r="CA386" i="6"/>
  <c r="CO386" i="6"/>
  <c r="CP386" i="6"/>
  <c r="CB386" i="6"/>
  <c r="CT55" i="6"/>
  <c r="CO57" i="6"/>
  <c r="CA57" i="6"/>
  <c r="Y57" i="6" s="1"/>
  <c r="CG57" i="6"/>
  <c r="CP167" i="6"/>
  <c r="CQ204" i="6"/>
  <c r="CR206" i="6"/>
  <c r="E230" i="6"/>
  <c r="E231" i="6"/>
  <c r="CT252" i="6"/>
  <c r="CV252" i="6"/>
  <c r="CF252" i="6"/>
  <c r="CG252" i="6"/>
  <c r="CR279" i="6"/>
  <c r="CD279" i="6"/>
  <c r="CH282" i="6"/>
  <c r="CG282" i="6"/>
  <c r="CT282" i="6"/>
  <c r="CW282" i="6"/>
  <c r="CI282" i="6"/>
  <c r="AY282" i="6" s="1"/>
  <c r="CF282" i="6"/>
  <c r="CQ289" i="6"/>
  <c r="CE289" i="6"/>
  <c r="CC289" i="6"/>
  <c r="CB289" i="6"/>
  <c r="AN362" i="6"/>
  <c r="CS13" i="6"/>
  <c r="CU55" i="6"/>
  <c r="CA68" i="6"/>
  <c r="CR202" i="6"/>
  <c r="CQ209" i="6"/>
  <c r="C209" i="6"/>
  <c r="CJ209" i="6"/>
  <c r="CC209" i="6"/>
  <c r="CD210" i="6"/>
  <c r="CS216" i="6"/>
  <c r="CD219" i="6"/>
  <c r="CV219" i="6"/>
  <c r="CI219" i="6"/>
  <c r="C219" i="6"/>
  <c r="D230" i="6"/>
  <c r="D232" i="6"/>
  <c r="D234" i="6"/>
  <c r="CA372" i="6"/>
  <c r="CP372" i="6"/>
  <c r="CO372" i="6"/>
  <c r="CB372" i="6"/>
  <c r="CT13" i="6"/>
  <c r="CV41" i="6"/>
  <c r="CJ41" i="6"/>
  <c r="CB41" i="6"/>
  <c r="CA41" i="6"/>
  <c r="CQ41" i="6"/>
  <c r="CC42" i="6"/>
  <c r="CC44" i="6"/>
  <c r="CV55" i="6"/>
  <c r="CB57" i="6"/>
  <c r="CU59" i="6"/>
  <c r="CB68" i="6"/>
  <c r="CT200" i="6"/>
  <c r="CD209" i="6"/>
  <c r="CV209" i="6"/>
  <c r="CB209" i="6"/>
  <c r="CV217" i="6"/>
  <c r="CS252" i="6"/>
  <c r="CE252" i="6"/>
  <c r="CV266" i="6"/>
  <c r="CU266" i="6"/>
  <c r="CT266" i="6"/>
  <c r="CF266" i="6"/>
  <c r="CG271" i="6"/>
  <c r="CF271" i="6"/>
  <c r="CH271" i="6"/>
  <c r="CV279" i="6"/>
  <c r="CW290" i="6"/>
  <c r="CD351" i="6"/>
  <c r="CR351" i="6"/>
  <c r="CE351" i="6"/>
  <c r="CS12" i="6"/>
  <c r="CU13" i="6"/>
  <c r="CT39" i="6"/>
  <c r="CC39" i="6"/>
  <c r="AB39" i="6" s="1"/>
  <c r="CY39" i="6"/>
  <c r="CT51" i="6"/>
  <c r="CO68" i="6"/>
  <c r="CG105" i="6"/>
  <c r="CA159" i="6"/>
  <c r="P159" i="6" s="1"/>
  <c r="CA172" i="6"/>
  <c r="S172" i="6" s="1"/>
  <c r="CA187" i="6"/>
  <c r="R187" i="6" s="1"/>
  <c r="CV196" i="6"/>
  <c r="CU198" i="6"/>
  <c r="CV204" i="6"/>
  <c r="CW217" i="6"/>
  <c r="CA219" i="6"/>
  <c r="CV224" i="6"/>
  <c r="C247" i="6"/>
  <c r="CD250" i="6"/>
  <c r="CB252" i="6"/>
  <c r="C254" i="6"/>
  <c r="CD254" i="6"/>
  <c r="CD266" i="6"/>
  <c r="CR266" i="6"/>
  <c r="CP271" i="6"/>
  <c r="CE271" i="6"/>
  <c r="AY271" i="6" s="1"/>
  <c r="CW279" i="6"/>
  <c r="CP289" i="6"/>
  <c r="C291" i="6"/>
  <c r="CD291" i="6"/>
  <c r="CR291" i="6"/>
  <c r="CP322" i="6"/>
  <c r="C322" i="6"/>
  <c r="CB336" i="6"/>
  <c r="CB362" i="6"/>
  <c r="B387" i="6"/>
  <c r="CO126" i="6"/>
  <c r="CB126" i="6"/>
  <c r="CA126" i="6"/>
  <c r="AJ126" i="6" s="1"/>
  <c r="CQ136" i="6"/>
  <c r="CO136" i="6"/>
  <c r="CX240" i="6"/>
  <c r="C240" i="6"/>
  <c r="CQ240" i="6"/>
  <c r="CC240" i="6"/>
  <c r="CU240" i="6"/>
  <c r="CG240" i="6"/>
  <c r="AY264" i="6"/>
  <c r="E232" i="6"/>
  <c r="CS257" i="6"/>
  <c r="CB257" i="6"/>
  <c r="CE257" i="6"/>
  <c r="CB42" i="6"/>
  <c r="CB44" i="6"/>
  <c r="D170" i="6"/>
  <c r="CS200" i="6"/>
  <c r="CJ37" i="6"/>
  <c r="CB37" i="6"/>
  <c r="AB37" i="6" s="1"/>
  <c r="CG37" i="6"/>
  <c r="CF37" i="6"/>
  <c r="CV37" i="6"/>
  <c r="CY40" i="6"/>
  <c r="CA40" i="6"/>
  <c r="CQ40" i="6"/>
  <c r="CC40" i="6"/>
  <c r="CB40" i="6"/>
  <c r="CC41" i="6"/>
  <c r="S73" i="6"/>
  <c r="CH105" i="6"/>
  <c r="CA120" i="6"/>
  <c r="AJ120" i="6" s="1"/>
  <c r="CB136" i="6"/>
  <c r="AN136" i="6" s="1"/>
  <c r="CA167" i="6"/>
  <c r="S167" i="6" s="1"/>
  <c r="CB172" i="6"/>
  <c r="CO187" i="6"/>
  <c r="CW196" i="6"/>
  <c r="CA209" i="6"/>
  <c r="CI210" i="6"/>
  <c r="CC252" i="6"/>
  <c r="CS254" i="6"/>
  <c r="CC254" i="6"/>
  <c r="CP254" i="6"/>
  <c r="CP257" i="6"/>
  <c r="C286" i="6"/>
  <c r="CR289" i="6"/>
  <c r="CP291" i="6"/>
  <c r="CE291" i="6"/>
  <c r="CQ291" i="6"/>
  <c r="C324" i="6"/>
  <c r="CQ324" i="6"/>
  <c r="CF336" i="6"/>
  <c r="CO362" i="6"/>
  <c r="CQ337" i="6"/>
  <c r="CS337" i="6"/>
  <c r="CF337" i="6"/>
  <c r="CE337" i="6"/>
  <c r="CD337" i="6"/>
  <c r="CY216" i="6"/>
  <c r="CK216" i="6"/>
  <c r="CO44" i="6"/>
  <c r="CP198" i="6"/>
  <c r="CH198" i="6"/>
  <c r="CW198" i="6"/>
  <c r="CV199" i="6"/>
  <c r="CD199" i="6"/>
  <c r="CX200" i="6"/>
  <c r="CQ200" i="6"/>
  <c r="CR204" i="6"/>
  <c r="CO204" i="6"/>
  <c r="CA204" i="6"/>
  <c r="CB205" i="6"/>
  <c r="CI205" i="6"/>
  <c r="CH205" i="6"/>
  <c r="CR210" i="6"/>
  <c r="CR250" i="6"/>
  <c r="CR269" i="6"/>
  <c r="C288" i="6"/>
  <c r="CH290" i="6"/>
  <c r="CG290" i="6"/>
  <c r="CF290" i="6"/>
  <c r="CV290" i="6"/>
  <c r="CT290" i="6"/>
  <c r="B399" i="6"/>
  <c r="CQ42" i="6"/>
  <c r="CQ44" i="6"/>
  <c r="CA70" i="6"/>
  <c r="S70" i="6" s="1"/>
  <c r="CH281" i="6"/>
  <c r="AY281" i="6" s="1"/>
  <c r="CV281" i="6"/>
  <c r="CB70" i="6"/>
  <c r="CA185" i="6"/>
  <c r="CB185" i="6"/>
  <c r="CX197" i="6"/>
  <c r="CJ197" i="6"/>
  <c r="CO185" i="6"/>
  <c r="CU229" i="6"/>
  <c r="CX229" i="6"/>
  <c r="CC229" i="6"/>
  <c r="AY229" i="6" s="1"/>
  <c r="CP388" i="6"/>
  <c r="CO388" i="6"/>
  <c r="CB388" i="6"/>
  <c r="CK44" i="6"/>
  <c r="CE55" i="6"/>
  <c r="CP55" i="6"/>
  <c r="CW106" i="6"/>
  <c r="CG106" i="6"/>
  <c r="AM106" i="6" s="1"/>
  <c r="CQ196" i="6"/>
  <c r="CC196" i="6"/>
  <c r="CC198" i="6"/>
  <c r="CG198" i="6"/>
  <c r="C198" i="6"/>
  <c r="CI202" i="6"/>
  <c r="CD202" i="6"/>
  <c r="CW202" i="6"/>
  <c r="CV202" i="6"/>
  <c r="CH202" i="6"/>
  <c r="C204" i="6"/>
  <c r="CG204" i="6"/>
  <c r="CH206" i="6"/>
  <c r="CV206" i="6"/>
  <c r="CI217" i="6"/>
  <c r="CH217" i="6"/>
  <c r="C217" i="6"/>
  <c r="CS249" i="6"/>
  <c r="CE249" i="6"/>
  <c r="CT258" i="6"/>
  <c r="CF258" i="6"/>
  <c r="CG258" i="6"/>
  <c r="CU258" i="6"/>
  <c r="CW258" i="6"/>
  <c r="CV258" i="6"/>
  <c r="CT278" i="6"/>
  <c r="CH278" i="6"/>
  <c r="CG278" i="6"/>
  <c r="CI278" i="6"/>
  <c r="CP314" i="6"/>
  <c r="C314" i="6"/>
  <c r="CP13" i="6"/>
  <c r="CO13" i="6"/>
  <c r="CA13" i="6"/>
  <c r="CK42" i="6"/>
  <c r="CA55" i="6"/>
  <c r="Y55" i="6" s="1"/>
  <c r="CQ95" i="6"/>
  <c r="CP95" i="6"/>
  <c r="CB13" i="6"/>
  <c r="CA200" i="6"/>
  <c r="CB200" i="6"/>
  <c r="CP200" i="6"/>
  <c r="CA206" i="6"/>
  <c r="CS215" i="6"/>
  <c r="CK215" i="6"/>
  <c r="CB217" i="6"/>
  <c r="CY224" i="6"/>
  <c r="CS224" i="6"/>
  <c r="CB249" i="6"/>
  <c r="CT251" i="6"/>
  <c r="CU251" i="6"/>
  <c r="CI251" i="6"/>
  <c r="CH251" i="6"/>
  <c r="CG251" i="6"/>
  <c r="CU252" i="6"/>
  <c r="CS258" i="6"/>
  <c r="CC258" i="6"/>
  <c r="CB258" i="6"/>
  <c r="CC278" i="6"/>
  <c r="CB278" i="6"/>
  <c r="CP278" i="6"/>
  <c r="CU282" i="6"/>
  <c r="CB345" i="6"/>
  <c r="AL345" i="6" s="1"/>
  <c r="CP352" i="6"/>
  <c r="CO352" i="6"/>
  <c r="CA352" i="6"/>
  <c r="CE352" i="6"/>
  <c r="CD352" i="6"/>
  <c r="CP359" i="6"/>
  <c r="CB359" i="6"/>
  <c r="CA359" i="6"/>
  <c r="AN359" i="6" s="1"/>
  <c r="CP364" i="6"/>
  <c r="CA364" i="6"/>
  <c r="CO364" i="6"/>
  <c r="CB364" i="6"/>
  <c r="CB12" i="6"/>
  <c r="CP12" i="6"/>
  <c r="CO12" i="6"/>
  <c r="CA12" i="6"/>
  <c r="CC13" i="6"/>
  <c r="CH51" i="6"/>
  <c r="CX51" i="6"/>
  <c r="CO51" i="6"/>
  <c r="CK51" i="6"/>
  <c r="CA51" i="6"/>
  <c r="CS57" i="6"/>
  <c r="CS59" i="6"/>
  <c r="CE59" i="6"/>
  <c r="CB59" i="6"/>
  <c r="CA59" i="6"/>
  <c r="CT59" i="6"/>
  <c r="CH106" i="6"/>
  <c r="CP185" i="6"/>
  <c r="CA196" i="6"/>
  <c r="AY196" i="6" s="1"/>
  <c r="CA198" i="6"/>
  <c r="CA199" i="6"/>
  <c r="AY199" i="6" s="1"/>
  <c r="CC200" i="6"/>
  <c r="CB202" i="6"/>
  <c r="CB204" i="6"/>
  <c r="CA205" i="6"/>
  <c r="CB206" i="6"/>
  <c r="CT214" i="6"/>
  <c r="CS214" i="6"/>
  <c r="CF214" i="6"/>
  <c r="CE214" i="6"/>
  <c r="AY214" i="6" s="1"/>
  <c r="CR219" i="6"/>
  <c r="CE223" i="6"/>
  <c r="CF223" i="6"/>
  <c r="CT223" i="6"/>
  <c r="CS223" i="6"/>
  <c r="CJ224" i="6"/>
  <c r="CC224" i="6"/>
  <c r="CH229" i="6"/>
  <c r="CD229" i="6"/>
  <c r="CC249" i="6"/>
  <c r="CW252" i="6"/>
  <c r="CV265" i="6"/>
  <c r="CU265" i="6"/>
  <c r="CF265" i="6"/>
  <c r="CH265" i="6"/>
  <c r="CG265" i="6"/>
  <c r="CW270" i="6"/>
  <c r="CT270" i="6"/>
  <c r="CI270" i="6"/>
  <c r="CH270" i="6"/>
  <c r="CV282" i="6"/>
  <c r="CB288" i="6"/>
  <c r="CC288" i="6"/>
  <c r="CS288" i="6"/>
  <c r="CP288" i="6"/>
  <c r="CG307" i="6"/>
  <c r="CT307" i="6"/>
  <c r="CS307" i="6"/>
  <c r="CR307" i="6"/>
  <c r="CB314" i="6"/>
  <c r="CF331" i="6"/>
  <c r="CC331" i="6"/>
  <c r="AX331" i="6" s="1"/>
  <c r="CS331" i="6"/>
  <c r="CE331" i="6"/>
  <c r="CD13" i="6"/>
  <c r="CK37" i="6"/>
  <c r="CJ40" i="6"/>
  <c r="CO41" i="6"/>
  <c r="CU48" i="6"/>
  <c r="CI48" i="6"/>
  <c r="AB48" i="6" s="1"/>
  <c r="CY48" i="6"/>
  <c r="CB51" i="6"/>
  <c r="CT57" i="6"/>
  <c r="CP70" i="6"/>
  <c r="CI106" i="6"/>
  <c r="CB196" i="6"/>
  <c r="CC197" i="6"/>
  <c r="AY197" i="6" s="1"/>
  <c r="CB198" i="6"/>
  <c r="CB199" i="6"/>
  <c r="CD200" i="6"/>
  <c r="CC204" i="6"/>
  <c r="CR209" i="6"/>
  <c r="CV210" i="6"/>
  <c r="CQ214" i="6"/>
  <c r="CX214" i="6"/>
  <c r="CH215" i="6"/>
  <c r="CP215" i="6"/>
  <c r="CO215" i="6"/>
  <c r="CB215" i="6"/>
  <c r="CA215" i="6"/>
  <c r="AY215" i="6" s="1"/>
  <c r="CD217" i="6"/>
  <c r="CO224" i="6"/>
  <c r="CB224" i="6"/>
  <c r="CA224" i="6"/>
  <c r="AY224" i="6" s="1"/>
  <c r="CD224" i="6"/>
  <c r="CR224" i="6"/>
  <c r="CG229" i="6"/>
  <c r="C238" i="6"/>
  <c r="CC238" i="6"/>
  <c r="CQ238" i="6"/>
  <c r="CS251" i="6"/>
  <c r="CB251" i="6"/>
  <c r="CP251" i="6"/>
  <c r="CT255" i="6"/>
  <c r="CF255" i="6"/>
  <c r="CI255" i="6"/>
  <c r="CW255" i="6"/>
  <c r="CV255" i="6"/>
  <c r="CE258" i="6"/>
  <c r="CV267" i="6"/>
  <c r="CU267" i="6"/>
  <c r="CF267" i="6"/>
  <c r="AY267" i="6" s="1"/>
  <c r="CH267" i="6"/>
  <c r="CV271" i="6"/>
  <c r="CT273" i="6"/>
  <c r="CU273" i="6"/>
  <c r="CF273" i="6"/>
  <c r="CE278" i="6"/>
  <c r="CH283" i="6"/>
  <c r="CG283" i="6"/>
  <c r="CT283" i="6"/>
  <c r="CI283" i="6"/>
  <c r="CF283" i="6"/>
  <c r="CD288" i="6"/>
  <c r="AW316" i="6"/>
  <c r="C335" i="6"/>
  <c r="CP335" i="6"/>
  <c r="CB335" i="6"/>
  <c r="CC337" i="6"/>
  <c r="AX337" i="6" s="1"/>
  <c r="CO359" i="6"/>
  <c r="CP375" i="6"/>
  <c r="CB375" i="6"/>
  <c r="AT375" i="6" s="1"/>
  <c r="CP401" i="6"/>
  <c r="CB401" i="6"/>
  <c r="V401" i="6" s="1"/>
  <c r="CO401" i="6"/>
  <c r="CC12" i="6"/>
  <c r="CE13" i="6"/>
  <c r="CO37" i="6"/>
  <c r="CJ39" i="6"/>
  <c r="CK40" i="6"/>
  <c r="CT42" i="6"/>
  <c r="CT44" i="6"/>
  <c r="CX47" i="6"/>
  <c r="CO47" i="6"/>
  <c r="CT47" i="6"/>
  <c r="CF49" i="6"/>
  <c r="CQ49" i="6"/>
  <c r="CC49" i="6"/>
  <c r="AB49" i="6" s="1"/>
  <c r="CK50" i="6"/>
  <c r="CC50" i="6"/>
  <c r="CQ50" i="6"/>
  <c r="CO50" i="6"/>
  <c r="CA50" i="6"/>
  <c r="AB50" i="6" s="1"/>
  <c r="CC51" i="6"/>
  <c r="CF55" i="6"/>
  <c r="CU57" i="6"/>
  <c r="CB78" i="6"/>
  <c r="S78" i="6" s="1"/>
  <c r="CA95" i="6"/>
  <c r="CU106" i="6"/>
  <c r="CA140" i="6"/>
  <c r="AN140" i="6" s="1"/>
  <c r="D162" i="6"/>
  <c r="D163" i="6" s="1"/>
  <c r="C169" i="6"/>
  <c r="C170" i="6" s="1"/>
  <c r="C176" i="6" s="1"/>
  <c r="C181" i="6"/>
  <c r="CD196" i="6"/>
  <c r="CD198" i="6"/>
  <c r="CE200" i="6"/>
  <c r="CD204" i="6"/>
  <c r="CD205" i="6"/>
  <c r="CD206" i="6"/>
  <c r="CU209" i="6"/>
  <c r="CW210" i="6"/>
  <c r="CH223" i="6"/>
  <c r="CD223" i="6"/>
  <c r="CE224" i="6"/>
  <c r="CI229" i="6"/>
  <c r="CV238" i="6"/>
  <c r="CP238" i="6"/>
  <c r="CR238" i="6"/>
  <c r="CO238" i="6"/>
  <c r="CA238" i="6"/>
  <c r="CP249" i="6"/>
  <c r="CC251" i="6"/>
  <c r="CH258" i="6"/>
  <c r="CV260" i="6"/>
  <c r="CU260" i="6"/>
  <c r="CF260" i="6"/>
  <c r="CW260" i="6"/>
  <c r="CG260" i="6"/>
  <c r="CB265" i="6"/>
  <c r="AY265" i="6" s="1"/>
  <c r="CS265" i="6"/>
  <c r="CB270" i="6"/>
  <c r="AY270" i="6" s="1"/>
  <c r="CP270" i="6"/>
  <c r="CW271" i="6"/>
  <c r="CF278" i="6"/>
  <c r="CR285" i="6"/>
  <c r="C285" i="6"/>
  <c r="CE288" i="6"/>
  <c r="CB307" i="6"/>
  <c r="AW307" i="6" s="1"/>
  <c r="CE333" i="6"/>
  <c r="AX333" i="6" s="1"/>
  <c r="CR333" i="6"/>
  <c r="CQ333" i="6"/>
  <c r="CT333" i="6"/>
  <c r="CS333" i="6"/>
  <c r="CB352" i="6"/>
  <c r="C360" i="6"/>
  <c r="C365" i="6"/>
  <c r="CG236" i="6"/>
  <c r="CX236" i="6"/>
  <c r="CX237" i="6"/>
  <c r="CQ237" i="6"/>
  <c r="CT248" i="6"/>
  <c r="CF248" i="6"/>
  <c r="AY248" i="6" s="1"/>
  <c r="CW248" i="6"/>
  <c r="CH277" i="6"/>
  <c r="CW277" i="6"/>
  <c r="CD284" i="6"/>
  <c r="C284" i="6"/>
  <c r="CS311" i="6"/>
  <c r="CT311" i="6"/>
  <c r="CR311" i="6"/>
  <c r="C344" i="6"/>
  <c r="AL346" i="6"/>
  <c r="CX205" i="6"/>
  <c r="CO216" i="6"/>
  <c r="CB216" i="6"/>
  <c r="CP216" i="6"/>
  <c r="CD216" i="6"/>
  <c r="CU219" i="6"/>
  <c r="CG219" i="6"/>
  <c r="CQ220" i="6"/>
  <c r="CC220" i="6"/>
  <c r="CP225" i="6"/>
  <c r="CD277" i="6"/>
  <c r="CR277" i="6"/>
  <c r="CQ284" i="6"/>
  <c r="CC284" i="6"/>
  <c r="CO346" i="6"/>
  <c r="V400" i="6"/>
  <c r="CP409" i="6"/>
  <c r="CB409" i="6"/>
  <c r="G409" i="6" s="1"/>
  <c r="CJ236" i="6"/>
  <c r="AY236" i="6" s="1"/>
  <c r="CJ237" i="6"/>
  <c r="CI248" i="6"/>
  <c r="CQ266" i="6"/>
  <c r="CB266" i="6"/>
  <c r="CB283" i="6"/>
  <c r="CE283" i="6"/>
  <c r="D306" i="6"/>
  <c r="CU311" i="6"/>
  <c r="CG321" i="6"/>
  <c r="CE321" i="6"/>
  <c r="AW321" i="6" s="1"/>
  <c r="CU321" i="6"/>
  <c r="CT321" i="6"/>
  <c r="CD321" i="6"/>
  <c r="CB330" i="6"/>
  <c r="C330" i="6"/>
  <c r="CS332" i="6"/>
  <c r="CR332" i="6"/>
  <c r="CQ332" i="6"/>
  <c r="CE332" i="6"/>
  <c r="AX332" i="6" s="1"/>
  <c r="CA357" i="6"/>
  <c r="AN357" i="6" s="1"/>
  <c r="CO357" i="6"/>
  <c r="CP357" i="6"/>
  <c r="CA379" i="6"/>
  <c r="AT379" i="6" s="1"/>
  <c r="CO379" i="6"/>
  <c r="CP411" i="6"/>
  <c r="CO411" i="6"/>
  <c r="CB411" i="6"/>
  <c r="G25" i="6"/>
  <c r="CJ226" i="6"/>
  <c r="CC226" i="6"/>
  <c r="AY226" i="6" s="1"/>
  <c r="CS253" i="6"/>
  <c r="CP253" i="6"/>
  <c r="C253" i="6"/>
  <c r="CA330" i="6"/>
  <c r="CO330" i="6"/>
  <c r="CB339" i="6"/>
  <c r="C339" i="6"/>
  <c r="CP339" i="6"/>
  <c r="CB402" i="6"/>
  <c r="V402" i="6" s="1"/>
  <c r="CP402" i="6"/>
  <c r="CX43" i="6"/>
  <c r="J163" i="6"/>
  <c r="CR201" i="6"/>
  <c r="CI201" i="6"/>
  <c r="CA201" i="6"/>
  <c r="CA208" i="6"/>
  <c r="CB211" i="6"/>
  <c r="CO211" i="6"/>
  <c r="CA211" i="6"/>
  <c r="AY211" i="6" s="1"/>
  <c r="CA225" i="6"/>
  <c r="AY225" i="6" s="1"/>
  <c r="CP236" i="6"/>
  <c r="CO237" i="6"/>
  <c r="CR256" i="6"/>
  <c r="C256" i="6"/>
  <c r="CT259" i="6"/>
  <c r="CH259" i="6"/>
  <c r="CI259" i="6"/>
  <c r="AY259" i="6" s="1"/>
  <c r="CC266" i="6"/>
  <c r="CS267" i="6"/>
  <c r="CT277" i="6"/>
  <c r="CS279" i="6"/>
  <c r="CC283" i="6"/>
  <c r="CC300" i="6"/>
  <c r="CB300" i="6"/>
  <c r="CA300" i="6"/>
  <c r="AP300" i="6" s="1"/>
  <c r="CP300" i="6"/>
  <c r="CB357" i="6"/>
  <c r="CA411" i="6"/>
  <c r="G411" i="6" s="1"/>
  <c r="CW38" i="6"/>
  <c r="E234" i="6"/>
  <c r="CH287" i="6"/>
  <c r="AY287" i="6" s="1"/>
  <c r="CG287" i="6"/>
  <c r="AW311" i="6"/>
  <c r="B395" i="6"/>
  <c r="CP410" i="6"/>
  <c r="CO410" i="6"/>
  <c r="CB403" i="6"/>
  <c r="CA403" i="6"/>
  <c r="CV268" i="6"/>
  <c r="CU268" i="6"/>
  <c r="CH268" i="6"/>
  <c r="AY268" i="6" s="1"/>
  <c r="CT268" i="6"/>
  <c r="CR310" i="6"/>
  <c r="CD310" i="6"/>
  <c r="CU310" i="6"/>
  <c r="CE315" i="6"/>
  <c r="CG315" i="6"/>
  <c r="CI221" i="6"/>
  <c r="AY221" i="6" s="1"/>
  <c r="CW221" i="6"/>
  <c r="CS256" i="6"/>
  <c r="CB256" i="6"/>
  <c r="CF287" i="6"/>
  <c r="B385" i="6"/>
  <c r="D235" i="6"/>
  <c r="CR278" i="6"/>
  <c r="CP250" i="6"/>
  <c r="AY273" i="6"/>
  <c r="E306" i="6"/>
  <c r="CP316" i="6"/>
  <c r="AY237" i="13" l="1"/>
  <c r="AY200" i="13"/>
  <c r="AN134" i="13"/>
  <c r="AY277" i="13"/>
  <c r="CW262" i="13"/>
  <c r="CV262" i="13"/>
  <c r="CU262" i="13"/>
  <c r="CT262" i="13"/>
  <c r="CF262" i="13"/>
  <c r="CI262" i="13"/>
  <c r="CH262" i="13"/>
  <c r="CG262" i="13"/>
  <c r="AY258" i="13"/>
  <c r="CT193" i="13"/>
  <c r="CE193" i="13"/>
  <c r="AY193" i="13" s="1"/>
  <c r="CY193" i="13"/>
  <c r="CS193" i="13"/>
  <c r="CK193" i="13"/>
  <c r="CF193" i="13"/>
  <c r="R180" i="13"/>
  <c r="S168" i="13"/>
  <c r="CP382" i="13"/>
  <c r="CO382" i="13"/>
  <c r="CA382" i="13"/>
  <c r="CB382" i="13"/>
  <c r="AW311" i="13"/>
  <c r="AY260" i="13"/>
  <c r="R185" i="13"/>
  <c r="CT250" i="13"/>
  <c r="CU250" i="13"/>
  <c r="CI250" i="13"/>
  <c r="CH250" i="13"/>
  <c r="CG250" i="13"/>
  <c r="AY250" i="13" s="1"/>
  <c r="CF250" i="13"/>
  <c r="CW250" i="13"/>
  <c r="CV250" i="13"/>
  <c r="S174" i="13"/>
  <c r="AY273" i="13"/>
  <c r="AT385" i="13"/>
  <c r="AY229" i="13"/>
  <c r="AT372" i="13"/>
  <c r="AN141" i="13"/>
  <c r="AY251" i="13"/>
  <c r="AY252" i="13"/>
  <c r="CG312" i="13"/>
  <c r="CR312" i="13"/>
  <c r="CF312" i="13"/>
  <c r="CD312" i="13"/>
  <c r="CU312" i="13"/>
  <c r="CT312" i="13"/>
  <c r="CS312" i="13"/>
  <c r="CE312" i="13"/>
  <c r="CQ97" i="13"/>
  <c r="B437" i="13" s="1"/>
  <c r="CA97" i="13"/>
  <c r="CC97" i="13"/>
  <c r="CB97" i="13"/>
  <c r="CP97" i="13"/>
  <c r="CO97" i="13"/>
  <c r="CY203" i="13"/>
  <c r="CF203" i="13"/>
  <c r="CE203" i="13"/>
  <c r="AY203" i="13" s="1"/>
  <c r="CT203" i="13"/>
  <c r="CK203" i="13"/>
  <c r="CS203" i="13"/>
  <c r="AT375" i="13"/>
  <c r="CY236" i="13"/>
  <c r="CS236" i="13"/>
  <c r="CK236" i="13"/>
  <c r="CF236" i="13"/>
  <c r="CE236" i="13"/>
  <c r="AY236" i="13" s="1"/>
  <c r="CT236" i="13"/>
  <c r="AY281" i="13"/>
  <c r="CY218" i="13"/>
  <c r="CT218" i="13"/>
  <c r="CS218" i="13"/>
  <c r="CE218" i="13"/>
  <c r="CK218" i="13"/>
  <c r="CF218" i="13"/>
  <c r="CE352" i="13"/>
  <c r="CO352" i="13"/>
  <c r="CD352" i="13"/>
  <c r="CC352" i="13"/>
  <c r="CB352" i="13"/>
  <c r="CQ352" i="13"/>
  <c r="CP352" i="13"/>
  <c r="CA352" i="13"/>
  <c r="V352" i="13" s="1"/>
  <c r="CS352" i="13"/>
  <c r="CR352" i="13"/>
  <c r="AY283" i="13"/>
  <c r="AJ125" i="13"/>
  <c r="AX334" i="13"/>
  <c r="CK215" i="13"/>
  <c r="CF215" i="13"/>
  <c r="CE215" i="13"/>
  <c r="CY215" i="13"/>
  <c r="CT215" i="13"/>
  <c r="CS215" i="13"/>
  <c r="CV293" i="13"/>
  <c r="CU293" i="13"/>
  <c r="CH293" i="13"/>
  <c r="CG293" i="13"/>
  <c r="CF293" i="13"/>
  <c r="AY293" i="13" s="1"/>
  <c r="CT293" i="13"/>
  <c r="CW293" i="13"/>
  <c r="CI293" i="13"/>
  <c r="AY286" i="13"/>
  <c r="AY218" i="13"/>
  <c r="CC299" i="13"/>
  <c r="CB299" i="13"/>
  <c r="CR299" i="13"/>
  <c r="CQ299" i="13"/>
  <c r="CO299" i="13"/>
  <c r="CP299" i="13"/>
  <c r="CD299" i="13"/>
  <c r="CA299" i="13"/>
  <c r="CG308" i="13"/>
  <c r="CE308" i="13"/>
  <c r="CD308" i="13"/>
  <c r="AW308" i="13" s="1"/>
  <c r="CT308" i="13"/>
  <c r="CR308" i="13"/>
  <c r="CF308" i="13"/>
  <c r="CU308" i="13"/>
  <c r="CS308" i="13"/>
  <c r="AY256" i="13"/>
  <c r="AN133" i="13"/>
  <c r="AY241" i="13"/>
  <c r="AY274" i="13"/>
  <c r="CQ300" i="13"/>
  <c r="CP300" i="13"/>
  <c r="CO300" i="13"/>
  <c r="CD300" i="13"/>
  <c r="CR300" i="13"/>
  <c r="CC300" i="13"/>
  <c r="CB300" i="13"/>
  <c r="CA300" i="13"/>
  <c r="AP300" i="13" s="1"/>
  <c r="CT204" i="13"/>
  <c r="CS204" i="13"/>
  <c r="CY204" i="13"/>
  <c r="CK204" i="13"/>
  <c r="CF204" i="13"/>
  <c r="CE204" i="13"/>
  <c r="AY204" i="13" s="1"/>
  <c r="AY276" i="13"/>
  <c r="CF316" i="13"/>
  <c r="CE316" i="13"/>
  <c r="CT316" i="13"/>
  <c r="CS316" i="13"/>
  <c r="CR316" i="13"/>
  <c r="CU316" i="13"/>
  <c r="CG316" i="13"/>
  <c r="CD316" i="13"/>
  <c r="CT307" i="13"/>
  <c r="CR307" i="13"/>
  <c r="CF307" i="13"/>
  <c r="CS307" i="13"/>
  <c r="CG307" i="13"/>
  <c r="CE307" i="13"/>
  <c r="CD307" i="13"/>
  <c r="CU307" i="13"/>
  <c r="AY269" i="13"/>
  <c r="AY222" i="13"/>
  <c r="AY268" i="13"/>
  <c r="AY284" i="13"/>
  <c r="AY235" i="13"/>
  <c r="AY205" i="13"/>
  <c r="AW307" i="13"/>
  <c r="AY248" i="13"/>
  <c r="AY201" i="13"/>
  <c r="AB46" i="13"/>
  <c r="AY224" i="13"/>
  <c r="AB50" i="13"/>
  <c r="CE196" i="13"/>
  <c r="CS196" i="13"/>
  <c r="CK196" i="13"/>
  <c r="CT196" i="13"/>
  <c r="CF196" i="13"/>
  <c r="AY196" i="13" s="1"/>
  <c r="CY196" i="13"/>
  <c r="CV291" i="13"/>
  <c r="CU291" i="13"/>
  <c r="CT291" i="13"/>
  <c r="CW291" i="13"/>
  <c r="CI291" i="13"/>
  <c r="CH291" i="13"/>
  <c r="CG291" i="13"/>
  <c r="CF291" i="13"/>
  <c r="CV282" i="13"/>
  <c r="CU282" i="13"/>
  <c r="CF282" i="13"/>
  <c r="CW282" i="13"/>
  <c r="CT282" i="13"/>
  <c r="CI282" i="13"/>
  <c r="CH282" i="13"/>
  <c r="CG282" i="13"/>
  <c r="CY211" i="13"/>
  <c r="CT211" i="13"/>
  <c r="CS211" i="13"/>
  <c r="CK211" i="13"/>
  <c r="CF211" i="13"/>
  <c r="CE211" i="13"/>
  <c r="AY211" i="13" s="1"/>
  <c r="CT210" i="13"/>
  <c r="CS210" i="13"/>
  <c r="CK210" i="13"/>
  <c r="CF210" i="13"/>
  <c r="CE210" i="13"/>
  <c r="AY210" i="13" s="1"/>
  <c r="CY210" i="13"/>
  <c r="G410" i="13"/>
  <c r="Y59" i="13"/>
  <c r="AZ96" i="13"/>
  <c r="AX96" i="13"/>
  <c r="AY215" i="13"/>
  <c r="AP301" i="13"/>
  <c r="Y58" i="13"/>
  <c r="AX98" i="13"/>
  <c r="Y11" i="13"/>
  <c r="AM106" i="13"/>
  <c r="CC333" i="13"/>
  <c r="CF333" i="13"/>
  <c r="CE333" i="13"/>
  <c r="CD333" i="13"/>
  <c r="CT333" i="13"/>
  <c r="CS333" i="13"/>
  <c r="CR333" i="13"/>
  <c r="CQ333" i="13"/>
  <c r="AY271" i="13"/>
  <c r="Y55" i="13"/>
  <c r="AY291" i="13"/>
  <c r="AY265" i="13"/>
  <c r="CB359" i="13"/>
  <c r="CP359" i="13"/>
  <c r="CO359" i="13"/>
  <c r="CA359" i="13"/>
  <c r="CY209" i="13"/>
  <c r="CT209" i="13"/>
  <c r="CS209" i="13"/>
  <c r="CE209" i="13"/>
  <c r="CF209" i="13"/>
  <c r="CK209" i="13"/>
  <c r="AY212" i="13"/>
  <c r="AY245" i="13"/>
  <c r="AB39" i="13"/>
  <c r="CT223" i="13"/>
  <c r="CF223" i="13"/>
  <c r="CE223" i="13"/>
  <c r="AY223" i="13" s="1"/>
  <c r="CK223" i="13"/>
  <c r="CY223" i="13"/>
  <c r="CS223" i="13"/>
  <c r="AY198" i="13"/>
  <c r="Y13" i="13"/>
  <c r="C176" i="13"/>
  <c r="CY237" i="13"/>
  <c r="CT237" i="13"/>
  <c r="CS237" i="13"/>
  <c r="CK237" i="13"/>
  <c r="CF237" i="13"/>
  <c r="CE237" i="13"/>
  <c r="AN358" i="13"/>
  <c r="CH257" i="13"/>
  <c r="CG257" i="13"/>
  <c r="AY257" i="13" s="1"/>
  <c r="CF257" i="13"/>
  <c r="CU257" i="13"/>
  <c r="CT257" i="13"/>
  <c r="CW257" i="13"/>
  <c r="CV257" i="13"/>
  <c r="CI257" i="13"/>
  <c r="AY233" i="13"/>
  <c r="CP361" i="13"/>
  <c r="CO361" i="13"/>
  <c r="CB361" i="13"/>
  <c r="CA361" i="13"/>
  <c r="AN361" i="13" s="1"/>
  <c r="AL345" i="13"/>
  <c r="AY292" i="13"/>
  <c r="AN362" i="13"/>
  <c r="CK240" i="13"/>
  <c r="CT240" i="13"/>
  <c r="CS240" i="13"/>
  <c r="CF240" i="13"/>
  <c r="CE240" i="13"/>
  <c r="AY240" i="13" s="1"/>
  <c r="CY240" i="13"/>
  <c r="D163" i="13"/>
  <c r="CG315" i="13"/>
  <c r="AW315" i="13" s="1"/>
  <c r="CF315" i="13"/>
  <c r="CE315" i="13"/>
  <c r="CU315" i="13"/>
  <c r="CT315" i="13"/>
  <c r="CS315" i="13"/>
  <c r="CR315" i="13"/>
  <c r="CD315" i="13"/>
  <c r="A437" i="13"/>
  <c r="S167" i="13"/>
  <c r="R187" i="13"/>
  <c r="CG271" i="13"/>
  <c r="CF271" i="13"/>
  <c r="CW271" i="13"/>
  <c r="CV271" i="13"/>
  <c r="CT271" i="13"/>
  <c r="CI271" i="13"/>
  <c r="CH271" i="13"/>
  <c r="CU271" i="13"/>
  <c r="Y12" i="13"/>
  <c r="CC346" i="13"/>
  <c r="CR346" i="13"/>
  <c r="CQ346" i="13"/>
  <c r="CD346" i="13"/>
  <c r="CS319" i="13"/>
  <c r="CR319" i="13"/>
  <c r="CU319" i="13"/>
  <c r="CT319" i="13"/>
  <c r="CG319" i="13"/>
  <c r="CF319" i="13"/>
  <c r="AW319" i="13" s="1"/>
  <c r="CE319" i="13"/>
  <c r="CD319" i="13"/>
  <c r="CV283" i="13"/>
  <c r="CU283" i="13"/>
  <c r="CH283" i="13"/>
  <c r="CG283" i="13"/>
  <c r="CF283" i="13"/>
  <c r="CT283" i="13"/>
  <c r="CW283" i="13"/>
  <c r="CI283" i="13"/>
  <c r="AY234" i="13"/>
  <c r="AY267" i="13"/>
  <c r="CP389" i="13"/>
  <c r="CA389" i="13"/>
  <c r="CO389" i="13"/>
  <c r="CB389" i="13"/>
  <c r="V401" i="13"/>
  <c r="CV288" i="13"/>
  <c r="CU288" i="13"/>
  <c r="CW288" i="13"/>
  <c r="CH288" i="13"/>
  <c r="CG288" i="13"/>
  <c r="CF288" i="13"/>
  <c r="CT288" i="13"/>
  <c r="CI288" i="13"/>
  <c r="CP154" i="13"/>
  <c r="CO154" i="13"/>
  <c r="CB154" i="13"/>
  <c r="CA154" i="13"/>
  <c r="P154" i="13" s="1"/>
  <c r="C157" i="13"/>
  <c r="C163" i="13" s="1"/>
  <c r="AB37" i="13"/>
  <c r="CR324" i="13"/>
  <c r="CG324" i="13"/>
  <c r="CE324" i="13"/>
  <c r="CS324" i="13"/>
  <c r="CF324" i="13"/>
  <c r="CD324" i="13"/>
  <c r="CU324" i="13"/>
  <c r="CT324" i="13"/>
  <c r="P159" i="13"/>
  <c r="CU320" i="13"/>
  <c r="CT320" i="13"/>
  <c r="CF320" i="13"/>
  <c r="CE320" i="13"/>
  <c r="CD320" i="13"/>
  <c r="CS320" i="13"/>
  <c r="CR320" i="13"/>
  <c r="CG320" i="13"/>
  <c r="R182" i="13"/>
  <c r="AT380" i="13"/>
  <c r="CW278" i="13"/>
  <c r="CH278" i="13"/>
  <c r="CG278" i="13"/>
  <c r="CF278" i="13"/>
  <c r="AY278" i="13" s="1"/>
  <c r="CV278" i="13"/>
  <c r="CU278" i="13"/>
  <c r="CT278" i="13"/>
  <c r="CI278" i="13"/>
  <c r="AB43" i="13"/>
  <c r="AX336" i="13"/>
  <c r="AY220" i="13"/>
  <c r="CT231" i="13"/>
  <c r="CK231" i="13"/>
  <c r="CF231" i="13"/>
  <c r="CE231" i="13"/>
  <c r="CY231" i="13"/>
  <c r="CS231" i="13"/>
  <c r="AT386" i="13"/>
  <c r="AB48" i="13"/>
  <c r="AY230" i="13"/>
  <c r="AW324" i="13"/>
  <c r="S172" i="13"/>
  <c r="AJ128" i="13"/>
  <c r="AY275" i="13"/>
  <c r="CH266" i="13"/>
  <c r="AY266" i="13" s="1"/>
  <c r="CG266" i="13"/>
  <c r="CF266" i="13"/>
  <c r="CW266" i="13"/>
  <c r="CT266" i="13"/>
  <c r="CV266" i="13"/>
  <c r="CU266" i="13"/>
  <c r="CI266" i="13"/>
  <c r="AY282" i="13"/>
  <c r="AN363" i="13"/>
  <c r="CK224" i="13"/>
  <c r="CF224" i="13"/>
  <c r="CE224" i="13"/>
  <c r="CT224" i="13"/>
  <c r="CS224" i="13"/>
  <c r="CY224" i="13"/>
  <c r="CW261" i="13"/>
  <c r="CV261" i="13"/>
  <c r="CU261" i="13"/>
  <c r="CT261" i="13"/>
  <c r="CI261" i="13"/>
  <c r="CH261" i="13"/>
  <c r="CG261" i="13"/>
  <c r="CF261" i="13"/>
  <c r="CT275" i="13"/>
  <c r="CI275" i="13"/>
  <c r="CG275" i="13"/>
  <c r="CF275" i="13"/>
  <c r="CH275" i="13"/>
  <c r="CV275" i="13"/>
  <c r="CU275" i="13"/>
  <c r="CW275" i="13"/>
  <c r="AY285" i="13"/>
  <c r="CS318" i="13"/>
  <c r="CG318" i="13"/>
  <c r="CF318" i="13"/>
  <c r="CD318" i="13"/>
  <c r="AW318" i="13" s="1"/>
  <c r="CU318" i="13"/>
  <c r="CT318" i="13"/>
  <c r="CR318" i="13"/>
  <c r="CE318" i="13"/>
  <c r="CH247" i="13"/>
  <c r="CG247" i="13"/>
  <c r="CF247" i="13"/>
  <c r="AY247" i="13" s="1"/>
  <c r="CI247" i="13"/>
  <c r="CV247" i="13"/>
  <c r="CW247" i="13"/>
  <c r="CU247" i="13"/>
  <c r="CT247" i="13"/>
  <c r="AN366" i="13"/>
  <c r="AB47" i="13"/>
  <c r="CY208" i="13"/>
  <c r="CT208" i="13"/>
  <c r="CS208" i="13"/>
  <c r="CE208" i="13"/>
  <c r="AY208" i="13" s="1"/>
  <c r="CK208" i="13"/>
  <c r="CF208" i="13"/>
  <c r="CV285" i="13"/>
  <c r="CU285" i="13"/>
  <c r="CI285" i="13"/>
  <c r="CW285" i="13"/>
  <c r="CT285" i="13"/>
  <c r="CH285" i="13"/>
  <c r="CG285" i="13"/>
  <c r="CF285" i="13"/>
  <c r="CF331" i="13"/>
  <c r="CE331" i="13"/>
  <c r="CD331" i="13"/>
  <c r="CT331" i="13"/>
  <c r="CS331" i="13"/>
  <c r="CR331" i="13"/>
  <c r="CQ331" i="13"/>
  <c r="CC331" i="13"/>
  <c r="AX331" i="13" s="1"/>
  <c r="Y14" i="13"/>
  <c r="AY287" i="13"/>
  <c r="CS205" i="12"/>
  <c r="CK205" i="12"/>
  <c r="CE205" i="12"/>
  <c r="CF205" i="12"/>
  <c r="CT205" i="12"/>
  <c r="CY205" i="12"/>
  <c r="CT196" i="12"/>
  <c r="CK196" i="12"/>
  <c r="CS196" i="12"/>
  <c r="CE196" i="12"/>
  <c r="CF196" i="12"/>
  <c r="CY196" i="12"/>
  <c r="Y14" i="12"/>
  <c r="CY240" i="12"/>
  <c r="CT240" i="12"/>
  <c r="CS240" i="12"/>
  <c r="CF240" i="12"/>
  <c r="CE240" i="12"/>
  <c r="CK240" i="12"/>
  <c r="AY285" i="12"/>
  <c r="CV287" i="12"/>
  <c r="CU287" i="12"/>
  <c r="CT287" i="12"/>
  <c r="CG287" i="12"/>
  <c r="CF287" i="12"/>
  <c r="CI287" i="12"/>
  <c r="CW287" i="12"/>
  <c r="CH287" i="12"/>
  <c r="CR346" i="12"/>
  <c r="CQ346" i="12"/>
  <c r="CC346" i="12"/>
  <c r="AL346" i="12" s="1"/>
  <c r="CD346" i="12"/>
  <c r="Y58" i="12"/>
  <c r="CE235" i="12"/>
  <c r="AY235" i="12" s="1"/>
  <c r="CT235" i="12"/>
  <c r="CS235" i="12"/>
  <c r="CK235" i="12"/>
  <c r="CF235" i="12"/>
  <c r="CY235" i="12"/>
  <c r="AW308" i="12"/>
  <c r="AX330" i="12"/>
  <c r="AY209" i="12"/>
  <c r="CG267" i="12"/>
  <c r="AY267" i="12" s="1"/>
  <c r="CF267" i="12"/>
  <c r="CU267" i="12"/>
  <c r="CT267" i="12"/>
  <c r="CV267" i="12"/>
  <c r="CI267" i="12"/>
  <c r="CH267" i="12"/>
  <c r="CW267" i="12"/>
  <c r="CT314" i="12"/>
  <c r="CS314" i="12"/>
  <c r="CG314" i="12"/>
  <c r="AW314" i="12" s="1"/>
  <c r="CF314" i="12"/>
  <c r="CR314" i="12"/>
  <c r="CD314" i="12"/>
  <c r="CE314" i="12"/>
  <c r="CU314" i="12"/>
  <c r="G411" i="12"/>
  <c r="CI262" i="12"/>
  <c r="CW262" i="12"/>
  <c r="CV262" i="12"/>
  <c r="CU262" i="12"/>
  <c r="CT262" i="12"/>
  <c r="CH262" i="12"/>
  <c r="CF262" i="12"/>
  <c r="AY262" i="12" s="1"/>
  <c r="CG262" i="12"/>
  <c r="CF338" i="12"/>
  <c r="CE338" i="12"/>
  <c r="CC338" i="12"/>
  <c r="AX338" i="12" s="1"/>
  <c r="CT338" i="12"/>
  <c r="CS338" i="12"/>
  <c r="CR338" i="12"/>
  <c r="CD338" i="12"/>
  <c r="CQ338" i="12"/>
  <c r="CC147" i="12"/>
  <c r="CB147" i="12"/>
  <c r="AS147" i="12" s="1"/>
  <c r="CP147" i="12"/>
  <c r="CQ147" i="12"/>
  <c r="AW322" i="12"/>
  <c r="S68" i="12"/>
  <c r="AN358" i="12"/>
  <c r="CB120" i="12"/>
  <c r="CA120" i="12"/>
  <c r="AJ120" i="12" s="1"/>
  <c r="CP120" i="12"/>
  <c r="CO120" i="12"/>
  <c r="CC333" i="12"/>
  <c r="AX333" i="12" s="1"/>
  <c r="CF333" i="12"/>
  <c r="CD333" i="12"/>
  <c r="CS333" i="12"/>
  <c r="CR333" i="12"/>
  <c r="CQ333" i="12"/>
  <c r="CE333" i="12"/>
  <c r="CT333" i="12"/>
  <c r="CT214" i="12"/>
  <c r="CS214" i="12"/>
  <c r="CK214" i="12"/>
  <c r="CE214" i="12"/>
  <c r="CF214" i="12"/>
  <c r="CY214" i="12"/>
  <c r="CE307" i="12"/>
  <c r="CD307" i="12"/>
  <c r="AW307" i="12" s="1"/>
  <c r="CU307" i="12"/>
  <c r="CT307" i="12"/>
  <c r="CS307" i="12"/>
  <c r="CG307" i="12"/>
  <c r="CF307" i="12"/>
  <c r="CR307" i="12"/>
  <c r="CC337" i="12"/>
  <c r="AX337" i="12" s="1"/>
  <c r="CR337" i="12"/>
  <c r="CQ337" i="12"/>
  <c r="CT337" i="12"/>
  <c r="CS337" i="12"/>
  <c r="CF337" i="12"/>
  <c r="CE337" i="12"/>
  <c r="CD337" i="12"/>
  <c r="CW257" i="12"/>
  <c r="CV257" i="12"/>
  <c r="CI257" i="12"/>
  <c r="CH257" i="12"/>
  <c r="CF257" i="12"/>
  <c r="AY257" i="12" s="1"/>
  <c r="CU257" i="12"/>
  <c r="CG257" i="12"/>
  <c r="CT257" i="12"/>
  <c r="AY260" i="12"/>
  <c r="CG312" i="12"/>
  <c r="CF312" i="12"/>
  <c r="CU312" i="12"/>
  <c r="CT312" i="12"/>
  <c r="CS312" i="12"/>
  <c r="CR312" i="12"/>
  <c r="CD312" i="12"/>
  <c r="CE312" i="12"/>
  <c r="CV288" i="12"/>
  <c r="CU288" i="12"/>
  <c r="CT288" i="12"/>
  <c r="CW288" i="12"/>
  <c r="CG288" i="12"/>
  <c r="CF288" i="12"/>
  <c r="AY288" i="12" s="1"/>
  <c r="CI288" i="12"/>
  <c r="CH288" i="12"/>
  <c r="AB44" i="12"/>
  <c r="CF218" i="12"/>
  <c r="CY218" i="12"/>
  <c r="CT218" i="12"/>
  <c r="CS218" i="12"/>
  <c r="CK218" i="12"/>
  <c r="CE218" i="12"/>
  <c r="AY218" i="12" s="1"/>
  <c r="CP382" i="12"/>
  <c r="CO382" i="12"/>
  <c r="CB382" i="12"/>
  <c r="CA382" i="12"/>
  <c r="CI266" i="12"/>
  <c r="CH266" i="12"/>
  <c r="CF266" i="12"/>
  <c r="CV266" i="12"/>
  <c r="CW266" i="12"/>
  <c r="CU266" i="12"/>
  <c r="CT266" i="12"/>
  <c r="CG266" i="12"/>
  <c r="P160" i="12"/>
  <c r="AY211" i="12"/>
  <c r="AY280" i="12"/>
  <c r="CI261" i="12"/>
  <c r="CH261" i="12"/>
  <c r="CF261" i="12"/>
  <c r="AY261" i="12" s="1"/>
  <c r="CU261" i="12"/>
  <c r="CT261" i="12"/>
  <c r="CW261" i="12"/>
  <c r="CV261" i="12"/>
  <c r="CG261" i="12"/>
  <c r="E176" i="12"/>
  <c r="CY198" i="12"/>
  <c r="CT198" i="12"/>
  <c r="CK198" i="12"/>
  <c r="CF198" i="12"/>
  <c r="CE198" i="12"/>
  <c r="CS198" i="12"/>
  <c r="CP361" i="12"/>
  <c r="CB361" i="12"/>
  <c r="CO361" i="12"/>
  <c r="CA361" i="12"/>
  <c r="AN361" i="12" s="1"/>
  <c r="AX334" i="12"/>
  <c r="AX98" i="12"/>
  <c r="CU256" i="12"/>
  <c r="CT256" i="12"/>
  <c r="CF256" i="12"/>
  <c r="CI256" i="12"/>
  <c r="CH256" i="12"/>
  <c r="CG256" i="12"/>
  <c r="CW256" i="12"/>
  <c r="CV256" i="12"/>
  <c r="AY273" i="12"/>
  <c r="AL344" i="12"/>
  <c r="AY270" i="12"/>
  <c r="AY277" i="12"/>
  <c r="AY281" i="12"/>
  <c r="AY198" i="12"/>
  <c r="CF204" i="12"/>
  <c r="CY204" i="12"/>
  <c r="CT204" i="12"/>
  <c r="CK204" i="12"/>
  <c r="CE204" i="12"/>
  <c r="AY204" i="12" s="1"/>
  <c r="CS204" i="12"/>
  <c r="CT233" i="12"/>
  <c r="CS233" i="12"/>
  <c r="CY233" i="12"/>
  <c r="CE233" i="12"/>
  <c r="CK233" i="12"/>
  <c r="CF233" i="12"/>
  <c r="CF265" i="12"/>
  <c r="AY265" i="12" s="1"/>
  <c r="CI265" i="12"/>
  <c r="CH265" i="12"/>
  <c r="CG265" i="12"/>
  <c r="CW265" i="12"/>
  <c r="CV265" i="12"/>
  <c r="CU265" i="12"/>
  <c r="CT265" i="12"/>
  <c r="CW276" i="12"/>
  <c r="CV276" i="12"/>
  <c r="CU276" i="12"/>
  <c r="CF276" i="12"/>
  <c r="CT276" i="12"/>
  <c r="CI276" i="12"/>
  <c r="CG276" i="12"/>
  <c r="CH276" i="12"/>
  <c r="CK200" i="12"/>
  <c r="CT200" i="12"/>
  <c r="CS200" i="12"/>
  <c r="CY200" i="12"/>
  <c r="CE200" i="12"/>
  <c r="CF200" i="12"/>
  <c r="CV283" i="12"/>
  <c r="CU283" i="12"/>
  <c r="CT283" i="12"/>
  <c r="CI283" i="12"/>
  <c r="CH283" i="12"/>
  <c r="CG283" i="12"/>
  <c r="CW283" i="12"/>
  <c r="CF283" i="12"/>
  <c r="AY283" i="12" s="1"/>
  <c r="CT210" i="12"/>
  <c r="CS210" i="12"/>
  <c r="CK210" i="12"/>
  <c r="AY210" i="12" s="1"/>
  <c r="CY210" i="12"/>
  <c r="CF210" i="12"/>
  <c r="CE210" i="12"/>
  <c r="AB46" i="12"/>
  <c r="AY230" i="12"/>
  <c r="Y13" i="12"/>
  <c r="AY269" i="12"/>
  <c r="CV282" i="12"/>
  <c r="CU282" i="12"/>
  <c r="CT282" i="12"/>
  <c r="CI282" i="12"/>
  <c r="CH282" i="12"/>
  <c r="CG282" i="12"/>
  <c r="CF282" i="12"/>
  <c r="AY282" i="12" s="1"/>
  <c r="CW282" i="12"/>
  <c r="AY200" i="12"/>
  <c r="CS319" i="12"/>
  <c r="CR319" i="12"/>
  <c r="CE319" i="12"/>
  <c r="CD319" i="12"/>
  <c r="AW319" i="12" s="1"/>
  <c r="CT319" i="12"/>
  <c r="CF319" i="12"/>
  <c r="CU319" i="12"/>
  <c r="CG319" i="12"/>
  <c r="CK215" i="12"/>
  <c r="CY215" i="12"/>
  <c r="CE215" i="12"/>
  <c r="AY215" i="12" s="1"/>
  <c r="CT215" i="12"/>
  <c r="CS215" i="12"/>
  <c r="CF215" i="12"/>
  <c r="R182" i="12"/>
  <c r="AT381" i="12"/>
  <c r="AY199" i="12"/>
  <c r="CK234" i="12"/>
  <c r="CT234" i="12"/>
  <c r="CS234" i="12"/>
  <c r="CF234" i="12"/>
  <c r="AY234" i="12" s="1"/>
  <c r="CY234" i="12"/>
  <c r="CE234" i="12"/>
  <c r="CP161" i="12"/>
  <c r="CO161" i="12"/>
  <c r="CB161" i="12"/>
  <c r="CA161" i="12"/>
  <c r="AY263" i="12"/>
  <c r="S81" i="12"/>
  <c r="AY227" i="12"/>
  <c r="AY268" i="12"/>
  <c r="AY201" i="12"/>
  <c r="CU321" i="12"/>
  <c r="CE321" i="12"/>
  <c r="CD321" i="12"/>
  <c r="AW321" i="12" s="1"/>
  <c r="CG321" i="12"/>
  <c r="CF321" i="12"/>
  <c r="CT321" i="12"/>
  <c r="CS321" i="12"/>
  <c r="CR321" i="12"/>
  <c r="AB38" i="12"/>
  <c r="S173" i="12"/>
  <c r="P155" i="12"/>
  <c r="CP180" i="12"/>
  <c r="CO180" i="12"/>
  <c r="CA180" i="12"/>
  <c r="C183" i="12"/>
  <c r="CB180" i="12"/>
  <c r="AY223" i="12"/>
  <c r="AY214" i="12"/>
  <c r="AY225" i="12"/>
  <c r="AY237" i="12"/>
  <c r="AY224" i="12"/>
  <c r="AY196" i="12"/>
  <c r="AJ127" i="12"/>
  <c r="CT226" i="12"/>
  <c r="CE226" i="12"/>
  <c r="AY226" i="12" s="1"/>
  <c r="CK226" i="12"/>
  <c r="CF226" i="12"/>
  <c r="CS226" i="12"/>
  <c r="CY226" i="12"/>
  <c r="C176" i="12"/>
  <c r="AN360" i="12"/>
  <c r="AM106" i="12"/>
  <c r="AB51" i="12"/>
  <c r="AY291" i="12"/>
  <c r="CP388" i="12"/>
  <c r="CO388" i="12"/>
  <c r="CB388" i="12"/>
  <c r="CA388" i="12"/>
  <c r="AT388" i="12" s="1"/>
  <c r="AB48" i="12"/>
  <c r="AT387" i="12"/>
  <c r="AT385" i="12"/>
  <c r="CF241" i="12"/>
  <c r="CT241" i="12"/>
  <c r="CS241" i="12"/>
  <c r="CK241" i="12"/>
  <c r="CY241" i="12"/>
  <c r="CE241" i="12"/>
  <c r="S83" i="12"/>
  <c r="CO159" i="12"/>
  <c r="CB159" i="12"/>
  <c r="C162" i="12"/>
  <c r="CP159" i="12"/>
  <c r="CA159" i="12"/>
  <c r="P159" i="12" s="1"/>
  <c r="CW264" i="12"/>
  <c r="CT264" i="12"/>
  <c r="CU264" i="12"/>
  <c r="CI264" i="12"/>
  <c r="CV264" i="12"/>
  <c r="CG264" i="12"/>
  <c r="CF264" i="12"/>
  <c r="AY264" i="12" s="1"/>
  <c r="CH264" i="12"/>
  <c r="CP148" i="12"/>
  <c r="B437" i="12" s="1"/>
  <c r="CC148" i="12"/>
  <c r="CB148" i="12"/>
  <c r="AS148" i="12" s="1"/>
  <c r="CQ148" i="12"/>
  <c r="S64" i="12"/>
  <c r="AY266" i="12"/>
  <c r="V396" i="12"/>
  <c r="AP299" i="12"/>
  <c r="AB39" i="12"/>
  <c r="AJ119" i="12"/>
  <c r="S71" i="12"/>
  <c r="AB41" i="12"/>
  <c r="CE238" i="12"/>
  <c r="AY238" i="12" s="1"/>
  <c r="CY238" i="12"/>
  <c r="CF238" i="12"/>
  <c r="CT238" i="12"/>
  <c r="CS238" i="12"/>
  <c r="CK238" i="12"/>
  <c r="S174" i="12"/>
  <c r="CG317" i="12"/>
  <c r="CF317" i="12"/>
  <c r="CE317" i="12"/>
  <c r="CD317" i="12"/>
  <c r="CU317" i="12"/>
  <c r="CT317" i="12"/>
  <c r="CS317" i="12"/>
  <c r="CR317" i="12"/>
  <c r="CV284" i="12"/>
  <c r="CU284" i="12"/>
  <c r="CT284" i="12"/>
  <c r="CW284" i="12"/>
  <c r="CG284" i="12"/>
  <c r="CH284" i="12"/>
  <c r="CI284" i="12"/>
  <c r="CF284" i="12"/>
  <c r="AY284" i="12" s="1"/>
  <c r="CI272" i="12"/>
  <c r="CH272" i="12"/>
  <c r="CG272" i="12"/>
  <c r="CF272" i="12"/>
  <c r="AY272" i="12" s="1"/>
  <c r="CW272" i="12"/>
  <c r="CV272" i="12"/>
  <c r="CU272" i="12"/>
  <c r="CT272" i="12"/>
  <c r="AB50" i="12"/>
  <c r="V352" i="12"/>
  <c r="CO389" i="12"/>
  <c r="CP389" i="12"/>
  <c r="CB389" i="12"/>
  <c r="CA389" i="12"/>
  <c r="AT389" i="12" s="1"/>
  <c r="CG271" i="12"/>
  <c r="CF271" i="12"/>
  <c r="CW271" i="12"/>
  <c r="CV271" i="12"/>
  <c r="CU271" i="12"/>
  <c r="CT271" i="12"/>
  <c r="CI271" i="12"/>
  <c r="CH271" i="12"/>
  <c r="AY271" i="12" s="1"/>
  <c r="C163" i="12"/>
  <c r="A437" i="12" s="1"/>
  <c r="CU313" i="12"/>
  <c r="CT313" i="12"/>
  <c r="CS313" i="12"/>
  <c r="CD313" i="12"/>
  <c r="CE313" i="12"/>
  <c r="CF313" i="12"/>
  <c r="CR313" i="12"/>
  <c r="CG313" i="12"/>
  <c r="AX336" i="12"/>
  <c r="G410" i="12"/>
  <c r="CT318" i="12"/>
  <c r="CS318" i="12"/>
  <c r="CU318" i="12"/>
  <c r="CR318" i="12"/>
  <c r="CG318" i="12"/>
  <c r="CF318" i="12"/>
  <c r="CE318" i="12"/>
  <c r="CD318" i="12"/>
  <c r="AW318" i="12" s="1"/>
  <c r="AY287" i="12"/>
  <c r="AT373" i="12"/>
  <c r="AT379" i="12"/>
  <c r="AT372" i="12"/>
  <c r="AY232" i="12"/>
  <c r="AY203" i="12"/>
  <c r="AN357" i="12"/>
  <c r="CY221" i="12"/>
  <c r="CF221" i="12"/>
  <c r="CK221" i="12"/>
  <c r="CT221" i="12"/>
  <c r="CE221" i="12"/>
  <c r="AY221" i="12" s="1"/>
  <c r="CS221" i="12"/>
  <c r="AY289" i="12"/>
  <c r="AY193" i="12"/>
  <c r="CQ344" i="6"/>
  <c r="CC344" i="6"/>
  <c r="AL344" i="6" s="1"/>
  <c r="CD344" i="6"/>
  <c r="CR344" i="6"/>
  <c r="AY251" i="6"/>
  <c r="AY258" i="6"/>
  <c r="CU324" i="6"/>
  <c r="CT324" i="6"/>
  <c r="CF324" i="6"/>
  <c r="CS324" i="6"/>
  <c r="CR324" i="6"/>
  <c r="CG324" i="6"/>
  <c r="CD324" i="6"/>
  <c r="AW324" i="6" s="1"/>
  <c r="CE324" i="6"/>
  <c r="CD232" i="6"/>
  <c r="CR232" i="6"/>
  <c r="CO232" i="6"/>
  <c r="CV232" i="6"/>
  <c r="CP232" i="6"/>
  <c r="CI232" i="6"/>
  <c r="CA232" i="6"/>
  <c r="CB232" i="6"/>
  <c r="CH232" i="6"/>
  <c r="CW232" i="6"/>
  <c r="CH291" i="6"/>
  <c r="CG291" i="6"/>
  <c r="CW291" i="6"/>
  <c r="CF291" i="6"/>
  <c r="AY291" i="6" s="1"/>
  <c r="CV291" i="6"/>
  <c r="CU291" i="6"/>
  <c r="CT291" i="6"/>
  <c r="CI291" i="6"/>
  <c r="CQ96" i="6"/>
  <c r="CO96" i="6"/>
  <c r="CC96" i="6"/>
  <c r="CB96" i="6"/>
  <c r="CA96" i="6"/>
  <c r="CP96" i="6"/>
  <c r="CT202" i="6"/>
  <c r="CE202" i="6"/>
  <c r="AY202" i="6" s="1"/>
  <c r="CS202" i="6"/>
  <c r="CY202" i="6"/>
  <c r="CF202" i="6"/>
  <c r="CK202" i="6"/>
  <c r="CC299" i="6"/>
  <c r="CO299" i="6"/>
  <c r="CA299" i="6"/>
  <c r="CR299" i="6"/>
  <c r="CQ299" i="6"/>
  <c r="CD299" i="6"/>
  <c r="CP299" i="6"/>
  <c r="CB299" i="6"/>
  <c r="AJ122" i="6"/>
  <c r="V403" i="6"/>
  <c r="S68" i="6"/>
  <c r="CD231" i="6"/>
  <c r="CW231" i="6"/>
  <c r="CO231" i="6"/>
  <c r="CR231" i="6"/>
  <c r="CI231" i="6"/>
  <c r="CP231" i="6"/>
  <c r="CH231" i="6"/>
  <c r="CA231" i="6"/>
  <c r="CV231" i="6"/>
  <c r="CB231" i="6"/>
  <c r="S72" i="6"/>
  <c r="CV263" i="6"/>
  <c r="CU263" i="6"/>
  <c r="CH263" i="6"/>
  <c r="CF263" i="6"/>
  <c r="AY263" i="6" s="1"/>
  <c r="CI263" i="6"/>
  <c r="CG263" i="6"/>
  <c r="CT263" i="6"/>
  <c r="CW263" i="6"/>
  <c r="P154" i="6"/>
  <c r="CE206" i="6"/>
  <c r="CF206" i="6"/>
  <c r="AY206" i="6" s="1"/>
  <c r="CS206" i="6"/>
  <c r="CT206" i="6"/>
  <c r="CK206" i="6"/>
  <c r="CY206" i="6"/>
  <c r="CC339" i="6"/>
  <c r="AX339" i="6" s="1"/>
  <c r="CQ339" i="6"/>
  <c r="CD339" i="6"/>
  <c r="CT339" i="6"/>
  <c r="CS339" i="6"/>
  <c r="CE339" i="6"/>
  <c r="CR339" i="6"/>
  <c r="CF339" i="6"/>
  <c r="AY198" i="6"/>
  <c r="CF217" i="6"/>
  <c r="AY217" i="6" s="1"/>
  <c r="CS217" i="6"/>
  <c r="CY217" i="6"/>
  <c r="CK217" i="6"/>
  <c r="CE217" i="6"/>
  <c r="CT217" i="6"/>
  <c r="S77" i="6"/>
  <c r="AM105" i="6"/>
  <c r="CC330" i="6"/>
  <c r="CQ330" i="6"/>
  <c r="CF330" i="6"/>
  <c r="CT330" i="6"/>
  <c r="CR330" i="6"/>
  <c r="CS330" i="6"/>
  <c r="CD330" i="6"/>
  <c r="CE330" i="6"/>
  <c r="CH230" i="6"/>
  <c r="CD230" i="6"/>
  <c r="CR230" i="6"/>
  <c r="CW230" i="6"/>
  <c r="CV230" i="6"/>
  <c r="CP230" i="6"/>
  <c r="CO230" i="6"/>
  <c r="CI230" i="6"/>
  <c r="CA230" i="6"/>
  <c r="CB230" i="6"/>
  <c r="AZ95" i="6"/>
  <c r="AX95" i="6"/>
  <c r="R182" i="6"/>
  <c r="CJ235" i="6"/>
  <c r="CQ235" i="6"/>
  <c r="CG235" i="6"/>
  <c r="CC235" i="6"/>
  <c r="C235" i="6"/>
  <c r="CU235" i="6"/>
  <c r="CX235" i="6"/>
  <c r="CH284" i="6"/>
  <c r="AY284" i="6" s="1"/>
  <c r="CG284" i="6"/>
  <c r="CV284" i="6"/>
  <c r="CU284" i="6"/>
  <c r="CT284" i="6"/>
  <c r="CW284" i="6"/>
  <c r="CF284" i="6"/>
  <c r="CI284" i="6"/>
  <c r="CT238" i="6"/>
  <c r="CS238" i="6"/>
  <c r="CE238" i="6"/>
  <c r="AY238" i="6" s="1"/>
  <c r="CK238" i="6"/>
  <c r="CY238" i="6"/>
  <c r="CF238" i="6"/>
  <c r="AN364" i="6"/>
  <c r="Y13" i="6"/>
  <c r="AY293" i="6"/>
  <c r="AW309" i="6"/>
  <c r="AY262" i="6"/>
  <c r="CY218" i="6"/>
  <c r="CK218" i="6"/>
  <c r="AY218" i="6" s="1"/>
  <c r="CF218" i="6"/>
  <c r="CE218" i="6"/>
  <c r="CT218" i="6"/>
  <c r="CS218" i="6"/>
  <c r="CA385" i="6"/>
  <c r="CB385" i="6"/>
  <c r="CP385" i="6"/>
  <c r="CO385" i="6"/>
  <c r="CT256" i="6"/>
  <c r="CI256" i="6"/>
  <c r="CW256" i="6"/>
  <c r="CH256" i="6"/>
  <c r="CG256" i="6"/>
  <c r="CF256" i="6"/>
  <c r="AY256" i="6" s="1"/>
  <c r="CV256" i="6"/>
  <c r="CU256" i="6"/>
  <c r="AX330" i="6"/>
  <c r="CH285" i="6"/>
  <c r="CG285" i="6"/>
  <c r="CF285" i="6"/>
  <c r="AY285" i="6" s="1"/>
  <c r="CU285" i="6"/>
  <c r="CW285" i="6"/>
  <c r="CV285" i="6"/>
  <c r="CT285" i="6"/>
  <c r="CI285" i="6"/>
  <c r="CH286" i="6"/>
  <c r="CG286" i="6"/>
  <c r="CF286" i="6"/>
  <c r="AY286" i="6" s="1"/>
  <c r="CI286" i="6"/>
  <c r="CW286" i="6"/>
  <c r="CV286" i="6"/>
  <c r="CU286" i="6"/>
  <c r="CT286" i="6"/>
  <c r="AB40" i="6"/>
  <c r="AT372" i="6"/>
  <c r="AY289" i="6"/>
  <c r="CH275" i="6"/>
  <c r="CU275" i="6"/>
  <c r="CT275" i="6"/>
  <c r="CF275" i="6"/>
  <c r="AY275" i="6" s="1"/>
  <c r="CI275" i="6"/>
  <c r="CW275" i="6"/>
  <c r="CG275" i="6"/>
  <c r="CV275" i="6"/>
  <c r="CH293" i="6"/>
  <c r="CG293" i="6"/>
  <c r="CT293" i="6"/>
  <c r="CW293" i="6"/>
  <c r="CI293" i="6"/>
  <c r="CF293" i="6"/>
  <c r="CV293" i="6"/>
  <c r="CU293" i="6"/>
  <c r="AJ127" i="6"/>
  <c r="CD319" i="6"/>
  <c r="CE319" i="6"/>
  <c r="CR319" i="6"/>
  <c r="CG319" i="6"/>
  <c r="CF319" i="6"/>
  <c r="CS319" i="6"/>
  <c r="CU319" i="6"/>
  <c r="CT319" i="6"/>
  <c r="AZ97" i="6"/>
  <c r="AX97" i="6"/>
  <c r="CT253" i="6"/>
  <c r="CF253" i="6"/>
  <c r="CG253" i="6"/>
  <c r="CV253" i="6"/>
  <c r="CU253" i="6"/>
  <c r="CW253" i="6"/>
  <c r="CI253" i="6"/>
  <c r="CH253" i="6"/>
  <c r="CE240" i="6"/>
  <c r="CK240" i="6"/>
  <c r="CT240" i="6"/>
  <c r="CF240" i="6"/>
  <c r="AY240" i="6" s="1"/>
  <c r="CY240" i="6"/>
  <c r="CS240" i="6"/>
  <c r="S75" i="6"/>
  <c r="AX338" i="6"/>
  <c r="Y59" i="6"/>
  <c r="CR314" i="6"/>
  <c r="CS314" i="6"/>
  <c r="CD314" i="6"/>
  <c r="AW314" i="6" s="1"/>
  <c r="CF314" i="6"/>
  <c r="CE314" i="6"/>
  <c r="CG314" i="6"/>
  <c r="CU314" i="6"/>
  <c r="CT314" i="6"/>
  <c r="CU234" i="6"/>
  <c r="C234" i="6"/>
  <c r="CG234" i="6"/>
  <c r="CQ234" i="6"/>
  <c r="CJ234" i="6"/>
  <c r="CX234" i="6"/>
  <c r="CC234" i="6"/>
  <c r="AN137" i="6"/>
  <c r="CF222" i="6"/>
  <c r="CY222" i="6"/>
  <c r="CT222" i="6"/>
  <c r="CE222" i="6"/>
  <c r="AY222" i="6" s="1"/>
  <c r="CK222" i="6"/>
  <c r="CS222" i="6"/>
  <c r="CH292" i="6"/>
  <c r="CG292" i="6"/>
  <c r="CI292" i="6"/>
  <c r="CT292" i="6"/>
  <c r="CW292" i="6"/>
  <c r="CU292" i="6"/>
  <c r="CF292" i="6"/>
  <c r="AY292" i="6" s="1"/>
  <c r="CV292" i="6"/>
  <c r="AY203" i="6"/>
  <c r="AY223" i="6"/>
  <c r="CT204" i="6"/>
  <c r="CK204" i="6"/>
  <c r="AY204" i="6" s="1"/>
  <c r="CS204" i="6"/>
  <c r="CY204" i="6"/>
  <c r="CF204" i="6"/>
  <c r="CE204" i="6"/>
  <c r="CX232" i="6"/>
  <c r="CG232" i="6"/>
  <c r="CC232" i="6"/>
  <c r="CU232" i="6"/>
  <c r="CQ232" i="6"/>
  <c r="CJ232" i="6"/>
  <c r="C232" i="6"/>
  <c r="AY213" i="6"/>
  <c r="Y11" i="6"/>
  <c r="AY212" i="6"/>
  <c r="CD234" i="6"/>
  <c r="CR234" i="6"/>
  <c r="CV234" i="6"/>
  <c r="CW234" i="6"/>
  <c r="CH234" i="6"/>
  <c r="CP234" i="6"/>
  <c r="CO234" i="6"/>
  <c r="CI234" i="6"/>
  <c r="CB234" i="6"/>
  <c r="CA234" i="6"/>
  <c r="CQ230" i="6"/>
  <c r="CU230" i="6"/>
  <c r="C230" i="6"/>
  <c r="CG230" i="6"/>
  <c r="CJ230" i="6"/>
  <c r="CX230" i="6"/>
  <c r="CC230" i="6"/>
  <c r="CR233" i="6"/>
  <c r="CD233" i="6"/>
  <c r="CO233" i="6"/>
  <c r="CP233" i="6"/>
  <c r="CI233" i="6"/>
  <c r="CH233" i="6"/>
  <c r="CA233" i="6"/>
  <c r="CW233" i="6"/>
  <c r="CV233" i="6"/>
  <c r="CB233" i="6"/>
  <c r="CV261" i="6"/>
  <c r="CU261" i="6"/>
  <c r="CT261" i="6"/>
  <c r="CI261" i="6"/>
  <c r="CG261" i="6"/>
  <c r="CW261" i="6"/>
  <c r="CH261" i="6"/>
  <c r="CF261" i="6"/>
  <c r="AY261" i="6" s="1"/>
  <c r="AN133" i="6"/>
  <c r="CT245" i="6"/>
  <c r="CW245" i="6"/>
  <c r="CH245" i="6"/>
  <c r="CG245" i="6"/>
  <c r="CU245" i="6"/>
  <c r="CV245" i="6"/>
  <c r="CI245" i="6"/>
  <c r="CF245" i="6"/>
  <c r="AY245" i="6" s="1"/>
  <c r="AY241" i="6"/>
  <c r="CH288" i="6"/>
  <c r="CG288" i="6"/>
  <c r="CT288" i="6"/>
  <c r="CV288" i="6"/>
  <c r="CI288" i="6"/>
  <c r="CW288" i="6"/>
  <c r="CF288" i="6"/>
  <c r="AY288" i="6" s="1"/>
  <c r="CU288" i="6"/>
  <c r="CT249" i="6"/>
  <c r="CH249" i="6"/>
  <c r="CG249" i="6"/>
  <c r="CI249" i="6"/>
  <c r="CF249" i="6"/>
  <c r="AY249" i="6" s="1"/>
  <c r="CV249" i="6"/>
  <c r="CU249" i="6"/>
  <c r="CW249" i="6"/>
  <c r="CV276" i="6"/>
  <c r="CF276" i="6"/>
  <c r="CU276" i="6"/>
  <c r="CT276" i="6"/>
  <c r="CH276" i="6"/>
  <c r="CI276" i="6"/>
  <c r="CW276" i="6"/>
  <c r="CG276" i="6"/>
  <c r="AY208" i="6"/>
  <c r="CP387" i="6"/>
  <c r="CO387" i="6"/>
  <c r="CB387" i="6"/>
  <c r="CA387" i="6"/>
  <c r="AT387" i="6" s="1"/>
  <c r="CT247" i="6"/>
  <c r="CV247" i="6"/>
  <c r="CH247" i="6"/>
  <c r="AY247" i="6" s="1"/>
  <c r="CI247" i="6"/>
  <c r="CW247" i="6"/>
  <c r="CU247" i="6"/>
  <c r="CG247" i="6"/>
  <c r="CF247" i="6"/>
  <c r="V351" i="6"/>
  <c r="AY210" i="6"/>
  <c r="R180" i="6"/>
  <c r="CT254" i="6"/>
  <c r="CH254" i="6"/>
  <c r="CV254" i="6"/>
  <c r="CU254" i="6"/>
  <c r="CI254" i="6"/>
  <c r="CG254" i="6"/>
  <c r="CW254" i="6"/>
  <c r="CF254" i="6"/>
  <c r="AY254" i="6" s="1"/>
  <c r="CK219" i="6"/>
  <c r="CT219" i="6"/>
  <c r="CS219" i="6"/>
  <c r="CE219" i="6"/>
  <c r="AY219" i="6" s="1"/>
  <c r="CY219" i="6"/>
  <c r="CF219" i="6"/>
  <c r="CB156" i="6"/>
  <c r="CP156" i="6"/>
  <c r="CO156" i="6"/>
  <c r="CA156" i="6"/>
  <c r="P156" i="6" s="1"/>
  <c r="V352" i="6"/>
  <c r="CF274" i="6"/>
  <c r="AY274" i="6" s="1"/>
  <c r="CV274" i="6"/>
  <c r="CH274" i="6"/>
  <c r="CU274" i="6"/>
  <c r="CT274" i="6"/>
  <c r="CW274" i="6"/>
  <c r="CI274" i="6"/>
  <c r="CG274" i="6"/>
  <c r="CT220" i="6"/>
  <c r="CK220" i="6"/>
  <c r="CY220" i="6"/>
  <c r="CS220" i="6"/>
  <c r="CE220" i="6"/>
  <c r="AY220" i="6" s="1"/>
  <c r="CF220" i="6"/>
  <c r="C306" i="6"/>
  <c r="AY250" i="6"/>
  <c r="CK233" i="6"/>
  <c r="CT233" i="6"/>
  <c r="CS233" i="6"/>
  <c r="CY233" i="6"/>
  <c r="CE233" i="6"/>
  <c r="CF233" i="6"/>
  <c r="CK195" i="6"/>
  <c r="CT195" i="6"/>
  <c r="CF195" i="6"/>
  <c r="CE195" i="6"/>
  <c r="AY195" i="6" s="1"/>
  <c r="CS195" i="6"/>
  <c r="CY195" i="6"/>
  <c r="CP169" i="6"/>
  <c r="CB169" i="6"/>
  <c r="CA169" i="6"/>
  <c r="S169" i="6" s="1"/>
  <c r="CO169" i="6"/>
  <c r="CS317" i="6"/>
  <c r="CE317" i="6"/>
  <c r="CR317" i="6"/>
  <c r="CD317" i="6"/>
  <c r="AW317" i="6" s="1"/>
  <c r="CT317" i="6"/>
  <c r="CG317" i="6"/>
  <c r="CF317" i="6"/>
  <c r="CU317" i="6"/>
  <c r="AY252" i="6"/>
  <c r="AY237" i="6"/>
  <c r="AW315" i="6"/>
  <c r="AB51" i="6"/>
  <c r="AB42" i="6"/>
  <c r="AY201" i="6"/>
  <c r="AY283" i="6"/>
  <c r="CS198" i="6"/>
  <c r="CT198" i="6"/>
  <c r="CY198" i="6"/>
  <c r="CK198" i="6"/>
  <c r="CF198" i="6"/>
  <c r="CE198" i="6"/>
  <c r="D176" i="6"/>
  <c r="AT386" i="6"/>
  <c r="CH280" i="6"/>
  <c r="AY280" i="6" s="1"/>
  <c r="CI280" i="6"/>
  <c r="CW280" i="6"/>
  <c r="CV280" i="6"/>
  <c r="AY266" i="6"/>
  <c r="AY216" i="6"/>
  <c r="CO365" i="6"/>
  <c r="CB365" i="6"/>
  <c r="CA365" i="6"/>
  <c r="AN365" i="6" s="1"/>
  <c r="CP365" i="6"/>
  <c r="CF335" i="6"/>
  <c r="CQ335" i="6"/>
  <c r="CC335" i="6"/>
  <c r="AX335" i="6" s="1"/>
  <c r="CT335" i="6"/>
  <c r="CS335" i="6"/>
  <c r="CR335" i="6"/>
  <c r="CE335" i="6"/>
  <c r="CD335" i="6"/>
  <c r="AY279" i="6"/>
  <c r="C231" i="6"/>
  <c r="CS212" i="6"/>
  <c r="CF212" i="6"/>
  <c r="CY212" i="6"/>
  <c r="CT212" i="6"/>
  <c r="CE212" i="6"/>
  <c r="CK212" i="6"/>
  <c r="AN141" i="6"/>
  <c r="CA360" i="6"/>
  <c r="CP360" i="6"/>
  <c r="CB360" i="6"/>
  <c r="CO360" i="6"/>
  <c r="R185" i="6"/>
  <c r="CG322" i="6"/>
  <c r="CS322" i="6"/>
  <c r="CR322" i="6"/>
  <c r="CF322" i="6"/>
  <c r="CU322" i="6"/>
  <c r="CT322" i="6"/>
  <c r="CD322" i="6"/>
  <c r="CE322" i="6"/>
  <c r="AP301" i="6"/>
  <c r="CP160" i="6"/>
  <c r="CO160" i="6"/>
  <c r="CA160" i="6"/>
  <c r="CB160" i="6"/>
  <c r="C162" i="6"/>
  <c r="S69" i="6"/>
  <c r="AN363" i="6"/>
  <c r="AY255" i="6"/>
  <c r="AY205" i="6"/>
  <c r="AB41" i="6"/>
  <c r="AB36" i="6"/>
  <c r="CT193" i="6"/>
  <c r="CY193" i="6"/>
  <c r="CK193" i="6"/>
  <c r="CF193" i="6"/>
  <c r="CE193" i="6"/>
  <c r="AY193" i="6" s="1"/>
  <c r="CS193" i="6"/>
  <c r="AY276" i="6"/>
  <c r="CS323" i="6"/>
  <c r="CR323" i="6"/>
  <c r="CU323" i="6"/>
  <c r="CF323" i="6"/>
  <c r="CE323" i="6"/>
  <c r="CT323" i="6"/>
  <c r="CG323" i="6"/>
  <c r="CD323" i="6"/>
  <c r="AW323" i="6" s="1"/>
  <c r="V396" i="6"/>
  <c r="S174" i="6"/>
  <c r="CP181" i="6"/>
  <c r="CO181" i="6"/>
  <c r="CB181" i="6"/>
  <c r="CA181" i="6"/>
  <c r="R181" i="6" s="1"/>
  <c r="Y12" i="6"/>
  <c r="AY278" i="6"/>
  <c r="AY200" i="6"/>
  <c r="AY257" i="6"/>
  <c r="CE209" i="6"/>
  <c r="AY209" i="6" s="1"/>
  <c r="CT209" i="6"/>
  <c r="CS209" i="6"/>
  <c r="CK209" i="6"/>
  <c r="CY209" i="6"/>
  <c r="CF209" i="6"/>
  <c r="AT389" i="13" l="1"/>
  <c r="AW312" i="13"/>
  <c r="AY262" i="13"/>
  <c r="AY231" i="13"/>
  <c r="AT382" i="13"/>
  <c r="AL346" i="13"/>
  <c r="AY261" i="13"/>
  <c r="AW320" i="13"/>
  <c r="AP299" i="13"/>
  <c r="AY288" i="13"/>
  <c r="AX333" i="13"/>
  <c r="AY209" i="13"/>
  <c r="AN359" i="13"/>
  <c r="AW316" i="13"/>
  <c r="AX97" i="13"/>
  <c r="AZ97" i="13"/>
  <c r="R180" i="12"/>
  <c r="AY205" i="12"/>
  <c r="P161" i="12"/>
  <c r="AY256" i="12"/>
  <c r="AY276" i="12"/>
  <c r="AY233" i="12"/>
  <c r="AY240" i="12"/>
  <c r="AY241" i="12"/>
  <c r="AW313" i="12"/>
  <c r="AW317" i="12"/>
  <c r="AT382" i="12"/>
  <c r="AW312" i="12"/>
  <c r="P160" i="6"/>
  <c r="AW319" i="6"/>
  <c r="CF232" i="6"/>
  <c r="CE232" i="6"/>
  <c r="CS232" i="6"/>
  <c r="CK232" i="6"/>
  <c r="CY232" i="6"/>
  <c r="CT232" i="6"/>
  <c r="CE230" i="6"/>
  <c r="CF230" i="6"/>
  <c r="CS230" i="6"/>
  <c r="CK230" i="6"/>
  <c r="CY230" i="6"/>
  <c r="CT230" i="6"/>
  <c r="CS235" i="6"/>
  <c r="CE235" i="6"/>
  <c r="CK235" i="6"/>
  <c r="CT235" i="6"/>
  <c r="B437" i="6" s="1"/>
  <c r="CF235" i="6"/>
  <c r="CY235" i="6"/>
  <c r="AW322" i="6"/>
  <c r="CT231" i="6"/>
  <c r="CF231" i="6"/>
  <c r="CK231" i="6"/>
  <c r="CS231" i="6"/>
  <c r="CY231" i="6"/>
  <c r="CE231" i="6"/>
  <c r="AY231" i="6" s="1"/>
  <c r="AY232" i="6"/>
  <c r="CE234" i="6"/>
  <c r="CF234" i="6"/>
  <c r="CT234" i="6"/>
  <c r="CK234" i="6"/>
  <c r="CY234" i="6"/>
  <c r="CS234" i="6"/>
  <c r="AX96" i="6"/>
  <c r="AZ96" i="6"/>
  <c r="C163" i="6"/>
  <c r="A437" i="6" s="1"/>
  <c r="AP299" i="6"/>
  <c r="AY253" i="6"/>
  <c r="AN360" i="6"/>
  <c r="AT385" i="6"/>
  <c r="AY233" i="6"/>
  <c r="AY235" i="6" l="1"/>
  <c r="AY230" i="6"/>
  <c r="AY234" i="6"/>
  <c r="CB411" i="11" l="1"/>
  <c r="CA411" i="11"/>
  <c r="G411" i="11" s="1"/>
  <c r="B411" i="11"/>
  <c r="B410" i="11"/>
  <c r="CP409" i="11"/>
  <c r="CO409" i="11"/>
  <c r="CB409" i="11"/>
  <c r="CA409" i="11"/>
  <c r="B409" i="11"/>
  <c r="CB404" i="11"/>
  <c r="CA404" i="11"/>
  <c r="V404" i="11"/>
  <c r="B404" i="11"/>
  <c r="CO403" i="11"/>
  <c r="CB403" i="11"/>
  <c r="CA403" i="11"/>
  <c r="V403" i="11" s="1"/>
  <c r="B403" i="11"/>
  <c r="CP403" i="11" s="1"/>
  <c r="CO402" i="11"/>
  <c r="B402" i="11"/>
  <c r="B401" i="11"/>
  <c r="CO400" i="11"/>
  <c r="CB400" i="11"/>
  <c r="B400" i="11"/>
  <c r="U399" i="11"/>
  <c r="T399" i="11"/>
  <c r="S399" i="11"/>
  <c r="R399" i="11"/>
  <c r="Q399" i="11"/>
  <c r="P399" i="11"/>
  <c r="O399" i="11"/>
  <c r="N399" i="11"/>
  <c r="M399" i="11"/>
  <c r="L399" i="11"/>
  <c r="K399" i="11"/>
  <c r="J399" i="11"/>
  <c r="I399" i="11"/>
  <c r="H399" i="11"/>
  <c r="G399" i="11"/>
  <c r="B399" i="11" s="1"/>
  <c r="F399" i="11"/>
  <c r="E399" i="11"/>
  <c r="D399" i="11"/>
  <c r="C399" i="11"/>
  <c r="CP398" i="11"/>
  <c r="CO398" i="11"/>
  <c r="CB398" i="11"/>
  <c r="CA398" i="11"/>
  <c r="V398" i="11" s="1"/>
  <c r="B398" i="11"/>
  <c r="CP397" i="11"/>
  <c r="CO397" i="11"/>
  <c r="CB397" i="11"/>
  <c r="CA397" i="11"/>
  <c r="B397" i="11"/>
  <c r="CB396" i="11"/>
  <c r="CA396" i="11"/>
  <c r="V396" i="11" s="1"/>
  <c r="B396" i="11"/>
  <c r="U395" i="11"/>
  <c r="T395" i="11"/>
  <c r="S395" i="11"/>
  <c r="R395" i="11"/>
  <c r="Q395" i="11"/>
  <c r="P395" i="11"/>
  <c r="O395" i="11"/>
  <c r="N395" i="11"/>
  <c r="M395" i="11"/>
  <c r="L395" i="11"/>
  <c r="K395" i="11"/>
  <c r="I395" i="11"/>
  <c r="H395" i="11"/>
  <c r="G395" i="11"/>
  <c r="F395" i="11"/>
  <c r="E395" i="11"/>
  <c r="D395" i="11"/>
  <c r="C395" i="11"/>
  <c r="B395" i="11" s="1"/>
  <c r="CA394" i="11"/>
  <c r="B394" i="11"/>
  <c r="CP389" i="11"/>
  <c r="D389" i="11"/>
  <c r="C389" i="11"/>
  <c r="B389" i="11" s="1"/>
  <c r="D388" i="11"/>
  <c r="C388" i="11"/>
  <c r="B388" i="11"/>
  <c r="D387" i="11"/>
  <c r="C387" i="11"/>
  <c r="CP386" i="11"/>
  <c r="CO386" i="11"/>
  <c r="CB386" i="11"/>
  <c r="D386" i="11"/>
  <c r="B386" i="11" s="1"/>
  <c r="CA386" i="11" s="1"/>
  <c r="C386" i="11"/>
  <c r="D385" i="11"/>
  <c r="C385" i="11"/>
  <c r="D384" i="11"/>
  <c r="C384" i="11"/>
  <c r="D382" i="11"/>
  <c r="B382" i="11" s="1"/>
  <c r="C382" i="11"/>
  <c r="CP381" i="11"/>
  <c r="CO381" i="11"/>
  <c r="CB381" i="11"/>
  <c r="D381" i="11"/>
  <c r="C381" i="11"/>
  <c r="B381" i="11"/>
  <c r="CA381" i="11" s="1"/>
  <c r="D380" i="11"/>
  <c r="C380" i="11"/>
  <c r="B380" i="11"/>
  <c r="CP380" i="11" s="1"/>
  <c r="D379" i="11"/>
  <c r="C379" i="11"/>
  <c r="B379" i="11"/>
  <c r="D378" i="11"/>
  <c r="C378" i="11"/>
  <c r="B378" i="11" s="1"/>
  <c r="D376" i="11"/>
  <c r="C376" i="11"/>
  <c r="B376" i="11" s="1"/>
  <c r="CP375" i="11"/>
  <c r="CO375" i="11"/>
  <c r="CB375" i="11"/>
  <c r="CA375" i="11"/>
  <c r="D375" i="11"/>
  <c r="C375" i="11"/>
  <c r="B375" i="11"/>
  <c r="CP373" i="11"/>
  <c r="D373" i="11"/>
  <c r="C373" i="11"/>
  <c r="B373" i="11" s="1"/>
  <c r="D372" i="11"/>
  <c r="C372" i="11"/>
  <c r="B372" i="11"/>
  <c r="E366" i="11"/>
  <c r="D366" i="11"/>
  <c r="C366" i="11" s="1"/>
  <c r="E365" i="11"/>
  <c r="D365" i="11"/>
  <c r="E364" i="11"/>
  <c r="D364" i="11"/>
  <c r="C364" i="11"/>
  <c r="E363" i="11"/>
  <c r="D363" i="11"/>
  <c r="E362" i="11"/>
  <c r="D362" i="11"/>
  <c r="C362" i="11"/>
  <c r="E361" i="11"/>
  <c r="D361" i="11"/>
  <c r="C361" i="11" s="1"/>
  <c r="CO360" i="11"/>
  <c r="CB360" i="11"/>
  <c r="CA360" i="11"/>
  <c r="AN360" i="11" s="1"/>
  <c r="E360" i="11"/>
  <c r="D360" i="11"/>
  <c r="C360" i="11"/>
  <c r="CP360" i="11" s="1"/>
  <c r="CP359" i="11"/>
  <c r="CO359" i="11"/>
  <c r="CB359" i="11"/>
  <c r="AN359" i="11" s="1"/>
  <c r="E359" i="11"/>
  <c r="D359" i="11"/>
  <c r="C359" i="11" s="1"/>
  <c r="CA359" i="11" s="1"/>
  <c r="E358" i="11"/>
  <c r="D358" i="11"/>
  <c r="C358" i="11" s="1"/>
  <c r="CP357" i="11"/>
  <c r="CO357" i="11"/>
  <c r="E357" i="11"/>
  <c r="C357" i="11" s="1"/>
  <c r="CA357" i="11" s="1"/>
  <c r="D357" i="11"/>
  <c r="CT352" i="11"/>
  <c r="D352" i="11"/>
  <c r="CF352" i="11" s="1"/>
  <c r="C352" i="11"/>
  <c r="CU351" i="11"/>
  <c r="CT351" i="11"/>
  <c r="CS351" i="11"/>
  <c r="CG351" i="11"/>
  <c r="CF351" i="11"/>
  <c r="D351" i="11"/>
  <c r="C351" i="11"/>
  <c r="B351" i="11"/>
  <c r="E346" i="11"/>
  <c r="D346" i="11"/>
  <c r="E345" i="11"/>
  <c r="CO345" i="11" s="1"/>
  <c r="D345" i="11"/>
  <c r="CR344" i="11"/>
  <c r="CP344" i="11"/>
  <c r="CO344" i="11"/>
  <c r="E344" i="11"/>
  <c r="CA344" i="11" s="1"/>
  <c r="D344" i="11"/>
  <c r="CB344" i="11" s="1"/>
  <c r="C344" i="11"/>
  <c r="E339" i="11"/>
  <c r="D339" i="11"/>
  <c r="CS338" i="11"/>
  <c r="CR338" i="11"/>
  <c r="E338" i="11"/>
  <c r="D338" i="11"/>
  <c r="C338" i="11"/>
  <c r="CT337" i="11"/>
  <c r="CS337" i="11"/>
  <c r="CR337" i="11"/>
  <c r="CQ337" i="11"/>
  <c r="CP337" i="11"/>
  <c r="CD337" i="11"/>
  <c r="E337" i="11"/>
  <c r="D337" i="11"/>
  <c r="CB337" i="11" s="1"/>
  <c r="C337" i="11"/>
  <c r="CR336" i="11"/>
  <c r="CP336" i="11"/>
  <c r="CO336" i="11"/>
  <c r="CD336" i="11"/>
  <c r="CC336" i="11"/>
  <c r="CB336" i="11"/>
  <c r="CA336" i="11"/>
  <c r="E336" i="11"/>
  <c r="D336" i="11"/>
  <c r="C336" i="11"/>
  <c r="CR335" i="11"/>
  <c r="CP335" i="11"/>
  <c r="CO335" i="11"/>
  <c r="E335" i="11"/>
  <c r="CA335" i="11" s="1"/>
  <c r="D335" i="11"/>
  <c r="C335" i="11" s="1"/>
  <c r="E334" i="11"/>
  <c r="D334" i="11"/>
  <c r="C334" i="11" s="1"/>
  <c r="CT333" i="11"/>
  <c r="CS333" i="11"/>
  <c r="CR333" i="11"/>
  <c r="CD333" i="11"/>
  <c r="E333" i="11"/>
  <c r="D333" i="11"/>
  <c r="C333" i="11"/>
  <c r="CT332" i="11"/>
  <c r="CS332" i="11"/>
  <c r="CR332" i="11"/>
  <c r="CQ332" i="11"/>
  <c r="CP332" i="11"/>
  <c r="CO332" i="11"/>
  <c r="CF332" i="11"/>
  <c r="CE332" i="11"/>
  <c r="CD332" i="11"/>
  <c r="CC332" i="11"/>
  <c r="CB332" i="11"/>
  <c r="CA332" i="11"/>
  <c r="AX332" i="11" s="1"/>
  <c r="E332" i="11"/>
  <c r="D332" i="11"/>
  <c r="C332" i="11"/>
  <c r="CO331" i="11"/>
  <c r="CE331" i="11"/>
  <c r="CC331" i="11"/>
  <c r="CB331" i="11"/>
  <c r="E331" i="11"/>
  <c r="C331" i="11" s="1"/>
  <c r="D331" i="11"/>
  <c r="CP331" i="11" s="1"/>
  <c r="CT330" i="11"/>
  <c r="CE330" i="11"/>
  <c r="E330" i="11"/>
  <c r="CO330" i="11" s="1"/>
  <c r="D330" i="11"/>
  <c r="CP330" i="11" s="1"/>
  <c r="C330" i="11"/>
  <c r="CT329" i="11"/>
  <c r="CS329" i="11"/>
  <c r="CR329" i="11"/>
  <c r="CQ329" i="11"/>
  <c r="CO329" i="11"/>
  <c r="CD329" i="11"/>
  <c r="CC329" i="11"/>
  <c r="CA329" i="11"/>
  <c r="E329" i="11"/>
  <c r="C329" i="11"/>
  <c r="CT324" i="11"/>
  <c r="CS324" i="11"/>
  <c r="CP324" i="11"/>
  <c r="CO324" i="11"/>
  <c r="CE324" i="11"/>
  <c r="CD324" i="11"/>
  <c r="CA324" i="11"/>
  <c r="E324" i="11"/>
  <c r="CB324" i="11" s="1"/>
  <c r="D324" i="11"/>
  <c r="C324" i="11"/>
  <c r="CU323" i="11"/>
  <c r="CP323" i="11"/>
  <c r="CO323" i="11"/>
  <c r="CG323" i="11"/>
  <c r="CF323" i="11"/>
  <c r="CB323" i="11"/>
  <c r="CA323" i="11"/>
  <c r="E323" i="11"/>
  <c r="D323" i="11"/>
  <c r="C323" i="11"/>
  <c r="CQ322" i="11"/>
  <c r="CO322" i="11"/>
  <c r="CC322" i="11"/>
  <c r="CB322" i="11"/>
  <c r="CA322" i="11"/>
  <c r="E322" i="11"/>
  <c r="D322" i="11"/>
  <c r="CP321" i="11"/>
  <c r="CO321" i="11"/>
  <c r="CE321" i="11"/>
  <c r="CD321" i="11"/>
  <c r="CC321" i="11"/>
  <c r="CA321" i="11"/>
  <c r="E321" i="11"/>
  <c r="CB321" i="11" s="1"/>
  <c r="D321" i="11"/>
  <c r="CQ321" i="11" s="1"/>
  <c r="C321" i="11"/>
  <c r="CR320" i="11"/>
  <c r="CQ320" i="11"/>
  <c r="CP320" i="11"/>
  <c r="CO320" i="11"/>
  <c r="CF320" i="11"/>
  <c r="CA320" i="11"/>
  <c r="E320" i="11"/>
  <c r="CB320" i="11" s="1"/>
  <c r="D320" i="11"/>
  <c r="CC320" i="11" s="1"/>
  <c r="C320" i="11"/>
  <c r="CQ319" i="11"/>
  <c r="CP319" i="11"/>
  <c r="CO319" i="11"/>
  <c r="CG319" i="11"/>
  <c r="CF319" i="11"/>
  <c r="CE319" i="11"/>
  <c r="CD319" i="11"/>
  <c r="CC319" i="11"/>
  <c r="CB319" i="11"/>
  <c r="CA319" i="11"/>
  <c r="E319" i="11"/>
  <c r="D319" i="11"/>
  <c r="C319" i="11"/>
  <c r="CO318" i="11"/>
  <c r="CA318" i="11"/>
  <c r="E318" i="11"/>
  <c r="CP318" i="11" s="1"/>
  <c r="D318" i="11"/>
  <c r="C318" i="11"/>
  <c r="CP317" i="11"/>
  <c r="CO317" i="11"/>
  <c r="CA317" i="11"/>
  <c r="E317" i="11"/>
  <c r="CB317" i="11" s="1"/>
  <c r="D317" i="11"/>
  <c r="C317" i="11"/>
  <c r="CO316" i="11"/>
  <c r="CC316" i="11"/>
  <c r="CA316" i="11"/>
  <c r="E316" i="11"/>
  <c r="CP316" i="11" s="1"/>
  <c r="D316" i="11"/>
  <c r="CS315" i="11"/>
  <c r="CR315" i="11"/>
  <c r="CP315" i="11"/>
  <c r="CO315" i="11"/>
  <c r="CF315" i="11"/>
  <c r="CA315" i="11"/>
  <c r="E315" i="11"/>
  <c r="CB315" i="11" s="1"/>
  <c r="C315" i="11"/>
  <c r="CO314" i="11"/>
  <c r="CA314" i="11"/>
  <c r="E314" i="11"/>
  <c r="CP313" i="11"/>
  <c r="CO313" i="11"/>
  <c r="CA313" i="11"/>
  <c r="E313" i="11"/>
  <c r="CB313" i="11" s="1"/>
  <c r="C313" i="11"/>
  <c r="CO312" i="11"/>
  <c r="CB312" i="11"/>
  <c r="CA312" i="11"/>
  <c r="E312" i="11"/>
  <c r="CU311" i="11"/>
  <c r="CT311" i="11"/>
  <c r="CS311" i="11"/>
  <c r="CR311" i="11"/>
  <c r="CP311" i="11"/>
  <c r="CO311" i="11"/>
  <c r="CG311" i="11"/>
  <c r="CF311" i="11"/>
  <c r="CE311" i="11"/>
  <c r="CD311" i="11"/>
  <c r="CA311" i="11"/>
  <c r="E311" i="11"/>
  <c r="CB311" i="11" s="1"/>
  <c r="C311" i="11"/>
  <c r="CP310" i="11"/>
  <c r="CO310" i="11"/>
  <c r="CA310" i="11"/>
  <c r="E310" i="11"/>
  <c r="CB310" i="11" s="1"/>
  <c r="C310" i="11"/>
  <c r="CP309" i="11"/>
  <c r="CO309" i="11"/>
  <c r="CA309" i="11"/>
  <c r="E309" i="11"/>
  <c r="CO308" i="11"/>
  <c r="CA308" i="11"/>
  <c r="E308" i="11"/>
  <c r="C308" i="11"/>
  <c r="CO307" i="11"/>
  <c r="CA307" i="11"/>
  <c r="E307" i="11"/>
  <c r="C307" i="11" s="1"/>
  <c r="AV306" i="11"/>
  <c r="AU306" i="11"/>
  <c r="AT306" i="11"/>
  <c r="AS306" i="11"/>
  <c r="AR306" i="11"/>
  <c r="AQ306" i="11"/>
  <c r="AP306" i="11"/>
  <c r="AO306" i="11"/>
  <c r="AN306" i="11"/>
  <c r="AM306" i="11"/>
  <c r="AL306" i="11"/>
  <c r="AK306" i="11"/>
  <c r="AJ306" i="11"/>
  <c r="AI306" i="11"/>
  <c r="AH306" i="11"/>
  <c r="AG306" i="11"/>
  <c r="AF306" i="11"/>
  <c r="AE306" i="11"/>
  <c r="AD306" i="11"/>
  <c r="AC306" i="11"/>
  <c r="AB306" i="11"/>
  <c r="AA306" i="11"/>
  <c r="Z306" i="11"/>
  <c r="Y306" i="11"/>
  <c r="X306" i="11"/>
  <c r="W306" i="11"/>
  <c r="V306" i="11"/>
  <c r="U306" i="11"/>
  <c r="T306" i="11"/>
  <c r="S306" i="11"/>
  <c r="R306" i="11"/>
  <c r="Q306" i="11"/>
  <c r="P306" i="11"/>
  <c r="O306" i="11"/>
  <c r="N306" i="11"/>
  <c r="M306" i="11"/>
  <c r="L306" i="11"/>
  <c r="K306" i="11"/>
  <c r="J306" i="11"/>
  <c r="I306" i="11"/>
  <c r="H306" i="11"/>
  <c r="D306" i="11" s="1"/>
  <c r="G306" i="11"/>
  <c r="F306" i="11"/>
  <c r="E301" i="11"/>
  <c r="D301" i="11"/>
  <c r="C301" i="11"/>
  <c r="CO300" i="11"/>
  <c r="E300" i="11"/>
  <c r="D300" i="11"/>
  <c r="C300" i="11"/>
  <c r="CO299" i="11"/>
  <c r="E299" i="11"/>
  <c r="D299" i="11"/>
  <c r="C299" i="11"/>
  <c r="CR298" i="11"/>
  <c r="E298" i="11"/>
  <c r="D298" i="11"/>
  <c r="C298" i="11"/>
  <c r="CS293" i="11"/>
  <c r="CR293" i="11"/>
  <c r="CP293" i="11"/>
  <c r="CC293" i="11"/>
  <c r="E293" i="11"/>
  <c r="D293" i="11"/>
  <c r="CD293" i="11" s="1"/>
  <c r="CW292" i="11"/>
  <c r="CT292" i="11"/>
  <c r="CR292" i="11"/>
  <c r="CI292" i="11"/>
  <c r="CD292" i="11"/>
  <c r="E292" i="11"/>
  <c r="CE292" i="11" s="1"/>
  <c r="D292" i="11"/>
  <c r="C292" i="11"/>
  <c r="CS291" i="11"/>
  <c r="CQ291" i="11"/>
  <c r="CP291" i="11"/>
  <c r="CE291" i="11"/>
  <c r="CD291" i="11"/>
  <c r="CC291" i="11"/>
  <c r="CB291" i="11"/>
  <c r="E291" i="11"/>
  <c r="D291" i="11"/>
  <c r="CR291" i="11" s="1"/>
  <c r="C291" i="11"/>
  <c r="CR290" i="11"/>
  <c r="CD290" i="11"/>
  <c r="E290" i="11"/>
  <c r="D290" i="11"/>
  <c r="CD289" i="11"/>
  <c r="CC289" i="11"/>
  <c r="E289" i="11"/>
  <c r="D289" i="11"/>
  <c r="CR289" i="11" s="1"/>
  <c r="C289" i="11"/>
  <c r="CS288" i="11"/>
  <c r="CR288" i="11"/>
  <c r="CQ288" i="11"/>
  <c r="CP288" i="11"/>
  <c r="CI288" i="11"/>
  <c r="CF288" i="11"/>
  <c r="CE288" i="11"/>
  <c r="E288" i="11"/>
  <c r="D288" i="11"/>
  <c r="CD288" i="11" s="1"/>
  <c r="C288" i="11"/>
  <c r="CE287" i="11"/>
  <c r="CD287" i="11"/>
  <c r="E287" i="11"/>
  <c r="D287" i="11"/>
  <c r="CR287" i="11" s="1"/>
  <c r="CS286" i="11"/>
  <c r="CR286" i="11"/>
  <c r="CE286" i="11"/>
  <c r="CB286" i="11"/>
  <c r="E286" i="11"/>
  <c r="D286" i="11"/>
  <c r="CD285" i="11"/>
  <c r="E285" i="11"/>
  <c r="D285" i="11"/>
  <c r="CR285" i="11" s="1"/>
  <c r="CS284" i="11"/>
  <c r="CR284" i="11"/>
  <c r="CQ284" i="11"/>
  <c r="CP284" i="11"/>
  <c r="CC284" i="11"/>
  <c r="CB284" i="11"/>
  <c r="E284" i="11"/>
  <c r="CE284" i="11" s="1"/>
  <c r="D284" i="11"/>
  <c r="CR283" i="11"/>
  <c r="E283" i="11"/>
  <c r="D283" i="11"/>
  <c r="CD283" i="11" s="1"/>
  <c r="CR282" i="11"/>
  <c r="CD282" i="11"/>
  <c r="E282" i="11"/>
  <c r="D282" i="11"/>
  <c r="C282" i="11" s="1"/>
  <c r="E281" i="11"/>
  <c r="CS281" i="11" s="1"/>
  <c r="D281" i="11"/>
  <c r="CR281" i="11" s="1"/>
  <c r="C281" i="11"/>
  <c r="CW280" i="11"/>
  <c r="CV280" i="11"/>
  <c r="CS280" i="11"/>
  <c r="CR280" i="11"/>
  <c r="CE280" i="11"/>
  <c r="CD280" i="11"/>
  <c r="E280" i="11"/>
  <c r="D280" i="11"/>
  <c r="C280" i="11"/>
  <c r="E279" i="11"/>
  <c r="C279" i="11" s="1"/>
  <c r="D279" i="11"/>
  <c r="CU278" i="11"/>
  <c r="CT278" i="11"/>
  <c r="CS278" i="11"/>
  <c r="CP278" i="11"/>
  <c r="CI278" i="11"/>
  <c r="CH278" i="11"/>
  <c r="CE278" i="11"/>
  <c r="CD278" i="11"/>
  <c r="CC278" i="11"/>
  <c r="CB278" i="11"/>
  <c r="E278" i="11"/>
  <c r="CQ278" i="11" s="1"/>
  <c r="D278" i="11"/>
  <c r="CR278" i="11" s="1"/>
  <c r="C278" i="11"/>
  <c r="CS277" i="11"/>
  <c r="CI277" i="11"/>
  <c r="CH277" i="11"/>
  <c r="CG277" i="11"/>
  <c r="CF277" i="11"/>
  <c r="CD277" i="11"/>
  <c r="E277" i="11"/>
  <c r="D277" i="11"/>
  <c r="CR277" i="11" s="1"/>
  <c r="C277" i="11"/>
  <c r="CD276" i="11"/>
  <c r="CB276" i="11"/>
  <c r="E276" i="11"/>
  <c r="D276" i="11"/>
  <c r="CR276" i="11" s="1"/>
  <c r="E275" i="11"/>
  <c r="D275" i="11"/>
  <c r="CP274" i="11"/>
  <c r="CE274" i="11"/>
  <c r="CD274" i="11"/>
  <c r="CC274" i="11"/>
  <c r="CB274" i="11"/>
  <c r="E274" i="11"/>
  <c r="D274" i="11"/>
  <c r="CR274" i="11" s="1"/>
  <c r="CS273" i="11"/>
  <c r="CE273" i="11"/>
  <c r="E273" i="11"/>
  <c r="D273" i="11"/>
  <c r="C273" i="11"/>
  <c r="CW272" i="11"/>
  <c r="CV272" i="11"/>
  <c r="CU272" i="11"/>
  <c r="CT272" i="11"/>
  <c r="CS272" i="11"/>
  <c r="CR272" i="11"/>
  <c r="CP272" i="11"/>
  <c r="CG272" i="11"/>
  <c r="CF272" i="11"/>
  <c r="CE272" i="11"/>
  <c r="CD272" i="11"/>
  <c r="CB272" i="11"/>
  <c r="E272" i="11"/>
  <c r="C272" i="11" s="1"/>
  <c r="D272" i="11"/>
  <c r="CS271" i="11"/>
  <c r="CR271" i="11"/>
  <c r="CP271" i="11"/>
  <c r="CE271" i="11"/>
  <c r="CD271" i="11"/>
  <c r="CB271" i="11"/>
  <c r="E271" i="11"/>
  <c r="D271" i="11"/>
  <c r="C271" i="11"/>
  <c r="CR270" i="11"/>
  <c r="CP270" i="11"/>
  <c r="CI270" i="11"/>
  <c r="CB270" i="11"/>
  <c r="E270" i="11"/>
  <c r="D270" i="11"/>
  <c r="CD270" i="11" s="1"/>
  <c r="C270" i="11"/>
  <c r="CF270" i="11" s="1"/>
  <c r="CW269" i="11"/>
  <c r="CV269" i="11"/>
  <c r="CI269" i="11"/>
  <c r="E269" i="11"/>
  <c r="D269" i="11"/>
  <c r="C269" i="11"/>
  <c r="CS268" i="11"/>
  <c r="CR268" i="11"/>
  <c r="CQ268" i="11"/>
  <c r="CP268" i="11"/>
  <c r="E268" i="11"/>
  <c r="D268" i="11"/>
  <c r="CR267" i="11"/>
  <c r="CP267" i="11"/>
  <c r="CE267" i="11"/>
  <c r="CB267" i="11"/>
  <c r="E267" i="11"/>
  <c r="D267" i="11"/>
  <c r="CS266" i="11"/>
  <c r="CR266" i="11"/>
  <c r="CP266" i="11"/>
  <c r="E266" i="11"/>
  <c r="D266" i="11"/>
  <c r="CS265" i="11"/>
  <c r="CR265" i="11"/>
  <c r="CQ265" i="11"/>
  <c r="CP265" i="11"/>
  <c r="CE265" i="11"/>
  <c r="CB265" i="11"/>
  <c r="E265" i="11"/>
  <c r="CC265" i="11" s="1"/>
  <c r="D265" i="11"/>
  <c r="CD265" i="11" s="1"/>
  <c r="C265" i="11"/>
  <c r="CS264" i="11"/>
  <c r="CR264" i="11"/>
  <c r="E264" i="11"/>
  <c r="D264" i="11"/>
  <c r="CD264" i="11" s="1"/>
  <c r="CS263" i="11"/>
  <c r="CP263" i="11"/>
  <c r="E263" i="11"/>
  <c r="D263" i="11"/>
  <c r="CR263" i="11" s="1"/>
  <c r="CS262" i="11"/>
  <c r="E262" i="11"/>
  <c r="D262" i="11"/>
  <c r="E261" i="11"/>
  <c r="D261" i="11"/>
  <c r="CR260" i="11"/>
  <c r="E260" i="11"/>
  <c r="CV259" i="11"/>
  <c r="CT259" i="11"/>
  <c r="CQ259" i="11"/>
  <c r="CP259" i="11"/>
  <c r="CE259" i="11"/>
  <c r="E259" i="11"/>
  <c r="D259" i="11"/>
  <c r="CR259" i="11" s="1"/>
  <c r="C259" i="11"/>
  <c r="CF259" i="11" s="1"/>
  <c r="CW258" i="11"/>
  <c r="CV258" i="11"/>
  <c r="CS258" i="11"/>
  <c r="CP258" i="11"/>
  <c r="CE258" i="11"/>
  <c r="CC258" i="11"/>
  <c r="E258" i="11"/>
  <c r="D258" i="11"/>
  <c r="C258" i="11"/>
  <c r="CS257" i="11"/>
  <c r="CQ257" i="11"/>
  <c r="CP257" i="11"/>
  <c r="CC257" i="11"/>
  <c r="E257" i="11"/>
  <c r="D257" i="11"/>
  <c r="CS256" i="11"/>
  <c r="CQ256" i="11"/>
  <c r="CP256" i="11"/>
  <c r="CE256" i="11"/>
  <c r="E256" i="11"/>
  <c r="CB256" i="11" s="1"/>
  <c r="D256" i="11"/>
  <c r="CS255" i="11"/>
  <c r="CR255" i="11"/>
  <c r="CQ255" i="11"/>
  <c r="CP255" i="11"/>
  <c r="CD255" i="11"/>
  <c r="CC255" i="11"/>
  <c r="E255" i="11"/>
  <c r="D255" i="11"/>
  <c r="CD254" i="11"/>
  <c r="E254" i="11"/>
  <c r="D254" i="11"/>
  <c r="CR254" i="11" s="1"/>
  <c r="CT253" i="11"/>
  <c r="CS253" i="11"/>
  <c r="CR253" i="11"/>
  <c r="CD253" i="11"/>
  <c r="CC253" i="11"/>
  <c r="E253" i="11"/>
  <c r="D253" i="11"/>
  <c r="C253" i="11"/>
  <c r="CS252" i="11"/>
  <c r="CQ252" i="11"/>
  <c r="CP252" i="11"/>
  <c r="CE252" i="11"/>
  <c r="E252" i="11"/>
  <c r="CB252" i="11" s="1"/>
  <c r="D252" i="11"/>
  <c r="CD252" i="11" s="1"/>
  <c r="C252" i="11"/>
  <c r="CQ251" i="11"/>
  <c r="CP251" i="11"/>
  <c r="CE251" i="11"/>
  <c r="CC251" i="11"/>
  <c r="E251" i="11"/>
  <c r="D251" i="11"/>
  <c r="CU250" i="11"/>
  <c r="CR250" i="11"/>
  <c r="CI250" i="11"/>
  <c r="CH250" i="11"/>
  <c r="CG250" i="11"/>
  <c r="CF250" i="11"/>
  <c r="CE250" i="11"/>
  <c r="CD250" i="11"/>
  <c r="E250" i="11"/>
  <c r="D250" i="11"/>
  <c r="C250" i="11"/>
  <c r="CS249" i="11"/>
  <c r="CC249" i="11"/>
  <c r="E249" i="11"/>
  <c r="D249" i="11"/>
  <c r="CQ248" i="11"/>
  <c r="CP248" i="11"/>
  <c r="CE248" i="11"/>
  <c r="E248" i="11"/>
  <c r="D248" i="11"/>
  <c r="C248" i="11"/>
  <c r="CW248" i="11" s="1"/>
  <c r="E247" i="11"/>
  <c r="D247" i="11"/>
  <c r="CV245" i="11"/>
  <c r="CS245" i="11"/>
  <c r="CR245" i="11"/>
  <c r="CQ245" i="11"/>
  <c r="CP245" i="11"/>
  <c r="CE245" i="11"/>
  <c r="E245" i="11"/>
  <c r="CB245" i="11" s="1"/>
  <c r="D245" i="11"/>
  <c r="CD245" i="11" s="1"/>
  <c r="C245" i="11"/>
  <c r="CX241" i="11"/>
  <c r="CU241" i="11"/>
  <c r="CJ241" i="11"/>
  <c r="E241" i="11"/>
  <c r="CW241" i="11" s="1"/>
  <c r="D241" i="11"/>
  <c r="E240" i="11"/>
  <c r="CA240" i="11" s="1"/>
  <c r="D240" i="11"/>
  <c r="CX239" i="11"/>
  <c r="CW239" i="11"/>
  <c r="CR239" i="11"/>
  <c r="CQ239" i="11"/>
  <c r="CP239" i="11"/>
  <c r="CO239" i="11"/>
  <c r="CJ239" i="11"/>
  <c r="CI239" i="11"/>
  <c r="CH239" i="11"/>
  <c r="CG239" i="11"/>
  <c r="CF239" i="11"/>
  <c r="CE239" i="11"/>
  <c r="CD239" i="11"/>
  <c r="CC239" i="11"/>
  <c r="CB239" i="11"/>
  <c r="CA239" i="11"/>
  <c r="E239" i="11"/>
  <c r="CV239" i="11" s="1"/>
  <c r="D239" i="11"/>
  <c r="CU239" i="11" s="1"/>
  <c r="C239" i="11"/>
  <c r="CY239" i="11" s="1"/>
  <c r="CX238" i="11"/>
  <c r="CW238" i="11"/>
  <c r="CR238" i="11"/>
  <c r="CI238" i="11"/>
  <c r="CH238" i="11"/>
  <c r="CB238" i="11"/>
  <c r="CA238" i="11"/>
  <c r="E238" i="11"/>
  <c r="D238" i="11"/>
  <c r="C238" i="11"/>
  <c r="CW237" i="11"/>
  <c r="CU237" i="11"/>
  <c r="CO237" i="11"/>
  <c r="CJ237" i="11"/>
  <c r="CI237" i="11"/>
  <c r="CH237" i="11"/>
  <c r="E237" i="11"/>
  <c r="D237" i="11"/>
  <c r="C237" i="11"/>
  <c r="CW236" i="11"/>
  <c r="CR236" i="11"/>
  <c r="CO236" i="11"/>
  <c r="CC236" i="11"/>
  <c r="CB236" i="11"/>
  <c r="E236" i="11"/>
  <c r="D236" i="11"/>
  <c r="C236" i="11"/>
  <c r="CW235" i="11"/>
  <c r="CV235" i="11"/>
  <c r="CR235" i="11"/>
  <c r="CO235" i="11"/>
  <c r="CI235" i="11"/>
  <c r="CH235" i="11"/>
  <c r="CD235" i="11"/>
  <c r="CB235" i="11"/>
  <c r="CA235" i="11"/>
  <c r="E235" i="11"/>
  <c r="CP235" i="11" s="1"/>
  <c r="D235" i="11"/>
  <c r="C235" i="11"/>
  <c r="CX234" i="11"/>
  <c r="CU234" i="11"/>
  <c r="CT234" i="11"/>
  <c r="CS234" i="11"/>
  <c r="CR234" i="11"/>
  <c r="CQ234" i="11"/>
  <c r="CP234" i="11"/>
  <c r="CO234" i="11"/>
  <c r="CK234" i="11"/>
  <c r="CJ234" i="11"/>
  <c r="CI234" i="11"/>
  <c r="CH234" i="11"/>
  <c r="CG234" i="11"/>
  <c r="CF234" i="11"/>
  <c r="CE234" i="11"/>
  <c r="CD234" i="11"/>
  <c r="CB234" i="11"/>
  <c r="CA234" i="11"/>
  <c r="AY234" i="11" s="1"/>
  <c r="E234" i="11"/>
  <c r="CW234" i="11" s="1"/>
  <c r="D234" i="11"/>
  <c r="CC234" i="11" s="1"/>
  <c r="C234" i="11"/>
  <c r="CY234" i="11" s="1"/>
  <c r="E233" i="11"/>
  <c r="D233" i="11"/>
  <c r="CX232" i="11"/>
  <c r="CU232" i="11"/>
  <c r="CI232" i="11"/>
  <c r="CH232" i="11"/>
  <c r="E232" i="11"/>
  <c r="D232" i="11"/>
  <c r="CX231" i="11"/>
  <c r="CQ231" i="11"/>
  <c r="CO231" i="11"/>
  <c r="CK231" i="11"/>
  <c r="CJ231" i="11"/>
  <c r="CG231" i="11"/>
  <c r="CC231" i="11"/>
  <c r="E231" i="11"/>
  <c r="D231" i="11"/>
  <c r="CU231" i="11" s="1"/>
  <c r="C231" i="11"/>
  <c r="CV230" i="11"/>
  <c r="CR230" i="11"/>
  <c r="CP230" i="11"/>
  <c r="CO230" i="11"/>
  <c r="CI230" i="11"/>
  <c r="CH230" i="11"/>
  <c r="CB230" i="11"/>
  <c r="CA230" i="11"/>
  <c r="E230" i="11"/>
  <c r="CD230" i="11" s="1"/>
  <c r="D230" i="11"/>
  <c r="CX229" i="11"/>
  <c r="CW229" i="11"/>
  <c r="CV229" i="11"/>
  <c r="CU229" i="11"/>
  <c r="CJ229" i="11"/>
  <c r="CI229" i="11"/>
  <c r="CG229" i="11"/>
  <c r="CD229" i="11"/>
  <c r="CC229" i="11"/>
  <c r="E229" i="11"/>
  <c r="D229" i="11"/>
  <c r="CQ229" i="11" s="1"/>
  <c r="C229" i="11"/>
  <c r="CX228" i="11"/>
  <c r="CU228" i="11"/>
  <c r="CQ228" i="11"/>
  <c r="CJ228" i="11"/>
  <c r="CG228" i="11"/>
  <c r="E228" i="11"/>
  <c r="D228" i="11"/>
  <c r="CC228" i="11" s="1"/>
  <c r="CW227" i="11"/>
  <c r="CV227" i="11"/>
  <c r="CR227" i="11"/>
  <c r="CH227" i="11"/>
  <c r="CD227" i="11"/>
  <c r="E227" i="11"/>
  <c r="CI227" i="11" s="1"/>
  <c r="D227" i="11"/>
  <c r="C227" i="11"/>
  <c r="CX226" i="11"/>
  <c r="CR226" i="11"/>
  <c r="CQ226" i="11"/>
  <c r="CP226" i="11"/>
  <c r="CO226" i="11"/>
  <c r="CJ226" i="11"/>
  <c r="CG226" i="11"/>
  <c r="CC226" i="11"/>
  <c r="CB226" i="11"/>
  <c r="E226" i="11"/>
  <c r="CW226" i="11" s="1"/>
  <c r="D226" i="11"/>
  <c r="CU226" i="11" s="1"/>
  <c r="CV225" i="11"/>
  <c r="E225" i="11"/>
  <c r="D225" i="11"/>
  <c r="CV224" i="11"/>
  <c r="CR224" i="11"/>
  <c r="CQ224" i="11"/>
  <c r="CP224" i="11"/>
  <c r="CG224" i="11"/>
  <c r="CD224" i="11"/>
  <c r="CC224" i="11"/>
  <c r="CB224" i="11"/>
  <c r="CA224" i="11"/>
  <c r="E224" i="11"/>
  <c r="D224" i="11"/>
  <c r="CV223" i="11"/>
  <c r="CU223" i="11"/>
  <c r="CR223" i="11"/>
  <c r="CQ223" i="11"/>
  <c r="CG223" i="11"/>
  <c r="CC223" i="11"/>
  <c r="E223" i="11"/>
  <c r="D223" i="11"/>
  <c r="CJ223" i="11" s="1"/>
  <c r="C223" i="11"/>
  <c r="CV222" i="11"/>
  <c r="CU222" i="11"/>
  <c r="CR222" i="11"/>
  <c r="CQ222" i="11"/>
  <c r="CO222" i="11"/>
  <c r="CK222" i="11"/>
  <c r="CG222" i="11"/>
  <c r="CF222" i="11"/>
  <c r="CC222" i="11"/>
  <c r="CA222" i="11"/>
  <c r="E222" i="11"/>
  <c r="D222" i="11"/>
  <c r="CJ222" i="11" s="1"/>
  <c r="C222" i="11"/>
  <c r="CV221" i="11"/>
  <c r="CO221" i="11"/>
  <c r="CJ221" i="11"/>
  <c r="CD221" i="11"/>
  <c r="CA221" i="11"/>
  <c r="E221" i="11"/>
  <c r="D221" i="11"/>
  <c r="CX220" i="11"/>
  <c r="CW220" i="11"/>
  <c r="CV220" i="11"/>
  <c r="CT220" i="11"/>
  <c r="CS220" i="11"/>
  <c r="CR220" i="11"/>
  <c r="CQ220" i="11"/>
  <c r="CO220" i="11"/>
  <c r="CJ220" i="11"/>
  <c r="CI220" i="11"/>
  <c r="CH220" i="11"/>
  <c r="CG220" i="11"/>
  <c r="CF220" i="11"/>
  <c r="CE220" i="11"/>
  <c r="CD220" i="11"/>
  <c r="CC220" i="11"/>
  <c r="CA220" i="11"/>
  <c r="E220" i="11"/>
  <c r="D220" i="11"/>
  <c r="CU220" i="11" s="1"/>
  <c r="C220" i="11"/>
  <c r="CU219" i="11"/>
  <c r="CR219" i="11"/>
  <c r="CQ219" i="11"/>
  <c r="CJ219" i="11"/>
  <c r="CG219" i="11"/>
  <c r="CC219" i="11"/>
  <c r="E219" i="11"/>
  <c r="CD219" i="11" s="1"/>
  <c r="D219" i="11"/>
  <c r="CX219" i="11" s="1"/>
  <c r="CX218" i="11"/>
  <c r="CV218" i="11"/>
  <c r="CU218" i="11"/>
  <c r="CT218" i="11"/>
  <c r="CR218" i="11"/>
  <c r="CQ218" i="11"/>
  <c r="CO218" i="11"/>
  <c r="CK218" i="11"/>
  <c r="CJ218" i="11"/>
  <c r="CI218" i="11"/>
  <c r="CH218" i="11"/>
  <c r="CG218" i="11"/>
  <c r="CC218" i="11"/>
  <c r="E218" i="11"/>
  <c r="D218" i="11"/>
  <c r="C218" i="11"/>
  <c r="CY217" i="11"/>
  <c r="CU217" i="11"/>
  <c r="CR217" i="11"/>
  <c r="CQ217" i="11"/>
  <c r="CP217" i="11"/>
  <c r="CO217" i="11"/>
  <c r="CF217" i="11"/>
  <c r="CE217" i="11"/>
  <c r="CA217" i="11"/>
  <c r="E217" i="11"/>
  <c r="D217" i="11"/>
  <c r="C217" i="11"/>
  <c r="CT217" i="11" s="1"/>
  <c r="CI216" i="11"/>
  <c r="E216" i="11"/>
  <c r="D216" i="11"/>
  <c r="CU215" i="11"/>
  <c r="CC215" i="11"/>
  <c r="E215" i="11"/>
  <c r="CA215" i="11" s="1"/>
  <c r="D215" i="11"/>
  <c r="CQ214" i="11"/>
  <c r="CP214" i="11"/>
  <c r="CO214" i="11"/>
  <c r="CJ214" i="11"/>
  <c r="E214" i="11"/>
  <c r="D214" i="11"/>
  <c r="CD213" i="11"/>
  <c r="E213" i="11"/>
  <c r="D213" i="11"/>
  <c r="CX212" i="11"/>
  <c r="CW212" i="11"/>
  <c r="CU212" i="11"/>
  <c r="CO212" i="11"/>
  <c r="CG212" i="11"/>
  <c r="CC212" i="11"/>
  <c r="CB212" i="11"/>
  <c r="E212" i="11"/>
  <c r="D212" i="11"/>
  <c r="CT211" i="11"/>
  <c r="CS211" i="11"/>
  <c r="CR211" i="11"/>
  <c r="CP211" i="11"/>
  <c r="CO211" i="11"/>
  <c r="E211" i="11"/>
  <c r="D211" i="11"/>
  <c r="C211" i="11"/>
  <c r="CV210" i="11"/>
  <c r="CU210" i="11"/>
  <c r="CP210" i="11"/>
  <c r="CO210" i="11"/>
  <c r="CH210" i="11"/>
  <c r="CG210" i="11"/>
  <c r="CC210" i="11"/>
  <c r="CB210" i="11"/>
  <c r="CA210" i="11"/>
  <c r="E210" i="11"/>
  <c r="D210" i="11"/>
  <c r="CY209" i="11"/>
  <c r="CX209" i="11"/>
  <c r="CV209" i="11"/>
  <c r="CU209" i="11"/>
  <c r="CT209" i="11"/>
  <c r="CR209" i="11"/>
  <c r="CQ209" i="11"/>
  <c r="CP209" i="11"/>
  <c r="CJ209" i="11"/>
  <c r="CI209" i="11"/>
  <c r="CH209" i="11"/>
  <c r="CG209" i="11"/>
  <c r="CF209" i="11"/>
  <c r="CD209" i="11"/>
  <c r="CC209" i="11"/>
  <c r="CB209" i="11"/>
  <c r="CA209" i="11"/>
  <c r="E209" i="11"/>
  <c r="CO209" i="11" s="1"/>
  <c r="D209" i="11"/>
  <c r="C209" i="11"/>
  <c r="CR208" i="11"/>
  <c r="CH208" i="11"/>
  <c r="CD208" i="11"/>
  <c r="CB208" i="11"/>
  <c r="CA208" i="11"/>
  <c r="E208" i="11"/>
  <c r="CW207" i="11"/>
  <c r="CU207" i="11"/>
  <c r="CR207" i="11"/>
  <c r="CQ207" i="11"/>
  <c r="CP207" i="11"/>
  <c r="CO207" i="11"/>
  <c r="CG207" i="11"/>
  <c r="E207" i="11"/>
  <c r="D207" i="11"/>
  <c r="CX206" i="11"/>
  <c r="CW206" i="11"/>
  <c r="CV206" i="11"/>
  <c r="CU206" i="11"/>
  <c r="CR206" i="11"/>
  <c r="CO206" i="11"/>
  <c r="CK206" i="11"/>
  <c r="CJ206" i="11"/>
  <c r="CI206" i="11"/>
  <c r="CH206" i="11"/>
  <c r="CE206" i="11"/>
  <c r="CD206" i="11"/>
  <c r="CB206" i="11"/>
  <c r="CA206" i="11"/>
  <c r="E206" i="11"/>
  <c r="CP206" i="11" s="1"/>
  <c r="D206" i="11"/>
  <c r="C206" i="11"/>
  <c r="CT206" i="11" s="1"/>
  <c r="CW205" i="11"/>
  <c r="CV205" i="11"/>
  <c r="CU205" i="11"/>
  <c r="CQ205" i="11"/>
  <c r="CJ205" i="11"/>
  <c r="E205" i="11"/>
  <c r="D205" i="11"/>
  <c r="CO204" i="11"/>
  <c r="CJ204" i="11"/>
  <c r="E204" i="11"/>
  <c r="D204" i="11"/>
  <c r="CV203" i="11"/>
  <c r="CU203" i="11"/>
  <c r="CT203" i="11"/>
  <c r="CS203" i="11"/>
  <c r="CR203" i="11"/>
  <c r="CQ203" i="11"/>
  <c r="CP203" i="11"/>
  <c r="CO203" i="11"/>
  <c r="CK203" i="11"/>
  <c r="CJ203" i="11"/>
  <c r="CI203" i="11"/>
  <c r="CH203" i="11"/>
  <c r="CG203" i="11"/>
  <c r="CF203" i="11"/>
  <c r="CE203" i="11"/>
  <c r="CD203" i="11"/>
  <c r="CC203" i="11"/>
  <c r="CB203" i="11"/>
  <c r="E203" i="11"/>
  <c r="CA203" i="11" s="1"/>
  <c r="AY203" i="11" s="1"/>
  <c r="D203" i="11"/>
  <c r="CX203" i="11" s="1"/>
  <c r="C203" i="11"/>
  <c r="CY203" i="11" s="1"/>
  <c r="CY202" i="11"/>
  <c r="CW202" i="11"/>
  <c r="CR202" i="11"/>
  <c r="CQ202" i="11"/>
  <c r="CP202" i="11"/>
  <c r="CI202" i="11"/>
  <c r="CH202" i="11"/>
  <c r="CC202" i="11"/>
  <c r="CB202" i="11"/>
  <c r="E202" i="11"/>
  <c r="D202" i="11"/>
  <c r="C202" i="11"/>
  <c r="E201" i="11"/>
  <c r="CA201" i="11" s="1"/>
  <c r="D201" i="11"/>
  <c r="CW200" i="11"/>
  <c r="CU200" i="11"/>
  <c r="CR200" i="11"/>
  <c r="CP200" i="11"/>
  <c r="CO200" i="11"/>
  <c r="CJ200" i="11"/>
  <c r="CI200" i="11"/>
  <c r="CH200" i="11"/>
  <c r="CD200" i="11"/>
  <c r="CC200" i="11"/>
  <c r="CB200" i="11"/>
  <c r="CA200" i="11"/>
  <c r="E200" i="11"/>
  <c r="CV200" i="11" s="1"/>
  <c r="D200" i="11"/>
  <c r="CV199" i="11"/>
  <c r="CU199" i="11"/>
  <c r="CT199" i="11"/>
  <c r="CS199" i="11"/>
  <c r="CR199" i="11"/>
  <c r="CQ199" i="11"/>
  <c r="CP199" i="11"/>
  <c r="CO199" i="11"/>
  <c r="CJ199" i="11"/>
  <c r="CI199" i="11"/>
  <c r="CH199" i="11"/>
  <c r="CG199" i="11"/>
  <c r="CF199" i="11"/>
  <c r="CD199" i="11"/>
  <c r="CC199" i="11"/>
  <c r="CB199" i="11"/>
  <c r="CA199" i="11"/>
  <c r="E199" i="11"/>
  <c r="CW199" i="11" s="1"/>
  <c r="D199" i="11"/>
  <c r="CX199" i="11" s="1"/>
  <c r="C199" i="11"/>
  <c r="CV198" i="11"/>
  <c r="CU198" i="11"/>
  <c r="CQ198" i="11"/>
  <c r="CP198" i="11"/>
  <c r="CI198" i="11"/>
  <c r="E198" i="11"/>
  <c r="D198" i="11"/>
  <c r="CX197" i="11"/>
  <c r="CQ197" i="11"/>
  <c r="CP197" i="11"/>
  <c r="CO197" i="11"/>
  <c r="CG197" i="11"/>
  <c r="CC197" i="11"/>
  <c r="E197" i="11"/>
  <c r="CA197" i="11" s="1"/>
  <c r="D197" i="11"/>
  <c r="CV196" i="11"/>
  <c r="CU196" i="11"/>
  <c r="CP196" i="11"/>
  <c r="CO196" i="11"/>
  <c r="CJ196" i="11"/>
  <c r="CG196" i="11"/>
  <c r="CD196" i="11"/>
  <c r="CB196" i="11"/>
  <c r="CA196" i="11"/>
  <c r="E196" i="11"/>
  <c r="D196" i="11"/>
  <c r="CX195" i="11"/>
  <c r="CV195" i="11"/>
  <c r="CU195" i="11"/>
  <c r="CT195" i="11"/>
  <c r="CS195" i="11"/>
  <c r="CR195" i="11"/>
  <c r="CQ195" i="11"/>
  <c r="CP195" i="11"/>
  <c r="CO195" i="11"/>
  <c r="CJ195" i="11"/>
  <c r="CH195" i="11"/>
  <c r="CG195" i="11"/>
  <c r="CF195" i="11"/>
  <c r="CE195" i="11"/>
  <c r="CD195" i="11"/>
  <c r="CC195" i="11"/>
  <c r="CB195" i="11"/>
  <c r="CA195" i="11"/>
  <c r="E195" i="11"/>
  <c r="CI195" i="11" s="1"/>
  <c r="D195" i="11"/>
  <c r="C195" i="11"/>
  <c r="CX193" i="11"/>
  <c r="CW193" i="11"/>
  <c r="CV193" i="11"/>
  <c r="CU193" i="11"/>
  <c r="CJ193" i="11"/>
  <c r="CI193" i="11"/>
  <c r="CC193" i="11"/>
  <c r="CB193" i="11"/>
  <c r="E193" i="11"/>
  <c r="D193" i="11"/>
  <c r="E187" i="11"/>
  <c r="C187" i="11" s="1"/>
  <c r="D187" i="11"/>
  <c r="CP186" i="11"/>
  <c r="CO186" i="11"/>
  <c r="E186" i="11"/>
  <c r="D186" i="11"/>
  <c r="C186" i="11"/>
  <c r="E185" i="11"/>
  <c r="D185" i="11"/>
  <c r="C185" i="11"/>
  <c r="CP185" i="11" s="1"/>
  <c r="E184" i="11"/>
  <c r="D184" i="11"/>
  <c r="Q183" i="11"/>
  <c r="P183" i="11"/>
  <c r="O183" i="11"/>
  <c r="N183" i="11"/>
  <c r="M183" i="11"/>
  <c r="L183" i="11"/>
  <c r="K183" i="11"/>
  <c r="J183" i="11"/>
  <c r="I183" i="11"/>
  <c r="H183" i="11"/>
  <c r="G183" i="11"/>
  <c r="F183" i="11"/>
  <c r="CP182" i="11"/>
  <c r="CO182" i="11"/>
  <c r="CB182" i="11"/>
  <c r="CA182" i="11"/>
  <c r="R182" i="11" s="1"/>
  <c r="E182" i="11"/>
  <c r="D182" i="11"/>
  <c r="C182" i="11" s="1"/>
  <c r="CB181" i="11"/>
  <c r="CA181" i="11"/>
  <c r="E181" i="11"/>
  <c r="D181" i="11"/>
  <c r="C181" i="11" s="1"/>
  <c r="E180" i="11"/>
  <c r="E183" i="11" s="1"/>
  <c r="D180" i="11"/>
  <c r="D183" i="11" s="1"/>
  <c r="C180" i="11"/>
  <c r="C183" i="11" s="1"/>
  <c r="P176" i="11"/>
  <c r="O176" i="11"/>
  <c r="N176" i="11"/>
  <c r="F176" i="11"/>
  <c r="R175" i="11"/>
  <c r="Q175" i="11"/>
  <c r="P175" i="11"/>
  <c r="O175" i="11"/>
  <c r="N175" i="11"/>
  <c r="M175" i="11"/>
  <c r="L175" i="11"/>
  <c r="K175" i="11"/>
  <c r="J175" i="11"/>
  <c r="I175" i="11"/>
  <c r="H175" i="11"/>
  <c r="G175" i="11"/>
  <c r="G176" i="11" s="1"/>
  <c r="F175" i="11"/>
  <c r="E174" i="11"/>
  <c r="D174" i="11"/>
  <c r="C174" i="11"/>
  <c r="E173" i="11"/>
  <c r="D173" i="11"/>
  <c r="C173" i="11" s="1"/>
  <c r="CO172" i="11"/>
  <c r="CB172" i="11"/>
  <c r="CA172" i="11"/>
  <c r="S172" i="11"/>
  <c r="E172" i="11"/>
  <c r="E175" i="11" s="1"/>
  <c r="D172" i="11"/>
  <c r="C172" i="11"/>
  <c r="CP172" i="11" s="1"/>
  <c r="E171" i="11"/>
  <c r="D171" i="11"/>
  <c r="C171" i="11"/>
  <c r="R170" i="11"/>
  <c r="Q170" i="11"/>
  <c r="Q176" i="11" s="1"/>
  <c r="P170" i="11"/>
  <c r="O170" i="11"/>
  <c r="N170" i="11"/>
  <c r="M170" i="11"/>
  <c r="M176" i="11" s="1"/>
  <c r="L170" i="11"/>
  <c r="K170" i="11"/>
  <c r="K176" i="11" s="1"/>
  <c r="J170" i="11"/>
  <c r="J176" i="11" s="1"/>
  <c r="I170" i="11"/>
  <c r="I176" i="11" s="1"/>
  <c r="H170" i="11"/>
  <c r="H176" i="11" s="1"/>
  <c r="G170" i="11"/>
  <c r="F170" i="11"/>
  <c r="E169" i="11"/>
  <c r="D169" i="11"/>
  <c r="C169" i="11"/>
  <c r="CP168" i="11"/>
  <c r="E168" i="11"/>
  <c r="E170" i="11" s="1"/>
  <c r="D168" i="11"/>
  <c r="C168" i="11"/>
  <c r="CP167" i="11"/>
  <c r="CO167" i="11"/>
  <c r="CB167" i="11"/>
  <c r="CA167" i="11"/>
  <c r="S167" i="11" s="1"/>
  <c r="E167" i="11"/>
  <c r="D167" i="11"/>
  <c r="C167" i="11" s="1"/>
  <c r="O163" i="11"/>
  <c r="O162" i="11"/>
  <c r="N162" i="11"/>
  <c r="N163" i="11" s="1"/>
  <c r="M162" i="11"/>
  <c r="L162" i="11"/>
  <c r="K162" i="11"/>
  <c r="J162" i="11"/>
  <c r="I162" i="11"/>
  <c r="H162" i="11"/>
  <c r="G162" i="11"/>
  <c r="F162" i="11"/>
  <c r="F163" i="11" s="1"/>
  <c r="E161" i="11"/>
  <c r="D161" i="11"/>
  <c r="C161" i="11" s="1"/>
  <c r="E160" i="11"/>
  <c r="D160" i="11"/>
  <c r="E159" i="11"/>
  <c r="E162" i="11" s="1"/>
  <c r="E163" i="11" s="1"/>
  <c r="D159" i="11"/>
  <c r="CO158" i="11"/>
  <c r="CB158" i="11"/>
  <c r="CA158" i="11"/>
  <c r="P158" i="11" s="1"/>
  <c r="E158" i="11"/>
  <c r="C158" i="11" s="1"/>
  <c r="CP158" i="11" s="1"/>
  <c r="D158" i="11"/>
  <c r="O157" i="11"/>
  <c r="N157" i="11"/>
  <c r="M157" i="11"/>
  <c r="M163" i="11" s="1"/>
  <c r="L157" i="11"/>
  <c r="L163" i="11" s="1"/>
  <c r="K157" i="11"/>
  <c r="K163" i="11" s="1"/>
  <c r="J157" i="11"/>
  <c r="I157" i="11"/>
  <c r="I163" i="11" s="1"/>
  <c r="H157" i="11"/>
  <c r="H163" i="11" s="1"/>
  <c r="G157" i="11"/>
  <c r="G163" i="11" s="1"/>
  <c r="F157" i="11"/>
  <c r="CB156" i="11"/>
  <c r="E156" i="11"/>
  <c r="D156" i="11"/>
  <c r="C156" i="11"/>
  <c r="E155" i="11"/>
  <c r="D155" i="11"/>
  <c r="C155" i="11"/>
  <c r="CP154" i="11"/>
  <c r="CO154" i="11"/>
  <c r="CB154" i="11"/>
  <c r="E154" i="11"/>
  <c r="E157" i="11" s="1"/>
  <c r="D154" i="11"/>
  <c r="C154" i="11"/>
  <c r="E150" i="11"/>
  <c r="D150" i="11"/>
  <c r="C150" i="11"/>
  <c r="CB150" i="11" s="1"/>
  <c r="AS150" i="11" s="1"/>
  <c r="CQ149" i="11"/>
  <c r="E149" i="11"/>
  <c r="D149" i="11"/>
  <c r="C149" i="11"/>
  <c r="CC149" i="11" s="1"/>
  <c r="CQ148" i="11"/>
  <c r="CB148" i="11"/>
  <c r="AS148" i="11"/>
  <c r="E148" i="11"/>
  <c r="D148" i="11"/>
  <c r="C148" i="11"/>
  <c r="E147" i="11"/>
  <c r="D147" i="11"/>
  <c r="C147" i="11" s="1"/>
  <c r="CC147" i="11" s="1"/>
  <c r="E146" i="11"/>
  <c r="D146" i="11"/>
  <c r="C146" i="11"/>
  <c r="CQ141" i="11"/>
  <c r="CA141" i="11"/>
  <c r="E141" i="11"/>
  <c r="C141" i="11" s="1"/>
  <c r="D141" i="11"/>
  <c r="E140" i="11"/>
  <c r="D140" i="11"/>
  <c r="E139" i="11"/>
  <c r="D139" i="11"/>
  <c r="C139" i="11"/>
  <c r="E138" i="11"/>
  <c r="D138" i="11"/>
  <c r="C138" i="11" s="1"/>
  <c r="CQ137" i="11"/>
  <c r="CP137" i="11"/>
  <c r="E137" i="11"/>
  <c r="C137" i="11" s="1"/>
  <c r="D137" i="11"/>
  <c r="E136" i="11"/>
  <c r="D136" i="11"/>
  <c r="C136" i="11"/>
  <c r="E135" i="11"/>
  <c r="D135" i="11"/>
  <c r="C135" i="11"/>
  <c r="CQ134" i="11"/>
  <c r="CP134" i="11"/>
  <c r="CO134" i="11"/>
  <c r="CC134" i="11"/>
  <c r="E134" i="11"/>
  <c r="D134" i="11"/>
  <c r="C134" i="11"/>
  <c r="CA134" i="11" s="1"/>
  <c r="E133" i="11"/>
  <c r="C133" i="11" s="1"/>
  <c r="CA133" i="11" s="1"/>
  <c r="D133" i="11"/>
  <c r="E128" i="11"/>
  <c r="D128" i="11"/>
  <c r="C128" i="11"/>
  <c r="CB127" i="11"/>
  <c r="E127" i="11"/>
  <c r="D127" i="11"/>
  <c r="C127" i="11"/>
  <c r="E126" i="11"/>
  <c r="D126" i="11"/>
  <c r="C126" i="11"/>
  <c r="E125" i="11"/>
  <c r="D125" i="11"/>
  <c r="C125" i="11" s="1"/>
  <c r="E124" i="11"/>
  <c r="C124" i="11" s="1"/>
  <c r="CA124" i="11" s="1"/>
  <c r="D124" i="11"/>
  <c r="E123" i="11"/>
  <c r="D123" i="11"/>
  <c r="C123" i="11"/>
  <c r="CO122" i="11"/>
  <c r="E122" i="11"/>
  <c r="D122" i="11"/>
  <c r="C122" i="11"/>
  <c r="CB121" i="11"/>
  <c r="E121" i="11"/>
  <c r="C121" i="11" s="1"/>
  <c r="D121" i="11"/>
  <c r="E120" i="11"/>
  <c r="D120" i="11"/>
  <c r="C120" i="11"/>
  <c r="E119" i="11"/>
  <c r="D119" i="11"/>
  <c r="E114" i="11"/>
  <c r="D114" i="11"/>
  <c r="C114" i="11"/>
  <c r="E113" i="11"/>
  <c r="C113" i="11" s="1"/>
  <c r="D113" i="11"/>
  <c r="E112" i="11"/>
  <c r="D112" i="11"/>
  <c r="C112" i="11"/>
  <c r="M111" i="11"/>
  <c r="L111" i="11"/>
  <c r="K111" i="11"/>
  <c r="J111" i="11"/>
  <c r="I111" i="11"/>
  <c r="H111" i="11"/>
  <c r="G111" i="11"/>
  <c r="F111" i="11"/>
  <c r="E111" i="11"/>
  <c r="D111" i="11"/>
  <c r="C111" i="11" s="1"/>
  <c r="E106" i="11"/>
  <c r="D106" i="11"/>
  <c r="C106" i="11"/>
  <c r="CW105" i="11"/>
  <c r="CV105" i="11"/>
  <c r="CH105" i="11"/>
  <c r="E105" i="11"/>
  <c r="D105" i="11"/>
  <c r="C105" i="11"/>
  <c r="CU104" i="11"/>
  <c r="E104" i="11"/>
  <c r="D104" i="11"/>
  <c r="C104" i="11" s="1"/>
  <c r="E103" i="11"/>
  <c r="D103" i="11"/>
  <c r="C103" i="11"/>
  <c r="CQ98" i="11"/>
  <c r="CP98" i="11"/>
  <c r="CO98" i="11"/>
  <c r="CC98" i="11"/>
  <c r="CB98" i="11"/>
  <c r="CA98" i="11"/>
  <c r="AX98" i="11"/>
  <c r="E98" i="11"/>
  <c r="C98" i="11" s="1"/>
  <c r="D98" i="11"/>
  <c r="E97" i="11"/>
  <c r="C97" i="11" s="1"/>
  <c r="D97" i="11"/>
  <c r="CP96" i="11"/>
  <c r="CO96" i="11"/>
  <c r="CC96" i="11"/>
  <c r="E96" i="11"/>
  <c r="C96" i="11" s="1"/>
  <c r="CQ96" i="11" s="1"/>
  <c r="D96" i="11"/>
  <c r="CC95" i="11"/>
  <c r="CB95" i="11"/>
  <c r="CA95" i="11"/>
  <c r="AX95" i="11" s="1"/>
  <c r="E95" i="11"/>
  <c r="D95" i="11"/>
  <c r="C95" i="11"/>
  <c r="CA89" i="11"/>
  <c r="C89" i="11"/>
  <c r="CP86" i="11"/>
  <c r="CO86" i="11"/>
  <c r="CB86" i="11"/>
  <c r="CA86" i="11"/>
  <c r="E86" i="11" s="1"/>
  <c r="CA83" i="11"/>
  <c r="C83" i="11"/>
  <c r="C82" i="11"/>
  <c r="C81" i="11"/>
  <c r="CP80" i="11"/>
  <c r="CA80" i="11"/>
  <c r="C80" i="11"/>
  <c r="CO79" i="11"/>
  <c r="C79" i="11"/>
  <c r="C78" i="11"/>
  <c r="CP77" i="11"/>
  <c r="CO77" i="11"/>
  <c r="C77" i="11"/>
  <c r="C76" i="11"/>
  <c r="CB75" i="11"/>
  <c r="C75" i="11"/>
  <c r="CA75" i="11" s="1"/>
  <c r="CP74" i="11"/>
  <c r="CO74" i="11"/>
  <c r="CB74" i="11"/>
  <c r="CA74" i="11"/>
  <c r="S74" i="11"/>
  <c r="C74" i="11"/>
  <c r="C73" i="11"/>
  <c r="CB72" i="11"/>
  <c r="CA72" i="11"/>
  <c r="S72" i="11" s="1"/>
  <c r="C72" i="11"/>
  <c r="C71" i="11"/>
  <c r="CP70" i="11"/>
  <c r="CA70" i="11"/>
  <c r="C70" i="11"/>
  <c r="CP69" i="11"/>
  <c r="CO69" i="11"/>
  <c r="CB69" i="11"/>
  <c r="CA69" i="11"/>
  <c r="C69" i="11"/>
  <c r="CP68" i="11"/>
  <c r="CO68" i="11"/>
  <c r="CB68" i="11"/>
  <c r="CA68" i="11"/>
  <c r="S68" i="11" s="1"/>
  <c r="C68" i="11"/>
  <c r="C67" i="11"/>
  <c r="CP66" i="11"/>
  <c r="CO66" i="11"/>
  <c r="CB66" i="11"/>
  <c r="CA66" i="11"/>
  <c r="S66" i="11"/>
  <c r="C66" i="11"/>
  <c r="C65" i="11"/>
  <c r="CP64" i="11"/>
  <c r="CO64" i="11"/>
  <c r="CB64" i="11"/>
  <c r="CA64" i="11"/>
  <c r="S64" i="11"/>
  <c r="C64" i="11"/>
  <c r="R63" i="11"/>
  <c r="Q63" i="11"/>
  <c r="P63" i="11"/>
  <c r="O63" i="11"/>
  <c r="N63" i="11"/>
  <c r="M63" i="11"/>
  <c r="L63" i="11"/>
  <c r="K63" i="11"/>
  <c r="J63" i="11"/>
  <c r="I63" i="11"/>
  <c r="H63" i="11"/>
  <c r="G63" i="11"/>
  <c r="F63" i="11"/>
  <c r="E63" i="11"/>
  <c r="D63" i="11"/>
  <c r="CU59" i="11"/>
  <c r="CT59" i="11"/>
  <c r="CR59" i="11"/>
  <c r="CQ59" i="11"/>
  <c r="CD59" i="11"/>
  <c r="CC59" i="11"/>
  <c r="CB59" i="11"/>
  <c r="C59" i="11"/>
  <c r="CV58" i="11"/>
  <c r="CT58" i="11"/>
  <c r="CR58" i="11"/>
  <c r="CQ58" i="11"/>
  <c r="CO58" i="11"/>
  <c r="CG58" i="11"/>
  <c r="CF58" i="11"/>
  <c r="CD58" i="11"/>
  <c r="CC58" i="11"/>
  <c r="CB58" i="11"/>
  <c r="CA58" i="11"/>
  <c r="C58" i="11"/>
  <c r="CT57" i="11"/>
  <c r="CS57" i="11"/>
  <c r="CR57" i="11"/>
  <c r="CQ57" i="11"/>
  <c r="CP57" i="11"/>
  <c r="CG57" i="11"/>
  <c r="CF57" i="11"/>
  <c r="CE57" i="11"/>
  <c r="CD57" i="11"/>
  <c r="CC57" i="11"/>
  <c r="CB57" i="11"/>
  <c r="CA57" i="11"/>
  <c r="C57" i="11"/>
  <c r="CU56" i="11"/>
  <c r="CT56" i="11"/>
  <c r="CS56" i="11"/>
  <c r="CR56" i="11"/>
  <c r="CQ56" i="11"/>
  <c r="CP56" i="11"/>
  <c r="CO56" i="11"/>
  <c r="CH56" i="11"/>
  <c r="CE56" i="11"/>
  <c r="CD56" i="11"/>
  <c r="CC56" i="11"/>
  <c r="CB56" i="11"/>
  <c r="CA56" i="11"/>
  <c r="C56" i="11"/>
  <c r="CV55" i="11"/>
  <c r="CU55" i="11"/>
  <c r="CT55" i="11"/>
  <c r="CR55" i="11"/>
  <c r="CQ55" i="11"/>
  <c r="CP55" i="11"/>
  <c r="CO55" i="11"/>
  <c r="CF55" i="11"/>
  <c r="CD55" i="11"/>
  <c r="CC55" i="11"/>
  <c r="CB55" i="11"/>
  <c r="CA55" i="11"/>
  <c r="C55" i="11"/>
  <c r="CY51" i="11"/>
  <c r="CX51" i="11"/>
  <c r="CW51" i="11"/>
  <c r="CV51" i="11"/>
  <c r="CS51" i="11"/>
  <c r="CR51" i="11"/>
  <c r="CF51" i="11"/>
  <c r="CE51" i="11"/>
  <c r="CD51" i="11"/>
  <c r="CC51" i="11"/>
  <c r="CB51" i="11"/>
  <c r="CA51" i="11"/>
  <c r="C51" i="11"/>
  <c r="CW50" i="11"/>
  <c r="CV50" i="11"/>
  <c r="CU50" i="11"/>
  <c r="CS50" i="11"/>
  <c r="CR50" i="11"/>
  <c r="CE50" i="11"/>
  <c r="CD50" i="11"/>
  <c r="C50" i="11"/>
  <c r="CY49" i="11"/>
  <c r="CT49" i="11"/>
  <c r="CS49" i="11"/>
  <c r="CR49" i="11"/>
  <c r="CO49" i="11"/>
  <c r="CI49" i="11"/>
  <c r="CF49" i="11"/>
  <c r="CE49" i="11"/>
  <c r="CD49" i="11"/>
  <c r="C49" i="11"/>
  <c r="CW49" i="11" s="1"/>
  <c r="CY48" i="11"/>
  <c r="CW48" i="11"/>
  <c r="CV48" i="11"/>
  <c r="CS48" i="11"/>
  <c r="CR48" i="11"/>
  <c r="CQ48" i="11"/>
  <c r="CJ48" i="11"/>
  <c r="CI48" i="11"/>
  <c r="CH48" i="11"/>
  <c r="CE48" i="11"/>
  <c r="CD48" i="11"/>
  <c r="CC48" i="11"/>
  <c r="CB48" i="11"/>
  <c r="CA48" i="11"/>
  <c r="C48" i="11"/>
  <c r="CY47" i="11"/>
  <c r="CV47" i="11"/>
  <c r="CU47" i="11"/>
  <c r="CT47" i="11"/>
  <c r="CS47" i="11"/>
  <c r="CR47" i="11"/>
  <c r="CQ47" i="11"/>
  <c r="CO47" i="11"/>
  <c r="CK47" i="11"/>
  <c r="CJ47" i="11"/>
  <c r="CI47" i="11"/>
  <c r="CH47" i="11"/>
  <c r="CG47" i="11"/>
  <c r="CF47" i="11"/>
  <c r="CE47" i="11"/>
  <c r="CD47" i="11"/>
  <c r="CC47" i="11"/>
  <c r="CB47" i="11"/>
  <c r="CA47" i="11"/>
  <c r="C47" i="11"/>
  <c r="CX47" i="11" s="1"/>
  <c r="CT46" i="11"/>
  <c r="CS46" i="11"/>
  <c r="CR46" i="11"/>
  <c r="CQ46" i="11"/>
  <c r="CF46" i="11"/>
  <c r="CE46" i="11"/>
  <c r="CD46" i="11"/>
  <c r="C46" i="11"/>
  <c r="CS45" i="11"/>
  <c r="CR45" i="11"/>
  <c r="CE45" i="11"/>
  <c r="CD45" i="11"/>
  <c r="C45" i="11"/>
  <c r="CX44" i="11"/>
  <c r="CW44" i="11"/>
  <c r="CS44" i="11"/>
  <c r="CR44" i="11"/>
  <c r="CF44" i="11"/>
  <c r="CE44" i="11"/>
  <c r="CD44" i="11"/>
  <c r="CC44" i="11"/>
  <c r="C44" i="11"/>
  <c r="CS43" i="11"/>
  <c r="CR43" i="11"/>
  <c r="CE43" i="11"/>
  <c r="CD43" i="11"/>
  <c r="C43" i="11"/>
  <c r="CY42" i="11"/>
  <c r="CV42" i="11"/>
  <c r="CU42" i="11"/>
  <c r="CT42" i="11"/>
  <c r="CS42" i="11"/>
  <c r="CR42" i="11"/>
  <c r="CQ42" i="11"/>
  <c r="CO42" i="11"/>
  <c r="CK42" i="11"/>
  <c r="CJ42" i="11"/>
  <c r="CI42" i="11"/>
  <c r="CH42" i="11"/>
  <c r="CG42" i="11"/>
  <c r="CF42" i="11"/>
  <c r="CE42" i="11"/>
  <c r="CD42" i="11"/>
  <c r="CC42" i="11"/>
  <c r="CB42" i="11"/>
  <c r="CA42" i="11"/>
  <c r="AB42" i="11" s="1"/>
  <c r="C42" i="11"/>
  <c r="CX42" i="11" s="1"/>
  <c r="CS41" i="11"/>
  <c r="CR41" i="11"/>
  <c r="CQ41" i="11"/>
  <c r="CO41" i="11"/>
  <c r="CK41" i="11"/>
  <c r="CJ41" i="11"/>
  <c r="CI41" i="11"/>
  <c r="CE41" i="11"/>
  <c r="CD41" i="11"/>
  <c r="C41" i="11"/>
  <c r="CY41" i="11" s="1"/>
  <c r="CW40" i="11"/>
  <c r="CV40" i="11"/>
  <c r="CU40" i="11"/>
  <c r="CT40" i="11"/>
  <c r="CS40" i="11"/>
  <c r="CR40" i="11"/>
  <c r="CQ40" i="11"/>
  <c r="CO40" i="11"/>
  <c r="CK40" i="11"/>
  <c r="CJ40" i="11"/>
  <c r="CI40" i="11"/>
  <c r="CH40" i="11"/>
  <c r="CG40" i="11"/>
  <c r="CF40" i="11"/>
  <c r="CE40" i="11"/>
  <c r="CD40" i="11"/>
  <c r="CC40" i="11"/>
  <c r="C40" i="11"/>
  <c r="CY39" i="11"/>
  <c r="CX39" i="11"/>
  <c r="CW39" i="11"/>
  <c r="CV39" i="11"/>
  <c r="CU39" i="11"/>
  <c r="CT39" i="11"/>
  <c r="CS39" i="11"/>
  <c r="CR39" i="11"/>
  <c r="CQ39" i="11"/>
  <c r="CO39" i="11"/>
  <c r="CK39" i="11"/>
  <c r="CJ39" i="11"/>
  <c r="CI39" i="11"/>
  <c r="CH39" i="11"/>
  <c r="CE39" i="11"/>
  <c r="CD39" i="11"/>
  <c r="C39" i="11"/>
  <c r="CY38" i="11"/>
  <c r="CX38" i="11"/>
  <c r="CW38" i="11"/>
  <c r="CV38" i="11"/>
  <c r="CU38" i="11"/>
  <c r="CT38" i="11"/>
  <c r="CS38" i="11"/>
  <c r="CR38" i="11"/>
  <c r="CQ38" i="11"/>
  <c r="CO38" i="11"/>
  <c r="CK38" i="11"/>
  <c r="CJ38" i="11"/>
  <c r="CI38" i="11"/>
  <c r="CH38" i="11"/>
  <c r="CE38" i="11"/>
  <c r="CD38" i="11"/>
  <c r="CA38" i="11"/>
  <c r="C38" i="11"/>
  <c r="CS37" i="11"/>
  <c r="CR37" i="11"/>
  <c r="CE37" i="11"/>
  <c r="CD37" i="11"/>
  <c r="C37" i="11"/>
  <c r="CF37" i="11" s="1"/>
  <c r="CS36" i="11"/>
  <c r="CR36" i="11"/>
  <c r="CE36" i="11"/>
  <c r="CD36" i="11"/>
  <c r="C36" i="11"/>
  <c r="AA35" i="11"/>
  <c r="Z35" i="11"/>
  <c r="Y35" i="11"/>
  <c r="X35" i="11"/>
  <c r="W35" i="11"/>
  <c r="V35" i="11"/>
  <c r="U35" i="11"/>
  <c r="T35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Q31" i="11"/>
  <c r="CP31" i="11"/>
  <c r="CO31" i="11"/>
  <c r="CC31" i="11"/>
  <c r="CB31" i="11"/>
  <c r="CA31" i="11"/>
  <c r="G31" i="11" s="1"/>
  <c r="CQ30" i="11"/>
  <c r="CP30" i="11"/>
  <c r="CO30" i="11"/>
  <c r="CC30" i="11"/>
  <c r="CB30" i="11"/>
  <c r="CA30" i="11"/>
  <c r="G30" i="11"/>
  <c r="CQ29" i="11"/>
  <c r="CP29" i="11"/>
  <c r="CO29" i="11"/>
  <c r="CC29" i="11"/>
  <c r="CB29" i="11"/>
  <c r="CA29" i="11"/>
  <c r="CQ28" i="11"/>
  <c r="CP28" i="11"/>
  <c r="CO28" i="11"/>
  <c r="CC28" i="11"/>
  <c r="CB28" i="11"/>
  <c r="CA28" i="11"/>
  <c r="G28" i="11" s="1"/>
  <c r="CQ27" i="11"/>
  <c r="CP27" i="11"/>
  <c r="CO27" i="11"/>
  <c r="CC27" i="11"/>
  <c r="CB27" i="11"/>
  <c r="CA27" i="11"/>
  <c r="G27" i="11"/>
  <c r="CQ26" i="11"/>
  <c r="CP26" i="11"/>
  <c r="CO26" i="11"/>
  <c r="CC26" i="11"/>
  <c r="CB26" i="11"/>
  <c r="G26" i="11" s="1"/>
  <c r="CA26" i="11"/>
  <c r="CQ25" i="11"/>
  <c r="CP25" i="11"/>
  <c r="CO25" i="11"/>
  <c r="CC25" i="11"/>
  <c r="CB25" i="11"/>
  <c r="CA25" i="11"/>
  <c r="CQ24" i="11"/>
  <c r="CP24" i="11"/>
  <c r="CO24" i="11"/>
  <c r="CC24" i="11"/>
  <c r="CB24" i="11"/>
  <c r="CA24" i="11"/>
  <c r="G24" i="11"/>
  <c r="CQ23" i="11"/>
  <c r="CP23" i="11"/>
  <c r="CO23" i="11"/>
  <c r="CC23" i="11"/>
  <c r="CB23" i="11"/>
  <c r="CA23" i="11"/>
  <c r="G23" i="11"/>
  <c r="CQ22" i="11"/>
  <c r="CP22" i="11"/>
  <c r="CO22" i="11"/>
  <c r="CC22" i="11"/>
  <c r="CB22" i="11"/>
  <c r="G22" i="11" s="1"/>
  <c r="CA22" i="11"/>
  <c r="CQ21" i="11"/>
  <c r="CP21" i="11"/>
  <c r="CO21" i="11"/>
  <c r="CC21" i="11"/>
  <c r="CB21" i="11"/>
  <c r="CA21" i="11"/>
  <c r="G21" i="11"/>
  <c r="CQ20" i="11"/>
  <c r="CP20" i="11"/>
  <c r="CO20" i="11"/>
  <c r="CC20" i="11"/>
  <c r="CB20" i="11"/>
  <c r="CA20" i="11"/>
  <c r="G20" i="11"/>
  <c r="CQ19" i="11"/>
  <c r="CP19" i="11"/>
  <c r="CO19" i="11"/>
  <c r="CC19" i="11"/>
  <c r="CB19" i="11"/>
  <c r="CA19" i="11"/>
  <c r="CQ18" i="11"/>
  <c r="CP18" i="11"/>
  <c r="CO18" i="11"/>
  <c r="CC18" i="11"/>
  <c r="CB18" i="11"/>
  <c r="CA18" i="11"/>
  <c r="G18" i="11"/>
  <c r="CX14" i="11"/>
  <c r="CW14" i="11"/>
  <c r="CR14" i="11"/>
  <c r="CP14" i="11"/>
  <c r="CO14" i="11"/>
  <c r="CJ14" i="11"/>
  <c r="CI14" i="11"/>
  <c r="C14" i="11"/>
  <c r="CX13" i="11"/>
  <c r="CW13" i="11"/>
  <c r="CV13" i="11"/>
  <c r="CU13" i="11"/>
  <c r="CT13" i="11"/>
  <c r="CS13" i="11"/>
  <c r="CR13" i="11"/>
  <c r="CQ13" i="11"/>
  <c r="CP13" i="11"/>
  <c r="CO13" i="11"/>
  <c r="CJ13" i="11"/>
  <c r="CI13" i="11"/>
  <c r="CH13" i="11"/>
  <c r="CG13" i="11"/>
  <c r="CF13" i="11"/>
  <c r="CE13" i="11"/>
  <c r="CD13" i="11"/>
  <c r="CC13" i="11"/>
  <c r="CB13" i="11"/>
  <c r="CA13" i="11"/>
  <c r="C13" i="11"/>
  <c r="CX12" i="11"/>
  <c r="CW12" i="11"/>
  <c r="CV12" i="11"/>
  <c r="CR12" i="11"/>
  <c r="CO12" i="11"/>
  <c r="CJ12" i="11"/>
  <c r="CI12" i="11"/>
  <c r="CG12" i="11"/>
  <c r="C12" i="11"/>
  <c r="CX11" i="11"/>
  <c r="CW11" i="11"/>
  <c r="CV11" i="11"/>
  <c r="CU11" i="11"/>
  <c r="CT11" i="11"/>
  <c r="CS11" i="11"/>
  <c r="CR11" i="11"/>
  <c r="CJ11" i="11"/>
  <c r="CI11" i="11"/>
  <c r="CG11" i="11"/>
  <c r="CF11" i="11"/>
  <c r="CE11" i="11"/>
  <c r="CB11" i="11"/>
  <c r="C11" i="11"/>
  <c r="A5" i="11"/>
  <c r="A4" i="11"/>
  <c r="A3" i="11"/>
  <c r="A2" i="11"/>
  <c r="B411" i="10"/>
  <c r="CP410" i="10"/>
  <c r="CO410" i="10"/>
  <c r="CA410" i="10"/>
  <c r="G410" i="10" s="1"/>
  <c r="B410" i="10"/>
  <c r="CB410" i="10" s="1"/>
  <c r="B409" i="10"/>
  <c r="CO409" i="10" s="1"/>
  <c r="CO404" i="10"/>
  <c r="CB404" i="10"/>
  <c r="CA404" i="10"/>
  <c r="V404" i="10" s="1"/>
  <c r="B404" i="10"/>
  <c r="CP404" i="10" s="1"/>
  <c r="CO403" i="10"/>
  <c r="CB403" i="10"/>
  <c r="B403" i="10"/>
  <c r="CP403" i="10" s="1"/>
  <c r="CO402" i="10"/>
  <c r="CB402" i="10"/>
  <c r="B402" i="10"/>
  <c r="CP401" i="10"/>
  <c r="CO401" i="10"/>
  <c r="CA401" i="10"/>
  <c r="V401" i="10" s="1"/>
  <c r="B401" i="10"/>
  <c r="CB401" i="10" s="1"/>
  <c r="CO400" i="10"/>
  <c r="B400" i="10"/>
  <c r="U399" i="10"/>
  <c r="T399" i="10"/>
  <c r="S399" i="10"/>
  <c r="R399" i="10"/>
  <c r="Q399" i="10"/>
  <c r="P399" i="10"/>
  <c r="O399" i="10"/>
  <c r="N399" i="10"/>
  <c r="M399" i="10"/>
  <c r="L399" i="10"/>
  <c r="K399" i="10"/>
  <c r="J399" i="10"/>
  <c r="I399" i="10"/>
  <c r="H399" i="10"/>
  <c r="G399" i="10"/>
  <c r="F399" i="10"/>
  <c r="E399" i="10"/>
  <c r="D399" i="10"/>
  <c r="C399" i="10"/>
  <c r="B399" i="10"/>
  <c r="B398" i="10"/>
  <c r="CP398" i="10" s="1"/>
  <c r="B397" i="10"/>
  <c r="B396" i="10"/>
  <c r="U395" i="10"/>
  <c r="T395" i="10"/>
  <c r="S395" i="10"/>
  <c r="R395" i="10"/>
  <c r="Q395" i="10"/>
  <c r="P395" i="10"/>
  <c r="O395" i="10"/>
  <c r="N395" i="10"/>
  <c r="M395" i="10"/>
  <c r="L395" i="10"/>
  <c r="K395" i="10"/>
  <c r="I395" i="10"/>
  <c r="H395" i="10"/>
  <c r="G395" i="10"/>
  <c r="F395" i="10"/>
  <c r="E395" i="10"/>
  <c r="D395" i="10"/>
  <c r="C395" i="10"/>
  <c r="B395" i="10"/>
  <c r="CP394" i="10"/>
  <c r="B394" i="10"/>
  <c r="D389" i="10"/>
  <c r="C389" i="10"/>
  <c r="D388" i="10"/>
  <c r="C388" i="10"/>
  <c r="B388" i="10" s="1"/>
  <c r="D387" i="10"/>
  <c r="C387" i="10"/>
  <c r="B387" i="10" s="1"/>
  <c r="D386" i="10"/>
  <c r="C386" i="10"/>
  <c r="B386" i="10" s="1"/>
  <c r="CO386" i="10" s="1"/>
  <c r="CO385" i="10"/>
  <c r="CB385" i="10"/>
  <c r="D385" i="10"/>
  <c r="C385" i="10"/>
  <c r="B385" i="10" s="1"/>
  <c r="CA385" i="10" s="1"/>
  <c r="CB384" i="10"/>
  <c r="AT384" i="10" s="1"/>
  <c r="CA384" i="10"/>
  <c r="D384" i="10"/>
  <c r="C384" i="10"/>
  <c r="B384" i="10" s="1"/>
  <c r="D382" i="10"/>
  <c r="C382" i="10"/>
  <c r="B382" i="10"/>
  <c r="CP381" i="10"/>
  <c r="CB381" i="10"/>
  <c r="CA381" i="10"/>
  <c r="AT381" i="10" s="1"/>
  <c r="D381" i="10"/>
  <c r="C381" i="10"/>
  <c r="B381" i="10"/>
  <c r="CO381" i="10" s="1"/>
  <c r="D380" i="10"/>
  <c r="C380" i="10"/>
  <c r="B380" i="10"/>
  <c r="D379" i="10"/>
  <c r="C379" i="10"/>
  <c r="B379" i="10" s="1"/>
  <c r="CP378" i="10"/>
  <c r="CO378" i="10"/>
  <c r="D378" i="10"/>
  <c r="C378" i="10"/>
  <c r="B378" i="10" s="1"/>
  <c r="D376" i="10"/>
  <c r="C376" i="10"/>
  <c r="B376" i="10"/>
  <c r="D375" i="10"/>
  <c r="C375" i="10"/>
  <c r="CO373" i="10"/>
  <c r="CB373" i="10"/>
  <c r="D373" i="10"/>
  <c r="C373" i="10"/>
  <c r="B373" i="10"/>
  <c r="CO372" i="10"/>
  <c r="CA372" i="10"/>
  <c r="D372" i="10"/>
  <c r="C372" i="10"/>
  <c r="B372" i="10" s="1"/>
  <c r="E366" i="10"/>
  <c r="D366" i="10"/>
  <c r="C366" i="10" s="1"/>
  <c r="CP365" i="10"/>
  <c r="CO365" i="10"/>
  <c r="CB365" i="10"/>
  <c r="CA365" i="10"/>
  <c r="AN365" i="10" s="1"/>
  <c r="E365" i="10"/>
  <c r="D365" i="10"/>
  <c r="C365" i="10" s="1"/>
  <c r="E364" i="10"/>
  <c r="D364" i="10"/>
  <c r="E363" i="10"/>
  <c r="D363" i="10"/>
  <c r="C363" i="10" s="1"/>
  <c r="CP362" i="10"/>
  <c r="CO362" i="10"/>
  <c r="CB362" i="10"/>
  <c r="CA362" i="10"/>
  <c r="AN362" i="10" s="1"/>
  <c r="E362" i="10"/>
  <c r="D362" i="10"/>
  <c r="C362" i="10"/>
  <c r="E361" i="10"/>
  <c r="D361" i="10"/>
  <c r="CB360" i="10"/>
  <c r="E360" i="10"/>
  <c r="D360" i="10"/>
  <c r="C360" i="10" s="1"/>
  <c r="E359" i="10"/>
  <c r="D359" i="10"/>
  <c r="C359" i="10"/>
  <c r="E358" i="10"/>
  <c r="D358" i="10"/>
  <c r="C358" i="10" s="1"/>
  <c r="E357" i="10"/>
  <c r="C357" i="10" s="1"/>
  <c r="D357" i="10"/>
  <c r="CT352" i="10"/>
  <c r="CF352" i="10"/>
  <c r="D352" i="10"/>
  <c r="C352" i="10"/>
  <c r="CU351" i="10"/>
  <c r="CT351" i="10"/>
  <c r="CS351" i="10"/>
  <c r="CR351" i="10"/>
  <c r="CG351" i="10"/>
  <c r="CF351" i="10"/>
  <c r="CE351" i="10"/>
  <c r="D351" i="10"/>
  <c r="C351" i="10"/>
  <c r="B351" i="10" s="1"/>
  <c r="CD351" i="10" s="1"/>
  <c r="CO346" i="10"/>
  <c r="CD346" i="10"/>
  <c r="CC346" i="10"/>
  <c r="CB346" i="10"/>
  <c r="CA346" i="10"/>
  <c r="AL346" i="10"/>
  <c r="E346" i="10"/>
  <c r="D346" i="10"/>
  <c r="CP346" i="10" s="1"/>
  <c r="C346" i="10"/>
  <c r="CR345" i="10"/>
  <c r="CQ345" i="10"/>
  <c r="CP345" i="10"/>
  <c r="CO345" i="10"/>
  <c r="CD345" i="10"/>
  <c r="CA345" i="10"/>
  <c r="E345" i="10"/>
  <c r="D345" i="10"/>
  <c r="CB345" i="10" s="1"/>
  <c r="C345" i="10"/>
  <c r="CC345" i="10" s="1"/>
  <c r="E344" i="10"/>
  <c r="CO344" i="10" s="1"/>
  <c r="D344" i="10"/>
  <c r="E339" i="10"/>
  <c r="D339" i="10"/>
  <c r="E338" i="10"/>
  <c r="D338" i="10"/>
  <c r="CO337" i="10"/>
  <c r="E337" i="10"/>
  <c r="CA337" i="10" s="1"/>
  <c r="D337" i="10"/>
  <c r="CO336" i="10"/>
  <c r="CA336" i="10"/>
  <c r="E336" i="10"/>
  <c r="D336" i="10"/>
  <c r="CT335" i="10"/>
  <c r="CS335" i="10"/>
  <c r="CO335" i="10"/>
  <c r="CF335" i="10"/>
  <c r="CE335" i="10"/>
  <c r="CD335" i="10"/>
  <c r="CC335" i="10"/>
  <c r="CB335" i="10"/>
  <c r="CA335" i="10"/>
  <c r="E335" i="10"/>
  <c r="D335" i="10"/>
  <c r="CP335" i="10" s="1"/>
  <c r="C335" i="10"/>
  <c r="CQ335" i="10" s="1"/>
  <c r="E334" i="10"/>
  <c r="D334" i="10"/>
  <c r="C334" i="10"/>
  <c r="CE334" i="10" s="1"/>
  <c r="CP333" i="10"/>
  <c r="CO333" i="10"/>
  <c r="E333" i="10"/>
  <c r="CA333" i="10" s="1"/>
  <c r="D333" i="10"/>
  <c r="CB333" i="10" s="1"/>
  <c r="CO332" i="10"/>
  <c r="CA332" i="10"/>
  <c r="E332" i="10"/>
  <c r="D332" i="10"/>
  <c r="C332" i="10"/>
  <c r="CA331" i="10"/>
  <c r="E331" i="10"/>
  <c r="CO331" i="10" s="1"/>
  <c r="D331" i="10"/>
  <c r="CP330" i="10"/>
  <c r="E330" i="10"/>
  <c r="D330" i="10"/>
  <c r="CQ329" i="10"/>
  <c r="CA329" i="10"/>
  <c r="E329" i="10"/>
  <c r="CO329" i="10" s="1"/>
  <c r="C329" i="10"/>
  <c r="CQ324" i="10"/>
  <c r="CO324" i="10"/>
  <c r="CC324" i="10"/>
  <c r="CA324" i="10"/>
  <c r="E324" i="10"/>
  <c r="D324" i="10"/>
  <c r="CQ323" i="10"/>
  <c r="CO323" i="10"/>
  <c r="CG323" i="10"/>
  <c r="CF323" i="10"/>
  <c r="CC323" i="10"/>
  <c r="CB323" i="10"/>
  <c r="CA323" i="10"/>
  <c r="E323" i="10"/>
  <c r="CP323" i="10" s="1"/>
  <c r="D323" i="10"/>
  <c r="C323" i="10"/>
  <c r="CU322" i="10"/>
  <c r="CT322" i="10"/>
  <c r="CR322" i="10"/>
  <c r="CQ322" i="10"/>
  <c r="CP322" i="10"/>
  <c r="CO322" i="10"/>
  <c r="CG322" i="10"/>
  <c r="CC322" i="10"/>
  <c r="CB322" i="10"/>
  <c r="CA322" i="10"/>
  <c r="E322" i="10"/>
  <c r="D322" i="10"/>
  <c r="C322" i="10"/>
  <c r="CP321" i="10"/>
  <c r="CO321" i="10"/>
  <c r="CA321" i="10"/>
  <c r="E321" i="10"/>
  <c r="CB321" i="10" s="1"/>
  <c r="D321" i="10"/>
  <c r="CO320" i="10"/>
  <c r="CE320" i="10"/>
  <c r="CD320" i="10"/>
  <c r="CB320" i="10"/>
  <c r="CA320" i="10"/>
  <c r="E320" i="10"/>
  <c r="CP320" i="10" s="1"/>
  <c r="D320" i="10"/>
  <c r="C320" i="10"/>
  <c r="CU319" i="10"/>
  <c r="CT319" i="10"/>
  <c r="CR319" i="10"/>
  <c r="CQ319" i="10"/>
  <c r="CP319" i="10"/>
  <c r="CO319" i="10"/>
  <c r="CD319" i="10"/>
  <c r="CC319" i="10"/>
  <c r="CB319" i="10"/>
  <c r="CA319" i="10"/>
  <c r="E319" i="10"/>
  <c r="C319" i="10" s="1"/>
  <c r="D319" i="10"/>
  <c r="CO318" i="10"/>
  <c r="CA318" i="10"/>
  <c r="E318" i="10"/>
  <c r="D318" i="10"/>
  <c r="CO317" i="10"/>
  <c r="CA317" i="10"/>
  <c r="E317" i="10"/>
  <c r="CB317" i="10" s="1"/>
  <c r="D317" i="10"/>
  <c r="CP316" i="10"/>
  <c r="CO316" i="10"/>
  <c r="CC316" i="10"/>
  <c r="CA316" i="10"/>
  <c r="E316" i="10"/>
  <c r="CB316" i="10" s="1"/>
  <c r="D316" i="10"/>
  <c r="CS315" i="10"/>
  <c r="CR315" i="10"/>
  <c r="CP315" i="10"/>
  <c r="CO315" i="10"/>
  <c r="CA315" i="10"/>
  <c r="E315" i="10"/>
  <c r="CB315" i="10" s="1"/>
  <c r="C315" i="10"/>
  <c r="CR314" i="10"/>
  <c r="CP314" i="10"/>
  <c r="CO314" i="10"/>
  <c r="CG314" i="10"/>
  <c r="CD314" i="10"/>
  <c r="CB314" i="10"/>
  <c r="CA314" i="10"/>
  <c r="E314" i="10"/>
  <c r="C314" i="10"/>
  <c r="CO313" i="10"/>
  <c r="CB313" i="10"/>
  <c r="CA313" i="10"/>
  <c r="E313" i="10"/>
  <c r="CP312" i="10"/>
  <c r="CO312" i="10"/>
  <c r="CF312" i="10"/>
  <c r="CB312" i="10"/>
  <c r="CA312" i="10"/>
  <c r="E312" i="10"/>
  <c r="C312" i="10"/>
  <c r="CO311" i="10"/>
  <c r="CA311" i="10"/>
  <c r="E311" i="10"/>
  <c r="C311" i="10"/>
  <c r="CO310" i="10"/>
  <c r="CA310" i="10"/>
  <c r="E310" i="10"/>
  <c r="CS309" i="10"/>
  <c r="CR309" i="10"/>
  <c r="CP309" i="10"/>
  <c r="CO309" i="10"/>
  <c r="CF309" i="10"/>
  <c r="CE309" i="10"/>
  <c r="CA309" i="10"/>
  <c r="E309" i="10"/>
  <c r="CB309" i="10" s="1"/>
  <c r="C309" i="10"/>
  <c r="CP308" i="10"/>
  <c r="CO308" i="10"/>
  <c r="CB308" i="10"/>
  <c r="CA308" i="10"/>
  <c r="E308" i="10"/>
  <c r="C308" i="10"/>
  <c r="CD308" i="10" s="1"/>
  <c r="CT307" i="10"/>
  <c r="CS307" i="10"/>
  <c r="CO307" i="10"/>
  <c r="CG307" i="10"/>
  <c r="CF307" i="10"/>
  <c r="CE307" i="10"/>
  <c r="CD307" i="10"/>
  <c r="CA307" i="10"/>
  <c r="E307" i="10"/>
  <c r="C307" i="10"/>
  <c r="AV306" i="10"/>
  <c r="AU306" i="10"/>
  <c r="AT306" i="10"/>
  <c r="AS306" i="10"/>
  <c r="AR306" i="10"/>
  <c r="AQ306" i="10"/>
  <c r="AP306" i="10"/>
  <c r="AO306" i="10"/>
  <c r="AN306" i="10"/>
  <c r="AM306" i="10"/>
  <c r="AL306" i="10"/>
  <c r="AK306" i="10"/>
  <c r="AJ306" i="10"/>
  <c r="AI306" i="10"/>
  <c r="AH306" i="10"/>
  <c r="AG306" i="10"/>
  <c r="AF306" i="10"/>
  <c r="AE306" i="10"/>
  <c r="AD306" i="10"/>
  <c r="AC306" i="10"/>
  <c r="AB306" i="10"/>
  <c r="AA306" i="10"/>
  <c r="Z306" i="10"/>
  <c r="Y306" i="10"/>
  <c r="X306" i="10"/>
  <c r="D306" i="10" s="1"/>
  <c r="W306" i="10"/>
  <c r="V306" i="10"/>
  <c r="U306" i="10"/>
  <c r="T306" i="10"/>
  <c r="S306" i="10"/>
  <c r="R306" i="10"/>
  <c r="Q306" i="10"/>
  <c r="P306" i="10"/>
  <c r="O306" i="10"/>
  <c r="N306" i="10"/>
  <c r="M306" i="10"/>
  <c r="L306" i="10"/>
  <c r="K306" i="10"/>
  <c r="J306" i="10"/>
  <c r="I306" i="10"/>
  <c r="H306" i="10"/>
  <c r="G306" i="10"/>
  <c r="F306" i="10"/>
  <c r="CQ301" i="10"/>
  <c r="CP301" i="10"/>
  <c r="CO301" i="10"/>
  <c r="CD301" i="10"/>
  <c r="CC301" i="10"/>
  <c r="CB301" i="10"/>
  <c r="CA301" i="10"/>
  <c r="AP301" i="10"/>
  <c r="E301" i="10"/>
  <c r="D301" i="10"/>
  <c r="C301" i="10"/>
  <c r="CR301" i="10" s="1"/>
  <c r="E300" i="10"/>
  <c r="D300" i="10"/>
  <c r="C300" i="10" s="1"/>
  <c r="CD300" i="10" s="1"/>
  <c r="E299" i="10"/>
  <c r="D299" i="10"/>
  <c r="C299" i="10"/>
  <c r="CR298" i="10"/>
  <c r="E298" i="10"/>
  <c r="D298" i="10"/>
  <c r="C298" i="10" s="1"/>
  <c r="CW293" i="10"/>
  <c r="CU293" i="10"/>
  <c r="CI293" i="10"/>
  <c r="CH293" i="10"/>
  <c r="CG293" i="10"/>
  <c r="CE293" i="10"/>
  <c r="E293" i="10"/>
  <c r="D293" i="10"/>
  <c r="CR293" i="10" s="1"/>
  <c r="C293" i="10"/>
  <c r="CC292" i="10"/>
  <c r="E292" i="10"/>
  <c r="D292" i="10"/>
  <c r="C292" i="10"/>
  <c r="CS291" i="10"/>
  <c r="CR291" i="10"/>
  <c r="E291" i="10"/>
  <c r="D291" i="10"/>
  <c r="CD291" i="10" s="1"/>
  <c r="CW290" i="10"/>
  <c r="CU290" i="10"/>
  <c r="CT290" i="10"/>
  <c r="CS290" i="10"/>
  <c r="CQ290" i="10"/>
  <c r="CH290" i="10"/>
  <c r="CG290" i="10"/>
  <c r="CF290" i="10"/>
  <c r="CE290" i="10"/>
  <c r="CD290" i="10"/>
  <c r="CC290" i="10"/>
  <c r="CB290" i="10"/>
  <c r="E290" i="10"/>
  <c r="CP290" i="10" s="1"/>
  <c r="D290" i="10"/>
  <c r="CR290" i="10" s="1"/>
  <c r="C290" i="10"/>
  <c r="CR289" i="10"/>
  <c r="CD289" i="10"/>
  <c r="E289" i="10"/>
  <c r="D289" i="10"/>
  <c r="C289" i="10"/>
  <c r="CW289" i="10" s="1"/>
  <c r="CS288" i="10"/>
  <c r="CQ288" i="10"/>
  <c r="CP288" i="10"/>
  <c r="CC288" i="10"/>
  <c r="CB288" i="10"/>
  <c r="E288" i="10"/>
  <c r="CE288" i="10" s="1"/>
  <c r="D288" i="10"/>
  <c r="CW287" i="10"/>
  <c r="CU287" i="10"/>
  <c r="CT287" i="10"/>
  <c r="CS287" i="10"/>
  <c r="CQ287" i="10"/>
  <c r="CP287" i="10"/>
  <c r="CI287" i="10"/>
  <c r="CH287" i="10"/>
  <c r="CE287" i="10"/>
  <c r="CD287" i="10"/>
  <c r="CC287" i="10"/>
  <c r="CB287" i="10"/>
  <c r="E287" i="10"/>
  <c r="D287" i="10"/>
  <c r="CR287" i="10" s="1"/>
  <c r="C287" i="10"/>
  <c r="CU286" i="10"/>
  <c r="CR286" i="10"/>
  <c r="CQ286" i="10"/>
  <c r="CP286" i="10"/>
  <c r="E286" i="10"/>
  <c r="D286" i="10"/>
  <c r="CD286" i="10" s="1"/>
  <c r="C286" i="10"/>
  <c r="CS285" i="10"/>
  <c r="CR285" i="10"/>
  <c r="CQ285" i="10"/>
  <c r="CP285" i="10"/>
  <c r="CG285" i="10"/>
  <c r="CC285" i="10"/>
  <c r="E285" i="10"/>
  <c r="CE285" i="10" s="1"/>
  <c r="D285" i="10"/>
  <c r="CD285" i="10" s="1"/>
  <c r="C285" i="10"/>
  <c r="CS284" i="10"/>
  <c r="CR284" i="10"/>
  <c r="CQ284" i="10"/>
  <c r="CE284" i="10"/>
  <c r="CB284" i="10"/>
  <c r="E284" i="10"/>
  <c r="D284" i="10"/>
  <c r="CP283" i="10"/>
  <c r="E283" i="10"/>
  <c r="D283" i="10"/>
  <c r="C283" i="10"/>
  <c r="CG283" i="10" s="1"/>
  <c r="CT282" i="10"/>
  <c r="CQ282" i="10"/>
  <c r="CP282" i="10"/>
  <c r="CG282" i="10"/>
  <c r="CE282" i="10"/>
  <c r="CD282" i="10"/>
  <c r="CC282" i="10"/>
  <c r="E282" i="10"/>
  <c r="CB282" i="10" s="1"/>
  <c r="D282" i="10"/>
  <c r="CR282" i="10" s="1"/>
  <c r="C282" i="10"/>
  <c r="CW281" i="10"/>
  <c r="CS281" i="10"/>
  <c r="CR281" i="10"/>
  <c r="CI281" i="10"/>
  <c r="CH281" i="10"/>
  <c r="AY281" i="10" s="1"/>
  <c r="CD281" i="10"/>
  <c r="E281" i="10"/>
  <c r="CE281" i="10" s="1"/>
  <c r="D281" i="10"/>
  <c r="C281" i="10"/>
  <c r="CV281" i="10" s="1"/>
  <c r="CS280" i="10"/>
  <c r="CE280" i="10"/>
  <c r="CD280" i="10"/>
  <c r="E280" i="10"/>
  <c r="D280" i="10"/>
  <c r="CR280" i="10" s="1"/>
  <c r="C280" i="10"/>
  <c r="CV279" i="10"/>
  <c r="CR279" i="10"/>
  <c r="CI279" i="10"/>
  <c r="CH279" i="10"/>
  <c r="CE279" i="10"/>
  <c r="CD279" i="10"/>
  <c r="AY279" i="10" s="1"/>
  <c r="E279" i="10"/>
  <c r="CS279" i="10" s="1"/>
  <c r="D279" i="10"/>
  <c r="C279" i="10"/>
  <c r="CW279" i="10" s="1"/>
  <c r="E278" i="10"/>
  <c r="D278" i="10"/>
  <c r="CR278" i="10" s="1"/>
  <c r="C278" i="10"/>
  <c r="CI278" i="10" s="1"/>
  <c r="CS277" i="10"/>
  <c r="E277" i="10"/>
  <c r="CC277" i="10" s="1"/>
  <c r="D277" i="10"/>
  <c r="C277" i="10"/>
  <c r="E276" i="10"/>
  <c r="CC276" i="10" s="1"/>
  <c r="D276" i="10"/>
  <c r="CQ275" i="10"/>
  <c r="CE275" i="10"/>
  <c r="E275" i="10"/>
  <c r="D275" i="10"/>
  <c r="E274" i="10"/>
  <c r="CP274" i="10" s="1"/>
  <c r="D274" i="10"/>
  <c r="CW273" i="10"/>
  <c r="CV273" i="10"/>
  <c r="CS273" i="10"/>
  <c r="CI273" i="10"/>
  <c r="CH273" i="10"/>
  <c r="CG273" i="10"/>
  <c r="CF273" i="10"/>
  <c r="CE273" i="10"/>
  <c r="CD273" i="10"/>
  <c r="CB273" i="10"/>
  <c r="E273" i="10"/>
  <c r="CP273" i="10" s="1"/>
  <c r="D273" i="10"/>
  <c r="CR273" i="10" s="1"/>
  <c r="C273" i="10"/>
  <c r="CU273" i="10" s="1"/>
  <c r="CR272" i="10"/>
  <c r="CD272" i="10"/>
  <c r="E272" i="10"/>
  <c r="D272" i="10"/>
  <c r="CR271" i="10"/>
  <c r="CP271" i="10"/>
  <c r="E271" i="10"/>
  <c r="D271" i="10"/>
  <c r="CD271" i="10" s="1"/>
  <c r="CS270" i="10"/>
  <c r="CP270" i="10"/>
  <c r="CG270" i="10"/>
  <c r="CD270" i="10"/>
  <c r="CB270" i="10"/>
  <c r="E270" i="10"/>
  <c r="CE270" i="10" s="1"/>
  <c r="D270" i="10"/>
  <c r="CR270" i="10" s="1"/>
  <c r="C270" i="10"/>
  <c r="CU269" i="10"/>
  <c r="CT269" i="10"/>
  <c r="CS269" i="10"/>
  <c r="CR269" i="10"/>
  <c r="CQ269" i="10"/>
  <c r="CE269" i="10"/>
  <c r="E269" i="10"/>
  <c r="D269" i="10"/>
  <c r="CD269" i="10" s="1"/>
  <c r="C269" i="10"/>
  <c r="CR268" i="10"/>
  <c r="E268" i="10"/>
  <c r="D268" i="10"/>
  <c r="CW267" i="10"/>
  <c r="CV267" i="10"/>
  <c r="CU267" i="10"/>
  <c r="CS267" i="10"/>
  <c r="CR267" i="10"/>
  <c r="CQ267" i="10"/>
  <c r="CP267" i="10"/>
  <c r="CG267" i="10"/>
  <c r="CE267" i="10"/>
  <c r="CC267" i="10"/>
  <c r="E267" i="10"/>
  <c r="CB267" i="10" s="1"/>
  <c r="D267" i="10"/>
  <c r="CD267" i="10" s="1"/>
  <c r="C267" i="10"/>
  <c r="CS266" i="10"/>
  <c r="CR266" i="10"/>
  <c r="CP266" i="10"/>
  <c r="CE266" i="10"/>
  <c r="CC266" i="10"/>
  <c r="CB266" i="10"/>
  <c r="E266" i="10"/>
  <c r="D266" i="10"/>
  <c r="CD266" i="10" s="1"/>
  <c r="E265" i="10"/>
  <c r="D265" i="10"/>
  <c r="CR264" i="10"/>
  <c r="CQ264" i="10"/>
  <c r="CP264" i="10"/>
  <c r="E264" i="10"/>
  <c r="D264" i="10"/>
  <c r="CD264" i="10" s="1"/>
  <c r="C264" i="10"/>
  <c r="CS263" i="10"/>
  <c r="CQ263" i="10"/>
  <c r="CP263" i="10"/>
  <c r="CE263" i="10"/>
  <c r="CB263" i="10"/>
  <c r="E263" i="10"/>
  <c r="CC263" i="10" s="1"/>
  <c r="D263" i="10"/>
  <c r="C263" i="10" s="1"/>
  <c r="CW263" i="10" s="1"/>
  <c r="CW262" i="10"/>
  <c r="CV262" i="10"/>
  <c r="CU262" i="10"/>
  <c r="CP262" i="10"/>
  <c r="CF262" i="10"/>
  <c r="CE262" i="10"/>
  <c r="CC262" i="10"/>
  <c r="E262" i="10"/>
  <c r="D262" i="10"/>
  <c r="C262" i="10"/>
  <c r="CS261" i="10"/>
  <c r="E261" i="10"/>
  <c r="D261" i="10"/>
  <c r="C261" i="10"/>
  <c r="CG261" i="10" s="1"/>
  <c r="CS260" i="10"/>
  <c r="CR260" i="10"/>
  <c r="CP260" i="10"/>
  <c r="CE260" i="10"/>
  <c r="CB260" i="10"/>
  <c r="E260" i="10"/>
  <c r="CS259" i="10"/>
  <c r="CR259" i="10"/>
  <c r="E259" i="10"/>
  <c r="D259" i="10"/>
  <c r="CS258" i="10"/>
  <c r="CR258" i="10"/>
  <c r="CI258" i="10"/>
  <c r="CH258" i="10"/>
  <c r="E258" i="10"/>
  <c r="D258" i="10"/>
  <c r="CD258" i="10" s="1"/>
  <c r="C258" i="10"/>
  <c r="CP257" i="10"/>
  <c r="CE257" i="10"/>
  <c r="CC257" i="10"/>
  <c r="E257" i="10"/>
  <c r="D257" i="10"/>
  <c r="C257" i="10" s="1"/>
  <c r="E256" i="10"/>
  <c r="D256" i="10"/>
  <c r="CR256" i="10" s="1"/>
  <c r="CQ255" i="10"/>
  <c r="CP255" i="10"/>
  <c r="E255" i="10"/>
  <c r="D255" i="10"/>
  <c r="C255" i="10"/>
  <c r="CW254" i="10"/>
  <c r="CV254" i="10"/>
  <c r="CT254" i="10"/>
  <c r="CR254" i="10"/>
  <c r="CQ254" i="10"/>
  <c r="CP254" i="10"/>
  <c r="CH254" i="10"/>
  <c r="CG254" i="10"/>
  <c r="CE254" i="10"/>
  <c r="E254" i="10"/>
  <c r="D254" i="10"/>
  <c r="CD254" i="10" s="1"/>
  <c r="C254" i="10"/>
  <c r="CP253" i="10"/>
  <c r="CE253" i="10"/>
  <c r="CD253" i="10"/>
  <c r="E253" i="10"/>
  <c r="D253" i="10"/>
  <c r="CR253" i="10" s="1"/>
  <c r="CS252" i="10"/>
  <c r="CQ252" i="10"/>
  <c r="CP252" i="10"/>
  <c r="CE252" i="10"/>
  <c r="CD252" i="10"/>
  <c r="CC252" i="10"/>
  <c r="E252" i="10"/>
  <c r="CB252" i="10" s="1"/>
  <c r="D252" i="10"/>
  <c r="C252" i="10" s="1"/>
  <c r="CU251" i="10"/>
  <c r="CS251" i="10"/>
  <c r="CR251" i="10"/>
  <c r="CH251" i="10"/>
  <c r="CF251" i="10"/>
  <c r="CE251" i="10"/>
  <c r="CD251" i="10"/>
  <c r="CC251" i="10"/>
  <c r="E251" i="10"/>
  <c r="D251" i="10"/>
  <c r="C251" i="10"/>
  <c r="CP250" i="10"/>
  <c r="CD250" i="10"/>
  <c r="E250" i="10"/>
  <c r="D250" i="10"/>
  <c r="CP249" i="10"/>
  <c r="CE249" i="10"/>
  <c r="CD249" i="10"/>
  <c r="E249" i="10"/>
  <c r="D249" i="10"/>
  <c r="CR248" i="10"/>
  <c r="CQ248" i="10"/>
  <c r="CF248" i="10"/>
  <c r="CE248" i="10"/>
  <c r="CD248" i="10"/>
  <c r="E248" i="10"/>
  <c r="D248" i="10"/>
  <c r="C248" i="10" s="1"/>
  <c r="CS247" i="10"/>
  <c r="CR247" i="10"/>
  <c r="CQ247" i="10"/>
  <c r="E247" i="10"/>
  <c r="D247" i="10"/>
  <c r="CD247" i="10" s="1"/>
  <c r="CS245" i="10"/>
  <c r="CR245" i="10"/>
  <c r="CQ245" i="10"/>
  <c r="CP245" i="10"/>
  <c r="CI245" i="10"/>
  <c r="CH245" i="10"/>
  <c r="CD245" i="10"/>
  <c r="E245" i="10"/>
  <c r="D245" i="10"/>
  <c r="C245" i="10"/>
  <c r="CX241" i="10"/>
  <c r="CU241" i="10"/>
  <c r="CT241" i="10"/>
  <c r="CQ241" i="10"/>
  <c r="CJ241" i="10"/>
  <c r="CH241" i="10"/>
  <c r="CF241" i="10"/>
  <c r="CE241" i="10"/>
  <c r="CC241" i="10"/>
  <c r="CA241" i="10"/>
  <c r="E241" i="10"/>
  <c r="D241" i="10"/>
  <c r="CG241" i="10" s="1"/>
  <c r="C241" i="10"/>
  <c r="CY241" i="10" s="1"/>
  <c r="CX240" i="10"/>
  <c r="CU240" i="10"/>
  <c r="CJ240" i="10"/>
  <c r="CG240" i="10"/>
  <c r="E240" i="10"/>
  <c r="D240" i="10"/>
  <c r="CY239" i="10"/>
  <c r="CX239" i="10"/>
  <c r="CW239" i="10"/>
  <c r="CS239" i="10"/>
  <c r="CR239" i="10"/>
  <c r="CQ239" i="10"/>
  <c r="CP239" i="10"/>
  <c r="CO239" i="10"/>
  <c r="CJ239" i="10"/>
  <c r="CI239" i="10"/>
  <c r="CH239" i="10"/>
  <c r="CG239" i="10"/>
  <c r="CF239" i="10"/>
  <c r="CE239" i="10"/>
  <c r="CD239" i="10"/>
  <c r="CC239" i="10"/>
  <c r="CB239" i="10"/>
  <c r="AY239" i="10" s="1"/>
  <c r="CA239" i="10"/>
  <c r="E239" i="10"/>
  <c r="CV239" i="10" s="1"/>
  <c r="D239" i="10"/>
  <c r="CU239" i="10" s="1"/>
  <c r="C239" i="10"/>
  <c r="CK239" i="10" s="1"/>
  <c r="CW238" i="10"/>
  <c r="CV238" i="10"/>
  <c r="CU238" i="10"/>
  <c r="CO238" i="10"/>
  <c r="CJ238" i="10"/>
  <c r="CG238" i="10"/>
  <c r="CD238" i="10"/>
  <c r="E238" i="10"/>
  <c r="D238" i="10"/>
  <c r="CX238" i="10" s="1"/>
  <c r="CX237" i="10"/>
  <c r="CW237" i="10"/>
  <c r="CU237" i="10"/>
  <c r="CR237" i="10"/>
  <c r="CP237" i="10"/>
  <c r="CO237" i="10"/>
  <c r="CJ237" i="10"/>
  <c r="CI237" i="10"/>
  <c r="CH237" i="10"/>
  <c r="CG237" i="10"/>
  <c r="CD237" i="10"/>
  <c r="CC237" i="10"/>
  <c r="CB237" i="10"/>
  <c r="CA237" i="10"/>
  <c r="E237" i="10"/>
  <c r="CV237" i="10" s="1"/>
  <c r="D237" i="10"/>
  <c r="E236" i="10"/>
  <c r="CI236" i="10" s="1"/>
  <c r="D236" i="10"/>
  <c r="C236" i="10"/>
  <c r="CW235" i="10"/>
  <c r="CP235" i="10"/>
  <c r="CO235" i="10"/>
  <c r="CJ235" i="10"/>
  <c r="CI235" i="10"/>
  <c r="CH235" i="10"/>
  <c r="CD235" i="10"/>
  <c r="CC235" i="10"/>
  <c r="E235" i="10"/>
  <c r="D235" i="10"/>
  <c r="E234" i="10"/>
  <c r="CW234" i="10" s="1"/>
  <c r="D234" i="10"/>
  <c r="CU234" i="10" s="1"/>
  <c r="CY233" i="10"/>
  <c r="CX233" i="10"/>
  <c r="CW233" i="10"/>
  <c r="CQ233" i="10"/>
  <c r="CK233" i="10"/>
  <c r="CJ233" i="10"/>
  <c r="CI233" i="10"/>
  <c r="CH233" i="10"/>
  <c r="CG233" i="10"/>
  <c r="CE233" i="10"/>
  <c r="CB233" i="10"/>
  <c r="CA233" i="10"/>
  <c r="E233" i="10"/>
  <c r="D233" i="10"/>
  <c r="C233" i="10"/>
  <c r="CS233" i="10" s="1"/>
  <c r="CX232" i="10"/>
  <c r="CW232" i="10"/>
  <c r="CR232" i="10"/>
  <c r="CP232" i="10"/>
  <c r="CO232" i="10"/>
  <c r="CJ232" i="10"/>
  <c r="CH232" i="10"/>
  <c r="CD232" i="10"/>
  <c r="CC232" i="10"/>
  <c r="CB232" i="10"/>
  <c r="CA232" i="10"/>
  <c r="E232" i="10"/>
  <c r="CI232" i="10" s="1"/>
  <c r="D232" i="10"/>
  <c r="CW231" i="10"/>
  <c r="CV231" i="10"/>
  <c r="CP231" i="10"/>
  <c r="CK231" i="10"/>
  <c r="CJ231" i="10"/>
  <c r="CI231" i="10"/>
  <c r="CH231" i="10"/>
  <c r="CF231" i="10"/>
  <c r="CD231" i="10"/>
  <c r="CB231" i="10"/>
  <c r="E231" i="10"/>
  <c r="CR231" i="10" s="1"/>
  <c r="D231" i="10"/>
  <c r="C231" i="10"/>
  <c r="CT231" i="10" s="1"/>
  <c r="CQ230" i="10"/>
  <c r="CJ230" i="10"/>
  <c r="CI230" i="10"/>
  <c r="E230" i="10"/>
  <c r="D230" i="10"/>
  <c r="C230" i="10"/>
  <c r="CX229" i="10"/>
  <c r="CW229" i="10"/>
  <c r="CV229" i="10"/>
  <c r="CU229" i="10"/>
  <c r="CR229" i="10"/>
  <c r="CI229" i="10"/>
  <c r="CH229" i="10"/>
  <c r="CD229" i="10"/>
  <c r="E229" i="10"/>
  <c r="D229" i="10"/>
  <c r="CW228" i="10"/>
  <c r="CU228" i="10"/>
  <c r="CR228" i="10"/>
  <c r="CI228" i="10"/>
  <c r="CC228" i="10"/>
  <c r="E228" i="10"/>
  <c r="D228" i="10"/>
  <c r="C228" i="10"/>
  <c r="CX227" i="10"/>
  <c r="CW227" i="10"/>
  <c r="CV227" i="10"/>
  <c r="CR227" i="10"/>
  <c r="CQ227" i="10"/>
  <c r="CJ227" i="10"/>
  <c r="CI227" i="10"/>
  <c r="CH227" i="10"/>
  <c r="CG227" i="10"/>
  <c r="CD227" i="10"/>
  <c r="CC227" i="10"/>
  <c r="AY227" i="10" s="1"/>
  <c r="E227" i="10"/>
  <c r="D227" i="10"/>
  <c r="CU227" i="10" s="1"/>
  <c r="C227" i="10"/>
  <c r="CX226" i="10"/>
  <c r="CW226" i="10"/>
  <c r="CV226" i="10"/>
  <c r="CU226" i="10"/>
  <c r="CQ226" i="10"/>
  <c r="CG226" i="10"/>
  <c r="CC226" i="10"/>
  <c r="CA226" i="10"/>
  <c r="E226" i="10"/>
  <c r="D226" i="10"/>
  <c r="CJ226" i="10" s="1"/>
  <c r="CU225" i="10"/>
  <c r="CQ225" i="10"/>
  <c r="CP225" i="10"/>
  <c r="CO225" i="10"/>
  <c r="CG225" i="10"/>
  <c r="CC225" i="10"/>
  <c r="E225" i="10"/>
  <c r="D225" i="10"/>
  <c r="CX225" i="10" s="1"/>
  <c r="C225" i="10"/>
  <c r="CW224" i="10"/>
  <c r="CV224" i="10"/>
  <c r="CR224" i="10"/>
  <c r="CP224" i="10"/>
  <c r="CO224" i="10"/>
  <c r="CI224" i="10"/>
  <c r="CH224" i="10"/>
  <c r="CD224" i="10"/>
  <c r="CB224" i="10"/>
  <c r="CA224" i="10"/>
  <c r="E224" i="10"/>
  <c r="D224" i="10"/>
  <c r="CY223" i="10"/>
  <c r="CX223" i="10"/>
  <c r="CW223" i="10"/>
  <c r="CU223" i="10"/>
  <c r="CT223" i="10"/>
  <c r="CS223" i="10"/>
  <c r="CO223" i="10"/>
  <c r="CK223" i="10"/>
  <c r="CJ223" i="10"/>
  <c r="CI223" i="10"/>
  <c r="CH223" i="10"/>
  <c r="CG223" i="10"/>
  <c r="E223" i="10"/>
  <c r="CV223" i="10" s="1"/>
  <c r="D223" i="10"/>
  <c r="CQ223" i="10" s="1"/>
  <c r="C223" i="10"/>
  <c r="CY222" i="10"/>
  <c r="CX222" i="10"/>
  <c r="CW222" i="10"/>
  <c r="CU222" i="10"/>
  <c r="CR222" i="10"/>
  <c r="CP222" i="10"/>
  <c r="CO222" i="10"/>
  <c r="CK222" i="10"/>
  <c r="CJ222" i="10"/>
  <c r="CI222" i="10"/>
  <c r="CH222" i="10"/>
  <c r="CD222" i="10"/>
  <c r="CC222" i="10"/>
  <c r="CB222" i="10"/>
  <c r="CA222" i="10"/>
  <c r="E222" i="10"/>
  <c r="CV222" i="10" s="1"/>
  <c r="D222" i="10"/>
  <c r="CG222" i="10" s="1"/>
  <c r="C222" i="10"/>
  <c r="CT222" i="10" s="1"/>
  <c r="CU221" i="10"/>
  <c r="CQ221" i="10"/>
  <c r="CJ221" i="10"/>
  <c r="CG221" i="10"/>
  <c r="E221" i="10"/>
  <c r="D221" i="10"/>
  <c r="CT220" i="10"/>
  <c r="E220" i="10"/>
  <c r="CD220" i="10" s="1"/>
  <c r="D220" i="10"/>
  <c r="CC220" i="10" s="1"/>
  <c r="C220" i="10"/>
  <c r="CK220" i="10" s="1"/>
  <c r="CU219" i="10"/>
  <c r="CR219" i="10"/>
  <c r="CQ219" i="10"/>
  <c r="CJ219" i="10"/>
  <c r="CH219" i="10"/>
  <c r="CG219" i="10"/>
  <c r="CE219" i="10"/>
  <c r="CD219" i="10"/>
  <c r="CC219" i="10"/>
  <c r="CA219" i="10"/>
  <c r="E219" i="10"/>
  <c r="D219" i="10"/>
  <c r="CX219" i="10" s="1"/>
  <c r="C219" i="10"/>
  <c r="CY219" i="10" s="1"/>
  <c r="CX218" i="10"/>
  <c r="CW218" i="10"/>
  <c r="CV218" i="10"/>
  <c r="CU218" i="10"/>
  <c r="CS218" i="10"/>
  <c r="CR218" i="10"/>
  <c r="CQ218" i="10"/>
  <c r="CK218" i="10"/>
  <c r="CJ218" i="10"/>
  <c r="CI218" i="10"/>
  <c r="CH218" i="10"/>
  <c r="CF218" i="10"/>
  <c r="CE218" i="10"/>
  <c r="CD218" i="10"/>
  <c r="CC218" i="10"/>
  <c r="E218" i="10"/>
  <c r="CA218" i="10" s="1"/>
  <c r="D218" i="10"/>
  <c r="CG218" i="10" s="1"/>
  <c r="C218" i="10"/>
  <c r="CV217" i="10"/>
  <c r="CR217" i="10"/>
  <c r="CH217" i="10"/>
  <c r="CG217" i="10"/>
  <c r="CB217" i="10"/>
  <c r="E217" i="10"/>
  <c r="D217" i="10"/>
  <c r="CV216" i="10"/>
  <c r="CU216" i="10"/>
  <c r="CR216" i="10"/>
  <c r="CA216" i="10"/>
  <c r="E216" i="10"/>
  <c r="D216" i="10"/>
  <c r="CW215" i="10"/>
  <c r="CV215" i="10"/>
  <c r="CU215" i="10"/>
  <c r="CR215" i="10"/>
  <c r="CO215" i="10"/>
  <c r="CK215" i="10"/>
  <c r="CI215" i="10"/>
  <c r="CH215" i="10"/>
  <c r="CD215" i="10"/>
  <c r="CB215" i="10"/>
  <c r="CA215" i="10"/>
  <c r="E215" i="10"/>
  <c r="CP215" i="10" s="1"/>
  <c r="D215" i="10"/>
  <c r="C215" i="10"/>
  <c r="CT215" i="10" s="1"/>
  <c r="CW214" i="10"/>
  <c r="CT214" i="10"/>
  <c r="CS214" i="10"/>
  <c r="CR214" i="10"/>
  <c r="CQ214" i="10"/>
  <c r="CP214" i="10"/>
  <c r="CO214" i="10"/>
  <c r="CK214" i="10"/>
  <c r="CI214" i="10"/>
  <c r="CH214" i="10"/>
  <c r="CG214" i="10"/>
  <c r="CF214" i="10"/>
  <c r="CE214" i="10"/>
  <c r="CD214" i="10"/>
  <c r="CC214" i="10"/>
  <c r="CB214" i="10"/>
  <c r="CA214" i="10"/>
  <c r="E214" i="10"/>
  <c r="CV214" i="10" s="1"/>
  <c r="D214" i="10"/>
  <c r="CX214" i="10" s="1"/>
  <c r="C214" i="10"/>
  <c r="CY214" i="10" s="1"/>
  <c r="CP213" i="10"/>
  <c r="CO213" i="10"/>
  <c r="E213" i="10"/>
  <c r="D213" i="10"/>
  <c r="CW212" i="10"/>
  <c r="CV212" i="10"/>
  <c r="CR212" i="10"/>
  <c r="CQ212" i="10"/>
  <c r="CP212" i="10"/>
  <c r="CO212" i="10"/>
  <c r="CI212" i="10"/>
  <c r="CG212" i="10"/>
  <c r="E212" i="10"/>
  <c r="CB212" i="10" s="1"/>
  <c r="D212" i="10"/>
  <c r="CU212" i="10" s="1"/>
  <c r="C212" i="10"/>
  <c r="CF212" i="10" s="1"/>
  <c r="CW211" i="10"/>
  <c r="CU211" i="10"/>
  <c r="CQ211" i="10"/>
  <c r="CO211" i="10"/>
  <c r="CJ211" i="10"/>
  <c r="CI211" i="10"/>
  <c r="CH211" i="10"/>
  <c r="CG211" i="10"/>
  <c r="CD211" i="10"/>
  <c r="CC211" i="10"/>
  <c r="CB211" i="10"/>
  <c r="CA211" i="10"/>
  <c r="E211" i="10"/>
  <c r="D211" i="10"/>
  <c r="CV210" i="10"/>
  <c r="CR210" i="10"/>
  <c r="CQ210" i="10"/>
  <c r="CP210" i="10"/>
  <c r="CO210" i="10"/>
  <c r="CI210" i="10"/>
  <c r="CH210" i="10"/>
  <c r="CD210" i="10"/>
  <c r="CB210" i="10"/>
  <c r="CA210" i="10"/>
  <c r="E210" i="10"/>
  <c r="CW210" i="10" s="1"/>
  <c r="D210" i="10"/>
  <c r="CC209" i="10"/>
  <c r="E209" i="10"/>
  <c r="D209" i="10"/>
  <c r="E208" i="10"/>
  <c r="CB208" i="10" s="1"/>
  <c r="CX207" i="10"/>
  <c r="CW207" i="10"/>
  <c r="CV207" i="10"/>
  <c r="E207" i="10"/>
  <c r="CA207" i="10" s="1"/>
  <c r="D207" i="10"/>
  <c r="CR206" i="10"/>
  <c r="CP206" i="10"/>
  <c r="CI206" i="10"/>
  <c r="E206" i="10"/>
  <c r="CD206" i="10" s="1"/>
  <c r="D206" i="10"/>
  <c r="CG206" i="10" s="1"/>
  <c r="CW205" i="10"/>
  <c r="CV205" i="10"/>
  <c r="CR205" i="10"/>
  <c r="CP205" i="10"/>
  <c r="CO205" i="10"/>
  <c r="CI205" i="10"/>
  <c r="CH205" i="10"/>
  <c r="CD205" i="10"/>
  <c r="CB205" i="10"/>
  <c r="CA205" i="10"/>
  <c r="E205" i="10"/>
  <c r="D205" i="10"/>
  <c r="C205" i="10"/>
  <c r="CX204" i="10"/>
  <c r="CW204" i="10"/>
  <c r="CV204" i="10"/>
  <c r="CS204" i="10"/>
  <c r="CR204" i="10"/>
  <c r="CI204" i="10"/>
  <c r="CH204" i="10"/>
  <c r="CG204" i="10"/>
  <c r="CF204" i="10"/>
  <c r="CE204" i="10"/>
  <c r="CD204" i="10"/>
  <c r="E204" i="10"/>
  <c r="D204" i="10"/>
  <c r="CU204" i="10" s="1"/>
  <c r="C204" i="10"/>
  <c r="CT204" i="10" s="1"/>
  <c r="CY203" i="10"/>
  <c r="CX203" i="10"/>
  <c r="CW203" i="10"/>
  <c r="CV203" i="10"/>
  <c r="CT203" i="10"/>
  <c r="CQ203" i="10"/>
  <c r="CP203" i="10"/>
  <c r="CJ203" i="10"/>
  <c r="CI203" i="10"/>
  <c r="CH203" i="10"/>
  <c r="CG203" i="10"/>
  <c r="CE203" i="10"/>
  <c r="CC203" i="10"/>
  <c r="CB203" i="10"/>
  <c r="CA203" i="10"/>
  <c r="E203" i="10"/>
  <c r="D203" i="10"/>
  <c r="CU203" i="10" s="1"/>
  <c r="C203" i="10"/>
  <c r="CX202" i="10"/>
  <c r="CU202" i="10"/>
  <c r="CR202" i="10"/>
  <c r="CJ202" i="10"/>
  <c r="CI202" i="10"/>
  <c r="CG202" i="10"/>
  <c r="CC202" i="10"/>
  <c r="E202" i="10"/>
  <c r="CW202" i="10" s="1"/>
  <c r="D202" i="10"/>
  <c r="CQ202" i="10" s="1"/>
  <c r="CX201" i="10"/>
  <c r="CW201" i="10"/>
  <c r="CV201" i="10"/>
  <c r="CU201" i="10"/>
  <c r="CS201" i="10"/>
  <c r="CR201" i="10"/>
  <c r="CP201" i="10"/>
  <c r="CO201" i="10"/>
  <c r="CI201" i="10"/>
  <c r="CH201" i="10"/>
  <c r="CG201" i="10"/>
  <c r="CE201" i="10"/>
  <c r="CD201" i="10"/>
  <c r="CC201" i="10"/>
  <c r="CB201" i="10"/>
  <c r="CA201" i="10"/>
  <c r="E201" i="10"/>
  <c r="D201" i="10"/>
  <c r="C201" i="10"/>
  <c r="CI200" i="10"/>
  <c r="E200" i="10"/>
  <c r="D200" i="10"/>
  <c r="C200" i="10"/>
  <c r="CO199" i="10"/>
  <c r="CK199" i="10"/>
  <c r="E199" i="10"/>
  <c r="D199" i="10"/>
  <c r="C199" i="10"/>
  <c r="E198" i="10"/>
  <c r="CW198" i="10" s="1"/>
  <c r="D198" i="10"/>
  <c r="C198" i="10"/>
  <c r="CE198" i="10" s="1"/>
  <c r="CV197" i="10"/>
  <c r="CU197" i="10"/>
  <c r="CJ197" i="10"/>
  <c r="CG197" i="10"/>
  <c r="CF197" i="10"/>
  <c r="CD197" i="10"/>
  <c r="CC197" i="10"/>
  <c r="CB197" i="10"/>
  <c r="E197" i="10"/>
  <c r="D197" i="10"/>
  <c r="CQ197" i="10" s="1"/>
  <c r="C197" i="10"/>
  <c r="CV196" i="10"/>
  <c r="CR196" i="10"/>
  <c r="CP196" i="10"/>
  <c r="CO196" i="10"/>
  <c r="CI196" i="10"/>
  <c r="CH196" i="10"/>
  <c r="CD196" i="10"/>
  <c r="CB196" i="10"/>
  <c r="CA196" i="10"/>
  <c r="E196" i="10"/>
  <c r="CW196" i="10" s="1"/>
  <c r="D196" i="10"/>
  <c r="C196" i="10" s="1"/>
  <c r="CY195" i="10"/>
  <c r="CX195" i="10"/>
  <c r="CU195" i="10"/>
  <c r="CT195" i="10"/>
  <c r="CI195" i="10"/>
  <c r="CH195" i="10"/>
  <c r="CG195" i="10"/>
  <c r="CE195" i="10"/>
  <c r="CB195" i="10"/>
  <c r="E195" i="10"/>
  <c r="D195" i="10"/>
  <c r="C195" i="10"/>
  <c r="CV193" i="10"/>
  <c r="CR193" i="10"/>
  <c r="CP193" i="10"/>
  <c r="CH193" i="10"/>
  <c r="CD193" i="10"/>
  <c r="CB193" i="10"/>
  <c r="CA193" i="10"/>
  <c r="E193" i="10"/>
  <c r="CO193" i="10" s="1"/>
  <c r="D193" i="10"/>
  <c r="CG193" i="10" s="1"/>
  <c r="C193" i="10"/>
  <c r="CT193" i="10" s="1"/>
  <c r="CA187" i="10"/>
  <c r="E187" i="10"/>
  <c r="D187" i="10"/>
  <c r="C187" i="10"/>
  <c r="CO186" i="10"/>
  <c r="E186" i="10"/>
  <c r="D186" i="10"/>
  <c r="C186" i="10"/>
  <c r="CP186" i="10" s="1"/>
  <c r="E185" i="10"/>
  <c r="D185" i="10"/>
  <c r="E184" i="10"/>
  <c r="D184" i="10"/>
  <c r="C184" i="10"/>
  <c r="CB184" i="10" s="1"/>
  <c r="Q183" i="10"/>
  <c r="P183" i="10"/>
  <c r="O183" i="10"/>
  <c r="N183" i="10"/>
  <c r="M183" i="10"/>
  <c r="L183" i="10"/>
  <c r="K183" i="10"/>
  <c r="J183" i="10"/>
  <c r="I183" i="10"/>
  <c r="H183" i="10"/>
  <c r="G183" i="10"/>
  <c r="F183" i="10"/>
  <c r="E182" i="10"/>
  <c r="D182" i="10"/>
  <c r="C182" i="10"/>
  <c r="E181" i="10"/>
  <c r="D181" i="10"/>
  <c r="C181" i="10" s="1"/>
  <c r="CO181" i="10" s="1"/>
  <c r="E180" i="10"/>
  <c r="E183" i="10" s="1"/>
  <c r="D180" i="10"/>
  <c r="C180" i="10"/>
  <c r="M176" i="10"/>
  <c r="I176" i="10"/>
  <c r="R175" i="10"/>
  <c r="Q175" i="10"/>
  <c r="P175" i="10"/>
  <c r="O175" i="10"/>
  <c r="N175" i="10"/>
  <c r="M175" i="10"/>
  <c r="L175" i="10"/>
  <c r="K175" i="10"/>
  <c r="J175" i="10"/>
  <c r="J176" i="10" s="1"/>
  <c r="I175" i="10"/>
  <c r="H175" i="10"/>
  <c r="G175" i="10"/>
  <c r="F175" i="10"/>
  <c r="E174" i="10"/>
  <c r="D174" i="10"/>
  <c r="C174" i="10"/>
  <c r="CA174" i="10" s="1"/>
  <c r="CP173" i="10"/>
  <c r="CA173" i="10"/>
  <c r="E173" i="10"/>
  <c r="D173" i="10"/>
  <c r="C173" i="10"/>
  <c r="E172" i="10"/>
  <c r="D172" i="10"/>
  <c r="D175" i="10" s="1"/>
  <c r="C172" i="10"/>
  <c r="CO172" i="10" s="1"/>
  <c r="E171" i="10"/>
  <c r="D171" i="10"/>
  <c r="R170" i="10"/>
  <c r="R176" i="10" s="1"/>
  <c r="Q170" i="10"/>
  <c r="Q176" i="10" s="1"/>
  <c r="P170" i="10"/>
  <c r="P176" i="10" s="1"/>
  <c r="O170" i="10"/>
  <c r="O176" i="10" s="1"/>
  <c r="N170" i="10"/>
  <c r="N176" i="10" s="1"/>
  <c r="M170" i="10"/>
  <c r="L170" i="10"/>
  <c r="L176" i="10" s="1"/>
  <c r="K170" i="10"/>
  <c r="K176" i="10" s="1"/>
  <c r="J170" i="10"/>
  <c r="I170" i="10"/>
  <c r="H170" i="10"/>
  <c r="H176" i="10" s="1"/>
  <c r="G170" i="10"/>
  <c r="G176" i="10" s="1"/>
  <c r="F170" i="10"/>
  <c r="F176" i="10" s="1"/>
  <c r="CP169" i="10"/>
  <c r="E169" i="10"/>
  <c r="D169" i="10"/>
  <c r="C169" i="10"/>
  <c r="CB169" i="10" s="1"/>
  <c r="CP168" i="10"/>
  <c r="E168" i="10"/>
  <c r="D168" i="10"/>
  <c r="C168" i="10" s="1"/>
  <c r="CO168" i="10" s="1"/>
  <c r="E167" i="10"/>
  <c r="D167" i="10"/>
  <c r="L163" i="10"/>
  <c r="K163" i="10"/>
  <c r="J163" i="10"/>
  <c r="I163" i="10"/>
  <c r="H163" i="10"/>
  <c r="O162" i="10"/>
  <c r="N162" i="10"/>
  <c r="M162" i="10"/>
  <c r="L162" i="10"/>
  <c r="K162" i="10"/>
  <c r="J162" i="10"/>
  <c r="I162" i="10"/>
  <c r="H162" i="10"/>
  <c r="G162" i="10"/>
  <c r="F162" i="10"/>
  <c r="E161" i="10"/>
  <c r="D161" i="10"/>
  <c r="C161" i="10"/>
  <c r="CA161" i="10" s="1"/>
  <c r="CP160" i="10"/>
  <c r="E160" i="10"/>
  <c r="C160" i="10" s="1"/>
  <c r="CO160" i="10" s="1"/>
  <c r="D160" i="10"/>
  <c r="E159" i="10"/>
  <c r="D159" i="10"/>
  <c r="E158" i="10"/>
  <c r="D158" i="10"/>
  <c r="O157" i="10"/>
  <c r="O163" i="10" s="1"/>
  <c r="N157" i="10"/>
  <c r="N163" i="10" s="1"/>
  <c r="M157" i="10"/>
  <c r="M163" i="10" s="1"/>
  <c r="L157" i="10"/>
  <c r="K157" i="10"/>
  <c r="J157" i="10"/>
  <c r="I157" i="10"/>
  <c r="H157" i="10"/>
  <c r="G157" i="10"/>
  <c r="F157" i="10"/>
  <c r="E156" i="10"/>
  <c r="D156" i="10"/>
  <c r="C156" i="10"/>
  <c r="CO155" i="10"/>
  <c r="E155" i="10"/>
  <c r="C155" i="10" s="1"/>
  <c r="D155" i="10"/>
  <c r="E154" i="10"/>
  <c r="D154" i="10"/>
  <c r="C154" i="10"/>
  <c r="CQ150" i="10"/>
  <c r="CP150" i="10"/>
  <c r="CC150" i="10"/>
  <c r="E150" i="10"/>
  <c r="D150" i="10"/>
  <c r="C150" i="10"/>
  <c r="CB150" i="10" s="1"/>
  <c r="AS150" i="10" s="1"/>
  <c r="E149" i="10"/>
  <c r="C149" i="10" s="1"/>
  <c r="CQ149" i="10" s="1"/>
  <c r="D149" i="10"/>
  <c r="E148" i="10"/>
  <c r="D148" i="10"/>
  <c r="C148" i="10"/>
  <c r="CQ147" i="10"/>
  <c r="CP147" i="10"/>
  <c r="CC147" i="10"/>
  <c r="CB147" i="10"/>
  <c r="AS147" i="10" s="1"/>
  <c r="E147" i="10"/>
  <c r="D147" i="10"/>
  <c r="C147" i="10"/>
  <c r="E146" i="10"/>
  <c r="D146" i="10"/>
  <c r="CQ141" i="10"/>
  <c r="CB141" i="10"/>
  <c r="E141" i="10"/>
  <c r="D141" i="10"/>
  <c r="C141" i="10" s="1"/>
  <c r="E140" i="10"/>
  <c r="C140" i="10" s="1"/>
  <c r="D140" i="10"/>
  <c r="CP139" i="10"/>
  <c r="CO139" i="10"/>
  <c r="CC139" i="10"/>
  <c r="CA139" i="10"/>
  <c r="E139" i="10"/>
  <c r="D139" i="10"/>
  <c r="C139" i="10"/>
  <c r="E138" i="10"/>
  <c r="D138" i="10"/>
  <c r="C138" i="10"/>
  <c r="CQ137" i="10"/>
  <c r="CP137" i="10"/>
  <c r="CC137" i="10"/>
  <c r="E137" i="10"/>
  <c r="D137" i="10"/>
  <c r="C137" i="10"/>
  <c r="E136" i="10"/>
  <c r="C136" i="10" s="1"/>
  <c r="CQ136" i="10" s="1"/>
  <c r="D136" i="10"/>
  <c r="CA135" i="10"/>
  <c r="E135" i="10"/>
  <c r="D135" i="10"/>
  <c r="C135" i="10"/>
  <c r="E134" i="10"/>
  <c r="C134" i="10" s="1"/>
  <c r="D134" i="10"/>
  <c r="CQ133" i="10"/>
  <c r="CP133" i="10"/>
  <c r="CO133" i="10"/>
  <c r="CA133" i="10"/>
  <c r="E133" i="10"/>
  <c r="D133" i="10"/>
  <c r="C133" i="10"/>
  <c r="E128" i="10"/>
  <c r="D128" i="10"/>
  <c r="C128" i="10" s="1"/>
  <c r="CP128" i="10" s="1"/>
  <c r="E127" i="10"/>
  <c r="C127" i="10" s="1"/>
  <c r="D127" i="10"/>
  <c r="CP126" i="10"/>
  <c r="CO126" i="10"/>
  <c r="CB126" i="10"/>
  <c r="CA126" i="10"/>
  <c r="AJ126" i="10" s="1"/>
  <c r="E126" i="10"/>
  <c r="D126" i="10"/>
  <c r="C126" i="10"/>
  <c r="E125" i="10"/>
  <c r="D125" i="10"/>
  <c r="C125" i="10"/>
  <c r="E124" i="10"/>
  <c r="D124" i="10"/>
  <c r="C124" i="10"/>
  <c r="CP123" i="10"/>
  <c r="CO123" i="10"/>
  <c r="CB123" i="10"/>
  <c r="CA123" i="10"/>
  <c r="AJ123" i="10"/>
  <c r="E123" i="10"/>
  <c r="D123" i="10"/>
  <c r="C123" i="10"/>
  <c r="E122" i="10"/>
  <c r="D122" i="10"/>
  <c r="E121" i="10"/>
  <c r="D121" i="10"/>
  <c r="C121" i="10"/>
  <c r="E120" i="10"/>
  <c r="D120" i="10"/>
  <c r="C120" i="10" s="1"/>
  <c r="CP120" i="10" s="1"/>
  <c r="E119" i="10"/>
  <c r="D119" i="10"/>
  <c r="C119" i="10"/>
  <c r="E114" i="10"/>
  <c r="C114" i="10" s="1"/>
  <c r="D114" i="10"/>
  <c r="E113" i="10"/>
  <c r="D113" i="10"/>
  <c r="C113" i="10" s="1"/>
  <c r="E112" i="10"/>
  <c r="D112" i="10"/>
  <c r="C112" i="10"/>
  <c r="M111" i="10"/>
  <c r="L111" i="10"/>
  <c r="K111" i="10"/>
  <c r="J111" i="10"/>
  <c r="I111" i="10"/>
  <c r="E111" i="10" s="1"/>
  <c r="H111" i="10"/>
  <c r="D111" i="10" s="1"/>
  <c r="C111" i="10" s="1"/>
  <c r="G111" i="10"/>
  <c r="F111" i="10"/>
  <c r="CW106" i="10"/>
  <c r="E106" i="10"/>
  <c r="C106" i="10" s="1"/>
  <c r="CI106" i="10" s="1"/>
  <c r="D106" i="10"/>
  <c r="E105" i="10"/>
  <c r="C105" i="10" s="1"/>
  <c r="D105" i="10"/>
  <c r="E104" i="10"/>
  <c r="D104" i="10"/>
  <c r="E103" i="10"/>
  <c r="D103" i="10"/>
  <c r="C103" i="10"/>
  <c r="CU103" i="10" s="1"/>
  <c r="CQ98" i="10"/>
  <c r="CP98" i="10"/>
  <c r="CO98" i="10"/>
  <c r="CC98" i="10"/>
  <c r="CB98" i="10"/>
  <c r="E98" i="10"/>
  <c r="D98" i="10"/>
  <c r="C98" i="10"/>
  <c r="CA98" i="10" s="1"/>
  <c r="CA97" i="10"/>
  <c r="E97" i="10"/>
  <c r="D97" i="10"/>
  <c r="C97" i="10"/>
  <c r="E96" i="10"/>
  <c r="D96" i="10"/>
  <c r="C96" i="10" s="1"/>
  <c r="CO96" i="10" s="1"/>
  <c r="CQ95" i="10"/>
  <c r="E95" i="10"/>
  <c r="D95" i="10"/>
  <c r="C95" i="10"/>
  <c r="C89" i="10"/>
  <c r="CB89" i="10" s="1"/>
  <c r="CP86" i="10"/>
  <c r="CO86" i="10"/>
  <c r="CB86" i="10"/>
  <c r="CA86" i="10"/>
  <c r="E86" i="10" s="1"/>
  <c r="C83" i="10"/>
  <c r="CP83" i="10" s="1"/>
  <c r="C82" i="10"/>
  <c r="CA81" i="10"/>
  <c r="C81" i="10"/>
  <c r="CP80" i="10"/>
  <c r="CA80" i="10"/>
  <c r="C80" i="10"/>
  <c r="CP79" i="10"/>
  <c r="CO79" i="10"/>
  <c r="CB79" i="10"/>
  <c r="CA79" i="10"/>
  <c r="S79" i="10"/>
  <c r="C79" i="10"/>
  <c r="C78" i="10"/>
  <c r="CP77" i="10"/>
  <c r="CO77" i="10"/>
  <c r="CB77" i="10"/>
  <c r="CA77" i="10"/>
  <c r="S77" i="10"/>
  <c r="C77" i="10"/>
  <c r="CP76" i="10"/>
  <c r="CO76" i="10"/>
  <c r="CB76" i="10"/>
  <c r="CA76" i="10"/>
  <c r="S76" i="10" s="1"/>
  <c r="C76" i="10"/>
  <c r="C75" i="10"/>
  <c r="CA75" i="10" s="1"/>
  <c r="CP74" i="10"/>
  <c r="CA74" i="10"/>
  <c r="C74" i="10"/>
  <c r="C73" i="10"/>
  <c r="CO73" i="10" s="1"/>
  <c r="C72" i="10"/>
  <c r="CP72" i="10" s="1"/>
  <c r="C71" i="10"/>
  <c r="CP70" i="10"/>
  <c r="CO70" i="10"/>
  <c r="CB70" i="10"/>
  <c r="CA70" i="10"/>
  <c r="S70" i="10"/>
  <c r="C70" i="10"/>
  <c r="C69" i="10"/>
  <c r="CP69" i="10" s="1"/>
  <c r="CP68" i="10"/>
  <c r="CO68" i="10"/>
  <c r="CA68" i="10"/>
  <c r="S68" i="10" s="1"/>
  <c r="C68" i="10"/>
  <c r="CB68" i="10" s="1"/>
  <c r="CP67" i="10"/>
  <c r="CO67" i="10"/>
  <c r="CB67" i="10"/>
  <c r="CA67" i="10"/>
  <c r="S67" i="10"/>
  <c r="C67" i="10"/>
  <c r="CP66" i="10"/>
  <c r="CO66" i="10"/>
  <c r="C66" i="10"/>
  <c r="CB66" i="10" s="1"/>
  <c r="C65" i="10"/>
  <c r="CP65" i="10" s="1"/>
  <c r="C64" i="10"/>
  <c r="CA64" i="10" s="1"/>
  <c r="R63" i="10"/>
  <c r="Q63" i="10"/>
  <c r="P63" i="10"/>
  <c r="O63" i="10"/>
  <c r="N63" i="10"/>
  <c r="M63" i="10"/>
  <c r="L63" i="10"/>
  <c r="K63" i="10"/>
  <c r="J63" i="10"/>
  <c r="I63" i="10"/>
  <c r="C63" i="10" s="1"/>
  <c r="H63" i="10"/>
  <c r="G63" i="10"/>
  <c r="F63" i="10"/>
  <c r="E63" i="10"/>
  <c r="D63" i="10"/>
  <c r="CV59" i="10"/>
  <c r="CT59" i="10"/>
  <c r="CS59" i="10"/>
  <c r="CR59" i="10"/>
  <c r="CQ59" i="10"/>
  <c r="CP59" i="10"/>
  <c r="CO59" i="10"/>
  <c r="CH59" i="10"/>
  <c r="CF59" i="10"/>
  <c r="CD59" i="10"/>
  <c r="CC59" i="10"/>
  <c r="CB59" i="10"/>
  <c r="CA59" i="10"/>
  <c r="C59" i="10"/>
  <c r="CS58" i="10"/>
  <c r="CR58" i="10"/>
  <c r="CQ58" i="10"/>
  <c r="CD58" i="10"/>
  <c r="CC58" i="10"/>
  <c r="C58" i="10"/>
  <c r="CH58" i="10" s="1"/>
  <c r="CV57" i="10"/>
  <c r="CU57" i="10"/>
  <c r="CT57" i="10"/>
  <c r="CS57" i="10"/>
  <c r="CR57" i="10"/>
  <c r="CQ57" i="10"/>
  <c r="CP57" i="10"/>
  <c r="CH57" i="10"/>
  <c r="CG57" i="10"/>
  <c r="CF57" i="10"/>
  <c r="CE57" i="10"/>
  <c r="CD57" i="10"/>
  <c r="CC57" i="10"/>
  <c r="CB57" i="10"/>
  <c r="CA57" i="10"/>
  <c r="C57" i="10"/>
  <c r="CO57" i="10" s="1"/>
  <c r="CR56" i="10"/>
  <c r="CQ56" i="10"/>
  <c r="CD56" i="10"/>
  <c r="CC56" i="10"/>
  <c r="C56" i="10"/>
  <c r="CB56" i="10" s="1"/>
  <c r="CV55" i="10"/>
  <c r="CU55" i="10"/>
  <c r="CT55" i="10"/>
  <c r="CS55" i="10"/>
  <c r="CR55" i="10"/>
  <c r="CQ55" i="10"/>
  <c r="CP55" i="10"/>
  <c r="CO55" i="10"/>
  <c r="CH55" i="10"/>
  <c r="CG55" i="10"/>
  <c r="CF55" i="10"/>
  <c r="CE55" i="10"/>
  <c r="Y55" i="10" s="1"/>
  <c r="CD55" i="10"/>
  <c r="CC55" i="10"/>
  <c r="CB55" i="10"/>
  <c r="CA55" i="10"/>
  <c r="C55" i="10"/>
  <c r="CY51" i="10"/>
  <c r="CX51" i="10"/>
  <c r="CW51" i="10"/>
  <c r="CV51" i="10"/>
  <c r="CS51" i="10"/>
  <c r="CR51" i="10"/>
  <c r="CK51" i="10"/>
  <c r="CJ51" i="10"/>
  <c r="CI51" i="10"/>
  <c r="CH51" i="10"/>
  <c r="CF51" i="10"/>
  <c r="CE51" i="10"/>
  <c r="CD51" i="10"/>
  <c r="C51" i="10"/>
  <c r="CY50" i="10"/>
  <c r="CX50" i="10"/>
  <c r="CV50" i="10"/>
  <c r="CU50" i="10"/>
  <c r="CT50" i="10"/>
  <c r="CS50" i="10"/>
  <c r="CR50" i="10"/>
  <c r="CQ50" i="10"/>
  <c r="CO50" i="10"/>
  <c r="CK50" i="10"/>
  <c r="CJ50" i="10"/>
  <c r="CH50" i="10"/>
  <c r="CG50" i="10"/>
  <c r="CF50" i="10"/>
  <c r="AB50" i="10" s="1"/>
  <c r="CE50" i="10"/>
  <c r="CD50" i="10"/>
  <c r="CC50" i="10"/>
  <c r="CB50" i="10"/>
  <c r="CA50" i="10"/>
  <c r="C50" i="10"/>
  <c r="CI50" i="10" s="1"/>
  <c r="CX49" i="10"/>
  <c r="CW49" i="10"/>
  <c r="CS49" i="10"/>
  <c r="CR49" i="10"/>
  <c r="CQ49" i="10"/>
  <c r="CK49" i="10"/>
  <c r="CE49" i="10"/>
  <c r="CD49" i="10"/>
  <c r="C49" i="10"/>
  <c r="CY49" i="10" s="1"/>
  <c r="CY48" i="10"/>
  <c r="CX48" i="10"/>
  <c r="CS48" i="10"/>
  <c r="CR48" i="10"/>
  <c r="CQ48" i="10"/>
  <c r="CO48" i="10"/>
  <c r="CJ48" i="10"/>
  <c r="CI48" i="10"/>
  <c r="CH48" i="10"/>
  <c r="CG48" i="10"/>
  <c r="CE48" i="10"/>
  <c r="CD48" i="10"/>
  <c r="C48" i="10"/>
  <c r="CW48" i="10" s="1"/>
  <c r="CY47" i="10"/>
  <c r="CX47" i="10"/>
  <c r="CW47" i="10"/>
  <c r="CV47" i="10"/>
  <c r="CS47" i="10"/>
  <c r="CR47" i="10"/>
  <c r="CQ47" i="10"/>
  <c r="CO47" i="10"/>
  <c r="CK47" i="10"/>
  <c r="CJ47" i="10"/>
  <c r="CI47" i="10"/>
  <c r="CH47" i="10"/>
  <c r="CG47" i="10"/>
  <c r="CE47" i="10"/>
  <c r="CD47" i="10"/>
  <c r="C47" i="10"/>
  <c r="CS46" i="10"/>
  <c r="CR46" i="10"/>
  <c r="CJ46" i="10"/>
  <c r="CE46" i="10"/>
  <c r="CD46" i="10"/>
  <c r="C46" i="10"/>
  <c r="CW45" i="10"/>
  <c r="CV45" i="10"/>
  <c r="CU45" i="10"/>
  <c r="CT45" i="10"/>
  <c r="CS45" i="10"/>
  <c r="CR45" i="10"/>
  <c r="CQ45" i="10"/>
  <c r="CO45" i="10"/>
  <c r="CK45" i="10"/>
  <c r="CJ45" i="10"/>
  <c r="CI45" i="10"/>
  <c r="CH45" i="10"/>
  <c r="CG45" i="10"/>
  <c r="CF45" i="10"/>
  <c r="CE45" i="10"/>
  <c r="CD45" i="10"/>
  <c r="CC45" i="10"/>
  <c r="CB45" i="10"/>
  <c r="CA45" i="10"/>
  <c r="C45" i="10"/>
  <c r="CX45" i="10" s="1"/>
  <c r="CY44" i="10"/>
  <c r="CX44" i="10"/>
  <c r="CW44" i="10"/>
  <c r="CU44" i="10"/>
  <c r="CT44" i="10"/>
  <c r="CS44" i="10"/>
  <c r="CR44" i="10"/>
  <c r="CQ44" i="10"/>
  <c r="CK44" i="10"/>
  <c r="CJ44" i="10"/>
  <c r="CI44" i="10"/>
  <c r="CH44" i="10"/>
  <c r="CG44" i="10"/>
  <c r="CF44" i="10"/>
  <c r="CE44" i="10"/>
  <c r="CD44" i="10"/>
  <c r="C44" i="10"/>
  <c r="CB44" i="10" s="1"/>
  <c r="CY43" i="10"/>
  <c r="CX43" i="10"/>
  <c r="CW43" i="10"/>
  <c r="CU43" i="10"/>
  <c r="CT43" i="10"/>
  <c r="CS43" i="10"/>
  <c r="CR43" i="10"/>
  <c r="CQ43" i="10"/>
  <c r="CO43" i="10"/>
  <c r="CK43" i="10"/>
  <c r="CJ43" i="10"/>
  <c r="CI43" i="10"/>
  <c r="CH43" i="10"/>
  <c r="CG43" i="10"/>
  <c r="CE43" i="10"/>
  <c r="CD43" i="10"/>
  <c r="C43" i="10"/>
  <c r="CA43" i="10" s="1"/>
  <c r="CY42" i="10"/>
  <c r="CX42" i="10"/>
  <c r="CV42" i="10"/>
  <c r="CU42" i="10"/>
  <c r="CS42" i="10"/>
  <c r="CR42" i="10"/>
  <c r="CO42" i="10"/>
  <c r="CK42" i="10"/>
  <c r="CJ42" i="10"/>
  <c r="CH42" i="10"/>
  <c r="CG42" i="10"/>
  <c r="CF42" i="10"/>
  <c r="CE42" i="10"/>
  <c r="CD42" i="10"/>
  <c r="CC42" i="10"/>
  <c r="C42" i="10"/>
  <c r="CA42" i="10" s="1"/>
  <c r="CY41" i="10"/>
  <c r="CW41" i="10"/>
  <c r="CU41" i="10"/>
  <c r="CT41" i="10"/>
  <c r="CS41" i="10"/>
  <c r="CR41" i="10"/>
  <c r="CK41" i="10"/>
  <c r="CJ41" i="10"/>
  <c r="CI41" i="10"/>
  <c r="CH41" i="10"/>
  <c r="CF41" i="10"/>
  <c r="CE41" i="10"/>
  <c r="CD41" i="10"/>
  <c r="CC41" i="10"/>
  <c r="CB41" i="10"/>
  <c r="C41" i="10"/>
  <c r="CQ41" i="10" s="1"/>
  <c r="CY40" i="10"/>
  <c r="CV40" i="10"/>
  <c r="CU40" i="10"/>
  <c r="CT40" i="10"/>
  <c r="CS40" i="10"/>
  <c r="CR40" i="10"/>
  <c r="CQ40" i="10"/>
  <c r="CO40" i="10"/>
  <c r="CK40" i="10"/>
  <c r="CI40" i="10"/>
  <c r="CH40" i="10"/>
  <c r="CG40" i="10"/>
  <c r="CF40" i="10"/>
  <c r="CE40" i="10"/>
  <c r="CD40" i="10"/>
  <c r="CC40" i="10"/>
  <c r="CB40" i="10"/>
  <c r="C40" i="10"/>
  <c r="CY39" i="10"/>
  <c r="CW39" i="10"/>
  <c r="CU39" i="10"/>
  <c r="CT39" i="10"/>
  <c r="CS39" i="10"/>
  <c r="CR39" i="10"/>
  <c r="CQ39" i="10"/>
  <c r="CK39" i="10"/>
  <c r="CJ39" i="10"/>
  <c r="CI39" i="10"/>
  <c r="CH39" i="10"/>
  <c r="CG39" i="10"/>
  <c r="CF39" i="10"/>
  <c r="CE39" i="10"/>
  <c r="CD39" i="10"/>
  <c r="CC39" i="10"/>
  <c r="CA39" i="10"/>
  <c r="C39" i="10"/>
  <c r="CX38" i="10"/>
  <c r="CV38" i="10"/>
  <c r="CU38" i="10"/>
  <c r="CT38" i="10"/>
  <c r="CS38" i="10"/>
  <c r="CR38" i="10"/>
  <c r="CQ38" i="10"/>
  <c r="CO38" i="10"/>
  <c r="CK38" i="10"/>
  <c r="CJ38" i="10"/>
  <c r="CI38" i="10"/>
  <c r="CH38" i="10"/>
  <c r="CG38" i="10"/>
  <c r="CF38" i="10"/>
  <c r="CE38" i="10"/>
  <c r="CD38" i="10"/>
  <c r="CC38" i="10"/>
  <c r="CB38" i="10"/>
  <c r="C38" i="10"/>
  <c r="CX37" i="10"/>
  <c r="CW37" i="10"/>
  <c r="CV37" i="10"/>
  <c r="CU37" i="10"/>
  <c r="CS37" i="10"/>
  <c r="CR37" i="10"/>
  <c r="CQ37" i="10"/>
  <c r="CO37" i="10"/>
  <c r="CK37" i="10"/>
  <c r="CJ37" i="10"/>
  <c r="CI37" i="10"/>
  <c r="CH37" i="10"/>
  <c r="CG37" i="10"/>
  <c r="CE37" i="10"/>
  <c r="CD37" i="10"/>
  <c r="CC37" i="10"/>
  <c r="CB37" i="10"/>
  <c r="CA37" i="10"/>
  <c r="C37" i="10"/>
  <c r="CY36" i="10"/>
  <c r="CX36" i="10"/>
  <c r="CV36" i="10"/>
  <c r="CU36" i="10"/>
  <c r="CT36" i="10"/>
  <c r="CS36" i="10"/>
  <c r="CR36" i="10"/>
  <c r="CQ36" i="10"/>
  <c r="CO36" i="10"/>
  <c r="CK36" i="10"/>
  <c r="CJ36" i="10"/>
  <c r="CH36" i="10"/>
  <c r="CF36" i="10"/>
  <c r="CE36" i="10"/>
  <c r="CD36" i="10"/>
  <c r="CC36" i="10"/>
  <c r="CB36" i="10"/>
  <c r="CA36" i="10"/>
  <c r="C36" i="10"/>
  <c r="AA35" i="10"/>
  <c r="Z35" i="10"/>
  <c r="Y35" i="10"/>
  <c r="X35" i="10"/>
  <c r="W35" i="10"/>
  <c r="V35" i="10"/>
  <c r="U35" i="10"/>
  <c r="T35" i="10"/>
  <c r="S35" i="10"/>
  <c r="R35" i="10"/>
  <c r="Q35" i="10"/>
  <c r="P35" i="10"/>
  <c r="O35" i="10"/>
  <c r="N35" i="10"/>
  <c r="M35" i="10"/>
  <c r="L35" i="10"/>
  <c r="K35" i="10"/>
  <c r="J35" i="10"/>
  <c r="I35" i="10"/>
  <c r="C35" i="10" s="1"/>
  <c r="H35" i="10"/>
  <c r="G35" i="10"/>
  <c r="F35" i="10"/>
  <c r="E35" i="10"/>
  <c r="D35" i="10"/>
  <c r="CQ31" i="10"/>
  <c r="CP31" i="10"/>
  <c r="CO31" i="10"/>
  <c r="CC31" i="10"/>
  <c r="CB31" i="10"/>
  <c r="CA31" i="10"/>
  <c r="CQ30" i="10"/>
  <c r="CP30" i="10"/>
  <c r="CO30" i="10"/>
  <c r="CC30" i="10"/>
  <c r="CB30" i="10"/>
  <c r="CA30" i="10"/>
  <c r="G30" i="10"/>
  <c r="CQ29" i="10"/>
  <c r="CP29" i="10"/>
  <c r="CO29" i="10"/>
  <c r="CC29" i="10"/>
  <c r="CB29" i="10"/>
  <c r="CA29" i="10"/>
  <c r="G29" i="10"/>
  <c r="CQ28" i="10"/>
  <c r="CP28" i="10"/>
  <c r="CO28" i="10"/>
  <c r="CC28" i="10"/>
  <c r="G28" i="10" s="1"/>
  <c r="CB28" i="10"/>
  <c r="CA28" i="10"/>
  <c r="CQ27" i="10"/>
  <c r="CP27" i="10"/>
  <c r="CO27" i="10"/>
  <c r="CC27" i="10"/>
  <c r="CB27" i="10"/>
  <c r="CA27" i="10"/>
  <c r="G27" i="10"/>
  <c r="CQ26" i="10"/>
  <c r="CP26" i="10"/>
  <c r="CO26" i="10"/>
  <c r="CC26" i="10"/>
  <c r="CB26" i="10"/>
  <c r="CA26" i="10"/>
  <c r="G26" i="10"/>
  <c r="CQ25" i="10"/>
  <c r="CP25" i="10"/>
  <c r="CO25" i="10"/>
  <c r="CC25" i="10"/>
  <c r="CB25" i="10"/>
  <c r="CA25" i="10"/>
  <c r="G25" i="10"/>
  <c r="CQ24" i="10"/>
  <c r="CP24" i="10"/>
  <c r="CO24" i="10"/>
  <c r="CC24" i="10"/>
  <c r="CB24" i="10"/>
  <c r="CA24" i="10"/>
  <c r="G24" i="10" s="1"/>
  <c r="CQ23" i="10"/>
  <c r="CP23" i="10"/>
  <c r="CO23" i="10"/>
  <c r="CC23" i="10"/>
  <c r="CB23" i="10"/>
  <c r="CA23" i="10"/>
  <c r="G23" i="10"/>
  <c r="CQ22" i="10"/>
  <c r="CP22" i="10"/>
  <c r="CO22" i="10"/>
  <c r="CC22" i="10"/>
  <c r="CB22" i="10"/>
  <c r="CA22" i="10"/>
  <c r="G22" i="10"/>
  <c r="CQ21" i="10"/>
  <c r="CP21" i="10"/>
  <c r="CO21" i="10"/>
  <c r="CC21" i="10"/>
  <c r="CB21" i="10"/>
  <c r="CA21" i="10"/>
  <c r="CQ20" i="10"/>
  <c r="CP20" i="10"/>
  <c r="CO20" i="10"/>
  <c r="CC20" i="10"/>
  <c r="CB20" i="10"/>
  <c r="CA20" i="10"/>
  <c r="G20" i="10"/>
  <c r="CQ19" i="10"/>
  <c r="CP19" i="10"/>
  <c r="CO19" i="10"/>
  <c r="CC19" i="10"/>
  <c r="CB19" i="10"/>
  <c r="CA19" i="10"/>
  <c r="G19" i="10"/>
  <c r="CQ18" i="10"/>
  <c r="CP18" i="10"/>
  <c r="CO18" i="10"/>
  <c r="CC18" i="10"/>
  <c r="CB18" i="10"/>
  <c r="G18" i="10" s="1"/>
  <c r="CA18" i="10"/>
  <c r="CX14" i="10"/>
  <c r="CW14" i="10"/>
  <c r="CV14" i="10"/>
  <c r="CU14" i="10"/>
  <c r="CT14" i="10"/>
  <c r="CS14" i="10"/>
  <c r="CR14" i="10"/>
  <c r="CQ14" i="10"/>
  <c r="CJ14" i="10"/>
  <c r="CI14" i="10"/>
  <c r="CH14" i="10"/>
  <c r="CG14" i="10"/>
  <c r="CF14" i="10"/>
  <c r="CE14" i="10"/>
  <c r="CD14" i="10"/>
  <c r="CC14" i="10"/>
  <c r="CB14" i="10"/>
  <c r="C14" i="10"/>
  <c r="CX13" i="10"/>
  <c r="CW13" i="10"/>
  <c r="CV13" i="10"/>
  <c r="CU13" i="10"/>
  <c r="CT13" i="10"/>
  <c r="CS13" i="10"/>
  <c r="CR13" i="10"/>
  <c r="CP13" i="10"/>
  <c r="CO13" i="10"/>
  <c r="CJ13" i="10"/>
  <c r="CI13" i="10"/>
  <c r="CH13" i="10"/>
  <c r="CG13" i="10"/>
  <c r="CF13" i="10"/>
  <c r="CE13" i="10"/>
  <c r="CD13" i="10"/>
  <c r="CB13" i="10"/>
  <c r="CA13" i="10"/>
  <c r="C13" i="10"/>
  <c r="CX12" i="10"/>
  <c r="CW12" i="10"/>
  <c r="CV12" i="10"/>
  <c r="CU12" i="10"/>
  <c r="CS12" i="10"/>
  <c r="CR12" i="10"/>
  <c r="CQ12" i="10"/>
  <c r="CP12" i="10"/>
  <c r="CO12" i="10"/>
  <c r="CJ12" i="10"/>
  <c r="CI12" i="10"/>
  <c r="CH12" i="10"/>
  <c r="CG12" i="10"/>
  <c r="CF12" i="10"/>
  <c r="CE12" i="10"/>
  <c r="CC12" i="10"/>
  <c r="CB12" i="10"/>
  <c r="CA12" i="10"/>
  <c r="C12" i="10"/>
  <c r="CX11" i="10"/>
  <c r="CW11" i="10"/>
  <c r="CR11" i="10"/>
  <c r="CJ11" i="10"/>
  <c r="CI11" i="10"/>
  <c r="CF11" i="10"/>
  <c r="CD11" i="10"/>
  <c r="CC11" i="10"/>
  <c r="CB11" i="10"/>
  <c r="CA11" i="10"/>
  <c r="C11" i="10"/>
  <c r="A5" i="10"/>
  <c r="A4" i="10"/>
  <c r="A3" i="10"/>
  <c r="A2" i="10"/>
  <c r="B411" i="9"/>
  <c r="B410" i="9"/>
  <c r="CO410" i="9" s="1"/>
  <c r="B409" i="9"/>
  <c r="B404" i="9"/>
  <c r="CO404" i="9" s="1"/>
  <c r="B403" i="9"/>
  <c r="CO402" i="9"/>
  <c r="CA402" i="9"/>
  <c r="B402" i="9"/>
  <c r="B401" i="9"/>
  <c r="CO401" i="9" s="1"/>
  <c r="B400" i="9"/>
  <c r="U399" i="9"/>
  <c r="T399" i="9"/>
  <c r="S399" i="9"/>
  <c r="R399" i="9"/>
  <c r="Q399" i="9"/>
  <c r="P399" i="9"/>
  <c r="O399" i="9"/>
  <c r="N399" i="9"/>
  <c r="M399" i="9"/>
  <c r="L399" i="9"/>
  <c r="K399" i="9"/>
  <c r="J399" i="9"/>
  <c r="I399" i="9"/>
  <c r="H399" i="9"/>
  <c r="G399" i="9"/>
  <c r="F399" i="9"/>
  <c r="E399" i="9"/>
  <c r="D399" i="9"/>
  <c r="C399" i="9"/>
  <c r="B399" i="9"/>
  <c r="B398" i="9"/>
  <c r="CO398" i="9" s="1"/>
  <c r="B397" i="9"/>
  <c r="CA397" i="9" s="1"/>
  <c r="B396" i="9"/>
  <c r="CO396" i="9" s="1"/>
  <c r="U395" i="9"/>
  <c r="T395" i="9"/>
  <c r="S395" i="9"/>
  <c r="R395" i="9"/>
  <c r="Q395" i="9"/>
  <c r="P395" i="9"/>
  <c r="O395" i="9"/>
  <c r="N395" i="9"/>
  <c r="M395" i="9"/>
  <c r="L395" i="9"/>
  <c r="K395" i="9"/>
  <c r="I395" i="9"/>
  <c r="H395" i="9"/>
  <c r="G395" i="9"/>
  <c r="F395" i="9"/>
  <c r="E395" i="9"/>
  <c r="D395" i="9"/>
  <c r="C395" i="9"/>
  <c r="B395" i="9" s="1"/>
  <c r="B394" i="9"/>
  <c r="CO394" i="9" s="1"/>
  <c r="D389" i="9"/>
  <c r="C389" i="9"/>
  <c r="B389" i="9" s="1"/>
  <c r="CB389" i="9" s="1"/>
  <c r="D388" i="9"/>
  <c r="C388" i="9"/>
  <c r="B388" i="9" s="1"/>
  <c r="CP388" i="9" s="1"/>
  <c r="D387" i="9"/>
  <c r="C387" i="9"/>
  <c r="D386" i="9"/>
  <c r="C386" i="9"/>
  <c r="B386" i="9" s="1"/>
  <c r="D385" i="9"/>
  <c r="C385" i="9"/>
  <c r="B385" i="9" s="1"/>
  <c r="CB385" i="9" s="1"/>
  <c r="D384" i="9"/>
  <c r="C384" i="9"/>
  <c r="B384" i="9" s="1"/>
  <c r="D382" i="9"/>
  <c r="C382" i="9"/>
  <c r="D381" i="9"/>
  <c r="C381" i="9"/>
  <c r="D380" i="9"/>
  <c r="C380" i="9"/>
  <c r="B380" i="9" s="1"/>
  <c r="CB380" i="9" s="1"/>
  <c r="D379" i="9"/>
  <c r="C379" i="9"/>
  <c r="B379" i="9" s="1"/>
  <c r="CP379" i="9" s="1"/>
  <c r="CB378" i="9"/>
  <c r="D378" i="9"/>
  <c r="C378" i="9"/>
  <c r="B378" i="9" s="1"/>
  <c r="D376" i="9"/>
  <c r="C376" i="9"/>
  <c r="D375" i="9"/>
  <c r="C375" i="9"/>
  <c r="B375" i="9" s="1"/>
  <c r="CB375" i="9" s="1"/>
  <c r="CP373" i="9"/>
  <c r="D373" i="9"/>
  <c r="C373" i="9"/>
  <c r="B373" i="9" s="1"/>
  <c r="D372" i="9"/>
  <c r="C372" i="9"/>
  <c r="B372" i="9" s="1"/>
  <c r="CB372" i="9" s="1"/>
  <c r="E366" i="9"/>
  <c r="D366" i="9"/>
  <c r="C366" i="9" s="1"/>
  <c r="CP366" i="9" s="1"/>
  <c r="E365" i="9"/>
  <c r="D365" i="9"/>
  <c r="C365" i="9" s="1"/>
  <c r="CB365" i="9" s="1"/>
  <c r="E364" i="9"/>
  <c r="D364" i="9"/>
  <c r="E363" i="9"/>
  <c r="D363" i="9"/>
  <c r="C363" i="9" s="1"/>
  <c r="CB363" i="9" s="1"/>
  <c r="E362" i="9"/>
  <c r="D362" i="9"/>
  <c r="C362" i="9" s="1"/>
  <c r="CA362" i="9" s="1"/>
  <c r="E361" i="9"/>
  <c r="D361" i="9"/>
  <c r="C361" i="9" s="1"/>
  <c r="CB361" i="9" s="1"/>
  <c r="E360" i="9"/>
  <c r="D360" i="9"/>
  <c r="C360" i="9" s="1"/>
  <c r="CA360" i="9" s="1"/>
  <c r="E359" i="9"/>
  <c r="D359" i="9"/>
  <c r="C359" i="9" s="1"/>
  <c r="CB359" i="9" s="1"/>
  <c r="E358" i="9"/>
  <c r="D358" i="9"/>
  <c r="C358" i="9"/>
  <c r="E357" i="9"/>
  <c r="D357" i="9"/>
  <c r="C357" i="9" s="1"/>
  <c r="CF352" i="9"/>
  <c r="D352" i="9"/>
  <c r="CT352" i="9" s="1"/>
  <c r="C352" i="9"/>
  <c r="D351" i="9"/>
  <c r="C351" i="9"/>
  <c r="CG351" i="9" s="1"/>
  <c r="E346" i="9"/>
  <c r="D346" i="9"/>
  <c r="E345" i="9"/>
  <c r="D345" i="9"/>
  <c r="CP345" i="9" s="1"/>
  <c r="E344" i="9"/>
  <c r="D344" i="9"/>
  <c r="CP344" i="9" s="1"/>
  <c r="CO339" i="9"/>
  <c r="E339" i="9"/>
  <c r="CA339" i="9" s="1"/>
  <c r="D339" i="9"/>
  <c r="E338" i="9"/>
  <c r="CA338" i="9" s="1"/>
  <c r="D338" i="9"/>
  <c r="E337" i="9"/>
  <c r="D337" i="9"/>
  <c r="E336" i="9"/>
  <c r="CA336" i="9" s="1"/>
  <c r="D336" i="9"/>
  <c r="CO335" i="9"/>
  <c r="E335" i="9"/>
  <c r="CA335" i="9" s="1"/>
  <c r="D335" i="9"/>
  <c r="E334" i="9"/>
  <c r="D334" i="9"/>
  <c r="E333" i="9"/>
  <c r="D333" i="9"/>
  <c r="CP332" i="9"/>
  <c r="E332" i="9"/>
  <c r="D332" i="9"/>
  <c r="CB332" i="9" s="1"/>
  <c r="E331" i="9"/>
  <c r="CO331" i="9" s="1"/>
  <c r="D331" i="9"/>
  <c r="CB331" i="9" s="1"/>
  <c r="CP330" i="9"/>
  <c r="E330" i="9"/>
  <c r="D330" i="9"/>
  <c r="CB330" i="9" s="1"/>
  <c r="CA329" i="9"/>
  <c r="E329" i="9"/>
  <c r="CO324" i="9"/>
  <c r="CA324" i="9"/>
  <c r="E324" i="9"/>
  <c r="D324" i="9"/>
  <c r="CO323" i="9"/>
  <c r="CA323" i="9"/>
  <c r="E323" i="9"/>
  <c r="CP323" i="9" s="1"/>
  <c r="D323" i="9"/>
  <c r="CQ323" i="9" s="1"/>
  <c r="CO322" i="9"/>
  <c r="CA322" i="9"/>
  <c r="E322" i="9"/>
  <c r="CP322" i="9" s="1"/>
  <c r="D322" i="9"/>
  <c r="CQ322" i="9" s="1"/>
  <c r="CO321" i="9"/>
  <c r="CA321" i="9"/>
  <c r="E321" i="9"/>
  <c r="CB321" i="9" s="1"/>
  <c r="D321" i="9"/>
  <c r="CQ321" i="9" s="1"/>
  <c r="CO320" i="9"/>
  <c r="CA320" i="9"/>
  <c r="E320" i="9"/>
  <c r="D320" i="9"/>
  <c r="CQ320" i="9" s="1"/>
  <c r="CO319" i="9"/>
  <c r="CA319" i="9"/>
  <c r="E319" i="9"/>
  <c r="CP319" i="9" s="1"/>
  <c r="D319" i="9"/>
  <c r="CO318" i="9"/>
  <c r="CA318" i="9"/>
  <c r="E318" i="9"/>
  <c r="D318" i="9"/>
  <c r="CQ318" i="9" s="1"/>
  <c r="CP317" i="9"/>
  <c r="CO317" i="9"/>
  <c r="CB317" i="9"/>
  <c r="CA317" i="9"/>
  <c r="E317" i="9"/>
  <c r="D317" i="9"/>
  <c r="CQ316" i="9"/>
  <c r="CO316" i="9"/>
  <c r="CC316" i="9"/>
  <c r="CA316" i="9"/>
  <c r="E316" i="9"/>
  <c r="CP316" i="9" s="1"/>
  <c r="D316" i="9"/>
  <c r="CU315" i="9"/>
  <c r="CT315" i="9"/>
  <c r="CO315" i="9"/>
  <c r="CA315" i="9"/>
  <c r="E315" i="9"/>
  <c r="CP315" i="9" s="1"/>
  <c r="C315" i="9"/>
  <c r="CO314" i="9"/>
  <c r="CA314" i="9"/>
  <c r="E314" i="9"/>
  <c r="CP314" i="9" s="1"/>
  <c r="CO313" i="9"/>
  <c r="CA313" i="9"/>
  <c r="E313" i="9"/>
  <c r="CP313" i="9" s="1"/>
  <c r="C313" i="9"/>
  <c r="CU313" i="9" s="1"/>
  <c r="CP312" i="9"/>
  <c r="CO312" i="9"/>
  <c r="CA312" i="9"/>
  <c r="E312" i="9"/>
  <c r="CB312" i="9" s="1"/>
  <c r="CO311" i="9"/>
  <c r="CA311" i="9"/>
  <c r="E311" i="9"/>
  <c r="CO310" i="9"/>
  <c r="CA310" i="9"/>
  <c r="E310" i="9"/>
  <c r="CB310" i="9" s="1"/>
  <c r="CO309" i="9"/>
  <c r="CA309" i="9"/>
  <c r="E309" i="9"/>
  <c r="CB309" i="9" s="1"/>
  <c r="C309" i="9"/>
  <c r="CG309" i="9" s="1"/>
  <c r="CO308" i="9"/>
  <c r="CA308" i="9"/>
  <c r="E308" i="9"/>
  <c r="CB308" i="9" s="1"/>
  <c r="CO307" i="9"/>
  <c r="CA307" i="9"/>
  <c r="E307" i="9"/>
  <c r="AV306" i="9"/>
  <c r="AU306" i="9"/>
  <c r="AT306" i="9"/>
  <c r="AS306" i="9"/>
  <c r="AR306" i="9"/>
  <c r="AQ306" i="9"/>
  <c r="AP306" i="9"/>
  <c r="AO306" i="9"/>
  <c r="AN306" i="9"/>
  <c r="AM306" i="9"/>
  <c r="AL306" i="9"/>
  <c r="AK306" i="9"/>
  <c r="AJ306" i="9"/>
  <c r="AI306" i="9"/>
  <c r="AH306" i="9"/>
  <c r="AG306" i="9"/>
  <c r="AF306" i="9"/>
  <c r="AE306" i="9"/>
  <c r="AD306" i="9"/>
  <c r="AC306" i="9"/>
  <c r="AB306" i="9"/>
  <c r="AA306" i="9"/>
  <c r="Z306" i="9"/>
  <c r="Y306" i="9"/>
  <c r="X306" i="9"/>
  <c r="W306" i="9"/>
  <c r="V306" i="9"/>
  <c r="U306" i="9"/>
  <c r="T306" i="9"/>
  <c r="S306" i="9"/>
  <c r="R306" i="9"/>
  <c r="Q306" i="9"/>
  <c r="P306" i="9"/>
  <c r="O306" i="9"/>
  <c r="N306" i="9"/>
  <c r="M306" i="9"/>
  <c r="L306" i="9"/>
  <c r="K306" i="9"/>
  <c r="J306" i="9"/>
  <c r="I306" i="9"/>
  <c r="H306" i="9"/>
  <c r="G306" i="9"/>
  <c r="F306" i="9"/>
  <c r="E301" i="9"/>
  <c r="D301" i="9"/>
  <c r="E300" i="9"/>
  <c r="D300" i="9"/>
  <c r="C300" i="9"/>
  <c r="CD300" i="9" s="1"/>
  <c r="E299" i="9"/>
  <c r="D299" i="9"/>
  <c r="E298" i="9"/>
  <c r="D298" i="9"/>
  <c r="C298" i="9" s="1"/>
  <c r="CD298" i="9" s="1"/>
  <c r="E293" i="9"/>
  <c r="CS293" i="9" s="1"/>
  <c r="D293" i="9"/>
  <c r="C293" i="9"/>
  <c r="E292" i="9"/>
  <c r="D292" i="9"/>
  <c r="CS291" i="9"/>
  <c r="CQ291" i="9"/>
  <c r="CP291" i="9"/>
  <c r="CE291" i="9"/>
  <c r="E291" i="9"/>
  <c r="CC291" i="9" s="1"/>
  <c r="D291" i="9"/>
  <c r="CS290" i="9"/>
  <c r="CQ290" i="9"/>
  <c r="CP290" i="9"/>
  <c r="CE290" i="9"/>
  <c r="CC290" i="9"/>
  <c r="CB290" i="9"/>
  <c r="E290" i="9"/>
  <c r="D290" i="9"/>
  <c r="CQ289" i="9"/>
  <c r="CE289" i="9"/>
  <c r="CC289" i="9"/>
  <c r="CB289" i="9"/>
  <c r="E289" i="9"/>
  <c r="CS289" i="9" s="1"/>
  <c r="D289" i="9"/>
  <c r="E288" i="9"/>
  <c r="D288" i="9"/>
  <c r="E287" i="9"/>
  <c r="CQ287" i="9" s="1"/>
  <c r="D287" i="9"/>
  <c r="CS286" i="9"/>
  <c r="CQ286" i="9"/>
  <c r="CP286" i="9"/>
  <c r="CE286" i="9"/>
  <c r="E286" i="9"/>
  <c r="CC286" i="9" s="1"/>
  <c r="D286" i="9"/>
  <c r="CS285" i="9"/>
  <c r="CQ285" i="9"/>
  <c r="CP285" i="9"/>
  <c r="CE285" i="9"/>
  <c r="CC285" i="9"/>
  <c r="CB285" i="9"/>
  <c r="E285" i="9"/>
  <c r="D285" i="9"/>
  <c r="E284" i="9"/>
  <c r="CS284" i="9" s="1"/>
  <c r="D284" i="9"/>
  <c r="E283" i="9"/>
  <c r="D283" i="9"/>
  <c r="E282" i="9"/>
  <c r="CQ282" i="9" s="1"/>
  <c r="D282" i="9"/>
  <c r="E281" i="9"/>
  <c r="CS281" i="9" s="1"/>
  <c r="D281" i="9"/>
  <c r="E280" i="9"/>
  <c r="CS280" i="9" s="1"/>
  <c r="D280" i="9"/>
  <c r="E279" i="9"/>
  <c r="D279" i="9"/>
  <c r="E278" i="9"/>
  <c r="D278" i="9"/>
  <c r="CS277" i="9"/>
  <c r="CQ277" i="9"/>
  <c r="CP277" i="9"/>
  <c r="CE277" i="9"/>
  <c r="E277" i="9"/>
  <c r="CC277" i="9" s="1"/>
  <c r="D277" i="9"/>
  <c r="CS276" i="9"/>
  <c r="CQ276" i="9"/>
  <c r="CP276" i="9"/>
  <c r="CE276" i="9"/>
  <c r="CC276" i="9"/>
  <c r="CB276" i="9"/>
  <c r="E276" i="9"/>
  <c r="D276" i="9"/>
  <c r="CS275" i="9"/>
  <c r="CQ275" i="9"/>
  <c r="CP275" i="9"/>
  <c r="CE275" i="9"/>
  <c r="CC275" i="9"/>
  <c r="CB275" i="9"/>
  <c r="E275" i="9"/>
  <c r="D275" i="9"/>
  <c r="E274" i="9"/>
  <c r="D274" i="9"/>
  <c r="CS273" i="9"/>
  <c r="CP273" i="9"/>
  <c r="E273" i="9"/>
  <c r="CE273" i="9" s="1"/>
  <c r="D273" i="9"/>
  <c r="CD273" i="9" s="1"/>
  <c r="E272" i="9"/>
  <c r="CE272" i="9" s="1"/>
  <c r="D272" i="9"/>
  <c r="CD272" i="9" s="1"/>
  <c r="CS271" i="9"/>
  <c r="CP271" i="9"/>
  <c r="E271" i="9"/>
  <c r="CE271" i="9" s="1"/>
  <c r="D271" i="9"/>
  <c r="CD271" i="9" s="1"/>
  <c r="E270" i="9"/>
  <c r="D270" i="9"/>
  <c r="E269" i="9"/>
  <c r="D269" i="9"/>
  <c r="CS268" i="9"/>
  <c r="CQ268" i="9"/>
  <c r="CP268" i="9"/>
  <c r="CE268" i="9"/>
  <c r="E268" i="9"/>
  <c r="CC268" i="9" s="1"/>
  <c r="D268" i="9"/>
  <c r="CS267" i="9"/>
  <c r="CQ267" i="9"/>
  <c r="CP267" i="9"/>
  <c r="CE267" i="9"/>
  <c r="CC267" i="9"/>
  <c r="CB267" i="9"/>
  <c r="E267" i="9"/>
  <c r="D267" i="9"/>
  <c r="CQ266" i="9"/>
  <c r="CE266" i="9"/>
  <c r="CC266" i="9"/>
  <c r="CB266" i="9"/>
  <c r="E266" i="9"/>
  <c r="CS266" i="9" s="1"/>
  <c r="D266" i="9"/>
  <c r="E265" i="9"/>
  <c r="D265" i="9"/>
  <c r="E264" i="9"/>
  <c r="CC264" i="9" s="1"/>
  <c r="D264" i="9"/>
  <c r="CS263" i="9"/>
  <c r="CQ263" i="9"/>
  <c r="CP263" i="9"/>
  <c r="CE263" i="9"/>
  <c r="E263" i="9"/>
  <c r="CC263" i="9" s="1"/>
  <c r="D263" i="9"/>
  <c r="CS262" i="9"/>
  <c r="CQ262" i="9"/>
  <c r="CP262" i="9"/>
  <c r="CE262" i="9"/>
  <c r="CC262" i="9"/>
  <c r="CB262" i="9"/>
  <c r="E262" i="9"/>
  <c r="D262" i="9"/>
  <c r="E261" i="9"/>
  <c r="CC261" i="9" s="1"/>
  <c r="D261" i="9"/>
  <c r="CR260" i="9"/>
  <c r="E260" i="9"/>
  <c r="CS260" i="9" s="1"/>
  <c r="CS259" i="9"/>
  <c r="CR259" i="9"/>
  <c r="CE259" i="9"/>
  <c r="CD259" i="9"/>
  <c r="E259" i="9"/>
  <c r="D259" i="9"/>
  <c r="C259" i="9" s="1"/>
  <c r="E258" i="9"/>
  <c r="D258" i="9"/>
  <c r="CR258" i="9" s="1"/>
  <c r="CS257" i="9"/>
  <c r="CR257" i="9"/>
  <c r="CI257" i="9"/>
  <c r="CE257" i="9"/>
  <c r="E257" i="9"/>
  <c r="D257" i="9"/>
  <c r="C257" i="9" s="1"/>
  <c r="E256" i="9"/>
  <c r="D256" i="9"/>
  <c r="CS255" i="9"/>
  <c r="E255" i="9"/>
  <c r="CE255" i="9" s="1"/>
  <c r="D255" i="9"/>
  <c r="CR254" i="9"/>
  <c r="CD254" i="9"/>
  <c r="E254" i="9"/>
  <c r="D254" i="9"/>
  <c r="CS253" i="9"/>
  <c r="CR253" i="9"/>
  <c r="E253" i="9"/>
  <c r="CE253" i="9" s="1"/>
  <c r="D253" i="9"/>
  <c r="E252" i="9"/>
  <c r="D252" i="9"/>
  <c r="E251" i="9"/>
  <c r="CE251" i="9" s="1"/>
  <c r="D251" i="9"/>
  <c r="CR250" i="9"/>
  <c r="CD250" i="9"/>
  <c r="E250" i="9"/>
  <c r="D250" i="9"/>
  <c r="CS249" i="9"/>
  <c r="CR249" i="9"/>
  <c r="E249" i="9"/>
  <c r="CE249" i="9" s="1"/>
  <c r="D249" i="9"/>
  <c r="C249" i="9" s="1"/>
  <c r="CI249" i="9" s="1"/>
  <c r="CD248" i="9"/>
  <c r="E248" i="9"/>
  <c r="D248" i="9"/>
  <c r="CR248" i="9" s="1"/>
  <c r="E247" i="9"/>
  <c r="CS247" i="9" s="1"/>
  <c r="D247" i="9"/>
  <c r="CD247" i="9" s="1"/>
  <c r="E245" i="9"/>
  <c r="D245" i="9"/>
  <c r="CD245" i="9" s="1"/>
  <c r="CI241" i="9"/>
  <c r="CH241" i="9"/>
  <c r="CE241" i="9"/>
  <c r="E241" i="9"/>
  <c r="D241" i="9"/>
  <c r="C241" i="9"/>
  <c r="CY241" i="9" s="1"/>
  <c r="CV240" i="9"/>
  <c r="CH240" i="9"/>
  <c r="E240" i="9"/>
  <c r="CO240" i="9" s="1"/>
  <c r="D240" i="9"/>
  <c r="E239" i="9"/>
  <c r="CW239" i="9" s="1"/>
  <c r="D239" i="9"/>
  <c r="CV238" i="9"/>
  <c r="E238" i="9"/>
  <c r="CO238" i="9" s="1"/>
  <c r="D238" i="9"/>
  <c r="CW237" i="9"/>
  <c r="CP237" i="9"/>
  <c r="CO237" i="9"/>
  <c r="CI237" i="9"/>
  <c r="CH237" i="9"/>
  <c r="CD237" i="9"/>
  <c r="CB237" i="9"/>
  <c r="E237" i="9"/>
  <c r="CV237" i="9" s="1"/>
  <c r="D237" i="9"/>
  <c r="CC236" i="9"/>
  <c r="E236" i="9"/>
  <c r="C236" i="9" s="1"/>
  <c r="CK236" i="9" s="1"/>
  <c r="D236" i="9"/>
  <c r="E235" i="9"/>
  <c r="CR235" i="9" s="1"/>
  <c r="D235" i="9"/>
  <c r="CX234" i="9"/>
  <c r="CV234" i="9"/>
  <c r="CP234" i="9"/>
  <c r="E234" i="9"/>
  <c r="D234" i="9"/>
  <c r="CU234" i="9" s="1"/>
  <c r="C234" i="9"/>
  <c r="CG233" i="9"/>
  <c r="E233" i="9"/>
  <c r="D233" i="9"/>
  <c r="CP232" i="9"/>
  <c r="CC232" i="9"/>
  <c r="E232" i="9"/>
  <c r="CV232" i="9" s="1"/>
  <c r="D232" i="9"/>
  <c r="C232" i="9"/>
  <c r="CK232" i="9" s="1"/>
  <c r="CX231" i="9"/>
  <c r="CR231" i="9"/>
  <c r="E231" i="9"/>
  <c r="CA231" i="9" s="1"/>
  <c r="D231" i="9"/>
  <c r="CU231" i="9" s="1"/>
  <c r="CV230" i="9"/>
  <c r="CP230" i="9"/>
  <c r="E230" i="9"/>
  <c r="D230" i="9"/>
  <c r="C230" i="9"/>
  <c r="CK230" i="9" s="1"/>
  <c r="E229" i="9"/>
  <c r="D229" i="9"/>
  <c r="CJ229" i="9" s="1"/>
  <c r="E228" i="9"/>
  <c r="D228" i="9"/>
  <c r="CJ228" i="9" s="1"/>
  <c r="E227" i="9"/>
  <c r="CI227" i="9" s="1"/>
  <c r="D227" i="9"/>
  <c r="CU227" i="9" s="1"/>
  <c r="C227" i="9"/>
  <c r="CX226" i="9"/>
  <c r="CG226" i="9"/>
  <c r="CC226" i="9"/>
  <c r="E226" i="9"/>
  <c r="CR226" i="9" s="1"/>
  <c r="D226" i="9"/>
  <c r="CU226" i="9" s="1"/>
  <c r="E225" i="9"/>
  <c r="D225" i="9"/>
  <c r="E224" i="9"/>
  <c r="CR224" i="9" s="1"/>
  <c r="D224" i="9"/>
  <c r="CX223" i="9"/>
  <c r="CV223" i="9"/>
  <c r="CP223" i="9"/>
  <c r="E223" i="9"/>
  <c r="CI223" i="9" s="1"/>
  <c r="D223" i="9"/>
  <c r="CU223" i="9" s="1"/>
  <c r="C223" i="9"/>
  <c r="CX222" i="9"/>
  <c r="CR222" i="9"/>
  <c r="CG222" i="9"/>
  <c r="E222" i="9"/>
  <c r="D222" i="9"/>
  <c r="CX221" i="9"/>
  <c r="CV221" i="9"/>
  <c r="CU221" i="9"/>
  <c r="CQ221" i="9"/>
  <c r="CO221" i="9"/>
  <c r="CJ221" i="9"/>
  <c r="CD221" i="9"/>
  <c r="E221" i="9"/>
  <c r="D221" i="9"/>
  <c r="CG221" i="9" s="1"/>
  <c r="CQ220" i="9"/>
  <c r="CO220" i="9"/>
  <c r="CJ220" i="9"/>
  <c r="CD220" i="9"/>
  <c r="CA220" i="9"/>
  <c r="E220" i="9"/>
  <c r="D220" i="9"/>
  <c r="CG220" i="9" s="1"/>
  <c r="C220" i="9"/>
  <c r="CX219" i="9"/>
  <c r="CV219" i="9"/>
  <c r="CR219" i="9"/>
  <c r="CO219" i="9"/>
  <c r="CJ219" i="9"/>
  <c r="E219" i="9"/>
  <c r="CW219" i="9" s="1"/>
  <c r="D219" i="9"/>
  <c r="CG219" i="9" s="1"/>
  <c r="C219" i="9"/>
  <c r="CF219" i="9" s="1"/>
  <c r="E218" i="9"/>
  <c r="CO218" i="9" s="1"/>
  <c r="D218" i="9"/>
  <c r="CX217" i="9"/>
  <c r="CU217" i="9"/>
  <c r="CJ217" i="9"/>
  <c r="CG217" i="9"/>
  <c r="E217" i="9"/>
  <c r="D217" i="9"/>
  <c r="CQ217" i="9" s="1"/>
  <c r="E216" i="9"/>
  <c r="CW216" i="9" s="1"/>
  <c r="D216" i="9"/>
  <c r="E215" i="9"/>
  <c r="D215" i="9"/>
  <c r="CU215" i="9" s="1"/>
  <c r="CX214" i="9"/>
  <c r="CG214" i="9"/>
  <c r="CC214" i="9"/>
  <c r="E214" i="9"/>
  <c r="CI214" i="9" s="1"/>
  <c r="D214" i="9"/>
  <c r="CU214" i="9" s="1"/>
  <c r="E213" i="9"/>
  <c r="D213" i="9"/>
  <c r="CX212" i="9"/>
  <c r="CG212" i="9"/>
  <c r="CD212" i="9"/>
  <c r="E212" i="9"/>
  <c r="CW212" i="9" s="1"/>
  <c r="D212" i="9"/>
  <c r="CX211" i="9"/>
  <c r="CJ211" i="9"/>
  <c r="CG211" i="9"/>
  <c r="E211" i="9"/>
  <c r="D211" i="9"/>
  <c r="CQ211" i="9" s="1"/>
  <c r="E210" i="9"/>
  <c r="CW210" i="9" s="1"/>
  <c r="D210" i="9"/>
  <c r="CX210" i="9" s="1"/>
  <c r="E209" i="9"/>
  <c r="D209" i="9"/>
  <c r="E208" i="9"/>
  <c r="CW208" i="9" s="1"/>
  <c r="CV207" i="9"/>
  <c r="CQ207" i="9"/>
  <c r="CO207" i="9"/>
  <c r="CH207" i="9"/>
  <c r="CC207" i="9"/>
  <c r="E207" i="9"/>
  <c r="CB207" i="9" s="1"/>
  <c r="D207" i="9"/>
  <c r="E206" i="9"/>
  <c r="CH206" i="9" s="1"/>
  <c r="D206" i="9"/>
  <c r="CU206" i="9" s="1"/>
  <c r="C206" i="9"/>
  <c r="E205" i="9"/>
  <c r="CH205" i="9" s="1"/>
  <c r="D205" i="9"/>
  <c r="E204" i="9"/>
  <c r="D204" i="9"/>
  <c r="CX203" i="9"/>
  <c r="CG203" i="9"/>
  <c r="CC203" i="9"/>
  <c r="E203" i="9"/>
  <c r="CH203" i="9" s="1"/>
  <c r="D203" i="9"/>
  <c r="CU203" i="9" s="1"/>
  <c r="E202" i="9"/>
  <c r="CW202" i="9" s="1"/>
  <c r="D202" i="9"/>
  <c r="CV201" i="9"/>
  <c r="E201" i="9"/>
  <c r="D201" i="9"/>
  <c r="CX201" i="9" s="1"/>
  <c r="CY200" i="9"/>
  <c r="CU200" i="9"/>
  <c r="CQ200" i="9"/>
  <c r="CP200" i="9"/>
  <c r="CJ200" i="9"/>
  <c r="CI200" i="9"/>
  <c r="CF200" i="9"/>
  <c r="E200" i="9"/>
  <c r="CW200" i="9" s="1"/>
  <c r="D200" i="9"/>
  <c r="C200" i="9"/>
  <c r="E199" i="9"/>
  <c r="CW199" i="9" s="1"/>
  <c r="D199" i="9"/>
  <c r="E198" i="9"/>
  <c r="CW198" i="9" s="1"/>
  <c r="D198" i="9"/>
  <c r="E197" i="9"/>
  <c r="D197" i="9"/>
  <c r="CU197" i="9" s="1"/>
  <c r="CP196" i="9"/>
  <c r="CI196" i="9"/>
  <c r="E196" i="9"/>
  <c r="D196" i="9"/>
  <c r="CU196" i="9" s="1"/>
  <c r="C196" i="9"/>
  <c r="CX195" i="9"/>
  <c r="CW195" i="9"/>
  <c r="CV195" i="9"/>
  <c r="CO195" i="9"/>
  <c r="CH195" i="9"/>
  <c r="E195" i="9"/>
  <c r="CD195" i="9" s="1"/>
  <c r="D195" i="9"/>
  <c r="CU195" i="9" s="1"/>
  <c r="CX193" i="9"/>
  <c r="CP193" i="9"/>
  <c r="CI193" i="9"/>
  <c r="CB193" i="9"/>
  <c r="CA193" i="9"/>
  <c r="E193" i="9"/>
  <c r="CW193" i="9" s="1"/>
  <c r="D193" i="9"/>
  <c r="E187" i="9"/>
  <c r="D187" i="9"/>
  <c r="C187" i="9"/>
  <c r="E186" i="9"/>
  <c r="D186" i="9"/>
  <c r="C186" i="9" s="1"/>
  <c r="CA186" i="9" s="1"/>
  <c r="E185" i="9"/>
  <c r="D185" i="9"/>
  <c r="C185" i="9" s="1"/>
  <c r="CB185" i="9" s="1"/>
  <c r="E184" i="9"/>
  <c r="D184" i="9"/>
  <c r="C184" i="9" s="1"/>
  <c r="Q183" i="9"/>
  <c r="P183" i="9"/>
  <c r="O183" i="9"/>
  <c r="N183" i="9"/>
  <c r="M183" i="9"/>
  <c r="L183" i="9"/>
  <c r="K183" i="9"/>
  <c r="J183" i="9"/>
  <c r="I183" i="9"/>
  <c r="H183" i="9"/>
  <c r="G183" i="9"/>
  <c r="F183" i="9"/>
  <c r="E182" i="9"/>
  <c r="D182" i="9"/>
  <c r="C182" i="9"/>
  <c r="CA182" i="9" s="1"/>
  <c r="E181" i="9"/>
  <c r="D181" i="9"/>
  <c r="C181" i="9" s="1"/>
  <c r="E180" i="9"/>
  <c r="D180" i="9"/>
  <c r="C180" i="9"/>
  <c r="CA180" i="9" s="1"/>
  <c r="R175" i="9"/>
  <c r="Q175" i="9"/>
  <c r="P175" i="9"/>
  <c r="O175" i="9"/>
  <c r="N175" i="9"/>
  <c r="M175" i="9"/>
  <c r="L175" i="9"/>
  <c r="K175" i="9"/>
  <c r="J175" i="9"/>
  <c r="I175" i="9"/>
  <c r="H175" i="9"/>
  <c r="G175" i="9"/>
  <c r="F175" i="9"/>
  <c r="E174" i="9"/>
  <c r="D174" i="9"/>
  <c r="C174" i="9" s="1"/>
  <c r="CA174" i="9" s="1"/>
  <c r="E173" i="9"/>
  <c r="D173" i="9"/>
  <c r="C173" i="9"/>
  <c r="E172" i="9"/>
  <c r="D172" i="9"/>
  <c r="C172" i="9"/>
  <c r="E171" i="9"/>
  <c r="E175" i="9" s="1"/>
  <c r="D171" i="9"/>
  <c r="R170" i="9"/>
  <c r="Q170" i="9"/>
  <c r="Q176" i="9" s="1"/>
  <c r="P170" i="9"/>
  <c r="O170" i="9"/>
  <c r="N170" i="9"/>
  <c r="M170" i="9"/>
  <c r="M176" i="9" s="1"/>
  <c r="L170" i="9"/>
  <c r="L176" i="9" s="1"/>
  <c r="K170" i="9"/>
  <c r="J170" i="9"/>
  <c r="J176" i="9" s="1"/>
  <c r="I170" i="9"/>
  <c r="H170" i="9"/>
  <c r="G170" i="9"/>
  <c r="F170" i="9"/>
  <c r="E169" i="9"/>
  <c r="D169" i="9"/>
  <c r="C169" i="9"/>
  <c r="E168" i="9"/>
  <c r="D168" i="9"/>
  <c r="C168" i="9"/>
  <c r="E167" i="9"/>
  <c r="D167" i="9"/>
  <c r="C167" i="9"/>
  <c r="K163" i="9"/>
  <c r="H163" i="9"/>
  <c r="O162" i="9"/>
  <c r="N162" i="9"/>
  <c r="M162" i="9"/>
  <c r="L162" i="9"/>
  <c r="K162" i="9"/>
  <c r="J162" i="9"/>
  <c r="I162" i="9"/>
  <c r="H162" i="9"/>
  <c r="G162" i="9"/>
  <c r="G163" i="9" s="1"/>
  <c r="F162" i="9"/>
  <c r="E161" i="9"/>
  <c r="D161" i="9"/>
  <c r="E160" i="9"/>
  <c r="D160" i="9"/>
  <c r="E159" i="9"/>
  <c r="E162" i="9" s="1"/>
  <c r="D159" i="9"/>
  <c r="E158" i="9"/>
  <c r="D158" i="9"/>
  <c r="O157" i="9"/>
  <c r="O163" i="9" s="1"/>
  <c r="N157" i="9"/>
  <c r="N163" i="9" s="1"/>
  <c r="M157" i="9"/>
  <c r="M163" i="9" s="1"/>
  <c r="L157" i="9"/>
  <c r="L163" i="9" s="1"/>
  <c r="K157" i="9"/>
  <c r="J157" i="9"/>
  <c r="J163" i="9" s="1"/>
  <c r="I157" i="9"/>
  <c r="H157" i="9"/>
  <c r="G157" i="9"/>
  <c r="F157" i="9"/>
  <c r="E156" i="9"/>
  <c r="D156" i="9"/>
  <c r="E155" i="9"/>
  <c r="D155" i="9"/>
  <c r="E154" i="9"/>
  <c r="D154" i="9"/>
  <c r="E150" i="9"/>
  <c r="D150" i="9"/>
  <c r="E149" i="9"/>
  <c r="D149" i="9"/>
  <c r="E148" i="9"/>
  <c r="D148" i="9"/>
  <c r="E147" i="9"/>
  <c r="D147" i="9"/>
  <c r="E146" i="9"/>
  <c r="C146" i="9" s="1"/>
  <c r="CP146" i="9" s="1"/>
  <c r="D146" i="9"/>
  <c r="E141" i="9"/>
  <c r="D141" i="9"/>
  <c r="C141" i="9" s="1"/>
  <c r="CP141" i="9" s="1"/>
  <c r="E140" i="9"/>
  <c r="D140" i="9"/>
  <c r="CP139" i="9"/>
  <c r="CA139" i="9"/>
  <c r="E139" i="9"/>
  <c r="D139" i="9"/>
  <c r="C139" i="9" s="1"/>
  <c r="E138" i="9"/>
  <c r="D138" i="9"/>
  <c r="E137" i="9"/>
  <c r="D137" i="9"/>
  <c r="C137" i="9"/>
  <c r="CA137" i="9" s="1"/>
  <c r="E136" i="9"/>
  <c r="D136" i="9"/>
  <c r="E135" i="9"/>
  <c r="D135" i="9"/>
  <c r="C135" i="9"/>
  <c r="CA135" i="9" s="1"/>
  <c r="E134" i="9"/>
  <c r="D134" i="9"/>
  <c r="E133" i="9"/>
  <c r="D133" i="9"/>
  <c r="C133" i="9"/>
  <c r="CA133" i="9" s="1"/>
  <c r="E128" i="9"/>
  <c r="D128" i="9"/>
  <c r="C128" i="9" s="1"/>
  <c r="CA128" i="9" s="1"/>
  <c r="E127" i="9"/>
  <c r="D127" i="9"/>
  <c r="C127" i="9"/>
  <c r="CA127" i="9" s="1"/>
  <c r="CA126" i="9"/>
  <c r="E126" i="9"/>
  <c r="C126" i="9" s="1"/>
  <c r="D126" i="9"/>
  <c r="E125" i="9"/>
  <c r="D125" i="9"/>
  <c r="C125" i="9"/>
  <c r="CA125" i="9" s="1"/>
  <c r="E124" i="9"/>
  <c r="D124" i="9"/>
  <c r="C124" i="9" s="1"/>
  <c r="CB124" i="9" s="1"/>
  <c r="E123" i="9"/>
  <c r="D123" i="9"/>
  <c r="C123" i="9" s="1"/>
  <c r="CA123" i="9" s="1"/>
  <c r="E122" i="9"/>
  <c r="D122" i="9"/>
  <c r="C122" i="9" s="1"/>
  <c r="CB122" i="9" s="1"/>
  <c r="E121" i="9"/>
  <c r="D121" i="9"/>
  <c r="C121" i="9"/>
  <c r="CA121" i="9" s="1"/>
  <c r="E120" i="9"/>
  <c r="D120" i="9"/>
  <c r="C120" i="9" s="1"/>
  <c r="CB120" i="9" s="1"/>
  <c r="E119" i="9"/>
  <c r="D119" i="9"/>
  <c r="C119" i="9"/>
  <c r="CA119" i="9" s="1"/>
  <c r="E114" i="9"/>
  <c r="D114" i="9"/>
  <c r="C114" i="9"/>
  <c r="E113" i="9"/>
  <c r="D113" i="9"/>
  <c r="E112" i="9"/>
  <c r="D112" i="9"/>
  <c r="C112" i="9" s="1"/>
  <c r="M111" i="9"/>
  <c r="L111" i="9"/>
  <c r="K111" i="9"/>
  <c r="J111" i="9"/>
  <c r="I111" i="9"/>
  <c r="H111" i="9"/>
  <c r="G111" i="9"/>
  <c r="F111" i="9"/>
  <c r="E106" i="9"/>
  <c r="D106" i="9"/>
  <c r="E105" i="9"/>
  <c r="D105" i="9"/>
  <c r="C105" i="9"/>
  <c r="CW105" i="9" s="1"/>
  <c r="E104" i="9"/>
  <c r="D104" i="9"/>
  <c r="E103" i="9"/>
  <c r="D103" i="9"/>
  <c r="C103" i="9"/>
  <c r="CW103" i="9" s="1"/>
  <c r="E98" i="9"/>
  <c r="D98" i="9"/>
  <c r="E97" i="9"/>
  <c r="D97" i="9"/>
  <c r="C97" i="9" s="1"/>
  <c r="CQ97" i="9" s="1"/>
  <c r="E96" i="9"/>
  <c r="D96" i="9"/>
  <c r="C96" i="9" s="1"/>
  <c r="E95" i="9"/>
  <c r="D95" i="9"/>
  <c r="C89" i="9"/>
  <c r="CP86" i="9"/>
  <c r="CO86" i="9"/>
  <c r="CB86" i="9"/>
  <c r="CA86" i="9"/>
  <c r="E86" i="9" s="1"/>
  <c r="CB83" i="9"/>
  <c r="C83" i="9"/>
  <c r="CP83" i="9" s="1"/>
  <c r="C82" i="9"/>
  <c r="CP82" i="9" s="1"/>
  <c r="C81" i="9"/>
  <c r="CB81" i="9" s="1"/>
  <c r="C80" i="9"/>
  <c r="CB80" i="9" s="1"/>
  <c r="CO79" i="9"/>
  <c r="C79" i="9"/>
  <c r="CP79" i="9" s="1"/>
  <c r="C78" i="9"/>
  <c r="CP78" i="9" s="1"/>
  <c r="C77" i="9"/>
  <c r="C76" i="9"/>
  <c r="CB76" i="9" s="1"/>
  <c r="CO75" i="9"/>
  <c r="CA75" i="9"/>
  <c r="C75" i="9"/>
  <c r="CP75" i="9" s="1"/>
  <c r="C74" i="9"/>
  <c r="CP74" i="9" s="1"/>
  <c r="C73" i="9"/>
  <c r="CB73" i="9" s="1"/>
  <c r="C72" i="9"/>
  <c r="CB72" i="9" s="1"/>
  <c r="CO71" i="9"/>
  <c r="CA71" i="9"/>
  <c r="C71" i="9"/>
  <c r="CP71" i="9" s="1"/>
  <c r="C70" i="9"/>
  <c r="CP70" i="9" s="1"/>
  <c r="C69" i="9"/>
  <c r="C68" i="9"/>
  <c r="CB68" i="9" s="1"/>
  <c r="CO67" i="9"/>
  <c r="CB67" i="9"/>
  <c r="C67" i="9"/>
  <c r="CP67" i="9" s="1"/>
  <c r="C66" i="9"/>
  <c r="CP66" i="9" s="1"/>
  <c r="C65" i="9"/>
  <c r="CB65" i="9" s="1"/>
  <c r="C64" i="9"/>
  <c r="R63" i="9"/>
  <c r="Q63" i="9"/>
  <c r="P63" i="9"/>
  <c r="O63" i="9"/>
  <c r="N63" i="9"/>
  <c r="M63" i="9"/>
  <c r="L63" i="9"/>
  <c r="K63" i="9"/>
  <c r="J63" i="9"/>
  <c r="I63" i="9"/>
  <c r="H63" i="9"/>
  <c r="G63" i="9"/>
  <c r="F63" i="9"/>
  <c r="E63" i="9"/>
  <c r="D63" i="9"/>
  <c r="CR59" i="9"/>
  <c r="CQ59" i="9"/>
  <c r="CD59" i="9"/>
  <c r="CC59" i="9"/>
  <c r="CB59" i="9"/>
  <c r="C59" i="9"/>
  <c r="CR58" i="9"/>
  <c r="CQ58" i="9"/>
  <c r="CD58" i="9"/>
  <c r="CC58" i="9"/>
  <c r="C58" i="9"/>
  <c r="CT57" i="9"/>
  <c r="CR57" i="9"/>
  <c r="CQ57" i="9"/>
  <c r="CP57" i="9"/>
  <c r="CG57" i="9"/>
  <c r="CD57" i="9"/>
  <c r="CC57" i="9"/>
  <c r="C57" i="9"/>
  <c r="CU57" i="9" s="1"/>
  <c r="CR56" i="9"/>
  <c r="CQ56" i="9"/>
  <c r="CD56" i="9"/>
  <c r="CC56" i="9"/>
  <c r="C56" i="9"/>
  <c r="CR55" i="9"/>
  <c r="CQ55" i="9"/>
  <c r="CD55" i="9"/>
  <c r="CC55" i="9"/>
  <c r="C55" i="9"/>
  <c r="CS51" i="9"/>
  <c r="CR51" i="9"/>
  <c r="CQ51" i="9"/>
  <c r="CO51" i="9"/>
  <c r="CH51" i="9"/>
  <c r="CF51" i="9"/>
  <c r="CE51" i="9"/>
  <c r="CD51" i="9"/>
  <c r="C51" i="9"/>
  <c r="CS50" i="9"/>
  <c r="CR50" i="9"/>
  <c r="CE50" i="9"/>
  <c r="CD50" i="9"/>
  <c r="C50" i="9"/>
  <c r="CY50" i="9" s="1"/>
  <c r="CV49" i="9"/>
  <c r="CU49" i="9"/>
  <c r="CT49" i="9"/>
  <c r="CS49" i="9"/>
  <c r="CR49" i="9"/>
  <c r="CQ49" i="9"/>
  <c r="CO49" i="9"/>
  <c r="CJ49" i="9"/>
  <c r="CE49" i="9"/>
  <c r="CD49" i="9"/>
  <c r="CA49" i="9"/>
  <c r="C49" i="9"/>
  <c r="CS48" i="9"/>
  <c r="CR48" i="9"/>
  <c r="CE48" i="9"/>
  <c r="CD48" i="9"/>
  <c r="C48" i="9"/>
  <c r="CK48" i="9" s="1"/>
  <c r="CS47" i="9"/>
  <c r="CR47" i="9"/>
  <c r="CE47" i="9"/>
  <c r="CD47" i="9"/>
  <c r="C47" i="9"/>
  <c r="CX47" i="9" s="1"/>
  <c r="CS46" i="9"/>
  <c r="CR46" i="9"/>
  <c r="CE46" i="9"/>
  <c r="CD46" i="9"/>
  <c r="C46" i="9"/>
  <c r="CU46" i="9" s="1"/>
  <c r="CS45" i="9"/>
  <c r="CR45" i="9"/>
  <c r="CE45" i="9"/>
  <c r="CD45" i="9"/>
  <c r="C45" i="9"/>
  <c r="CY45" i="9" s="1"/>
  <c r="CU44" i="9"/>
  <c r="CS44" i="9"/>
  <c r="CR44" i="9"/>
  <c r="CE44" i="9"/>
  <c r="CD44" i="9"/>
  <c r="C44" i="9"/>
  <c r="CI44" i="9" s="1"/>
  <c r="CS43" i="9"/>
  <c r="CR43" i="9"/>
  <c r="CE43" i="9"/>
  <c r="CD43" i="9"/>
  <c r="C43" i="9"/>
  <c r="CF43" i="9" s="1"/>
  <c r="CU42" i="9"/>
  <c r="CS42" i="9"/>
  <c r="CR42" i="9"/>
  <c r="CE42" i="9"/>
  <c r="CD42" i="9"/>
  <c r="C42" i="9"/>
  <c r="CK42" i="9" s="1"/>
  <c r="CY41" i="9"/>
  <c r="CX41" i="9"/>
  <c r="CV41" i="9"/>
  <c r="CU41" i="9"/>
  <c r="CT41" i="9"/>
  <c r="CS41" i="9"/>
  <c r="CR41" i="9"/>
  <c r="CQ41" i="9"/>
  <c r="CO41" i="9"/>
  <c r="CJ41" i="9"/>
  <c r="CI41" i="9"/>
  <c r="CH41" i="9"/>
  <c r="CF41" i="9"/>
  <c r="CE41" i="9"/>
  <c r="CD41" i="9"/>
  <c r="CB41" i="9"/>
  <c r="C41" i="9"/>
  <c r="CW41" i="9" s="1"/>
  <c r="CS40" i="9"/>
  <c r="CR40" i="9"/>
  <c r="CE40" i="9"/>
  <c r="CD40" i="9"/>
  <c r="C40" i="9"/>
  <c r="CU40" i="9" s="1"/>
  <c r="CS39" i="9"/>
  <c r="CR39" i="9"/>
  <c r="CE39" i="9"/>
  <c r="CD39" i="9"/>
  <c r="C39" i="9"/>
  <c r="CW39" i="9" s="1"/>
  <c r="CS38" i="9"/>
  <c r="CR38" i="9"/>
  <c r="CE38" i="9"/>
  <c r="CD38" i="9"/>
  <c r="C38" i="9"/>
  <c r="CY37" i="9"/>
  <c r="CX37" i="9"/>
  <c r="CV37" i="9"/>
  <c r="CU37" i="9"/>
  <c r="CT37" i="9"/>
  <c r="CS37" i="9"/>
  <c r="CR37" i="9"/>
  <c r="CQ37" i="9"/>
  <c r="CO37" i="9"/>
  <c r="CJ37" i="9"/>
  <c r="CI37" i="9"/>
  <c r="CH37" i="9"/>
  <c r="CF37" i="9"/>
  <c r="CE37" i="9"/>
  <c r="CD37" i="9"/>
  <c r="C37" i="9"/>
  <c r="CW37" i="9" s="1"/>
  <c r="CS36" i="9"/>
  <c r="CR36" i="9"/>
  <c r="CK36" i="9"/>
  <c r="CE36" i="9"/>
  <c r="CD36" i="9"/>
  <c r="CC36" i="9"/>
  <c r="CA36" i="9"/>
  <c r="C36" i="9"/>
  <c r="AA35" i="9"/>
  <c r="Z35" i="9"/>
  <c r="Y35" i="9"/>
  <c r="X35" i="9"/>
  <c r="W35" i="9"/>
  <c r="V35" i="9"/>
  <c r="U35" i="9"/>
  <c r="T35" i="9"/>
  <c r="S35" i="9"/>
  <c r="R35" i="9"/>
  <c r="Q35" i="9"/>
  <c r="P35" i="9"/>
  <c r="O35" i="9"/>
  <c r="N35" i="9"/>
  <c r="M35" i="9"/>
  <c r="L35" i="9"/>
  <c r="K35" i="9"/>
  <c r="J35" i="9"/>
  <c r="I35" i="9"/>
  <c r="H35" i="9"/>
  <c r="G35" i="9"/>
  <c r="F35" i="9"/>
  <c r="E35" i="9"/>
  <c r="D35" i="9"/>
  <c r="CQ31" i="9"/>
  <c r="CP31" i="9"/>
  <c r="CO31" i="9"/>
  <c r="CC31" i="9"/>
  <c r="CB31" i="9"/>
  <c r="CA31" i="9"/>
  <c r="G31" i="9"/>
  <c r="CQ30" i="9"/>
  <c r="CP30" i="9"/>
  <c r="CO30" i="9"/>
  <c r="CC30" i="9"/>
  <c r="CB30" i="9"/>
  <c r="CA30" i="9"/>
  <c r="CQ29" i="9"/>
  <c r="CP29" i="9"/>
  <c r="CO29" i="9"/>
  <c r="CC29" i="9"/>
  <c r="CB29" i="9"/>
  <c r="CA29" i="9"/>
  <c r="CQ28" i="9"/>
  <c r="CP28" i="9"/>
  <c r="CO28" i="9"/>
  <c r="CC28" i="9"/>
  <c r="CB28" i="9"/>
  <c r="CA28" i="9"/>
  <c r="CQ27" i="9"/>
  <c r="CP27" i="9"/>
  <c r="CO27" i="9"/>
  <c r="CC27" i="9"/>
  <c r="CB27" i="9"/>
  <c r="CA27" i="9"/>
  <c r="CQ26" i="9"/>
  <c r="CP26" i="9"/>
  <c r="CO26" i="9"/>
  <c r="CC26" i="9"/>
  <c r="CB26" i="9"/>
  <c r="CA26" i="9"/>
  <c r="G26" i="9" s="1"/>
  <c r="CQ25" i="9"/>
  <c r="CP25" i="9"/>
  <c r="CO25" i="9"/>
  <c r="CC25" i="9"/>
  <c r="G25" i="9" s="1"/>
  <c r="CB25" i="9"/>
  <c r="CA25" i="9"/>
  <c r="CQ24" i="9"/>
  <c r="CP24" i="9"/>
  <c r="CO24" i="9"/>
  <c r="CC24" i="9"/>
  <c r="CB24" i="9"/>
  <c r="CA24" i="9"/>
  <c r="CQ23" i="9"/>
  <c r="CP23" i="9"/>
  <c r="CO23" i="9"/>
  <c r="CC23" i="9"/>
  <c r="CB23" i="9"/>
  <c r="CA23" i="9"/>
  <c r="G23" i="9" s="1"/>
  <c r="CQ22" i="9"/>
  <c r="CP22" i="9"/>
  <c r="CO22" i="9"/>
  <c r="CC22" i="9"/>
  <c r="CB22" i="9"/>
  <c r="CA22" i="9"/>
  <c r="CQ21" i="9"/>
  <c r="CP21" i="9"/>
  <c r="CO21" i="9"/>
  <c r="CC21" i="9"/>
  <c r="CB21" i="9"/>
  <c r="CA21" i="9"/>
  <c r="CQ20" i="9"/>
  <c r="CP20" i="9"/>
  <c r="CO20" i="9"/>
  <c r="CC20" i="9"/>
  <c r="CB20" i="9"/>
  <c r="CA20" i="9"/>
  <c r="G20" i="9" s="1"/>
  <c r="CQ19" i="9"/>
  <c r="CP19" i="9"/>
  <c r="CO19" i="9"/>
  <c r="CC19" i="9"/>
  <c r="CB19" i="9"/>
  <c r="CA19" i="9"/>
  <c r="CQ18" i="9"/>
  <c r="CP18" i="9"/>
  <c r="CO18" i="9"/>
  <c r="CC18" i="9"/>
  <c r="CB18" i="9"/>
  <c r="CA18" i="9"/>
  <c r="G18" i="9" s="1"/>
  <c r="CX14" i="9"/>
  <c r="CW14" i="9"/>
  <c r="CV14" i="9"/>
  <c r="CU14" i="9"/>
  <c r="CT14" i="9"/>
  <c r="CR14" i="9"/>
  <c r="CQ14" i="9"/>
  <c r="CP14" i="9"/>
  <c r="CJ14" i="9"/>
  <c r="CI14" i="9"/>
  <c r="CH14" i="9"/>
  <c r="CF14" i="9"/>
  <c r="CE14" i="9"/>
  <c r="CD14" i="9"/>
  <c r="CA14" i="9"/>
  <c r="C14" i="9"/>
  <c r="CS14" i="9" s="1"/>
  <c r="CX13" i="9"/>
  <c r="CW13" i="9"/>
  <c r="CT13" i="9"/>
  <c r="CR13" i="9"/>
  <c r="CP13" i="9"/>
  <c r="CJ13" i="9"/>
  <c r="CI13" i="9"/>
  <c r="C13" i="9"/>
  <c r="CX12" i="9"/>
  <c r="CW12" i="9"/>
  <c r="CR12" i="9"/>
  <c r="CJ12" i="9"/>
  <c r="CI12" i="9"/>
  <c r="C12" i="9"/>
  <c r="CV12" i="9" s="1"/>
  <c r="CX11" i="9"/>
  <c r="CW11" i="9"/>
  <c r="CV11" i="9"/>
  <c r="CT11" i="9"/>
  <c r="CR11" i="9"/>
  <c r="CP11" i="9"/>
  <c r="CJ11" i="9"/>
  <c r="CI11" i="9"/>
  <c r="C11" i="9"/>
  <c r="CU11" i="9" s="1"/>
  <c r="A5" i="9"/>
  <c r="A4" i="9"/>
  <c r="A3" i="9"/>
  <c r="A2" i="9"/>
  <c r="CB254" i="11" l="1"/>
  <c r="CQ254" i="11"/>
  <c r="CP254" i="11"/>
  <c r="CE254" i="11"/>
  <c r="CS254" i="11"/>
  <c r="CO89" i="11"/>
  <c r="CP89" i="11"/>
  <c r="CG230" i="11"/>
  <c r="CU230" i="11"/>
  <c r="C230" i="11"/>
  <c r="CX230" i="11"/>
  <c r="CQ230" i="11"/>
  <c r="CC230" i="11"/>
  <c r="CJ230" i="11"/>
  <c r="AY228" i="11"/>
  <c r="CB89" i="11"/>
  <c r="CV228" i="11"/>
  <c r="CD228" i="11"/>
  <c r="CH228" i="11"/>
  <c r="CR228" i="11"/>
  <c r="C228" i="11"/>
  <c r="CW228" i="11"/>
  <c r="CI228" i="11"/>
  <c r="CU307" i="11"/>
  <c r="CT307" i="11"/>
  <c r="CR307" i="11"/>
  <c r="CE307" i="11"/>
  <c r="CD307" i="11"/>
  <c r="CS307" i="11"/>
  <c r="CG307" i="11"/>
  <c r="CF307" i="11"/>
  <c r="CG318" i="11"/>
  <c r="CU318" i="11"/>
  <c r="CF318" i="11"/>
  <c r="CE318" i="11"/>
  <c r="CD318" i="11"/>
  <c r="CT318" i="11"/>
  <c r="CS318" i="11"/>
  <c r="CR318" i="11"/>
  <c r="CB71" i="11"/>
  <c r="CA71" i="11"/>
  <c r="S71" i="11" s="1"/>
  <c r="CP71" i="11"/>
  <c r="CB155" i="11"/>
  <c r="CP155" i="11"/>
  <c r="CO155" i="11"/>
  <c r="CA155" i="11"/>
  <c r="P155" i="11" s="1"/>
  <c r="CV281" i="11"/>
  <c r="CH281" i="11"/>
  <c r="CW281" i="11"/>
  <c r="CP382" i="11"/>
  <c r="CO382" i="11"/>
  <c r="CB382" i="11"/>
  <c r="CA382" i="11"/>
  <c r="AT382" i="11" s="1"/>
  <c r="CO78" i="11"/>
  <c r="CP78" i="11"/>
  <c r="CB78" i="11"/>
  <c r="CA78" i="11"/>
  <c r="CO71" i="11"/>
  <c r="CB122" i="11"/>
  <c r="CA122" i="11"/>
  <c r="AJ122" i="11" s="1"/>
  <c r="CP122" i="11"/>
  <c r="CP147" i="11"/>
  <c r="CQ147" i="11"/>
  <c r="CB147" i="11"/>
  <c r="AS147" i="11" s="1"/>
  <c r="R181" i="11"/>
  <c r="CQ276" i="11"/>
  <c r="CS276" i="11"/>
  <c r="CP276" i="11"/>
  <c r="CC276" i="11"/>
  <c r="CE276" i="11"/>
  <c r="CI281" i="11"/>
  <c r="CY235" i="11"/>
  <c r="CT235" i="11"/>
  <c r="CS235" i="11"/>
  <c r="CK235" i="11"/>
  <c r="CF235" i="11"/>
  <c r="CE235" i="11"/>
  <c r="CP364" i="11"/>
  <c r="CO364" i="11"/>
  <c r="CA364" i="11"/>
  <c r="AN364" i="11" s="1"/>
  <c r="CB364" i="11"/>
  <c r="CO43" i="11"/>
  <c r="CK43" i="11"/>
  <c r="CW43" i="11"/>
  <c r="CV43" i="11"/>
  <c r="CG43" i="11"/>
  <c r="CF43" i="11"/>
  <c r="CX43" i="11"/>
  <c r="CJ43" i="11"/>
  <c r="CC43" i="11"/>
  <c r="CI43" i="11"/>
  <c r="CH43" i="11"/>
  <c r="CT43" i="11"/>
  <c r="CQ43" i="11"/>
  <c r="CY43" i="11"/>
  <c r="CU43" i="11"/>
  <c r="CB43" i="11"/>
  <c r="CA43" i="11"/>
  <c r="CQ235" i="11"/>
  <c r="CX235" i="11"/>
  <c r="CU235" i="11"/>
  <c r="CJ235" i="11"/>
  <c r="CC235" i="11"/>
  <c r="AY235" i="11" s="1"/>
  <c r="CG235" i="11"/>
  <c r="C254" i="11"/>
  <c r="CG271" i="11"/>
  <c r="CF271" i="11"/>
  <c r="CT271" i="11"/>
  <c r="CH271" i="11"/>
  <c r="CU271" i="11"/>
  <c r="CW271" i="11"/>
  <c r="CV271" i="11"/>
  <c r="CI271" i="11"/>
  <c r="CA346" i="11"/>
  <c r="CO346" i="11"/>
  <c r="CQ36" i="11"/>
  <c r="CO36" i="11"/>
  <c r="CC36" i="11"/>
  <c r="CY36" i="11"/>
  <c r="CT36" i="11"/>
  <c r="CX36" i="11"/>
  <c r="CW36" i="11"/>
  <c r="CV36" i="11"/>
  <c r="CU36" i="11"/>
  <c r="CI36" i="11"/>
  <c r="CH36" i="11"/>
  <c r="CG36" i="11"/>
  <c r="CF36" i="11"/>
  <c r="CK36" i="11"/>
  <c r="CJ36" i="11"/>
  <c r="AY239" i="11"/>
  <c r="CC254" i="11"/>
  <c r="CH273" i="11"/>
  <c r="CG273" i="11"/>
  <c r="CU273" i="11"/>
  <c r="CW273" i="11"/>
  <c r="CV273" i="11"/>
  <c r="CI273" i="11"/>
  <c r="CT273" i="11"/>
  <c r="CF273" i="11"/>
  <c r="CO97" i="11"/>
  <c r="CC97" i="11"/>
  <c r="CB97" i="11"/>
  <c r="CA97" i="11"/>
  <c r="CA36" i="11"/>
  <c r="CP97" i="11"/>
  <c r="CP169" i="11"/>
  <c r="CO169" i="11"/>
  <c r="CB169" i="11"/>
  <c r="CA169" i="11"/>
  <c r="S169" i="11" s="1"/>
  <c r="CJ201" i="11"/>
  <c r="CC201" i="11"/>
  <c r="CG201" i="11"/>
  <c r="CX201" i="11"/>
  <c r="CQ201" i="11"/>
  <c r="C201" i="11"/>
  <c r="CU201" i="11"/>
  <c r="CU252" i="11"/>
  <c r="CT252" i="11"/>
  <c r="CG252" i="11"/>
  <c r="CF252" i="11"/>
  <c r="CH252" i="11"/>
  <c r="CW252" i="11"/>
  <c r="CI252" i="11"/>
  <c r="CV252" i="11"/>
  <c r="CI279" i="11"/>
  <c r="CH279" i="11"/>
  <c r="CW279" i="11"/>
  <c r="CV279" i="11"/>
  <c r="CB36" i="11"/>
  <c r="CQ97" i="11"/>
  <c r="CO135" i="11"/>
  <c r="CC135" i="11"/>
  <c r="CA135" i="11"/>
  <c r="CQ135" i="11"/>
  <c r="CP135" i="11"/>
  <c r="CB135" i="11"/>
  <c r="AN135" i="11" s="1"/>
  <c r="CJ216" i="11"/>
  <c r="CG216" i="11"/>
  <c r="CU216" i="11"/>
  <c r="CQ216" i="11"/>
  <c r="CX216" i="11"/>
  <c r="CC216" i="11"/>
  <c r="C216" i="11"/>
  <c r="C290" i="11"/>
  <c r="CP290" i="11"/>
  <c r="CE290" i="11"/>
  <c r="CQ290" i="11"/>
  <c r="CC290" i="11"/>
  <c r="CS290" i="11"/>
  <c r="CB290" i="11"/>
  <c r="CO216" i="11"/>
  <c r="CP216" i="11"/>
  <c r="CH216" i="11"/>
  <c r="CW216" i="11"/>
  <c r="CV216" i="11"/>
  <c r="CD216" i="11"/>
  <c r="CB216" i="11"/>
  <c r="CA216" i="11"/>
  <c r="CR216" i="11"/>
  <c r="CP73" i="11"/>
  <c r="CA73" i="11"/>
  <c r="CO73" i="11"/>
  <c r="CO123" i="11"/>
  <c r="CB123" i="11"/>
  <c r="CP123" i="11"/>
  <c r="CA123" i="11"/>
  <c r="AJ123" i="11" s="1"/>
  <c r="C159" i="11"/>
  <c r="D162" i="11"/>
  <c r="C204" i="11"/>
  <c r="CG204" i="11"/>
  <c r="CX204" i="11"/>
  <c r="CU204" i="11"/>
  <c r="CQ204" i="11"/>
  <c r="CC204" i="11"/>
  <c r="CS285" i="11"/>
  <c r="C285" i="11"/>
  <c r="CP285" i="11"/>
  <c r="CB285" i="11"/>
  <c r="CQ285" i="11"/>
  <c r="CE285" i="11"/>
  <c r="CQ301" i="11"/>
  <c r="CP301" i="11"/>
  <c r="CC301" i="11"/>
  <c r="CO301" i="11"/>
  <c r="CD301" i="11"/>
  <c r="CB301" i="11"/>
  <c r="CA301" i="11"/>
  <c r="CR301" i="11"/>
  <c r="CA378" i="11"/>
  <c r="CB378" i="11"/>
  <c r="CO378" i="11"/>
  <c r="CP378" i="11"/>
  <c r="CP366" i="11"/>
  <c r="CB366" i="11"/>
  <c r="CO366" i="11"/>
  <c r="CP201" i="11"/>
  <c r="CI201" i="11"/>
  <c r="CD201" i="11"/>
  <c r="CR201" i="11"/>
  <c r="CH201" i="11"/>
  <c r="CO201" i="11"/>
  <c r="CB201" i="11"/>
  <c r="CD263" i="11"/>
  <c r="C263" i="11"/>
  <c r="CV282" i="11"/>
  <c r="CU282" i="11"/>
  <c r="CH282" i="11"/>
  <c r="CI282" i="11"/>
  <c r="CG282" i="11"/>
  <c r="CT282" i="11"/>
  <c r="CF282" i="11"/>
  <c r="CP156" i="11"/>
  <c r="CO156" i="11"/>
  <c r="CP128" i="11"/>
  <c r="CO128" i="11"/>
  <c r="CB128" i="11"/>
  <c r="CO136" i="11"/>
  <c r="CC136" i="11"/>
  <c r="CQ136" i="11"/>
  <c r="CP136" i="11"/>
  <c r="CB136" i="11"/>
  <c r="CA136" i="11"/>
  <c r="CG240" i="11"/>
  <c r="CJ240" i="11"/>
  <c r="CX240" i="11"/>
  <c r="CU240" i="11"/>
  <c r="C240" i="11"/>
  <c r="CQ240" i="11"/>
  <c r="CF45" i="11"/>
  <c r="CT45" i="11"/>
  <c r="CJ45" i="11"/>
  <c r="CI45" i="11"/>
  <c r="CX45" i="11"/>
  <c r="CY45" i="11"/>
  <c r="CU45" i="11"/>
  <c r="CW45" i="11"/>
  <c r="CV45" i="11"/>
  <c r="CG45" i="11"/>
  <c r="CC45" i="11"/>
  <c r="CG221" i="11"/>
  <c r="CX221" i="11"/>
  <c r="C221" i="11"/>
  <c r="CQ221" i="11"/>
  <c r="CU221" i="11"/>
  <c r="CC221" i="11"/>
  <c r="CP240" i="11"/>
  <c r="CO240" i="11"/>
  <c r="CH240" i="11"/>
  <c r="CD240" i="11"/>
  <c r="CR240" i="11"/>
  <c r="CI240" i="11"/>
  <c r="CW240" i="11"/>
  <c r="CV240" i="11"/>
  <c r="CC282" i="11"/>
  <c r="CB282" i="11"/>
  <c r="CS282" i="11"/>
  <c r="CP282" i="11"/>
  <c r="CQ282" i="11"/>
  <c r="CE282" i="11"/>
  <c r="CU310" i="11"/>
  <c r="CF310" i="11"/>
  <c r="CD310" i="11"/>
  <c r="AW310" i="11" s="1"/>
  <c r="CS310" i="11"/>
  <c r="CT310" i="11"/>
  <c r="CG310" i="11"/>
  <c r="CE310" i="11"/>
  <c r="CA45" i="11"/>
  <c r="CH106" i="11"/>
  <c r="CG106" i="11"/>
  <c r="AM106" i="11" s="1"/>
  <c r="CW106" i="11"/>
  <c r="CV106" i="11"/>
  <c r="CU106" i="11"/>
  <c r="CI106" i="11"/>
  <c r="CA185" i="11"/>
  <c r="R185" i="11" s="1"/>
  <c r="CR204" i="11"/>
  <c r="CW204" i="11"/>
  <c r="CV204" i="11"/>
  <c r="CB204" i="11"/>
  <c r="CP204" i="11"/>
  <c r="CH204" i="11"/>
  <c r="CD204" i="11"/>
  <c r="CA204" i="11"/>
  <c r="CS223" i="11"/>
  <c r="CE223" i="11"/>
  <c r="CK223" i="11"/>
  <c r="CF223" i="11"/>
  <c r="CY223" i="11"/>
  <c r="CB240" i="11"/>
  <c r="CB45" i="11"/>
  <c r="CB73" i="11"/>
  <c r="CA128" i="11"/>
  <c r="CP141" i="11"/>
  <c r="CO141" i="11"/>
  <c r="CC141" i="11"/>
  <c r="CB141" i="11"/>
  <c r="AN141" i="11" s="1"/>
  <c r="CB185" i="11"/>
  <c r="CO232" i="11"/>
  <c r="CD232" i="11"/>
  <c r="CB232" i="11"/>
  <c r="CA232" i="11"/>
  <c r="CR232" i="11"/>
  <c r="CP232" i="11"/>
  <c r="C232" i="11"/>
  <c r="CW232" i="11"/>
  <c r="CV232" i="11"/>
  <c r="CC240" i="11"/>
  <c r="CW282" i="11"/>
  <c r="CC285" i="11"/>
  <c r="CV291" i="11"/>
  <c r="CU291" i="11"/>
  <c r="CT291" i="11"/>
  <c r="CF291" i="11"/>
  <c r="AY291" i="11" s="1"/>
  <c r="CW291" i="11"/>
  <c r="CI291" i="11"/>
  <c r="CH291" i="11"/>
  <c r="CG291" i="11"/>
  <c r="C339" i="11"/>
  <c r="CP339" i="11"/>
  <c r="CB339" i="11"/>
  <c r="CS59" i="11"/>
  <c r="CA59" i="11"/>
  <c r="CP59" i="11"/>
  <c r="CO59" i="11"/>
  <c r="CV59" i="11"/>
  <c r="CH59" i="11"/>
  <c r="CG59" i="11"/>
  <c r="CF59" i="11"/>
  <c r="CE59" i="11"/>
  <c r="AZ95" i="11"/>
  <c r="CO137" i="11"/>
  <c r="CC137" i="11"/>
  <c r="CB137" i="11"/>
  <c r="AN137" i="11" s="1"/>
  <c r="CA137" i="11"/>
  <c r="CA156" i="11"/>
  <c r="P156" i="11" s="1"/>
  <c r="CO185" i="11"/>
  <c r="AY199" i="11"/>
  <c r="CI204" i="11"/>
  <c r="CP223" i="11"/>
  <c r="CO223" i="11"/>
  <c r="CI223" i="11"/>
  <c r="CH223" i="11"/>
  <c r="CD223" i="11"/>
  <c r="CB223" i="11"/>
  <c r="CA223" i="11"/>
  <c r="AY223" i="11" s="1"/>
  <c r="CR252" i="11"/>
  <c r="CR279" i="11"/>
  <c r="CD279" i="11"/>
  <c r="CU313" i="11"/>
  <c r="CT313" i="11"/>
  <c r="CS313" i="11"/>
  <c r="CR313" i="11"/>
  <c r="CG313" i="11"/>
  <c r="CF313" i="11"/>
  <c r="CE313" i="11"/>
  <c r="CD313" i="11"/>
  <c r="AW313" i="11" s="1"/>
  <c r="CA366" i="11"/>
  <c r="AN366" i="11" s="1"/>
  <c r="G25" i="11"/>
  <c r="CA37" i="11"/>
  <c r="CK45" i="11"/>
  <c r="CK50" i="11"/>
  <c r="CJ50" i="11"/>
  <c r="CI50" i="11"/>
  <c r="CH50" i="11"/>
  <c r="CO50" i="11"/>
  <c r="CG50" i="11"/>
  <c r="CY50" i="11"/>
  <c r="CQ50" i="11"/>
  <c r="CF50" i="11"/>
  <c r="CC50" i="11"/>
  <c r="CB50" i="11"/>
  <c r="CX50" i="11"/>
  <c r="CP82" i="11"/>
  <c r="CO82" i="11"/>
  <c r="CU103" i="11"/>
  <c r="CI103" i="11"/>
  <c r="CW103" i="11"/>
  <c r="CH103" i="11"/>
  <c r="CV103" i="11"/>
  <c r="CQ146" i="11"/>
  <c r="CP146" i="11"/>
  <c r="CC146" i="11"/>
  <c r="CB146" i="11"/>
  <c r="AS146" i="11" s="1"/>
  <c r="CJ225" i="11"/>
  <c r="C225" i="11"/>
  <c r="CX225" i="11"/>
  <c r="CG225" i="11"/>
  <c r="CO361" i="11"/>
  <c r="CB361" i="11"/>
  <c r="CP361" i="11"/>
  <c r="CA361" i="11"/>
  <c r="G409" i="11"/>
  <c r="Y57" i="11"/>
  <c r="CP124" i="11"/>
  <c r="CO124" i="11"/>
  <c r="CB124" i="11"/>
  <c r="AJ124" i="11" s="1"/>
  <c r="CP174" i="11"/>
  <c r="CO174" i="11"/>
  <c r="CB174" i="11"/>
  <c r="CA174" i="11"/>
  <c r="S174" i="11" s="1"/>
  <c r="CV201" i="11"/>
  <c r="CR215" i="11"/>
  <c r="CH215" i="11"/>
  <c r="CO215" i="11"/>
  <c r="CI215" i="11"/>
  <c r="CP215" i="11"/>
  <c r="CD215" i="11"/>
  <c r="C215" i="11"/>
  <c r="CC260" i="11"/>
  <c r="CB260" i="11"/>
  <c r="CS260" i="11"/>
  <c r="CE260" i="11"/>
  <c r="C260" i="11"/>
  <c r="CQ260" i="11"/>
  <c r="CP260" i="11"/>
  <c r="CS279" i="11"/>
  <c r="CE279" i="11"/>
  <c r="CG352" i="11"/>
  <c r="B352" i="11"/>
  <c r="CU352" i="11"/>
  <c r="CW201" i="11"/>
  <c r="CP120" i="11"/>
  <c r="CB120" i="11"/>
  <c r="CA120" i="11"/>
  <c r="AJ120" i="11" s="1"/>
  <c r="CO120" i="11"/>
  <c r="CP125" i="11"/>
  <c r="CO125" i="11"/>
  <c r="CA125" i="11"/>
  <c r="AJ125" i="11" s="1"/>
  <c r="CB125" i="11"/>
  <c r="CO138" i="11"/>
  <c r="CC138" i="11"/>
  <c r="CB138" i="11"/>
  <c r="CA138" i="11"/>
  <c r="CD225" i="11"/>
  <c r="CA225" i="11"/>
  <c r="CW225" i="11"/>
  <c r="CP225" i="11"/>
  <c r="CO225" i="11"/>
  <c r="CI225" i="11"/>
  <c r="CH225" i="11"/>
  <c r="CG258" i="11"/>
  <c r="CF258" i="11"/>
  <c r="CI258" i="11"/>
  <c r="CH258" i="11"/>
  <c r="CU258" i="11"/>
  <c r="CT258" i="11"/>
  <c r="CB307" i="11"/>
  <c r="CP307" i="11"/>
  <c r="CA50" i="11"/>
  <c r="CO161" i="11"/>
  <c r="CB161" i="11"/>
  <c r="CP161" i="11"/>
  <c r="CA161" i="11"/>
  <c r="C213" i="11"/>
  <c r="CJ213" i="11"/>
  <c r="CU213" i="11"/>
  <c r="CC213" i="11"/>
  <c r="CX213" i="11"/>
  <c r="CG213" i="11"/>
  <c r="CD258" i="11"/>
  <c r="CR258" i="11"/>
  <c r="C314" i="11"/>
  <c r="CP314" i="11"/>
  <c r="CB314" i="11"/>
  <c r="S75" i="11"/>
  <c r="CB82" i="11"/>
  <c r="CP138" i="11"/>
  <c r="J163" i="11"/>
  <c r="CJ211" i="11"/>
  <c r="CU211" i="11"/>
  <c r="CG211" i="11"/>
  <c r="CC211" i="11"/>
  <c r="CX211" i="11"/>
  <c r="CH213" i="11"/>
  <c r="CA213" i="11"/>
  <c r="CV213" i="11"/>
  <c r="CI213" i="11"/>
  <c r="CB213" i="11"/>
  <c r="CW213" i="11"/>
  <c r="CO213" i="11"/>
  <c r="CT223" i="11"/>
  <c r="CB225" i="11"/>
  <c r="CR251" i="11"/>
  <c r="C251" i="11"/>
  <c r="CD251" i="11"/>
  <c r="CC261" i="11"/>
  <c r="CP261" i="11"/>
  <c r="CQ261" i="11"/>
  <c r="CE261" i="11"/>
  <c r="CS261" i="11"/>
  <c r="CV289" i="11"/>
  <c r="CU289" i="11"/>
  <c r="CG289" i="11"/>
  <c r="CF289" i="11"/>
  <c r="CT289" i="11"/>
  <c r="CW289" i="11"/>
  <c r="CI289" i="11"/>
  <c r="CH289" i="11"/>
  <c r="CG317" i="11"/>
  <c r="CT317" i="11"/>
  <c r="CS317" i="11"/>
  <c r="CR317" i="11"/>
  <c r="CF317" i="11"/>
  <c r="CU317" i="11"/>
  <c r="CE317" i="11"/>
  <c r="CD317" i="11"/>
  <c r="AW317" i="11" s="1"/>
  <c r="CS334" i="11"/>
  <c r="CR334" i="11"/>
  <c r="CT334" i="11"/>
  <c r="CE334" i="11"/>
  <c r="CD334" i="11"/>
  <c r="CQ334" i="11"/>
  <c r="CF334" i="11"/>
  <c r="CC334" i="11"/>
  <c r="B387" i="11"/>
  <c r="CO133" i="11"/>
  <c r="CC133" i="11"/>
  <c r="CP133" i="11"/>
  <c r="CQ133" i="11"/>
  <c r="CD241" i="11"/>
  <c r="CB241" i="11"/>
  <c r="CR241" i="11"/>
  <c r="CO241" i="11"/>
  <c r="C241" i="11"/>
  <c r="CP241" i="11"/>
  <c r="CV241" i="11"/>
  <c r="CA241" i="11"/>
  <c r="CI241" i="11"/>
  <c r="CH241" i="11"/>
  <c r="CO45" i="11"/>
  <c r="CA82" i="11"/>
  <c r="S82" i="11" s="1"/>
  <c r="CI205" i="11"/>
  <c r="CO205" i="11"/>
  <c r="CB205" i="11"/>
  <c r="C205" i="11"/>
  <c r="CR205" i="11"/>
  <c r="CP205" i="11"/>
  <c r="Y13" i="11"/>
  <c r="CG103" i="11"/>
  <c r="CA126" i="11"/>
  <c r="CP126" i="11"/>
  <c r="CO126" i="11"/>
  <c r="CQ138" i="11"/>
  <c r="CA205" i="11"/>
  <c r="CT265" i="11"/>
  <c r="CI265" i="11"/>
  <c r="CF265" i="11"/>
  <c r="AY265" i="11" s="1"/>
  <c r="CH265" i="11"/>
  <c r="CG265" i="11"/>
  <c r="CV265" i="11"/>
  <c r="CU265" i="11"/>
  <c r="CW265" i="11"/>
  <c r="CR275" i="11"/>
  <c r="CD275" i="11"/>
  <c r="C275" i="11"/>
  <c r="CC299" i="11"/>
  <c r="CB299" i="11"/>
  <c r="CQ299" i="11"/>
  <c r="CP299" i="11"/>
  <c r="CA299" i="11"/>
  <c r="AP299" i="11" s="1"/>
  <c r="CD299" i="11"/>
  <c r="CR299" i="11"/>
  <c r="CH104" i="11"/>
  <c r="CG104" i="11"/>
  <c r="AM104" i="11" s="1"/>
  <c r="CW104" i="11"/>
  <c r="CV104" i="11"/>
  <c r="CP121" i="11"/>
  <c r="CO121" i="11"/>
  <c r="CP139" i="11"/>
  <c r="CO139" i="11"/>
  <c r="CQ139" i="11"/>
  <c r="CB139" i="11"/>
  <c r="AN139" i="11" s="1"/>
  <c r="CA139" i="11"/>
  <c r="CC139" i="11"/>
  <c r="CW215" i="11"/>
  <c r="CQ275" i="11"/>
  <c r="CE275" i="11"/>
  <c r="CS275" i="11"/>
  <c r="CP275" i="11"/>
  <c r="CC275" i="11"/>
  <c r="CP75" i="11"/>
  <c r="D170" i="11"/>
  <c r="CA171" i="11"/>
  <c r="S171" i="11" s="1"/>
  <c r="C175" i="11"/>
  <c r="CP171" i="11"/>
  <c r="CO171" i="11"/>
  <c r="CB171" i="11"/>
  <c r="CD193" i="11"/>
  <c r="CH193" i="11"/>
  <c r="CR193" i="11"/>
  <c r="C193" i="11"/>
  <c r="CP193" i="11"/>
  <c r="CO193" i="11"/>
  <c r="CJ198" i="11"/>
  <c r="C198" i="11"/>
  <c r="CC198" i="11"/>
  <c r="CG198" i="11"/>
  <c r="CX198" i="11"/>
  <c r="CQ213" i="11"/>
  <c r="CW223" i="11"/>
  <c r="CR225" i="11"/>
  <c r="CH231" i="11"/>
  <c r="CD231" i="11"/>
  <c r="CB231" i="11"/>
  <c r="CR231" i="11"/>
  <c r="CP231" i="11"/>
  <c r="CA231" i="11"/>
  <c r="CW231" i="11"/>
  <c r="CV231" i="11"/>
  <c r="CI231" i="11"/>
  <c r="CH233" i="11"/>
  <c r="CA233" i="11"/>
  <c r="CW233" i="11"/>
  <c r="CD233" i="11"/>
  <c r="CR233" i="11"/>
  <c r="CV233" i="11"/>
  <c r="CB233" i="11"/>
  <c r="CO233" i="11"/>
  <c r="CP233" i="11"/>
  <c r="CI233" i="11"/>
  <c r="CG236" i="11"/>
  <c r="CU236" i="11"/>
  <c r="CQ236" i="11"/>
  <c r="CX236" i="11"/>
  <c r="CJ236" i="11"/>
  <c r="CU245" i="11"/>
  <c r="CT245" i="11"/>
  <c r="CW245" i="11"/>
  <c r="CF245" i="11"/>
  <c r="CH245" i="11"/>
  <c r="CG245" i="11"/>
  <c r="CI245" i="11"/>
  <c r="CB275" i="11"/>
  <c r="CS287" i="11"/>
  <c r="CB287" i="11"/>
  <c r="CQ287" i="11"/>
  <c r="CC287" i="11"/>
  <c r="CP287" i="11"/>
  <c r="CB308" i="11"/>
  <c r="CP308" i="11"/>
  <c r="CA358" i="11"/>
  <c r="CP358" i="11"/>
  <c r="CB358" i="11"/>
  <c r="CO358" i="11"/>
  <c r="CJ37" i="11"/>
  <c r="CI37" i="11"/>
  <c r="CC37" i="11"/>
  <c r="CB37" i="11"/>
  <c r="CX37" i="11"/>
  <c r="CW37" i="11"/>
  <c r="CY37" i="11"/>
  <c r="CV37" i="11"/>
  <c r="CU37" i="11"/>
  <c r="CO37" i="11"/>
  <c r="CK37" i="11"/>
  <c r="CH37" i="11"/>
  <c r="CG37" i="11"/>
  <c r="CG248" i="11"/>
  <c r="CF248" i="11"/>
  <c r="CI248" i="11"/>
  <c r="CU248" i="11"/>
  <c r="CT248" i="11"/>
  <c r="CE283" i="11"/>
  <c r="CC283" i="11"/>
  <c r="CB283" i="11"/>
  <c r="C283" i="11"/>
  <c r="CS283" i="11"/>
  <c r="CQ283" i="11"/>
  <c r="CH45" i="11"/>
  <c r="CA81" i="11"/>
  <c r="S81" i="11" s="1"/>
  <c r="CP81" i="11"/>
  <c r="CO81" i="11"/>
  <c r="CB81" i="11"/>
  <c r="CP150" i="11"/>
  <c r="CC150" i="11"/>
  <c r="CQ150" i="11"/>
  <c r="CR248" i="11"/>
  <c r="CD248" i="11"/>
  <c r="CR310" i="11"/>
  <c r="CA380" i="11"/>
  <c r="AT380" i="11" s="1"/>
  <c r="CB380" i="11"/>
  <c r="CB133" i="11"/>
  <c r="AN133" i="11" s="1"/>
  <c r="CA180" i="11"/>
  <c r="R180" i="11" s="1"/>
  <c r="CP180" i="11"/>
  <c r="CO180" i="11"/>
  <c r="CB215" i="11"/>
  <c r="AY229" i="11"/>
  <c r="CP283" i="11"/>
  <c r="CQ45" i="11"/>
  <c r="CF211" i="11"/>
  <c r="CK211" i="11"/>
  <c r="CE211" i="11"/>
  <c r="CY211" i="11"/>
  <c r="CX227" i="11"/>
  <c r="CQ227" i="11"/>
  <c r="CJ227" i="11"/>
  <c r="CU227" i="11"/>
  <c r="CG227" i="11"/>
  <c r="CH248" i="11"/>
  <c r="CO380" i="11"/>
  <c r="CV14" i="11"/>
  <c r="CU14" i="11"/>
  <c r="CF14" i="11"/>
  <c r="CE14" i="11"/>
  <c r="CB14" i="11"/>
  <c r="CA14" i="11"/>
  <c r="CS14" i="11"/>
  <c r="CT14" i="11"/>
  <c r="CQ14" i="11"/>
  <c r="CH14" i="11"/>
  <c r="CG14" i="11"/>
  <c r="CC14" i="11"/>
  <c r="CD14" i="11"/>
  <c r="C35" i="11"/>
  <c r="CQ37" i="11"/>
  <c r="CB180" i="11"/>
  <c r="CB187" i="11"/>
  <c r="CP187" i="11"/>
  <c r="CO187" i="11"/>
  <c r="CA187" i="11"/>
  <c r="R187" i="11" s="1"/>
  <c r="CV215" i="11"/>
  <c r="CA219" i="11"/>
  <c r="CW219" i="11"/>
  <c r="C219" i="11"/>
  <c r="CI219" i="11"/>
  <c r="CH219" i="11"/>
  <c r="CV219" i="11"/>
  <c r="CO219" i="11"/>
  <c r="CC225" i="11"/>
  <c r="CC227" i="11"/>
  <c r="AY227" i="11" s="1"/>
  <c r="CT231" i="11"/>
  <c r="CF231" i="11"/>
  <c r="CS231" i="11"/>
  <c r="CY231" i="11"/>
  <c r="CE231" i="11"/>
  <c r="CC46" i="11"/>
  <c r="CB46" i="11"/>
  <c r="CJ46" i="11"/>
  <c r="CI46" i="11"/>
  <c r="CW46" i="11"/>
  <c r="CY46" i="11"/>
  <c r="CX46" i="11"/>
  <c r="CV46" i="11"/>
  <c r="CU46" i="11"/>
  <c r="CO46" i="11"/>
  <c r="CK46" i="11"/>
  <c r="CH46" i="11"/>
  <c r="CG46" i="11"/>
  <c r="C63" i="11"/>
  <c r="CO75" i="11"/>
  <c r="R176" i="11"/>
  <c r="CP181" i="11"/>
  <c r="CO181" i="11"/>
  <c r="CD205" i="11"/>
  <c r="CP213" i="11"/>
  <c r="CQ225" i="11"/>
  <c r="C233" i="11"/>
  <c r="CC233" i="11"/>
  <c r="CX233" i="11"/>
  <c r="CQ233" i="11"/>
  <c r="CG233" i="11"/>
  <c r="CJ233" i="11"/>
  <c r="CT236" i="11"/>
  <c r="CS236" i="11"/>
  <c r="CK236" i="11"/>
  <c r="CY236" i="11"/>
  <c r="CF236" i="11"/>
  <c r="CE236" i="11"/>
  <c r="CV248" i="11"/>
  <c r="C256" i="11"/>
  <c r="CD256" i="11"/>
  <c r="CR256" i="11"/>
  <c r="CB261" i="11"/>
  <c r="CS289" i="11"/>
  <c r="CP289" i="11"/>
  <c r="CQ289" i="11"/>
  <c r="CE289" i="11"/>
  <c r="CG308" i="11"/>
  <c r="CD308" i="11"/>
  <c r="CE308" i="11"/>
  <c r="CU308" i="11"/>
  <c r="CR308" i="11"/>
  <c r="CS308" i="11"/>
  <c r="CT308" i="11"/>
  <c r="CF308" i="11"/>
  <c r="CD335" i="11"/>
  <c r="CC335" i="11"/>
  <c r="AX335" i="11" s="1"/>
  <c r="CF335" i="11"/>
  <c r="CE335" i="11"/>
  <c r="CS335" i="11"/>
  <c r="CQ335" i="11"/>
  <c r="CT335" i="11"/>
  <c r="CB345" i="11"/>
  <c r="CP345" i="11"/>
  <c r="C345" i="11"/>
  <c r="CT37" i="11"/>
  <c r="CA46" i="11"/>
  <c r="CT50" i="11"/>
  <c r="CA76" i="11"/>
  <c r="S76" i="11" s="1"/>
  <c r="CB76" i="11"/>
  <c r="CP76" i="11"/>
  <c r="CO76" i="11"/>
  <c r="CI104" i="11"/>
  <c r="CA121" i="11"/>
  <c r="AJ121" i="11" s="1"/>
  <c r="CB126" i="11"/>
  <c r="E176" i="11"/>
  <c r="CA193" i="11"/>
  <c r="CD198" i="11"/>
  <c r="CR198" i="11"/>
  <c r="CA198" i="11"/>
  <c r="CO198" i="11"/>
  <c r="CH198" i="11"/>
  <c r="CB198" i="11"/>
  <c r="CW198" i="11"/>
  <c r="CH205" i="11"/>
  <c r="CQ211" i="11"/>
  <c r="CR213" i="11"/>
  <c r="CE218" i="11"/>
  <c r="CS218" i="11"/>
  <c r="CF218" i="11"/>
  <c r="CY218" i="11"/>
  <c r="CU225" i="11"/>
  <c r="CU233" i="11"/>
  <c r="CH236" i="11"/>
  <c r="CV236" i="11"/>
  <c r="CP236" i="11"/>
  <c r="CA236" i="11"/>
  <c r="AY236" i="11" s="1"/>
  <c r="CI236" i="11"/>
  <c r="CD236" i="11"/>
  <c r="CD249" i="11"/>
  <c r="C249" i="11"/>
  <c r="CR249" i="11"/>
  <c r="CC262" i="11"/>
  <c r="CB262" i="11"/>
  <c r="CQ262" i="11"/>
  <c r="CP262" i="11"/>
  <c r="CE262" i="11"/>
  <c r="C262" i="11"/>
  <c r="AY278" i="11"/>
  <c r="CB289" i="11"/>
  <c r="CB335" i="11"/>
  <c r="CA67" i="11"/>
  <c r="S67" i="11" s="1"/>
  <c r="CO67" i="11"/>
  <c r="CB67" i="11"/>
  <c r="CQ95" i="11"/>
  <c r="CP95" i="11"/>
  <c r="CO95" i="11"/>
  <c r="L176" i="11"/>
  <c r="CE238" i="11"/>
  <c r="CT238" i="11"/>
  <c r="CK238" i="11"/>
  <c r="CS238" i="11"/>
  <c r="CF238" i="11"/>
  <c r="CY238" i="11"/>
  <c r="CC263" i="11"/>
  <c r="CE263" i="11"/>
  <c r="CQ263" i="11"/>
  <c r="CH269" i="11"/>
  <c r="CG269" i="11"/>
  <c r="CU269" i="11"/>
  <c r="CT269" i="11"/>
  <c r="AY271" i="11"/>
  <c r="CC317" i="11"/>
  <c r="CQ317" i="11"/>
  <c r="CG321" i="11"/>
  <c r="CF321" i="11"/>
  <c r="AW321" i="11" s="1"/>
  <c r="CU321" i="11"/>
  <c r="CS321" i="11"/>
  <c r="CR321" i="11"/>
  <c r="CT321" i="11"/>
  <c r="CT331" i="11"/>
  <c r="CS331" i="11"/>
  <c r="CQ331" i="11"/>
  <c r="CR331" i="11"/>
  <c r="CF331" i="11"/>
  <c r="CD331" i="11"/>
  <c r="CH51" i="11"/>
  <c r="CG51" i="11"/>
  <c r="AB51" i="11" s="1"/>
  <c r="CJ51" i="11"/>
  <c r="CI51" i="11"/>
  <c r="CQ51" i="11"/>
  <c r="CO51" i="11"/>
  <c r="CR197" i="11"/>
  <c r="CG202" i="11"/>
  <c r="CJ202" i="11"/>
  <c r="CX202" i="11"/>
  <c r="CJ224" i="11"/>
  <c r="CX224" i="11"/>
  <c r="C224" i="11"/>
  <c r="CU238" i="11"/>
  <c r="CG238" i="11"/>
  <c r="CQ238" i="11"/>
  <c r="CJ238" i="11"/>
  <c r="CC238" i="11"/>
  <c r="AY238" i="11" s="1"/>
  <c r="CB263" i="11"/>
  <c r="CU277" i="11"/>
  <c r="CT277" i="11"/>
  <c r="CV277" i="11"/>
  <c r="CW277" i="11"/>
  <c r="CD300" i="11"/>
  <c r="CC300" i="11"/>
  <c r="CB300" i="11"/>
  <c r="CA300" i="11"/>
  <c r="CR300" i="11"/>
  <c r="CQ300" i="11"/>
  <c r="CP300" i="11"/>
  <c r="C312" i="11"/>
  <c r="CP312" i="11"/>
  <c r="CT323" i="11"/>
  <c r="CS323" i="11"/>
  <c r="CR323" i="11"/>
  <c r="CD323" i="11"/>
  <c r="CE323" i="11"/>
  <c r="CQ336" i="11"/>
  <c r="CT336" i="11"/>
  <c r="CS336" i="11"/>
  <c r="CF336" i="11"/>
  <c r="AX336" i="11" s="1"/>
  <c r="CE336" i="11"/>
  <c r="CF338" i="11"/>
  <c r="CT338" i="11"/>
  <c r="CE338" i="11"/>
  <c r="CC338" i="11"/>
  <c r="CQ338" i="11"/>
  <c r="CD338" i="11"/>
  <c r="CB12" i="11"/>
  <c r="CA12" i="11"/>
  <c r="CH12" i="11"/>
  <c r="CD12" i="11"/>
  <c r="CC12" i="11"/>
  <c r="CI44" i="11"/>
  <c r="CH44" i="11"/>
  <c r="CV44" i="11"/>
  <c r="CU44" i="11"/>
  <c r="CJ44" i="11"/>
  <c r="CG44" i="11"/>
  <c r="CY44" i="11"/>
  <c r="CP173" i="11"/>
  <c r="CO173" i="11"/>
  <c r="CB173" i="11"/>
  <c r="CE202" i="11"/>
  <c r="CK202" i="11"/>
  <c r="CF202" i="11"/>
  <c r="G19" i="11"/>
  <c r="CT41" i="11"/>
  <c r="CU49" i="11"/>
  <c r="CP58" i="11"/>
  <c r="CE58" i="11"/>
  <c r="Y58" i="11" s="1"/>
  <c r="CU58" i="11"/>
  <c r="CP67" i="11"/>
  <c r="CP72" i="11"/>
  <c r="CO72" i="11"/>
  <c r="C157" i="11"/>
  <c r="CA154" i="11"/>
  <c r="P154" i="11" s="1"/>
  <c r="CB168" i="11"/>
  <c r="CA168" i="11"/>
  <c r="CO168" i="11"/>
  <c r="CA186" i="11"/>
  <c r="R186" i="11" s="1"/>
  <c r="CB186" i="11"/>
  <c r="CE12" i="11"/>
  <c r="CX41" i="11"/>
  <c r="CA44" i="11"/>
  <c r="AB44" i="11" s="1"/>
  <c r="CV49" i="11"/>
  <c r="C119" i="11"/>
  <c r="CP148" i="11"/>
  <c r="CC148" i="11"/>
  <c r="D157" i="11"/>
  <c r="D163" i="11" s="1"/>
  <c r="C160" i="11"/>
  <c r="CD202" i="11"/>
  <c r="CA202" i="11"/>
  <c r="CO202" i="11"/>
  <c r="CS206" i="11"/>
  <c r="C208" i="11"/>
  <c r="CW208" i="11"/>
  <c r="CP208" i="11"/>
  <c r="CO208" i="11"/>
  <c r="CV208" i="11"/>
  <c r="CI208" i="11"/>
  <c r="CD238" i="11"/>
  <c r="CO238" i="11"/>
  <c r="CV238" i="11"/>
  <c r="CP238" i="11"/>
  <c r="CC269" i="11"/>
  <c r="CQ269" i="11"/>
  <c r="CP269" i="11"/>
  <c r="CS269" i="11"/>
  <c r="CE269" i="11"/>
  <c r="CB269" i="11"/>
  <c r="CE315" i="11"/>
  <c r="AW315" i="11" s="1"/>
  <c r="CD315" i="11"/>
  <c r="CU315" i="11"/>
  <c r="CT315" i="11"/>
  <c r="CG315" i="11"/>
  <c r="CQ323" i="11"/>
  <c r="CC323" i="11"/>
  <c r="AW323" i="11" s="1"/>
  <c r="CA331" i="11"/>
  <c r="AX331" i="11" s="1"/>
  <c r="CC333" i="11"/>
  <c r="CF333" i="11"/>
  <c r="CE333" i="11"/>
  <c r="CQ333" i="11"/>
  <c r="CA345" i="11"/>
  <c r="C365" i="11"/>
  <c r="CP376" i="11"/>
  <c r="CO376" i="11"/>
  <c r="CB376" i="11"/>
  <c r="CA376" i="11"/>
  <c r="AT376" i="11" s="1"/>
  <c r="CD11" i="11"/>
  <c r="CC11" i="11"/>
  <c r="CH11" i="11"/>
  <c r="CA11" i="11"/>
  <c r="CF12" i="11"/>
  <c r="CB44" i="11"/>
  <c r="CA77" i="11"/>
  <c r="S77" i="11" s="1"/>
  <c r="CB77" i="11"/>
  <c r="CA173" i="11"/>
  <c r="CW197" i="11"/>
  <c r="CQ200" i="11"/>
  <c r="CG200" i="11"/>
  <c r="CX200" i="11"/>
  <c r="C200" i="11"/>
  <c r="CD212" i="11"/>
  <c r="CA212" i="11"/>
  <c r="CI212" i="11"/>
  <c r="CH212" i="11"/>
  <c r="CV212" i="11"/>
  <c r="C212" i="11"/>
  <c r="CP212" i="11"/>
  <c r="CD261" i="11"/>
  <c r="C261" i="11"/>
  <c r="CR261" i="11"/>
  <c r="CF269" i="11"/>
  <c r="CQ277" i="11"/>
  <c r="CC277" i="11"/>
  <c r="CB277" i="11"/>
  <c r="CE277" i="11"/>
  <c r="CD281" i="11"/>
  <c r="C286" i="11"/>
  <c r="CD286" i="11"/>
  <c r="CO338" i="11"/>
  <c r="CA338" i="11"/>
  <c r="CV41" i="11"/>
  <c r="CU41" i="11"/>
  <c r="CA41" i="11"/>
  <c r="CH41" i="11"/>
  <c r="CG41" i="11"/>
  <c r="CW41" i="11"/>
  <c r="CK44" i="11"/>
  <c r="CQ49" i="11"/>
  <c r="CK49" i="11"/>
  <c r="CJ49" i="11"/>
  <c r="CH49" i="11"/>
  <c r="CG49" i="11"/>
  <c r="CX49" i="11"/>
  <c r="CF206" i="11"/>
  <c r="CY206" i="11"/>
  <c r="C207" i="11"/>
  <c r="CJ207" i="11"/>
  <c r="CX207" i="11"/>
  <c r="CW211" i="11"/>
  <c r="CI211" i="11"/>
  <c r="CH211" i="11"/>
  <c r="CV211" i="11"/>
  <c r="CY237" i="11"/>
  <c r="CT237" i="11"/>
  <c r="CS237" i="11"/>
  <c r="CK237" i="11"/>
  <c r="CB247" i="11"/>
  <c r="CE247" i="11"/>
  <c r="CC247" i="11"/>
  <c r="CW253" i="11"/>
  <c r="CV253" i="11"/>
  <c r="CI253" i="11"/>
  <c r="CH253" i="11"/>
  <c r="CU253" i="11"/>
  <c r="CG253" i="11"/>
  <c r="CF253" i="11"/>
  <c r="CV292" i="11"/>
  <c r="CU292" i="11"/>
  <c r="CG292" i="11"/>
  <c r="CF292" i="11"/>
  <c r="CP298" i="11"/>
  <c r="CO298" i="11"/>
  <c r="CB298" i="11"/>
  <c r="CA298" i="11"/>
  <c r="CQ298" i="11"/>
  <c r="CR351" i="11"/>
  <c r="CD351" i="11"/>
  <c r="CP372" i="11"/>
  <c r="CB372" i="11"/>
  <c r="CA372" i="11"/>
  <c r="AT372" i="11" s="1"/>
  <c r="CO372" i="11"/>
  <c r="CQ12" i="11"/>
  <c r="G29" i="11"/>
  <c r="CB41" i="11"/>
  <c r="CO44" i="11"/>
  <c r="CK51" i="11"/>
  <c r="CH58" i="11"/>
  <c r="C197" i="11"/>
  <c r="CJ197" i="11"/>
  <c r="CU197" i="11"/>
  <c r="CC206" i="11"/>
  <c r="CG206" i="11"/>
  <c r="CQ206" i="11"/>
  <c r="CB207" i="11"/>
  <c r="CA207" i="11"/>
  <c r="CV207" i="11"/>
  <c r="CI207" i="11"/>
  <c r="CH207" i="11"/>
  <c r="CA211" i="11"/>
  <c r="CA226" i="11"/>
  <c r="C226" i="11"/>
  <c r="CI226" i="11"/>
  <c r="CH226" i="11"/>
  <c r="CV226" i="11"/>
  <c r="CX237" i="11"/>
  <c r="CQ237" i="11"/>
  <c r="CC237" i="11"/>
  <c r="CS239" i="11"/>
  <c r="CD266" i="11"/>
  <c r="C266" i="11"/>
  <c r="CD268" i="11"/>
  <c r="C268" i="11"/>
  <c r="CP277" i="11"/>
  <c r="CO379" i="11"/>
  <c r="CB379" i="11"/>
  <c r="CA400" i="11"/>
  <c r="V400" i="11" s="1"/>
  <c r="CP400" i="11"/>
  <c r="CC41" i="11"/>
  <c r="CQ44" i="11"/>
  <c r="CU105" i="11"/>
  <c r="CI105" i="11"/>
  <c r="CG105" i="11"/>
  <c r="AM105" i="11" s="1"/>
  <c r="CP127" i="11"/>
  <c r="CO127" i="11"/>
  <c r="CS12" i="11"/>
  <c r="CB49" i="11"/>
  <c r="CB65" i="11"/>
  <c r="CA65" i="11"/>
  <c r="S65" i="11" s="1"/>
  <c r="C170" i="11"/>
  <c r="C176" i="11" s="1"/>
  <c r="CB214" i="11"/>
  <c r="CV214" i="11"/>
  <c r="CR214" i="11"/>
  <c r="CI214" i="11"/>
  <c r="CH214" i="11"/>
  <c r="CW214" i="11"/>
  <c r="CE237" i="11"/>
  <c r="CP247" i="11"/>
  <c r="CR324" i="11"/>
  <c r="CG324" i="11"/>
  <c r="CU324" i="11"/>
  <c r="CF324" i="11"/>
  <c r="CO389" i="11"/>
  <c r="CA389" i="11"/>
  <c r="CQ11" i="11"/>
  <c r="CT12" i="11"/>
  <c r="CC39" i="11"/>
  <c r="CB39" i="11"/>
  <c r="CA39" i="11"/>
  <c r="CG39" i="11"/>
  <c r="CF39" i="11"/>
  <c r="CU48" i="11"/>
  <c r="CT48" i="11"/>
  <c r="CO48" i="11"/>
  <c r="CK48" i="11"/>
  <c r="CG48" i="11"/>
  <c r="CF48" i="11"/>
  <c r="AB48" i="11" s="1"/>
  <c r="CX48" i="11"/>
  <c r="CC49" i="11"/>
  <c r="CT51" i="11"/>
  <c r="CG56" i="11"/>
  <c r="CF56" i="11"/>
  <c r="Y56" i="11" s="1"/>
  <c r="CV56" i="11"/>
  <c r="CO65" i="11"/>
  <c r="CP79" i="11"/>
  <c r="CA79" i="11"/>
  <c r="S79" i="11" s="1"/>
  <c r="CA96" i="11"/>
  <c r="CB149" i="11"/>
  <c r="AS149" i="11" s="1"/>
  <c r="C162" i="11"/>
  <c r="CU202" i="11"/>
  <c r="CD207" i="11"/>
  <c r="CS209" i="11"/>
  <c r="CK209" i="11"/>
  <c r="CE209" i="11"/>
  <c r="AY209" i="11" s="1"/>
  <c r="CQ210" i="11"/>
  <c r="CJ210" i="11"/>
  <c r="CX210" i="11"/>
  <c r="C210" i="11"/>
  <c r="CD211" i="11"/>
  <c r="CA214" i="11"/>
  <c r="CG217" i="11"/>
  <c r="CC217" i="11"/>
  <c r="CJ217" i="11"/>
  <c r="CX217" i="11"/>
  <c r="CU224" i="11"/>
  <c r="CD226" i="11"/>
  <c r="CF237" i="11"/>
  <c r="CQ247" i="11"/>
  <c r="AY272" i="11"/>
  <c r="CC298" i="11"/>
  <c r="CB309" i="11"/>
  <c r="C309" i="11"/>
  <c r="AW311" i="11"/>
  <c r="CQ324" i="11"/>
  <c r="CC324" i="11"/>
  <c r="AW324" i="11" s="1"/>
  <c r="CC344" i="11"/>
  <c r="CD344" i="11"/>
  <c r="CQ344" i="11"/>
  <c r="CA373" i="11"/>
  <c r="CO373" i="11"/>
  <c r="CB373" i="11"/>
  <c r="CA379" i="11"/>
  <c r="CB401" i="11"/>
  <c r="CA401" i="11"/>
  <c r="V401" i="11" s="1"/>
  <c r="CP401" i="11"/>
  <c r="CO401" i="11"/>
  <c r="CD247" i="11"/>
  <c r="C247" i="11"/>
  <c r="CR247" i="11"/>
  <c r="CD257" i="11"/>
  <c r="CR257" i="11"/>
  <c r="C257" i="11"/>
  <c r="CI259" i="11"/>
  <c r="CH259" i="11"/>
  <c r="CW259" i="11"/>
  <c r="CU259" i="11"/>
  <c r="CG259" i="11"/>
  <c r="CU270" i="11"/>
  <c r="CT270" i="11"/>
  <c r="CV270" i="11"/>
  <c r="CW270" i="11"/>
  <c r="CG270" i="11"/>
  <c r="CQ318" i="11"/>
  <c r="CC318" i="11"/>
  <c r="AW318" i="11" s="1"/>
  <c r="CO339" i="11"/>
  <c r="CA339" i="11"/>
  <c r="CP388" i="11"/>
  <c r="CO388" i="11"/>
  <c r="CB388" i="11"/>
  <c r="CP12" i="11"/>
  <c r="D175" i="11"/>
  <c r="CO11" i="11"/>
  <c r="CA49" i="11"/>
  <c r="AB49" i="11" s="1"/>
  <c r="CK195" i="11"/>
  <c r="AY195" i="11" s="1"/>
  <c r="CY195" i="11"/>
  <c r="CI197" i="11"/>
  <c r="CV197" i="11"/>
  <c r="CD197" i="11"/>
  <c r="CH197" i="11"/>
  <c r="CS202" i="11"/>
  <c r="CB211" i="11"/>
  <c r="CX214" i="11"/>
  <c r="C214" i="11"/>
  <c r="CU214" i="11"/>
  <c r="CG214" i="11"/>
  <c r="CC214" i="11"/>
  <c r="CD259" i="11"/>
  <c r="CC264" i="11"/>
  <c r="C264" i="11"/>
  <c r="CQ264" i="11"/>
  <c r="CP264" i="11"/>
  <c r="CE264" i="11"/>
  <c r="CB264" i="11"/>
  <c r="CC292" i="11"/>
  <c r="CB292" i="11"/>
  <c r="CQ292" i="11"/>
  <c r="CP292" i="11"/>
  <c r="CS292" i="11"/>
  <c r="CU320" i="11"/>
  <c r="CT320" i="11"/>
  <c r="CG320" i="11"/>
  <c r="CE320" i="11"/>
  <c r="CD320" i="11"/>
  <c r="AW320" i="11" s="1"/>
  <c r="CS320" i="11"/>
  <c r="CP362" i="11"/>
  <c r="CO362" i="11"/>
  <c r="CB362" i="11"/>
  <c r="CA388" i="11"/>
  <c r="AT388" i="11" s="1"/>
  <c r="CP11" i="11"/>
  <c r="S83" i="11"/>
  <c r="CT202" i="11"/>
  <c r="CC207" i="11"/>
  <c r="CR212" i="11"/>
  <c r="CK217" i="11"/>
  <c r="CS217" i="11"/>
  <c r="CY222" i="11"/>
  <c r="CT222" i="11"/>
  <c r="CS222" i="11"/>
  <c r="CE222" i="11"/>
  <c r="CK239" i="11"/>
  <c r="CT239" i="11"/>
  <c r="CB318" i="11"/>
  <c r="CC337" i="11"/>
  <c r="CF337" i="11"/>
  <c r="CE337" i="11"/>
  <c r="CE351" i="11"/>
  <c r="CU12" i="11"/>
  <c r="CG38" i="11"/>
  <c r="CF38" i="11"/>
  <c r="CC38" i="11"/>
  <c r="CB38" i="11"/>
  <c r="AB38" i="11" s="1"/>
  <c r="CF41" i="11"/>
  <c r="CT44" i="11"/>
  <c r="AB47" i="11"/>
  <c r="CU51" i="11"/>
  <c r="CS58" i="11"/>
  <c r="CP65" i="11"/>
  <c r="CO70" i="11"/>
  <c r="CB70" i="11"/>
  <c r="S70" i="11" s="1"/>
  <c r="CB79" i="11"/>
  <c r="CB96" i="11"/>
  <c r="CA127" i="11"/>
  <c r="AJ127" i="11" s="1"/>
  <c r="CB134" i="11"/>
  <c r="AN134" i="11" s="1"/>
  <c r="C140" i="11"/>
  <c r="CP149" i="11"/>
  <c r="CG193" i="11"/>
  <c r="CQ193" i="11"/>
  <c r="CR196" i="11"/>
  <c r="CW196" i="11"/>
  <c r="C196" i="11"/>
  <c r="CI196" i="11"/>
  <c r="CH196" i="11"/>
  <c r="CB197" i="11"/>
  <c r="CV202" i="11"/>
  <c r="CG205" i="11"/>
  <c r="CC205" i="11"/>
  <c r="CX205" i="11"/>
  <c r="CR210" i="11"/>
  <c r="CI210" i="11"/>
  <c r="CW210" i="11"/>
  <c r="CD210" i="11"/>
  <c r="CD214" i="11"/>
  <c r="CD217" i="11"/>
  <c r="CI217" i="11"/>
  <c r="CH217" i="11"/>
  <c r="CV217" i="11"/>
  <c r="CW217" i="11"/>
  <c r="CB217" i="11"/>
  <c r="AY217" i="11" s="1"/>
  <c r="CB222" i="11"/>
  <c r="AY222" i="11" s="1"/>
  <c r="CP222" i="11"/>
  <c r="CI222" i="11"/>
  <c r="CH222" i="11"/>
  <c r="CD222" i="11"/>
  <c r="CW222" i="11"/>
  <c r="CJ232" i="11"/>
  <c r="CC232" i="11"/>
  <c r="CQ232" i="11"/>
  <c r="CG232" i="11"/>
  <c r="CG237" i="11"/>
  <c r="CS247" i="11"/>
  <c r="CD262" i="11"/>
  <c r="CR262" i="11"/>
  <c r="CH270" i="11"/>
  <c r="CH292" i="11"/>
  <c r="CD298" i="11"/>
  <c r="CS330" i="11"/>
  <c r="CR330" i="11"/>
  <c r="CF330" i="11"/>
  <c r="CQ330" i="11"/>
  <c r="CD330" i="11"/>
  <c r="CC330" i="11"/>
  <c r="CA362" i="11"/>
  <c r="CP379" i="11"/>
  <c r="CB389" i="11"/>
  <c r="CE55" i="11"/>
  <c r="CH55" i="11"/>
  <c r="CG55" i="11"/>
  <c r="S69" i="11"/>
  <c r="CE199" i="11"/>
  <c r="CK199" i="11"/>
  <c r="CY199" i="11"/>
  <c r="CQ215" i="11"/>
  <c r="CG215" i="11"/>
  <c r="CX215" i="11"/>
  <c r="CI224" i="11"/>
  <c r="CH224" i="11"/>
  <c r="CO224" i="11"/>
  <c r="CW224" i="11"/>
  <c r="CC267" i="11"/>
  <c r="CS267" i="11"/>
  <c r="CQ267" i="11"/>
  <c r="C322" i="11"/>
  <c r="CP322" i="11"/>
  <c r="CP338" i="11"/>
  <c r="CB338" i="11"/>
  <c r="CB255" i="11"/>
  <c r="C255" i="11"/>
  <c r="CD284" i="11"/>
  <c r="C284" i="11"/>
  <c r="CQ286" i="11"/>
  <c r="CP286" i="11"/>
  <c r="CP346" i="11"/>
  <c r="CB346" i="11"/>
  <c r="C346" i="11"/>
  <c r="AT375" i="11"/>
  <c r="CO394" i="11"/>
  <c r="CB394" i="11"/>
  <c r="V394" i="11" s="1"/>
  <c r="CB410" i="11"/>
  <c r="CP410" i="11"/>
  <c r="CO410" i="11"/>
  <c r="CA410" i="11"/>
  <c r="CP83" i="11"/>
  <c r="CO83" i="11"/>
  <c r="CB83" i="11"/>
  <c r="CJ215" i="11"/>
  <c r="CR221" i="11"/>
  <c r="CW221" i="11"/>
  <c r="CI221" i="11"/>
  <c r="CH221" i="11"/>
  <c r="CB237" i="11"/>
  <c r="CA237" i="11"/>
  <c r="CP237" i="11"/>
  <c r="CD237" i="11"/>
  <c r="CV237" i="11"/>
  <c r="CR237" i="11"/>
  <c r="CW250" i="11"/>
  <c r="CV250" i="11"/>
  <c r="CT250" i="11"/>
  <c r="CE255" i="11"/>
  <c r="CC286" i="11"/>
  <c r="CV288" i="11"/>
  <c r="CU288" i="11"/>
  <c r="CW288" i="11"/>
  <c r="CT288" i="11"/>
  <c r="CH288" i="11"/>
  <c r="CG288" i="11"/>
  <c r="CP394" i="11"/>
  <c r="CP396" i="11"/>
  <c r="CO396" i="11"/>
  <c r="CS55" i="11"/>
  <c r="CO57" i="11"/>
  <c r="CH57" i="11"/>
  <c r="CV57" i="11"/>
  <c r="CU57" i="11"/>
  <c r="C184" i="11"/>
  <c r="CQ212" i="11"/>
  <c r="CJ212" i="11"/>
  <c r="CE293" i="11"/>
  <c r="CQ293" i="11"/>
  <c r="CB293" i="11"/>
  <c r="CO337" i="11"/>
  <c r="CA337" i="11"/>
  <c r="AX337" i="11" s="1"/>
  <c r="AT386" i="11"/>
  <c r="CX222" i="11"/>
  <c r="CX223" i="11"/>
  <c r="CB249" i="11"/>
  <c r="CQ249" i="11"/>
  <c r="CP249" i="11"/>
  <c r="CE249" i="11"/>
  <c r="CB258" i="11"/>
  <c r="AY258" i="11" s="1"/>
  <c r="CQ258" i="11"/>
  <c r="CD269" i="11"/>
  <c r="CR269" i="11"/>
  <c r="AW319" i="11"/>
  <c r="AT381" i="11"/>
  <c r="CK220" i="11"/>
  <c r="AY220" i="11" s="1"/>
  <c r="CY220" i="11"/>
  <c r="CG241" i="11"/>
  <c r="CC241" i="11"/>
  <c r="CC266" i="11"/>
  <c r="CE266" i="11"/>
  <c r="CB266" i="11"/>
  <c r="CQ266" i="11"/>
  <c r="CQ274" i="11"/>
  <c r="C274" i="11"/>
  <c r="CY40" i="11"/>
  <c r="CA40" i="11"/>
  <c r="AB40" i="11" s="1"/>
  <c r="CX40" i="11"/>
  <c r="CW42" i="11"/>
  <c r="CQ241" i="11"/>
  <c r="CB250" i="11"/>
  <c r="CQ250" i="11"/>
  <c r="CP250" i="11"/>
  <c r="CS250" i="11"/>
  <c r="CB259" i="11"/>
  <c r="CS259" i="11"/>
  <c r="CR273" i="11"/>
  <c r="CD273" i="11"/>
  <c r="CS274" i="11"/>
  <c r="CP402" i="11"/>
  <c r="CB402" i="11"/>
  <c r="CA402" i="11"/>
  <c r="V402" i="11" s="1"/>
  <c r="CB40" i="11"/>
  <c r="CO80" i="11"/>
  <c r="CB80" i="11"/>
  <c r="S80" i="11" s="1"/>
  <c r="CC196" i="11"/>
  <c r="CQ196" i="11"/>
  <c r="CX196" i="11"/>
  <c r="CR229" i="11"/>
  <c r="CH229" i="11"/>
  <c r="CC250" i="11"/>
  <c r="CB253" i="11"/>
  <c r="AY253" i="11" s="1"/>
  <c r="CQ253" i="11"/>
  <c r="CP253" i="11"/>
  <c r="CE253" i="11"/>
  <c r="CC259" i="11"/>
  <c r="CD267" i="11"/>
  <c r="C267" i="11"/>
  <c r="CE270" i="11"/>
  <c r="CS270" i="11"/>
  <c r="CP273" i="11"/>
  <c r="CB273" i="11"/>
  <c r="CW278" i="11"/>
  <c r="CV278" i="11"/>
  <c r="CG278" i="11"/>
  <c r="CF278" i="11"/>
  <c r="CC288" i="11"/>
  <c r="CB288" i="11"/>
  <c r="AY288" i="11" s="1"/>
  <c r="CB357" i="11"/>
  <c r="AN357" i="11" s="1"/>
  <c r="B384" i="11"/>
  <c r="CW218" i="11"/>
  <c r="CA218" i="11"/>
  <c r="AY218" i="11" s="1"/>
  <c r="CQ316" i="11"/>
  <c r="C316" i="11"/>
  <c r="CB333" i="11"/>
  <c r="CP333" i="11"/>
  <c r="B385" i="11"/>
  <c r="CS319" i="11"/>
  <c r="CR319" i="11"/>
  <c r="CU319" i="11"/>
  <c r="CT319" i="11"/>
  <c r="CA333" i="11"/>
  <c r="CO333" i="11"/>
  <c r="V397" i="11"/>
  <c r="CW47" i="11"/>
  <c r="CW203" i="11"/>
  <c r="CD218" i="11"/>
  <c r="CB248" i="11"/>
  <c r="AY248" i="11" s="1"/>
  <c r="CS248" i="11"/>
  <c r="CC268" i="11"/>
  <c r="CB268" i="11"/>
  <c r="CE281" i="11"/>
  <c r="CA330" i="11"/>
  <c r="CW195" i="11"/>
  <c r="CW209" i="11"/>
  <c r="CC248" i="11"/>
  <c r="CC252" i="11"/>
  <c r="AY252" i="11" s="1"/>
  <c r="CE268" i="11"/>
  <c r="CB316" i="11"/>
  <c r="CB330" i="11"/>
  <c r="CW230" i="11"/>
  <c r="CB251" i="11"/>
  <c r="CS251" i="11"/>
  <c r="CB257" i="11"/>
  <c r="CE257" i="11"/>
  <c r="CI272" i="11"/>
  <c r="CH272" i="11"/>
  <c r="C276" i="11"/>
  <c r="CI280" i="11"/>
  <c r="CH280" i="11"/>
  <c r="AY280" i="11" s="1"/>
  <c r="C287" i="11"/>
  <c r="C293" i="11"/>
  <c r="CP411" i="11"/>
  <c r="CO411" i="11"/>
  <c r="E306" i="11"/>
  <c r="C306" i="11" s="1"/>
  <c r="C363" i="11"/>
  <c r="CV234" i="11"/>
  <c r="CF329" i="11"/>
  <c r="CE329" i="11"/>
  <c r="AX329" i="11" s="1"/>
  <c r="CC245" i="11"/>
  <c r="AY245" i="11" s="1"/>
  <c r="CC256" i="11"/>
  <c r="CP404" i="11"/>
  <c r="CO404" i="11"/>
  <c r="CF257" i="10"/>
  <c r="CV257" i="10"/>
  <c r="CG257" i="10"/>
  <c r="CI257" i="10"/>
  <c r="CH257" i="10"/>
  <c r="CW257" i="10"/>
  <c r="CU257" i="10"/>
  <c r="CT257" i="10"/>
  <c r="C306" i="10"/>
  <c r="AY201" i="10"/>
  <c r="CI105" i="10"/>
  <c r="CW105" i="10"/>
  <c r="CV105" i="10"/>
  <c r="CH105" i="10"/>
  <c r="CG105" i="10"/>
  <c r="AM105" i="10" s="1"/>
  <c r="CU105" i="10"/>
  <c r="CS196" i="10"/>
  <c r="CK196" i="10"/>
  <c r="CF196" i="10"/>
  <c r="CE196" i="10"/>
  <c r="AY196" i="10" s="1"/>
  <c r="CY196" i="10"/>
  <c r="CT196" i="10"/>
  <c r="S74" i="10"/>
  <c r="CX198" i="10"/>
  <c r="CU198" i="10"/>
  <c r="CQ198" i="10"/>
  <c r="CC198" i="10"/>
  <c r="CD221" i="10"/>
  <c r="CR221" i="10"/>
  <c r="CO221" i="10"/>
  <c r="CH221" i="10"/>
  <c r="C221" i="10"/>
  <c r="CA200" i="10"/>
  <c r="CB200" i="10"/>
  <c r="CP200" i="10"/>
  <c r="CR200" i="10"/>
  <c r="CW200" i="10"/>
  <c r="CV200" i="10"/>
  <c r="CH200" i="10"/>
  <c r="CB161" i="10"/>
  <c r="CC193" i="10"/>
  <c r="CG198" i="10"/>
  <c r="CQ206" i="10"/>
  <c r="CI221" i="10"/>
  <c r="CA225" i="10"/>
  <c r="CR225" i="10"/>
  <c r="CD225" i="10"/>
  <c r="CH225" i="10"/>
  <c r="CB225" i="10"/>
  <c r="CX230" i="10"/>
  <c r="CC230" i="10"/>
  <c r="CU230" i="10"/>
  <c r="CS231" i="10"/>
  <c r="CQ234" i="10"/>
  <c r="CH236" i="10"/>
  <c r="CG263" i="10"/>
  <c r="CD278" i="10"/>
  <c r="CR312" i="10"/>
  <c r="CE312" i="10"/>
  <c r="CD312" i="10"/>
  <c r="CG312" i="10"/>
  <c r="CT312" i="10"/>
  <c r="CS312" i="10"/>
  <c r="CU312" i="10"/>
  <c r="CG352" i="10"/>
  <c r="B352" i="10"/>
  <c r="CU352" i="10"/>
  <c r="CP396" i="10"/>
  <c r="CO396" i="10"/>
  <c r="CG103" i="10"/>
  <c r="AM103" i="10" s="1"/>
  <c r="CW103" i="10"/>
  <c r="CH103" i="10"/>
  <c r="CA198" i="10"/>
  <c r="CC96" i="10"/>
  <c r="AY193" i="10"/>
  <c r="CB256" i="10"/>
  <c r="CE256" i="10"/>
  <c r="CP256" i="10"/>
  <c r="CS256" i="10"/>
  <c r="CQ256" i="10"/>
  <c r="CC256" i="10"/>
  <c r="CA83" i="10"/>
  <c r="CG205" i="10"/>
  <c r="CJ205" i="10"/>
  <c r="CC205" i="10"/>
  <c r="AY205" i="10" s="1"/>
  <c r="CU205" i="10"/>
  <c r="CC236" i="10"/>
  <c r="CQ236" i="10"/>
  <c r="CG236" i="10"/>
  <c r="CX236" i="10"/>
  <c r="CJ236" i="10"/>
  <c r="CC213" i="10"/>
  <c r="C213" i="10"/>
  <c r="CG213" i="10"/>
  <c r="CX213" i="10"/>
  <c r="CP71" i="10"/>
  <c r="CB71" i="10"/>
  <c r="CO71" i="10"/>
  <c r="CA71" i="10"/>
  <c r="CK198" i="10"/>
  <c r="CF198" i="10"/>
  <c r="CT198" i="10"/>
  <c r="CS198" i="10"/>
  <c r="CA124" i="10"/>
  <c r="AJ124" i="10" s="1"/>
  <c r="CO124" i="10"/>
  <c r="CB124" i="10"/>
  <c r="CA128" i="10"/>
  <c r="AJ128" i="10" s="1"/>
  <c r="CS200" i="10"/>
  <c r="CY200" i="10"/>
  <c r="CK200" i="10"/>
  <c r="CG308" i="10"/>
  <c r="CF308" i="10"/>
  <c r="CT308" i="10"/>
  <c r="CS308" i="10"/>
  <c r="CE308" i="10"/>
  <c r="AW308" i="10" s="1"/>
  <c r="CU308" i="10"/>
  <c r="CR308" i="10"/>
  <c r="CA56" i="10"/>
  <c r="CG56" i="10"/>
  <c r="CV56" i="10"/>
  <c r="CH56" i="10"/>
  <c r="CE56" i="10"/>
  <c r="CF56" i="10"/>
  <c r="CI103" i="10"/>
  <c r="CA120" i="10"/>
  <c r="AJ120" i="10" s="1"/>
  <c r="CB128" i="10"/>
  <c r="CB154" i="10"/>
  <c r="CO154" i="10"/>
  <c r="CA154" i="10"/>
  <c r="CP154" i="10"/>
  <c r="CB172" i="10"/>
  <c r="CA181" i="10"/>
  <c r="CQ200" i="10"/>
  <c r="CX200" i="10"/>
  <c r="CG200" i="10"/>
  <c r="CF205" i="10"/>
  <c r="CT205" i="10"/>
  <c r="CK205" i="10"/>
  <c r="CY205" i="10"/>
  <c r="CS205" i="10"/>
  <c r="CO208" i="10"/>
  <c r="CD208" i="10"/>
  <c r="CA208" i="10"/>
  <c r="CV208" i="10"/>
  <c r="CW208" i="10"/>
  <c r="CI208" i="10"/>
  <c r="CR208" i="10"/>
  <c r="CP208" i="10"/>
  <c r="C208" i="10"/>
  <c r="CJ234" i="10"/>
  <c r="CE236" i="10"/>
  <c r="CF236" i="10"/>
  <c r="CY236" i="10"/>
  <c r="CK236" i="10"/>
  <c r="CP240" i="10"/>
  <c r="CH240" i="10"/>
  <c r="CW240" i="10"/>
  <c r="CV240" i="10"/>
  <c r="CO240" i="10"/>
  <c r="CI240" i="10"/>
  <c r="CD240" i="10"/>
  <c r="CB240" i="10"/>
  <c r="CF261" i="10"/>
  <c r="CW261" i="10"/>
  <c r="CU261" i="10"/>
  <c r="CV261" i="10"/>
  <c r="CQ278" i="10"/>
  <c r="CP278" i="10"/>
  <c r="CB278" i="10"/>
  <c r="CE278" i="10"/>
  <c r="CS278" i="10"/>
  <c r="CV283" i="10"/>
  <c r="CW283" i="10"/>
  <c r="CU283" i="10"/>
  <c r="CF283" i="10"/>
  <c r="CT283" i="10"/>
  <c r="CS334" i="10"/>
  <c r="CT334" i="10"/>
  <c r="CR334" i="10"/>
  <c r="CD334" i="10"/>
  <c r="CC334" i="10"/>
  <c r="AX334" i="10" s="1"/>
  <c r="CQ334" i="10"/>
  <c r="CF334" i="10"/>
  <c r="CP376" i="10"/>
  <c r="CB376" i="10"/>
  <c r="CA376" i="10"/>
  <c r="AT376" i="10" s="1"/>
  <c r="CO376" i="10"/>
  <c r="CU46" i="10"/>
  <c r="CW46" i="10"/>
  <c r="CH46" i="10"/>
  <c r="CT46" i="10"/>
  <c r="CC46" i="10"/>
  <c r="CB46" i="10"/>
  <c r="CA46" i="10"/>
  <c r="AB46" i="10" s="1"/>
  <c r="CQ46" i="10"/>
  <c r="CA72" i="10"/>
  <c r="S72" i="10" s="1"/>
  <c r="CA96" i="10"/>
  <c r="CP124" i="10"/>
  <c r="CO128" i="10"/>
  <c r="CB136" i="10"/>
  <c r="CB181" i="10"/>
  <c r="CU196" i="10"/>
  <c r="CD198" i="10"/>
  <c r="CA221" i="10"/>
  <c r="CK225" i="10"/>
  <c r="CT225" i="10"/>
  <c r="CF225" i="10"/>
  <c r="CE225" i="10"/>
  <c r="CY225" i="10"/>
  <c r="CO234" i="10"/>
  <c r="CI270" i="10"/>
  <c r="CU270" i="10"/>
  <c r="CV270" i="10"/>
  <c r="CT270" i="10"/>
  <c r="CW270" i="10"/>
  <c r="CH270" i="10"/>
  <c r="CR283" i="10"/>
  <c r="CD283" i="10"/>
  <c r="CS289" i="10"/>
  <c r="CQ289" i="10"/>
  <c r="CP289" i="10"/>
  <c r="CE289" i="10"/>
  <c r="CC289" i="10"/>
  <c r="CB289" i="10"/>
  <c r="C337" i="10"/>
  <c r="CP337" i="10"/>
  <c r="CB337" i="10"/>
  <c r="CB72" i="10"/>
  <c r="CB83" i="10"/>
  <c r="CV103" i="10"/>
  <c r="CA121" i="10"/>
  <c r="AJ121" i="10" s="1"/>
  <c r="CB121" i="10"/>
  <c r="CO121" i="10"/>
  <c r="CO125" i="10"/>
  <c r="CP125" i="10"/>
  <c r="CA125" i="10"/>
  <c r="AJ125" i="10" s="1"/>
  <c r="CB125" i="10"/>
  <c r="CB140" i="10"/>
  <c r="CO140" i="10"/>
  <c r="CQ140" i="10"/>
  <c r="CP181" i="10"/>
  <c r="CX217" i="10"/>
  <c r="C217" i="10"/>
  <c r="CQ217" i="10"/>
  <c r="CJ217" i="10"/>
  <c r="CK230" i="10"/>
  <c r="CE230" i="10"/>
  <c r="CS230" i="10"/>
  <c r="CY230" i="10"/>
  <c r="CT230" i="10"/>
  <c r="CP234" i="10"/>
  <c r="CR236" i="10"/>
  <c r="CA236" i="10"/>
  <c r="CB236" i="10"/>
  <c r="CV236" i="10"/>
  <c r="CD236" i="10"/>
  <c r="CW236" i="10"/>
  <c r="CA240" i="10"/>
  <c r="C259" i="10"/>
  <c r="CD259" i="10"/>
  <c r="CF263" i="10"/>
  <c r="CC278" i="10"/>
  <c r="CO72" i="10"/>
  <c r="CO83" i="10"/>
  <c r="CO137" i="10"/>
  <c r="CB137" i="10"/>
  <c r="CA137" i="10"/>
  <c r="CO161" i="10"/>
  <c r="CA182" i="10"/>
  <c r="CB182" i="10"/>
  <c r="CO182" i="10"/>
  <c r="CC200" i="10"/>
  <c r="CB259" i="10"/>
  <c r="CQ259" i="10"/>
  <c r="CE259" i="10"/>
  <c r="CF46" i="10"/>
  <c r="CB78" i="10"/>
  <c r="CP78" i="10"/>
  <c r="CA78" i="10"/>
  <c r="S78" i="10" s="1"/>
  <c r="CQ97" i="10"/>
  <c r="CC97" i="10"/>
  <c r="AX97" i="10" s="1"/>
  <c r="CB97" i="10"/>
  <c r="AZ97" i="10" s="1"/>
  <c r="CO97" i="10"/>
  <c r="CP97" i="10"/>
  <c r="CA140" i="10"/>
  <c r="CA155" i="10"/>
  <c r="CP155" i="10"/>
  <c r="CP161" i="10"/>
  <c r="CS197" i="10"/>
  <c r="CE197" i="10"/>
  <c r="CT197" i="10"/>
  <c r="CK197" i="10"/>
  <c r="CI198" i="10"/>
  <c r="CD200" i="10"/>
  <c r="CH208" i="10"/>
  <c r="CB213" i="10"/>
  <c r="CR213" i="10"/>
  <c r="CI213" i="10"/>
  <c r="CD213" i="10"/>
  <c r="CA213" i="10"/>
  <c r="CH213" i="10"/>
  <c r="CW213" i="10"/>
  <c r="CG228" i="10"/>
  <c r="CX228" i="10"/>
  <c r="CQ228" i="10"/>
  <c r="CJ228" i="10"/>
  <c r="AY228" i="10" s="1"/>
  <c r="CA230" i="10"/>
  <c r="CH230" i="10"/>
  <c r="CB230" i="10"/>
  <c r="CW230" i="10"/>
  <c r="CP230" i="10"/>
  <c r="CO230" i="10"/>
  <c r="CV230" i="10"/>
  <c r="CR230" i="10"/>
  <c r="CD230" i="10"/>
  <c r="CR234" i="10"/>
  <c r="CH261" i="10"/>
  <c r="AY270" i="10"/>
  <c r="CH283" i="10"/>
  <c r="C331" i="10"/>
  <c r="CP331" i="10"/>
  <c r="CB331" i="10"/>
  <c r="CB338" i="10"/>
  <c r="C338" i="10"/>
  <c r="CP338" i="10"/>
  <c r="CV11" i="10"/>
  <c r="CE11" i="10"/>
  <c r="Y11" i="10" s="1"/>
  <c r="CS11" i="10"/>
  <c r="CT11" i="10"/>
  <c r="CU11" i="10"/>
  <c r="CH11" i="10"/>
  <c r="CG11" i="10"/>
  <c r="CG46" i="10"/>
  <c r="CV48" i="10"/>
  <c r="CB51" i="10"/>
  <c r="CG51" i="10"/>
  <c r="CU51" i="10"/>
  <c r="CC51" i="10"/>
  <c r="CA51" i="10"/>
  <c r="CT51" i="10"/>
  <c r="CO56" i="10"/>
  <c r="CO74" i="10"/>
  <c r="CB74" i="10"/>
  <c r="CO78" i="10"/>
  <c r="CP121" i="10"/>
  <c r="CC140" i="10"/>
  <c r="C158" i="10"/>
  <c r="D162" i="10"/>
  <c r="E170" i="10"/>
  <c r="E176" i="10" s="1"/>
  <c r="C167" i="10"/>
  <c r="CE193" i="10"/>
  <c r="CJ198" i="10"/>
  <c r="CE200" i="10"/>
  <c r="CC217" i="10"/>
  <c r="CG224" i="10"/>
  <c r="CX224" i="10"/>
  <c r="C224" i="10"/>
  <c r="CJ224" i="10"/>
  <c r="CC224" i="10"/>
  <c r="CU224" i="10"/>
  <c r="CH228" i="10"/>
  <c r="CV228" i="10"/>
  <c r="CD228" i="10"/>
  <c r="CF230" i="10"/>
  <c r="CO236" i="10"/>
  <c r="CR240" i="10"/>
  <c r="CB250" i="10"/>
  <c r="CE250" i="10"/>
  <c r="CC250" i="10"/>
  <c r="CS250" i="10"/>
  <c r="CQ250" i="10"/>
  <c r="CC259" i="10"/>
  <c r="CI261" i="10"/>
  <c r="CI283" i="10"/>
  <c r="CC298" i="10"/>
  <c r="CO298" i="10"/>
  <c r="CA298" i="10"/>
  <c r="AP298" i="10" s="1"/>
  <c r="CB298" i="10"/>
  <c r="CQ298" i="10"/>
  <c r="CP298" i="10"/>
  <c r="CD298" i="10"/>
  <c r="CG315" i="10"/>
  <c r="CF315" i="10"/>
  <c r="CE315" i="10"/>
  <c r="CD315" i="10"/>
  <c r="CU315" i="10"/>
  <c r="CT315" i="10"/>
  <c r="CP317" i="10"/>
  <c r="CO338" i="10"/>
  <c r="CA338" i="10"/>
  <c r="CA396" i="10"/>
  <c r="CI46" i="10"/>
  <c r="CP56" i="10"/>
  <c r="C122" i="10"/>
  <c r="CP140" i="10"/>
  <c r="CB155" i="10"/>
  <c r="E162" i="10"/>
  <c r="CP182" i="10"/>
  <c r="CI197" i="10"/>
  <c r="CR197" i="10"/>
  <c r="CP197" i="10"/>
  <c r="CH197" i="10"/>
  <c r="CO197" i="10"/>
  <c r="CA197" i="10"/>
  <c r="CF200" i="10"/>
  <c r="CE205" i="10"/>
  <c r="CJ209" i="10"/>
  <c r="CX209" i="10"/>
  <c r="C209" i="10"/>
  <c r="CU209" i="10"/>
  <c r="CG209" i="10"/>
  <c r="CJ213" i="10"/>
  <c r="CI225" i="10"/>
  <c r="CG230" i="10"/>
  <c r="CP236" i="10"/>
  <c r="CU245" i="10"/>
  <c r="CT245" i="10"/>
  <c r="CW245" i="10"/>
  <c r="CV245" i="10"/>
  <c r="CG245" i="10"/>
  <c r="CF245" i="10"/>
  <c r="CP259" i="10"/>
  <c r="CF270" i="10"/>
  <c r="AW315" i="10"/>
  <c r="CB324" i="10"/>
  <c r="CP324" i="10"/>
  <c r="C324" i="10"/>
  <c r="CB396" i="10"/>
  <c r="CO120" i="10"/>
  <c r="CB120" i="10"/>
  <c r="S75" i="10"/>
  <c r="CB149" i="10"/>
  <c r="AS149" i="10" s="1"/>
  <c r="CS193" i="10"/>
  <c r="CB199" i="10"/>
  <c r="CD199" i="10"/>
  <c r="CR199" i="10"/>
  <c r="CP199" i="10"/>
  <c r="CV199" i="10"/>
  <c r="CW199" i="10"/>
  <c r="CT200" i="10"/>
  <c r="CQ213" i="10"/>
  <c r="CG216" i="10"/>
  <c r="CX216" i="10"/>
  <c r="C216" i="10"/>
  <c r="CJ216" i="10"/>
  <c r="CS225" i="10"/>
  <c r="CE231" i="10"/>
  <c r="CY231" i="10"/>
  <c r="C288" i="10"/>
  <c r="CD288" i="10"/>
  <c r="CR288" i="10"/>
  <c r="CA380" i="10"/>
  <c r="CP380" i="10"/>
  <c r="CO380" i="10"/>
  <c r="CB380" i="10"/>
  <c r="CB398" i="10"/>
  <c r="CA409" i="10"/>
  <c r="G409" i="10" s="1"/>
  <c r="CA398" i="10"/>
  <c r="CB75" i="10"/>
  <c r="CB138" i="10"/>
  <c r="CQ138" i="10"/>
  <c r="CP138" i="10"/>
  <c r="CO138" i="10"/>
  <c r="CC138" i="10"/>
  <c r="CA138" i="10"/>
  <c r="AB42" i="10"/>
  <c r="CU56" i="10"/>
  <c r="CB64" i="10"/>
  <c r="S64" i="10" s="1"/>
  <c r="CO75" i="10"/>
  <c r="CO89" i="10"/>
  <c r="C146" i="10"/>
  <c r="CC149" i="10"/>
  <c r="CU200" i="10"/>
  <c r="CQ205" i="10"/>
  <c r="CI216" i="10"/>
  <c r="CW216" i="10"/>
  <c r="CO216" i="10"/>
  <c r="CH216" i="10"/>
  <c r="CD216" i="10"/>
  <c r="CU217" i="10"/>
  <c r="CS222" i="10"/>
  <c r="CE222" i="10"/>
  <c r="AY222" i="10" s="1"/>
  <c r="CF222" i="10"/>
  <c r="CX231" i="10"/>
  <c r="CG231" i="10"/>
  <c r="CQ231" i="10"/>
  <c r="CU231" i="10"/>
  <c r="CS241" i="10"/>
  <c r="CK241" i="10"/>
  <c r="CB253" i="10"/>
  <c r="C253" i="10"/>
  <c r="CQ253" i="10"/>
  <c r="CC253" i="10"/>
  <c r="CS253" i="10"/>
  <c r="CB271" i="10"/>
  <c r="CE271" i="10"/>
  <c r="C271" i="10"/>
  <c r="CP313" i="10"/>
  <c r="C313" i="10"/>
  <c r="CO398" i="10"/>
  <c r="CA172" i="10"/>
  <c r="CP172" i="10"/>
  <c r="C234" i="10"/>
  <c r="CG234" i="10"/>
  <c r="CX234" i="10"/>
  <c r="CC234" i="10"/>
  <c r="CS265" i="10"/>
  <c r="CC265" i="10"/>
  <c r="CQ265" i="10"/>
  <c r="CP265" i="10"/>
  <c r="CE265" i="10"/>
  <c r="CB265" i="10"/>
  <c r="CA136" i="10"/>
  <c r="CO136" i="10"/>
  <c r="CP136" i="10"/>
  <c r="CC136" i="10"/>
  <c r="C183" i="10"/>
  <c r="CX196" i="10"/>
  <c r="CJ196" i="10"/>
  <c r="CQ196" i="10"/>
  <c r="CC196" i="10"/>
  <c r="CS236" i="10"/>
  <c r="CR257" i="10"/>
  <c r="CD257" i="10"/>
  <c r="CO156" i="10"/>
  <c r="CB156" i="10"/>
  <c r="CA156" i="10"/>
  <c r="P156" i="10" s="1"/>
  <c r="CU264" i="10"/>
  <c r="CV264" i="10"/>
  <c r="CT264" i="10"/>
  <c r="CI264" i="10"/>
  <c r="CH264" i="10"/>
  <c r="CF264" i="10"/>
  <c r="CW264" i="10"/>
  <c r="CS56" i="10"/>
  <c r="CH207" i="10"/>
  <c r="CD207" i="10"/>
  <c r="CB207" i="10"/>
  <c r="CU213" i="10"/>
  <c r="CJ206" i="10"/>
  <c r="CC206" i="10"/>
  <c r="CX206" i="10"/>
  <c r="CU206" i="10"/>
  <c r="CS274" i="10"/>
  <c r="CB274" i="10"/>
  <c r="CE274" i="10"/>
  <c r="CC274" i="10"/>
  <c r="CQ274" i="10"/>
  <c r="C274" i="10"/>
  <c r="CF193" i="10"/>
  <c r="CK193" i="10"/>
  <c r="CE311" i="10"/>
  <c r="CD311" i="10"/>
  <c r="CR311" i="10"/>
  <c r="CS311" i="10"/>
  <c r="CU311" i="10"/>
  <c r="CT311" i="10"/>
  <c r="CG311" i="10"/>
  <c r="CF311" i="10"/>
  <c r="CU193" i="10"/>
  <c r="CX193" i="10"/>
  <c r="CQ193" i="10"/>
  <c r="CJ193" i="10"/>
  <c r="CB311" i="10"/>
  <c r="AW311" i="10" s="1"/>
  <c r="CP311" i="10"/>
  <c r="AB43" i="10"/>
  <c r="CY198" i="10"/>
  <c r="CI209" i="10"/>
  <c r="CD209" i="10"/>
  <c r="CB209" i="10"/>
  <c r="CR209" i="10"/>
  <c r="CW209" i="10"/>
  <c r="CV209" i="10"/>
  <c r="CH209" i="10"/>
  <c r="CP379" i="10"/>
  <c r="CO379" i="10"/>
  <c r="CA379" i="10"/>
  <c r="CJ200" i="10"/>
  <c r="CU220" i="10"/>
  <c r="CX220" i="10"/>
  <c r="CG220" i="10"/>
  <c r="CJ220" i="10"/>
  <c r="CT236" i="10"/>
  <c r="CC299" i="10"/>
  <c r="CA299" i="10"/>
  <c r="AP299" i="10" s="1"/>
  <c r="CP299" i="10"/>
  <c r="CO299" i="10"/>
  <c r="CD299" i="10"/>
  <c r="CQ299" i="10"/>
  <c r="CR299" i="10"/>
  <c r="CB299" i="10"/>
  <c r="CS332" i="10"/>
  <c r="CR332" i="10"/>
  <c r="CF332" i="10"/>
  <c r="CT332" i="10"/>
  <c r="CC332" i="10"/>
  <c r="CE332" i="10"/>
  <c r="CD332" i="10"/>
  <c r="CO46" i="10"/>
  <c r="CH49" i="10"/>
  <c r="CO49" i="10"/>
  <c r="CA49" i="10"/>
  <c r="CT49" i="10"/>
  <c r="CC49" i="10"/>
  <c r="CB49" i="10"/>
  <c r="CV49" i="10"/>
  <c r="CU49" i="10"/>
  <c r="CA209" i="10"/>
  <c r="CH220" i="10"/>
  <c r="CA220" i="10"/>
  <c r="CW220" i="10"/>
  <c r="CV220" i="10"/>
  <c r="CI220" i="10"/>
  <c r="CU236" i="10"/>
  <c r="CV292" i="10"/>
  <c r="CH292" i="10"/>
  <c r="CG292" i="10"/>
  <c r="CF292" i="10"/>
  <c r="CW292" i="10"/>
  <c r="CP332" i="10"/>
  <c r="CB332" i="10"/>
  <c r="C339" i="10"/>
  <c r="CB339" i="10"/>
  <c r="CP339" i="10"/>
  <c r="CB409" i="10"/>
  <c r="CP409" i="10"/>
  <c r="CA89" i="10"/>
  <c r="CA134" i="10"/>
  <c r="CC134" i="10"/>
  <c r="CP134" i="10"/>
  <c r="CQ134" i="10"/>
  <c r="CO134" i="10"/>
  <c r="CK48" i="10"/>
  <c r="CC48" i="10"/>
  <c r="CT48" i="10"/>
  <c r="CB48" i="10"/>
  <c r="CA48" i="10"/>
  <c r="CU48" i="10"/>
  <c r="CO64" i="10"/>
  <c r="CP89" i="10"/>
  <c r="CA199" i="10"/>
  <c r="CI207" i="10"/>
  <c r="CO359" i="10"/>
  <c r="CP359" i="10"/>
  <c r="CB359" i="10"/>
  <c r="CA363" i="10"/>
  <c r="CO363" i="10"/>
  <c r="CB363" i="10"/>
  <c r="CP363" i="10"/>
  <c r="CA95" i="10"/>
  <c r="CO95" i="10"/>
  <c r="CC95" i="10"/>
  <c r="CB95" i="10"/>
  <c r="CQ139" i="10"/>
  <c r="CB139" i="10"/>
  <c r="AN139" i="10" s="1"/>
  <c r="C157" i="10"/>
  <c r="CD202" i="10"/>
  <c r="CO202" i="10"/>
  <c r="CA202" i="10"/>
  <c r="CV202" i="10"/>
  <c r="CH202" i="10"/>
  <c r="CP202" i="10"/>
  <c r="C202" i="10"/>
  <c r="CO207" i="10"/>
  <c r="CE212" i="10"/>
  <c r="CW225" i="10"/>
  <c r="CT255" i="10"/>
  <c r="CG255" i="10"/>
  <c r="CF255" i="10"/>
  <c r="CW255" i="10"/>
  <c r="CV255" i="10"/>
  <c r="CU255" i="10"/>
  <c r="CI255" i="10"/>
  <c r="CH255" i="10"/>
  <c r="CQ332" i="10"/>
  <c r="CO11" i="10"/>
  <c r="CG49" i="10"/>
  <c r="Y57" i="10"/>
  <c r="CA127" i="10"/>
  <c r="AJ127" i="10" s="1"/>
  <c r="CP127" i="10"/>
  <c r="E157" i="10"/>
  <c r="CO209" i="10"/>
  <c r="CS215" i="10"/>
  <c r="CE215" i="10"/>
  <c r="CF215" i="10"/>
  <c r="CY215" i="10"/>
  <c r="CD255" i="10"/>
  <c r="CR255" i="10"/>
  <c r="CC321" i="10"/>
  <c r="C321" i="10"/>
  <c r="CQ321" i="10"/>
  <c r="CF329" i="10"/>
  <c r="AX329" i="10" s="1"/>
  <c r="CE329" i="10"/>
  <c r="CD329" i="10"/>
  <c r="CC329" i="10"/>
  <c r="CT329" i="10"/>
  <c r="CS329" i="10"/>
  <c r="CR329" i="10"/>
  <c r="CB344" i="10"/>
  <c r="CP344" i="10"/>
  <c r="C344" i="10"/>
  <c r="CT47" i="10"/>
  <c r="CF47" i="10"/>
  <c r="CU47" i="10"/>
  <c r="CB47" i="10"/>
  <c r="CC47" i="10"/>
  <c r="CA47" i="10"/>
  <c r="CI49" i="10"/>
  <c r="CQ51" i="10"/>
  <c r="CP81" i="10"/>
  <c r="CB81" i="10"/>
  <c r="S81" i="10" s="1"/>
  <c r="CO81" i="10"/>
  <c r="CB127" i="10"/>
  <c r="CA169" i="10"/>
  <c r="S169" i="10" s="1"/>
  <c r="D183" i="10"/>
  <c r="CC195" i="10"/>
  <c r="CQ195" i="10"/>
  <c r="CJ195" i="10"/>
  <c r="CW197" i="10"/>
  <c r="CI199" i="10"/>
  <c r="CB202" i="10"/>
  <c r="CX205" i="10"/>
  <c r="CR207" i="10"/>
  <c r="CP209" i="10"/>
  <c r="CQ215" i="10"/>
  <c r="CJ215" i="10"/>
  <c r="CX215" i="10"/>
  <c r="CG215" i="10"/>
  <c r="CC215" i="10"/>
  <c r="AY215" i="10" s="1"/>
  <c r="CP216" i="10"/>
  <c r="CQ220" i="10"/>
  <c r="CQ224" i="10"/>
  <c r="CR226" i="10"/>
  <c r="CP226" i="10"/>
  <c r="CB226" i="10"/>
  <c r="CH226" i="10"/>
  <c r="CI226" i="10"/>
  <c r="CD226" i="10"/>
  <c r="CO226" i="10"/>
  <c r="C226" i="10"/>
  <c r="CC231" i="10"/>
  <c r="CB255" i="10"/>
  <c r="AY255" i="10" s="1"/>
  <c r="CE255" i="10"/>
  <c r="CS255" i="10"/>
  <c r="CG258" i="10"/>
  <c r="CW258" i="10"/>
  <c r="CV258" i="10"/>
  <c r="CU258" i="10"/>
  <c r="CT258" i="10"/>
  <c r="CF258" i="10"/>
  <c r="CS271" i="10"/>
  <c r="CU292" i="10"/>
  <c r="E306" i="10"/>
  <c r="C310" i="10"/>
  <c r="CP310" i="10"/>
  <c r="CB310" i="10"/>
  <c r="CA359" i="10"/>
  <c r="AN359" i="10" s="1"/>
  <c r="CD265" i="10"/>
  <c r="CR265" i="10"/>
  <c r="CB96" i="10"/>
  <c r="CQ96" i="10"/>
  <c r="CP96" i="10"/>
  <c r="CT263" i="10"/>
  <c r="CV263" i="10"/>
  <c r="CU263" i="10"/>
  <c r="CI263" i="10"/>
  <c r="CH263" i="10"/>
  <c r="CP272" i="10"/>
  <c r="CE272" i="10"/>
  <c r="CS272" i="10"/>
  <c r="CB272" i="10"/>
  <c r="CW278" i="10"/>
  <c r="CV278" i="10"/>
  <c r="CF278" i="10"/>
  <c r="CH278" i="10"/>
  <c r="CU278" i="10"/>
  <c r="CT278" i="10"/>
  <c r="CG278" i="10"/>
  <c r="P161" i="10"/>
  <c r="CH198" i="10"/>
  <c r="CR198" i="10"/>
  <c r="CV198" i="10"/>
  <c r="CP198" i="10"/>
  <c r="CO198" i="10"/>
  <c r="CB198" i="10"/>
  <c r="CI234" i="10"/>
  <c r="CA234" i="10"/>
  <c r="CV234" i="10"/>
  <c r="CH234" i="10"/>
  <c r="CB234" i="10"/>
  <c r="CD234" i="10"/>
  <c r="C256" i="10"/>
  <c r="CD256" i="10"/>
  <c r="CV289" i="10"/>
  <c r="CI289" i="10"/>
  <c r="CH289" i="10"/>
  <c r="CG289" i="10"/>
  <c r="CT289" i="10"/>
  <c r="CU289" i="10"/>
  <c r="CF289" i="10"/>
  <c r="CP184" i="10"/>
  <c r="CA184" i="10"/>
  <c r="R184" i="10" s="1"/>
  <c r="CO184" i="10"/>
  <c r="CO174" i="10"/>
  <c r="CP174" i="10"/>
  <c r="CS220" i="10"/>
  <c r="CF220" i="10"/>
  <c r="CY220" i="10"/>
  <c r="CT261" i="10"/>
  <c r="CR276" i="10"/>
  <c r="CD276" i="10"/>
  <c r="C276" i="10"/>
  <c r="CK46" i="10"/>
  <c r="CE58" i="10"/>
  <c r="CA58" i="10"/>
  <c r="CB58" i="10"/>
  <c r="CU58" i="10"/>
  <c r="CV58" i="10"/>
  <c r="CT58" i="10"/>
  <c r="CG58" i="10"/>
  <c r="CF58" i="10"/>
  <c r="CY199" i="10"/>
  <c r="CF199" i="10"/>
  <c r="CS199" i="10"/>
  <c r="CT199" i="10"/>
  <c r="CE199" i="10"/>
  <c r="CQ207" i="10"/>
  <c r="CG207" i="10"/>
  <c r="CU207" i="10"/>
  <c r="C207" i="10"/>
  <c r="CJ207" i="10"/>
  <c r="CC207" i="10"/>
  <c r="CV221" i="10"/>
  <c r="CS276" i="10"/>
  <c r="CQ276" i="10"/>
  <c r="CP276" i="10"/>
  <c r="CE276" i="10"/>
  <c r="CP357" i="10"/>
  <c r="CB357" i="10"/>
  <c r="CO357" i="10"/>
  <c r="CA357" i="10"/>
  <c r="AN357" i="10" s="1"/>
  <c r="CQ199" i="10"/>
  <c r="CX199" i="10"/>
  <c r="CU199" i="10"/>
  <c r="CG199" i="10"/>
  <c r="CO200" i="10"/>
  <c r="CW221" i="10"/>
  <c r="CB276" i="10"/>
  <c r="CB379" i="10"/>
  <c r="CT56" i="10"/>
  <c r="CK212" i="10"/>
  <c r="CT212" i="10"/>
  <c r="CY212" i="10"/>
  <c r="CS212" i="10"/>
  <c r="CV46" i="10"/>
  <c r="CP75" i="10"/>
  <c r="CB134" i="10"/>
  <c r="AN134" i="10" s="1"/>
  <c r="CP149" i="10"/>
  <c r="CP156" i="10"/>
  <c r="CB174" i="10"/>
  <c r="S174" i="10" s="1"/>
  <c r="CF219" i="10"/>
  <c r="AY219" i="10" s="1"/>
  <c r="CT219" i="10"/>
  <c r="CS219" i="10"/>
  <c r="CK219" i="10"/>
  <c r="CE220" i="10"/>
  <c r="CV225" i="10"/>
  <c r="C229" i="10"/>
  <c r="CQ229" i="10"/>
  <c r="CC229" i="10"/>
  <c r="AY229" i="10" s="1"/>
  <c r="CJ229" i="10"/>
  <c r="CG229" i="10"/>
  <c r="CG264" i="10"/>
  <c r="CA386" i="10"/>
  <c r="CP386" i="10"/>
  <c r="CB386" i="10"/>
  <c r="CX46" i="10"/>
  <c r="CF49" i="10"/>
  <c r="CO58" i="10"/>
  <c r="CP64" i="10"/>
  <c r="S80" i="10"/>
  <c r="CO119" i="10"/>
  <c r="CA119" i="10"/>
  <c r="AJ119" i="10" s="1"/>
  <c r="CB119" i="10"/>
  <c r="CC135" i="10"/>
  <c r="CQ135" i="10"/>
  <c r="CP135" i="10"/>
  <c r="CB135" i="10"/>
  <c r="AN135" i="10" s="1"/>
  <c r="CO135" i="10"/>
  <c r="C171" i="10"/>
  <c r="E175" i="10"/>
  <c r="CY193" i="10"/>
  <c r="CC199" i="10"/>
  <c r="CV213" i="10"/>
  <c r="CB216" i="10"/>
  <c r="CI292" i="10"/>
  <c r="CY46" i="10"/>
  <c r="CO51" i="10"/>
  <c r="CP58" i="10"/>
  <c r="CG106" i="10"/>
  <c r="AM106" i="10" s="1"/>
  <c r="CU106" i="10"/>
  <c r="CH106" i="10"/>
  <c r="CO180" i="10"/>
  <c r="CP180" i="10"/>
  <c r="CB180" i="10"/>
  <c r="CA180" i="10"/>
  <c r="R180" i="10" s="1"/>
  <c r="CP187" i="10"/>
  <c r="CO187" i="10"/>
  <c r="CB187" i="10"/>
  <c r="R187" i="10" s="1"/>
  <c r="CF195" i="10"/>
  <c r="CS195" i="10"/>
  <c r="CK195" i="10"/>
  <c r="CG196" i="10"/>
  <c r="CH199" i="10"/>
  <c r="CP207" i="10"/>
  <c r="CC216" i="10"/>
  <c r="CO220" i="10"/>
  <c r="CV277" i="10"/>
  <c r="CW277" i="10"/>
  <c r="CU277" i="10"/>
  <c r="CT277" i="10"/>
  <c r="CG277" i="10"/>
  <c r="CF277" i="10"/>
  <c r="CH277" i="10"/>
  <c r="CI277" i="10"/>
  <c r="CT292" i="10"/>
  <c r="CP11" i="10"/>
  <c r="CQ11" i="10"/>
  <c r="CF48" i="10"/>
  <c r="CJ49" i="10"/>
  <c r="CA66" i="10"/>
  <c r="S66" i="10" s="1"/>
  <c r="CP95" i="10"/>
  <c r="CV106" i="10"/>
  <c r="CP119" i="10"/>
  <c r="CO127" i="10"/>
  <c r="G163" i="10"/>
  <c r="CO169" i="10"/>
  <c r="CD195" i="10"/>
  <c r="CR195" i="10"/>
  <c r="CW195" i="10"/>
  <c r="CV195" i="10"/>
  <c r="CO195" i="10"/>
  <c r="CP195" i="10"/>
  <c r="CA195" i="10"/>
  <c r="CY197" i="10"/>
  <c r="CJ199" i="10"/>
  <c r="C206" i="10"/>
  <c r="CQ209" i="10"/>
  <c r="CQ216" i="10"/>
  <c r="AY218" i="10"/>
  <c r="CR220" i="10"/>
  <c r="CC255" i="10"/>
  <c r="C265" i="10"/>
  <c r="C272" i="10"/>
  <c r="CO387" i="10"/>
  <c r="CB387" i="10"/>
  <c r="CA387" i="10"/>
  <c r="AT387" i="10" s="1"/>
  <c r="CP387" i="10"/>
  <c r="CC283" i="10"/>
  <c r="CB283" i="10"/>
  <c r="CS283" i="10"/>
  <c r="CQ283" i="10"/>
  <c r="CV285" i="10"/>
  <c r="CU285" i="10"/>
  <c r="CT285" i="10"/>
  <c r="CI285" i="10"/>
  <c r="CH285" i="10"/>
  <c r="CF285" i="10"/>
  <c r="CR292" i="10"/>
  <c r="CD292" i="10"/>
  <c r="CO339" i="10"/>
  <c r="CA339" i="10"/>
  <c r="CB80" i="10"/>
  <c r="CO80" i="10"/>
  <c r="D170" i="10"/>
  <c r="D176" i="10" s="1"/>
  <c r="CA217" i="10"/>
  <c r="CD217" i="10"/>
  <c r="CW217" i="10"/>
  <c r="CI217" i="10"/>
  <c r="CQ222" i="10"/>
  <c r="CX235" i="10"/>
  <c r="CG235" i="10"/>
  <c r="CU235" i="10"/>
  <c r="C235" i="10"/>
  <c r="CW248" i="10"/>
  <c r="CG248" i="10"/>
  <c r="CI248" i="10"/>
  <c r="CH248" i="10"/>
  <c r="CT248" i="10"/>
  <c r="CV248" i="10"/>
  <c r="CW252" i="10"/>
  <c r="CI252" i="10"/>
  <c r="CV252" i="10"/>
  <c r="CU252" i="10"/>
  <c r="CH252" i="10"/>
  <c r="CG252" i="10"/>
  <c r="CF252" i="10"/>
  <c r="AY252" i="10" s="1"/>
  <c r="CE261" i="10"/>
  <c r="CC261" i="10"/>
  <c r="CQ261" i="10"/>
  <c r="CP261" i="10"/>
  <c r="CE323" i="10"/>
  <c r="CD323" i="10"/>
  <c r="AW323" i="10" s="1"/>
  <c r="CT323" i="10"/>
  <c r="CS323" i="10"/>
  <c r="CU323" i="10"/>
  <c r="CR323" i="10"/>
  <c r="CB336" i="10"/>
  <c r="CP336" i="10"/>
  <c r="C336" i="10"/>
  <c r="CQ42" i="10"/>
  <c r="C159" i="10"/>
  <c r="C185" i="10"/>
  <c r="CA235" i="10"/>
  <c r="CB235" i="10"/>
  <c r="CV235" i="10"/>
  <c r="CV241" i="10"/>
  <c r="CI241" i="10"/>
  <c r="CD241" i="10"/>
  <c r="CB241" i="10"/>
  <c r="CW241" i="10"/>
  <c r="CO241" i="10"/>
  <c r="CR241" i="10"/>
  <c r="CB248" i="10"/>
  <c r="AY248" i="10" s="1"/>
  <c r="CP248" i="10"/>
  <c r="CS248" i="10"/>
  <c r="CC248" i="10"/>
  <c r="C250" i="10"/>
  <c r="CR250" i="10"/>
  <c r="CB261" i="10"/>
  <c r="CE268" i="10"/>
  <c r="CC268" i="10"/>
  <c r="CS268" i="10"/>
  <c r="CQ268" i="10"/>
  <c r="CP268" i="10"/>
  <c r="CB268" i="10"/>
  <c r="CR274" i="10"/>
  <c r="CD274" i="10"/>
  <c r="CE283" i="10"/>
  <c r="CR277" i="10"/>
  <c r="CD277" i="10"/>
  <c r="CQ318" i="10"/>
  <c r="C318" i="10"/>
  <c r="CB400" i="10"/>
  <c r="CA400" i="10"/>
  <c r="V400" i="10" s="1"/>
  <c r="CP400" i="10"/>
  <c r="CB318" i="10"/>
  <c r="CP318" i="10"/>
  <c r="CC148" i="10"/>
  <c r="CP148" i="10"/>
  <c r="CQ148" i="10"/>
  <c r="CB148" i="10"/>
  <c r="AS148" i="10" s="1"/>
  <c r="CY204" i="10"/>
  <c r="CK204" i="10"/>
  <c r="CJ212" i="10"/>
  <c r="CX212" i="10"/>
  <c r="CF223" i="10"/>
  <c r="CE223" i="10"/>
  <c r="CV293" i="10"/>
  <c r="CT293" i="10"/>
  <c r="CF293" i="10"/>
  <c r="AB45" i="10"/>
  <c r="CA65" i="10"/>
  <c r="S65" i="10" s="1"/>
  <c r="CB173" i="10"/>
  <c r="S173" i="10" s="1"/>
  <c r="CO173" i="10"/>
  <c r="CF203" i="10"/>
  <c r="CS203" i="10"/>
  <c r="CK203" i="10"/>
  <c r="CA206" i="10"/>
  <c r="CU248" i="10"/>
  <c r="CB258" i="10"/>
  <c r="CE258" i="10"/>
  <c r="CQ258" i="10"/>
  <c r="CP258" i="10"/>
  <c r="CI262" i="10"/>
  <c r="CH262" i="10"/>
  <c r="CG262" i="10"/>
  <c r="CT262" i="10"/>
  <c r="CH269" i="10"/>
  <c r="CG269" i="10"/>
  <c r="CF269" i="10"/>
  <c r="CW269" i="10"/>
  <c r="CV269" i="10"/>
  <c r="CI269" i="10"/>
  <c r="CW285" i="10"/>
  <c r="CU309" i="10"/>
  <c r="CT309" i="10"/>
  <c r="CG309" i="10"/>
  <c r="CU320" i="10"/>
  <c r="CR320" i="10"/>
  <c r="CS320" i="10"/>
  <c r="CT320" i="10"/>
  <c r="CG320" i="10"/>
  <c r="CF320" i="10"/>
  <c r="AW320" i="10" s="1"/>
  <c r="CA358" i="10"/>
  <c r="CP358" i="10"/>
  <c r="CP366" i="10"/>
  <c r="CB366" i="10"/>
  <c r="CO366" i="10"/>
  <c r="CB382" i="10"/>
  <c r="CO382" i="10"/>
  <c r="CP382" i="10"/>
  <c r="CO41" i="10"/>
  <c r="CG41" i="10"/>
  <c r="CV41" i="10"/>
  <c r="CX41" i="10"/>
  <c r="CA69" i="10"/>
  <c r="CB82" i="10"/>
  <c r="CO82" i="10"/>
  <c r="CA82" i="10"/>
  <c r="CA212" i="10"/>
  <c r="CP223" i="10"/>
  <c r="CD223" i="10"/>
  <c r="CB223" i="10"/>
  <c r="CR223" i="10"/>
  <c r="CA223" i="10"/>
  <c r="CQ235" i="10"/>
  <c r="CR238" i="10"/>
  <c r="CP238" i="10"/>
  <c r="CI238" i="10"/>
  <c r="CH238" i="10"/>
  <c r="CW251" i="10"/>
  <c r="CV251" i="10"/>
  <c r="CG251" i="10"/>
  <c r="CT251" i="10"/>
  <c r="CI251" i="10"/>
  <c r="CJ40" i="10"/>
  <c r="CX40" i="10"/>
  <c r="CW40" i="10"/>
  <c r="CO65" i="10"/>
  <c r="CB69" i="10"/>
  <c r="CA160" i="10"/>
  <c r="P160" i="10" s="1"/>
  <c r="CB168" i="10"/>
  <c r="CA186" i="10"/>
  <c r="R186" i="10" s="1"/>
  <c r="CT201" i="10"/>
  <c r="CF201" i="10"/>
  <c r="CY201" i="10"/>
  <c r="CK201" i="10"/>
  <c r="CR203" i="10"/>
  <c r="CD203" i="10"/>
  <c r="AY203" i="10" s="1"/>
  <c r="CO203" i="10"/>
  <c r="CC210" i="10"/>
  <c r="CU210" i="10"/>
  <c r="C210" i="10"/>
  <c r="CJ210" i="10"/>
  <c r="CG210" i="10"/>
  <c r="CX210" i="10"/>
  <c r="CR211" i="10"/>
  <c r="CP211" i="10"/>
  <c r="CV211" i="10"/>
  <c r="CP217" i="10"/>
  <c r="CC233" i="10"/>
  <c r="AY233" i="10" s="1"/>
  <c r="CU233" i="10"/>
  <c r="CR235" i="10"/>
  <c r="C237" i="10"/>
  <c r="CQ237" i="10"/>
  <c r="CA238" i="10"/>
  <c r="CP241" i="10"/>
  <c r="CB249" i="10"/>
  <c r="CS249" i="10"/>
  <c r="CQ249" i="10"/>
  <c r="CT252" i="10"/>
  <c r="CS262" i="10"/>
  <c r="CB262" i="10"/>
  <c r="CQ262" i="10"/>
  <c r="CP269" i="10"/>
  <c r="CB269" i="10"/>
  <c r="AY273" i="10"/>
  <c r="CI280" i="10"/>
  <c r="CH280" i="10"/>
  <c r="AY280" i="10" s="1"/>
  <c r="CW280" i="10"/>
  <c r="CV280" i="10"/>
  <c r="CD293" i="10"/>
  <c r="CB358" i="10"/>
  <c r="CA366" i="10"/>
  <c r="AN366" i="10" s="1"/>
  <c r="CB388" i="10"/>
  <c r="CA388" i="10"/>
  <c r="CP388" i="10"/>
  <c r="CO388" i="10"/>
  <c r="CW206" i="10"/>
  <c r="CO206" i="10"/>
  <c r="CB206" i="10"/>
  <c r="CH206" i="10"/>
  <c r="CV206" i="10"/>
  <c r="CH267" i="10"/>
  <c r="CT267" i="10"/>
  <c r="CF267" i="10"/>
  <c r="CI267" i="10"/>
  <c r="CE277" i="10"/>
  <c r="CB277" i="10"/>
  <c r="AY277" i="10" s="1"/>
  <c r="CP277" i="10"/>
  <c r="CV282" i="10"/>
  <c r="CI282" i="10"/>
  <c r="CH282" i="10"/>
  <c r="CF282" i="10"/>
  <c r="AY282" i="10" s="1"/>
  <c r="CW282" i="10"/>
  <c r="CU282" i="10"/>
  <c r="CO300" i="10"/>
  <c r="CQ300" i="10"/>
  <c r="CP300" i="10"/>
  <c r="CC300" i="10"/>
  <c r="CB300" i="10"/>
  <c r="CF322" i="10"/>
  <c r="CE322" i="10"/>
  <c r="CS322" i="10"/>
  <c r="CD322" i="10"/>
  <c r="CA344" i="10"/>
  <c r="CI42" i="10"/>
  <c r="CT42" i="10"/>
  <c r="CW42" i="10"/>
  <c r="CF43" i="10"/>
  <c r="CC43" i="10"/>
  <c r="CV43" i="10"/>
  <c r="CC44" i="10"/>
  <c r="CA44" i="10"/>
  <c r="AB44" i="10" s="1"/>
  <c r="CO44" i="10"/>
  <c r="CV44" i="10"/>
  <c r="CB73" i="10"/>
  <c r="CA73" i="10"/>
  <c r="S73" i="10" s="1"/>
  <c r="CB133" i="10"/>
  <c r="CC133" i="10"/>
  <c r="CP141" i="10"/>
  <c r="CO141" i="10"/>
  <c r="CC141" i="10"/>
  <c r="AN141" i="10" s="1"/>
  <c r="CQ204" i="10"/>
  <c r="CJ204" i="10"/>
  <c r="CH212" i="10"/>
  <c r="CD212" i="10"/>
  <c r="CQ238" i="10"/>
  <c r="CC238" i="10"/>
  <c r="C238" i="10"/>
  <c r="CR252" i="10"/>
  <c r="CR275" i="10"/>
  <c r="C275" i="10"/>
  <c r="CB330" i="10"/>
  <c r="C330" i="10"/>
  <c r="CB65" i="10"/>
  <c r="AX98" i="10"/>
  <c r="CA168" i="10"/>
  <c r="CO204" i="10"/>
  <c r="CA204" i="10"/>
  <c r="CB204" i="10"/>
  <c r="CP204" i="10"/>
  <c r="C211" i="10"/>
  <c r="CX211" i="10"/>
  <c r="CO217" i="10"/>
  <c r="CF233" i="10"/>
  <c r="CT233" i="10"/>
  <c r="CC258" i="10"/>
  <c r="CD262" i="10"/>
  <c r="CR262" i="10"/>
  <c r="CC275" i="10"/>
  <c r="CS275" i="10"/>
  <c r="CB275" i="10"/>
  <c r="CP275" i="10"/>
  <c r="CV286" i="10"/>
  <c r="CF286" i="10"/>
  <c r="CW286" i="10"/>
  <c r="CH286" i="10"/>
  <c r="CG286" i="10"/>
  <c r="CT286" i="10"/>
  <c r="CI286" i="10"/>
  <c r="CA300" i="10"/>
  <c r="AP300" i="10" s="1"/>
  <c r="CC318" i="10"/>
  <c r="CQ320" i="10"/>
  <c r="CC320" i="10"/>
  <c r="CA330" i="10"/>
  <c r="CO330" i="10"/>
  <c r="CY38" i="10"/>
  <c r="CA38" i="10"/>
  <c r="AB38" i="10" s="1"/>
  <c r="CW38" i="10"/>
  <c r="CV39" i="10"/>
  <c r="CO39" i="10"/>
  <c r="CB39" i="10"/>
  <c r="AB39" i="10" s="1"/>
  <c r="CX39" i="10"/>
  <c r="CA40" i="10"/>
  <c r="AB40" i="10" s="1"/>
  <c r="CA41" i="10"/>
  <c r="CB42" i="10"/>
  <c r="CB43" i="10"/>
  <c r="CG59" i="10"/>
  <c r="CU59" i="10"/>
  <c r="CE59" i="10"/>
  <c r="Y59" i="10" s="1"/>
  <c r="CO69" i="10"/>
  <c r="CP73" i="10"/>
  <c r="CP82" i="10"/>
  <c r="CA141" i="10"/>
  <c r="CB160" i="10"/>
  <c r="CB186" i="10"/>
  <c r="CJ201" i="10"/>
  <c r="CQ201" i="10"/>
  <c r="CC204" i="10"/>
  <c r="CC212" i="10"/>
  <c r="CC221" i="10"/>
  <c r="CX221" i="10"/>
  <c r="CC223" i="10"/>
  <c r="CU232" i="10"/>
  <c r="C232" i="10"/>
  <c r="CG232" i="10"/>
  <c r="CQ232" i="10"/>
  <c r="CP233" i="10"/>
  <c r="CR233" i="10"/>
  <c r="CO233" i="10"/>
  <c r="CD233" i="10"/>
  <c r="CV233" i="10"/>
  <c r="CB238" i="10"/>
  <c r="CB247" i="10"/>
  <c r="CE247" i="10"/>
  <c r="CP247" i="10"/>
  <c r="CC247" i="10"/>
  <c r="C247" i="10"/>
  <c r="CC249" i="10"/>
  <c r="CB251" i="10"/>
  <c r="CP251" i="10"/>
  <c r="CQ251" i="10"/>
  <c r="CC269" i="10"/>
  <c r="CD275" i="10"/>
  <c r="CQ277" i="10"/>
  <c r="CE286" i="10"/>
  <c r="CS286" i="10"/>
  <c r="CB286" i="10"/>
  <c r="CC286" i="10"/>
  <c r="CR300" i="10"/>
  <c r="CD309" i="10"/>
  <c r="AW309" i="10" s="1"/>
  <c r="AX335" i="10"/>
  <c r="CO358" i="10"/>
  <c r="CB372" i="10"/>
  <c r="AT372" i="10" s="1"/>
  <c r="CP372" i="10"/>
  <c r="CA382" i="10"/>
  <c r="CQ292" i="10"/>
  <c r="CB292" i="10"/>
  <c r="CS292" i="10"/>
  <c r="CP292" i="10"/>
  <c r="CE292" i="10"/>
  <c r="CS314" i="10"/>
  <c r="CF314" i="10"/>
  <c r="AW314" i="10" s="1"/>
  <c r="CE314" i="10"/>
  <c r="CQ316" i="10"/>
  <c r="C316" i="10"/>
  <c r="CO397" i="10"/>
  <c r="CP397" i="10"/>
  <c r="CB397" i="10"/>
  <c r="CA397" i="10"/>
  <c r="V397" i="10" s="1"/>
  <c r="CT218" i="10"/>
  <c r="CY218" i="10"/>
  <c r="CU254" i="10"/>
  <c r="CI254" i="10"/>
  <c r="CF254" i="10"/>
  <c r="C266" i="10"/>
  <c r="CQ266" i="10"/>
  <c r="CQ291" i="10"/>
  <c r="CP291" i="10"/>
  <c r="CC291" i="10"/>
  <c r="CB291" i="10"/>
  <c r="C291" i="10"/>
  <c r="CS293" i="10"/>
  <c r="CC293" i="10"/>
  <c r="CQ293" i="10"/>
  <c r="CP293" i="10"/>
  <c r="CT314" i="10"/>
  <c r="CR346" i="10"/>
  <c r="CQ346" i="10"/>
  <c r="CP384" i="10"/>
  <c r="CO384" i="10"/>
  <c r="CT12" i="10"/>
  <c r="CD12" i="10"/>
  <c r="Y12" i="10" s="1"/>
  <c r="CC13" i="10"/>
  <c r="Y13" i="10" s="1"/>
  <c r="CQ13" i="10"/>
  <c r="CP14" i="10"/>
  <c r="CA14" i="10"/>
  <c r="Y14" i="10" s="1"/>
  <c r="CO14" i="10"/>
  <c r="G21" i="10"/>
  <c r="CG36" i="10"/>
  <c r="CW36" i="10"/>
  <c r="CI36" i="10"/>
  <c r="CT37" i="10"/>
  <c r="CF37" i="10"/>
  <c r="AB37" i="10" s="1"/>
  <c r="CY37" i="10"/>
  <c r="C104" i="10"/>
  <c r="CO219" i="10"/>
  <c r="CV219" i="10"/>
  <c r="CI219" i="10"/>
  <c r="CW219" i="10"/>
  <c r="CR249" i="10"/>
  <c r="C249" i="10"/>
  <c r="CE264" i="10"/>
  <c r="CS264" i="10"/>
  <c r="CC264" i="10"/>
  <c r="CB264" i="10"/>
  <c r="CE291" i="10"/>
  <c r="CB293" i="10"/>
  <c r="CU314" i="10"/>
  <c r="CC317" i="10"/>
  <c r="C317" i="10"/>
  <c r="CQ317" i="10"/>
  <c r="CP360" i="10"/>
  <c r="CO360" i="10"/>
  <c r="CA360" i="10"/>
  <c r="AN360" i="10" s="1"/>
  <c r="G31" i="10"/>
  <c r="CW50" i="10"/>
  <c r="CX197" i="10"/>
  <c r="CD261" i="10"/>
  <c r="CR261" i="10"/>
  <c r="CD268" i="10"/>
  <c r="C268" i="10"/>
  <c r="CT273" i="10"/>
  <c r="B375" i="10"/>
  <c r="CT239" i="10"/>
  <c r="CB257" i="10"/>
  <c r="CS257" i="10"/>
  <c r="CQ257" i="10"/>
  <c r="CS319" i="10"/>
  <c r="CG319" i="10"/>
  <c r="CF319" i="10"/>
  <c r="CE319" i="10"/>
  <c r="AW319" i="10" s="1"/>
  <c r="AT385" i="10"/>
  <c r="CD263" i="10"/>
  <c r="CR263" i="10"/>
  <c r="AY267" i="10"/>
  <c r="AW322" i="10"/>
  <c r="C333" i="10"/>
  <c r="CD284" i="10"/>
  <c r="C284" i="10"/>
  <c r="CV287" i="10"/>
  <c r="CG287" i="10"/>
  <c r="CF287" i="10"/>
  <c r="AY287" i="10" s="1"/>
  <c r="CU307" i="10"/>
  <c r="CR307" i="10"/>
  <c r="V351" i="10"/>
  <c r="CY45" i="10"/>
  <c r="F163" i="10"/>
  <c r="CJ225" i="10"/>
  <c r="CC240" i="10"/>
  <c r="CQ240" i="10"/>
  <c r="C240" i="10"/>
  <c r="CC284" i="10"/>
  <c r="CP284" i="10"/>
  <c r="CB307" i="10"/>
  <c r="AW307" i="10" s="1"/>
  <c r="CP307" i="10"/>
  <c r="C364" i="10"/>
  <c r="CP385" i="10"/>
  <c r="CA402" i="10"/>
  <c r="V402" i="10" s="1"/>
  <c r="CP402" i="10"/>
  <c r="D157" i="10"/>
  <c r="D163" i="10" s="1"/>
  <c r="CW193" i="10"/>
  <c r="CJ214" i="10"/>
  <c r="AY214" i="10" s="1"/>
  <c r="CO218" i="10"/>
  <c r="CO231" i="10"/>
  <c r="CR335" i="10"/>
  <c r="CA394" i="10"/>
  <c r="CO394" i="10"/>
  <c r="CB394" i="10"/>
  <c r="CU214" i="10"/>
  <c r="CB245" i="10"/>
  <c r="CE245" i="10"/>
  <c r="CB254" i="10"/>
  <c r="AY254" i="10" s="1"/>
  <c r="CC254" i="10"/>
  <c r="CS254" i="10"/>
  <c r="CV290" i="10"/>
  <c r="CI290" i="10"/>
  <c r="AY290" i="10" s="1"/>
  <c r="CA373" i="10"/>
  <c r="AT373" i="10" s="1"/>
  <c r="CP373" i="10"/>
  <c r="CP411" i="10"/>
  <c r="CO411" i="10"/>
  <c r="CB411" i="10"/>
  <c r="CC260" i="10"/>
  <c r="CQ260" i="10"/>
  <c r="C260" i="10"/>
  <c r="AL345" i="10"/>
  <c r="CB378" i="10"/>
  <c r="CA378" i="10"/>
  <c r="AT378" i="10" s="1"/>
  <c r="CI193" i="10"/>
  <c r="CA231" i="10"/>
  <c r="CC245" i="10"/>
  <c r="CS282" i="10"/>
  <c r="CB285" i="10"/>
  <c r="CA403" i="10"/>
  <c r="V403" i="10" s="1"/>
  <c r="CA411" i="10"/>
  <c r="CV232" i="10"/>
  <c r="B389" i="10"/>
  <c r="C361" i="10"/>
  <c r="CU230" i="9"/>
  <c r="CX230" i="9"/>
  <c r="CC230" i="9"/>
  <c r="CB45" i="9"/>
  <c r="CA198" i="9"/>
  <c r="CE12" i="9"/>
  <c r="CE279" i="9"/>
  <c r="CS279" i="9"/>
  <c r="CC287" i="9"/>
  <c r="C299" i="9"/>
  <c r="CO330" i="9"/>
  <c r="C330" i="9"/>
  <c r="CR330" i="9" s="1"/>
  <c r="CO336" i="9"/>
  <c r="CO397" i="9"/>
  <c r="CB198" i="9"/>
  <c r="CP264" i="9"/>
  <c r="CE264" i="9"/>
  <c r="CU235" i="9"/>
  <c r="CX235" i="9"/>
  <c r="CQ261" i="9"/>
  <c r="CV204" i="9"/>
  <c r="CI204" i="9"/>
  <c r="CP204" i="9"/>
  <c r="CA45" i="9"/>
  <c r="CA204" i="9"/>
  <c r="CE270" i="9"/>
  <c r="CB270" i="9"/>
  <c r="CP270" i="9"/>
  <c r="CS270" i="9"/>
  <c r="CR293" i="9"/>
  <c r="CD293" i="9"/>
  <c r="D175" i="9"/>
  <c r="C171" i="9"/>
  <c r="C175" i="9" s="1"/>
  <c r="CB204" i="9"/>
  <c r="C156" i="9"/>
  <c r="CO156" i="9" s="1"/>
  <c r="CI198" i="9"/>
  <c r="CI45" i="9"/>
  <c r="CC284" i="9"/>
  <c r="CB43" i="9"/>
  <c r="CR245" i="9"/>
  <c r="CE261" i="9"/>
  <c r="CO205" i="9"/>
  <c r="CP261" i="9"/>
  <c r="CV205" i="9"/>
  <c r="CS261" i="9"/>
  <c r="CS287" i="9"/>
  <c r="CO43" i="9"/>
  <c r="CC48" i="9"/>
  <c r="CO199" i="9"/>
  <c r="CU224" i="9"/>
  <c r="CX224" i="9"/>
  <c r="CO39" i="9"/>
  <c r="CS288" i="9"/>
  <c r="CB288" i="9"/>
  <c r="CQ288" i="9"/>
  <c r="CP288" i="9"/>
  <c r="CE288" i="9"/>
  <c r="CC288" i="9"/>
  <c r="CV56" i="9"/>
  <c r="CG56" i="9"/>
  <c r="CE56" i="9"/>
  <c r="CD203" i="9"/>
  <c r="CD206" i="9"/>
  <c r="CW214" i="9"/>
  <c r="CC224" i="9"/>
  <c r="CU232" i="9"/>
  <c r="CX232" i="9"/>
  <c r="CD258" i="9"/>
  <c r="CE281" i="9"/>
  <c r="CB322" i="9"/>
  <c r="CU36" i="9"/>
  <c r="CY36" i="9"/>
  <c r="CT43" i="9"/>
  <c r="CC46" i="9"/>
  <c r="CI48" i="9"/>
  <c r="CA56" i="9"/>
  <c r="CU59" i="9"/>
  <c r="CO59" i="9"/>
  <c r="CG105" i="9"/>
  <c r="AM105" i="9" s="1"/>
  <c r="CW196" i="9"/>
  <c r="CB196" i="9"/>
  <c r="CA196" i="9"/>
  <c r="CG224" i="9"/>
  <c r="CX236" i="9"/>
  <c r="CG236" i="9"/>
  <c r="CQ236" i="9"/>
  <c r="C301" i="9"/>
  <c r="CA301" i="9" s="1"/>
  <c r="CP331" i="9"/>
  <c r="CW47" i="9"/>
  <c r="CH47" i="9"/>
  <c r="CO47" i="9"/>
  <c r="CF47" i="9"/>
  <c r="CJ47" i="9"/>
  <c r="CP320" i="9"/>
  <c r="CB320" i="9"/>
  <c r="C155" i="9"/>
  <c r="CG218" i="9"/>
  <c r="CQ218" i="9"/>
  <c r="CP324" i="9"/>
  <c r="CB324" i="9"/>
  <c r="CS12" i="9"/>
  <c r="CT12" i="9"/>
  <c r="CQ12" i="9"/>
  <c r="CP12" i="9"/>
  <c r="CB12" i="9"/>
  <c r="CA12" i="9"/>
  <c r="CU199" i="9"/>
  <c r="CX199" i="9"/>
  <c r="CC199" i="9"/>
  <c r="CP284" i="9"/>
  <c r="CQ227" i="9"/>
  <c r="CP278" i="9"/>
  <c r="CE278" i="9"/>
  <c r="CU201" i="9"/>
  <c r="CC201" i="9"/>
  <c r="C251" i="9"/>
  <c r="CI251" i="9" s="1"/>
  <c r="CD251" i="9"/>
  <c r="CD12" i="9"/>
  <c r="CB39" i="9"/>
  <c r="CB205" i="9"/>
  <c r="CB313" i="9"/>
  <c r="CS251" i="9"/>
  <c r="CF12" i="9"/>
  <c r="CV47" i="9"/>
  <c r="CQ264" i="9"/>
  <c r="CA330" i="9"/>
  <c r="CH39" i="9"/>
  <c r="CD214" i="9"/>
  <c r="CO72" i="9"/>
  <c r="CA239" i="9"/>
  <c r="G29" i="9"/>
  <c r="CV206" i="9"/>
  <c r="CP206" i="9"/>
  <c r="CW206" i="9"/>
  <c r="CB206" i="9"/>
  <c r="CA206" i="9"/>
  <c r="CW227" i="9"/>
  <c r="CS272" i="9"/>
  <c r="CU12" i="9"/>
  <c r="CB64" i="9"/>
  <c r="CO64" i="9"/>
  <c r="CI206" i="9"/>
  <c r="CO332" i="9"/>
  <c r="C332" i="9"/>
  <c r="CS13" i="9"/>
  <c r="CV13" i="9"/>
  <c r="CH13" i="9"/>
  <c r="CX39" i="9"/>
  <c r="CI46" i="9"/>
  <c r="CW51" i="9"/>
  <c r="CY51" i="9"/>
  <c r="CT51" i="9"/>
  <c r="CX51" i="9"/>
  <c r="CV51" i="9"/>
  <c r="CU51" i="9"/>
  <c r="CJ51" i="9"/>
  <c r="CI51" i="9"/>
  <c r="CA332" i="9"/>
  <c r="CW45" i="9"/>
  <c r="CX45" i="9"/>
  <c r="CV45" i="9"/>
  <c r="CU45" i="9"/>
  <c r="CT45" i="9"/>
  <c r="CH45" i="9"/>
  <c r="CF45" i="9"/>
  <c r="CG230" i="9"/>
  <c r="CQ213" i="9"/>
  <c r="CX213" i="9"/>
  <c r="CU213" i="9"/>
  <c r="CJ213" i="9"/>
  <c r="CG213" i="9"/>
  <c r="CB261" i="9"/>
  <c r="CB284" i="9"/>
  <c r="CP198" i="9"/>
  <c r="CP287" i="9"/>
  <c r="CE287" i="9"/>
  <c r="CP308" i="9"/>
  <c r="CT47" i="9"/>
  <c r="CO80" i="9"/>
  <c r="CJ227" i="9"/>
  <c r="CG227" i="9"/>
  <c r="CC227" i="9"/>
  <c r="CV199" i="9"/>
  <c r="CD199" i="9"/>
  <c r="CD252" i="9"/>
  <c r="CR252" i="9"/>
  <c r="CH12" i="9"/>
  <c r="CQ45" i="9"/>
  <c r="CW50" i="9"/>
  <c r="CT50" i="9"/>
  <c r="CI50" i="9"/>
  <c r="CO50" i="9"/>
  <c r="CA50" i="9"/>
  <c r="CU218" i="9"/>
  <c r="CC235" i="9"/>
  <c r="CB314" i="9"/>
  <c r="CO203" i="9"/>
  <c r="CP269" i="9"/>
  <c r="CE269" i="9"/>
  <c r="CP292" i="9"/>
  <c r="CE292" i="9"/>
  <c r="CU48" i="9"/>
  <c r="CH56" i="9"/>
  <c r="C150" i="9"/>
  <c r="CV203" i="9"/>
  <c r="CJ215" i="9"/>
  <c r="CI225" i="9"/>
  <c r="CV225" i="9"/>
  <c r="CP225" i="9"/>
  <c r="CC229" i="9"/>
  <c r="AY229" i="9" s="1"/>
  <c r="CB269" i="9"/>
  <c r="CB282" i="9"/>
  <c r="CB292" i="9"/>
  <c r="CB13" i="9"/>
  <c r="CK46" i="9"/>
  <c r="CW49" i="9"/>
  <c r="CI49" i="9"/>
  <c r="CB49" i="9"/>
  <c r="CH49" i="9"/>
  <c r="CF49" i="9"/>
  <c r="CY49" i="9"/>
  <c r="CX49" i="9"/>
  <c r="CA51" i="9"/>
  <c r="C95" i="9"/>
  <c r="N176" i="9"/>
  <c r="CQ196" i="9"/>
  <c r="CW203" i="9"/>
  <c r="CU211" i="9"/>
  <c r="CQ219" i="9"/>
  <c r="CA225" i="9"/>
  <c r="CG229" i="9"/>
  <c r="CU233" i="9"/>
  <c r="CX233" i="9"/>
  <c r="CJ241" i="9"/>
  <c r="CU241" i="9"/>
  <c r="C255" i="9"/>
  <c r="CD255" i="9"/>
  <c r="CP266" i="9"/>
  <c r="CC269" i="9"/>
  <c r="CS274" i="9"/>
  <c r="CB274" i="9"/>
  <c r="CQ274" i="9"/>
  <c r="CP274" i="9"/>
  <c r="CE274" i="9"/>
  <c r="CC274" i="9"/>
  <c r="CC282" i="9"/>
  <c r="CP289" i="9"/>
  <c r="CC292" i="9"/>
  <c r="CB319" i="9"/>
  <c r="CB323" i="9"/>
  <c r="C140" i="9"/>
  <c r="CS283" i="9"/>
  <c r="CQ283" i="9"/>
  <c r="CC283" i="9"/>
  <c r="CB283" i="9"/>
  <c r="CP283" i="9"/>
  <c r="CE283" i="9"/>
  <c r="G21" i="9"/>
  <c r="CA68" i="9"/>
  <c r="S68" i="9" s="1"/>
  <c r="CD256" i="9"/>
  <c r="CR256" i="9"/>
  <c r="CB278" i="9"/>
  <c r="CO68" i="9"/>
  <c r="CR251" i="9"/>
  <c r="CB287" i="9"/>
  <c r="CO45" i="9"/>
  <c r="CF39" i="9"/>
  <c r="CG199" i="9"/>
  <c r="CB272" i="9"/>
  <c r="CH199" i="9"/>
  <c r="CJ218" i="9"/>
  <c r="CA235" i="9"/>
  <c r="CS264" i="9"/>
  <c r="CA337" i="9"/>
  <c r="CO337" i="9"/>
  <c r="CP272" i="9"/>
  <c r="CO400" i="9"/>
  <c r="CA400" i="9"/>
  <c r="CX218" i="9"/>
  <c r="CT39" i="9"/>
  <c r="CQ215" i="9"/>
  <c r="CG215" i="9"/>
  <c r="CG36" i="9"/>
  <c r="CB51" i="9"/>
  <c r="CQ229" i="9"/>
  <c r="CV241" i="9"/>
  <c r="CW241" i="9"/>
  <c r="CP241" i="9"/>
  <c r="CO241" i="9"/>
  <c r="CB241" i="9"/>
  <c r="CA241" i="9"/>
  <c r="CQ269" i="9"/>
  <c r="CQ292" i="9"/>
  <c r="CB333" i="9"/>
  <c r="CP333" i="9"/>
  <c r="CB47" i="9"/>
  <c r="E306" i="9"/>
  <c r="CA97" i="9"/>
  <c r="AX97" i="9" s="1"/>
  <c r="CC278" i="9"/>
  <c r="CG201" i="9"/>
  <c r="CQ278" i="9"/>
  <c r="CW43" i="9"/>
  <c r="CX43" i="9"/>
  <c r="CV43" i="9"/>
  <c r="CJ43" i="9"/>
  <c r="CH43" i="9"/>
  <c r="CA141" i="9"/>
  <c r="CQ209" i="9"/>
  <c r="CG209" i="9"/>
  <c r="CS278" i="9"/>
  <c r="CJ45" i="9"/>
  <c r="E157" i="9"/>
  <c r="CB264" i="9"/>
  <c r="CE284" i="9"/>
  <c r="CJ209" i="9"/>
  <c r="C247" i="9"/>
  <c r="CG247" i="9" s="1"/>
  <c r="CR247" i="9"/>
  <c r="CQ146" i="9"/>
  <c r="CU209" i="9"/>
  <c r="CQ284" i="9"/>
  <c r="CX209" i="9"/>
  <c r="CV239" i="9"/>
  <c r="CP239" i="9"/>
  <c r="CD239" i="9"/>
  <c r="CB239" i="9"/>
  <c r="CO239" i="9"/>
  <c r="CI239" i="9"/>
  <c r="CH239" i="9"/>
  <c r="G19" i="9"/>
  <c r="CJ39" i="9"/>
  <c r="C147" i="9"/>
  <c r="CU210" i="9"/>
  <c r="CC210" i="9"/>
  <c r="CG210" i="9"/>
  <c r="CE247" i="9"/>
  <c r="CP309" i="9"/>
  <c r="CG235" i="9"/>
  <c r="CS265" i="9"/>
  <c r="CB265" i="9"/>
  <c r="CQ265" i="9"/>
  <c r="CP265" i="9"/>
  <c r="CE265" i="9"/>
  <c r="CC265" i="9"/>
  <c r="CS309" i="9"/>
  <c r="CV39" i="9"/>
  <c r="CJ196" i="9"/>
  <c r="CO206" i="9"/>
  <c r="CU225" i="9"/>
  <c r="CG225" i="9"/>
  <c r="CX225" i="9"/>
  <c r="C225" i="9"/>
  <c r="CK225" i="9" s="1"/>
  <c r="CG232" i="9"/>
  <c r="CP282" i="9"/>
  <c r="CE282" i="9"/>
  <c r="CD13" i="9"/>
  <c r="CA76" i="9"/>
  <c r="S76" i="9" s="1"/>
  <c r="D157" i="9"/>
  <c r="K176" i="9"/>
  <c r="CX215" i="9"/>
  <c r="CC225" i="9"/>
  <c r="CF13" i="9"/>
  <c r="G27" i="9"/>
  <c r="CI36" i="9"/>
  <c r="CS56" i="9"/>
  <c r="CO76" i="9"/>
  <c r="C154" i="9"/>
  <c r="CO154" i="9" s="1"/>
  <c r="P176" i="9"/>
  <c r="CU204" i="9"/>
  <c r="CQ204" i="9"/>
  <c r="CJ204" i="9"/>
  <c r="C204" i="9"/>
  <c r="CU212" i="9"/>
  <c r="CC212" i="9"/>
  <c r="CU216" i="9"/>
  <c r="CC216" i="9"/>
  <c r="CX216" i="9"/>
  <c r="CG216" i="9"/>
  <c r="CU219" i="9"/>
  <c r="CU222" i="9"/>
  <c r="CC222" i="9"/>
  <c r="CU229" i="9"/>
  <c r="CC233" i="9"/>
  <c r="CD241" i="9"/>
  <c r="CR255" i="9"/>
  <c r="CS269" i="9"/>
  <c r="CS282" i="9"/>
  <c r="CS292" i="9"/>
  <c r="B376" i="9"/>
  <c r="D111" i="9"/>
  <c r="C111" i="9" s="1"/>
  <c r="D170" i="9"/>
  <c r="R176" i="9"/>
  <c r="CA79" i="9"/>
  <c r="S79" i="9" s="1"/>
  <c r="E111" i="9"/>
  <c r="E170" i="9"/>
  <c r="E176" i="9" s="1"/>
  <c r="CH238" i="9"/>
  <c r="CO338" i="9"/>
  <c r="C364" i="9"/>
  <c r="CA364" i="9" s="1"/>
  <c r="B387" i="9"/>
  <c r="CB387" i="9" s="1"/>
  <c r="CA404" i="9"/>
  <c r="CA202" i="9"/>
  <c r="CA219" i="9"/>
  <c r="CU220" i="9"/>
  <c r="CD11" i="9"/>
  <c r="G28" i="9"/>
  <c r="CA57" i="9"/>
  <c r="F176" i="9"/>
  <c r="D183" i="9"/>
  <c r="CB202" i="9"/>
  <c r="CD210" i="9"/>
  <c r="CD216" i="9"/>
  <c r="CD219" i="9"/>
  <c r="CX220" i="9"/>
  <c r="CA223" i="9"/>
  <c r="CC228" i="9"/>
  <c r="C253" i="9"/>
  <c r="CE260" i="9"/>
  <c r="B381" i="9"/>
  <c r="CP381" i="9" s="1"/>
  <c r="CB11" i="9"/>
  <c r="C148" i="9"/>
  <c r="CB148" i="9" s="1"/>
  <c r="AS148" i="9" s="1"/>
  <c r="CB293" i="9"/>
  <c r="CF11" i="9"/>
  <c r="CA83" i="9"/>
  <c r="S83" i="9" s="1"/>
  <c r="I163" i="9"/>
  <c r="E183" i="9"/>
  <c r="CC195" i="9"/>
  <c r="CC197" i="9"/>
  <c r="CI202" i="9"/>
  <c r="C221" i="9"/>
  <c r="CC223" i="9"/>
  <c r="CG228" i="9"/>
  <c r="CD249" i="9"/>
  <c r="CP260" i="9"/>
  <c r="CP293" i="9"/>
  <c r="CC318" i="9"/>
  <c r="CP321" i="9"/>
  <c r="CA410" i="9"/>
  <c r="D306" i="9"/>
  <c r="C306" i="9" s="1"/>
  <c r="CH11" i="9"/>
  <c r="CA37" i="9"/>
  <c r="C63" i="9"/>
  <c r="CG103" i="9"/>
  <c r="H176" i="9"/>
  <c r="CG197" i="9"/>
  <c r="CA200" i="9"/>
  <c r="CP202" i="9"/>
  <c r="CI210" i="9"/>
  <c r="CH219" i="9"/>
  <c r="CG223" i="9"/>
  <c r="CQ228" i="9"/>
  <c r="CC231" i="9"/>
  <c r="CC234" i="9"/>
  <c r="CD253" i="9"/>
  <c r="CB263" i="9"/>
  <c r="CB268" i="9"/>
  <c r="CB277" i="9"/>
  <c r="CE280" i="9"/>
  <c r="CB286" i="9"/>
  <c r="CB291" i="9"/>
  <c r="CB315" i="9"/>
  <c r="CB345" i="9"/>
  <c r="CB394" i="9"/>
  <c r="F163" i="9"/>
  <c r="CB260" i="9"/>
  <c r="CB14" i="9"/>
  <c r="CB37" i="9"/>
  <c r="CA41" i="9"/>
  <c r="CK44" i="9"/>
  <c r="CE57" i="9"/>
  <c r="CA67" i="9"/>
  <c r="S67" i="9" s="1"/>
  <c r="CB75" i="9"/>
  <c r="S75" i="9" s="1"/>
  <c r="CO83" i="9"/>
  <c r="C149" i="9"/>
  <c r="CC149" i="9" s="1"/>
  <c r="I176" i="9"/>
  <c r="CG195" i="9"/>
  <c r="CX197" i="9"/>
  <c r="CB200" i="9"/>
  <c r="CI219" i="9"/>
  <c r="CU228" i="9"/>
  <c r="CG231" i="9"/>
  <c r="CG234" i="9"/>
  <c r="CA237" i="9"/>
  <c r="CD257" i="9"/>
  <c r="B382" i="9"/>
  <c r="CB382" i="9" s="1"/>
  <c r="CP394" i="9"/>
  <c r="AJ119" i="9"/>
  <c r="CP95" i="9"/>
  <c r="CA95" i="9"/>
  <c r="CB95" i="9"/>
  <c r="CO95" i="9"/>
  <c r="CQ95" i="9"/>
  <c r="CC95" i="9"/>
  <c r="CV38" i="9"/>
  <c r="CJ38" i="9"/>
  <c r="CF38" i="9"/>
  <c r="CB38" i="9"/>
  <c r="CX38" i="9"/>
  <c r="CT38" i="9"/>
  <c r="CO38" i="9"/>
  <c r="CH38" i="9"/>
  <c r="CQ40" i="9"/>
  <c r="CW40" i="9"/>
  <c r="CB89" i="9"/>
  <c r="CA89" i="9"/>
  <c r="CP89" i="9"/>
  <c r="CQ96" i="9"/>
  <c r="CB96" i="9"/>
  <c r="CP96" i="9"/>
  <c r="CC96" i="9"/>
  <c r="CO96" i="9"/>
  <c r="CP119" i="9"/>
  <c r="CB147" i="9"/>
  <c r="AS147" i="9" s="1"/>
  <c r="CQ147" i="9"/>
  <c r="CW211" i="9"/>
  <c r="CO211" i="9"/>
  <c r="CH211" i="9"/>
  <c r="CD211" i="9"/>
  <c r="CV211" i="9"/>
  <c r="CI211" i="9"/>
  <c r="CP211" i="9"/>
  <c r="CB211" i="9"/>
  <c r="C211" i="9"/>
  <c r="CA211" i="9"/>
  <c r="CR211" i="9"/>
  <c r="CW215" i="9"/>
  <c r="CO215" i="9"/>
  <c r="CH215" i="9"/>
  <c r="CD215" i="9"/>
  <c r="CV215" i="9"/>
  <c r="CI215" i="9"/>
  <c r="CP215" i="9"/>
  <c r="CB215" i="9"/>
  <c r="C215" i="9"/>
  <c r="CA215" i="9"/>
  <c r="CR215" i="9"/>
  <c r="CW233" i="9"/>
  <c r="CO233" i="9"/>
  <c r="CH233" i="9"/>
  <c r="CD233" i="9"/>
  <c r="CB233" i="9"/>
  <c r="CP233" i="9"/>
  <c r="CV233" i="9"/>
  <c r="C233" i="9"/>
  <c r="CR233" i="9"/>
  <c r="CA233" i="9"/>
  <c r="CG237" i="9"/>
  <c r="CC237" i="9"/>
  <c r="CQ237" i="9"/>
  <c r="C237" i="9"/>
  <c r="CU237" i="9"/>
  <c r="CJ237" i="9"/>
  <c r="CX237" i="9"/>
  <c r="CA38" i="9"/>
  <c r="CY38" i="9"/>
  <c r="CA40" i="9"/>
  <c r="CG40" i="9"/>
  <c r="CY40" i="9"/>
  <c r="CV42" i="9"/>
  <c r="CJ42" i="9"/>
  <c r="CF42" i="9"/>
  <c r="CB42" i="9"/>
  <c r="CX42" i="9"/>
  <c r="CT42" i="9"/>
  <c r="CO42" i="9"/>
  <c r="CH42" i="9"/>
  <c r="G22" i="9"/>
  <c r="G30" i="9"/>
  <c r="CC38" i="9"/>
  <c r="CI38" i="9"/>
  <c r="CC40" i="9"/>
  <c r="CI40" i="9"/>
  <c r="CA42" i="9"/>
  <c r="CG42" i="9"/>
  <c r="CY42" i="9"/>
  <c r="CA44" i="9"/>
  <c r="CG44" i="9"/>
  <c r="CY44" i="9"/>
  <c r="CV46" i="9"/>
  <c r="CJ46" i="9"/>
  <c r="CF46" i="9"/>
  <c r="CB46" i="9"/>
  <c r="CX46" i="9"/>
  <c r="CT46" i="9"/>
  <c r="CO46" i="9"/>
  <c r="CH46" i="9"/>
  <c r="CQ46" i="9"/>
  <c r="CW46" i="9"/>
  <c r="CX48" i="9"/>
  <c r="CT48" i="9"/>
  <c r="CO48" i="9"/>
  <c r="CH48" i="9"/>
  <c r="CV48" i="9"/>
  <c r="CJ48" i="9"/>
  <c r="CF48" i="9"/>
  <c r="CB48" i="9"/>
  <c r="CQ48" i="9"/>
  <c r="CW48" i="9"/>
  <c r="CV55" i="9"/>
  <c r="CH55" i="9"/>
  <c r="CT55" i="9"/>
  <c r="CP55" i="9"/>
  <c r="CE55" i="9"/>
  <c r="CA55" i="9"/>
  <c r="CG55" i="9"/>
  <c r="CF55" i="9"/>
  <c r="CS55" i="9"/>
  <c r="CT58" i="9"/>
  <c r="CP58" i="9"/>
  <c r="CF58" i="9"/>
  <c r="CB58" i="9"/>
  <c r="CV58" i="9"/>
  <c r="CE58" i="9"/>
  <c r="CS58" i="9"/>
  <c r="CH58" i="9"/>
  <c r="CG58" i="9"/>
  <c r="CU58" i="9"/>
  <c r="CA66" i="9"/>
  <c r="CB70" i="9"/>
  <c r="CO70" i="9"/>
  <c r="CA74" i="9"/>
  <c r="CB78" i="9"/>
  <c r="CO78" i="9"/>
  <c r="CA82" i="9"/>
  <c r="CO122" i="9"/>
  <c r="CA122" i="9"/>
  <c r="AJ122" i="9" s="1"/>
  <c r="CP122" i="9"/>
  <c r="CO123" i="9"/>
  <c r="CB123" i="9"/>
  <c r="AJ123" i="9" s="1"/>
  <c r="CP123" i="9"/>
  <c r="AJ128" i="9"/>
  <c r="CO168" i="9"/>
  <c r="CB168" i="9"/>
  <c r="CP168" i="9"/>
  <c r="CO172" i="9"/>
  <c r="CB172" i="9"/>
  <c r="CP172" i="9"/>
  <c r="CB197" i="9"/>
  <c r="CP197" i="9"/>
  <c r="CI197" i="9"/>
  <c r="CA197" i="9"/>
  <c r="C197" i="9"/>
  <c r="CH197" i="9"/>
  <c r="CW197" i="9"/>
  <c r="CO197" i="9"/>
  <c r="CD197" i="9"/>
  <c r="CV197" i="9"/>
  <c r="CG202" i="9"/>
  <c r="CC202" i="9"/>
  <c r="CQ202" i="9"/>
  <c r="CU202" i="9"/>
  <c r="CJ202" i="9"/>
  <c r="C202" i="9"/>
  <c r="CS204" i="9"/>
  <c r="CK204" i="9"/>
  <c r="CY204" i="9"/>
  <c r="CK206" i="9"/>
  <c r="CS206" i="9"/>
  <c r="CE206" i="9"/>
  <c r="CT206" i="9"/>
  <c r="CY206" i="9"/>
  <c r="CF206" i="9"/>
  <c r="CY223" i="9"/>
  <c r="CF223" i="9"/>
  <c r="CS223" i="9"/>
  <c r="CE223" i="9"/>
  <c r="CT223" i="9"/>
  <c r="CK223" i="9"/>
  <c r="CF225" i="9"/>
  <c r="CS225" i="9"/>
  <c r="CE225" i="9"/>
  <c r="CT225" i="9"/>
  <c r="CV229" i="9"/>
  <c r="CD229" i="9"/>
  <c r="CR229" i="9"/>
  <c r="CH229" i="9"/>
  <c r="CW229" i="9"/>
  <c r="C229" i="9"/>
  <c r="CI229" i="9"/>
  <c r="CX238" i="9"/>
  <c r="C238" i="9"/>
  <c r="CJ238" i="9"/>
  <c r="CU238" i="9"/>
  <c r="CG238" i="9"/>
  <c r="CQ238" i="9"/>
  <c r="CC238" i="9"/>
  <c r="CG239" i="9"/>
  <c r="CC239" i="9"/>
  <c r="CQ239" i="9"/>
  <c r="C239" i="9"/>
  <c r="CX239" i="9"/>
  <c r="CU239" i="9"/>
  <c r="CJ239" i="9"/>
  <c r="G24" i="9"/>
  <c r="C35" i="9"/>
  <c r="CX36" i="9"/>
  <c r="CT36" i="9"/>
  <c r="CO36" i="9"/>
  <c r="CH36" i="9"/>
  <c r="CV36" i="9"/>
  <c r="CJ36" i="9"/>
  <c r="CF36" i="9"/>
  <c r="CB36" i="9"/>
  <c r="CQ36" i="9"/>
  <c r="CW36" i="9"/>
  <c r="CK38" i="9"/>
  <c r="CU38" i="9"/>
  <c r="CK40" i="9"/>
  <c r="CC42" i="9"/>
  <c r="CI42" i="9"/>
  <c r="CC44" i="9"/>
  <c r="CA46" i="9"/>
  <c r="CG46" i="9"/>
  <c r="CY46" i="9"/>
  <c r="CA48" i="9"/>
  <c r="CG48" i="9"/>
  <c r="CY48" i="9"/>
  <c r="CV50" i="9"/>
  <c r="CJ50" i="9"/>
  <c r="CF50" i="9"/>
  <c r="CB50" i="9"/>
  <c r="CU50" i="9"/>
  <c r="CQ50" i="9"/>
  <c r="CH50" i="9"/>
  <c r="CC50" i="9"/>
  <c r="CX50" i="9"/>
  <c r="CK50" i="9"/>
  <c r="CG50" i="9"/>
  <c r="CB55" i="9"/>
  <c r="CO55" i="9"/>
  <c r="CU55" i="9"/>
  <c r="CA58" i="9"/>
  <c r="CO58" i="9"/>
  <c r="CV59" i="9"/>
  <c r="CH59" i="9"/>
  <c r="CG59" i="9"/>
  <c r="CT59" i="9"/>
  <c r="CP59" i="9"/>
  <c r="CE59" i="9"/>
  <c r="CA59" i="9"/>
  <c r="CF59" i="9"/>
  <c r="CS59" i="9"/>
  <c r="CP65" i="9"/>
  <c r="CO65" i="9"/>
  <c r="CA65" i="9"/>
  <c r="S65" i="9" s="1"/>
  <c r="CA70" i="9"/>
  <c r="CP73" i="9"/>
  <c r="CO73" i="9"/>
  <c r="CA73" i="9"/>
  <c r="S73" i="9" s="1"/>
  <c r="CA78" i="9"/>
  <c r="CP81" i="9"/>
  <c r="CO81" i="9"/>
  <c r="CA81" i="9"/>
  <c r="S81" i="9" s="1"/>
  <c r="CA96" i="9"/>
  <c r="CI103" i="9"/>
  <c r="CV103" i="9"/>
  <c r="CH103" i="9"/>
  <c r="AM103" i="9" s="1"/>
  <c r="CU103" i="9"/>
  <c r="CO124" i="9"/>
  <c r="CP124" i="9"/>
  <c r="CA124" i="9"/>
  <c r="AJ124" i="9" s="1"/>
  <c r="CO125" i="9"/>
  <c r="CB125" i="9"/>
  <c r="AJ125" i="9" s="1"/>
  <c r="CP125" i="9"/>
  <c r="CO126" i="9"/>
  <c r="CB126" i="9"/>
  <c r="AJ126" i="9" s="1"/>
  <c r="CP126" i="9"/>
  <c r="CO127" i="9"/>
  <c r="CB127" i="9"/>
  <c r="AJ127" i="9" s="1"/>
  <c r="CP127" i="9"/>
  <c r="CO128" i="9"/>
  <c r="CB128" i="9"/>
  <c r="CP128" i="9"/>
  <c r="CC133" i="9"/>
  <c r="CQ133" i="9"/>
  <c r="CB133" i="9"/>
  <c r="AN133" i="9" s="1"/>
  <c r="CO133" i="9"/>
  <c r="CP133" i="9"/>
  <c r="CC135" i="9"/>
  <c r="CQ135" i="9"/>
  <c r="CB135" i="9"/>
  <c r="AN135" i="9" s="1"/>
  <c r="CO135" i="9"/>
  <c r="CP135" i="9"/>
  <c r="CC137" i="9"/>
  <c r="CQ137" i="9"/>
  <c r="CB137" i="9"/>
  <c r="CO137" i="9"/>
  <c r="CP137" i="9"/>
  <c r="CO139" i="9"/>
  <c r="CC139" i="9"/>
  <c r="CB139" i="9"/>
  <c r="CQ139" i="9"/>
  <c r="CO141" i="9"/>
  <c r="CC141" i="9"/>
  <c r="CB141" i="9"/>
  <c r="CQ141" i="9"/>
  <c r="CB154" i="9"/>
  <c r="CA154" i="9"/>
  <c r="CP154" i="9"/>
  <c r="G176" i="9"/>
  <c r="O176" i="9"/>
  <c r="CO182" i="9"/>
  <c r="CB182" i="9"/>
  <c r="R182" i="9" s="1"/>
  <c r="CP182" i="9"/>
  <c r="CP184" i="9"/>
  <c r="CO184" i="9"/>
  <c r="CB184" i="9"/>
  <c r="CA184" i="9"/>
  <c r="CG193" i="9"/>
  <c r="CC193" i="9"/>
  <c r="CQ193" i="9"/>
  <c r="CU193" i="9"/>
  <c r="CJ193" i="9"/>
  <c r="C193" i="9"/>
  <c r="CS196" i="9"/>
  <c r="CK196" i="9"/>
  <c r="CE196" i="9"/>
  <c r="CT196" i="9"/>
  <c r="CY196" i="9"/>
  <c r="CF196" i="9"/>
  <c r="CI233" i="9"/>
  <c r="CR264" i="9"/>
  <c r="CD264" i="9"/>
  <c r="C264" i="9"/>
  <c r="C274" i="9"/>
  <c r="CR274" i="9"/>
  <c r="CD274" i="9"/>
  <c r="CB311" i="9"/>
  <c r="C311" i="9"/>
  <c r="CP311" i="9"/>
  <c r="CQ38" i="9"/>
  <c r="CW38" i="9"/>
  <c r="CX40" i="9"/>
  <c r="CT40" i="9"/>
  <c r="CO40" i="9"/>
  <c r="CH40" i="9"/>
  <c r="CV40" i="9"/>
  <c r="CJ40" i="9"/>
  <c r="CF40" i="9"/>
  <c r="CB40" i="9"/>
  <c r="CP69" i="9"/>
  <c r="CA69" i="9"/>
  <c r="CO69" i="9"/>
  <c r="CP77" i="9"/>
  <c r="CA77" i="9"/>
  <c r="CO77" i="9"/>
  <c r="CO119" i="9"/>
  <c r="CB119" i="9"/>
  <c r="CB149" i="9"/>
  <c r="AS149" i="9" s="1"/>
  <c r="CQ149" i="9"/>
  <c r="CO180" i="9"/>
  <c r="CB180" i="9"/>
  <c r="R180" i="9" s="1"/>
  <c r="CP180" i="9"/>
  <c r="C183" i="9"/>
  <c r="CG38" i="9"/>
  <c r="CQ42" i="9"/>
  <c r="CW42" i="9"/>
  <c r="CX44" i="9"/>
  <c r="CT44" i="9"/>
  <c r="CO44" i="9"/>
  <c r="CH44" i="9"/>
  <c r="CV44" i="9"/>
  <c r="CJ44" i="9"/>
  <c r="CF44" i="9"/>
  <c r="CB44" i="9"/>
  <c r="CQ44" i="9"/>
  <c r="CW44" i="9"/>
  <c r="CB66" i="9"/>
  <c r="CO66" i="9"/>
  <c r="CB69" i="9"/>
  <c r="CB74" i="9"/>
  <c r="CO74" i="9"/>
  <c r="CB77" i="9"/>
  <c r="CB82" i="9"/>
  <c r="CO82" i="9"/>
  <c r="CO89" i="9"/>
  <c r="CC97" i="9"/>
  <c r="CP97" i="9"/>
  <c r="CB97" i="9"/>
  <c r="CO97" i="9"/>
  <c r="CI105" i="9"/>
  <c r="CV105" i="9"/>
  <c r="CH105" i="9"/>
  <c r="CU105" i="9"/>
  <c r="CO120" i="9"/>
  <c r="CP120" i="9"/>
  <c r="CA120" i="9"/>
  <c r="AJ120" i="9" s="1"/>
  <c r="CO121" i="9"/>
  <c r="CB121" i="9"/>
  <c r="AJ121" i="9" s="1"/>
  <c r="CP121" i="9"/>
  <c r="CP149" i="9"/>
  <c r="E163" i="9"/>
  <c r="CA168" i="9"/>
  <c r="C170" i="9"/>
  <c r="CA172" i="9"/>
  <c r="CO174" i="9"/>
  <c r="CB174" i="9"/>
  <c r="S174" i="9" s="1"/>
  <c r="CP174" i="9"/>
  <c r="CP185" i="9"/>
  <c r="CO185" i="9"/>
  <c r="CA185" i="9"/>
  <c r="R185" i="9" s="1"/>
  <c r="CP186" i="9"/>
  <c r="CO186" i="9"/>
  <c r="CB186" i="9"/>
  <c r="R186" i="9" s="1"/>
  <c r="CR197" i="9"/>
  <c r="CX202" i="9"/>
  <c r="CY234" i="9"/>
  <c r="CF234" i="9"/>
  <c r="CS234" i="9"/>
  <c r="CT234" i="9"/>
  <c r="CK234" i="9"/>
  <c r="CE234" i="9"/>
  <c r="CO167" i="9"/>
  <c r="CB167" i="9"/>
  <c r="CA167" i="9"/>
  <c r="CO169" i="9"/>
  <c r="CB169" i="9"/>
  <c r="CA169" i="9"/>
  <c r="CO171" i="9"/>
  <c r="CB171" i="9"/>
  <c r="CA171" i="9"/>
  <c r="S171" i="9" s="1"/>
  <c r="CO173" i="9"/>
  <c r="CB173" i="9"/>
  <c r="CA173" i="9"/>
  <c r="CO181" i="9"/>
  <c r="CB181" i="9"/>
  <c r="CA181" i="9"/>
  <c r="CP187" i="9"/>
  <c r="CO187" i="9"/>
  <c r="CB187" i="9"/>
  <c r="CG198" i="9"/>
  <c r="CC198" i="9"/>
  <c r="CX198" i="9"/>
  <c r="CS200" i="9"/>
  <c r="CK200" i="9"/>
  <c r="CB201" i="9"/>
  <c r="CP201" i="9"/>
  <c r="CI201" i="9"/>
  <c r="CA201" i="9"/>
  <c r="C201" i="9"/>
  <c r="CR201" i="9"/>
  <c r="CX205" i="9"/>
  <c r="C205" i="9"/>
  <c r="CJ205" i="9"/>
  <c r="CG205" i="9"/>
  <c r="CU205" i="9"/>
  <c r="CI208" i="9"/>
  <c r="CB208" i="9"/>
  <c r="CR208" i="9"/>
  <c r="CH208" i="9"/>
  <c r="CA208" i="9"/>
  <c r="CP208" i="9"/>
  <c r="CW209" i="9"/>
  <c r="CO209" i="9"/>
  <c r="CH209" i="9"/>
  <c r="CD209" i="9"/>
  <c r="CV209" i="9"/>
  <c r="CI209" i="9"/>
  <c r="CP209" i="9"/>
  <c r="CB209" i="9"/>
  <c r="C209" i="9"/>
  <c r="CW213" i="9"/>
  <c r="CO213" i="9"/>
  <c r="CH213" i="9"/>
  <c r="CD213" i="9"/>
  <c r="CV213" i="9"/>
  <c r="CI213" i="9"/>
  <c r="CP213" i="9"/>
  <c r="CB213" i="9"/>
  <c r="C213" i="9"/>
  <c r="CW217" i="9"/>
  <c r="CO217" i="9"/>
  <c r="CH217" i="9"/>
  <c r="CD217" i="9"/>
  <c r="CV217" i="9"/>
  <c r="CI217" i="9"/>
  <c r="CP217" i="9"/>
  <c r="CB217" i="9"/>
  <c r="C217" i="9"/>
  <c r="CS219" i="9"/>
  <c r="CK219" i="9"/>
  <c r="CY219" i="9"/>
  <c r="CT219" i="9"/>
  <c r="CE219" i="9"/>
  <c r="CY220" i="9"/>
  <c r="CE220" i="9"/>
  <c r="CS220" i="9"/>
  <c r="CK220" i="9"/>
  <c r="CF220" i="9"/>
  <c r="CT220" i="9"/>
  <c r="CV228" i="9"/>
  <c r="CD228" i="9"/>
  <c r="CR228" i="9"/>
  <c r="CH228" i="9"/>
  <c r="CI228" i="9"/>
  <c r="CW228" i="9"/>
  <c r="C228" i="9"/>
  <c r="CY230" i="9"/>
  <c r="CF230" i="9"/>
  <c r="CS230" i="9"/>
  <c r="CT230" i="9"/>
  <c r="CE230" i="9"/>
  <c r="CR262" i="9"/>
  <c r="CD262" i="9"/>
  <c r="C262" i="9"/>
  <c r="C268" i="9"/>
  <c r="CR268" i="9"/>
  <c r="CD268" i="9"/>
  <c r="C292" i="9"/>
  <c r="CR292" i="9"/>
  <c r="CD292" i="9"/>
  <c r="CU293" i="9"/>
  <c r="CG293" i="9"/>
  <c r="CT293" i="9"/>
  <c r="CI293" i="9"/>
  <c r="CW293" i="9"/>
  <c r="CF293" i="9"/>
  <c r="CV293" i="9"/>
  <c r="CH293" i="9"/>
  <c r="CT332" i="9"/>
  <c r="CD332" i="9"/>
  <c r="CR332" i="9"/>
  <c r="CF332" i="9"/>
  <c r="CE332" i="9"/>
  <c r="CQ332" i="9"/>
  <c r="CS332" i="9"/>
  <c r="CC332" i="9"/>
  <c r="CO357" i="9"/>
  <c r="CP357" i="9"/>
  <c r="CA357" i="9"/>
  <c r="CB357" i="9"/>
  <c r="CB403" i="9"/>
  <c r="CP403" i="9"/>
  <c r="CA403" i="9"/>
  <c r="CO403" i="9"/>
  <c r="CA11" i="9"/>
  <c r="CE11" i="9"/>
  <c r="CQ11" i="9"/>
  <c r="CC12" i="9"/>
  <c r="CG12" i="9"/>
  <c r="CO12" i="9"/>
  <c r="CA13" i="9"/>
  <c r="CE13" i="9"/>
  <c r="CQ13" i="9"/>
  <c r="CU13" i="9"/>
  <c r="CC14" i="9"/>
  <c r="Y14" i="9" s="1"/>
  <c r="CG14" i="9"/>
  <c r="CO14" i="9"/>
  <c r="CC37" i="9"/>
  <c r="CG37" i="9"/>
  <c r="CK37" i="9"/>
  <c r="CA39" i="9"/>
  <c r="CI39" i="9"/>
  <c r="CQ39" i="9"/>
  <c r="CU39" i="9"/>
  <c r="CY39" i="9"/>
  <c r="CC41" i="9"/>
  <c r="CG41" i="9"/>
  <c r="CK41" i="9"/>
  <c r="CA43" i="9"/>
  <c r="CI43" i="9"/>
  <c r="CQ43" i="9"/>
  <c r="CU43" i="9"/>
  <c r="CY43" i="9"/>
  <c r="CC45" i="9"/>
  <c r="CG45" i="9"/>
  <c r="CK45" i="9"/>
  <c r="CA47" i="9"/>
  <c r="CI47" i="9"/>
  <c r="CQ47" i="9"/>
  <c r="CU47" i="9"/>
  <c r="CY47" i="9"/>
  <c r="CC49" i="9"/>
  <c r="CG49" i="9"/>
  <c r="CK49" i="9"/>
  <c r="CT56" i="9"/>
  <c r="CP56" i="9"/>
  <c r="CF56" i="9"/>
  <c r="CB56" i="9"/>
  <c r="CO56" i="9"/>
  <c r="CU56" i="9"/>
  <c r="CB57" i="9"/>
  <c r="CF57" i="9"/>
  <c r="CA64" i="9"/>
  <c r="CP68" i="9"/>
  <c r="CB71" i="9"/>
  <c r="S71" i="9" s="1"/>
  <c r="CA72" i="9"/>
  <c r="S72" i="9" s="1"/>
  <c r="CP76" i="9"/>
  <c r="CB79" i="9"/>
  <c r="CA80" i="9"/>
  <c r="S80" i="9" s="1"/>
  <c r="C98" i="9"/>
  <c r="C104" i="9"/>
  <c r="C106" i="9"/>
  <c r="C113" i="9"/>
  <c r="CC148" i="9"/>
  <c r="C158" i="9"/>
  <c r="C159" i="9"/>
  <c r="C160" i="9"/>
  <c r="C161" i="9"/>
  <c r="D162" i="9"/>
  <c r="CP167" i="9"/>
  <c r="CP169" i="9"/>
  <c r="CP171" i="9"/>
  <c r="CP173" i="9"/>
  <c r="CP181" i="9"/>
  <c r="CB195" i="9"/>
  <c r="CP195" i="9"/>
  <c r="CI195" i="9"/>
  <c r="CA195" i="9"/>
  <c r="C195" i="9"/>
  <c r="CR195" i="9"/>
  <c r="CQ198" i="9"/>
  <c r="CG200" i="9"/>
  <c r="CC200" i="9"/>
  <c r="CE200" i="9"/>
  <c r="CX200" i="9"/>
  <c r="CH201" i="9"/>
  <c r="CB203" i="9"/>
  <c r="CP203" i="9"/>
  <c r="CI203" i="9"/>
  <c r="CA203" i="9"/>
  <c r="C203" i="9"/>
  <c r="CR203" i="9"/>
  <c r="CX207" i="9"/>
  <c r="C207" i="9"/>
  <c r="CJ207" i="9"/>
  <c r="CG207" i="9"/>
  <c r="CU207" i="9"/>
  <c r="CD208" i="9"/>
  <c r="CV208" i="9"/>
  <c r="CA209" i="9"/>
  <c r="CB210" i="9"/>
  <c r="CV210" i="9"/>
  <c r="CP210" i="9"/>
  <c r="CH210" i="9"/>
  <c r="CO210" i="9"/>
  <c r="CA210" i="9"/>
  <c r="C210" i="9"/>
  <c r="CR210" i="9"/>
  <c r="CI212" i="9"/>
  <c r="CA213" i="9"/>
  <c r="CB214" i="9"/>
  <c r="CV214" i="9"/>
  <c r="CP214" i="9"/>
  <c r="CH214" i="9"/>
  <c r="CO214" i="9"/>
  <c r="CA214" i="9"/>
  <c r="C214" i="9"/>
  <c r="CR214" i="9"/>
  <c r="CI216" i="9"/>
  <c r="CA217" i="9"/>
  <c r="CW218" i="9"/>
  <c r="CR218" i="9"/>
  <c r="CI218" i="9"/>
  <c r="CD218" i="9"/>
  <c r="CV218" i="9"/>
  <c r="CH218" i="9"/>
  <c r="CA218" i="9"/>
  <c r="C218" i="9"/>
  <c r="CW235" i="9"/>
  <c r="CO235" i="9"/>
  <c r="CH235" i="9"/>
  <c r="CD235" i="9"/>
  <c r="CB235" i="9"/>
  <c r="CP235" i="9"/>
  <c r="CV235" i="9"/>
  <c r="C235" i="9"/>
  <c r="CI235" i="9"/>
  <c r="CT236" i="9"/>
  <c r="CF236" i="9"/>
  <c r="CS236" i="9"/>
  <c r="CE236" i="9"/>
  <c r="CY236" i="9"/>
  <c r="CQ258" i="9"/>
  <c r="CC258" i="9"/>
  <c r="CP258" i="9"/>
  <c r="CB258" i="9"/>
  <c r="CS258" i="9"/>
  <c r="CE258" i="9"/>
  <c r="CC11" i="9"/>
  <c r="CG11" i="9"/>
  <c r="CO11" i="9"/>
  <c r="CS11" i="9"/>
  <c r="CC13" i="9"/>
  <c r="CG13" i="9"/>
  <c r="CO13" i="9"/>
  <c r="CC39" i="9"/>
  <c r="CG39" i="9"/>
  <c r="CK39" i="9"/>
  <c r="CC43" i="9"/>
  <c r="CG43" i="9"/>
  <c r="CK43" i="9"/>
  <c r="CC47" i="9"/>
  <c r="CG47" i="9"/>
  <c r="CK47" i="9"/>
  <c r="CV57" i="9"/>
  <c r="CH57" i="9"/>
  <c r="CO57" i="9"/>
  <c r="CS57" i="9"/>
  <c r="CP64" i="9"/>
  <c r="CP72" i="9"/>
  <c r="CP80" i="9"/>
  <c r="C134" i="9"/>
  <c r="C136" i="9"/>
  <c r="C138" i="9"/>
  <c r="CQ140" i="9"/>
  <c r="CB140" i="9"/>
  <c r="CP140" i="9"/>
  <c r="CC146" i="9"/>
  <c r="CB146" i="9"/>
  <c r="AS146" i="9" s="1"/>
  <c r="CC150" i="9"/>
  <c r="CB150" i="9"/>
  <c r="AS150" i="9" s="1"/>
  <c r="CA187" i="9"/>
  <c r="CG196" i="9"/>
  <c r="CC196" i="9"/>
  <c r="CX196" i="9"/>
  <c r="C198" i="9"/>
  <c r="CJ198" i="9"/>
  <c r="CU198" i="9"/>
  <c r="CB199" i="9"/>
  <c r="CP199" i="9"/>
  <c r="CI199" i="9"/>
  <c r="CA199" i="9"/>
  <c r="C199" i="9"/>
  <c r="CR199" i="9"/>
  <c r="CT200" i="9"/>
  <c r="CD201" i="9"/>
  <c r="CO201" i="9"/>
  <c r="CW201" i="9"/>
  <c r="CX204" i="9"/>
  <c r="CG204" i="9"/>
  <c r="CC204" i="9"/>
  <c r="CC205" i="9"/>
  <c r="CQ205" i="9"/>
  <c r="CG206" i="9"/>
  <c r="CC206" i="9"/>
  <c r="CX206" i="9"/>
  <c r="CJ206" i="9"/>
  <c r="CQ206" i="9"/>
  <c r="C208" i="9"/>
  <c r="CO208" i="9"/>
  <c r="CR209" i="9"/>
  <c r="CB212" i="9"/>
  <c r="CV212" i="9"/>
  <c r="CP212" i="9"/>
  <c r="CH212" i="9"/>
  <c r="CO212" i="9"/>
  <c r="CA212" i="9"/>
  <c r="C212" i="9"/>
  <c r="CR212" i="9"/>
  <c r="CR213" i="9"/>
  <c r="CB216" i="9"/>
  <c r="CV216" i="9"/>
  <c r="CP216" i="9"/>
  <c r="CH216" i="9"/>
  <c r="CO216" i="9"/>
  <c r="CA216" i="9"/>
  <c r="C216" i="9"/>
  <c r="CR216" i="9"/>
  <c r="CR217" i="9"/>
  <c r="CY221" i="9"/>
  <c r="CE221" i="9"/>
  <c r="CS221" i="9"/>
  <c r="CK221" i="9"/>
  <c r="CT221" i="9"/>
  <c r="CF221" i="9"/>
  <c r="CW222" i="9"/>
  <c r="CO222" i="9"/>
  <c r="CH222" i="9"/>
  <c r="CD222" i="9"/>
  <c r="CB222" i="9"/>
  <c r="CV222" i="9"/>
  <c r="C222" i="9"/>
  <c r="CI222" i="9"/>
  <c r="CA222" i="9"/>
  <c r="CP222" i="9"/>
  <c r="CW224" i="9"/>
  <c r="CO224" i="9"/>
  <c r="CH224" i="9"/>
  <c r="CD224" i="9"/>
  <c r="CB224" i="9"/>
  <c r="CV224" i="9"/>
  <c r="C224" i="9"/>
  <c r="CI224" i="9"/>
  <c r="CA224" i="9"/>
  <c r="CP224" i="9"/>
  <c r="CW226" i="9"/>
  <c r="CO226" i="9"/>
  <c r="CH226" i="9"/>
  <c r="CD226" i="9"/>
  <c r="CB226" i="9"/>
  <c r="CV226" i="9"/>
  <c r="C226" i="9"/>
  <c r="CI226" i="9"/>
  <c r="CA226" i="9"/>
  <c r="CP226" i="9"/>
  <c r="CW231" i="9"/>
  <c r="CO231" i="9"/>
  <c r="CH231" i="9"/>
  <c r="CD231" i="9"/>
  <c r="CB231" i="9"/>
  <c r="CP231" i="9"/>
  <c r="CV231" i="9"/>
  <c r="C231" i="9"/>
  <c r="CI231" i="9"/>
  <c r="CY232" i="9"/>
  <c r="CF232" i="9"/>
  <c r="CS232" i="9"/>
  <c r="CT232" i="9"/>
  <c r="CE232" i="9"/>
  <c r="CX240" i="9"/>
  <c r="C240" i="9"/>
  <c r="CJ240" i="9"/>
  <c r="CU240" i="9"/>
  <c r="CG240" i="9"/>
  <c r="CQ240" i="9"/>
  <c r="CC240" i="9"/>
  <c r="CQ250" i="9"/>
  <c r="CC250" i="9"/>
  <c r="CP250" i="9"/>
  <c r="CB250" i="9"/>
  <c r="CS250" i="9"/>
  <c r="CE250" i="9"/>
  <c r="CQ252" i="9"/>
  <c r="CC252" i="9"/>
  <c r="CP252" i="9"/>
  <c r="CB252" i="9"/>
  <c r="CS252" i="9"/>
  <c r="CE252" i="9"/>
  <c r="C288" i="9"/>
  <c r="CR288" i="9"/>
  <c r="CD288" i="9"/>
  <c r="CR193" i="9"/>
  <c r="CV193" i="9"/>
  <c r="CR196" i="9"/>
  <c r="CV196" i="9"/>
  <c r="CR198" i="9"/>
  <c r="CV198" i="9"/>
  <c r="CR200" i="9"/>
  <c r="CV200" i="9"/>
  <c r="CR202" i="9"/>
  <c r="CV202" i="9"/>
  <c r="CR204" i="9"/>
  <c r="CW204" i="9"/>
  <c r="CP205" i="9"/>
  <c r="CI205" i="9"/>
  <c r="CA205" i="9"/>
  <c r="CD205" i="9"/>
  <c r="CR205" i="9"/>
  <c r="CW205" i="9"/>
  <c r="CP207" i="9"/>
  <c r="CI207" i="9"/>
  <c r="CA207" i="9"/>
  <c r="CD207" i="9"/>
  <c r="CR207" i="9"/>
  <c r="CW207" i="9"/>
  <c r="CI220" i="9"/>
  <c r="CW220" i="9"/>
  <c r="CV220" i="9"/>
  <c r="CI221" i="9"/>
  <c r="CW221" i="9"/>
  <c r="CH221" i="9"/>
  <c r="CR221" i="9"/>
  <c r="CB230" i="9"/>
  <c r="CW230" i="9"/>
  <c r="CO230" i="9"/>
  <c r="CH230" i="9"/>
  <c r="CD230" i="9"/>
  <c r="CR230" i="9"/>
  <c r="CB232" i="9"/>
  <c r="CW232" i="9"/>
  <c r="CO232" i="9"/>
  <c r="CH232" i="9"/>
  <c r="CD232" i="9"/>
  <c r="CR232" i="9"/>
  <c r="CB234" i="9"/>
  <c r="CW234" i="9"/>
  <c r="CO234" i="9"/>
  <c r="CH234" i="9"/>
  <c r="CD234" i="9"/>
  <c r="CR234" i="9"/>
  <c r="CP236" i="9"/>
  <c r="CW236" i="9"/>
  <c r="CR236" i="9"/>
  <c r="CB236" i="9"/>
  <c r="CO236" i="9"/>
  <c r="CH236" i="9"/>
  <c r="CD236" i="9"/>
  <c r="CS241" i="9"/>
  <c r="CK241" i="9"/>
  <c r="CF241" i="9"/>
  <c r="CT241" i="9"/>
  <c r="CQ248" i="9"/>
  <c r="CC248" i="9"/>
  <c r="CP248" i="9"/>
  <c r="CB248" i="9"/>
  <c r="CS248" i="9"/>
  <c r="CE248" i="9"/>
  <c r="CF251" i="9"/>
  <c r="CQ256" i="9"/>
  <c r="CC256" i="9"/>
  <c r="CP256" i="9"/>
  <c r="CB256" i="9"/>
  <c r="CS256" i="9"/>
  <c r="CE256" i="9"/>
  <c r="CU259" i="9"/>
  <c r="CG259" i="9"/>
  <c r="CT259" i="9"/>
  <c r="CF259" i="9"/>
  <c r="CV259" i="9"/>
  <c r="CH259" i="9"/>
  <c r="CW259" i="9"/>
  <c r="CR281" i="9"/>
  <c r="CD281" i="9"/>
  <c r="C281" i="9"/>
  <c r="C284" i="9"/>
  <c r="CR284" i="9"/>
  <c r="CD284" i="9"/>
  <c r="CB307" i="9"/>
  <c r="C307" i="9"/>
  <c r="CP307" i="9"/>
  <c r="CA376" i="9"/>
  <c r="CO376" i="9"/>
  <c r="CB376" i="9"/>
  <c r="CP376" i="9"/>
  <c r="CA384" i="9"/>
  <c r="AT384" i="9" s="1"/>
  <c r="CO384" i="9"/>
  <c r="CB384" i="9"/>
  <c r="CP384" i="9"/>
  <c r="CC51" i="9"/>
  <c r="CG51" i="9"/>
  <c r="CK51" i="9"/>
  <c r="CD193" i="9"/>
  <c r="CH193" i="9"/>
  <c r="CO193" i="9"/>
  <c r="CJ195" i="9"/>
  <c r="CQ195" i="9"/>
  <c r="CD196" i="9"/>
  <c r="CH196" i="9"/>
  <c r="CO196" i="9"/>
  <c r="CJ197" i="9"/>
  <c r="CQ197" i="9"/>
  <c r="CD198" i="9"/>
  <c r="CH198" i="9"/>
  <c r="CO198" i="9"/>
  <c r="CJ199" i="9"/>
  <c r="CQ199" i="9"/>
  <c r="CD200" i="9"/>
  <c r="CH200" i="9"/>
  <c r="CO200" i="9"/>
  <c r="CJ201" i="9"/>
  <c r="CQ201" i="9"/>
  <c r="CD202" i="9"/>
  <c r="CH202" i="9"/>
  <c r="CO202" i="9"/>
  <c r="CJ203" i="9"/>
  <c r="CQ203" i="9"/>
  <c r="CD204" i="9"/>
  <c r="CH204" i="9"/>
  <c r="CO204" i="9"/>
  <c r="CC209" i="9"/>
  <c r="CC211" i="9"/>
  <c r="CC213" i="9"/>
  <c r="CC215" i="9"/>
  <c r="CC217" i="9"/>
  <c r="CH220" i="9"/>
  <c r="CR220" i="9"/>
  <c r="CA221" i="9"/>
  <c r="CB223" i="9"/>
  <c r="CW223" i="9"/>
  <c r="CO223" i="9"/>
  <c r="CH223" i="9"/>
  <c r="CD223" i="9"/>
  <c r="CR223" i="9"/>
  <c r="CB225" i="9"/>
  <c r="CW225" i="9"/>
  <c r="CO225" i="9"/>
  <c r="CH225" i="9"/>
  <c r="CD225" i="9"/>
  <c r="CR225" i="9"/>
  <c r="CV227" i="9"/>
  <c r="CD227" i="9"/>
  <c r="CR227" i="9"/>
  <c r="CH227" i="9"/>
  <c r="CA230" i="9"/>
  <c r="CI230" i="9"/>
  <c r="CA232" i="9"/>
  <c r="CI232" i="9"/>
  <c r="CA234" i="9"/>
  <c r="CI234" i="9"/>
  <c r="CA236" i="9"/>
  <c r="CI236" i="9"/>
  <c r="CV236" i="9"/>
  <c r="CQ245" i="9"/>
  <c r="CC245" i="9"/>
  <c r="CP245" i="9"/>
  <c r="CB245" i="9"/>
  <c r="CS245" i="9"/>
  <c r="CE245" i="9"/>
  <c r="CU249" i="9"/>
  <c r="CG249" i="9"/>
  <c r="CT249" i="9"/>
  <c r="CF249" i="9"/>
  <c r="CV249" i="9"/>
  <c r="CH249" i="9"/>
  <c r="CW249" i="9"/>
  <c r="CQ254" i="9"/>
  <c r="CC254" i="9"/>
  <c r="CP254" i="9"/>
  <c r="CB254" i="9"/>
  <c r="CS254" i="9"/>
  <c r="CE254" i="9"/>
  <c r="CU257" i="9"/>
  <c r="CG257" i="9"/>
  <c r="CT257" i="9"/>
  <c r="CF257" i="9"/>
  <c r="CV257" i="9"/>
  <c r="CH257" i="9"/>
  <c r="CW257" i="9"/>
  <c r="CI259" i="9"/>
  <c r="CR261" i="9"/>
  <c r="CD261" i="9"/>
  <c r="C261" i="9"/>
  <c r="CR263" i="9"/>
  <c r="CD263" i="9"/>
  <c r="C263" i="9"/>
  <c r="CR265" i="9"/>
  <c r="CD265" i="9"/>
  <c r="C265" i="9"/>
  <c r="C278" i="9"/>
  <c r="CR278" i="9"/>
  <c r="CD278" i="9"/>
  <c r="CR206" i="9"/>
  <c r="CJ210" i="9"/>
  <c r="CQ210" i="9"/>
  <c r="CJ212" i="9"/>
  <c r="CQ212" i="9"/>
  <c r="CJ214" i="9"/>
  <c r="CQ214" i="9"/>
  <c r="CJ216" i="9"/>
  <c r="CQ216" i="9"/>
  <c r="CC218" i="9"/>
  <c r="CC219" i="9"/>
  <c r="CC220" i="9"/>
  <c r="CC221" i="9"/>
  <c r="CJ222" i="9"/>
  <c r="CQ222" i="9"/>
  <c r="CJ224" i="9"/>
  <c r="CQ224" i="9"/>
  <c r="CJ226" i="9"/>
  <c r="CQ226" i="9"/>
  <c r="CX227" i="9"/>
  <c r="CX228" i="9"/>
  <c r="CX229" i="9"/>
  <c r="CJ231" i="9"/>
  <c r="CQ231" i="9"/>
  <c r="CJ233" i="9"/>
  <c r="CQ233" i="9"/>
  <c r="CJ235" i="9"/>
  <c r="CQ235" i="9"/>
  <c r="CU236" i="9"/>
  <c r="CB238" i="9"/>
  <c r="CB240" i="9"/>
  <c r="CG241" i="9"/>
  <c r="CC241" i="9"/>
  <c r="CQ241" i="9"/>
  <c r="CX241" i="9"/>
  <c r="C248" i="9"/>
  <c r="CQ249" i="9"/>
  <c r="CC249" i="9"/>
  <c r="CP249" i="9"/>
  <c r="CB249" i="9"/>
  <c r="C252" i="9"/>
  <c r="CQ253" i="9"/>
  <c r="CC253" i="9"/>
  <c r="CP253" i="9"/>
  <c r="CB253" i="9"/>
  <c r="C256" i="9"/>
  <c r="CQ257" i="9"/>
  <c r="CC257" i="9"/>
  <c r="CP257" i="9"/>
  <c r="CB257" i="9"/>
  <c r="CR280" i="9"/>
  <c r="CD280" i="9"/>
  <c r="C280" i="9"/>
  <c r="C283" i="9"/>
  <c r="CR283" i="9"/>
  <c r="CD283" i="9"/>
  <c r="C291" i="9"/>
  <c r="CR291" i="9"/>
  <c r="CD291" i="9"/>
  <c r="CR299" i="9"/>
  <c r="CC299" i="9"/>
  <c r="CQ299" i="9"/>
  <c r="CD299" i="9"/>
  <c r="CP301" i="9"/>
  <c r="CB301" i="9"/>
  <c r="CO301" i="9"/>
  <c r="CR301" i="9"/>
  <c r="CC301" i="9"/>
  <c r="CQ301" i="9"/>
  <c r="CD301" i="9"/>
  <c r="CT313" i="9"/>
  <c r="CD313" i="9"/>
  <c r="CR313" i="9"/>
  <c r="CF313" i="9"/>
  <c r="CE313" i="9"/>
  <c r="CS313" i="9"/>
  <c r="CG313" i="9"/>
  <c r="C319" i="9"/>
  <c r="CC319" i="9"/>
  <c r="CQ319" i="9"/>
  <c r="CJ223" i="9"/>
  <c r="CQ223" i="9"/>
  <c r="CJ225" i="9"/>
  <c r="CQ225" i="9"/>
  <c r="CJ230" i="9"/>
  <c r="CQ230" i="9"/>
  <c r="CJ232" i="9"/>
  <c r="CQ232" i="9"/>
  <c r="CJ234" i="9"/>
  <c r="CQ234" i="9"/>
  <c r="CJ236" i="9"/>
  <c r="CP238" i="9"/>
  <c r="CI238" i="9"/>
  <c r="CA238" i="9"/>
  <c r="CD238" i="9"/>
  <c r="CR238" i="9"/>
  <c r="CW238" i="9"/>
  <c r="CP240" i="9"/>
  <c r="CI240" i="9"/>
  <c r="CA240" i="9"/>
  <c r="CD240" i="9"/>
  <c r="CR240" i="9"/>
  <c r="CW240" i="9"/>
  <c r="C245" i="9"/>
  <c r="CQ247" i="9"/>
  <c r="CC247" i="9"/>
  <c r="CP247" i="9"/>
  <c r="CB247" i="9"/>
  <c r="C250" i="9"/>
  <c r="CQ251" i="9"/>
  <c r="CC251" i="9"/>
  <c r="CP251" i="9"/>
  <c r="CB251" i="9"/>
  <c r="C254" i="9"/>
  <c r="CQ255" i="9"/>
  <c r="CC255" i="9"/>
  <c r="CP255" i="9"/>
  <c r="CB255" i="9"/>
  <c r="C258" i="9"/>
  <c r="CQ259" i="9"/>
  <c r="CC259" i="9"/>
  <c r="CP259" i="9"/>
  <c r="CB259" i="9"/>
  <c r="C267" i="9"/>
  <c r="CR267" i="9"/>
  <c r="CD267" i="9"/>
  <c r="CR272" i="9"/>
  <c r="C272" i="9"/>
  <c r="C277" i="9"/>
  <c r="CR277" i="9"/>
  <c r="CD277" i="9"/>
  <c r="C287" i="9"/>
  <c r="CR287" i="9"/>
  <c r="CD287" i="9"/>
  <c r="CP298" i="9"/>
  <c r="CB298" i="9"/>
  <c r="CR298" i="9"/>
  <c r="CC298" i="9"/>
  <c r="CO298" i="9"/>
  <c r="CA298" i="9"/>
  <c r="CQ298" i="9"/>
  <c r="CP300" i="9"/>
  <c r="CB300" i="9"/>
  <c r="CR300" i="9"/>
  <c r="CC300" i="9"/>
  <c r="CO300" i="9"/>
  <c r="CA300" i="9"/>
  <c r="CQ300" i="9"/>
  <c r="C333" i="9"/>
  <c r="CA333" i="9"/>
  <c r="CO333" i="9"/>
  <c r="CO345" i="9"/>
  <c r="CA345" i="9"/>
  <c r="CR237" i="9"/>
  <c r="CR239" i="9"/>
  <c r="CR241" i="9"/>
  <c r="CC260" i="9"/>
  <c r="C260" i="9"/>
  <c r="CQ260" i="9"/>
  <c r="C269" i="9"/>
  <c r="CR269" i="9"/>
  <c r="CD269" i="9"/>
  <c r="CR271" i="9"/>
  <c r="C271" i="9"/>
  <c r="C275" i="9"/>
  <c r="CR275" i="9"/>
  <c r="CD275" i="9"/>
  <c r="CR279" i="9"/>
  <c r="CD279" i="9"/>
  <c r="C279" i="9"/>
  <c r="C285" i="9"/>
  <c r="CR285" i="9"/>
  <c r="CD285" i="9"/>
  <c r="C289" i="9"/>
  <c r="CR289" i="9"/>
  <c r="CD289" i="9"/>
  <c r="CE293" i="9"/>
  <c r="CP310" i="9"/>
  <c r="C310" i="9"/>
  <c r="CC317" i="9"/>
  <c r="CQ317" i="9"/>
  <c r="C317" i="9"/>
  <c r="CD330" i="9"/>
  <c r="C331" i="9"/>
  <c r="CA331" i="9"/>
  <c r="B352" i="9"/>
  <c r="CG352" i="9"/>
  <c r="CU352" i="9"/>
  <c r="CO359" i="9"/>
  <c r="CA359" i="9"/>
  <c r="AN359" i="9" s="1"/>
  <c r="CP359" i="9"/>
  <c r="C266" i="9"/>
  <c r="CR266" i="9"/>
  <c r="CD266" i="9"/>
  <c r="CR270" i="9"/>
  <c r="C270" i="9"/>
  <c r="CD270" i="9"/>
  <c r="CR273" i="9"/>
  <c r="C273" i="9"/>
  <c r="C276" i="9"/>
  <c r="CR276" i="9"/>
  <c r="CD276" i="9"/>
  <c r="C282" i="9"/>
  <c r="CR282" i="9"/>
  <c r="CD282" i="9"/>
  <c r="C286" i="9"/>
  <c r="CR286" i="9"/>
  <c r="CD286" i="9"/>
  <c r="C290" i="9"/>
  <c r="CR290" i="9"/>
  <c r="CD290" i="9"/>
  <c r="CQ293" i="9"/>
  <c r="CC293" i="9"/>
  <c r="CP318" i="9"/>
  <c r="CB318" i="9"/>
  <c r="C346" i="9"/>
  <c r="CB346" i="9"/>
  <c r="CP346" i="9"/>
  <c r="CO358" i="9"/>
  <c r="CB358" i="9"/>
  <c r="CA358" i="9"/>
  <c r="AN358" i="9" s="1"/>
  <c r="CP358" i="9"/>
  <c r="CA373" i="9"/>
  <c r="CO373" i="9"/>
  <c r="CB373" i="9"/>
  <c r="CA386" i="9"/>
  <c r="CO386" i="9"/>
  <c r="CB386" i="9"/>
  <c r="CP386" i="9"/>
  <c r="CB271" i="9"/>
  <c r="CB273" i="9"/>
  <c r="CU309" i="9"/>
  <c r="CE309" i="9"/>
  <c r="CT309" i="9"/>
  <c r="CD309" i="9"/>
  <c r="AW309" i="9" s="1"/>
  <c r="CF309" i="9"/>
  <c r="CR309" i="9"/>
  <c r="CR315" i="9"/>
  <c r="CF315" i="9"/>
  <c r="CS315" i="9"/>
  <c r="CE315" i="9"/>
  <c r="CD315" i="9"/>
  <c r="CG315" i="9"/>
  <c r="CC320" i="9"/>
  <c r="C320" i="9"/>
  <c r="C336" i="9"/>
  <c r="CB336" i="9"/>
  <c r="CP336" i="9"/>
  <c r="C338" i="9"/>
  <c r="CB338" i="9"/>
  <c r="CP338" i="9"/>
  <c r="C344" i="9"/>
  <c r="CB344" i="9"/>
  <c r="C321" i="9"/>
  <c r="CC321" i="9"/>
  <c r="CC322" i="9"/>
  <c r="C322" i="9"/>
  <c r="C335" i="9"/>
  <c r="CB335" i="9"/>
  <c r="CP335" i="9"/>
  <c r="C337" i="9"/>
  <c r="CB337" i="9"/>
  <c r="CP337" i="9"/>
  <c r="C339" i="9"/>
  <c r="CB339" i="9"/>
  <c r="CP339" i="9"/>
  <c r="CF351" i="9"/>
  <c r="CT351" i="9"/>
  <c r="CO360" i="9"/>
  <c r="CB360" i="9"/>
  <c r="AN360" i="9" s="1"/>
  <c r="CP360" i="9"/>
  <c r="CB398" i="9"/>
  <c r="CP398" i="9"/>
  <c r="CA398" i="9"/>
  <c r="CB401" i="9"/>
  <c r="CP401" i="9"/>
  <c r="CA401" i="9"/>
  <c r="CB409" i="9"/>
  <c r="CP409" i="9"/>
  <c r="CA409" i="9"/>
  <c r="CO409" i="9"/>
  <c r="C308" i="9"/>
  <c r="C312" i="9"/>
  <c r="C314" i="9"/>
  <c r="C316" i="9"/>
  <c r="CB316" i="9"/>
  <c r="CO329" i="9"/>
  <c r="C329" i="9"/>
  <c r="CO361" i="9"/>
  <c r="CP361" i="9"/>
  <c r="CA361" i="9"/>
  <c r="AN361" i="9" s="1"/>
  <c r="CO362" i="9"/>
  <c r="CB362" i="9"/>
  <c r="AN362" i="9" s="1"/>
  <c r="CP362" i="9"/>
  <c r="CA366" i="9"/>
  <c r="CO366" i="9"/>
  <c r="CB366" i="9"/>
  <c r="CB411" i="9"/>
  <c r="CP411" i="9"/>
  <c r="CA411" i="9"/>
  <c r="C318" i="9"/>
  <c r="C323" i="9"/>
  <c r="CC323" i="9"/>
  <c r="CC324" i="9"/>
  <c r="C324" i="9"/>
  <c r="CQ324" i="9"/>
  <c r="CO363" i="9"/>
  <c r="CA363" i="9"/>
  <c r="AN363" i="9" s="1"/>
  <c r="CP363" i="9"/>
  <c r="CB364" i="9"/>
  <c r="CA379" i="9"/>
  <c r="AT379" i="9" s="1"/>
  <c r="CO379" i="9"/>
  <c r="CB379" i="9"/>
  <c r="CA388" i="9"/>
  <c r="AT388" i="9" s="1"/>
  <c r="CO388" i="9"/>
  <c r="CB388" i="9"/>
  <c r="CB396" i="9"/>
  <c r="CP396" i="9"/>
  <c r="CA396" i="9"/>
  <c r="V396" i="9" s="1"/>
  <c r="CO411" i="9"/>
  <c r="CO344" i="9"/>
  <c r="CA344" i="9"/>
  <c r="C345" i="9"/>
  <c r="CA372" i="9"/>
  <c r="AT372" i="9" s="1"/>
  <c r="CO372" i="9"/>
  <c r="CP372" i="9"/>
  <c r="CA378" i="9"/>
  <c r="AT378" i="9" s="1"/>
  <c r="CO378" i="9"/>
  <c r="CP378" i="9"/>
  <c r="CA382" i="9"/>
  <c r="AT382" i="9" s="1"/>
  <c r="CO382" i="9"/>
  <c r="CP382" i="9"/>
  <c r="CP397" i="9"/>
  <c r="CB397" i="9"/>
  <c r="V397" i="9" s="1"/>
  <c r="CP402" i="9"/>
  <c r="CB402" i="9"/>
  <c r="V402" i="9" s="1"/>
  <c r="CP410" i="9"/>
  <c r="CB410" i="9"/>
  <c r="C334" i="9"/>
  <c r="CO346" i="9"/>
  <c r="CA346" i="9"/>
  <c r="B351" i="9"/>
  <c r="CU351" i="9"/>
  <c r="CA365" i="9"/>
  <c r="AN365" i="9" s="1"/>
  <c r="CO365" i="9"/>
  <c r="CP365" i="9"/>
  <c r="CA375" i="9"/>
  <c r="AT375" i="9" s="1"/>
  <c r="CO375" i="9"/>
  <c r="CP375" i="9"/>
  <c r="CA380" i="9"/>
  <c r="AT380" i="9" s="1"/>
  <c r="CO380" i="9"/>
  <c r="CP380" i="9"/>
  <c r="CA385" i="9"/>
  <c r="AT385" i="9" s="1"/>
  <c r="CO385" i="9"/>
  <c r="CP385" i="9"/>
  <c r="CA389" i="9"/>
  <c r="AT389" i="9" s="1"/>
  <c r="CO389" i="9"/>
  <c r="CP389" i="9"/>
  <c r="CP400" i="9"/>
  <c r="CB400" i="9"/>
  <c r="CP404" i="9"/>
  <c r="CB404" i="9"/>
  <c r="CA394" i="9"/>
  <c r="V394" i="9" s="1"/>
  <c r="B411" i="8"/>
  <c r="B410" i="8"/>
  <c r="CA410" i="8" s="1"/>
  <c r="B409" i="8"/>
  <c r="CO409" i="8" s="1"/>
  <c r="CA404" i="8"/>
  <c r="B404" i="8"/>
  <c r="CO404" i="8" s="1"/>
  <c r="B403" i="8"/>
  <c r="CO403" i="8" s="1"/>
  <c r="B402" i="8"/>
  <c r="CO402" i="8" s="1"/>
  <c r="B401" i="8"/>
  <c r="B400" i="8"/>
  <c r="CO400" i="8" s="1"/>
  <c r="U399" i="8"/>
  <c r="T399" i="8"/>
  <c r="S399" i="8"/>
  <c r="R399" i="8"/>
  <c r="Q399" i="8"/>
  <c r="P399" i="8"/>
  <c r="O399" i="8"/>
  <c r="N399" i="8"/>
  <c r="M399" i="8"/>
  <c r="L399" i="8"/>
  <c r="K399" i="8"/>
  <c r="J399" i="8"/>
  <c r="I399" i="8"/>
  <c r="H399" i="8"/>
  <c r="B399" i="8" s="1"/>
  <c r="G399" i="8"/>
  <c r="F399" i="8"/>
  <c r="E399" i="8"/>
  <c r="D399" i="8"/>
  <c r="C399" i="8"/>
  <c r="B398" i="8"/>
  <c r="B397" i="8"/>
  <c r="CA397" i="8" s="1"/>
  <c r="B396" i="8"/>
  <c r="U395" i="8"/>
  <c r="T395" i="8"/>
  <c r="S395" i="8"/>
  <c r="R395" i="8"/>
  <c r="Q395" i="8"/>
  <c r="P395" i="8"/>
  <c r="O395" i="8"/>
  <c r="N395" i="8"/>
  <c r="M395" i="8"/>
  <c r="L395" i="8"/>
  <c r="K395" i="8"/>
  <c r="I395" i="8"/>
  <c r="H395" i="8"/>
  <c r="G395" i="8"/>
  <c r="F395" i="8"/>
  <c r="E395" i="8"/>
  <c r="D395" i="8"/>
  <c r="C395" i="8"/>
  <c r="B394" i="8"/>
  <c r="CA394" i="8" s="1"/>
  <c r="D389" i="8"/>
  <c r="C389" i="8"/>
  <c r="B389" i="8"/>
  <c r="CA389" i="8" s="1"/>
  <c r="D388" i="8"/>
  <c r="C388" i="8"/>
  <c r="B388" i="8" s="1"/>
  <c r="CB388" i="8" s="1"/>
  <c r="CA387" i="8"/>
  <c r="D387" i="8"/>
  <c r="C387" i="8"/>
  <c r="B387" i="8"/>
  <c r="D386" i="8"/>
  <c r="C386" i="8"/>
  <c r="B386" i="8" s="1"/>
  <c r="CB386" i="8" s="1"/>
  <c r="D385" i="8"/>
  <c r="C385" i="8"/>
  <c r="B385" i="8"/>
  <c r="CA385" i="8" s="1"/>
  <c r="D384" i="8"/>
  <c r="C384" i="8"/>
  <c r="D382" i="8"/>
  <c r="C382" i="8"/>
  <c r="B382" i="8"/>
  <c r="D381" i="8"/>
  <c r="C381" i="8"/>
  <c r="B381" i="8" s="1"/>
  <c r="D380" i="8"/>
  <c r="C380" i="8"/>
  <c r="B380" i="8" s="1"/>
  <c r="CA380" i="8" s="1"/>
  <c r="D379" i="8"/>
  <c r="C379" i="8"/>
  <c r="B379" i="8" s="1"/>
  <c r="CB379" i="8" s="1"/>
  <c r="D378" i="8"/>
  <c r="B378" i="8" s="1"/>
  <c r="CA378" i="8" s="1"/>
  <c r="C378" i="8"/>
  <c r="CB376" i="8"/>
  <c r="D376" i="8"/>
  <c r="C376" i="8"/>
  <c r="B376" i="8" s="1"/>
  <c r="D375" i="8"/>
  <c r="C375" i="8"/>
  <c r="B375" i="8"/>
  <c r="CA375" i="8" s="1"/>
  <c r="D373" i="8"/>
  <c r="C373" i="8"/>
  <c r="B373" i="8" s="1"/>
  <c r="D372" i="8"/>
  <c r="C372" i="8"/>
  <c r="B372" i="8" s="1"/>
  <c r="E366" i="8"/>
  <c r="D366" i="8"/>
  <c r="C366" i="8" s="1"/>
  <c r="E365" i="8"/>
  <c r="D365" i="8"/>
  <c r="C365" i="8"/>
  <c r="CA365" i="8" s="1"/>
  <c r="E364" i="8"/>
  <c r="D364" i="8"/>
  <c r="C364" i="8" s="1"/>
  <c r="CB364" i="8" s="1"/>
  <c r="E363" i="8"/>
  <c r="D363" i="8"/>
  <c r="E362" i="8"/>
  <c r="D362" i="8"/>
  <c r="E361" i="8"/>
  <c r="D361" i="8"/>
  <c r="C361" i="8"/>
  <c r="CA361" i="8" s="1"/>
  <c r="E360" i="8"/>
  <c r="D360" i="8"/>
  <c r="C360" i="8" s="1"/>
  <c r="E359" i="8"/>
  <c r="D359" i="8"/>
  <c r="C359" i="8"/>
  <c r="E358" i="8"/>
  <c r="D358" i="8"/>
  <c r="E357" i="8"/>
  <c r="D357" i="8"/>
  <c r="C357" i="8"/>
  <c r="CA357" i="8" s="1"/>
  <c r="CG352" i="8"/>
  <c r="D352" i="8"/>
  <c r="C352" i="8"/>
  <c r="CT351" i="8"/>
  <c r="D351" i="8"/>
  <c r="CF351" i="8" s="1"/>
  <c r="C351" i="8"/>
  <c r="CB346" i="8"/>
  <c r="E346" i="8"/>
  <c r="D346" i="8"/>
  <c r="CP346" i="8" s="1"/>
  <c r="E345" i="8"/>
  <c r="D345" i="8"/>
  <c r="CB344" i="8"/>
  <c r="E344" i="8"/>
  <c r="D344" i="8"/>
  <c r="CP344" i="8" s="1"/>
  <c r="E339" i="8"/>
  <c r="D339" i="8"/>
  <c r="CB339" i="8" s="1"/>
  <c r="CB338" i="8"/>
  <c r="E338" i="8"/>
  <c r="CA338" i="8" s="1"/>
  <c r="D338" i="8"/>
  <c r="CB337" i="8"/>
  <c r="E337" i="8"/>
  <c r="D337" i="8"/>
  <c r="CO336" i="8"/>
  <c r="CB336" i="8"/>
  <c r="E336" i="8"/>
  <c r="CA336" i="8" s="1"/>
  <c r="D336" i="8"/>
  <c r="E335" i="8"/>
  <c r="CA335" i="8" s="1"/>
  <c r="D335" i="8"/>
  <c r="CB335" i="8" s="1"/>
  <c r="E334" i="8"/>
  <c r="D334" i="8"/>
  <c r="E333" i="8"/>
  <c r="CO333" i="8" s="1"/>
  <c r="D333" i="8"/>
  <c r="C333" i="8" s="1"/>
  <c r="CS333" i="8" s="1"/>
  <c r="CP332" i="8"/>
  <c r="CB332" i="8"/>
  <c r="E332" i="8"/>
  <c r="CO332" i="8" s="1"/>
  <c r="D332" i="8"/>
  <c r="E331" i="8"/>
  <c r="CO331" i="8" s="1"/>
  <c r="D331" i="8"/>
  <c r="E330" i="8"/>
  <c r="CO330" i="8" s="1"/>
  <c r="D330" i="8"/>
  <c r="E329" i="8"/>
  <c r="CO329" i="8" s="1"/>
  <c r="C329" i="8"/>
  <c r="CE329" i="8" s="1"/>
  <c r="CO324" i="8"/>
  <c r="CA324" i="8"/>
  <c r="E324" i="8"/>
  <c r="CB324" i="8" s="1"/>
  <c r="D324" i="8"/>
  <c r="CQ324" i="8" s="1"/>
  <c r="C324" i="8"/>
  <c r="CE324" i="8" s="1"/>
  <c r="CP323" i="8"/>
  <c r="CO323" i="8"/>
  <c r="CA323" i="8"/>
  <c r="E323" i="8"/>
  <c r="CB323" i="8" s="1"/>
  <c r="D323" i="8"/>
  <c r="CQ323" i="8" s="1"/>
  <c r="C323" i="8"/>
  <c r="CO322" i="8"/>
  <c r="CA322" i="8"/>
  <c r="E322" i="8"/>
  <c r="D322" i="8"/>
  <c r="CO321" i="8"/>
  <c r="CA321" i="8"/>
  <c r="E321" i="8"/>
  <c r="CB321" i="8" s="1"/>
  <c r="D321" i="8"/>
  <c r="CC321" i="8" s="1"/>
  <c r="CO320" i="8"/>
  <c r="CA320" i="8"/>
  <c r="E320" i="8"/>
  <c r="CP320" i="8" s="1"/>
  <c r="D320" i="8"/>
  <c r="CC320" i="8" s="1"/>
  <c r="CO319" i="8"/>
  <c r="CA319" i="8"/>
  <c r="E319" i="8"/>
  <c r="CB319" i="8" s="1"/>
  <c r="D319" i="8"/>
  <c r="CQ319" i="8" s="1"/>
  <c r="C319" i="8"/>
  <c r="CS319" i="8" s="1"/>
  <c r="CR318" i="8"/>
  <c r="CQ318" i="8"/>
  <c r="CO318" i="8"/>
  <c r="CG318" i="8"/>
  <c r="CF318" i="8"/>
  <c r="CA318" i="8"/>
  <c r="E318" i="8"/>
  <c r="CP318" i="8" s="1"/>
  <c r="D318" i="8"/>
  <c r="CC318" i="8" s="1"/>
  <c r="C318" i="8"/>
  <c r="CO317" i="8"/>
  <c r="CA317" i="8"/>
  <c r="E317" i="8"/>
  <c r="D317" i="8"/>
  <c r="CO316" i="8"/>
  <c r="CA316" i="8"/>
  <c r="E316" i="8"/>
  <c r="CP316" i="8" s="1"/>
  <c r="D316" i="8"/>
  <c r="CO315" i="8"/>
  <c r="CA315" i="8"/>
  <c r="E315" i="8"/>
  <c r="CP315" i="8" s="1"/>
  <c r="CO314" i="8"/>
  <c r="CA314" i="8"/>
  <c r="E314" i="8"/>
  <c r="CP314" i="8" s="1"/>
  <c r="C314" i="8"/>
  <c r="CO313" i="8"/>
  <c r="CA313" i="8"/>
  <c r="E313" i="8"/>
  <c r="CP313" i="8" s="1"/>
  <c r="CO312" i="8"/>
  <c r="CB312" i="8"/>
  <c r="CA312" i="8"/>
  <c r="E312" i="8"/>
  <c r="CO311" i="8"/>
  <c r="CA311" i="8"/>
  <c r="E311" i="8"/>
  <c r="CP311" i="8" s="1"/>
  <c r="CO310" i="8"/>
  <c r="CB310" i="8"/>
  <c r="CA310" i="8"/>
  <c r="E310" i="8"/>
  <c r="CP310" i="8" s="1"/>
  <c r="C310" i="8"/>
  <c r="CU310" i="8" s="1"/>
  <c r="CO309" i="8"/>
  <c r="CA309" i="8"/>
  <c r="E309" i="8"/>
  <c r="CP309" i="8" s="1"/>
  <c r="CO308" i="8"/>
  <c r="CB308" i="8"/>
  <c r="CA308" i="8"/>
  <c r="E308" i="8"/>
  <c r="CO307" i="8"/>
  <c r="CB307" i="8"/>
  <c r="CA307" i="8"/>
  <c r="E307" i="8"/>
  <c r="CP307" i="8" s="1"/>
  <c r="AV306" i="8"/>
  <c r="AU306" i="8"/>
  <c r="AT306" i="8"/>
  <c r="AS306" i="8"/>
  <c r="AR306" i="8"/>
  <c r="AQ306" i="8"/>
  <c r="AP306" i="8"/>
  <c r="AO306" i="8"/>
  <c r="AN306" i="8"/>
  <c r="AM306" i="8"/>
  <c r="AL306" i="8"/>
  <c r="AK306" i="8"/>
  <c r="AJ306" i="8"/>
  <c r="AI306" i="8"/>
  <c r="AH306" i="8"/>
  <c r="AG306" i="8"/>
  <c r="AF306" i="8"/>
  <c r="AE306" i="8"/>
  <c r="AD306" i="8"/>
  <c r="AC306" i="8"/>
  <c r="AB306" i="8"/>
  <c r="AA306" i="8"/>
  <c r="Z306" i="8"/>
  <c r="Y306" i="8"/>
  <c r="X306" i="8"/>
  <c r="W306" i="8"/>
  <c r="V306" i="8"/>
  <c r="U306" i="8"/>
  <c r="T306" i="8"/>
  <c r="S306" i="8"/>
  <c r="R306" i="8"/>
  <c r="Q306" i="8"/>
  <c r="P306" i="8"/>
  <c r="O306" i="8"/>
  <c r="N306" i="8"/>
  <c r="M306" i="8"/>
  <c r="L306" i="8"/>
  <c r="K306" i="8"/>
  <c r="J306" i="8"/>
  <c r="I306" i="8"/>
  <c r="H306" i="8"/>
  <c r="G306" i="8"/>
  <c r="F306" i="8"/>
  <c r="E301" i="8"/>
  <c r="D301" i="8"/>
  <c r="E300" i="8"/>
  <c r="D300" i="8"/>
  <c r="E299" i="8"/>
  <c r="D299" i="8"/>
  <c r="E298" i="8"/>
  <c r="D298" i="8"/>
  <c r="E293" i="8"/>
  <c r="CS293" i="8" s="1"/>
  <c r="D293" i="8"/>
  <c r="CQ292" i="8"/>
  <c r="E292" i="8"/>
  <c r="D292" i="8"/>
  <c r="CR292" i="8" s="1"/>
  <c r="E291" i="8"/>
  <c r="CS291" i="8" s="1"/>
  <c r="D291" i="8"/>
  <c r="CR290" i="8"/>
  <c r="E290" i="8"/>
  <c r="CQ290" i="8" s="1"/>
  <c r="D290" i="8"/>
  <c r="E289" i="8"/>
  <c r="CS289" i="8" s="1"/>
  <c r="D289" i="8"/>
  <c r="CS288" i="8"/>
  <c r="CC288" i="8"/>
  <c r="E288" i="8"/>
  <c r="D288" i="8"/>
  <c r="CR288" i="8" s="1"/>
  <c r="CD287" i="8"/>
  <c r="E287" i="8"/>
  <c r="CC287" i="8" s="1"/>
  <c r="D287" i="8"/>
  <c r="E286" i="8"/>
  <c r="CC286" i="8" s="1"/>
  <c r="D286" i="8"/>
  <c r="CR286" i="8" s="1"/>
  <c r="E285" i="8"/>
  <c r="CS285" i="8" s="1"/>
  <c r="D285" i="8"/>
  <c r="E284" i="8"/>
  <c r="CE284" i="8" s="1"/>
  <c r="D284" i="8"/>
  <c r="E283" i="8"/>
  <c r="CS283" i="8" s="1"/>
  <c r="D283" i="8"/>
  <c r="CQ282" i="8"/>
  <c r="CP282" i="8"/>
  <c r="CE282" i="8"/>
  <c r="CC282" i="8"/>
  <c r="CB282" i="8"/>
  <c r="E282" i="8"/>
  <c r="CS282" i="8" s="1"/>
  <c r="D282" i="8"/>
  <c r="CS281" i="8"/>
  <c r="CE281" i="8"/>
  <c r="E281" i="8"/>
  <c r="D281" i="8"/>
  <c r="CS280" i="8"/>
  <c r="E280" i="8"/>
  <c r="CE280" i="8" s="1"/>
  <c r="D280" i="8"/>
  <c r="E279" i="8"/>
  <c r="D279" i="8"/>
  <c r="E278" i="8"/>
  <c r="CS278" i="8" s="1"/>
  <c r="D278" i="8"/>
  <c r="CS277" i="8"/>
  <c r="CQ277" i="8"/>
  <c r="CP277" i="8"/>
  <c r="CE277" i="8"/>
  <c r="CC277" i="8"/>
  <c r="E277" i="8"/>
  <c r="CB277" i="8" s="1"/>
  <c r="D277" i="8"/>
  <c r="E276" i="8"/>
  <c r="D276" i="8"/>
  <c r="E275" i="8"/>
  <c r="CS275" i="8" s="1"/>
  <c r="D275" i="8"/>
  <c r="CS274" i="8"/>
  <c r="E274" i="8"/>
  <c r="D274" i="8"/>
  <c r="E273" i="8"/>
  <c r="D273" i="8"/>
  <c r="E272" i="8"/>
  <c r="CE272" i="8" s="1"/>
  <c r="D272" i="8"/>
  <c r="E271" i="8"/>
  <c r="CE271" i="8" s="1"/>
  <c r="D271" i="8"/>
  <c r="CD271" i="8" s="1"/>
  <c r="E270" i="8"/>
  <c r="CE270" i="8" s="1"/>
  <c r="D270" i="8"/>
  <c r="CD270" i="8" s="1"/>
  <c r="CP269" i="8"/>
  <c r="CE269" i="8"/>
  <c r="CC269" i="8"/>
  <c r="CB269" i="8"/>
  <c r="E269" i="8"/>
  <c r="D269" i="8"/>
  <c r="CS268" i="8"/>
  <c r="CQ268" i="8"/>
  <c r="CP268" i="8"/>
  <c r="CE268" i="8"/>
  <c r="CC268" i="8"/>
  <c r="CB268" i="8"/>
  <c r="E268" i="8"/>
  <c r="D268" i="8"/>
  <c r="E267" i="8"/>
  <c r="CE267" i="8" s="1"/>
  <c r="D267" i="8"/>
  <c r="CS266" i="8"/>
  <c r="CQ266" i="8"/>
  <c r="CP266" i="8"/>
  <c r="CF266" i="8"/>
  <c r="CE266" i="8"/>
  <c r="CC266" i="8"/>
  <c r="CB266" i="8"/>
  <c r="E266" i="8"/>
  <c r="D266" i="8"/>
  <c r="C266" i="8" s="1"/>
  <c r="E265" i="8"/>
  <c r="CE265" i="8" s="1"/>
  <c r="D265" i="8"/>
  <c r="E264" i="8"/>
  <c r="CS264" i="8" s="1"/>
  <c r="D264" i="8"/>
  <c r="CP263" i="8"/>
  <c r="CC263" i="8"/>
  <c r="E263" i="8"/>
  <c r="D263" i="8"/>
  <c r="CW262" i="8"/>
  <c r="CU262" i="8"/>
  <c r="CS262" i="8"/>
  <c r="CQ262" i="8"/>
  <c r="CP262" i="8"/>
  <c r="CF262" i="8"/>
  <c r="CE262" i="8"/>
  <c r="CC262" i="8"/>
  <c r="E262" i="8"/>
  <c r="CB262" i="8" s="1"/>
  <c r="D262" i="8"/>
  <c r="C262" i="8" s="1"/>
  <c r="E261" i="8"/>
  <c r="CS261" i="8" s="1"/>
  <c r="D261" i="8"/>
  <c r="CR260" i="8"/>
  <c r="E260" i="8"/>
  <c r="CD259" i="8"/>
  <c r="E259" i="8"/>
  <c r="CS259" i="8" s="1"/>
  <c r="D259" i="8"/>
  <c r="E258" i="8"/>
  <c r="CS258" i="8" s="1"/>
  <c r="D258" i="8"/>
  <c r="CR258" i="8" s="1"/>
  <c r="E257" i="8"/>
  <c r="D257" i="8"/>
  <c r="CQ256" i="8"/>
  <c r="CC256" i="8"/>
  <c r="E256" i="8"/>
  <c r="D256" i="8"/>
  <c r="E255" i="8"/>
  <c r="CC255" i="8" s="1"/>
  <c r="D255" i="8"/>
  <c r="CQ254" i="8"/>
  <c r="CC254" i="8"/>
  <c r="E254" i="8"/>
  <c r="D254" i="8"/>
  <c r="E253" i="8"/>
  <c r="CQ253" i="8" s="1"/>
  <c r="D253" i="8"/>
  <c r="E252" i="8"/>
  <c r="D252" i="8"/>
  <c r="E251" i="8"/>
  <c r="CC251" i="8" s="1"/>
  <c r="D251" i="8"/>
  <c r="CQ250" i="8"/>
  <c r="CC250" i="8"/>
  <c r="E250" i="8"/>
  <c r="D250" i="8"/>
  <c r="CQ249" i="8"/>
  <c r="CC249" i="8"/>
  <c r="E249" i="8"/>
  <c r="D249" i="8"/>
  <c r="E248" i="8"/>
  <c r="CQ248" i="8" s="1"/>
  <c r="D248" i="8"/>
  <c r="E247" i="8"/>
  <c r="D247" i="8"/>
  <c r="E245" i="8"/>
  <c r="CQ245" i="8" s="1"/>
  <c r="D245" i="8"/>
  <c r="CX241" i="8"/>
  <c r="CW241" i="8"/>
  <c r="CP241" i="8"/>
  <c r="CO241" i="8"/>
  <c r="CI241" i="8"/>
  <c r="CA241" i="8"/>
  <c r="E241" i="8"/>
  <c r="CV241" i="8" s="1"/>
  <c r="D241" i="8"/>
  <c r="CU241" i="8" s="1"/>
  <c r="C241" i="8"/>
  <c r="CQ240" i="8"/>
  <c r="CI240" i="8"/>
  <c r="CC240" i="8"/>
  <c r="E240" i="8"/>
  <c r="CV240" i="8" s="1"/>
  <c r="D240" i="8"/>
  <c r="CX239" i="8"/>
  <c r="CV239" i="8"/>
  <c r="CP239" i="8"/>
  <c r="CH239" i="8"/>
  <c r="CG239" i="8"/>
  <c r="E239" i="8"/>
  <c r="CB239" i="8" s="1"/>
  <c r="D239" i="8"/>
  <c r="CU239" i="8" s="1"/>
  <c r="CI238" i="8"/>
  <c r="CA238" i="8"/>
  <c r="E238" i="8"/>
  <c r="CP238" i="8" s="1"/>
  <c r="D238" i="8"/>
  <c r="CX237" i="8"/>
  <c r="CV237" i="8"/>
  <c r="CP237" i="8"/>
  <c r="CH237" i="8"/>
  <c r="CG237" i="8"/>
  <c r="CC237" i="8"/>
  <c r="E237" i="8"/>
  <c r="CB237" i="8" s="1"/>
  <c r="D237" i="8"/>
  <c r="CU237" i="8" s="1"/>
  <c r="CV236" i="8"/>
  <c r="CQ236" i="8"/>
  <c r="CI236" i="8"/>
  <c r="CG236" i="8"/>
  <c r="CA236" i="8"/>
  <c r="E236" i="8"/>
  <c r="D236" i="8"/>
  <c r="CX236" i="8" s="1"/>
  <c r="C236" i="8"/>
  <c r="E235" i="8"/>
  <c r="CI235" i="8" s="1"/>
  <c r="D235" i="8"/>
  <c r="CG235" i="8" s="1"/>
  <c r="CX234" i="8"/>
  <c r="CV234" i="8"/>
  <c r="CT234" i="8"/>
  <c r="CP234" i="8"/>
  <c r="CI234" i="8"/>
  <c r="CG234" i="8"/>
  <c r="CA234" i="8"/>
  <c r="E234" i="8"/>
  <c r="D234" i="8"/>
  <c r="CU234" i="8" s="1"/>
  <c r="C234" i="8"/>
  <c r="CE234" i="8" s="1"/>
  <c r="E233" i="8"/>
  <c r="CV233" i="8" s="1"/>
  <c r="D233" i="8"/>
  <c r="CX232" i="8"/>
  <c r="CV232" i="8"/>
  <c r="CT232" i="8"/>
  <c r="CP232" i="8"/>
  <c r="CI232" i="8"/>
  <c r="CG232" i="8"/>
  <c r="E232" i="8"/>
  <c r="CA232" i="8" s="1"/>
  <c r="D232" i="8"/>
  <c r="CU232" i="8" s="1"/>
  <c r="C232" i="8"/>
  <c r="CE232" i="8" s="1"/>
  <c r="E231" i="8"/>
  <c r="CV231" i="8" s="1"/>
  <c r="D231" i="8"/>
  <c r="CX230" i="8"/>
  <c r="CV230" i="8"/>
  <c r="CP230" i="8"/>
  <c r="CI230" i="8"/>
  <c r="CG230" i="8"/>
  <c r="E230" i="8"/>
  <c r="CA230" i="8" s="1"/>
  <c r="D230" i="8"/>
  <c r="CU230" i="8" s="1"/>
  <c r="C230" i="8"/>
  <c r="CE230" i="8" s="1"/>
  <c r="CU229" i="8"/>
  <c r="CQ229" i="8"/>
  <c r="CG229" i="8"/>
  <c r="CC229" i="8"/>
  <c r="E229" i="8"/>
  <c r="D229" i="8"/>
  <c r="CJ229" i="8" s="1"/>
  <c r="E228" i="8"/>
  <c r="CW228" i="8" s="1"/>
  <c r="D228" i="8"/>
  <c r="CJ228" i="8" s="1"/>
  <c r="E227" i="8"/>
  <c r="D227" i="8"/>
  <c r="E226" i="8"/>
  <c r="D226" i="8"/>
  <c r="CU226" i="8" s="1"/>
  <c r="CX225" i="8"/>
  <c r="CG225" i="8"/>
  <c r="CC225" i="8"/>
  <c r="E225" i="8"/>
  <c r="D225" i="8"/>
  <c r="CU225" i="8" s="1"/>
  <c r="CX224" i="8"/>
  <c r="CV224" i="8"/>
  <c r="E224" i="8"/>
  <c r="D224" i="8"/>
  <c r="CU224" i="8" s="1"/>
  <c r="C224" i="8"/>
  <c r="CK224" i="8" s="1"/>
  <c r="E223" i="8"/>
  <c r="D223" i="8"/>
  <c r="C223" i="8" s="1"/>
  <c r="CX222" i="8"/>
  <c r="CG222" i="8"/>
  <c r="CC222" i="8"/>
  <c r="E222" i="8"/>
  <c r="C222" i="8" s="1"/>
  <c r="D222" i="8"/>
  <c r="CU222" i="8" s="1"/>
  <c r="CV221" i="8"/>
  <c r="E221" i="8"/>
  <c r="D221" i="8"/>
  <c r="C221" i="8" s="1"/>
  <c r="E220" i="8"/>
  <c r="CR220" i="8" s="1"/>
  <c r="D220" i="8"/>
  <c r="CG220" i="8" s="1"/>
  <c r="CV219" i="8"/>
  <c r="E219" i="8"/>
  <c r="CO219" i="8" s="1"/>
  <c r="D219" i="8"/>
  <c r="CX219" i="8" s="1"/>
  <c r="CU218" i="8"/>
  <c r="CR218" i="8"/>
  <c r="E218" i="8"/>
  <c r="CO218" i="8" s="1"/>
  <c r="D218" i="8"/>
  <c r="C218" i="8"/>
  <c r="CX217" i="8"/>
  <c r="CU217" i="8"/>
  <c r="CJ217" i="8"/>
  <c r="E217" i="8"/>
  <c r="CR217" i="8" s="1"/>
  <c r="D217" i="8"/>
  <c r="CQ217" i="8" s="1"/>
  <c r="CI216" i="8"/>
  <c r="CG216" i="8"/>
  <c r="CD216" i="8"/>
  <c r="CC216" i="8"/>
  <c r="CA216" i="8"/>
  <c r="E216" i="8"/>
  <c r="D216" i="8"/>
  <c r="CX215" i="8"/>
  <c r="CU215" i="8"/>
  <c r="CJ215" i="8"/>
  <c r="CG215" i="8"/>
  <c r="E215" i="8"/>
  <c r="CR215" i="8" s="1"/>
  <c r="D215" i="8"/>
  <c r="CQ215" i="8" s="1"/>
  <c r="E214" i="8"/>
  <c r="CD214" i="8" s="1"/>
  <c r="D214" i="8"/>
  <c r="C214" i="8"/>
  <c r="CT214" i="8" s="1"/>
  <c r="CX213" i="8"/>
  <c r="CU213" i="8"/>
  <c r="CJ213" i="8"/>
  <c r="CG213" i="8"/>
  <c r="E213" i="8"/>
  <c r="CR213" i="8" s="1"/>
  <c r="D213" i="8"/>
  <c r="CQ213" i="8" s="1"/>
  <c r="E212" i="8"/>
  <c r="D212" i="8"/>
  <c r="C212" i="8" s="1"/>
  <c r="CT212" i="8" s="1"/>
  <c r="E211" i="8"/>
  <c r="CR211" i="8" s="1"/>
  <c r="D211" i="8"/>
  <c r="CQ211" i="8" s="1"/>
  <c r="CW210" i="8"/>
  <c r="CR210" i="8"/>
  <c r="CA210" i="8"/>
  <c r="E210" i="8"/>
  <c r="CO210" i="8" s="1"/>
  <c r="D210" i="8"/>
  <c r="CX210" i="8" s="1"/>
  <c r="E209" i="8"/>
  <c r="CR209" i="8" s="1"/>
  <c r="D209" i="8"/>
  <c r="E208" i="8"/>
  <c r="CR208" i="8" s="1"/>
  <c r="CD207" i="8"/>
  <c r="E207" i="8"/>
  <c r="D207" i="8"/>
  <c r="CW206" i="8"/>
  <c r="CP206" i="8"/>
  <c r="CO206" i="8"/>
  <c r="CJ206" i="8"/>
  <c r="CI206" i="8"/>
  <c r="CD206" i="8"/>
  <c r="E206" i="8"/>
  <c r="CV206" i="8" s="1"/>
  <c r="D206" i="8"/>
  <c r="CU206" i="8" s="1"/>
  <c r="E205" i="8"/>
  <c r="CH205" i="8" s="1"/>
  <c r="D205" i="8"/>
  <c r="CU204" i="8"/>
  <c r="CP204" i="8"/>
  <c r="CI204" i="8"/>
  <c r="CH204" i="8"/>
  <c r="CD204" i="8"/>
  <c r="CB204" i="8"/>
  <c r="CA204" i="8"/>
  <c r="E204" i="8"/>
  <c r="CV204" i="8" s="1"/>
  <c r="D204" i="8"/>
  <c r="CD203" i="8"/>
  <c r="CB203" i="8"/>
  <c r="E203" i="8"/>
  <c r="CV203" i="8" s="1"/>
  <c r="D203" i="8"/>
  <c r="CU203" i="8" s="1"/>
  <c r="E202" i="8"/>
  <c r="CV202" i="8" s="1"/>
  <c r="D202" i="8"/>
  <c r="CJ202" i="8" s="1"/>
  <c r="CH201" i="8"/>
  <c r="CB201" i="8"/>
  <c r="E201" i="8"/>
  <c r="D201" i="8"/>
  <c r="E200" i="8"/>
  <c r="CV200" i="8" s="1"/>
  <c r="D200" i="8"/>
  <c r="CU200" i="8" s="1"/>
  <c r="E199" i="8"/>
  <c r="D199" i="8"/>
  <c r="CW198" i="8"/>
  <c r="CP198" i="8"/>
  <c r="CO198" i="8"/>
  <c r="CJ198" i="8"/>
  <c r="CI198" i="8"/>
  <c r="CH198" i="8"/>
  <c r="CD198" i="8"/>
  <c r="CB198" i="8"/>
  <c r="CA198" i="8"/>
  <c r="E198" i="8"/>
  <c r="CV198" i="8" s="1"/>
  <c r="D198" i="8"/>
  <c r="CU198" i="8" s="1"/>
  <c r="CW197" i="8"/>
  <c r="CD197" i="8"/>
  <c r="CB197" i="8"/>
  <c r="E197" i="8"/>
  <c r="CV197" i="8" s="1"/>
  <c r="D197" i="8"/>
  <c r="CU197" i="8" s="1"/>
  <c r="CU196" i="8"/>
  <c r="CP196" i="8"/>
  <c r="CI196" i="8"/>
  <c r="CH196" i="8"/>
  <c r="CD196" i="8"/>
  <c r="CB196" i="8"/>
  <c r="CA196" i="8"/>
  <c r="E196" i="8"/>
  <c r="CV196" i="8" s="1"/>
  <c r="D196" i="8"/>
  <c r="CW195" i="8"/>
  <c r="E195" i="8"/>
  <c r="CV195" i="8" s="1"/>
  <c r="D195" i="8"/>
  <c r="CU195" i="8" s="1"/>
  <c r="CB193" i="8"/>
  <c r="CA193" i="8"/>
  <c r="E193" i="8"/>
  <c r="D193" i="8"/>
  <c r="CJ193" i="8" s="1"/>
  <c r="E187" i="8"/>
  <c r="D187" i="8"/>
  <c r="C187" i="8" s="1"/>
  <c r="E186" i="8"/>
  <c r="D186" i="8"/>
  <c r="C186" i="8" s="1"/>
  <c r="CB186" i="8" s="1"/>
  <c r="E185" i="8"/>
  <c r="D185" i="8"/>
  <c r="C185" i="8" s="1"/>
  <c r="CB185" i="8" s="1"/>
  <c r="CB184" i="8"/>
  <c r="E184" i="8"/>
  <c r="D184" i="8"/>
  <c r="C184" i="8" s="1"/>
  <c r="Q183" i="8"/>
  <c r="P183" i="8"/>
  <c r="O183" i="8"/>
  <c r="N183" i="8"/>
  <c r="M183" i="8"/>
  <c r="L183" i="8"/>
  <c r="K183" i="8"/>
  <c r="J183" i="8"/>
  <c r="I183" i="8"/>
  <c r="H183" i="8"/>
  <c r="G183" i="8"/>
  <c r="F183" i="8"/>
  <c r="E182" i="8"/>
  <c r="D182" i="8"/>
  <c r="C182" i="8" s="1"/>
  <c r="CA182" i="8" s="1"/>
  <c r="E181" i="8"/>
  <c r="D181" i="8"/>
  <c r="E180" i="8"/>
  <c r="E183" i="8" s="1"/>
  <c r="D180" i="8"/>
  <c r="G176" i="8"/>
  <c r="R175" i="8"/>
  <c r="Q175" i="8"/>
  <c r="P175" i="8"/>
  <c r="O175" i="8"/>
  <c r="N175" i="8"/>
  <c r="M175" i="8"/>
  <c r="L175" i="8"/>
  <c r="K175" i="8"/>
  <c r="K176" i="8" s="1"/>
  <c r="J175" i="8"/>
  <c r="I175" i="8"/>
  <c r="H175" i="8"/>
  <c r="G175" i="8"/>
  <c r="F175" i="8"/>
  <c r="E174" i="8"/>
  <c r="D174" i="8"/>
  <c r="E173" i="8"/>
  <c r="C173" i="8" s="1"/>
  <c r="CA173" i="8" s="1"/>
  <c r="D173" i="8"/>
  <c r="E172" i="8"/>
  <c r="D172" i="8"/>
  <c r="C172" i="8"/>
  <c r="CA172" i="8" s="1"/>
  <c r="E171" i="8"/>
  <c r="C171" i="8" s="1"/>
  <c r="D171" i="8"/>
  <c r="D175" i="8" s="1"/>
  <c r="R170" i="8"/>
  <c r="R176" i="8" s="1"/>
  <c r="Q170" i="8"/>
  <c r="Q176" i="8" s="1"/>
  <c r="P170" i="8"/>
  <c r="P176" i="8" s="1"/>
  <c r="O170" i="8"/>
  <c r="O176" i="8" s="1"/>
  <c r="N170" i="8"/>
  <c r="N176" i="8" s="1"/>
  <c r="M170" i="8"/>
  <c r="M176" i="8" s="1"/>
  <c r="L170" i="8"/>
  <c r="L176" i="8" s="1"/>
  <c r="K170" i="8"/>
  <c r="J170" i="8"/>
  <c r="I170" i="8"/>
  <c r="H170" i="8"/>
  <c r="G170" i="8"/>
  <c r="F170" i="8"/>
  <c r="F176" i="8" s="1"/>
  <c r="E169" i="8"/>
  <c r="D169" i="8"/>
  <c r="E168" i="8"/>
  <c r="D168" i="8"/>
  <c r="E167" i="8"/>
  <c r="D167" i="8"/>
  <c r="C167" i="8"/>
  <c r="CA167" i="8" s="1"/>
  <c r="J163" i="8"/>
  <c r="F163" i="8"/>
  <c r="O162" i="8"/>
  <c r="O163" i="8" s="1"/>
  <c r="N162" i="8"/>
  <c r="N163" i="8" s="1"/>
  <c r="M162" i="8"/>
  <c r="L162" i="8"/>
  <c r="K162" i="8"/>
  <c r="J162" i="8"/>
  <c r="I162" i="8"/>
  <c r="H162" i="8"/>
  <c r="H163" i="8" s="1"/>
  <c r="G162" i="8"/>
  <c r="F162" i="8"/>
  <c r="E161" i="8"/>
  <c r="D161" i="8"/>
  <c r="E160" i="8"/>
  <c r="D160" i="8"/>
  <c r="C160" i="8"/>
  <c r="CA160" i="8" s="1"/>
  <c r="E159" i="8"/>
  <c r="D159" i="8"/>
  <c r="C159" i="8"/>
  <c r="CA159" i="8" s="1"/>
  <c r="E158" i="8"/>
  <c r="D158" i="8"/>
  <c r="D162" i="8" s="1"/>
  <c r="O157" i="8"/>
  <c r="N157" i="8"/>
  <c r="M157" i="8"/>
  <c r="M163" i="8" s="1"/>
  <c r="L157" i="8"/>
  <c r="L163" i="8" s="1"/>
  <c r="K157" i="8"/>
  <c r="J157" i="8"/>
  <c r="I157" i="8"/>
  <c r="I163" i="8" s="1"/>
  <c r="H157" i="8"/>
  <c r="G157" i="8"/>
  <c r="F157" i="8"/>
  <c r="E156" i="8"/>
  <c r="D156" i="8"/>
  <c r="E155" i="8"/>
  <c r="D155" i="8"/>
  <c r="C155" i="8" s="1"/>
  <c r="E154" i="8"/>
  <c r="E157" i="8" s="1"/>
  <c r="D154" i="8"/>
  <c r="C154" i="8" s="1"/>
  <c r="CB154" i="8" s="1"/>
  <c r="E150" i="8"/>
  <c r="D150" i="8"/>
  <c r="E149" i="8"/>
  <c r="D149" i="8"/>
  <c r="C149" i="8" s="1"/>
  <c r="CC149" i="8" s="1"/>
  <c r="E148" i="8"/>
  <c r="D148" i="8"/>
  <c r="C148" i="8" s="1"/>
  <c r="CC147" i="8"/>
  <c r="E147" i="8"/>
  <c r="D147" i="8"/>
  <c r="C147" i="8" s="1"/>
  <c r="E146" i="8"/>
  <c r="D146" i="8"/>
  <c r="E141" i="8"/>
  <c r="D141" i="8"/>
  <c r="C141" i="8" s="1"/>
  <c r="E140" i="8"/>
  <c r="D140" i="8"/>
  <c r="E139" i="8"/>
  <c r="D139" i="8"/>
  <c r="C139" i="8" s="1"/>
  <c r="E138" i="8"/>
  <c r="D138" i="8"/>
  <c r="C138" i="8"/>
  <c r="CB138" i="8" s="1"/>
  <c r="E137" i="8"/>
  <c r="C137" i="8" s="1"/>
  <c r="D137" i="8"/>
  <c r="E136" i="8"/>
  <c r="D136" i="8"/>
  <c r="C136" i="8" s="1"/>
  <c r="CA136" i="8" s="1"/>
  <c r="E135" i="8"/>
  <c r="D135" i="8"/>
  <c r="E134" i="8"/>
  <c r="D134" i="8"/>
  <c r="C134" i="8" s="1"/>
  <c r="CA134" i="8" s="1"/>
  <c r="E133" i="8"/>
  <c r="C133" i="8" s="1"/>
  <c r="D133" i="8"/>
  <c r="E128" i="8"/>
  <c r="D128" i="8"/>
  <c r="C128" i="8" s="1"/>
  <c r="CA128" i="8" s="1"/>
  <c r="E127" i="8"/>
  <c r="D127" i="8"/>
  <c r="C127" i="8"/>
  <c r="CA127" i="8" s="1"/>
  <c r="E126" i="8"/>
  <c r="D126" i="8"/>
  <c r="E125" i="8"/>
  <c r="C125" i="8" s="1"/>
  <c r="D125" i="8"/>
  <c r="E124" i="8"/>
  <c r="D124" i="8"/>
  <c r="C124" i="8"/>
  <c r="CA124" i="8" s="1"/>
  <c r="E123" i="8"/>
  <c r="D123" i="8"/>
  <c r="C123" i="8" s="1"/>
  <c r="CA123" i="8" s="1"/>
  <c r="E122" i="8"/>
  <c r="D122" i="8"/>
  <c r="E121" i="8"/>
  <c r="C121" i="8" s="1"/>
  <c r="D121" i="8"/>
  <c r="E120" i="8"/>
  <c r="D120" i="8"/>
  <c r="C120" i="8"/>
  <c r="CA120" i="8" s="1"/>
  <c r="E119" i="8"/>
  <c r="D119" i="8"/>
  <c r="C119" i="8"/>
  <c r="CA119" i="8" s="1"/>
  <c r="E114" i="8"/>
  <c r="D114" i="8"/>
  <c r="E113" i="8"/>
  <c r="D113" i="8"/>
  <c r="E112" i="8"/>
  <c r="D112" i="8"/>
  <c r="C112" i="8" s="1"/>
  <c r="M111" i="8"/>
  <c r="L111" i="8"/>
  <c r="K111" i="8"/>
  <c r="E111" i="8" s="1"/>
  <c r="J111" i="8"/>
  <c r="I111" i="8"/>
  <c r="H111" i="8"/>
  <c r="G111" i="8"/>
  <c r="F111" i="8"/>
  <c r="E106" i="8"/>
  <c r="D106" i="8"/>
  <c r="C106" i="8"/>
  <c r="CG106" i="8" s="1"/>
  <c r="E105" i="8"/>
  <c r="C105" i="8" s="1"/>
  <c r="D105" i="8"/>
  <c r="E104" i="8"/>
  <c r="D104" i="8"/>
  <c r="C104" i="8" s="1"/>
  <c r="E103" i="8"/>
  <c r="D103" i="8"/>
  <c r="E98" i="8"/>
  <c r="C98" i="8" s="1"/>
  <c r="D98" i="8"/>
  <c r="E97" i="8"/>
  <c r="D97" i="8"/>
  <c r="C97" i="8" s="1"/>
  <c r="CP97" i="8" s="1"/>
  <c r="E96" i="8"/>
  <c r="D96" i="8"/>
  <c r="C96" i="8" s="1"/>
  <c r="CQ96" i="8" s="1"/>
  <c r="E95" i="8"/>
  <c r="D95" i="8"/>
  <c r="C95" i="8" s="1"/>
  <c r="C89" i="8"/>
  <c r="CP86" i="8"/>
  <c r="CO86" i="8"/>
  <c r="CB86" i="8"/>
  <c r="CA86" i="8"/>
  <c r="E86" i="8" s="1"/>
  <c r="C83" i="8"/>
  <c r="CO83" i="8" s="1"/>
  <c r="CP82" i="8"/>
  <c r="C82" i="8"/>
  <c r="CO82" i="8" s="1"/>
  <c r="CP81" i="8"/>
  <c r="CB81" i="8"/>
  <c r="CA81" i="8"/>
  <c r="C81" i="8"/>
  <c r="CO81" i="8" s="1"/>
  <c r="CP80" i="8"/>
  <c r="CB80" i="8"/>
  <c r="C80" i="8"/>
  <c r="CO80" i="8" s="1"/>
  <c r="C79" i="8"/>
  <c r="CB79" i="8" s="1"/>
  <c r="C78" i="8"/>
  <c r="CO78" i="8" s="1"/>
  <c r="CP77" i="8"/>
  <c r="CB77" i="8"/>
  <c r="CA77" i="8"/>
  <c r="S77" i="8"/>
  <c r="C77" i="8"/>
  <c r="CO77" i="8" s="1"/>
  <c r="CP76" i="8"/>
  <c r="CB76" i="8"/>
  <c r="C76" i="8"/>
  <c r="CO76" i="8" s="1"/>
  <c r="C75" i="8"/>
  <c r="CO75" i="8" s="1"/>
  <c r="CP74" i="8"/>
  <c r="CB74" i="8"/>
  <c r="C74" i="8"/>
  <c r="CO74" i="8" s="1"/>
  <c r="C73" i="8"/>
  <c r="CO73" i="8" s="1"/>
  <c r="CP72" i="8"/>
  <c r="CB72" i="8"/>
  <c r="C72" i="8"/>
  <c r="CO72" i="8" s="1"/>
  <c r="C71" i="8"/>
  <c r="CO71" i="8" s="1"/>
  <c r="CO70" i="8"/>
  <c r="CB70" i="8"/>
  <c r="C70" i="8"/>
  <c r="CA70" i="8" s="1"/>
  <c r="C69" i="8"/>
  <c r="C68" i="8"/>
  <c r="CB67" i="8"/>
  <c r="CA67" i="8"/>
  <c r="S67" i="8" s="1"/>
  <c r="C67" i="8"/>
  <c r="CO67" i="8" s="1"/>
  <c r="C66" i="8"/>
  <c r="CA66" i="8" s="1"/>
  <c r="C65" i="8"/>
  <c r="CO65" i="8" s="1"/>
  <c r="C64" i="8"/>
  <c r="CA64" i="8" s="1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CV59" i="8"/>
  <c r="CT59" i="8"/>
  <c r="CS59" i="8"/>
  <c r="CR59" i="8"/>
  <c r="CQ59" i="8"/>
  <c r="CF59" i="8"/>
  <c r="CD59" i="8"/>
  <c r="CC59" i="8"/>
  <c r="CB59" i="8"/>
  <c r="C59" i="8"/>
  <c r="CV58" i="8"/>
  <c r="CT58" i="8"/>
  <c r="CR58" i="8"/>
  <c r="CQ58" i="8"/>
  <c r="CH58" i="8"/>
  <c r="CG58" i="8"/>
  <c r="CF58" i="8"/>
  <c r="CD58" i="8"/>
  <c r="CC58" i="8"/>
  <c r="CB58" i="8"/>
  <c r="C58" i="8"/>
  <c r="CS57" i="8"/>
  <c r="CR57" i="8"/>
  <c r="CQ57" i="8"/>
  <c r="CP57" i="8"/>
  <c r="CO57" i="8"/>
  <c r="CH57" i="8"/>
  <c r="CF57" i="8"/>
  <c r="CD57" i="8"/>
  <c r="CC57" i="8"/>
  <c r="C57" i="8"/>
  <c r="CA57" i="8" s="1"/>
  <c r="CV56" i="8"/>
  <c r="CT56" i="8"/>
  <c r="CR56" i="8"/>
  <c r="CQ56" i="8"/>
  <c r="CD56" i="8"/>
  <c r="CC56" i="8"/>
  <c r="C56" i="8"/>
  <c r="CG56" i="8" s="1"/>
  <c r="CV55" i="8"/>
  <c r="CT55" i="8"/>
  <c r="CS55" i="8"/>
  <c r="CR55" i="8"/>
  <c r="CQ55" i="8"/>
  <c r="CP55" i="8"/>
  <c r="CO55" i="8"/>
  <c r="CH55" i="8"/>
  <c r="CF55" i="8"/>
  <c r="CE55" i="8"/>
  <c r="CD55" i="8"/>
  <c r="CC55" i="8"/>
  <c r="CB55" i="8"/>
  <c r="CA55" i="8"/>
  <c r="C55" i="8"/>
  <c r="CU55" i="8" s="1"/>
  <c r="CS51" i="8"/>
  <c r="CR51" i="8"/>
  <c r="CE51" i="8"/>
  <c r="CD51" i="8"/>
  <c r="C51" i="8"/>
  <c r="CG51" i="8" s="1"/>
  <c r="CS50" i="8"/>
  <c r="CR50" i="8"/>
  <c r="CE50" i="8"/>
  <c r="CD50" i="8"/>
  <c r="C50" i="8"/>
  <c r="CV50" i="8" s="1"/>
  <c r="CS49" i="8"/>
  <c r="CR49" i="8"/>
  <c r="CE49" i="8"/>
  <c r="CD49" i="8"/>
  <c r="C49" i="8"/>
  <c r="CX48" i="8"/>
  <c r="CV48" i="8"/>
  <c r="CU48" i="8"/>
  <c r="CT48" i="8"/>
  <c r="CS48" i="8"/>
  <c r="CR48" i="8"/>
  <c r="CQ48" i="8"/>
  <c r="CO48" i="8"/>
  <c r="CJ48" i="8"/>
  <c r="CI48" i="8"/>
  <c r="CH48" i="8"/>
  <c r="CF48" i="8"/>
  <c r="CE48" i="8"/>
  <c r="CD48" i="8"/>
  <c r="CB48" i="8"/>
  <c r="CA48" i="8"/>
  <c r="C48" i="8"/>
  <c r="CW48" i="8" s="1"/>
  <c r="CS47" i="8"/>
  <c r="CR47" i="8"/>
  <c r="CE47" i="8"/>
  <c r="CD47" i="8"/>
  <c r="C47" i="8"/>
  <c r="CU47" i="8" s="1"/>
  <c r="CS46" i="8"/>
  <c r="CR46" i="8"/>
  <c r="CE46" i="8"/>
  <c r="CD46" i="8"/>
  <c r="C46" i="8"/>
  <c r="CK46" i="8" s="1"/>
  <c r="CW45" i="8"/>
  <c r="CU45" i="8"/>
  <c r="CS45" i="8"/>
  <c r="CR45" i="8"/>
  <c r="CE45" i="8"/>
  <c r="CD45" i="8"/>
  <c r="C45" i="8"/>
  <c r="CB45" i="8" s="1"/>
  <c r="CS44" i="8"/>
  <c r="CR44" i="8"/>
  <c r="CE44" i="8"/>
  <c r="CD44" i="8"/>
  <c r="C44" i="8"/>
  <c r="CV44" i="8" s="1"/>
  <c r="CS43" i="8"/>
  <c r="CR43" i="8"/>
  <c r="CQ43" i="8"/>
  <c r="CO43" i="8"/>
  <c r="CE43" i="8"/>
  <c r="CD43" i="8"/>
  <c r="C43" i="8"/>
  <c r="CS42" i="8"/>
  <c r="CR42" i="8"/>
  <c r="CE42" i="8"/>
  <c r="CD42" i="8"/>
  <c r="C42" i="8"/>
  <c r="CX42" i="8" s="1"/>
  <c r="CT41" i="8"/>
  <c r="CS41" i="8"/>
  <c r="CR41" i="8"/>
  <c r="CO41" i="8"/>
  <c r="CJ41" i="8"/>
  <c r="CH41" i="8"/>
  <c r="CE41" i="8"/>
  <c r="CD41" i="8"/>
  <c r="C41" i="8"/>
  <c r="CB41" i="8" s="1"/>
  <c r="CS40" i="8"/>
  <c r="CR40" i="8"/>
  <c r="CE40" i="8"/>
  <c r="CD40" i="8"/>
  <c r="C40" i="8"/>
  <c r="CX39" i="8"/>
  <c r="CV39" i="8"/>
  <c r="CU39" i="8"/>
  <c r="CT39" i="8"/>
  <c r="CS39" i="8"/>
  <c r="CR39" i="8"/>
  <c r="CQ39" i="8"/>
  <c r="CO39" i="8"/>
  <c r="CJ39" i="8"/>
  <c r="CI39" i="8"/>
  <c r="CH39" i="8"/>
  <c r="CF39" i="8"/>
  <c r="CE39" i="8"/>
  <c r="CD39" i="8"/>
  <c r="C39" i="8"/>
  <c r="CW39" i="8" s="1"/>
  <c r="CS38" i="8"/>
  <c r="CR38" i="8"/>
  <c r="CE38" i="8"/>
  <c r="CD38" i="8"/>
  <c r="C38" i="8"/>
  <c r="CX38" i="8" s="1"/>
  <c r="CX37" i="8"/>
  <c r="CV37" i="8"/>
  <c r="CT37" i="8"/>
  <c r="CS37" i="8"/>
  <c r="CR37" i="8"/>
  <c r="CO37" i="8"/>
  <c r="CJ37" i="8"/>
  <c r="CH37" i="8"/>
  <c r="CF37" i="8"/>
  <c r="CE37" i="8"/>
  <c r="CD37" i="8"/>
  <c r="CB37" i="8"/>
  <c r="C37" i="8"/>
  <c r="CW37" i="8" s="1"/>
  <c r="CS36" i="8"/>
  <c r="CR36" i="8"/>
  <c r="CE36" i="8"/>
  <c r="CD36" i="8"/>
  <c r="C36" i="8"/>
  <c r="CI36" i="8" s="1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 s="1"/>
  <c r="CQ31" i="8"/>
  <c r="CP31" i="8"/>
  <c r="CO31" i="8"/>
  <c r="CC31" i="8"/>
  <c r="CB31" i="8"/>
  <c r="CA31" i="8"/>
  <c r="CQ30" i="8"/>
  <c r="CP30" i="8"/>
  <c r="CO30" i="8"/>
  <c r="CC30" i="8"/>
  <c r="CB30" i="8"/>
  <c r="CA30" i="8"/>
  <c r="G30" i="8" s="1"/>
  <c r="CQ29" i="8"/>
  <c r="CP29" i="8"/>
  <c r="CO29" i="8"/>
  <c r="CC29" i="8"/>
  <c r="CB29" i="8"/>
  <c r="CA29" i="8"/>
  <c r="G29" i="8"/>
  <c r="CQ28" i="8"/>
  <c r="CP28" i="8"/>
  <c r="CO28" i="8"/>
  <c r="CC28" i="8"/>
  <c r="CB28" i="8"/>
  <c r="CA28" i="8"/>
  <c r="CQ27" i="8"/>
  <c r="CP27" i="8"/>
  <c r="CO27" i="8"/>
  <c r="CC27" i="8"/>
  <c r="CB27" i="8"/>
  <c r="G27" i="8" s="1"/>
  <c r="CA27" i="8"/>
  <c r="CQ26" i="8"/>
  <c r="CP26" i="8"/>
  <c r="CO26" i="8"/>
  <c r="CC26" i="8"/>
  <c r="CB26" i="8"/>
  <c r="CA26" i="8"/>
  <c r="G26" i="8" s="1"/>
  <c r="CQ25" i="8"/>
  <c r="CP25" i="8"/>
  <c r="CO25" i="8"/>
  <c r="CC25" i="8"/>
  <c r="CB25" i="8"/>
  <c r="CA25" i="8"/>
  <c r="G25" i="8" s="1"/>
  <c r="CQ24" i="8"/>
  <c r="CP24" i="8"/>
  <c r="CO24" i="8"/>
  <c r="CC24" i="8"/>
  <c r="CB24" i="8"/>
  <c r="CA24" i="8"/>
  <c r="G24" i="8" s="1"/>
  <c r="CQ23" i="8"/>
  <c r="CP23" i="8"/>
  <c r="CO23" i="8"/>
  <c r="CC23" i="8"/>
  <c r="CB23" i="8"/>
  <c r="CA23" i="8"/>
  <c r="CQ22" i="8"/>
  <c r="CP22" i="8"/>
  <c r="CO22" i="8"/>
  <c r="CC22" i="8"/>
  <c r="CB22" i="8"/>
  <c r="CA22" i="8"/>
  <c r="G22" i="8" s="1"/>
  <c r="CQ21" i="8"/>
  <c r="CP21" i="8"/>
  <c r="CO21" i="8"/>
  <c r="CC21" i="8"/>
  <c r="CB21" i="8"/>
  <c r="CA21" i="8"/>
  <c r="G21" i="8"/>
  <c r="CQ20" i="8"/>
  <c r="CP20" i="8"/>
  <c r="CO20" i="8"/>
  <c r="CC20" i="8"/>
  <c r="CB20" i="8"/>
  <c r="CA20" i="8"/>
  <c r="G20" i="8" s="1"/>
  <c r="CQ19" i="8"/>
  <c r="CP19" i="8"/>
  <c r="CO19" i="8"/>
  <c r="CC19" i="8"/>
  <c r="CB19" i="8"/>
  <c r="CA19" i="8"/>
  <c r="CQ18" i="8"/>
  <c r="CP18" i="8"/>
  <c r="CO18" i="8"/>
  <c r="CC18" i="8"/>
  <c r="CB18" i="8"/>
  <c r="CA18" i="8"/>
  <c r="G18" i="8" s="1"/>
  <c r="CX14" i="8"/>
  <c r="CW14" i="8"/>
  <c r="CR14" i="8"/>
  <c r="CJ14" i="8"/>
  <c r="CI14" i="8"/>
  <c r="C14" i="8"/>
  <c r="CF14" i="8" s="1"/>
  <c r="CX13" i="8"/>
  <c r="CW13" i="8"/>
  <c r="CV13" i="8"/>
  <c r="CU13" i="8"/>
  <c r="CR13" i="8"/>
  <c r="CJ13" i="8"/>
  <c r="CI13" i="8"/>
  <c r="C13" i="8"/>
  <c r="CE13" i="8" s="1"/>
  <c r="CX12" i="8"/>
  <c r="CW12" i="8"/>
  <c r="CR12" i="8"/>
  <c r="CJ12" i="8"/>
  <c r="CI12" i="8"/>
  <c r="C12" i="8"/>
  <c r="CT12" i="8" s="1"/>
  <c r="CX11" i="8"/>
  <c r="CW11" i="8"/>
  <c r="CV11" i="8"/>
  <c r="CU11" i="8"/>
  <c r="CT11" i="8"/>
  <c r="CR11" i="8"/>
  <c r="CQ11" i="8"/>
  <c r="CP11" i="8"/>
  <c r="CJ11" i="8"/>
  <c r="CI11" i="8"/>
  <c r="CH11" i="8"/>
  <c r="CF11" i="8"/>
  <c r="CE11" i="8"/>
  <c r="CD11" i="8"/>
  <c r="CA11" i="8"/>
  <c r="C11" i="8"/>
  <c r="CB11" i="8" s="1"/>
  <c r="A5" i="8"/>
  <c r="A4" i="8"/>
  <c r="A3" i="8"/>
  <c r="A2" i="8"/>
  <c r="CF256" i="11" l="1"/>
  <c r="AY256" i="11" s="1"/>
  <c r="CV256" i="11"/>
  <c r="CT256" i="11"/>
  <c r="CW256" i="11"/>
  <c r="CI256" i="11"/>
  <c r="CH256" i="11"/>
  <c r="CG256" i="11"/>
  <c r="CU256" i="11"/>
  <c r="CT221" i="11"/>
  <c r="CY221" i="11"/>
  <c r="CS221" i="11"/>
  <c r="CE221" i="11"/>
  <c r="CK221" i="11"/>
  <c r="CF221" i="11"/>
  <c r="CH263" i="11"/>
  <c r="CG263" i="11"/>
  <c r="CW263" i="11"/>
  <c r="CV263" i="11"/>
  <c r="CT263" i="11"/>
  <c r="CU263" i="11"/>
  <c r="CI263" i="11"/>
  <c r="CF263" i="11"/>
  <c r="CA363" i="11"/>
  <c r="CB363" i="11"/>
  <c r="CP363" i="11"/>
  <c r="CO363" i="11"/>
  <c r="AY270" i="11"/>
  <c r="G410" i="11"/>
  <c r="CG322" i="11"/>
  <c r="CF322" i="11"/>
  <c r="CE322" i="11"/>
  <c r="CU322" i="11"/>
  <c r="CT322" i="11"/>
  <c r="CS322" i="11"/>
  <c r="CR322" i="11"/>
  <c r="CD322" i="11"/>
  <c r="AL344" i="11"/>
  <c r="CE212" i="11"/>
  <c r="CY212" i="11"/>
  <c r="CT212" i="11"/>
  <c r="CS212" i="11"/>
  <c r="CK212" i="11"/>
  <c r="CF212" i="11"/>
  <c r="AY269" i="11"/>
  <c r="CB160" i="11"/>
  <c r="CA160" i="11"/>
  <c r="CP160" i="11"/>
  <c r="CO160" i="11"/>
  <c r="CG312" i="11"/>
  <c r="CF312" i="11"/>
  <c r="CE312" i="11"/>
  <c r="CT312" i="11"/>
  <c r="CS312" i="11"/>
  <c r="CU312" i="11"/>
  <c r="CR312" i="11"/>
  <c r="CD312" i="11"/>
  <c r="CO387" i="11"/>
  <c r="CB387" i="11"/>
  <c r="CA387" i="11"/>
  <c r="AT387" i="11" s="1"/>
  <c r="CP387" i="11"/>
  <c r="CD352" i="11"/>
  <c r="CC352" i="11"/>
  <c r="CA352" i="11"/>
  <c r="CE352" i="11"/>
  <c r="CR352" i="11"/>
  <c r="CS352" i="11"/>
  <c r="CQ352" i="11"/>
  <c r="CP352" i="11"/>
  <c r="CO352" i="11"/>
  <c r="CB352" i="11"/>
  <c r="AB37" i="11"/>
  <c r="AY292" i="11"/>
  <c r="CI275" i="11"/>
  <c r="CH275" i="11"/>
  <c r="CG275" i="11"/>
  <c r="CU275" i="11"/>
  <c r="CW275" i="11"/>
  <c r="CV275" i="11"/>
  <c r="CT275" i="11"/>
  <c r="CF275" i="11"/>
  <c r="AY275" i="11" s="1"/>
  <c r="CK205" i="11"/>
  <c r="CT205" i="11"/>
  <c r="CS205" i="11"/>
  <c r="CF205" i="11"/>
  <c r="CE205" i="11"/>
  <c r="CY205" i="11"/>
  <c r="CG267" i="11"/>
  <c r="AY267" i="11" s="1"/>
  <c r="CF267" i="11"/>
  <c r="CW267" i="11"/>
  <c r="CV267" i="11"/>
  <c r="CT267" i="11"/>
  <c r="CU267" i="11"/>
  <c r="CH267" i="11"/>
  <c r="CI267" i="11"/>
  <c r="AN362" i="11"/>
  <c r="AP298" i="11"/>
  <c r="Y12" i="11"/>
  <c r="CE193" i="11"/>
  <c r="AY193" i="11" s="1"/>
  <c r="CS193" i="11"/>
  <c r="CY193" i="11"/>
  <c r="CK193" i="11"/>
  <c r="CT193" i="11"/>
  <c r="CF193" i="11"/>
  <c r="AX334" i="11"/>
  <c r="CS339" i="11"/>
  <c r="CR339" i="11"/>
  <c r="CQ339" i="11"/>
  <c r="CE339" i="11"/>
  <c r="CC339" i="11"/>
  <c r="AX339" i="11" s="1"/>
  <c r="CF339" i="11"/>
  <c r="CD339" i="11"/>
  <c r="CT339" i="11"/>
  <c r="AN136" i="11"/>
  <c r="CV290" i="11"/>
  <c r="CU290" i="11"/>
  <c r="CI290" i="11"/>
  <c r="CW290" i="11"/>
  <c r="CG290" i="11"/>
  <c r="CT290" i="11"/>
  <c r="CH290" i="11"/>
  <c r="AY290" i="11" s="1"/>
  <c r="CF290" i="11"/>
  <c r="AY213" i="11"/>
  <c r="CK216" i="11"/>
  <c r="CF216" i="11"/>
  <c r="AY216" i="11" s="1"/>
  <c r="CT216" i="11"/>
  <c r="CY216" i="11"/>
  <c r="CS216" i="11"/>
  <c r="CE216" i="11"/>
  <c r="CV293" i="11"/>
  <c r="CU293" i="11"/>
  <c r="CH293" i="11"/>
  <c r="CF293" i="11"/>
  <c r="AY293" i="11" s="1"/>
  <c r="CW293" i="11"/>
  <c r="CT293" i="11"/>
  <c r="CI293" i="11"/>
  <c r="CG293" i="11"/>
  <c r="AX330" i="11"/>
  <c r="CY196" i="11"/>
  <c r="CK196" i="11"/>
  <c r="CE196" i="11"/>
  <c r="CF196" i="11"/>
  <c r="AY196" i="11" s="1"/>
  <c r="CT196" i="11"/>
  <c r="CS196" i="11"/>
  <c r="CI257" i="11"/>
  <c r="CH257" i="11"/>
  <c r="CT257" i="11"/>
  <c r="CG257" i="11"/>
  <c r="CF257" i="11"/>
  <c r="CV257" i="11"/>
  <c r="CU257" i="11"/>
  <c r="CW257" i="11"/>
  <c r="CU309" i="11"/>
  <c r="CT309" i="11"/>
  <c r="CG309" i="11"/>
  <c r="CS309" i="11"/>
  <c r="CR309" i="11"/>
  <c r="CF309" i="11"/>
  <c r="CD309" i="11"/>
  <c r="CE309" i="11"/>
  <c r="AY206" i="11"/>
  <c r="AY212" i="11"/>
  <c r="CP119" i="11"/>
  <c r="CO119" i="11"/>
  <c r="B437" i="11" s="1"/>
  <c r="CA119" i="11"/>
  <c r="AJ119" i="11" s="1"/>
  <c r="CB119" i="11"/>
  <c r="AP300" i="11"/>
  <c r="Y14" i="11"/>
  <c r="CV283" i="11"/>
  <c r="CU283" i="11"/>
  <c r="CH283" i="11"/>
  <c r="CG283" i="11"/>
  <c r="CI283" i="11"/>
  <c r="CT283" i="11"/>
  <c r="CW283" i="11"/>
  <c r="CF283" i="11"/>
  <c r="AY283" i="11" s="1"/>
  <c r="CE213" i="11"/>
  <c r="CY213" i="11"/>
  <c r="CS213" i="11"/>
  <c r="CF213" i="11"/>
  <c r="CK213" i="11"/>
  <c r="CT213" i="11"/>
  <c r="S73" i="11"/>
  <c r="AZ97" i="11"/>
  <c r="AX97" i="11"/>
  <c r="CI268" i="11"/>
  <c r="CH268" i="11"/>
  <c r="CT268" i="11"/>
  <c r="CG268" i="11"/>
  <c r="CF268" i="11"/>
  <c r="CV268" i="11"/>
  <c r="CU268" i="11"/>
  <c r="CW268" i="11"/>
  <c r="AY225" i="11"/>
  <c r="AB36" i="11"/>
  <c r="CV287" i="11"/>
  <c r="CU287" i="11"/>
  <c r="CF287" i="11"/>
  <c r="CW287" i="11"/>
  <c r="CT287" i="11"/>
  <c r="CH287" i="11"/>
  <c r="AY287" i="11" s="1"/>
  <c r="CG287" i="11"/>
  <c r="CI287" i="11"/>
  <c r="CF316" i="11"/>
  <c r="CE316" i="11"/>
  <c r="CU316" i="11"/>
  <c r="CT316" i="11"/>
  <c r="CD316" i="11"/>
  <c r="CS316" i="11"/>
  <c r="CG316" i="11"/>
  <c r="CR316" i="11"/>
  <c r="AY259" i="11"/>
  <c r="CT264" i="11"/>
  <c r="CI264" i="11"/>
  <c r="AY264" i="11" s="1"/>
  <c r="CH264" i="11"/>
  <c r="CF264" i="11"/>
  <c r="CG264" i="11"/>
  <c r="CW264" i="11"/>
  <c r="CV264" i="11"/>
  <c r="CU264" i="11"/>
  <c r="AW309" i="11"/>
  <c r="CW266" i="11"/>
  <c r="CU266" i="11"/>
  <c r="CT266" i="11"/>
  <c r="CV266" i="11"/>
  <c r="CH266" i="11"/>
  <c r="CG266" i="11"/>
  <c r="CF266" i="11"/>
  <c r="AY266" i="11" s="1"/>
  <c r="CI266" i="11"/>
  <c r="AX338" i="11"/>
  <c r="AY231" i="11"/>
  <c r="P161" i="11"/>
  <c r="CU254" i="11"/>
  <c r="CT254" i="11"/>
  <c r="CW254" i="11"/>
  <c r="CV254" i="11"/>
  <c r="CH254" i="11"/>
  <c r="CG254" i="11"/>
  <c r="CF254" i="11"/>
  <c r="AY254" i="11" s="1"/>
  <c r="CI254" i="11"/>
  <c r="AY230" i="11"/>
  <c r="AB39" i="11"/>
  <c r="CT197" i="11"/>
  <c r="CK197" i="11"/>
  <c r="CS197" i="11"/>
  <c r="CY197" i="11"/>
  <c r="CE197" i="11"/>
  <c r="AY197" i="11" s="1"/>
  <c r="CF197" i="11"/>
  <c r="CT200" i="11"/>
  <c r="CF200" i="11"/>
  <c r="CE200" i="11"/>
  <c r="CY200" i="11"/>
  <c r="CK200" i="11"/>
  <c r="CS200" i="11"/>
  <c r="CT276" i="11"/>
  <c r="CI276" i="11"/>
  <c r="CF276" i="11"/>
  <c r="AY276" i="11" s="1"/>
  <c r="CG276" i="11"/>
  <c r="CW276" i="11"/>
  <c r="CV276" i="11"/>
  <c r="CU276" i="11"/>
  <c r="CH276" i="11"/>
  <c r="CI247" i="11"/>
  <c r="CH247" i="11"/>
  <c r="CW247" i="11"/>
  <c r="CT247" i="11"/>
  <c r="CV247" i="11"/>
  <c r="CG247" i="11"/>
  <c r="CF247" i="11"/>
  <c r="CU247" i="11"/>
  <c r="CV286" i="11"/>
  <c r="CU286" i="11"/>
  <c r="CW286" i="11"/>
  <c r="CH286" i="11"/>
  <c r="CG286" i="11"/>
  <c r="CT286" i="11"/>
  <c r="CI286" i="11"/>
  <c r="CF286" i="11"/>
  <c r="AY286" i="11" s="1"/>
  <c r="AY219" i="11"/>
  <c r="AN361" i="11"/>
  <c r="AJ128" i="11"/>
  <c r="CS230" i="11"/>
  <c r="CF230" i="11"/>
  <c r="CT230" i="11"/>
  <c r="CE230" i="11"/>
  <c r="CK230" i="11"/>
  <c r="CY230" i="11"/>
  <c r="CC346" i="11"/>
  <c r="CR346" i="11"/>
  <c r="CQ346" i="11"/>
  <c r="CD346" i="11"/>
  <c r="AL346" i="11" s="1"/>
  <c r="CP384" i="11"/>
  <c r="CB384" i="11"/>
  <c r="CA384" i="11"/>
  <c r="AT384" i="11" s="1"/>
  <c r="CO384" i="11"/>
  <c r="AY250" i="11"/>
  <c r="AZ96" i="11"/>
  <c r="AX96" i="11"/>
  <c r="CT207" i="11"/>
  <c r="CY207" i="11"/>
  <c r="CK207" i="11"/>
  <c r="CE207" i="11"/>
  <c r="CF207" i="11"/>
  <c r="AY207" i="11" s="1"/>
  <c r="CS207" i="11"/>
  <c r="AY281" i="11"/>
  <c r="AY289" i="11"/>
  <c r="AN358" i="11"/>
  <c r="AB50" i="11"/>
  <c r="CV285" i="11"/>
  <c r="CU285" i="11"/>
  <c r="CI285" i="11"/>
  <c r="CH285" i="11"/>
  <c r="CW285" i="11"/>
  <c r="CT285" i="11"/>
  <c r="CG285" i="11"/>
  <c r="CF285" i="11"/>
  <c r="AY285" i="11" s="1"/>
  <c r="AB41" i="11"/>
  <c r="CB140" i="11"/>
  <c r="AN140" i="11" s="1"/>
  <c r="CQ140" i="11"/>
  <c r="CP140" i="11"/>
  <c r="CO140" i="11"/>
  <c r="CC140" i="11"/>
  <c r="CA140" i="11"/>
  <c r="CW262" i="11"/>
  <c r="CV262" i="11"/>
  <c r="CU262" i="11"/>
  <c r="CH262" i="11"/>
  <c r="CG262" i="11"/>
  <c r="CT262" i="11"/>
  <c r="CI262" i="11"/>
  <c r="CF262" i="11"/>
  <c r="AY262" i="11" s="1"/>
  <c r="AW307" i="11"/>
  <c r="AY257" i="11"/>
  <c r="AT389" i="11"/>
  <c r="S173" i="11"/>
  <c r="S168" i="11"/>
  <c r="AY263" i="11"/>
  <c r="AB46" i="11"/>
  <c r="CF233" i="11"/>
  <c r="CE233" i="11"/>
  <c r="CT233" i="11"/>
  <c r="CS233" i="11"/>
  <c r="CK233" i="11"/>
  <c r="AY233" i="11" s="1"/>
  <c r="CY233" i="11"/>
  <c r="AB43" i="11"/>
  <c r="AY282" i="11"/>
  <c r="AY237" i="11"/>
  <c r="D176" i="11"/>
  <c r="A437" i="11" s="1"/>
  <c r="AY277" i="11"/>
  <c r="AY279" i="11"/>
  <c r="CK201" i="11"/>
  <c r="CF201" i="11"/>
  <c r="CE201" i="11"/>
  <c r="AY201" i="11" s="1"/>
  <c r="CY201" i="11"/>
  <c r="CT201" i="11"/>
  <c r="CS201" i="11"/>
  <c r="CV284" i="11"/>
  <c r="CU284" i="11"/>
  <c r="CG284" i="11"/>
  <c r="CF284" i="11"/>
  <c r="AY284" i="11" s="1"/>
  <c r="CI284" i="11"/>
  <c r="CH284" i="11"/>
  <c r="CT284" i="11"/>
  <c r="CW284" i="11"/>
  <c r="AW308" i="11"/>
  <c r="CW251" i="11"/>
  <c r="CI251" i="11"/>
  <c r="CT251" i="11"/>
  <c r="CG251" i="11"/>
  <c r="CH251" i="11"/>
  <c r="CF251" i="11"/>
  <c r="AY251" i="11" s="1"/>
  <c r="CV251" i="11"/>
  <c r="CU251" i="11"/>
  <c r="AB45" i="11"/>
  <c r="CF241" i="11"/>
  <c r="CE241" i="11"/>
  <c r="CS241" i="11"/>
  <c r="CT241" i="11"/>
  <c r="CK241" i="11"/>
  <c r="CY241" i="11"/>
  <c r="CS215" i="11"/>
  <c r="CT215" i="11"/>
  <c r="CK215" i="11"/>
  <c r="CE215" i="11"/>
  <c r="AY215" i="11" s="1"/>
  <c r="CF215" i="11"/>
  <c r="CY215" i="11"/>
  <c r="CY226" i="11"/>
  <c r="CT226" i="11"/>
  <c r="CK226" i="11"/>
  <c r="CE226" i="11"/>
  <c r="AY226" i="11" s="1"/>
  <c r="CS226" i="11"/>
  <c r="CF226" i="11"/>
  <c r="CS225" i="11"/>
  <c r="CF225" i="11"/>
  <c r="CE225" i="11"/>
  <c r="CK225" i="11"/>
  <c r="CY225" i="11"/>
  <c r="CT225" i="11"/>
  <c r="CW255" i="11"/>
  <c r="CV255" i="11"/>
  <c r="CI255" i="11"/>
  <c r="CG255" i="11"/>
  <c r="CF255" i="11"/>
  <c r="AY255" i="11" s="1"/>
  <c r="CH255" i="11"/>
  <c r="CU255" i="11"/>
  <c r="CT255" i="11"/>
  <c r="CS208" i="11"/>
  <c r="CT208" i="11"/>
  <c r="CY208" i="11"/>
  <c r="CK208" i="11"/>
  <c r="CE208" i="11"/>
  <c r="AY208" i="11" s="1"/>
  <c r="CF208" i="11"/>
  <c r="C163" i="11"/>
  <c r="AM103" i="11"/>
  <c r="CK232" i="11"/>
  <c r="CT232" i="11"/>
  <c r="CY232" i="11"/>
  <c r="CS232" i="11"/>
  <c r="CF232" i="11"/>
  <c r="CE232" i="11"/>
  <c r="AT378" i="11"/>
  <c r="CB385" i="11"/>
  <c r="CA385" i="11"/>
  <c r="AT385" i="11" s="1"/>
  <c r="CP385" i="11"/>
  <c r="CO385" i="11"/>
  <c r="AY268" i="11"/>
  <c r="AT379" i="11"/>
  <c r="AX333" i="11"/>
  <c r="CG274" i="11"/>
  <c r="CF274" i="11"/>
  <c r="CU274" i="11"/>
  <c r="CT274" i="11"/>
  <c r="CV274" i="11"/>
  <c r="CI274" i="11"/>
  <c r="CH274" i="11"/>
  <c r="CW274" i="11"/>
  <c r="AY214" i="11"/>
  <c r="AY211" i="11"/>
  <c r="CU261" i="11"/>
  <c r="CT261" i="11"/>
  <c r="CI261" i="11"/>
  <c r="CF261" i="11"/>
  <c r="CH261" i="11"/>
  <c r="CW261" i="11"/>
  <c r="CV261" i="11"/>
  <c r="CG261" i="11"/>
  <c r="AY261" i="11" s="1"/>
  <c r="CF314" i="11"/>
  <c r="CE314" i="11"/>
  <c r="AW314" i="11" s="1"/>
  <c r="CD314" i="11"/>
  <c r="CG314" i="11"/>
  <c r="CU314" i="11"/>
  <c r="CT314" i="11"/>
  <c r="CR314" i="11"/>
  <c r="CS314" i="11"/>
  <c r="CT204" i="11"/>
  <c r="CS204" i="11"/>
  <c r="CE204" i="11"/>
  <c r="CF204" i="11"/>
  <c r="AY204" i="11" s="1"/>
  <c r="CY204" i="11"/>
  <c r="CK204" i="11"/>
  <c r="CP184" i="11"/>
  <c r="CO184" i="11"/>
  <c r="CA184" i="11"/>
  <c r="CB184" i="11"/>
  <c r="CP365" i="11"/>
  <c r="CO365" i="11"/>
  <c r="CB365" i="11"/>
  <c r="CA365" i="11"/>
  <c r="CS219" i="11"/>
  <c r="CY219" i="11"/>
  <c r="CK219" i="11"/>
  <c r="CF219" i="11"/>
  <c r="CE219" i="11"/>
  <c r="CT219" i="11"/>
  <c r="CW260" i="11"/>
  <c r="CU260" i="11"/>
  <c r="CT260" i="11"/>
  <c r="CG260" i="11"/>
  <c r="CV260" i="11"/>
  <c r="CI260" i="11"/>
  <c r="CF260" i="11"/>
  <c r="CH260" i="11"/>
  <c r="AY260" i="11" s="1"/>
  <c r="AY241" i="11"/>
  <c r="AY205" i="11"/>
  <c r="CC345" i="11"/>
  <c r="AL345" i="11" s="1"/>
  <c r="CQ345" i="11"/>
  <c r="CD345" i="11"/>
  <c r="CR345" i="11"/>
  <c r="AJ126" i="11"/>
  <c r="CE240" i="11"/>
  <c r="CS240" i="11"/>
  <c r="CF240" i="11"/>
  <c r="CY240" i="11"/>
  <c r="CT240" i="11"/>
  <c r="CK240" i="11"/>
  <c r="AW316" i="11"/>
  <c r="AY273" i="11"/>
  <c r="AT373" i="11"/>
  <c r="Y11" i="11"/>
  <c r="CK198" i="11"/>
  <c r="CE198" i="11"/>
  <c r="AY198" i="11" s="1"/>
  <c r="CS198" i="11"/>
  <c r="CF198" i="11"/>
  <c r="CY198" i="11"/>
  <c r="CT198" i="11"/>
  <c r="Y59" i="11"/>
  <c r="CY214" i="11"/>
  <c r="CF214" i="11"/>
  <c r="CT214" i="11"/>
  <c r="CS214" i="11"/>
  <c r="CK214" i="11"/>
  <c r="CE214" i="11"/>
  <c r="Y55" i="11"/>
  <c r="CF210" i="11"/>
  <c r="CK210" i="11"/>
  <c r="CY210" i="11"/>
  <c r="CT210" i="11"/>
  <c r="CS210" i="11"/>
  <c r="CE210" i="11"/>
  <c r="AY210" i="11" s="1"/>
  <c r="V351" i="11"/>
  <c r="AY247" i="11"/>
  <c r="AY202" i="11"/>
  <c r="CE224" i="11"/>
  <c r="CK224" i="11"/>
  <c r="CT224" i="11"/>
  <c r="CS224" i="11"/>
  <c r="CY224" i="11"/>
  <c r="CF224" i="11"/>
  <c r="CI249" i="11"/>
  <c r="CH249" i="11"/>
  <c r="CW249" i="11"/>
  <c r="CV249" i="11"/>
  <c r="CT249" i="11"/>
  <c r="CG249" i="11"/>
  <c r="CF249" i="11"/>
  <c r="AY249" i="11" s="1"/>
  <c r="CU249" i="11"/>
  <c r="AY232" i="11"/>
  <c r="AP301" i="11"/>
  <c r="CA159" i="11"/>
  <c r="P159" i="11" s="1"/>
  <c r="CP159" i="11"/>
  <c r="CO159" i="11"/>
  <c r="CB159" i="11"/>
  <c r="S78" i="11"/>
  <c r="AY207" i="10"/>
  <c r="AY217" i="10"/>
  <c r="AX339" i="10"/>
  <c r="CV284" i="10"/>
  <c r="CT284" i="10"/>
  <c r="CI284" i="10"/>
  <c r="CF284" i="10"/>
  <c r="CU284" i="10"/>
  <c r="CH284" i="10"/>
  <c r="CW284" i="10"/>
  <c r="CG284" i="10"/>
  <c r="AY284" i="10" s="1"/>
  <c r="CT310" i="10"/>
  <c r="CS310" i="10"/>
  <c r="CR310" i="10"/>
  <c r="CG310" i="10"/>
  <c r="CE310" i="10"/>
  <c r="CD310" i="10"/>
  <c r="AW310" i="10" s="1"/>
  <c r="CU310" i="10"/>
  <c r="CF310" i="10"/>
  <c r="CU313" i="10"/>
  <c r="CE313" i="10"/>
  <c r="CT313" i="10"/>
  <c r="CS313" i="10"/>
  <c r="CR313" i="10"/>
  <c r="CF313" i="10"/>
  <c r="CG313" i="10"/>
  <c r="CD313" i="10"/>
  <c r="CT209" i="10"/>
  <c r="CY209" i="10"/>
  <c r="CK209" i="10"/>
  <c r="CS209" i="10"/>
  <c r="CF209" i="10"/>
  <c r="AY209" i="10" s="1"/>
  <c r="CE209" i="10"/>
  <c r="CT275" i="10"/>
  <c r="CI275" i="10"/>
  <c r="CH275" i="10"/>
  <c r="CG275" i="10"/>
  <c r="CW275" i="10"/>
  <c r="CU275" i="10"/>
  <c r="CV275" i="10"/>
  <c r="CF275" i="10"/>
  <c r="AN358" i="10"/>
  <c r="AY236" i="10"/>
  <c r="CP364" i="10"/>
  <c r="CO364" i="10"/>
  <c r="CB364" i="10"/>
  <c r="CA364" i="10"/>
  <c r="AN364" i="10" s="1"/>
  <c r="AX330" i="10"/>
  <c r="AY269" i="10"/>
  <c r="G411" i="10"/>
  <c r="CI268" i="10"/>
  <c r="CF268" i="10"/>
  <c r="CW268" i="10"/>
  <c r="CT268" i="10"/>
  <c r="CV268" i="10"/>
  <c r="CU268" i="10"/>
  <c r="CG268" i="10"/>
  <c r="CH268" i="10"/>
  <c r="S69" i="10"/>
  <c r="CI250" i="10"/>
  <c r="CV250" i="10"/>
  <c r="CU250" i="10"/>
  <c r="CT250" i="10"/>
  <c r="CG250" i="10"/>
  <c r="CW250" i="10"/>
  <c r="CH250" i="10"/>
  <c r="CF250" i="10"/>
  <c r="AY250" i="10" s="1"/>
  <c r="AX336" i="10"/>
  <c r="CC337" i="10"/>
  <c r="AX337" i="10" s="1"/>
  <c r="CT337" i="10"/>
  <c r="CS337" i="10"/>
  <c r="CR337" i="10"/>
  <c r="CQ337" i="10"/>
  <c r="CF337" i="10"/>
  <c r="CD337" i="10"/>
  <c r="CE337" i="10"/>
  <c r="CC333" i="10"/>
  <c r="CF333" i="10"/>
  <c r="CD333" i="10"/>
  <c r="CT333" i="10"/>
  <c r="CS333" i="10"/>
  <c r="CR333" i="10"/>
  <c r="CE333" i="10"/>
  <c r="CQ333" i="10"/>
  <c r="CH249" i="10"/>
  <c r="CT249" i="10"/>
  <c r="CW249" i="10"/>
  <c r="CG249" i="10"/>
  <c r="AY249" i="10" s="1"/>
  <c r="CF249" i="10"/>
  <c r="CU249" i="10"/>
  <c r="CI249" i="10"/>
  <c r="CV249" i="10"/>
  <c r="CU276" i="10"/>
  <c r="CT276" i="10"/>
  <c r="CH276" i="10"/>
  <c r="CG276" i="10"/>
  <c r="CF276" i="10"/>
  <c r="CW276" i="10"/>
  <c r="CV276" i="10"/>
  <c r="CI276" i="10"/>
  <c r="AY276" i="10" s="1"/>
  <c r="CU256" i="10"/>
  <c r="CI256" i="10"/>
  <c r="AY256" i="10" s="1"/>
  <c r="CH256" i="10"/>
  <c r="CG256" i="10"/>
  <c r="CF256" i="10"/>
  <c r="CW256" i="10"/>
  <c r="CV256" i="10"/>
  <c r="CT256" i="10"/>
  <c r="AT379" i="10"/>
  <c r="CG271" i="10"/>
  <c r="CV271" i="10"/>
  <c r="CW271" i="10"/>
  <c r="CU271" i="10"/>
  <c r="CT271" i="10"/>
  <c r="CI271" i="10"/>
  <c r="CH271" i="10"/>
  <c r="CF271" i="10"/>
  <c r="V398" i="10"/>
  <c r="AY289" i="10"/>
  <c r="AY221" i="10"/>
  <c r="AY285" i="10"/>
  <c r="CT211" i="10"/>
  <c r="CE211" i="10"/>
  <c r="CF211" i="10"/>
  <c r="CY211" i="10"/>
  <c r="CK211" i="10"/>
  <c r="CS211" i="10"/>
  <c r="AY262" i="10"/>
  <c r="CY210" i="10"/>
  <c r="CK210" i="10"/>
  <c r="CT210" i="10"/>
  <c r="CS210" i="10"/>
  <c r="CF210" i="10"/>
  <c r="CE210" i="10"/>
  <c r="C175" i="10"/>
  <c r="CP171" i="10"/>
  <c r="CO171" i="10"/>
  <c r="CB171" i="10"/>
  <c r="CA171" i="10"/>
  <c r="S171" i="10" s="1"/>
  <c r="AY272" i="10"/>
  <c r="AB51" i="10"/>
  <c r="CF331" i="10"/>
  <c r="CT331" i="10"/>
  <c r="CS331" i="10"/>
  <c r="CR331" i="10"/>
  <c r="CD331" i="10"/>
  <c r="CC331" i="10"/>
  <c r="CE331" i="10"/>
  <c r="CQ331" i="10"/>
  <c r="CF217" i="10"/>
  <c r="CS217" i="10"/>
  <c r="CK217" i="10"/>
  <c r="CY217" i="10"/>
  <c r="CT217" i="10"/>
  <c r="CE217" i="10"/>
  <c r="CE352" i="10"/>
  <c r="CD352" i="10"/>
  <c r="CS352" i="10"/>
  <c r="CR352" i="10"/>
  <c r="CQ352" i="10"/>
  <c r="CP352" i="10"/>
  <c r="CB352" i="10"/>
  <c r="CA352" i="10"/>
  <c r="CO352" i="10"/>
  <c r="CC352" i="10"/>
  <c r="AY231" i="10"/>
  <c r="CF240" i="10"/>
  <c r="CK240" i="10"/>
  <c r="CE240" i="10"/>
  <c r="AY240" i="10" s="1"/>
  <c r="CT240" i="10"/>
  <c r="CY240" i="10"/>
  <c r="CS240" i="10"/>
  <c r="AY204" i="10"/>
  <c r="CE318" i="10"/>
  <c r="CU318" i="10"/>
  <c r="CR318" i="10"/>
  <c r="CF318" i="10"/>
  <c r="CD318" i="10"/>
  <c r="AW318" i="10" s="1"/>
  <c r="CT318" i="10"/>
  <c r="CS318" i="10"/>
  <c r="CG318" i="10"/>
  <c r="CK206" i="10"/>
  <c r="CE206" i="10"/>
  <c r="CF206" i="10"/>
  <c r="CY206" i="10"/>
  <c r="CT206" i="10"/>
  <c r="CS206" i="10"/>
  <c r="AY220" i="10"/>
  <c r="AN136" i="10"/>
  <c r="AY225" i="10"/>
  <c r="CE207" i="10"/>
  <c r="CT207" i="10"/>
  <c r="CK207" i="10"/>
  <c r="CF207" i="10"/>
  <c r="CY207" i="10"/>
  <c r="CS207" i="10"/>
  <c r="AX95" i="10"/>
  <c r="AZ95" i="10"/>
  <c r="AY271" i="10"/>
  <c r="CT224" i="10"/>
  <c r="CE224" i="10"/>
  <c r="CF224" i="10"/>
  <c r="CK224" i="10"/>
  <c r="CS224" i="10"/>
  <c r="CY224" i="10"/>
  <c r="AY210" i="10"/>
  <c r="CP122" i="10"/>
  <c r="CO122" i="10"/>
  <c r="CB122" i="10"/>
  <c r="CA122" i="10"/>
  <c r="AJ122" i="10" s="1"/>
  <c r="CG104" i="10"/>
  <c r="CI104" i="10"/>
  <c r="CW104" i="10"/>
  <c r="CU104" i="10"/>
  <c r="CV104" i="10"/>
  <c r="CH104" i="10"/>
  <c r="S168" i="10"/>
  <c r="AN363" i="10"/>
  <c r="CU253" i="10"/>
  <c r="CT253" i="10"/>
  <c r="CH253" i="10"/>
  <c r="CF253" i="10"/>
  <c r="AY253" i="10" s="1"/>
  <c r="CI253" i="10"/>
  <c r="CG253" i="10"/>
  <c r="CV253" i="10"/>
  <c r="CW253" i="10"/>
  <c r="AT380" i="10"/>
  <c r="AN140" i="10"/>
  <c r="S83" i="10"/>
  <c r="CD321" i="10"/>
  <c r="CU321" i="10"/>
  <c r="CG321" i="10"/>
  <c r="CF321" i="10"/>
  <c r="CT321" i="10"/>
  <c r="CE321" i="10"/>
  <c r="AW321" i="10" s="1"/>
  <c r="CS321" i="10"/>
  <c r="CR321" i="10"/>
  <c r="AY245" i="10"/>
  <c r="CK235" i="10"/>
  <c r="CE235" i="10"/>
  <c r="AY235" i="10" s="1"/>
  <c r="CF235" i="10"/>
  <c r="CS235" i="10"/>
  <c r="CT235" i="10"/>
  <c r="CY235" i="10"/>
  <c r="AY263" i="10"/>
  <c r="AY286" i="10"/>
  <c r="AN133" i="10"/>
  <c r="AB47" i="10"/>
  <c r="CH259" i="10"/>
  <c r="CW259" i="10"/>
  <c r="CI259" i="10"/>
  <c r="CV259" i="10"/>
  <c r="CG259" i="10"/>
  <c r="AY259" i="10" s="1"/>
  <c r="CF259" i="10"/>
  <c r="CT259" i="10"/>
  <c r="CU259" i="10"/>
  <c r="V394" i="10"/>
  <c r="CF316" i="10"/>
  <c r="CR316" i="10"/>
  <c r="CU316" i="10"/>
  <c r="CT316" i="10"/>
  <c r="CS316" i="10"/>
  <c r="CD316" i="10"/>
  <c r="CE316" i="10"/>
  <c r="CG316" i="10"/>
  <c r="AY241" i="10"/>
  <c r="AY195" i="10"/>
  <c r="CC146" i="10"/>
  <c r="CQ146" i="10"/>
  <c r="CP146" i="10"/>
  <c r="B437" i="10" s="1"/>
  <c r="CB146" i="10"/>
  <c r="AS146" i="10" s="1"/>
  <c r="AX96" i="10"/>
  <c r="AZ96" i="10"/>
  <c r="Y56" i="10"/>
  <c r="CS232" i="10"/>
  <c r="CE232" i="10"/>
  <c r="CY232" i="10"/>
  <c r="CK232" i="10"/>
  <c r="CF232" i="10"/>
  <c r="CT232" i="10"/>
  <c r="AB41" i="10"/>
  <c r="AT388" i="10"/>
  <c r="AY283" i="10"/>
  <c r="CF274" i="10"/>
  <c r="CI274" i="10"/>
  <c r="CH274" i="10"/>
  <c r="CT274" i="10"/>
  <c r="CW274" i="10"/>
  <c r="CV274" i="10"/>
  <c r="CG274" i="10"/>
  <c r="AY274" i="10" s="1"/>
  <c r="CU274" i="10"/>
  <c r="V396" i="10"/>
  <c r="AW312" i="10"/>
  <c r="CT260" i="10"/>
  <c r="CG260" i="10"/>
  <c r="CW260" i="10"/>
  <c r="CV260" i="10"/>
  <c r="CF260" i="10"/>
  <c r="AY260" i="10" s="1"/>
  <c r="CH260" i="10"/>
  <c r="CU260" i="10"/>
  <c r="CI260" i="10"/>
  <c r="CS330" i="10"/>
  <c r="CD330" i="10"/>
  <c r="CC330" i="10"/>
  <c r="CF330" i="10"/>
  <c r="CE330" i="10"/>
  <c r="CR330" i="10"/>
  <c r="CQ330" i="10"/>
  <c r="CT330" i="10"/>
  <c r="CY202" i="10"/>
  <c r="CK202" i="10"/>
  <c r="CE202" i="10"/>
  <c r="CF202" i="10"/>
  <c r="CT202" i="10"/>
  <c r="CS202" i="10"/>
  <c r="CV288" i="10"/>
  <c r="CH288" i="10"/>
  <c r="CG288" i="10"/>
  <c r="CW288" i="10"/>
  <c r="CU288" i="10"/>
  <c r="CT288" i="10"/>
  <c r="CF288" i="10"/>
  <c r="AY288" i="10" s="1"/>
  <c r="CI288" i="10"/>
  <c r="S71" i="10"/>
  <c r="CV291" i="10"/>
  <c r="CW291" i="10"/>
  <c r="CU291" i="10"/>
  <c r="CF291" i="10"/>
  <c r="AY291" i="10" s="1"/>
  <c r="CT291" i="10"/>
  <c r="CI291" i="10"/>
  <c r="CH291" i="10"/>
  <c r="CG291" i="10"/>
  <c r="AB36" i="10"/>
  <c r="CE226" i="10"/>
  <c r="AY226" i="10" s="1"/>
  <c r="CK226" i="10"/>
  <c r="CF226" i="10"/>
  <c r="CY226" i="10"/>
  <c r="CT226" i="10"/>
  <c r="CS226" i="10"/>
  <c r="CS339" i="10"/>
  <c r="CF339" i="10"/>
  <c r="CE339" i="10"/>
  <c r="CD339" i="10"/>
  <c r="CC339" i="10"/>
  <c r="CT339" i="10"/>
  <c r="CR339" i="10"/>
  <c r="CQ339" i="10"/>
  <c r="R182" i="10"/>
  <c r="AY202" i="10"/>
  <c r="AY199" i="10"/>
  <c r="AX332" i="10"/>
  <c r="AB49" i="10"/>
  <c r="AW324" i="10"/>
  <c r="CO158" i="10"/>
  <c r="CP158" i="10"/>
  <c r="CB158" i="10"/>
  <c r="CA158" i="10"/>
  <c r="C162" i="10"/>
  <c r="R181" i="10"/>
  <c r="AY251" i="10"/>
  <c r="AY293" i="10"/>
  <c r="CE238" i="10"/>
  <c r="AY238" i="10" s="1"/>
  <c r="CT238" i="10"/>
  <c r="CF238" i="10"/>
  <c r="CY238" i="10"/>
  <c r="CK238" i="10"/>
  <c r="CS238" i="10"/>
  <c r="CB185" i="10"/>
  <c r="CP185" i="10"/>
  <c r="CO185" i="10"/>
  <c r="CA185" i="10"/>
  <c r="CT234" i="10"/>
  <c r="CK234" i="10"/>
  <c r="CY234" i="10"/>
  <c r="CE234" i="10"/>
  <c r="AY234" i="10" s="1"/>
  <c r="CF234" i="10"/>
  <c r="CS234" i="10"/>
  <c r="CK216" i="10"/>
  <c r="CY216" i="10"/>
  <c r="CE216" i="10"/>
  <c r="CF216" i="10"/>
  <c r="CT216" i="10"/>
  <c r="CS216" i="10"/>
  <c r="AY230" i="10"/>
  <c r="AY223" i="10"/>
  <c r="CO167" i="10"/>
  <c r="CB167" i="10"/>
  <c r="CP167" i="10"/>
  <c r="CA167" i="10"/>
  <c r="S167" i="10" s="1"/>
  <c r="C170" i="10"/>
  <c r="C176" i="10" s="1"/>
  <c r="CC344" i="10"/>
  <c r="AL344" i="10" s="1"/>
  <c r="CR344" i="10"/>
  <c r="CQ344" i="10"/>
  <c r="CD344" i="10"/>
  <c r="AY292" i="10"/>
  <c r="CV247" i="10"/>
  <c r="CF247" i="10"/>
  <c r="CG247" i="10"/>
  <c r="CH247" i="10"/>
  <c r="AY247" i="10" s="1"/>
  <c r="CI247" i="10"/>
  <c r="CW247" i="10"/>
  <c r="CU247" i="10"/>
  <c r="CT247" i="10"/>
  <c r="AY258" i="10"/>
  <c r="AY197" i="10"/>
  <c r="P155" i="10"/>
  <c r="AN137" i="10"/>
  <c r="CE213" i="10"/>
  <c r="AY213" i="10" s="1"/>
  <c r="CF213" i="10"/>
  <c r="CS213" i="10"/>
  <c r="CY213" i="10"/>
  <c r="CT213" i="10"/>
  <c r="CK213" i="10"/>
  <c r="AY198" i="10"/>
  <c r="CT317" i="10"/>
  <c r="CS317" i="10"/>
  <c r="CR317" i="10"/>
  <c r="CG317" i="10"/>
  <c r="CE317" i="10"/>
  <c r="CD317" i="10"/>
  <c r="AW317" i="10" s="1"/>
  <c r="CU317" i="10"/>
  <c r="CF317" i="10"/>
  <c r="CT237" i="10"/>
  <c r="CY237" i="10"/>
  <c r="CF237" i="10"/>
  <c r="CE237" i="10"/>
  <c r="CK237" i="10"/>
  <c r="CS237" i="10"/>
  <c r="AY275" i="10"/>
  <c r="AY268" i="10"/>
  <c r="E163" i="10"/>
  <c r="CS324" i="10"/>
  <c r="CR324" i="10"/>
  <c r="CG324" i="10"/>
  <c r="CF324" i="10"/>
  <c r="CU324" i="10"/>
  <c r="CT324" i="10"/>
  <c r="CE324" i="10"/>
  <c r="CD324" i="10"/>
  <c r="AY257" i="10"/>
  <c r="AY212" i="10"/>
  <c r="CA159" i="10"/>
  <c r="P159" i="10" s="1"/>
  <c r="CO159" i="10"/>
  <c r="CB159" i="10"/>
  <c r="CP159" i="10"/>
  <c r="CP361" i="10"/>
  <c r="CB361" i="10"/>
  <c r="CA361" i="10"/>
  <c r="AN361" i="10" s="1"/>
  <c r="CO361" i="10"/>
  <c r="AY264" i="10"/>
  <c r="S82" i="10"/>
  <c r="CI272" i="10"/>
  <c r="CG272" i="10"/>
  <c r="CV272" i="10"/>
  <c r="CU272" i="10"/>
  <c r="CW272" i="10"/>
  <c r="CT272" i="10"/>
  <c r="CH272" i="10"/>
  <c r="CF272" i="10"/>
  <c r="C163" i="10"/>
  <c r="A437" i="10" s="1"/>
  <c r="S172" i="10"/>
  <c r="AY278" i="10"/>
  <c r="CF208" i="10"/>
  <c r="CT208" i="10"/>
  <c r="CS208" i="10"/>
  <c r="CK208" i="10"/>
  <c r="CY208" i="10"/>
  <c r="CE208" i="10"/>
  <c r="AY208" i="10" s="1"/>
  <c r="P154" i="10"/>
  <c r="AY200" i="10"/>
  <c r="CO389" i="10"/>
  <c r="CP389" i="10"/>
  <c r="CB389" i="10"/>
  <c r="CA389" i="10"/>
  <c r="AT389" i="10" s="1"/>
  <c r="CP375" i="10"/>
  <c r="CB375" i="10"/>
  <c r="CO375" i="10"/>
  <c r="CA375" i="10"/>
  <c r="AT375" i="10" s="1"/>
  <c r="CW266" i="10"/>
  <c r="CG266" i="10"/>
  <c r="CV266" i="10"/>
  <c r="CI266" i="10"/>
  <c r="CU266" i="10"/>
  <c r="CH266" i="10"/>
  <c r="CT266" i="10"/>
  <c r="CF266" i="10"/>
  <c r="AT382" i="10"/>
  <c r="AY206" i="10"/>
  <c r="AY261" i="10"/>
  <c r="CT336" i="10"/>
  <c r="CC336" i="10"/>
  <c r="CE336" i="10"/>
  <c r="CD336" i="10"/>
  <c r="CS336" i="10"/>
  <c r="CR336" i="10"/>
  <c r="CQ336" i="10"/>
  <c r="CF336" i="10"/>
  <c r="CV265" i="10"/>
  <c r="CF265" i="10"/>
  <c r="AY265" i="10" s="1"/>
  <c r="CW265" i="10"/>
  <c r="CH265" i="10"/>
  <c r="CU265" i="10"/>
  <c r="CI265" i="10"/>
  <c r="CG265" i="10"/>
  <c r="CT265" i="10"/>
  <c r="AT386" i="10"/>
  <c r="Y58" i="10"/>
  <c r="AB48" i="10"/>
  <c r="CR338" i="10"/>
  <c r="CT338" i="10"/>
  <c r="CS338" i="10"/>
  <c r="CQ338" i="10"/>
  <c r="CF338" i="10"/>
  <c r="CE338" i="10"/>
  <c r="CD338" i="10"/>
  <c r="CC338" i="10"/>
  <c r="AX338" i="10" s="1"/>
  <c r="CF221" i="10"/>
  <c r="CE221" i="10"/>
  <c r="CT221" i="10"/>
  <c r="CS221" i="10"/>
  <c r="CY221" i="10"/>
  <c r="CK221" i="10"/>
  <c r="CT221" i="8"/>
  <c r="CF221" i="8"/>
  <c r="CP98" i="8"/>
  <c r="CA98" i="8"/>
  <c r="V394" i="8"/>
  <c r="CW255" i="9"/>
  <c r="CV255" i="9"/>
  <c r="CE275" i="8"/>
  <c r="CV201" i="8"/>
  <c r="CW201" i="8"/>
  <c r="CO201" i="8"/>
  <c r="CD201" i="8"/>
  <c r="C210" i="8"/>
  <c r="CT210" i="8" s="1"/>
  <c r="CW216" i="8"/>
  <c r="CO216" i="8"/>
  <c r="C261" i="8"/>
  <c r="CA387" i="9"/>
  <c r="AT387" i="9" s="1"/>
  <c r="CV251" i="9"/>
  <c r="Y11" i="9"/>
  <c r="CB156" i="9"/>
  <c r="AY293" i="9"/>
  <c r="CW253" i="9"/>
  <c r="CU253" i="9"/>
  <c r="CG253" i="9"/>
  <c r="CT253" i="9"/>
  <c r="CF253" i="9"/>
  <c r="CV253" i="9"/>
  <c r="CH253" i="9"/>
  <c r="CI253" i="9"/>
  <c r="CP12" i="8"/>
  <c r="CB14" i="8"/>
  <c r="CA51" i="8"/>
  <c r="CA65" i="8"/>
  <c r="S65" i="8" s="1"/>
  <c r="CB78" i="8"/>
  <c r="C150" i="8"/>
  <c r="CQ150" i="8" s="1"/>
  <c r="CV193" i="8"/>
  <c r="CW193" i="8"/>
  <c r="CO196" i="8"/>
  <c r="CB202" i="8"/>
  <c r="CO204" i="8"/>
  <c r="CV207" i="8"/>
  <c r="CH207" i="8"/>
  <c r="CW207" i="8"/>
  <c r="CO207" i="8"/>
  <c r="CB207" i="8"/>
  <c r="CU214" i="8"/>
  <c r="CX214" i="8"/>
  <c r="CG214" i="8"/>
  <c r="CR216" i="8"/>
  <c r="CX226" i="8"/>
  <c r="CA235" i="8"/>
  <c r="CE264" i="8"/>
  <c r="CP275" i="8"/>
  <c r="CQ278" i="8"/>
  <c r="CC324" i="8"/>
  <c r="AW324" i="8" s="1"/>
  <c r="CF333" i="8"/>
  <c r="AN357" i="9"/>
  <c r="CW204" i="8"/>
  <c r="CA233" i="8"/>
  <c r="CQ264" i="8"/>
  <c r="CS271" i="8"/>
  <c r="CC284" i="8"/>
  <c r="C289" i="8"/>
  <c r="C315" i="8"/>
  <c r="CP324" i="8"/>
  <c r="C334" i="8"/>
  <c r="AN139" i="9"/>
  <c r="CE204" i="9"/>
  <c r="CT204" i="9"/>
  <c r="CF204" i="9"/>
  <c r="CP147" i="9"/>
  <c r="CC147" i="9"/>
  <c r="CC140" i="9"/>
  <c r="CO140" i="9"/>
  <c r="CQ255" i="8"/>
  <c r="CJ227" i="8"/>
  <c r="CU227" i="8"/>
  <c r="CQ227" i="8"/>
  <c r="CG227" i="8"/>
  <c r="CC227" i="8"/>
  <c r="C227" i="8"/>
  <c r="CD193" i="8"/>
  <c r="CQ220" i="8"/>
  <c r="D176" i="9"/>
  <c r="CA299" i="9"/>
  <c r="CP299" i="9"/>
  <c r="CB299" i="9"/>
  <c r="CO299" i="9"/>
  <c r="CV222" i="8"/>
  <c r="C158" i="8"/>
  <c r="CV12" i="8"/>
  <c r="CQ44" i="8"/>
  <c r="CQ261" i="8"/>
  <c r="CP261" i="8"/>
  <c r="C226" i="8"/>
  <c r="CY226" i="8" s="1"/>
  <c r="CC226" i="8"/>
  <c r="CQ321" i="8"/>
  <c r="C321" i="8"/>
  <c r="G19" i="8"/>
  <c r="CE278" i="8"/>
  <c r="AB39" i="9"/>
  <c r="CA44" i="8"/>
  <c r="CC264" i="8"/>
  <c r="CB333" i="8"/>
  <c r="CB65" i="8"/>
  <c r="CU233" i="8"/>
  <c r="CX233" i="8"/>
  <c r="CQ275" i="8"/>
  <c r="CV40" i="8"/>
  <c r="CQ40" i="8"/>
  <c r="CA40" i="8"/>
  <c r="CI40" i="8"/>
  <c r="CE279" i="8"/>
  <c r="CS279" i="8"/>
  <c r="V404" i="9"/>
  <c r="CQ209" i="8"/>
  <c r="C209" i="8"/>
  <c r="CE209" i="8" s="1"/>
  <c r="CU205" i="8"/>
  <c r="CQ205" i="8"/>
  <c r="CJ205" i="8"/>
  <c r="CW43" i="8"/>
  <c r="CY43" i="8"/>
  <c r="CX43" i="8"/>
  <c r="CV43" i="8"/>
  <c r="CU43" i="8"/>
  <c r="CT43" i="8"/>
  <c r="CU211" i="8"/>
  <c r="CO66" i="8"/>
  <c r="CB205" i="8"/>
  <c r="CC209" i="8"/>
  <c r="CX220" i="8"/>
  <c r="CG228" i="8"/>
  <c r="CI233" i="8"/>
  <c r="CQ251" i="8"/>
  <c r="CQ284" i="8"/>
  <c r="CR289" i="8"/>
  <c r="E306" i="8"/>
  <c r="CB315" i="8"/>
  <c r="CA329" i="8"/>
  <c r="CB394" i="8"/>
  <c r="AY220" i="9"/>
  <c r="CI255" i="9"/>
  <c r="S77" i="9"/>
  <c r="CY225" i="9"/>
  <c r="CA13" i="8"/>
  <c r="CU40" i="8"/>
  <c r="CB43" i="8"/>
  <c r="CY44" i="8"/>
  <c r="CV106" i="8"/>
  <c r="C140" i="8"/>
  <c r="CB140" i="8" s="1"/>
  <c r="C156" i="8"/>
  <c r="D170" i="8"/>
  <c r="D176" i="8" s="1"/>
  <c r="CO193" i="8"/>
  <c r="CD200" i="8"/>
  <c r="CU202" i="8"/>
  <c r="CG218" i="8"/>
  <c r="CX218" i="8"/>
  <c r="CI228" i="8"/>
  <c r="CA231" i="8"/>
  <c r="CP233" i="8"/>
  <c r="C265" i="8"/>
  <c r="CP272" i="8"/>
  <c r="CS284" i="8"/>
  <c r="C311" i="8"/>
  <c r="CB322" i="8"/>
  <c r="CP322" i="8"/>
  <c r="CR329" i="8"/>
  <c r="B384" i="8"/>
  <c r="CB384" i="8" s="1"/>
  <c r="CO394" i="8"/>
  <c r="CH255" i="9"/>
  <c r="CI44" i="8"/>
  <c r="G23" i="8"/>
  <c r="CI202" i="8"/>
  <c r="CU44" i="8"/>
  <c r="CU210" i="8"/>
  <c r="CG210" i="8"/>
  <c r="CC210" i="8"/>
  <c r="CA83" i="8"/>
  <c r="CC278" i="8"/>
  <c r="CB71" i="8"/>
  <c r="CS287" i="8"/>
  <c r="CP155" i="9"/>
  <c r="CO155" i="9"/>
  <c r="CV104" i="8"/>
  <c r="CG104" i="8"/>
  <c r="CV226" i="8"/>
  <c r="CV235" i="8"/>
  <c r="CP235" i="8"/>
  <c r="CP278" i="8"/>
  <c r="CA339" i="8"/>
  <c r="CO339" i="8"/>
  <c r="CD202" i="8"/>
  <c r="CC235" i="8"/>
  <c r="CH202" i="8"/>
  <c r="CD220" i="8"/>
  <c r="CS267" i="8"/>
  <c r="CQ267" i="8"/>
  <c r="CP267" i="8"/>
  <c r="CC267" i="8"/>
  <c r="CB267" i="8"/>
  <c r="CB284" i="8"/>
  <c r="CA36" i="8"/>
  <c r="CC214" i="8"/>
  <c r="CA73" i="8"/>
  <c r="CT236" i="8"/>
  <c r="CE236" i="8"/>
  <c r="CQ276" i="8"/>
  <c r="CS276" i="8"/>
  <c r="CE276" i="8"/>
  <c r="CC276" i="8"/>
  <c r="CT46" i="8"/>
  <c r="CV205" i="8"/>
  <c r="CW205" i="8"/>
  <c r="CO205" i="8"/>
  <c r="CD205" i="8"/>
  <c r="CU231" i="8"/>
  <c r="CX231" i="8"/>
  <c r="CP284" i="8"/>
  <c r="CP14" i="8"/>
  <c r="CA43" i="8"/>
  <c r="CP73" i="8"/>
  <c r="CP202" i="8"/>
  <c r="CY40" i="8"/>
  <c r="CK49" i="8"/>
  <c r="CF49" i="8"/>
  <c r="CB49" i="8"/>
  <c r="CH200" i="8"/>
  <c r="CF255" i="9"/>
  <c r="CD13" i="8"/>
  <c r="D111" i="8"/>
  <c r="C111" i="8" s="1"/>
  <c r="CU193" i="8"/>
  <c r="CI200" i="8"/>
  <c r="CJ209" i="8"/>
  <c r="CW212" i="8"/>
  <c r="CR212" i="8"/>
  <c r="CO212" i="8"/>
  <c r="CI212" i="8"/>
  <c r="CA218" i="8"/>
  <c r="CO221" i="8"/>
  <c r="CD221" i="8"/>
  <c r="CU228" i="8"/>
  <c r="CG231" i="8"/>
  <c r="CC245" i="8"/>
  <c r="CC259" i="8"/>
  <c r="CB265" i="8"/>
  <c r="AY227" i="9"/>
  <c r="AT376" i="9"/>
  <c r="CT255" i="9"/>
  <c r="CP83" i="8"/>
  <c r="AY228" i="9"/>
  <c r="CP71" i="8"/>
  <c r="CF46" i="8"/>
  <c r="CU223" i="8"/>
  <c r="CX223" i="8"/>
  <c r="CP264" i="8"/>
  <c r="CS330" i="9"/>
  <c r="CT330" i="9"/>
  <c r="C63" i="8"/>
  <c r="CW196" i="8"/>
  <c r="CG211" i="8"/>
  <c r="CH193" i="8"/>
  <c r="CQ257" i="8"/>
  <c r="CC257" i="8"/>
  <c r="CB66" i="8"/>
  <c r="S66" i="8" s="1"/>
  <c r="CI193" i="8"/>
  <c r="CA200" i="8"/>
  <c r="CA209" i="8"/>
  <c r="CU220" i="8"/>
  <c r="CG233" i="8"/>
  <c r="D306" i="8"/>
  <c r="CB200" i="8"/>
  <c r="CB272" i="8"/>
  <c r="CU57" i="8"/>
  <c r="CT57" i="8"/>
  <c r="CV57" i="8"/>
  <c r="CG209" i="8"/>
  <c r="CS272" i="8"/>
  <c r="C285" i="8"/>
  <c r="CR285" i="8"/>
  <c r="CF43" i="8"/>
  <c r="CB57" i="8"/>
  <c r="CP67" i="8"/>
  <c r="S81" i="8"/>
  <c r="CA97" i="8"/>
  <c r="D157" i="8"/>
  <c r="D163" i="8" s="1"/>
  <c r="CO200" i="8"/>
  <c r="CA206" i="8"/>
  <c r="CP209" i="8"/>
  <c r="CA212" i="8"/>
  <c r="CH218" i="8"/>
  <c r="CA221" i="8"/>
  <c r="CI231" i="8"/>
  <c r="CE273" i="8"/>
  <c r="CS273" i="8"/>
  <c r="CD285" i="8"/>
  <c r="CB311" i="8"/>
  <c r="AW311" i="8" s="1"/>
  <c r="CC319" i="8"/>
  <c r="C362" i="8"/>
  <c r="CB362" i="8" s="1"/>
  <c r="CC330" i="9"/>
  <c r="AX330" i="9" s="1"/>
  <c r="AP301" i="9"/>
  <c r="CG255" i="9"/>
  <c r="CF247" i="9"/>
  <c r="CQ148" i="9"/>
  <c r="CP148" i="9"/>
  <c r="CA71" i="8"/>
  <c r="S71" i="8" s="1"/>
  <c r="CT241" i="8"/>
  <c r="CE241" i="8"/>
  <c r="CC261" i="8"/>
  <c r="CU235" i="8"/>
  <c r="CX235" i="8"/>
  <c r="CB264" i="8"/>
  <c r="CC275" i="8"/>
  <c r="CQ283" i="8"/>
  <c r="CP283" i="8"/>
  <c r="CE283" i="8"/>
  <c r="CC283" i="8"/>
  <c r="CB283" i="8"/>
  <c r="CY51" i="8"/>
  <c r="CT51" i="8"/>
  <c r="CO51" i="8"/>
  <c r="CA202" i="8"/>
  <c r="CP271" i="8"/>
  <c r="CH14" i="8"/>
  <c r="CB89" i="8"/>
  <c r="CP89" i="8"/>
  <c r="CJ220" i="8"/>
  <c r="CQ197" i="8"/>
  <c r="CJ197" i="8"/>
  <c r="CG223" i="8"/>
  <c r="CC233" i="8"/>
  <c r="CS241" i="8"/>
  <c r="CO202" i="8"/>
  <c r="CC228" i="8"/>
  <c r="AY241" i="9"/>
  <c r="CS13" i="8"/>
  <c r="CT13" i="8"/>
  <c r="CQ13" i="8"/>
  <c r="CP13" i="8"/>
  <c r="CH13" i="8"/>
  <c r="CP276" i="8"/>
  <c r="CV14" i="8"/>
  <c r="CV45" i="8"/>
  <c r="CH45" i="8"/>
  <c r="CO45" i="8"/>
  <c r="CJ45" i="8"/>
  <c r="CP193" i="8"/>
  <c r="CW202" i="8"/>
  <c r="CU212" i="8"/>
  <c r="CG212" i="8"/>
  <c r="CC212" i="8"/>
  <c r="CG221" i="8"/>
  <c r="CU221" i="8"/>
  <c r="CJ221" i="8"/>
  <c r="CQ221" i="8"/>
  <c r="CC231" i="8"/>
  <c r="CQ252" i="8"/>
  <c r="CC252" i="8"/>
  <c r="AY257" i="9"/>
  <c r="CW41" i="8"/>
  <c r="CV41" i="8"/>
  <c r="CX41" i="8"/>
  <c r="CF13" i="8"/>
  <c r="CH43" i="8"/>
  <c r="CA68" i="8"/>
  <c r="CO68" i="8"/>
  <c r="C146" i="8"/>
  <c r="CC146" i="8" s="1"/>
  <c r="E162" i="8"/>
  <c r="E170" i="8"/>
  <c r="CP200" i="8"/>
  <c r="CB206" i="8"/>
  <c r="CD212" i="8"/>
  <c r="CJ218" i="8"/>
  <c r="C225" i="8"/>
  <c r="CE225" i="8" s="1"/>
  <c r="C229" i="8"/>
  <c r="CW229" i="8"/>
  <c r="CP231" i="8"/>
  <c r="C263" i="8"/>
  <c r="CP273" i="8"/>
  <c r="CB316" i="8"/>
  <c r="CG319" i="8"/>
  <c r="CB381" i="9"/>
  <c r="G409" i="9"/>
  <c r="AW315" i="9"/>
  <c r="CE330" i="9"/>
  <c r="CU255" i="9"/>
  <c r="CT247" i="9"/>
  <c r="Y12" i="9"/>
  <c r="AZ97" i="9"/>
  <c r="CG219" i="8"/>
  <c r="CU219" i="8"/>
  <c r="CQ219" i="8"/>
  <c r="CJ219" i="8"/>
  <c r="CB261" i="8"/>
  <c r="CB278" i="8"/>
  <c r="CS12" i="8"/>
  <c r="CB12" i="8"/>
  <c r="CH12" i="8"/>
  <c r="CF12" i="8"/>
  <c r="CD12" i="8"/>
  <c r="CO338" i="8"/>
  <c r="CP364" i="9"/>
  <c r="CO364" i="9"/>
  <c r="CB46" i="8"/>
  <c r="CE261" i="8"/>
  <c r="CU251" i="9"/>
  <c r="CG251" i="9"/>
  <c r="CT251" i="9"/>
  <c r="CD14" i="8"/>
  <c r="CW214" i="8"/>
  <c r="CO214" i="8"/>
  <c r="CR214" i="8"/>
  <c r="CT310" i="8"/>
  <c r="CR310" i="8"/>
  <c r="CF310" i="8"/>
  <c r="CE310" i="8"/>
  <c r="CP333" i="8"/>
  <c r="CV36" i="8"/>
  <c r="CY36" i="8"/>
  <c r="CU36" i="8"/>
  <c r="CQ36" i="8"/>
  <c r="CP65" i="8"/>
  <c r="C126" i="8"/>
  <c r="CC223" i="8"/>
  <c r="CB276" i="8"/>
  <c r="CX211" i="8"/>
  <c r="CS265" i="8"/>
  <c r="CQ265" i="8"/>
  <c r="CP265" i="8"/>
  <c r="CC265" i="8"/>
  <c r="CF45" i="8"/>
  <c r="CU59" i="8"/>
  <c r="CH59" i="8"/>
  <c r="CP59" i="8"/>
  <c r="CO59" i="8"/>
  <c r="CE59" i="8"/>
  <c r="CO69" i="8"/>
  <c r="CA69" i="8"/>
  <c r="CP69" i="8"/>
  <c r="CB69" i="8"/>
  <c r="CU209" i="8"/>
  <c r="CQ247" i="8"/>
  <c r="CC247" i="8"/>
  <c r="CQ263" i="8"/>
  <c r="CS263" i="8"/>
  <c r="CE263" i="8"/>
  <c r="CP387" i="9"/>
  <c r="CO381" i="9"/>
  <c r="CQ330" i="9"/>
  <c r="CW251" i="9"/>
  <c r="CA155" i="9"/>
  <c r="P155" i="9" s="1"/>
  <c r="CP156" i="9"/>
  <c r="CB83" i="8"/>
  <c r="S83" i="8" s="1"/>
  <c r="CB275" i="8"/>
  <c r="C103" i="8"/>
  <c r="CG226" i="8"/>
  <c r="CW247" i="9"/>
  <c r="CV247" i="9"/>
  <c r="CH247" i="9"/>
  <c r="CI247" i="9"/>
  <c r="AY247" i="9" s="1"/>
  <c r="CS14" i="8"/>
  <c r="CT14" i="8"/>
  <c r="CO410" i="8"/>
  <c r="CP78" i="8"/>
  <c r="CO79" i="8"/>
  <c r="CP79" i="8"/>
  <c r="CA79" i="8"/>
  <c r="S79" i="8" s="1"/>
  <c r="CV199" i="8"/>
  <c r="CW199" i="8"/>
  <c r="CB199" i="8"/>
  <c r="CO199" i="8"/>
  <c r="CH199" i="8"/>
  <c r="CD199" i="8"/>
  <c r="CA214" i="8"/>
  <c r="CT230" i="8"/>
  <c r="CJ211" i="8"/>
  <c r="CB73" i="8"/>
  <c r="S73" i="8" s="1"/>
  <c r="CI214" i="8"/>
  <c r="CB13" i="8"/>
  <c r="CQ228" i="8"/>
  <c r="CI43" i="8"/>
  <c r="CW200" i="8"/>
  <c r="CX212" i="8"/>
  <c r="C216" i="8"/>
  <c r="CT216" i="8" s="1"/>
  <c r="CF41" i="8"/>
  <c r="CJ43" i="8"/>
  <c r="CU49" i="8"/>
  <c r="CE57" i="8"/>
  <c r="CA59" i="8"/>
  <c r="S70" i="8"/>
  <c r="CB82" i="8"/>
  <c r="C122" i="8"/>
  <c r="CU201" i="8"/>
  <c r="CQ201" i="8"/>
  <c r="CJ201" i="8"/>
  <c r="CH206" i="8"/>
  <c r="CX209" i="8"/>
  <c r="CU216" i="8"/>
  <c r="CX216" i="8"/>
  <c r="CQ218" i="8"/>
  <c r="CX221" i="8"/>
  <c r="CA240" i="8"/>
  <c r="CB263" i="8"/>
  <c r="CS269" i="8"/>
  <c r="CQ269" i="8"/>
  <c r="CQ274" i="8"/>
  <c r="CB274" i="8"/>
  <c r="CP274" i="8"/>
  <c r="CE274" i="8"/>
  <c r="CC274" i="8"/>
  <c r="CQ317" i="8"/>
  <c r="CC317" i="8"/>
  <c r="C363" i="8"/>
  <c r="CO387" i="9"/>
  <c r="CA381" i="9"/>
  <c r="CF330" i="9"/>
  <c r="CH251" i="9"/>
  <c r="AY251" i="9" s="1"/>
  <c r="CA140" i="9"/>
  <c r="CU247" i="9"/>
  <c r="AY200" i="9"/>
  <c r="CB155" i="9"/>
  <c r="AB41" i="9"/>
  <c r="CA156" i="9"/>
  <c r="AB50" i="9"/>
  <c r="AB36" i="9"/>
  <c r="AN366" i="9"/>
  <c r="S167" i="9"/>
  <c r="S172" i="9"/>
  <c r="B395" i="8"/>
  <c r="AY225" i="9"/>
  <c r="AY206" i="9"/>
  <c r="AB37" i="9"/>
  <c r="CY39" i="8"/>
  <c r="CY48" i="8"/>
  <c r="G163" i="8"/>
  <c r="C169" i="8"/>
  <c r="D183" i="8"/>
  <c r="C358" i="8"/>
  <c r="CO358" i="8" s="1"/>
  <c r="V400" i="9"/>
  <c r="AY255" i="9"/>
  <c r="AY196" i="9"/>
  <c r="C157" i="9"/>
  <c r="CC241" i="8"/>
  <c r="G410" i="9"/>
  <c r="CF56" i="8"/>
  <c r="H176" i="8"/>
  <c r="C181" i="8"/>
  <c r="CB195" i="8"/>
  <c r="CH197" i="8"/>
  <c r="CH203" i="8"/>
  <c r="CD210" i="8"/>
  <c r="CA219" i="8"/>
  <c r="CV238" i="8"/>
  <c r="CD241" i="8"/>
  <c r="CC248" i="8"/>
  <c r="CC253" i="8"/>
  <c r="CC258" i="8"/>
  <c r="CB270" i="8"/>
  <c r="AW313" i="9"/>
  <c r="AY204" i="9"/>
  <c r="AN141" i="9"/>
  <c r="AB48" i="9"/>
  <c r="CP150" i="9"/>
  <c r="CQ150" i="9"/>
  <c r="CA400" i="8"/>
  <c r="CA39" i="8"/>
  <c r="CH56" i="8"/>
  <c r="CA75" i="8"/>
  <c r="C113" i="8"/>
  <c r="K163" i="8"/>
  <c r="I176" i="8"/>
  <c r="E175" i="8"/>
  <c r="CD195" i="8"/>
  <c r="CO203" i="8"/>
  <c r="CC224" i="8"/>
  <c r="CC291" i="8"/>
  <c r="C307" i="8"/>
  <c r="CD307" i="8" s="1"/>
  <c r="CB314" i="8"/>
  <c r="CO335" i="8"/>
  <c r="S64" i="9"/>
  <c r="AX332" i="9"/>
  <c r="AY219" i="9"/>
  <c r="R187" i="9"/>
  <c r="CB39" i="8"/>
  <c r="CB75" i="8"/>
  <c r="C114" i="8"/>
  <c r="J176" i="8"/>
  <c r="CH195" i="8"/>
  <c r="CO197" i="8"/>
  <c r="CW203" i="8"/>
  <c r="CI210" i="8"/>
  <c r="CG224" i="8"/>
  <c r="CC230" i="8"/>
  <c r="CC232" i="8"/>
  <c r="CC234" i="8"/>
  <c r="CC236" i="8"/>
  <c r="CG241" i="8"/>
  <c r="CP270" i="8"/>
  <c r="CQ320" i="8"/>
  <c r="CC323" i="8"/>
  <c r="CA402" i="8"/>
  <c r="AY223" i="9"/>
  <c r="D163" i="9"/>
  <c r="C135" i="8"/>
  <c r="G28" i="8"/>
  <c r="G31" i="8"/>
  <c r="CO64" i="8"/>
  <c r="CP75" i="8"/>
  <c r="CO195" i="8"/>
  <c r="CG217" i="8"/>
  <c r="CC239" i="8"/>
  <c r="CH241" i="8"/>
  <c r="C264" i="8"/>
  <c r="CG264" i="8" s="1"/>
  <c r="CS270" i="8"/>
  <c r="CB318" i="8"/>
  <c r="C332" i="8"/>
  <c r="CT332" i="8" s="1"/>
  <c r="G411" i="9"/>
  <c r="Y57" i="9"/>
  <c r="CT329" i="9"/>
  <c r="CC329" i="9"/>
  <c r="CR329" i="9"/>
  <c r="CE329" i="9"/>
  <c r="CS329" i="9"/>
  <c r="CQ329" i="9"/>
  <c r="CF329" i="9"/>
  <c r="CD329" i="9"/>
  <c r="CU314" i="9"/>
  <c r="CE314" i="9"/>
  <c r="CS314" i="9"/>
  <c r="CF314" i="9"/>
  <c r="CR314" i="9"/>
  <c r="CD314" i="9"/>
  <c r="CT314" i="9"/>
  <c r="CG314" i="9"/>
  <c r="CQ337" i="9"/>
  <c r="CE337" i="9"/>
  <c r="CT337" i="9"/>
  <c r="CR337" i="9"/>
  <c r="CD337" i="9"/>
  <c r="CC337" i="9"/>
  <c r="CF337" i="9"/>
  <c r="CS337" i="9"/>
  <c r="CR322" i="9"/>
  <c r="CG322" i="9"/>
  <c r="CT322" i="9"/>
  <c r="CE322" i="9"/>
  <c r="CU322" i="9"/>
  <c r="CF322" i="9"/>
  <c r="CD322" i="9"/>
  <c r="CS322" i="9"/>
  <c r="CT282" i="9"/>
  <c r="CF282" i="9"/>
  <c r="CV282" i="9"/>
  <c r="CH282" i="9"/>
  <c r="CW282" i="9"/>
  <c r="CU282" i="9"/>
  <c r="CI282" i="9"/>
  <c r="CG282" i="9"/>
  <c r="CT331" i="9"/>
  <c r="CD331" i="9"/>
  <c r="CR331" i="9"/>
  <c r="CF331" i="9"/>
  <c r="CS331" i="9"/>
  <c r="CE331" i="9"/>
  <c r="CQ331" i="9"/>
  <c r="CC331" i="9"/>
  <c r="CR345" i="9"/>
  <c r="CC345" i="9"/>
  <c r="CD345" i="9"/>
  <c r="CQ345" i="9"/>
  <c r="CT323" i="9"/>
  <c r="CE323" i="9"/>
  <c r="CR323" i="9"/>
  <c r="CG323" i="9"/>
  <c r="CU323" i="9"/>
  <c r="CS323" i="9"/>
  <c r="CF323" i="9"/>
  <c r="CD323" i="9"/>
  <c r="AT381" i="9"/>
  <c r="CT308" i="9"/>
  <c r="CD308" i="9"/>
  <c r="CS308" i="9"/>
  <c r="CG308" i="9"/>
  <c r="CR308" i="9"/>
  <c r="CE308" i="9"/>
  <c r="CF308" i="9"/>
  <c r="CU308" i="9"/>
  <c r="V398" i="9"/>
  <c r="CQ338" i="9"/>
  <c r="CE338" i="9"/>
  <c r="CT338" i="9"/>
  <c r="CR338" i="9"/>
  <c r="CD338" i="9"/>
  <c r="CC338" i="9"/>
  <c r="CS338" i="9"/>
  <c r="CF338" i="9"/>
  <c r="AX338" i="9" s="1"/>
  <c r="CR320" i="9"/>
  <c r="CG320" i="9"/>
  <c r="CT320" i="9"/>
  <c r="CE320" i="9"/>
  <c r="CU320" i="9"/>
  <c r="CF320" i="9"/>
  <c r="CS320" i="9"/>
  <c r="CD320" i="9"/>
  <c r="AT373" i="9"/>
  <c r="CT290" i="9"/>
  <c r="CF290" i="9"/>
  <c r="CV290" i="9"/>
  <c r="CH290" i="9"/>
  <c r="CW290" i="9"/>
  <c r="CU290" i="9"/>
  <c r="CI290" i="9"/>
  <c r="CG290" i="9"/>
  <c r="AY282" i="9"/>
  <c r="CP352" i="9"/>
  <c r="CE352" i="9"/>
  <c r="CA352" i="9"/>
  <c r="CS352" i="9"/>
  <c r="CB352" i="9"/>
  <c r="CQ352" i="9"/>
  <c r="CD352" i="9"/>
  <c r="CC352" i="9"/>
  <c r="CR352" i="9"/>
  <c r="CO352" i="9"/>
  <c r="CT289" i="9"/>
  <c r="CF289" i="9"/>
  <c r="CV289" i="9"/>
  <c r="CH289" i="9"/>
  <c r="CW289" i="9"/>
  <c r="CG289" i="9"/>
  <c r="CU289" i="9"/>
  <c r="CI289" i="9"/>
  <c r="CV279" i="9"/>
  <c r="CH279" i="9"/>
  <c r="AY279" i="9" s="1"/>
  <c r="CI279" i="9"/>
  <c r="CW279" i="9"/>
  <c r="CV260" i="9"/>
  <c r="CH260" i="9"/>
  <c r="CW260" i="9"/>
  <c r="CG260" i="9"/>
  <c r="CU260" i="9"/>
  <c r="CF260" i="9"/>
  <c r="CT260" i="9"/>
  <c r="CI260" i="9"/>
  <c r="AP298" i="9"/>
  <c r="CT267" i="9"/>
  <c r="CF267" i="9"/>
  <c r="CV267" i="9"/>
  <c r="CH267" i="9"/>
  <c r="CU267" i="9"/>
  <c r="CI267" i="9"/>
  <c r="CG267" i="9"/>
  <c r="CW267" i="9"/>
  <c r="CU245" i="9"/>
  <c r="CG245" i="9"/>
  <c r="AY245" i="9" s="1"/>
  <c r="CT245" i="9"/>
  <c r="CF245" i="9"/>
  <c r="CW245" i="9"/>
  <c r="CI245" i="9"/>
  <c r="CV245" i="9"/>
  <c r="CH245" i="9"/>
  <c r="AY249" i="9"/>
  <c r="CU248" i="9"/>
  <c r="CG248" i="9"/>
  <c r="CT248" i="9"/>
  <c r="CF248" i="9"/>
  <c r="CW248" i="9"/>
  <c r="CI248" i="9"/>
  <c r="CV248" i="9"/>
  <c r="CH248" i="9"/>
  <c r="AY234" i="9"/>
  <c r="AY230" i="9"/>
  <c r="CT288" i="9"/>
  <c r="CF288" i="9"/>
  <c r="AY288" i="9" s="1"/>
  <c r="CV288" i="9"/>
  <c r="CH288" i="9"/>
  <c r="CG288" i="9"/>
  <c r="CU288" i="9"/>
  <c r="CI288" i="9"/>
  <c r="CW288" i="9"/>
  <c r="CS226" i="9"/>
  <c r="CY226" i="9"/>
  <c r="CF226" i="9"/>
  <c r="CK226" i="9"/>
  <c r="CT226" i="9"/>
  <c r="CE226" i="9"/>
  <c r="CS222" i="9"/>
  <c r="CY222" i="9"/>
  <c r="CF222" i="9"/>
  <c r="CK222" i="9"/>
  <c r="AY222" i="9" s="1"/>
  <c r="CT222" i="9"/>
  <c r="CE222" i="9"/>
  <c r="CY216" i="9"/>
  <c r="CF216" i="9"/>
  <c r="AY216" i="9" s="1"/>
  <c r="CT216" i="9"/>
  <c r="CE216" i="9"/>
  <c r="CS216" i="9"/>
  <c r="CK216" i="9"/>
  <c r="CP136" i="9"/>
  <c r="CA136" i="9"/>
  <c r="CO136" i="9"/>
  <c r="CQ136" i="9"/>
  <c r="CB136" i="9"/>
  <c r="AN136" i="9" s="1"/>
  <c r="CC136" i="9"/>
  <c r="CY214" i="9"/>
  <c r="CF214" i="9"/>
  <c r="CT214" i="9"/>
  <c r="CE214" i="9"/>
  <c r="CK214" i="9"/>
  <c r="CS214" i="9"/>
  <c r="CY203" i="9"/>
  <c r="CF203" i="9"/>
  <c r="CT203" i="9"/>
  <c r="CE203" i="9"/>
  <c r="CK203" i="9"/>
  <c r="CS203" i="9"/>
  <c r="CA161" i="9"/>
  <c r="CP161" i="9"/>
  <c r="CB161" i="9"/>
  <c r="CO161" i="9"/>
  <c r="Y13" i="9"/>
  <c r="V403" i="9"/>
  <c r="C176" i="9"/>
  <c r="P154" i="9"/>
  <c r="CS233" i="9"/>
  <c r="CY233" i="9"/>
  <c r="CF233" i="9"/>
  <c r="CE233" i="9"/>
  <c r="AY233" i="9" s="1"/>
  <c r="CK233" i="9"/>
  <c r="CT233" i="9"/>
  <c r="CQ334" i="9"/>
  <c r="CC334" i="9"/>
  <c r="CT334" i="9"/>
  <c r="CE334" i="9"/>
  <c r="CR334" i="9"/>
  <c r="CF334" i="9"/>
  <c r="CD334" i="9"/>
  <c r="CS334" i="9"/>
  <c r="AN364" i="9"/>
  <c r="CR324" i="9"/>
  <c r="CG324" i="9"/>
  <c r="CT324" i="9"/>
  <c r="CE324" i="9"/>
  <c r="CU324" i="9"/>
  <c r="CD324" i="9"/>
  <c r="AW324" i="9" s="1"/>
  <c r="CS324" i="9"/>
  <c r="CF324" i="9"/>
  <c r="CT318" i="9"/>
  <c r="CE318" i="9"/>
  <c r="CS318" i="9"/>
  <c r="CG318" i="9"/>
  <c r="CR318" i="9"/>
  <c r="CF318" i="9"/>
  <c r="CU318" i="9"/>
  <c r="CD318" i="9"/>
  <c r="CT316" i="9"/>
  <c r="CE316" i="9"/>
  <c r="CU316" i="9"/>
  <c r="CS316" i="9"/>
  <c r="CG316" i="9"/>
  <c r="CF316" i="9"/>
  <c r="CD316" i="9"/>
  <c r="AW316" i="9" s="1"/>
  <c r="CR316" i="9"/>
  <c r="V401" i="9"/>
  <c r="CQ335" i="9"/>
  <c r="CE335" i="9"/>
  <c r="CT335" i="9"/>
  <c r="CR335" i="9"/>
  <c r="CD335" i="9"/>
  <c r="CC335" i="9"/>
  <c r="CS335" i="9"/>
  <c r="CF335" i="9"/>
  <c r="CT321" i="9"/>
  <c r="CE321" i="9"/>
  <c r="CR321" i="9"/>
  <c r="CG321" i="9"/>
  <c r="CU321" i="9"/>
  <c r="CS321" i="9"/>
  <c r="CF321" i="9"/>
  <c r="CD321" i="9"/>
  <c r="CQ344" i="9"/>
  <c r="CD344" i="9"/>
  <c r="CR344" i="9"/>
  <c r="CC344" i="9"/>
  <c r="AL344" i="9" s="1"/>
  <c r="AT386" i="9"/>
  <c r="CT276" i="9"/>
  <c r="CF276" i="9"/>
  <c r="CV276" i="9"/>
  <c r="CH276" i="9"/>
  <c r="CW276" i="9"/>
  <c r="CU276" i="9"/>
  <c r="CI276" i="9"/>
  <c r="CG276" i="9"/>
  <c r="CV270" i="9"/>
  <c r="CG270" i="9"/>
  <c r="CT270" i="9"/>
  <c r="CI270" i="9"/>
  <c r="CU270" i="9"/>
  <c r="CF270" i="9"/>
  <c r="CH270" i="9"/>
  <c r="CW270" i="9"/>
  <c r="CT266" i="9"/>
  <c r="CF266" i="9"/>
  <c r="CV266" i="9"/>
  <c r="CH266" i="9"/>
  <c r="CW266" i="9"/>
  <c r="CU266" i="9"/>
  <c r="CI266" i="9"/>
  <c r="CG266" i="9"/>
  <c r="AX331" i="9"/>
  <c r="CT275" i="9"/>
  <c r="CF275" i="9"/>
  <c r="CV275" i="9"/>
  <c r="CH275" i="9"/>
  <c r="CW275" i="9"/>
  <c r="CG275" i="9"/>
  <c r="CU275" i="9"/>
  <c r="CI275" i="9"/>
  <c r="AP300" i="9"/>
  <c r="AY259" i="9"/>
  <c r="CU258" i="9"/>
  <c r="CG258" i="9"/>
  <c r="CT258" i="9"/>
  <c r="CF258" i="9"/>
  <c r="CW258" i="9"/>
  <c r="CI258" i="9"/>
  <c r="CH258" i="9"/>
  <c r="AY258" i="9" s="1"/>
  <c r="CV258" i="9"/>
  <c r="CT291" i="9"/>
  <c r="CF291" i="9"/>
  <c r="CV291" i="9"/>
  <c r="CH291" i="9"/>
  <c r="CU291" i="9"/>
  <c r="CI291" i="9"/>
  <c r="CG291" i="9"/>
  <c r="CW291" i="9"/>
  <c r="CT283" i="9"/>
  <c r="CF283" i="9"/>
  <c r="CV283" i="9"/>
  <c r="CH283" i="9"/>
  <c r="CU283" i="9"/>
  <c r="CI283" i="9"/>
  <c r="CG283" i="9"/>
  <c r="CW283" i="9"/>
  <c r="CT265" i="9"/>
  <c r="CV265" i="9"/>
  <c r="CH265" i="9"/>
  <c r="CF265" i="9"/>
  <c r="CW265" i="9"/>
  <c r="CG265" i="9"/>
  <c r="CU265" i="9"/>
  <c r="CI265" i="9"/>
  <c r="CV263" i="9"/>
  <c r="CH263" i="9"/>
  <c r="CW263" i="9"/>
  <c r="CF263" i="9"/>
  <c r="CU263" i="9"/>
  <c r="CG263" i="9"/>
  <c r="CT263" i="9"/>
  <c r="CI263" i="9"/>
  <c r="CV261" i="9"/>
  <c r="CH261" i="9"/>
  <c r="CW261" i="9"/>
  <c r="CF261" i="9"/>
  <c r="CU261" i="9"/>
  <c r="CG261" i="9"/>
  <c r="CT261" i="9"/>
  <c r="CI261" i="9"/>
  <c r="AY221" i="9"/>
  <c r="AY248" i="9"/>
  <c r="CY240" i="9"/>
  <c r="CT240" i="9"/>
  <c r="CE240" i="9"/>
  <c r="CK240" i="9"/>
  <c r="CS240" i="9"/>
  <c r="CF240" i="9"/>
  <c r="CS231" i="9"/>
  <c r="CY231" i="9"/>
  <c r="CF231" i="9"/>
  <c r="AY231" i="9" s="1"/>
  <c r="CE231" i="9"/>
  <c r="CK231" i="9"/>
  <c r="CT231" i="9"/>
  <c r="CY212" i="9"/>
  <c r="CF212" i="9"/>
  <c r="CT212" i="9"/>
  <c r="CE212" i="9"/>
  <c r="AY212" i="9" s="1"/>
  <c r="CS212" i="9"/>
  <c r="CK212" i="9"/>
  <c r="AN140" i="9"/>
  <c r="CP134" i="9"/>
  <c r="CA134" i="9"/>
  <c r="CO134" i="9"/>
  <c r="CQ134" i="9"/>
  <c r="CB134" i="9"/>
  <c r="CC134" i="9"/>
  <c r="CS235" i="9"/>
  <c r="CY235" i="9"/>
  <c r="CF235" i="9"/>
  <c r="CE235" i="9"/>
  <c r="CK235" i="9"/>
  <c r="CT235" i="9"/>
  <c r="CS218" i="9"/>
  <c r="CK218" i="9"/>
  <c r="CY218" i="9"/>
  <c r="CE218" i="9"/>
  <c r="AY218" i="9" s="1"/>
  <c r="CT218" i="9"/>
  <c r="CF218" i="9"/>
  <c r="CY195" i="9"/>
  <c r="CF195" i="9"/>
  <c r="CT195" i="9"/>
  <c r="CE195" i="9"/>
  <c r="CK195" i="9"/>
  <c r="CS195" i="9"/>
  <c r="CA160" i="9"/>
  <c r="CP160" i="9"/>
  <c r="CB160" i="9"/>
  <c r="CO160" i="9"/>
  <c r="CV106" i="9"/>
  <c r="CG106" i="9"/>
  <c r="CW106" i="9"/>
  <c r="CI106" i="9"/>
  <c r="CH106" i="9"/>
  <c r="CU106" i="9"/>
  <c r="AB49" i="9"/>
  <c r="AB45" i="9"/>
  <c r="CV262" i="9"/>
  <c r="CH262" i="9"/>
  <c r="CW262" i="9"/>
  <c r="CF262" i="9"/>
  <c r="CU262" i="9"/>
  <c r="CG262" i="9"/>
  <c r="CT262" i="9"/>
  <c r="CI262" i="9"/>
  <c r="CS217" i="9"/>
  <c r="CY217" i="9"/>
  <c r="CF217" i="9"/>
  <c r="CT217" i="9"/>
  <c r="CE217" i="9"/>
  <c r="AY217" i="9" s="1"/>
  <c r="CK217" i="9"/>
  <c r="CT205" i="9"/>
  <c r="CE205" i="9"/>
  <c r="CY205" i="9"/>
  <c r="CS205" i="9"/>
  <c r="CK205" i="9"/>
  <c r="CF205" i="9"/>
  <c r="CY201" i="9"/>
  <c r="CF201" i="9"/>
  <c r="CT201" i="9"/>
  <c r="CE201" i="9"/>
  <c r="AY201" i="9" s="1"/>
  <c r="CS201" i="9"/>
  <c r="CK201" i="9"/>
  <c r="S169" i="9"/>
  <c r="S168" i="9"/>
  <c r="CS193" i="9"/>
  <c r="CK193" i="9"/>
  <c r="CY193" i="9"/>
  <c r="CF193" i="9"/>
  <c r="CT193" i="9"/>
  <c r="CE193" i="9"/>
  <c r="AY193" i="9" s="1"/>
  <c r="P156" i="9"/>
  <c r="C163" i="9"/>
  <c r="AN137" i="9"/>
  <c r="AZ96" i="9"/>
  <c r="AX96" i="9"/>
  <c r="S78" i="9"/>
  <c r="S70" i="9"/>
  <c r="CK239" i="9"/>
  <c r="CY239" i="9"/>
  <c r="CT239" i="9"/>
  <c r="CF239" i="9"/>
  <c r="CE239" i="9"/>
  <c r="CS239" i="9"/>
  <c r="S82" i="9"/>
  <c r="S74" i="9"/>
  <c r="S66" i="9"/>
  <c r="AB38" i="9"/>
  <c r="CK237" i="9"/>
  <c r="CY237" i="9"/>
  <c r="CT237" i="9"/>
  <c r="CF237" i="9"/>
  <c r="CE237" i="9"/>
  <c r="AY237" i="9" s="1"/>
  <c r="CS237" i="9"/>
  <c r="CR351" i="9"/>
  <c r="CD351" i="9"/>
  <c r="CS351" i="9"/>
  <c r="CE351" i="9"/>
  <c r="CT273" i="9"/>
  <c r="CI273" i="9"/>
  <c r="AY273" i="9" s="1"/>
  <c r="CV273" i="9"/>
  <c r="CG273" i="9"/>
  <c r="CU273" i="9"/>
  <c r="CF273" i="9"/>
  <c r="CW273" i="9"/>
  <c r="CH273" i="9"/>
  <c r="CR317" i="9"/>
  <c r="CG317" i="9"/>
  <c r="CE317" i="9"/>
  <c r="CU317" i="9"/>
  <c r="CD317" i="9"/>
  <c r="CS317" i="9"/>
  <c r="CF317" i="9"/>
  <c r="CT317" i="9"/>
  <c r="CT271" i="9"/>
  <c r="CI271" i="9"/>
  <c r="CV271" i="9"/>
  <c r="CG271" i="9"/>
  <c r="AY271" i="9" s="1"/>
  <c r="CW271" i="9"/>
  <c r="CH271" i="9"/>
  <c r="CU271" i="9"/>
  <c r="CF271" i="9"/>
  <c r="CT269" i="9"/>
  <c r="CF269" i="9"/>
  <c r="CV269" i="9"/>
  <c r="CH269" i="9"/>
  <c r="CW269" i="9"/>
  <c r="CG269" i="9"/>
  <c r="CU269" i="9"/>
  <c r="CI269" i="9"/>
  <c r="AY269" i="9" s="1"/>
  <c r="CQ333" i="9"/>
  <c r="CD333" i="9"/>
  <c r="CS333" i="9"/>
  <c r="CF333" i="9"/>
  <c r="CT333" i="9"/>
  <c r="CE333" i="9"/>
  <c r="CR333" i="9"/>
  <c r="CC333" i="9"/>
  <c r="AX333" i="9" s="1"/>
  <c r="CT287" i="9"/>
  <c r="CF287" i="9"/>
  <c r="CV287" i="9"/>
  <c r="CH287" i="9"/>
  <c r="CU287" i="9"/>
  <c r="CI287" i="9"/>
  <c r="CG287" i="9"/>
  <c r="CW287" i="9"/>
  <c r="CT277" i="9"/>
  <c r="CF277" i="9"/>
  <c r="CV277" i="9"/>
  <c r="CH277" i="9"/>
  <c r="CU277" i="9"/>
  <c r="CI277" i="9"/>
  <c r="CG277" i="9"/>
  <c r="CW277" i="9"/>
  <c r="CU254" i="9"/>
  <c r="CG254" i="9"/>
  <c r="CT254" i="9"/>
  <c r="CF254" i="9"/>
  <c r="AY254" i="9" s="1"/>
  <c r="CW254" i="9"/>
  <c r="CI254" i="9"/>
  <c r="CV254" i="9"/>
  <c r="CH254" i="9"/>
  <c r="CV280" i="9"/>
  <c r="CH280" i="9"/>
  <c r="CW280" i="9"/>
  <c r="CI280" i="9"/>
  <c r="CU256" i="9"/>
  <c r="CG256" i="9"/>
  <c r="CT256" i="9"/>
  <c r="CF256" i="9"/>
  <c r="CW256" i="9"/>
  <c r="CI256" i="9"/>
  <c r="CV256" i="9"/>
  <c r="CH256" i="9"/>
  <c r="AY236" i="9"/>
  <c r="AY232" i="9"/>
  <c r="CR307" i="9"/>
  <c r="CF307" i="9"/>
  <c r="CU307" i="9"/>
  <c r="CS307" i="9"/>
  <c r="CE307" i="9"/>
  <c r="CT307" i="9"/>
  <c r="CD307" i="9"/>
  <c r="CG307" i="9"/>
  <c r="CT284" i="9"/>
  <c r="CF284" i="9"/>
  <c r="CV284" i="9"/>
  <c r="CH284" i="9"/>
  <c r="CG284" i="9"/>
  <c r="CU284" i="9"/>
  <c r="CI284" i="9"/>
  <c r="CW284" i="9"/>
  <c r="CS224" i="9"/>
  <c r="CY224" i="9"/>
  <c r="CF224" i="9"/>
  <c r="CK224" i="9"/>
  <c r="CT224" i="9"/>
  <c r="CE224" i="9"/>
  <c r="CY208" i="9"/>
  <c r="CS208" i="9"/>
  <c r="CK208" i="9"/>
  <c r="CE208" i="9"/>
  <c r="CT208" i="9"/>
  <c r="CF208" i="9"/>
  <c r="CS198" i="9"/>
  <c r="CK198" i="9"/>
  <c r="CY198" i="9"/>
  <c r="CF198" i="9"/>
  <c r="CE198" i="9"/>
  <c r="AY198" i="9" s="1"/>
  <c r="CT198" i="9"/>
  <c r="CY210" i="9"/>
  <c r="CF210" i="9"/>
  <c r="CT210" i="9"/>
  <c r="CE210" i="9"/>
  <c r="CK210" i="9"/>
  <c r="CS210" i="9"/>
  <c r="CA159" i="9"/>
  <c r="CP159" i="9"/>
  <c r="CB159" i="9"/>
  <c r="CO159" i="9"/>
  <c r="CV104" i="9"/>
  <c r="CG104" i="9"/>
  <c r="CW104" i="9"/>
  <c r="CI104" i="9"/>
  <c r="CU104" i="9"/>
  <c r="CH104" i="9"/>
  <c r="AB47" i="9"/>
  <c r="AB43" i="9"/>
  <c r="CS213" i="9"/>
  <c r="CY213" i="9"/>
  <c r="CF213" i="9"/>
  <c r="CT213" i="9"/>
  <c r="CE213" i="9"/>
  <c r="CK213" i="9"/>
  <c r="CS311" i="9"/>
  <c r="CG311" i="9"/>
  <c r="CR311" i="9"/>
  <c r="CF311" i="9"/>
  <c r="CT311" i="9"/>
  <c r="CD311" i="9"/>
  <c r="CE311" i="9"/>
  <c r="CU311" i="9"/>
  <c r="CT274" i="9"/>
  <c r="CF274" i="9"/>
  <c r="CV274" i="9"/>
  <c r="CH274" i="9"/>
  <c r="CG274" i="9"/>
  <c r="CU274" i="9"/>
  <c r="CI274" i="9"/>
  <c r="CW274" i="9"/>
  <c r="CT238" i="9"/>
  <c r="CE238" i="9"/>
  <c r="CY238" i="9"/>
  <c r="CK238" i="9"/>
  <c r="CF238" i="9"/>
  <c r="CS238" i="9"/>
  <c r="CY197" i="9"/>
  <c r="CF197" i="9"/>
  <c r="CT197" i="9"/>
  <c r="CE197" i="9"/>
  <c r="CS197" i="9"/>
  <c r="CK197" i="9"/>
  <c r="AB42" i="9"/>
  <c r="CS211" i="9"/>
  <c r="CY211" i="9"/>
  <c r="CF211" i="9"/>
  <c r="CK211" i="9"/>
  <c r="CE211" i="9"/>
  <c r="CT211" i="9"/>
  <c r="CT312" i="9"/>
  <c r="CD312" i="9"/>
  <c r="CS312" i="9"/>
  <c r="CG312" i="9"/>
  <c r="CU312" i="9"/>
  <c r="CF312" i="9"/>
  <c r="CE312" i="9"/>
  <c r="CR312" i="9"/>
  <c r="CQ339" i="9"/>
  <c r="CE339" i="9"/>
  <c r="CT339" i="9"/>
  <c r="CR339" i="9"/>
  <c r="CD339" i="9"/>
  <c r="CC339" i="9"/>
  <c r="CS339" i="9"/>
  <c r="CF339" i="9"/>
  <c r="CQ336" i="9"/>
  <c r="CE336" i="9"/>
  <c r="CT336" i="9"/>
  <c r="CR336" i="9"/>
  <c r="CD336" i="9"/>
  <c r="CC336" i="9"/>
  <c r="CF336" i="9"/>
  <c r="CS336" i="9"/>
  <c r="CD346" i="9"/>
  <c r="CQ346" i="9"/>
  <c r="CR346" i="9"/>
  <c r="CC346" i="9"/>
  <c r="CT286" i="9"/>
  <c r="CF286" i="9"/>
  <c r="CV286" i="9"/>
  <c r="CH286" i="9"/>
  <c r="CW286" i="9"/>
  <c r="CU286" i="9"/>
  <c r="CI286" i="9"/>
  <c r="CG286" i="9"/>
  <c r="CR310" i="9"/>
  <c r="CF310" i="9"/>
  <c r="CU310" i="9"/>
  <c r="CE310" i="9"/>
  <c r="CT310" i="9"/>
  <c r="CD310" i="9"/>
  <c r="CS310" i="9"/>
  <c r="CG310" i="9"/>
  <c r="CT285" i="9"/>
  <c r="CF285" i="9"/>
  <c r="AY285" i="9" s="1"/>
  <c r="CV285" i="9"/>
  <c r="CH285" i="9"/>
  <c r="CW285" i="9"/>
  <c r="CG285" i="9"/>
  <c r="CU285" i="9"/>
  <c r="CI285" i="9"/>
  <c r="CV272" i="9"/>
  <c r="CG272" i="9"/>
  <c r="CT272" i="9"/>
  <c r="CI272" i="9"/>
  <c r="CW272" i="9"/>
  <c r="CH272" i="9"/>
  <c r="CF272" i="9"/>
  <c r="CU272" i="9"/>
  <c r="CU250" i="9"/>
  <c r="CG250" i="9"/>
  <c r="CT250" i="9"/>
  <c r="CF250" i="9"/>
  <c r="CW250" i="9"/>
  <c r="CI250" i="9"/>
  <c r="CH250" i="9"/>
  <c r="CV250" i="9"/>
  <c r="CT319" i="9"/>
  <c r="CE319" i="9"/>
  <c r="CR319" i="9"/>
  <c r="CG319" i="9"/>
  <c r="CS319" i="9"/>
  <c r="CF319" i="9"/>
  <c r="CD319" i="9"/>
  <c r="CU319" i="9"/>
  <c r="AY280" i="9"/>
  <c r="AY253" i="9"/>
  <c r="CU252" i="9"/>
  <c r="CG252" i="9"/>
  <c r="CT252" i="9"/>
  <c r="CF252" i="9"/>
  <c r="CW252" i="9"/>
  <c r="CI252" i="9"/>
  <c r="CH252" i="9"/>
  <c r="AY252" i="9" s="1"/>
  <c r="CV252" i="9"/>
  <c r="CT278" i="9"/>
  <c r="CF278" i="9"/>
  <c r="CV278" i="9"/>
  <c r="CH278" i="9"/>
  <c r="CG278" i="9"/>
  <c r="CU278" i="9"/>
  <c r="CI278" i="9"/>
  <c r="CW278" i="9"/>
  <c r="AB51" i="9"/>
  <c r="CV281" i="9"/>
  <c r="CH281" i="9"/>
  <c r="AY281" i="9" s="1"/>
  <c r="CW281" i="9"/>
  <c r="CI281" i="9"/>
  <c r="CY199" i="9"/>
  <c r="CF199" i="9"/>
  <c r="CT199" i="9"/>
  <c r="CE199" i="9"/>
  <c r="CK199" i="9"/>
  <c r="CS199" i="9"/>
  <c r="CQ138" i="9"/>
  <c r="CB138" i="9"/>
  <c r="CP138" i="9"/>
  <c r="CA138" i="9"/>
  <c r="CC138" i="9"/>
  <c r="CO138" i="9"/>
  <c r="CT207" i="9"/>
  <c r="CE207" i="9"/>
  <c r="CY207" i="9"/>
  <c r="CS207" i="9"/>
  <c r="CK207" i="9"/>
  <c r="CF207" i="9"/>
  <c r="C162" i="9"/>
  <c r="CA158" i="9"/>
  <c r="P158" i="9" s="1"/>
  <c r="CP158" i="9"/>
  <c r="CB158" i="9"/>
  <c r="CO158" i="9"/>
  <c r="CP98" i="9"/>
  <c r="CA98" i="9"/>
  <c r="CQ98" i="9"/>
  <c r="CC98" i="9"/>
  <c r="CB98" i="9"/>
  <c r="CO98" i="9"/>
  <c r="Y56" i="9"/>
  <c r="CU292" i="9"/>
  <c r="CT292" i="9"/>
  <c r="CF292" i="9"/>
  <c r="CW292" i="9"/>
  <c r="CH292" i="9"/>
  <c r="CG292" i="9"/>
  <c r="CV292" i="9"/>
  <c r="CI292" i="9"/>
  <c r="CT268" i="9"/>
  <c r="CF268" i="9"/>
  <c r="AY268" i="9" s="1"/>
  <c r="CV268" i="9"/>
  <c r="CH268" i="9"/>
  <c r="CG268" i="9"/>
  <c r="CU268" i="9"/>
  <c r="CI268" i="9"/>
  <c r="CW268" i="9"/>
  <c r="CS209" i="9"/>
  <c r="CY209" i="9"/>
  <c r="CF209" i="9"/>
  <c r="CT209" i="9"/>
  <c r="CE209" i="9"/>
  <c r="CK209" i="9"/>
  <c r="AY209" i="9" s="1"/>
  <c r="R181" i="9"/>
  <c r="S173" i="9"/>
  <c r="S69" i="9"/>
  <c r="AW311" i="9"/>
  <c r="CV264" i="9"/>
  <c r="CH264" i="9"/>
  <c r="CW264" i="9"/>
  <c r="CF264" i="9"/>
  <c r="CU264" i="9"/>
  <c r="CG264" i="9"/>
  <c r="CT264" i="9"/>
  <c r="CI264" i="9"/>
  <c r="R184" i="9"/>
  <c r="Y59" i="9"/>
  <c r="Y58" i="9"/>
  <c r="AB46" i="9"/>
  <c r="CS202" i="9"/>
  <c r="CK202" i="9"/>
  <c r="CY202" i="9"/>
  <c r="CF202" i="9"/>
  <c r="CT202" i="9"/>
  <c r="CE202" i="9"/>
  <c r="AY202" i="9" s="1"/>
  <c r="Y55" i="9"/>
  <c r="AB44" i="9"/>
  <c r="AB40" i="9"/>
  <c r="CS215" i="9"/>
  <c r="CY215" i="9"/>
  <c r="CF215" i="9"/>
  <c r="CK215" i="9"/>
  <c r="CE215" i="9"/>
  <c r="CT215" i="9"/>
  <c r="AX95" i="9"/>
  <c r="AZ95" i="9"/>
  <c r="CU105" i="8"/>
  <c r="CW105" i="8"/>
  <c r="CH105" i="8"/>
  <c r="CV105" i="8"/>
  <c r="CI105" i="8"/>
  <c r="CG105" i="8"/>
  <c r="AM105" i="8" s="1"/>
  <c r="CU103" i="8"/>
  <c r="CW103" i="8"/>
  <c r="CH103" i="8"/>
  <c r="CV103" i="8"/>
  <c r="CI103" i="8"/>
  <c r="CG103" i="8"/>
  <c r="AM103" i="8" s="1"/>
  <c r="CP121" i="8"/>
  <c r="CB121" i="8"/>
  <c r="CA121" i="8"/>
  <c r="AJ121" i="8" s="1"/>
  <c r="CO121" i="8"/>
  <c r="CO137" i="8"/>
  <c r="CQ137" i="8"/>
  <c r="CB137" i="8"/>
  <c r="AN137" i="8" s="1"/>
  <c r="CA137" i="8"/>
  <c r="CP137" i="8"/>
  <c r="CC137" i="8"/>
  <c r="CP171" i="8"/>
  <c r="CB171" i="8"/>
  <c r="CO171" i="8"/>
  <c r="CA171" i="8"/>
  <c r="S171" i="8" s="1"/>
  <c r="CP181" i="8"/>
  <c r="CB181" i="8"/>
  <c r="CO181" i="8"/>
  <c r="CA181" i="8"/>
  <c r="CS226" i="8"/>
  <c r="CT226" i="8"/>
  <c r="CK226" i="8"/>
  <c r="CP126" i="8"/>
  <c r="CB126" i="8"/>
  <c r="CO126" i="8"/>
  <c r="CA126" i="8"/>
  <c r="CO133" i="8"/>
  <c r="CQ133" i="8"/>
  <c r="CB133" i="8"/>
  <c r="CA133" i="8"/>
  <c r="CP133" i="8"/>
  <c r="CC133" i="8"/>
  <c r="CB158" i="8"/>
  <c r="CP158" i="8"/>
  <c r="CO158" i="8"/>
  <c r="CA158" i="8"/>
  <c r="CP125" i="8"/>
  <c r="CB125" i="8"/>
  <c r="CA125" i="8"/>
  <c r="AJ125" i="8" s="1"/>
  <c r="CO125" i="8"/>
  <c r="CO135" i="8"/>
  <c r="CQ135" i="8"/>
  <c r="CB135" i="8"/>
  <c r="CA135" i="8"/>
  <c r="CP135" i="8"/>
  <c r="CC135" i="8"/>
  <c r="CS222" i="8"/>
  <c r="CY222" i="8"/>
  <c r="CF222" i="8"/>
  <c r="CE222" i="8"/>
  <c r="CT222" i="8"/>
  <c r="CK222" i="8"/>
  <c r="CY225" i="8"/>
  <c r="CF225" i="8"/>
  <c r="CS225" i="8"/>
  <c r="CT225" i="8"/>
  <c r="CW38" i="8"/>
  <c r="CW42" i="8"/>
  <c r="CW50" i="8"/>
  <c r="CC36" i="8"/>
  <c r="CG36" i="8"/>
  <c r="CK36" i="8"/>
  <c r="CW36" i="8"/>
  <c r="CA38" i="8"/>
  <c r="CI38" i="8"/>
  <c r="CQ38" i="8"/>
  <c r="CU38" i="8"/>
  <c r="CY38" i="8"/>
  <c r="CC40" i="8"/>
  <c r="CG40" i="8"/>
  <c r="CK40" i="8"/>
  <c r="CW40" i="8"/>
  <c r="CA42" i="8"/>
  <c r="CI42" i="8"/>
  <c r="CQ42" i="8"/>
  <c r="CU42" i="8"/>
  <c r="CY42" i="8"/>
  <c r="CC44" i="8"/>
  <c r="CG44" i="8"/>
  <c r="CK44" i="8"/>
  <c r="CW44" i="8"/>
  <c r="CY46" i="8"/>
  <c r="CU46" i="8"/>
  <c r="CQ46" i="8"/>
  <c r="CI46" i="8"/>
  <c r="CA46" i="8"/>
  <c r="CH46" i="8"/>
  <c r="CW46" i="8"/>
  <c r="CA47" i="8"/>
  <c r="CG47" i="8"/>
  <c r="CO47" i="8"/>
  <c r="CT47" i="8"/>
  <c r="CY47" i="8"/>
  <c r="CX49" i="8"/>
  <c r="CT49" i="8"/>
  <c r="CO49" i="8"/>
  <c r="CH49" i="8"/>
  <c r="CI49" i="8"/>
  <c r="CW49" i="8"/>
  <c r="CB50" i="8"/>
  <c r="CF50" i="8"/>
  <c r="CK50" i="8"/>
  <c r="CT50" i="8"/>
  <c r="CV51" i="8"/>
  <c r="CJ51" i="8"/>
  <c r="CF51" i="8"/>
  <c r="CB51" i="8"/>
  <c r="CI51" i="8"/>
  <c r="CW51" i="8"/>
  <c r="CQ95" i="8"/>
  <c r="CB95" i="8"/>
  <c r="CO95" i="8"/>
  <c r="CC95" i="8"/>
  <c r="AZ97" i="8"/>
  <c r="CP139" i="8"/>
  <c r="CA139" i="8"/>
  <c r="CC139" i="8"/>
  <c r="CO139" i="8"/>
  <c r="CP141" i="8"/>
  <c r="CA141" i="8"/>
  <c r="CC141" i="8"/>
  <c r="CO141" i="8"/>
  <c r="CP148" i="8"/>
  <c r="CB148" i="8"/>
  <c r="AS148" i="8" s="1"/>
  <c r="CQ148" i="8"/>
  <c r="E163" i="8"/>
  <c r="CO155" i="8"/>
  <c r="CA155" i="8"/>
  <c r="CP155" i="8"/>
  <c r="C161" i="8"/>
  <c r="C168" i="8"/>
  <c r="C174" i="8"/>
  <c r="C180" i="8"/>
  <c r="CA187" i="8"/>
  <c r="CO187" i="8"/>
  <c r="CP187" i="8"/>
  <c r="CX196" i="8"/>
  <c r="C196" i="8"/>
  <c r="CG196" i="8"/>
  <c r="CC196" i="8"/>
  <c r="CQ196" i="8"/>
  <c r="CG199" i="8"/>
  <c r="CC199" i="8"/>
  <c r="CX199" i="8"/>
  <c r="C199" i="8"/>
  <c r="CX204" i="8"/>
  <c r="C204" i="8"/>
  <c r="CG204" i="8"/>
  <c r="CC204" i="8"/>
  <c r="CQ204" i="8"/>
  <c r="CG207" i="8"/>
  <c r="CC207" i="8"/>
  <c r="CX207" i="8"/>
  <c r="C207" i="8"/>
  <c r="CD208" i="8"/>
  <c r="C211" i="8"/>
  <c r="C213" i="8"/>
  <c r="C215" i="8"/>
  <c r="C217" i="8"/>
  <c r="CB223" i="8"/>
  <c r="CW223" i="8"/>
  <c r="CO223" i="8"/>
  <c r="CH223" i="8"/>
  <c r="CD223" i="8"/>
  <c r="CI223" i="8"/>
  <c r="CA223" i="8"/>
  <c r="CP223" i="8"/>
  <c r="CR223" i="8"/>
  <c r="CV227" i="8"/>
  <c r="CD227" i="8"/>
  <c r="CR227" i="8"/>
  <c r="CH227" i="8"/>
  <c r="CI227" i="8"/>
  <c r="CR281" i="8"/>
  <c r="CD281" i="8"/>
  <c r="C281" i="8"/>
  <c r="C283" i="8"/>
  <c r="CR283" i="8"/>
  <c r="CD283" i="8"/>
  <c r="CO360" i="8"/>
  <c r="CA360" i="8"/>
  <c r="CP360" i="8"/>
  <c r="CB360" i="8"/>
  <c r="CO366" i="8"/>
  <c r="CP366" i="8"/>
  <c r="CA366" i="8"/>
  <c r="CB366" i="8"/>
  <c r="CC11" i="8"/>
  <c r="CG11" i="8"/>
  <c r="CO11" i="8"/>
  <c r="CS11" i="8"/>
  <c r="CA12" i="8"/>
  <c r="CE12" i="8"/>
  <c r="CQ12" i="8"/>
  <c r="CU12" i="8"/>
  <c r="CC13" i="8"/>
  <c r="CG13" i="8"/>
  <c r="CO13" i="8"/>
  <c r="CA14" i="8"/>
  <c r="CE14" i="8"/>
  <c r="CQ14" i="8"/>
  <c r="CU14" i="8"/>
  <c r="CH36" i="8"/>
  <c r="CO36" i="8"/>
  <c r="CT36" i="8"/>
  <c r="CX36" i="8"/>
  <c r="CA37" i="8"/>
  <c r="CI37" i="8"/>
  <c r="CQ37" i="8"/>
  <c r="CU37" i="8"/>
  <c r="CY37" i="8"/>
  <c r="CB38" i="8"/>
  <c r="CF38" i="8"/>
  <c r="CJ38" i="8"/>
  <c r="CV38" i="8"/>
  <c r="CC39" i="8"/>
  <c r="CG39" i="8"/>
  <c r="CK39" i="8"/>
  <c r="CH40" i="8"/>
  <c r="CO40" i="8"/>
  <c r="CT40" i="8"/>
  <c r="CX40" i="8"/>
  <c r="CA41" i="8"/>
  <c r="CI41" i="8"/>
  <c r="CQ41" i="8"/>
  <c r="CU41" i="8"/>
  <c r="CY41" i="8"/>
  <c r="CB42" i="8"/>
  <c r="CF42" i="8"/>
  <c r="CJ42" i="8"/>
  <c r="CV42" i="8"/>
  <c r="CC43" i="8"/>
  <c r="CG43" i="8"/>
  <c r="CK43" i="8"/>
  <c r="CH44" i="8"/>
  <c r="CO44" i="8"/>
  <c r="CT44" i="8"/>
  <c r="CX44" i="8"/>
  <c r="CA45" i="8"/>
  <c r="CI45" i="8"/>
  <c r="CQ45" i="8"/>
  <c r="CJ46" i="8"/>
  <c r="CX46" i="8"/>
  <c r="CC47" i="8"/>
  <c r="CH47" i="8"/>
  <c r="CQ47" i="8"/>
  <c r="CA49" i="8"/>
  <c r="CJ49" i="8"/>
  <c r="CY49" i="8"/>
  <c r="CC50" i="8"/>
  <c r="CG50" i="8"/>
  <c r="CO50" i="8"/>
  <c r="CK51" i="8"/>
  <c r="CX51" i="8"/>
  <c r="CB56" i="8"/>
  <c r="CS58" i="8"/>
  <c r="CO58" i="8"/>
  <c r="CE58" i="8"/>
  <c r="CA58" i="8"/>
  <c r="CP58" i="8"/>
  <c r="CU58" i="8"/>
  <c r="CB64" i="8"/>
  <c r="S64" i="8" s="1"/>
  <c r="CP66" i="8"/>
  <c r="CB68" i="8"/>
  <c r="S68" i="8" s="1"/>
  <c r="CP70" i="8"/>
  <c r="CO89" i="8"/>
  <c r="CA89" i="8"/>
  <c r="CP95" i="8"/>
  <c r="CO97" i="8"/>
  <c r="CQ97" i="8"/>
  <c r="CB97" i="8"/>
  <c r="CC97" i="8"/>
  <c r="CQ139" i="8"/>
  <c r="CQ141" i="8"/>
  <c r="CP149" i="8"/>
  <c r="CB149" i="8"/>
  <c r="AS149" i="8" s="1"/>
  <c r="CQ149" i="8"/>
  <c r="CA184" i="8"/>
  <c r="R184" i="8" s="1"/>
  <c r="CO184" i="8"/>
  <c r="CP184" i="8"/>
  <c r="CX193" i="8"/>
  <c r="C193" i="8"/>
  <c r="CG193" i="8"/>
  <c r="CC193" i="8"/>
  <c r="CQ193" i="8"/>
  <c r="CJ195" i="8"/>
  <c r="CJ196" i="8"/>
  <c r="CG197" i="8"/>
  <c r="CC197" i="8"/>
  <c r="CX197" i="8"/>
  <c r="C197" i="8"/>
  <c r="CQ199" i="8"/>
  <c r="CX202" i="8"/>
  <c r="C202" i="8"/>
  <c r="CG202" i="8"/>
  <c r="CC202" i="8"/>
  <c r="CQ202" i="8"/>
  <c r="CJ203" i="8"/>
  <c r="CJ204" i="8"/>
  <c r="CG205" i="8"/>
  <c r="CC205" i="8"/>
  <c r="CX205" i="8"/>
  <c r="C205" i="8"/>
  <c r="CQ207" i="8"/>
  <c r="CW209" i="8"/>
  <c r="CO209" i="8"/>
  <c r="CH209" i="8"/>
  <c r="CB209" i="8"/>
  <c r="CV209" i="8"/>
  <c r="CI209" i="8"/>
  <c r="CD209" i="8"/>
  <c r="CB210" i="8"/>
  <c r="CV210" i="8"/>
  <c r="CP210" i="8"/>
  <c r="CH210" i="8"/>
  <c r="CB212" i="8"/>
  <c r="CV212" i="8"/>
  <c r="CP212" i="8"/>
  <c r="CH212" i="8"/>
  <c r="CB214" i="8"/>
  <c r="CV214" i="8"/>
  <c r="CP214" i="8"/>
  <c r="CH214" i="8"/>
  <c r="CB216" i="8"/>
  <c r="CV216" i="8"/>
  <c r="CP216" i="8"/>
  <c r="CH216" i="8"/>
  <c r="CI218" i="8"/>
  <c r="CW218" i="8"/>
  <c r="CV218" i="8"/>
  <c r="CD218" i="8"/>
  <c r="C220" i="8"/>
  <c r="CH220" i="8"/>
  <c r="CV223" i="8"/>
  <c r="CW224" i="8"/>
  <c r="CO224" i="8"/>
  <c r="CH224" i="8"/>
  <c r="CD224" i="8"/>
  <c r="CB224" i="8"/>
  <c r="CP224" i="8"/>
  <c r="CI224" i="8"/>
  <c r="CA224" i="8"/>
  <c r="CR224" i="8"/>
  <c r="CW227" i="8"/>
  <c r="CT314" i="8"/>
  <c r="CD314" i="8"/>
  <c r="CS314" i="8"/>
  <c r="CG314" i="8"/>
  <c r="CR314" i="8"/>
  <c r="CF314" i="8"/>
  <c r="CU314" i="8"/>
  <c r="CE314" i="8"/>
  <c r="CC38" i="8"/>
  <c r="CG38" i="8"/>
  <c r="CK38" i="8"/>
  <c r="CC42" i="8"/>
  <c r="CG42" i="8"/>
  <c r="CK42" i="8"/>
  <c r="CV47" i="8"/>
  <c r="CJ47" i="8"/>
  <c r="CF47" i="8"/>
  <c r="CB47" i="8"/>
  <c r="CI47" i="8"/>
  <c r="CW47" i="8"/>
  <c r="CY50" i="8"/>
  <c r="CU50" i="8"/>
  <c r="CQ50" i="8"/>
  <c r="CI50" i="8"/>
  <c r="CA50" i="8"/>
  <c r="CH50" i="8"/>
  <c r="CC96" i="8"/>
  <c r="CP96" i="8"/>
  <c r="CA96" i="8"/>
  <c r="CB96" i="8"/>
  <c r="CP119" i="8"/>
  <c r="CB119" i="8"/>
  <c r="AJ119" i="8" s="1"/>
  <c r="CO119" i="8"/>
  <c r="CP123" i="8"/>
  <c r="CB123" i="8"/>
  <c r="AJ123" i="8" s="1"/>
  <c r="CO123" i="8"/>
  <c r="CP127" i="8"/>
  <c r="CB127" i="8"/>
  <c r="AJ127" i="8" s="1"/>
  <c r="CO127" i="8"/>
  <c r="CQ134" i="8"/>
  <c r="CB134" i="8"/>
  <c r="AN134" i="8" s="1"/>
  <c r="CO134" i="8"/>
  <c r="CC134" i="8"/>
  <c r="CQ136" i="8"/>
  <c r="CB136" i="8"/>
  <c r="AN136" i="8" s="1"/>
  <c r="CO136" i="8"/>
  <c r="CC136" i="8"/>
  <c r="CC138" i="8"/>
  <c r="CP138" i="8"/>
  <c r="CA138" i="8"/>
  <c r="CO138" i="8"/>
  <c r="CP140" i="8"/>
  <c r="CA140" i="8"/>
  <c r="CO140" i="8"/>
  <c r="CP146" i="8"/>
  <c r="CB146" i="8"/>
  <c r="AS146" i="8" s="1"/>
  <c r="CQ146" i="8"/>
  <c r="CB159" i="8"/>
  <c r="P159" i="8" s="1"/>
  <c r="CP159" i="8"/>
  <c r="CO159" i="8"/>
  <c r="CP172" i="8"/>
  <c r="CB172" i="8"/>
  <c r="S172" i="8" s="1"/>
  <c r="CO172" i="8"/>
  <c r="CP182" i="8"/>
  <c r="CB182" i="8"/>
  <c r="R182" i="8" s="1"/>
  <c r="CO182" i="8"/>
  <c r="CA185" i="8"/>
  <c r="R185" i="8" s="1"/>
  <c r="CO185" i="8"/>
  <c r="CP185" i="8"/>
  <c r="CG195" i="8"/>
  <c r="CC195" i="8"/>
  <c r="CX195" i="8"/>
  <c r="C195" i="8"/>
  <c r="CX200" i="8"/>
  <c r="C200" i="8"/>
  <c r="CG200" i="8"/>
  <c r="CC200" i="8"/>
  <c r="CQ200" i="8"/>
  <c r="CG203" i="8"/>
  <c r="CC203" i="8"/>
  <c r="CX203" i="8"/>
  <c r="C203" i="8"/>
  <c r="CV208" i="8"/>
  <c r="CP208" i="8"/>
  <c r="CH208" i="8"/>
  <c r="CB208" i="8"/>
  <c r="C208" i="8"/>
  <c r="CI208" i="8"/>
  <c r="CW208" i="8"/>
  <c r="CW211" i="8"/>
  <c r="CO211" i="8"/>
  <c r="CH211" i="8"/>
  <c r="CD211" i="8"/>
  <c r="CA211" i="8"/>
  <c r="CV211" i="8"/>
  <c r="CI211" i="8"/>
  <c r="CW213" i="8"/>
  <c r="CO213" i="8"/>
  <c r="CH213" i="8"/>
  <c r="CD213" i="8"/>
  <c r="CA213" i="8"/>
  <c r="CV213" i="8"/>
  <c r="CI213" i="8"/>
  <c r="CW215" i="8"/>
  <c r="CO215" i="8"/>
  <c r="CH215" i="8"/>
  <c r="CD215" i="8"/>
  <c r="CA215" i="8"/>
  <c r="CV215" i="8"/>
  <c r="CI215" i="8"/>
  <c r="CW217" i="8"/>
  <c r="CO217" i="8"/>
  <c r="CH217" i="8"/>
  <c r="CD217" i="8"/>
  <c r="CA217" i="8"/>
  <c r="CV217" i="8"/>
  <c r="CI217" i="8"/>
  <c r="CY223" i="8"/>
  <c r="CF223" i="8"/>
  <c r="CS223" i="8"/>
  <c r="CT223" i="8"/>
  <c r="CE223" i="8"/>
  <c r="CB225" i="8"/>
  <c r="CW225" i="8"/>
  <c r="CO225" i="8"/>
  <c r="CH225" i="8"/>
  <c r="CD225" i="8"/>
  <c r="CI225" i="8"/>
  <c r="CA225" i="8"/>
  <c r="CP225" i="8"/>
  <c r="CR225" i="8"/>
  <c r="C291" i="8"/>
  <c r="CD291" i="8"/>
  <c r="CR291" i="8"/>
  <c r="CO346" i="8"/>
  <c r="CA346" i="8"/>
  <c r="CO384" i="8"/>
  <c r="CA384" i="8"/>
  <c r="CP384" i="8"/>
  <c r="CC12" i="8"/>
  <c r="CG12" i="8"/>
  <c r="CO12" i="8"/>
  <c r="CC14" i="8"/>
  <c r="CG14" i="8"/>
  <c r="CO14" i="8"/>
  <c r="CB36" i="8"/>
  <c r="CF36" i="8"/>
  <c r="CJ36" i="8"/>
  <c r="CC37" i="8"/>
  <c r="CG37" i="8"/>
  <c r="CK37" i="8"/>
  <c r="CH38" i="8"/>
  <c r="CO38" i="8"/>
  <c r="CT38" i="8"/>
  <c r="CB40" i="8"/>
  <c r="AB40" i="8" s="1"/>
  <c r="CF40" i="8"/>
  <c r="CJ40" i="8"/>
  <c r="CC41" i="8"/>
  <c r="CG41" i="8"/>
  <c r="CK41" i="8"/>
  <c r="CH42" i="8"/>
  <c r="CO42" i="8"/>
  <c r="CT42" i="8"/>
  <c r="CB44" i="8"/>
  <c r="CF44" i="8"/>
  <c r="CJ44" i="8"/>
  <c r="CX45" i="8"/>
  <c r="CT45" i="8"/>
  <c r="CC45" i="8"/>
  <c r="CG45" i="8"/>
  <c r="CK45" i="8"/>
  <c r="CY45" i="8"/>
  <c r="CC46" i="8"/>
  <c r="CG46" i="8"/>
  <c r="CO46" i="8"/>
  <c r="CV46" i="8"/>
  <c r="CK47" i="8"/>
  <c r="CX47" i="8"/>
  <c r="CC49" i="8"/>
  <c r="CG49" i="8"/>
  <c r="CQ49" i="8"/>
  <c r="CV49" i="8"/>
  <c r="CJ50" i="8"/>
  <c r="CX50" i="8"/>
  <c r="CC51" i="8"/>
  <c r="CH51" i="8"/>
  <c r="CQ51" i="8"/>
  <c r="CU51" i="8"/>
  <c r="CS56" i="8"/>
  <c r="CO56" i="8"/>
  <c r="CE56" i="8"/>
  <c r="CA56" i="8"/>
  <c r="Y56" i="8" s="1"/>
  <c r="CP56" i="8"/>
  <c r="CU56" i="8"/>
  <c r="CP64" i="8"/>
  <c r="CP68" i="8"/>
  <c r="CA95" i="8"/>
  <c r="CO96" i="8"/>
  <c r="AX97" i="8"/>
  <c r="CQ98" i="8"/>
  <c r="CB98" i="8"/>
  <c r="AX98" i="8" s="1"/>
  <c r="CO98" i="8"/>
  <c r="CC98" i="8"/>
  <c r="CW104" i="8"/>
  <c r="CH104" i="8"/>
  <c r="AM104" i="8" s="1"/>
  <c r="CU104" i="8"/>
  <c r="CI104" i="8"/>
  <c r="CW106" i="8"/>
  <c r="CH106" i="8"/>
  <c r="AM106" i="8" s="1"/>
  <c r="CU106" i="8"/>
  <c r="CI106" i="8"/>
  <c r="CP120" i="8"/>
  <c r="CB120" i="8"/>
  <c r="AJ120" i="8" s="1"/>
  <c r="CO120" i="8"/>
  <c r="CP124" i="8"/>
  <c r="CB124" i="8"/>
  <c r="AJ124" i="8" s="1"/>
  <c r="CO124" i="8"/>
  <c r="CP128" i="8"/>
  <c r="CB128" i="8"/>
  <c r="AJ128" i="8" s="1"/>
  <c r="CO128" i="8"/>
  <c r="CP134" i="8"/>
  <c r="CP136" i="8"/>
  <c r="CQ138" i="8"/>
  <c r="CB139" i="8"/>
  <c r="AN139" i="8" s="1"/>
  <c r="CQ140" i="8"/>
  <c r="CB141" i="8"/>
  <c r="CP147" i="8"/>
  <c r="CB147" i="8"/>
  <c r="AS147" i="8" s="1"/>
  <c r="CQ147" i="8"/>
  <c r="CC148" i="8"/>
  <c r="CO154" i="8"/>
  <c r="C157" i="8"/>
  <c r="CA154" i="8"/>
  <c r="P154" i="8" s="1"/>
  <c r="CP154" i="8"/>
  <c r="CB155" i="8"/>
  <c r="CB160" i="8"/>
  <c r="P160" i="8" s="1"/>
  <c r="CP160" i="8"/>
  <c r="CO160" i="8"/>
  <c r="CP167" i="8"/>
  <c r="CB167" i="8"/>
  <c r="S167" i="8" s="1"/>
  <c r="CO167" i="8"/>
  <c r="CP173" i="8"/>
  <c r="CB173" i="8"/>
  <c r="S173" i="8" s="1"/>
  <c r="CO173" i="8"/>
  <c r="CA186" i="8"/>
  <c r="R186" i="8" s="1"/>
  <c r="CO186" i="8"/>
  <c r="CP186" i="8"/>
  <c r="CB187" i="8"/>
  <c r="CQ195" i="8"/>
  <c r="CX198" i="8"/>
  <c r="C198" i="8"/>
  <c r="CG198" i="8"/>
  <c r="CC198" i="8"/>
  <c r="CQ198" i="8"/>
  <c r="CJ199" i="8"/>
  <c r="CU199" i="8"/>
  <c r="CJ200" i="8"/>
  <c r="CG201" i="8"/>
  <c r="CC201" i="8"/>
  <c r="CX201" i="8"/>
  <c r="C201" i="8"/>
  <c r="CQ203" i="8"/>
  <c r="CX206" i="8"/>
  <c r="C206" i="8"/>
  <c r="CG206" i="8"/>
  <c r="CC206" i="8"/>
  <c r="CQ206" i="8"/>
  <c r="CJ207" i="8"/>
  <c r="CU207" i="8"/>
  <c r="CA208" i="8"/>
  <c r="CO208" i="8"/>
  <c r="CS209" i="8"/>
  <c r="CY209" i="8"/>
  <c r="CT209" i="8"/>
  <c r="CK209" i="8"/>
  <c r="CF209" i="8"/>
  <c r="CY210" i="8"/>
  <c r="CF210" i="8"/>
  <c r="CS210" i="8"/>
  <c r="CB211" i="8"/>
  <c r="CP211" i="8"/>
  <c r="CY212" i="8"/>
  <c r="CF212" i="8"/>
  <c r="CS212" i="8"/>
  <c r="CK212" i="8"/>
  <c r="CE212" i="8"/>
  <c r="CB213" i="8"/>
  <c r="CP213" i="8"/>
  <c r="CY214" i="8"/>
  <c r="CF214" i="8"/>
  <c r="CS214" i="8"/>
  <c r="CK214" i="8"/>
  <c r="CE214" i="8"/>
  <c r="AY214" i="8" s="1"/>
  <c r="CB215" i="8"/>
  <c r="CP215" i="8"/>
  <c r="CY216" i="8"/>
  <c r="CF216" i="8"/>
  <c r="CS216" i="8"/>
  <c r="CK216" i="8"/>
  <c r="CE216" i="8"/>
  <c r="CB217" i="8"/>
  <c r="CP217" i="8"/>
  <c r="CY218" i="8"/>
  <c r="CS218" i="8"/>
  <c r="CK218" i="8"/>
  <c r="CF218" i="8"/>
  <c r="CT218" i="8"/>
  <c r="CE218" i="8"/>
  <c r="CI220" i="8"/>
  <c r="CW220" i="8"/>
  <c r="CA220" i="8"/>
  <c r="CV220" i="8"/>
  <c r="CO220" i="8"/>
  <c r="CW222" i="8"/>
  <c r="CO222" i="8"/>
  <c r="CH222" i="8"/>
  <c r="CD222" i="8"/>
  <c r="CB222" i="8"/>
  <c r="CP222" i="8"/>
  <c r="CI222" i="8"/>
  <c r="CA222" i="8"/>
  <c r="CR222" i="8"/>
  <c r="CK223" i="8"/>
  <c r="CS224" i="8"/>
  <c r="CY224" i="8"/>
  <c r="CF224" i="8"/>
  <c r="CE224" i="8"/>
  <c r="CT224" i="8"/>
  <c r="CV225" i="8"/>
  <c r="CW226" i="8"/>
  <c r="CO226" i="8"/>
  <c r="CH226" i="8"/>
  <c r="CD226" i="8"/>
  <c r="CB226" i="8"/>
  <c r="CP226" i="8"/>
  <c r="CI226" i="8"/>
  <c r="CA226" i="8"/>
  <c r="CR226" i="8"/>
  <c r="CV229" i="8"/>
  <c r="CD229" i="8"/>
  <c r="CR229" i="8"/>
  <c r="CH229" i="8"/>
  <c r="CI229" i="8"/>
  <c r="CX238" i="8"/>
  <c r="CJ238" i="8"/>
  <c r="CU238" i="8"/>
  <c r="CG238" i="8"/>
  <c r="C238" i="8"/>
  <c r="CQ238" i="8"/>
  <c r="CC238" i="8"/>
  <c r="CR272" i="8"/>
  <c r="C272" i="8"/>
  <c r="CD272" i="8"/>
  <c r="AW310" i="8"/>
  <c r="CU311" i="8"/>
  <c r="CE311" i="8"/>
  <c r="CT311" i="8"/>
  <c r="CG311" i="8"/>
  <c r="CS311" i="8"/>
  <c r="CF311" i="8"/>
  <c r="CR311" i="8"/>
  <c r="CD311" i="8"/>
  <c r="CC48" i="8"/>
  <c r="CG48" i="8"/>
  <c r="CK48" i="8"/>
  <c r="CG55" i="8"/>
  <c r="Y55" i="8" s="1"/>
  <c r="CG57" i="8"/>
  <c r="Y57" i="8" s="1"/>
  <c r="CG59" i="8"/>
  <c r="CA72" i="8"/>
  <c r="S72" i="8" s="1"/>
  <c r="CA74" i="8"/>
  <c r="S74" i="8" s="1"/>
  <c r="CA76" i="8"/>
  <c r="S76" i="8" s="1"/>
  <c r="CA78" i="8"/>
  <c r="S78" i="8" s="1"/>
  <c r="CA80" i="8"/>
  <c r="S80" i="8" s="1"/>
  <c r="CA82" i="8"/>
  <c r="S82" i="8" s="1"/>
  <c r="CR193" i="8"/>
  <c r="CA195" i="8"/>
  <c r="CI195" i="8"/>
  <c r="CP195" i="8"/>
  <c r="CR196" i="8"/>
  <c r="CA197" i="8"/>
  <c r="CI197" i="8"/>
  <c r="CP197" i="8"/>
  <c r="CR198" i="8"/>
  <c r="CA199" i="8"/>
  <c r="CI199" i="8"/>
  <c r="CP199" i="8"/>
  <c r="CR200" i="8"/>
  <c r="CA201" i="8"/>
  <c r="CI201" i="8"/>
  <c r="CP201" i="8"/>
  <c r="CR202" i="8"/>
  <c r="CA203" i="8"/>
  <c r="CI203" i="8"/>
  <c r="CP203" i="8"/>
  <c r="CR204" i="8"/>
  <c r="CA205" i="8"/>
  <c r="CI205" i="8"/>
  <c r="CP205" i="8"/>
  <c r="CR206" i="8"/>
  <c r="CA207" i="8"/>
  <c r="CI207" i="8"/>
  <c r="CP207" i="8"/>
  <c r="CC211" i="8"/>
  <c r="CC213" i="8"/>
  <c r="CC215" i="8"/>
  <c r="CC217" i="8"/>
  <c r="C219" i="8"/>
  <c r="CD219" i="8"/>
  <c r="CI221" i="8"/>
  <c r="AY221" i="8" s="1"/>
  <c r="CW221" i="8"/>
  <c r="CH221" i="8"/>
  <c r="CR221" i="8"/>
  <c r="C228" i="8"/>
  <c r="CB230" i="8"/>
  <c r="AY230" i="8" s="1"/>
  <c r="CW230" i="8"/>
  <c r="CO230" i="8"/>
  <c r="CH230" i="8"/>
  <c r="CD230" i="8"/>
  <c r="CR230" i="8"/>
  <c r="C231" i="8"/>
  <c r="CB232" i="8"/>
  <c r="CW232" i="8"/>
  <c r="CO232" i="8"/>
  <c r="CH232" i="8"/>
  <c r="CD232" i="8"/>
  <c r="CR232" i="8"/>
  <c r="C233" i="8"/>
  <c r="CB234" i="8"/>
  <c r="CW234" i="8"/>
  <c r="CO234" i="8"/>
  <c r="CH234" i="8"/>
  <c r="CD234" i="8"/>
  <c r="CR234" i="8"/>
  <c r="C235" i="8"/>
  <c r="CW236" i="8"/>
  <c r="CO236" i="8"/>
  <c r="CR236" i="8"/>
  <c r="CB236" i="8"/>
  <c r="CP236" i="8"/>
  <c r="CH236" i="8"/>
  <c r="CD236" i="8"/>
  <c r="C245" i="8"/>
  <c r="CR245" i="8"/>
  <c r="CD245" i="8"/>
  <c r="C248" i="8"/>
  <c r="CR248" i="8"/>
  <c r="CD248" i="8"/>
  <c r="C250" i="8"/>
  <c r="CR250" i="8"/>
  <c r="CD250" i="8"/>
  <c r="C252" i="8"/>
  <c r="CR252" i="8"/>
  <c r="CD252" i="8"/>
  <c r="C254" i="8"/>
  <c r="CR254" i="8"/>
  <c r="CD254" i="8"/>
  <c r="C256" i="8"/>
  <c r="CR256" i="8"/>
  <c r="CD256" i="8"/>
  <c r="C267" i="8"/>
  <c r="CR267" i="8"/>
  <c r="CD267" i="8"/>
  <c r="CR273" i="8"/>
  <c r="C273" i="8"/>
  <c r="CD273" i="8"/>
  <c r="C293" i="8"/>
  <c r="CD293" i="8"/>
  <c r="CR293" i="8"/>
  <c r="CR195" i="8"/>
  <c r="CR197" i="8"/>
  <c r="CR199" i="8"/>
  <c r="CR201" i="8"/>
  <c r="CR203" i="8"/>
  <c r="CR205" i="8"/>
  <c r="CR207" i="8"/>
  <c r="CI219" i="8"/>
  <c r="CW219" i="8"/>
  <c r="CH219" i="8"/>
  <c r="CR219" i="8"/>
  <c r="CY221" i="8"/>
  <c r="CE221" i="8"/>
  <c r="CS221" i="8"/>
  <c r="CK221" i="8"/>
  <c r="CV228" i="8"/>
  <c r="CD228" i="8"/>
  <c r="CR228" i="8"/>
  <c r="CH228" i="8"/>
  <c r="CY230" i="8"/>
  <c r="CF230" i="8"/>
  <c r="CS230" i="8"/>
  <c r="CK230" i="8"/>
  <c r="CW231" i="8"/>
  <c r="CO231" i="8"/>
  <c r="CH231" i="8"/>
  <c r="CD231" i="8"/>
  <c r="CB231" i="8"/>
  <c r="CR231" i="8"/>
  <c r="CY232" i="8"/>
  <c r="CF232" i="8"/>
  <c r="CS232" i="8"/>
  <c r="CK232" i="8"/>
  <c r="CW233" i="8"/>
  <c r="CO233" i="8"/>
  <c r="CH233" i="8"/>
  <c r="CD233" i="8"/>
  <c r="CB233" i="8"/>
  <c r="CR233" i="8"/>
  <c r="CY234" i="8"/>
  <c r="CF234" i="8"/>
  <c r="CS234" i="8"/>
  <c r="CK234" i="8"/>
  <c r="CW235" i="8"/>
  <c r="CO235" i="8"/>
  <c r="CH235" i="8"/>
  <c r="CD235" i="8"/>
  <c r="CB235" i="8"/>
  <c r="CR235" i="8"/>
  <c r="CS236" i="8"/>
  <c r="CF236" i="8"/>
  <c r="CK236" i="8"/>
  <c r="CY236" i="8"/>
  <c r="CX240" i="8"/>
  <c r="CJ240" i="8"/>
  <c r="CG240" i="8"/>
  <c r="C240" i="8"/>
  <c r="CU240" i="8"/>
  <c r="C247" i="8"/>
  <c r="CR247" i="8"/>
  <c r="CD247" i="8"/>
  <c r="C249" i="8"/>
  <c r="CR249" i="8"/>
  <c r="CD249" i="8"/>
  <c r="C251" i="8"/>
  <c r="CR251" i="8"/>
  <c r="CD251" i="8"/>
  <c r="C253" i="8"/>
  <c r="CR253" i="8"/>
  <c r="CD253" i="8"/>
  <c r="C255" i="8"/>
  <c r="CR255" i="8"/>
  <c r="CD255" i="8"/>
  <c r="C257" i="8"/>
  <c r="CR257" i="8"/>
  <c r="CD257" i="8"/>
  <c r="C276" i="8"/>
  <c r="CR276" i="8"/>
  <c r="CD276" i="8"/>
  <c r="CJ210" i="8"/>
  <c r="CQ210" i="8"/>
  <c r="CJ212" i="8"/>
  <c r="CQ212" i="8"/>
  <c r="CJ214" i="8"/>
  <c r="CQ214" i="8"/>
  <c r="CJ216" i="8"/>
  <c r="CQ216" i="8"/>
  <c r="CC218" i="8"/>
  <c r="CC219" i="8"/>
  <c r="CC220" i="8"/>
  <c r="CC221" i="8"/>
  <c r="CJ222" i="8"/>
  <c r="CQ222" i="8"/>
  <c r="CJ224" i="8"/>
  <c r="CQ224" i="8"/>
  <c r="CJ226" i="8"/>
  <c r="CQ226" i="8"/>
  <c r="CX227" i="8"/>
  <c r="CX228" i="8"/>
  <c r="CX229" i="8"/>
  <c r="CJ231" i="8"/>
  <c r="CQ231" i="8"/>
  <c r="CJ233" i="8"/>
  <c r="CQ233" i="8"/>
  <c r="CJ235" i="8"/>
  <c r="CQ235" i="8"/>
  <c r="CU236" i="8"/>
  <c r="C237" i="8"/>
  <c r="CA237" i="8"/>
  <c r="CO237" i="8"/>
  <c r="CB238" i="8"/>
  <c r="C239" i="8"/>
  <c r="CA239" i="8"/>
  <c r="CO239" i="8"/>
  <c r="CB240" i="8"/>
  <c r="CP240" i="8"/>
  <c r="CP245" i="8"/>
  <c r="CB245" i="8"/>
  <c r="CS245" i="8"/>
  <c r="CE245" i="8"/>
  <c r="CP248" i="8"/>
  <c r="CB248" i="8"/>
  <c r="CS248" i="8"/>
  <c r="CE248" i="8"/>
  <c r="CP250" i="8"/>
  <c r="CB250" i="8"/>
  <c r="CS250" i="8"/>
  <c r="CE250" i="8"/>
  <c r="CP252" i="8"/>
  <c r="CB252" i="8"/>
  <c r="CS252" i="8"/>
  <c r="CE252" i="8"/>
  <c r="CP254" i="8"/>
  <c r="CB254" i="8"/>
  <c r="CS254" i="8"/>
  <c r="CE254" i="8"/>
  <c r="CP256" i="8"/>
  <c r="CB256" i="8"/>
  <c r="CS256" i="8"/>
  <c r="CE256" i="8"/>
  <c r="C259" i="8"/>
  <c r="CR259" i="8"/>
  <c r="CC260" i="8"/>
  <c r="C260" i="8"/>
  <c r="CP260" i="8"/>
  <c r="CE260" i="8"/>
  <c r="CS260" i="8"/>
  <c r="CB260" i="8"/>
  <c r="CQ260" i="8"/>
  <c r="CV262" i="8"/>
  <c r="CH262" i="8"/>
  <c r="CT262" i="8"/>
  <c r="CI262" i="8"/>
  <c r="CG262" i="8"/>
  <c r="CV263" i="8"/>
  <c r="CH263" i="8"/>
  <c r="CT263" i="8"/>
  <c r="CI263" i="8"/>
  <c r="CG263" i="8"/>
  <c r="CV264" i="8"/>
  <c r="CH264" i="8"/>
  <c r="CV265" i="8"/>
  <c r="CH265" i="8"/>
  <c r="CT265" i="8"/>
  <c r="CI265" i="8"/>
  <c r="CG265" i="8"/>
  <c r="CT266" i="8"/>
  <c r="CV266" i="8"/>
  <c r="CH266" i="8"/>
  <c r="CU266" i="8"/>
  <c r="CI266" i="8"/>
  <c r="CG266" i="8"/>
  <c r="CR270" i="8"/>
  <c r="C270" i="8"/>
  <c r="C277" i="8"/>
  <c r="CR277" i="8"/>
  <c r="CD277" i="8"/>
  <c r="C282" i="8"/>
  <c r="CR282" i="8"/>
  <c r="CD282" i="8"/>
  <c r="CP286" i="8"/>
  <c r="CB286" i="8"/>
  <c r="CS286" i="8"/>
  <c r="CE286" i="8"/>
  <c r="C287" i="8"/>
  <c r="CR287" i="8"/>
  <c r="CP288" i="8"/>
  <c r="CB288" i="8"/>
  <c r="CE288" i="8"/>
  <c r="C322" i="8"/>
  <c r="CQ322" i="8"/>
  <c r="CC322" i="8"/>
  <c r="CO373" i="8"/>
  <c r="CA373" i="8"/>
  <c r="CP373" i="8"/>
  <c r="CB373" i="8"/>
  <c r="CO381" i="8"/>
  <c r="CP381" i="8"/>
  <c r="CA381" i="8"/>
  <c r="CB381" i="8"/>
  <c r="CJ223" i="8"/>
  <c r="CQ223" i="8"/>
  <c r="CJ225" i="8"/>
  <c r="CQ225" i="8"/>
  <c r="CJ230" i="8"/>
  <c r="CQ230" i="8"/>
  <c r="CJ232" i="8"/>
  <c r="CQ232" i="8"/>
  <c r="CJ234" i="8"/>
  <c r="CQ234" i="8"/>
  <c r="CJ236" i="8"/>
  <c r="CD237" i="8"/>
  <c r="CI237" i="8"/>
  <c r="CR237" i="8"/>
  <c r="CW237" i="8"/>
  <c r="CW238" i="8"/>
  <c r="CO238" i="8"/>
  <c r="CH238" i="8"/>
  <c r="CD238" i="8"/>
  <c r="CR238" i="8"/>
  <c r="CD239" i="8"/>
  <c r="CI239" i="8"/>
  <c r="CR239" i="8"/>
  <c r="CW239" i="8"/>
  <c r="CW240" i="8"/>
  <c r="CO240" i="8"/>
  <c r="CH240" i="8"/>
  <c r="CD240" i="8"/>
  <c r="CR240" i="8"/>
  <c r="CK241" i="8"/>
  <c r="CY241" i="8"/>
  <c r="CF241" i="8"/>
  <c r="CP247" i="8"/>
  <c r="CB247" i="8"/>
  <c r="CS247" i="8"/>
  <c r="CE247" i="8"/>
  <c r="CP249" i="8"/>
  <c r="CB249" i="8"/>
  <c r="CS249" i="8"/>
  <c r="CE249" i="8"/>
  <c r="CP251" i="8"/>
  <c r="CB251" i="8"/>
  <c r="CS251" i="8"/>
  <c r="CE251" i="8"/>
  <c r="CP253" i="8"/>
  <c r="CB253" i="8"/>
  <c r="CS253" i="8"/>
  <c r="CE253" i="8"/>
  <c r="CP255" i="8"/>
  <c r="CB255" i="8"/>
  <c r="CS255" i="8"/>
  <c r="CE255" i="8"/>
  <c r="CP257" i="8"/>
  <c r="CB257" i="8"/>
  <c r="CS257" i="8"/>
  <c r="CE257" i="8"/>
  <c r="CW266" i="8"/>
  <c r="CQ286" i="8"/>
  <c r="CQ288" i="8"/>
  <c r="CP290" i="8"/>
  <c r="CB290" i="8"/>
  <c r="CS290" i="8"/>
  <c r="CE290" i="8"/>
  <c r="CC290" i="8"/>
  <c r="CP292" i="8"/>
  <c r="CB292" i="8"/>
  <c r="CE292" i="8"/>
  <c r="CS292" i="8"/>
  <c r="CC292" i="8"/>
  <c r="CB309" i="8"/>
  <c r="C309" i="8"/>
  <c r="CU315" i="8"/>
  <c r="CE315" i="8"/>
  <c r="CT315" i="8"/>
  <c r="CG315" i="8"/>
  <c r="CS315" i="8"/>
  <c r="CF315" i="8"/>
  <c r="CR315" i="8"/>
  <c r="CD315" i="8"/>
  <c r="C331" i="8"/>
  <c r="CP331" i="8"/>
  <c r="CB331" i="8"/>
  <c r="CJ237" i="8"/>
  <c r="CQ237" i="8"/>
  <c r="CJ239" i="8"/>
  <c r="CQ239" i="8"/>
  <c r="CB241" i="8"/>
  <c r="CJ241" i="8"/>
  <c r="CQ241" i="8"/>
  <c r="C258" i="8"/>
  <c r="CD258" i="8"/>
  <c r="CP259" i="8"/>
  <c r="CB259" i="8"/>
  <c r="CE259" i="8"/>
  <c r="CQ259" i="8"/>
  <c r="C268" i="8"/>
  <c r="CR268" i="8"/>
  <c r="CD268" i="8"/>
  <c r="C274" i="8"/>
  <c r="CR274" i="8"/>
  <c r="CD274" i="8"/>
  <c r="C278" i="8"/>
  <c r="CR278" i="8"/>
  <c r="CD278" i="8"/>
  <c r="CR280" i="8"/>
  <c r="CD280" i="8"/>
  <c r="C280" i="8"/>
  <c r="C284" i="8"/>
  <c r="CR284" i="8"/>
  <c r="CD284" i="8"/>
  <c r="CT285" i="8"/>
  <c r="CF285" i="8"/>
  <c r="CV285" i="8"/>
  <c r="CH285" i="8"/>
  <c r="CG285" i="8"/>
  <c r="CW285" i="8"/>
  <c r="CD289" i="8"/>
  <c r="CP308" i="8"/>
  <c r="C308" i="8"/>
  <c r="CO359" i="8"/>
  <c r="CB359" i="8"/>
  <c r="CA359" i="8"/>
  <c r="CP359" i="8"/>
  <c r="CO372" i="8"/>
  <c r="CB372" i="8"/>
  <c r="CA372" i="8"/>
  <c r="CP372" i="8"/>
  <c r="CO382" i="8"/>
  <c r="CB382" i="8"/>
  <c r="CA382" i="8"/>
  <c r="CP382" i="8"/>
  <c r="CR241" i="8"/>
  <c r="CP258" i="8"/>
  <c r="CB258" i="8"/>
  <c r="CE258" i="8"/>
  <c r="CQ258" i="8"/>
  <c r="CR261" i="8"/>
  <c r="CD261" i="8"/>
  <c r="CR262" i="8"/>
  <c r="CD262" i="8"/>
  <c r="CR263" i="8"/>
  <c r="CD263" i="8"/>
  <c r="CR264" i="8"/>
  <c r="CD264" i="8"/>
  <c r="CR265" i="8"/>
  <c r="CD265" i="8"/>
  <c r="CR266" i="8"/>
  <c r="CD266" i="8"/>
  <c r="AY266" i="8" s="1"/>
  <c r="C269" i="8"/>
  <c r="CR269" i="8"/>
  <c r="CD269" i="8"/>
  <c r="CR271" i="8"/>
  <c r="C271" i="8"/>
  <c r="C275" i="8"/>
  <c r="CR275" i="8"/>
  <c r="CD275" i="8"/>
  <c r="CR279" i="8"/>
  <c r="CD279" i="8"/>
  <c r="C279" i="8"/>
  <c r="CT289" i="8"/>
  <c r="CF289" i="8"/>
  <c r="CV289" i="8"/>
  <c r="CH289" i="8"/>
  <c r="CG289" i="8"/>
  <c r="CW289" i="8"/>
  <c r="CT307" i="8"/>
  <c r="CP312" i="8"/>
  <c r="C312" i="8"/>
  <c r="CQ316" i="8"/>
  <c r="C316" i="8"/>
  <c r="CC316" i="8"/>
  <c r="CB317" i="8"/>
  <c r="C317" i="8"/>
  <c r="CP317" i="8"/>
  <c r="CS323" i="8"/>
  <c r="CD323" i="8"/>
  <c r="CU323" i="8"/>
  <c r="CF323" i="8"/>
  <c r="CT323" i="8"/>
  <c r="CG323" i="8"/>
  <c r="CR323" i="8"/>
  <c r="CE323" i="8"/>
  <c r="AT385" i="8"/>
  <c r="CB271" i="8"/>
  <c r="CB273" i="8"/>
  <c r="CC285" i="8"/>
  <c r="C286" i="8"/>
  <c r="CD286" i="8"/>
  <c r="CP287" i="8"/>
  <c r="CB287" i="8"/>
  <c r="CE287" i="8"/>
  <c r="CQ287" i="8"/>
  <c r="CC289" i="8"/>
  <c r="C290" i="8"/>
  <c r="CD290" i="8"/>
  <c r="CP291" i="8"/>
  <c r="CB291" i="8"/>
  <c r="CE291" i="8"/>
  <c r="CQ291" i="8"/>
  <c r="CC293" i="8"/>
  <c r="C298" i="8"/>
  <c r="C299" i="8"/>
  <c r="C301" i="8"/>
  <c r="CB313" i="8"/>
  <c r="C313" i="8"/>
  <c r="CS318" i="8"/>
  <c r="CD318" i="8"/>
  <c r="AW318" i="8" s="1"/>
  <c r="CU318" i="8"/>
  <c r="CE318" i="8"/>
  <c r="CT318" i="8"/>
  <c r="CB320" i="8"/>
  <c r="C320" i="8"/>
  <c r="CT321" i="8"/>
  <c r="CT352" i="8"/>
  <c r="CF352" i="8"/>
  <c r="CO361" i="8"/>
  <c r="CB361" i="8"/>
  <c r="AN361" i="8" s="1"/>
  <c r="CP361" i="8"/>
  <c r="CO385" i="8"/>
  <c r="CB385" i="8"/>
  <c r="CP385" i="8"/>
  <c r="CP397" i="8"/>
  <c r="CB397" i="8"/>
  <c r="V397" i="8" s="1"/>
  <c r="CO397" i="8"/>
  <c r="V400" i="8"/>
  <c r="CP285" i="8"/>
  <c r="CB285" i="8"/>
  <c r="CE285" i="8"/>
  <c r="CQ285" i="8"/>
  <c r="C288" i="8"/>
  <c r="CD288" i="8"/>
  <c r="CP289" i="8"/>
  <c r="CB289" i="8"/>
  <c r="CE289" i="8"/>
  <c r="CQ289" i="8"/>
  <c r="C292" i="8"/>
  <c r="CD292" i="8"/>
  <c r="CP293" i="8"/>
  <c r="CB293" i="8"/>
  <c r="CE293" i="8"/>
  <c r="CQ293" i="8"/>
  <c r="C300" i="8"/>
  <c r="C306" i="8"/>
  <c r="CU319" i="8"/>
  <c r="CF319" i="8"/>
  <c r="CR319" i="8"/>
  <c r="CE319" i="8"/>
  <c r="CD319" i="8"/>
  <c r="CT319" i="8"/>
  <c r="CU324" i="8"/>
  <c r="CF324" i="8"/>
  <c r="CS324" i="8"/>
  <c r="CD324" i="8"/>
  <c r="CT324" i="8"/>
  <c r="CG324" i="8"/>
  <c r="CR324" i="8"/>
  <c r="C330" i="8"/>
  <c r="CB330" i="8"/>
  <c r="CP330" i="8"/>
  <c r="CA337" i="8"/>
  <c r="CO337" i="8"/>
  <c r="CO344" i="8"/>
  <c r="CA344" i="8"/>
  <c r="B351" i="8"/>
  <c r="CG351" i="8"/>
  <c r="CU351" i="8"/>
  <c r="CO375" i="8"/>
  <c r="CB375" i="8"/>
  <c r="AT375" i="8" s="1"/>
  <c r="CP375" i="8"/>
  <c r="CB411" i="8"/>
  <c r="CP411" i="8"/>
  <c r="CA411" i="8"/>
  <c r="CO411" i="8"/>
  <c r="CG310" i="8"/>
  <c r="CS310" i="8"/>
  <c r="CP319" i="8"/>
  <c r="C345" i="8"/>
  <c r="CB345" i="8"/>
  <c r="CP345" i="8"/>
  <c r="CO362" i="8"/>
  <c r="CO376" i="8"/>
  <c r="CP376" i="8"/>
  <c r="CA376" i="8"/>
  <c r="AT376" i="8" s="1"/>
  <c r="CO378" i="8"/>
  <c r="CB378" i="8"/>
  <c r="AT378" i="8" s="1"/>
  <c r="CP378" i="8"/>
  <c r="AT380" i="8"/>
  <c r="CO386" i="8"/>
  <c r="CP386" i="8"/>
  <c r="CA386" i="8"/>
  <c r="AT386" i="8" s="1"/>
  <c r="CO387" i="8"/>
  <c r="CB387" i="8"/>
  <c r="AT387" i="8" s="1"/>
  <c r="CP387" i="8"/>
  <c r="CP396" i="8"/>
  <c r="CO396" i="8"/>
  <c r="CA396" i="8"/>
  <c r="CB398" i="8"/>
  <c r="CP398" i="8"/>
  <c r="CA398" i="8"/>
  <c r="CB401" i="8"/>
  <c r="CP401" i="8"/>
  <c r="CA401" i="8"/>
  <c r="V401" i="8" s="1"/>
  <c r="CD310" i="8"/>
  <c r="CP321" i="8"/>
  <c r="CS329" i="8"/>
  <c r="CF329" i="8"/>
  <c r="CQ329" i="8"/>
  <c r="CD329" i="8"/>
  <c r="CC329" i="8"/>
  <c r="CT329" i="8"/>
  <c r="CQ333" i="8"/>
  <c r="CT333" i="8"/>
  <c r="CC333" i="8"/>
  <c r="CR333" i="8"/>
  <c r="CE333" i="8"/>
  <c r="CD333" i="8"/>
  <c r="CQ334" i="8"/>
  <c r="CC334" i="8"/>
  <c r="CS334" i="8"/>
  <c r="CD334" i="8"/>
  <c r="CF334" i="8"/>
  <c r="CR334" i="8"/>
  <c r="CO357" i="8"/>
  <c r="CB357" i="8"/>
  <c r="AN357" i="8" s="1"/>
  <c r="CP357" i="8"/>
  <c r="CO364" i="8"/>
  <c r="CA364" i="8"/>
  <c r="AN364" i="8" s="1"/>
  <c r="CP364" i="8"/>
  <c r="CO365" i="8"/>
  <c r="CB365" i="8"/>
  <c r="AN365" i="8" s="1"/>
  <c r="CP365" i="8"/>
  <c r="CO379" i="8"/>
  <c r="CA379" i="8"/>
  <c r="AT379" i="8" s="1"/>
  <c r="CP379" i="8"/>
  <c r="CO380" i="8"/>
  <c r="CB380" i="8"/>
  <c r="CP380" i="8"/>
  <c r="CO388" i="8"/>
  <c r="CA388" i="8"/>
  <c r="AT388" i="8" s="1"/>
  <c r="CP388" i="8"/>
  <c r="CO389" i="8"/>
  <c r="CB389" i="8"/>
  <c r="AT389" i="8" s="1"/>
  <c r="CP389" i="8"/>
  <c r="CB396" i="8"/>
  <c r="CO398" i="8"/>
  <c r="CO401" i="8"/>
  <c r="CB403" i="8"/>
  <c r="CP403" i="8"/>
  <c r="CA403" i="8"/>
  <c r="V403" i="8" s="1"/>
  <c r="CB409" i="8"/>
  <c r="CP409" i="8"/>
  <c r="CA409" i="8"/>
  <c r="CA330" i="8"/>
  <c r="CA331" i="8"/>
  <c r="CA332" i="8"/>
  <c r="CA333" i="8"/>
  <c r="C335" i="8"/>
  <c r="CP335" i="8"/>
  <c r="C336" i="8"/>
  <c r="CP336" i="8"/>
  <c r="C337" i="8"/>
  <c r="CP337" i="8"/>
  <c r="C338" i="8"/>
  <c r="CP338" i="8"/>
  <c r="C339" i="8"/>
  <c r="CP339" i="8"/>
  <c r="C344" i="8"/>
  <c r="B352" i="8"/>
  <c r="CU352" i="8"/>
  <c r="CP394" i="8"/>
  <c r="CP402" i="8"/>
  <c r="CB402" i="8"/>
  <c r="V402" i="8" s="1"/>
  <c r="CP410" i="8"/>
  <c r="CB410" i="8"/>
  <c r="G410" i="8" s="1"/>
  <c r="CO345" i="8"/>
  <c r="CA345" i="8"/>
  <c r="C346" i="8"/>
  <c r="CP400" i="8"/>
  <c r="CB400" i="8"/>
  <c r="CP404" i="8"/>
  <c r="CB404" i="8"/>
  <c r="V404" i="8" s="1"/>
  <c r="B411" i="7"/>
  <c r="B410" i="7"/>
  <c r="B409" i="7"/>
  <c r="B404" i="7"/>
  <c r="CA403" i="7"/>
  <c r="V403" i="7" s="1"/>
  <c r="B403" i="7"/>
  <c r="CB403" i="7" s="1"/>
  <c r="B402" i="7"/>
  <c r="B401" i="7"/>
  <c r="CB401" i="7" s="1"/>
  <c r="CB400" i="7"/>
  <c r="B400" i="7"/>
  <c r="CO400" i="7" s="1"/>
  <c r="U399" i="7"/>
  <c r="T399" i="7"/>
  <c r="S399" i="7"/>
  <c r="R399" i="7"/>
  <c r="Q399" i="7"/>
  <c r="P399" i="7"/>
  <c r="O399" i="7"/>
  <c r="N399" i="7"/>
  <c r="M399" i="7"/>
  <c r="L399" i="7"/>
  <c r="K399" i="7"/>
  <c r="J399" i="7"/>
  <c r="I399" i="7"/>
  <c r="H399" i="7"/>
  <c r="G399" i="7"/>
  <c r="F399" i="7"/>
  <c r="E399" i="7"/>
  <c r="D399" i="7"/>
  <c r="C399" i="7"/>
  <c r="B398" i="7"/>
  <c r="B397" i="7"/>
  <c r="CO397" i="7" s="1"/>
  <c r="CP396" i="7"/>
  <c r="CA396" i="7"/>
  <c r="V396" i="7" s="1"/>
  <c r="B396" i="7"/>
  <c r="CB396" i="7" s="1"/>
  <c r="U395" i="7"/>
  <c r="T395" i="7"/>
  <c r="S395" i="7"/>
  <c r="R395" i="7"/>
  <c r="Q395" i="7"/>
  <c r="P395" i="7"/>
  <c r="O395" i="7"/>
  <c r="N395" i="7"/>
  <c r="M395" i="7"/>
  <c r="L395" i="7"/>
  <c r="K395" i="7"/>
  <c r="I395" i="7"/>
  <c r="H395" i="7"/>
  <c r="G395" i="7"/>
  <c r="F395" i="7"/>
  <c r="E395" i="7"/>
  <c r="D395" i="7"/>
  <c r="C395" i="7"/>
  <c r="CP394" i="7"/>
  <c r="CB394" i="7"/>
  <c r="B394" i="7"/>
  <c r="D389" i="7"/>
  <c r="C389" i="7"/>
  <c r="D388" i="7"/>
  <c r="C388" i="7"/>
  <c r="D387" i="7"/>
  <c r="C387" i="7"/>
  <c r="D386" i="7"/>
  <c r="C386" i="7"/>
  <c r="D385" i="7"/>
  <c r="C385" i="7"/>
  <c r="D384" i="7"/>
  <c r="C384" i="7"/>
  <c r="D382" i="7"/>
  <c r="C382" i="7"/>
  <c r="B382" i="7" s="1"/>
  <c r="CP382" i="7" s="1"/>
  <c r="D381" i="7"/>
  <c r="C381" i="7"/>
  <c r="D380" i="7"/>
  <c r="C380" i="7"/>
  <c r="D379" i="7"/>
  <c r="C379" i="7"/>
  <c r="D378" i="7"/>
  <c r="C378" i="7"/>
  <c r="D376" i="7"/>
  <c r="C376" i="7"/>
  <c r="D375" i="7"/>
  <c r="C375" i="7"/>
  <c r="B375" i="7" s="1"/>
  <c r="D373" i="7"/>
  <c r="C373" i="7"/>
  <c r="D372" i="7"/>
  <c r="C372" i="7"/>
  <c r="E366" i="7"/>
  <c r="D366" i="7"/>
  <c r="C366" i="7" s="1"/>
  <c r="CO366" i="7" s="1"/>
  <c r="E365" i="7"/>
  <c r="D365" i="7"/>
  <c r="E364" i="7"/>
  <c r="D364" i="7"/>
  <c r="E363" i="7"/>
  <c r="D363" i="7"/>
  <c r="E362" i="7"/>
  <c r="D362" i="7"/>
  <c r="C362" i="7" s="1"/>
  <c r="CO362" i="7" s="1"/>
  <c r="E361" i="7"/>
  <c r="D361" i="7"/>
  <c r="C361" i="7" s="1"/>
  <c r="CO361" i="7" s="1"/>
  <c r="E360" i="7"/>
  <c r="D360" i="7"/>
  <c r="E359" i="7"/>
  <c r="D359" i="7"/>
  <c r="E358" i="7"/>
  <c r="D358" i="7"/>
  <c r="E357" i="7"/>
  <c r="D357" i="7"/>
  <c r="C357" i="7" s="1"/>
  <c r="CT352" i="7"/>
  <c r="D352" i="7"/>
  <c r="CF352" i="7" s="1"/>
  <c r="C352" i="7"/>
  <c r="D351" i="7"/>
  <c r="CT351" i="7" s="1"/>
  <c r="C351" i="7"/>
  <c r="CU351" i="7" s="1"/>
  <c r="E346" i="7"/>
  <c r="CA346" i="7" s="1"/>
  <c r="D346" i="7"/>
  <c r="CB345" i="7"/>
  <c r="CA345" i="7"/>
  <c r="E345" i="7"/>
  <c r="CO345" i="7" s="1"/>
  <c r="D345" i="7"/>
  <c r="E344" i="7"/>
  <c r="CO344" i="7" s="1"/>
  <c r="D344" i="7"/>
  <c r="CA339" i="7"/>
  <c r="E339" i="7"/>
  <c r="CO339" i="7" s="1"/>
  <c r="D339" i="7"/>
  <c r="CP339" i="7" s="1"/>
  <c r="E338" i="7"/>
  <c r="CO338" i="7" s="1"/>
  <c r="D338" i="7"/>
  <c r="CB337" i="7"/>
  <c r="E337" i="7"/>
  <c r="D337" i="7"/>
  <c r="E336" i="7"/>
  <c r="D336" i="7"/>
  <c r="CB336" i="7" s="1"/>
  <c r="CO335" i="7"/>
  <c r="CB335" i="7"/>
  <c r="E335" i="7"/>
  <c r="CA335" i="7" s="1"/>
  <c r="D335" i="7"/>
  <c r="E334" i="7"/>
  <c r="D334" i="7"/>
  <c r="C334" i="7" s="1"/>
  <c r="CD334" i="7" s="1"/>
  <c r="E333" i="7"/>
  <c r="CA333" i="7" s="1"/>
  <c r="D333" i="7"/>
  <c r="CB333" i="7" s="1"/>
  <c r="CP332" i="7"/>
  <c r="E332" i="7"/>
  <c r="CA332" i="7" s="1"/>
  <c r="D332" i="7"/>
  <c r="CB331" i="7"/>
  <c r="E331" i="7"/>
  <c r="CA331" i="7" s="1"/>
  <c r="D331" i="7"/>
  <c r="E330" i="7"/>
  <c r="CA330" i="7" s="1"/>
  <c r="D330" i="7"/>
  <c r="C330" i="7" s="1"/>
  <c r="CT330" i="7" s="1"/>
  <c r="CA329" i="7"/>
  <c r="E329" i="7"/>
  <c r="CO329" i="7" s="1"/>
  <c r="C329" i="7"/>
  <c r="CO324" i="7"/>
  <c r="CA324" i="7"/>
  <c r="E324" i="7"/>
  <c r="D324" i="7"/>
  <c r="CC324" i="7" s="1"/>
  <c r="CO323" i="7"/>
  <c r="CB323" i="7"/>
  <c r="CA323" i="7"/>
  <c r="E323" i="7"/>
  <c r="CP323" i="7" s="1"/>
  <c r="D323" i="7"/>
  <c r="CO322" i="7"/>
  <c r="CB322" i="7"/>
  <c r="CA322" i="7"/>
  <c r="E322" i="7"/>
  <c r="CP322" i="7" s="1"/>
  <c r="D322" i="7"/>
  <c r="CQ322" i="7" s="1"/>
  <c r="C322" i="7"/>
  <c r="CO321" i="7"/>
  <c r="CA321" i="7"/>
  <c r="E321" i="7"/>
  <c r="CP321" i="7" s="1"/>
  <c r="D321" i="7"/>
  <c r="CO320" i="7"/>
  <c r="CA320" i="7"/>
  <c r="E320" i="7"/>
  <c r="CP320" i="7" s="1"/>
  <c r="D320" i="7"/>
  <c r="CQ320" i="7" s="1"/>
  <c r="CO319" i="7"/>
  <c r="CB319" i="7"/>
  <c r="CA319" i="7"/>
  <c r="E319" i="7"/>
  <c r="CP319" i="7" s="1"/>
  <c r="D319" i="7"/>
  <c r="CO318" i="7"/>
  <c r="CA318" i="7"/>
  <c r="E318" i="7"/>
  <c r="CP318" i="7" s="1"/>
  <c r="D318" i="7"/>
  <c r="CO317" i="7"/>
  <c r="CA317" i="7"/>
  <c r="E317" i="7"/>
  <c r="D317" i="7"/>
  <c r="CQ317" i="7" s="1"/>
  <c r="CO316" i="7"/>
  <c r="CA316" i="7"/>
  <c r="E316" i="7"/>
  <c r="D316" i="7"/>
  <c r="CC316" i="7" s="1"/>
  <c r="CS315" i="7"/>
  <c r="CR315" i="7"/>
  <c r="CP315" i="7"/>
  <c r="CO315" i="7"/>
  <c r="CG315" i="7"/>
  <c r="CA315" i="7"/>
  <c r="E315" i="7"/>
  <c r="CB315" i="7" s="1"/>
  <c r="C315" i="7"/>
  <c r="CF315" i="7" s="1"/>
  <c r="CO314" i="7"/>
  <c r="CA314" i="7"/>
  <c r="E314" i="7"/>
  <c r="CO313" i="7"/>
  <c r="CA313" i="7"/>
  <c r="E313" i="7"/>
  <c r="CO312" i="7"/>
  <c r="CA312" i="7"/>
  <c r="E312" i="7"/>
  <c r="CB312" i="7" s="1"/>
  <c r="C312" i="7"/>
  <c r="CO311" i="7"/>
  <c r="CA311" i="7"/>
  <c r="E311" i="7"/>
  <c r="CO310" i="7"/>
  <c r="CA310" i="7"/>
  <c r="E310" i="7"/>
  <c r="CB310" i="7" s="1"/>
  <c r="CO309" i="7"/>
  <c r="CA309" i="7"/>
  <c r="E309" i="7"/>
  <c r="CO308" i="7"/>
  <c r="CA308" i="7"/>
  <c r="E308" i="7"/>
  <c r="CP308" i="7" s="1"/>
  <c r="C308" i="7"/>
  <c r="CO307" i="7"/>
  <c r="CA307" i="7"/>
  <c r="E307" i="7"/>
  <c r="AV306" i="7"/>
  <c r="AU306" i="7"/>
  <c r="AT306" i="7"/>
  <c r="AS306" i="7"/>
  <c r="AR306" i="7"/>
  <c r="AQ306" i="7"/>
  <c r="AP306" i="7"/>
  <c r="AO306" i="7"/>
  <c r="AN306" i="7"/>
  <c r="AM306" i="7"/>
  <c r="AL306" i="7"/>
  <c r="AK306" i="7"/>
  <c r="AJ306" i="7"/>
  <c r="AI306" i="7"/>
  <c r="AH306" i="7"/>
  <c r="AG306" i="7"/>
  <c r="AF306" i="7"/>
  <c r="AE306" i="7"/>
  <c r="AD306" i="7"/>
  <c r="AC306" i="7"/>
  <c r="AB306" i="7"/>
  <c r="AA306" i="7"/>
  <c r="Z306" i="7"/>
  <c r="Y306" i="7"/>
  <c r="X306" i="7"/>
  <c r="W306" i="7"/>
  <c r="V306" i="7"/>
  <c r="U306" i="7"/>
  <c r="T306" i="7"/>
  <c r="S306" i="7"/>
  <c r="R306" i="7"/>
  <c r="Q306" i="7"/>
  <c r="P306" i="7"/>
  <c r="O306" i="7"/>
  <c r="N306" i="7"/>
  <c r="M306" i="7"/>
  <c r="E306" i="7" s="1"/>
  <c r="L306" i="7"/>
  <c r="D306" i="7" s="1"/>
  <c r="C306" i="7" s="1"/>
  <c r="K306" i="7"/>
  <c r="J306" i="7"/>
  <c r="I306" i="7"/>
  <c r="H306" i="7"/>
  <c r="G306" i="7"/>
  <c r="F306" i="7"/>
  <c r="E301" i="7"/>
  <c r="D301" i="7"/>
  <c r="E300" i="7"/>
  <c r="D300" i="7"/>
  <c r="C300" i="7" s="1"/>
  <c r="CR300" i="7" s="1"/>
  <c r="E299" i="7"/>
  <c r="D299" i="7"/>
  <c r="E298" i="7"/>
  <c r="D298" i="7"/>
  <c r="E293" i="7"/>
  <c r="CP293" i="7" s="1"/>
  <c r="D293" i="7"/>
  <c r="CE292" i="7"/>
  <c r="CC292" i="7"/>
  <c r="E292" i="7"/>
  <c r="CP292" i="7" s="1"/>
  <c r="D292" i="7"/>
  <c r="CS291" i="7"/>
  <c r="CE291" i="7"/>
  <c r="CC291" i="7"/>
  <c r="E291" i="7"/>
  <c r="CP291" i="7" s="1"/>
  <c r="D291" i="7"/>
  <c r="CS290" i="7"/>
  <c r="E290" i="7"/>
  <c r="CE290" i="7" s="1"/>
  <c r="D290" i="7"/>
  <c r="E289" i="7"/>
  <c r="CE289" i="7" s="1"/>
  <c r="D289" i="7"/>
  <c r="CD289" i="7" s="1"/>
  <c r="E288" i="7"/>
  <c r="D288" i="7"/>
  <c r="E287" i="7"/>
  <c r="CS287" i="7" s="1"/>
  <c r="D287" i="7"/>
  <c r="CR287" i="7" s="1"/>
  <c r="CR286" i="7"/>
  <c r="E286" i="7"/>
  <c r="CE286" i="7" s="1"/>
  <c r="D286" i="7"/>
  <c r="E285" i="7"/>
  <c r="CE285" i="7" s="1"/>
  <c r="D285" i="7"/>
  <c r="CD285" i="7" s="1"/>
  <c r="E284" i="7"/>
  <c r="CS284" i="7" s="1"/>
  <c r="D284" i="7"/>
  <c r="CC283" i="7"/>
  <c r="E283" i="7"/>
  <c r="CS283" i="7" s="1"/>
  <c r="D283" i="7"/>
  <c r="CR283" i="7" s="1"/>
  <c r="E282" i="7"/>
  <c r="CE282" i="7" s="1"/>
  <c r="D282" i="7"/>
  <c r="CR282" i="7" s="1"/>
  <c r="E281" i="7"/>
  <c r="CS281" i="7" s="1"/>
  <c r="D281" i="7"/>
  <c r="CE280" i="7"/>
  <c r="E280" i="7"/>
  <c r="CS280" i="7" s="1"/>
  <c r="D280" i="7"/>
  <c r="E279" i="7"/>
  <c r="D279" i="7"/>
  <c r="E278" i="7"/>
  <c r="CC278" i="7" s="1"/>
  <c r="D278" i="7"/>
  <c r="CC277" i="7"/>
  <c r="E277" i="7"/>
  <c r="CS277" i="7" s="1"/>
  <c r="D277" i="7"/>
  <c r="CR277" i="7" s="1"/>
  <c r="E276" i="7"/>
  <c r="CE276" i="7" s="1"/>
  <c r="D276" i="7"/>
  <c r="CR276" i="7" s="1"/>
  <c r="CE275" i="7"/>
  <c r="E275" i="7"/>
  <c r="D275" i="7"/>
  <c r="CD275" i="7" s="1"/>
  <c r="E274" i="7"/>
  <c r="CS274" i="7" s="1"/>
  <c r="D274" i="7"/>
  <c r="E273" i="7"/>
  <c r="D273" i="7"/>
  <c r="CR272" i="7"/>
  <c r="E272" i="7"/>
  <c r="CS272" i="7" s="1"/>
  <c r="D272" i="7"/>
  <c r="CS271" i="7"/>
  <c r="E271" i="7"/>
  <c r="CE271" i="7" s="1"/>
  <c r="D271" i="7"/>
  <c r="CD271" i="7" s="1"/>
  <c r="CB270" i="7"/>
  <c r="E270" i="7"/>
  <c r="CS270" i="7" s="1"/>
  <c r="D270" i="7"/>
  <c r="C270" i="7"/>
  <c r="CS269" i="7"/>
  <c r="CR269" i="7"/>
  <c r="CP269" i="7"/>
  <c r="CE269" i="7"/>
  <c r="CD269" i="7"/>
  <c r="E269" i="7"/>
  <c r="CQ269" i="7" s="1"/>
  <c r="D269" i="7"/>
  <c r="C269" i="7" s="1"/>
  <c r="CW269" i="7" s="1"/>
  <c r="CB268" i="7"/>
  <c r="E268" i="7"/>
  <c r="D268" i="7"/>
  <c r="CR268" i="7" s="1"/>
  <c r="C268" i="7"/>
  <c r="CW267" i="7"/>
  <c r="CS267" i="7"/>
  <c r="CR267" i="7"/>
  <c r="CP267" i="7"/>
  <c r="CF267" i="7"/>
  <c r="CD267" i="7"/>
  <c r="E267" i="7"/>
  <c r="CQ267" i="7" s="1"/>
  <c r="D267" i="7"/>
  <c r="C267" i="7"/>
  <c r="E266" i="7"/>
  <c r="D266" i="7"/>
  <c r="CR266" i="7" s="1"/>
  <c r="C266" i="7"/>
  <c r="CW265" i="7"/>
  <c r="CS265" i="7"/>
  <c r="CR265" i="7"/>
  <c r="E265" i="7"/>
  <c r="CQ265" i="7" s="1"/>
  <c r="D265" i="7"/>
  <c r="CD265" i="7" s="1"/>
  <c r="C265" i="7"/>
  <c r="CF265" i="7" s="1"/>
  <c r="CP264" i="7"/>
  <c r="CD264" i="7"/>
  <c r="CB264" i="7"/>
  <c r="E264" i="7"/>
  <c r="C264" i="7" s="1"/>
  <c r="D264" i="7"/>
  <c r="CR264" i="7" s="1"/>
  <c r="E263" i="7"/>
  <c r="CQ263" i="7" s="1"/>
  <c r="D263" i="7"/>
  <c r="CR263" i="7" s="1"/>
  <c r="E262" i="7"/>
  <c r="CS262" i="7" s="1"/>
  <c r="D262" i="7"/>
  <c r="CB261" i="7"/>
  <c r="E261" i="7"/>
  <c r="CS261" i="7" s="1"/>
  <c r="D261" i="7"/>
  <c r="CR261" i="7" s="1"/>
  <c r="C261" i="7"/>
  <c r="CR260" i="7"/>
  <c r="E260" i="7"/>
  <c r="E259" i="7"/>
  <c r="D259" i="7"/>
  <c r="CD259" i="7" s="1"/>
  <c r="CP258" i="7"/>
  <c r="CC258" i="7"/>
  <c r="E258" i="7"/>
  <c r="CB258" i="7" s="1"/>
  <c r="D258" i="7"/>
  <c r="E257" i="7"/>
  <c r="CQ257" i="7" s="1"/>
  <c r="D257" i="7"/>
  <c r="CD257" i="7" s="1"/>
  <c r="CB256" i="7"/>
  <c r="E256" i="7"/>
  <c r="CC256" i="7" s="1"/>
  <c r="D256" i="7"/>
  <c r="CR256" i="7" s="1"/>
  <c r="E255" i="7"/>
  <c r="C255" i="7" s="1"/>
  <c r="CH255" i="7" s="1"/>
  <c r="D255" i="7"/>
  <c r="CD255" i="7" s="1"/>
  <c r="CP254" i="7"/>
  <c r="CC254" i="7"/>
  <c r="CB254" i="7"/>
  <c r="E254" i="7"/>
  <c r="D254" i="7"/>
  <c r="E253" i="7"/>
  <c r="C253" i="7" s="1"/>
  <c r="CT253" i="7" s="1"/>
  <c r="D253" i="7"/>
  <c r="CR253" i="7" s="1"/>
  <c r="CD252" i="7"/>
  <c r="E252" i="7"/>
  <c r="C252" i="7" s="1"/>
  <c r="D252" i="7"/>
  <c r="CR252" i="7" s="1"/>
  <c r="CB251" i="7"/>
  <c r="E251" i="7"/>
  <c r="CP251" i="7" s="1"/>
  <c r="D251" i="7"/>
  <c r="CD251" i="7" s="1"/>
  <c r="C251" i="7"/>
  <c r="CV251" i="7" s="1"/>
  <c r="CD250" i="7"/>
  <c r="E250" i="7"/>
  <c r="C250" i="7" s="1"/>
  <c r="D250" i="7"/>
  <c r="CR250" i="7" s="1"/>
  <c r="CB249" i="7"/>
  <c r="E249" i="7"/>
  <c r="D249" i="7"/>
  <c r="E248" i="7"/>
  <c r="D248" i="7"/>
  <c r="CR248" i="7" s="1"/>
  <c r="CR247" i="7"/>
  <c r="CP247" i="7"/>
  <c r="CB247" i="7"/>
  <c r="E247" i="7"/>
  <c r="D247" i="7"/>
  <c r="CD247" i="7" s="1"/>
  <c r="E245" i="7"/>
  <c r="D245" i="7"/>
  <c r="CR245" i="7" s="1"/>
  <c r="CC241" i="7"/>
  <c r="E241" i="7"/>
  <c r="D241" i="7"/>
  <c r="CX240" i="7"/>
  <c r="CV240" i="7"/>
  <c r="CG240" i="7"/>
  <c r="CC240" i="7"/>
  <c r="E240" i="7"/>
  <c r="C240" i="7" s="1"/>
  <c r="CK240" i="7" s="1"/>
  <c r="D240" i="7"/>
  <c r="CU240" i="7" s="1"/>
  <c r="E239" i="7"/>
  <c r="D239" i="7"/>
  <c r="CU239" i="7" s="1"/>
  <c r="C239" i="7"/>
  <c r="E238" i="7"/>
  <c r="D238" i="7"/>
  <c r="E237" i="7"/>
  <c r="D237" i="7"/>
  <c r="CU237" i="7" s="1"/>
  <c r="CX236" i="7"/>
  <c r="E236" i="7"/>
  <c r="CV236" i="7" s="1"/>
  <c r="D236" i="7"/>
  <c r="CU236" i="7" s="1"/>
  <c r="CC235" i="7"/>
  <c r="E235" i="7"/>
  <c r="D235" i="7"/>
  <c r="C235" i="7"/>
  <c r="E234" i="7"/>
  <c r="D234" i="7"/>
  <c r="CU234" i="7" s="1"/>
  <c r="CX233" i="7"/>
  <c r="CC233" i="7"/>
  <c r="E233" i="7"/>
  <c r="D233" i="7"/>
  <c r="CU233" i="7" s="1"/>
  <c r="CC232" i="7"/>
  <c r="E232" i="7"/>
  <c r="CV232" i="7" s="1"/>
  <c r="D232" i="7"/>
  <c r="CU232" i="7" s="1"/>
  <c r="CX231" i="7"/>
  <c r="CG231" i="7"/>
  <c r="CC231" i="7"/>
  <c r="E231" i="7"/>
  <c r="C231" i="7" s="1"/>
  <c r="D231" i="7"/>
  <c r="CU231" i="7" s="1"/>
  <c r="CX230" i="7"/>
  <c r="CV230" i="7"/>
  <c r="CC230" i="7"/>
  <c r="E230" i="7"/>
  <c r="D230" i="7"/>
  <c r="CU230" i="7" s="1"/>
  <c r="CC229" i="7"/>
  <c r="E229" i="7"/>
  <c r="C229" i="7" s="1"/>
  <c r="D229" i="7"/>
  <c r="CJ229" i="7" s="1"/>
  <c r="E228" i="7"/>
  <c r="CW228" i="7" s="1"/>
  <c r="D228" i="7"/>
  <c r="CJ228" i="7" s="1"/>
  <c r="E227" i="7"/>
  <c r="D227" i="7"/>
  <c r="CJ227" i="7" s="1"/>
  <c r="C227" i="7"/>
  <c r="E226" i="7"/>
  <c r="C226" i="7" s="1"/>
  <c r="D226" i="7"/>
  <c r="E225" i="7"/>
  <c r="D225" i="7"/>
  <c r="CU225" i="7" s="1"/>
  <c r="CX224" i="7"/>
  <c r="E224" i="7"/>
  <c r="CV224" i="7" s="1"/>
  <c r="D224" i="7"/>
  <c r="CU224" i="7" s="1"/>
  <c r="CC223" i="7"/>
  <c r="E223" i="7"/>
  <c r="D223" i="7"/>
  <c r="C223" i="7"/>
  <c r="CX222" i="7"/>
  <c r="E222" i="7"/>
  <c r="C222" i="7" s="1"/>
  <c r="D222" i="7"/>
  <c r="CU222" i="7" s="1"/>
  <c r="CX221" i="7"/>
  <c r="E221" i="7"/>
  <c r="CV221" i="7" s="1"/>
  <c r="D221" i="7"/>
  <c r="CG221" i="7" s="1"/>
  <c r="C221" i="7"/>
  <c r="E220" i="7"/>
  <c r="CH220" i="7" s="1"/>
  <c r="D220" i="7"/>
  <c r="CX219" i="7"/>
  <c r="CV219" i="7"/>
  <c r="CR219" i="7"/>
  <c r="CJ219" i="7"/>
  <c r="CA219" i="7"/>
  <c r="E219" i="7"/>
  <c r="CO219" i="7" s="1"/>
  <c r="D219" i="7"/>
  <c r="CG219" i="7" s="1"/>
  <c r="E218" i="7"/>
  <c r="CH218" i="7" s="1"/>
  <c r="D218" i="7"/>
  <c r="CG218" i="7" s="1"/>
  <c r="E217" i="7"/>
  <c r="CV217" i="7" s="1"/>
  <c r="D217" i="7"/>
  <c r="C217" i="7"/>
  <c r="CK217" i="7" s="1"/>
  <c r="E216" i="7"/>
  <c r="D216" i="7"/>
  <c r="CU216" i="7" s="1"/>
  <c r="C216" i="7"/>
  <c r="E215" i="7"/>
  <c r="D215" i="7"/>
  <c r="CU215" i="7" s="1"/>
  <c r="CC214" i="7"/>
  <c r="E214" i="7"/>
  <c r="C214" i="7" s="1"/>
  <c r="D214" i="7"/>
  <c r="CU214" i="7" s="1"/>
  <c r="CX213" i="7"/>
  <c r="CV213" i="7"/>
  <c r="E213" i="7"/>
  <c r="D213" i="7"/>
  <c r="CU213" i="7" s="1"/>
  <c r="CX212" i="7"/>
  <c r="CC212" i="7"/>
  <c r="E212" i="7"/>
  <c r="D212" i="7"/>
  <c r="CU212" i="7" s="1"/>
  <c r="C212" i="7"/>
  <c r="CC211" i="7"/>
  <c r="E211" i="7"/>
  <c r="CO211" i="7" s="1"/>
  <c r="D211" i="7"/>
  <c r="CU211" i="7" s="1"/>
  <c r="CX210" i="7"/>
  <c r="CU210" i="7"/>
  <c r="CR210" i="7"/>
  <c r="CP210" i="7"/>
  <c r="CJ210" i="7"/>
  <c r="CG210" i="7"/>
  <c r="CB210" i="7"/>
  <c r="E210" i="7"/>
  <c r="C210" i="7" s="1"/>
  <c r="D210" i="7"/>
  <c r="CQ210" i="7" s="1"/>
  <c r="E209" i="7"/>
  <c r="CO209" i="7" s="1"/>
  <c r="D209" i="7"/>
  <c r="CU209" i="7" s="1"/>
  <c r="C209" i="7"/>
  <c r="CT209" i="7" s="1"/>
  <c r="E208" i="7"/>
  <c r="CX207" i="7"/>
  <c r="CW207" i="7"/>
  <c r="CU207" i="7"/>
  <c r="CP207" i="7"/>
  <c r="CO207" i="7"/>
  <c r="CJ207" i="7"/>
  <c r="CI207" i="7"/>
  <c r="CH207" i="7"/>
  <c r="CB207" i="7"/>
  <c r="E207" i="7"/>
  <c r="CV207" i="7" s="1"/>
  <c r="D207" i="7"/>
  <c r="E206" i="7"/>
  <c r="D206" i="7"/>
  <c r="E205" i="7"/>
  <c r="CV205" i="7" s="1"/>
  <c r="D205" i="7"/>
  <c r="CX205" i="7" s="1"/>
  <c r="CB204" i="7"/>
  <c r="E204" i="7"/>
  <c r="CV204" i="7" s="1"/>
  <c r="D204" i="7"/>
  <c r="CQ204" i="7" s="1"/>
  <c r="CX203" i="7"/>
  <c r="CW203" i="7"/>
  <c r="CU203" i="7"/>
  <c r="CP203" i="7"/>
  <c r="CO203" i="7"/>
  <c r="CJ203" i="7"/>
  <c r="E203" i="7"/>
  <c r="CV203" i="7" s="1"/>
  <c r="D203" i="7"/>
  <c r="E202" i="7"/>
  <c r="CV202" i="7" s="1"/>
  <c r="D202" i="7"/>
  <c r="E201" i="7"/>
  <c r="D201" i="7"/>
  <c r="CU201" i="7" s="1"/>
  <c r="CW200" i="7"/>
  <c r="CU200" i="7"/>
  <c r="CP200" i="7"/>
  <c r="CO200" i="7"/>
  <c r="CJ200" i="7"/>
  <c r="CI200" i="7"/>
  <c r="E200" i="7"/>
  <c r="CV200" i="7" s="1"/>
  <c r="D200" i="7"/>
  <c r="E199" i="7"/>
  <c r="D199" i="7"/>
  <c r="CW198" i="7"/>
  <c r="CP198" i="7"/>
  <c r="CO198" i="7"/>
  <c r="CI198" i="7"/>
  <c r="E198" i="7"/>
  <c r="CV198" i="7" s="1"/>
  <c r="D198" i="7"/>
  <c r="CU198" i="7" s="1"/>
  <c r="CH197" i="7"/>
  <c r="E197" i="7"/>
  <c r="D197" i="7"/>
  <c r="CW196" i="7"/>
  <c r="CP196" i="7"/>
  <c r="CO196" i="7"/>
  <c r="CJ196" i="7"/>
  <c r="CI196" i="7"/>
  <c r="CH196" i="7"/>
  <c r="CD196" i="7"/>
  <c r="CA196" i="7"/>
  <c r="E196" i="7"/>
  <c r="CV196" i="7" s="1"/>
  <c r="D196" i="7"/>
  <c r="CU196" i="7" s="1"/>
  <c r="E195" i="7"/>
  <c r="CB195" i="7" s="1"/>
  <c r="D195" i="7"/>
  <c r="CW193" i="7"/>
  <c r="CU193" i="7"/>
  <c r="CP193" i="7"/>
  <c r="CO193" i="7"/>
  <c r="CI193" i="7"/>
  <c r="CH193" i="7"/>
  <c r="E193" i="7"/>
  <c r="CV193" i="7" s="1"/>
  <c r="D193" i="7"/>
  <c r="E187" i="7"/>
  <c r="D187" i="7"/>
  <c r="C187" i="7" s="1"/>
  <c r="CB187" i="7" s="1"/>
  <c r="E186" i="7"/>
  <c r="D186" i="7"/>
  <c r="C186" i="7" s="1"/>
  <c r="CB186" i="7" s="1"/>
  <c r="E185" i="7"/>
  <c r="D185" i="7"/>
  <c r="C185" i="7" s="1"/>
  <c r="CB185" i="7" s="1"/>
  <c r="E184" i="7"/>
  <c r="D184" i="7"/>
  <c r="C184" i="7" s="1"/>
  <c r="Q183" i="7"/>
  <c r="P183" i="7"/>
  <c r="O183" i="7"/>
  <c r="N183" i="7"/>
  <c r="M183" i="7"/>
  <c r="L183" i="7"/>
  <c r="K183" i="7"/>
  <c r="J183" i="7"/>
  <c r="I183" i="7"/>
  <c r="H183" i="7"/>
  <c r="G183" i="7"/>
  <c r="F183" i="7"/>
  <c r="E182" i="7"/>
  <c r="D182" i="7"/>
  <c r="E181" i="7"/>
  <c r="D181" i="7"/>
  <c r="E180" i="7"/>
  <c r="D180" i="7"/>
  <c r="D183" i="7" s="1"/>
  <c r="C180" i="7"/>
  <c r="CA180" i="7" s="1"/>
  <c r="R175" i="7"/>
  <c r="Q175" i="7"/>
  <c r="P175" i="7"/>
  <c r="O175" i="7"/>
  <c r="N175" i="7"/>
  <c r="M175" i="7"/>
  <c r="L175" i="7"/>
  <c r="K175" i="7"/>
  <c r="J175" i="7"/>
  <c r="I175" i="7"/>
  <c r="H175" i="7"/>
  <c r="G175" i="7"/>
  <c r="F175" i="7"/>
  <c r="E174" i="7"/>
  <c r="D174" i="7"/>
  <c r="C174" i="7"/>
  <c r="CA174" i="7" s="1"/>
  <c r="E173" i="7"/>
  <c r="D173" i="7"/>
  <c r="C173" i="7"/>
  <c r="CA173" i="7" s="1"/>
  <c r="E172" i="7"/>
  <c r="D172" i="7"/>
  <c r="E171" i="7"/>
  <c r="D171" i="7"/>
  <c r="D175" i="7" s="1"/>
  <c r="R170" i="7"/>
  <c r="R176" i="7" s="1"/>
  <c r="Q170" i="7"/>
  <c r="P170" i="7"/>
  <c r="O170" i="7"/>
  <c r="N170" i="7"/>
  <c r="M170" i="7"/>
  <c r="M176" i="7" s="1"/>
  <c r="L170" i="7"/>
  <c r="L176" i="7" s="1"/>
  <c r="K170" i="7"/>
  <c r="K176" i="7" s="1"/>
  <c r="J170" i="7"/>
  <c r="J176" i="7" s="1"/>
  <c r="I170" i="7"/>
  <c r="I176" i="7" s="1"/>
  <c r="H170" i="7"/>
  <c r="H176" i="7" s="1"/>
  <c r="G170" i="7"/>
  <c r="G176" i="7" s="1"/>
  <c r="F170" i="7"/>
  <c r="F176" i="7" s="1"/>
  <c r="E169" i="7"/>
  <c r="D169" i="7"/>
  <c r="E168" i="7"/>
  <c r="D168" i="7"/>
  <c r="C168" i="7" s="1"/>
  <c r="CA168" i="7" s="1"/>
  <c r="E167" i="7"/>
  <c r="D167" i="7"/>
  <c r="O162" i="7"/>
  <c r="N162" i="7"/>
  <c r="M162" i="7"/>
  <c r="L162" i="7"/>
  <c r="K162" i="7"/>
  <c r="J162" i="7"/>
  <c r="I162" i="7"/>
  <c r="H162" i="7"/>
  <c r="G162" i="7"/>
  <c r="F162" i="7"/>
  <c r="E161" i="7"/>
  <c r="D161" i="7"/>
  <c r="C161" i="7"/>
  <c r="CA161" i="7" s="1"/>
  <c r="E160" i="7"/>
  <c r="D160" i="7"/>
  <c r="C160" i="7"/>
  <c r="CA160" i="7" s="1"/>
  <c r="E159" i="7"/>
  <c r="C159" i="7" s="1"/>
  <c r="D159" i="7"/>
  <c r="E158" i="7"/>
  <c r="D158" i="7"/>
  <c r="O157" i="7"/>
  <c r="N157" i="7"/>
  <c r="N163" i="7" s="1"/>
  <c r="M157" i="7"/>
  <c r="M163" i="7" s="1"/>
  <c r="L157" i="7"/>
  <c r="K157" i="7"/>
  <c r="J157" i="7"/>
  <c r="J163" i="7" s="1"/>
  <c r="I157" i="7"/>
  <c r="I163" i="7" s="1"/>
  <c r="H157" i="7"/>
  <c r="G157" i="7"/>
  <c r="F157" i="7"/>
  <c r="E156" i="7"/>
  <c r="D156" i="7"/>
  <c r="C156" i="7" s="1"/>
  <c r="E155" i="7"/>
  <c r="D155" i="7"/>
  <c r="C155" i="7" s="1"/>
  <c r="CB155" i="7" s="1"/>
  <c r="E154" i="7"/>
  <c r="E157" i="7" s="1"/>
  <c r="D154" i="7"/>
  <c r="E150" i="7"/>
  <c r="D150" i="7"/>
  <c r="C150" i="7" s="1"/>
  <c r="CC150" i="7" s="1"/>
  <c r="E149" i="7"/>
  <c r="D149" i="7"/>
  <c r="C149" i="7" s="1"/>
  <c r="E148" i="7"/>
  <c r="D148" i="7"/>
  <c r="C148" i="7" s="1"/>
  <c r="CC148" i="7" s="1"/>
  <c r="E147" i="7"/>
  <c r="D147" i="7"/>
  <c r="E146" i="7"/>
  <c r="D146" i="7"/>
  <c r="E141" i="7"/>
  <c r="D141" i="7"/>
  <c r="C141" i="7" s="1"/>
  <c r="CQ141" i="7" s="1"/>
  <c r="E140" i="7"/>
  <c r="D140" i="7"/>
  <c r="E139" i="7"/>
  <c r="D139" i="7"/>
  <c r="C139" i="7" s="1"/>
  <c r="CQ139" i="7" s="1"/>
  <c r="E138" i="7"/>
  <c r="C138" i="7" s="1"/>
  <c r="D138" i="7"/>
  <c r="E137" i="7"/>
  <c r="D137" i="7"/>
  <c r="C137" i="7" s="1"/>
  <c r="E136" i="7"/>
  <c r="D136" i="7"/>
  <c r="E135" i="7"/>
  <c r="D135" i="7"/>
  <c r="C135" i="7"/>
  <c r="CP135" i="7" s="1"/>
  <c r="E134" i="7"/>
  <c r="C134" i="7" s="1"/>
  <c r="D134" i="7"/>
  <c r="E133" i="7"/>
  <c r="D133" i="7"/>
  <c r="C133" i="7"/>
  <c r="CP133" i="7" s="1"/>
  <c r="E128" i="7"/>
  <c r="D128" i="7"/>
  <c r="C128" i="7"/>
  <c r="CA128" i="7" s="1"/>
  <c r="E127" i="7"/>
  <c r="D127" i="7"/>
  <c r="E126" i="7"/>
  <c r="C126" i="7" s="1"/>
  <c r="D126" i="7"/>
  <c r="E125" i="7"/>
  <c r="D125" i="7"/>
  <c r="C125" i="7"/>
  <c r="CA125" i="7" s="1"/>
  <c r="E124" i="7"/>
  <c r="D124" i="7"/>
  <c r="C124" i="7" s="1"/>
  <c r="CA124" i="7" s="1"/>
  <c r="E123" i="7"/>
  <c r="C123" i="7" s="1"/>
  <c r="D123" i="7"/>
  <c r="E122" i="7"/>
  <c r="C122" i="7" s="1"/>
  <c r="D122" i="7"/>
  <c r="E121" i="7"/>
  <c r="D121" i="7"/>
  <c r="C121" i="7"/>
  <c r="CA121" i="7" s="1"/>
  <c r="E120" i="7"/>
  <c r="D120" i="7"/>
  <c r="C120" i="7" s="1"/>
  <c r="CA120" i="7" s="1"/>
  <c r="E119" i="7"/>
  <c r="D119" i="7"/>
  <c r="E114" i="7"/>
  <c r="D114" i="7"/>
  <c r="E113" i="7"/>
  <c r="D113" i="7"/>
  <c r="E112" i="7"/>
  <c r="D112" i="7"/>
  <c r="M111" i="7"/>
  <c r="L111" i="7"/>
  <c r="K111" i="7"/>
  <c r="J111" i="7"/>
  <c r="I111" i="7"/>
  <c r="H111" i="7"/>
  <c r="G111" i="7"/>
  <c r="F111" i="7"/>
  <c r="D111" i="7" s="1"/>
  <c r="E106" i="7"/>
  <c r="D106" i="7"/>
  <c r="C106" i="7"/>
  <c r="CG106" i="7" s="1"/>
  <c r="E105" i="7"/>
  <c r="D105" i="7"/>
  <c r="E104" i="7"/>
  <c r="D104" i="7"/>
  <c r="C104" i="7" s="1"/>
  <c r="CG104" i="7" s="1"/>
  <c r="E103" i="7"/>
  <c r="D103" i="7"/>
  <c r="E98" i="7"/>
  <c r="D98" i="7"/>
  <c r="C98" i="7"/>
  <c r="CA98" i="7" s="1"/>
  <c r="E97" i="7"/>
  <c r="D97" i="7"/>
  <c r="C97" i="7" s="1"/>
  <c r="E96" i="7"/>
  <c r="C96" i="7" s="1"/>
  <c r="D96" i="7"/>
  <c r="E95" i="7"/>
  <c r="D95" i="7"/>
  <c r="C95" i="7" s="1"/>
  <c r="CA95" i="7" s="1"/>
  <c r="CP89" i="7"/>
  <c r="C89" i="7"/>
  <c r="CP86" i="7"/>
  <c r="CO86" i="7"/>
  <c r="CB86" i="7"/>
  <c r="CA86" i="7"/>
  <c r="E86" i="7" s="1"/>
  <c r="CP83" i="7"/>
  <c r="CB83" i="7"/>
  <c r="S83" i="7" s="1"/>
  <c r="CA83" i="7"/>
  <c r="C83" i="7"/>
  <c r="CO83" i="7" s="1"/>
  <c r="CP82" i="7"/>
  <c r="CB82" i="7"/>
  <c r="C82" i="7"/>
  <c r="CO82" i="7" s="1"/>
  <c r="C81" i="7"/>
  <c r="CO81" i="7" s="1"/>
  <c r="C80" i="7"/>
  <c r="C79" i="7"/>
  <c r="CO79" i="7" s="1"/>
  <c r="C78" i="7"/>
  <c r="CO78" i="7" s="1"/>
  <c r="CP77" i="7"/>
  <c r="CB77" i="7"/>
  <c r="CA77" i="7"/>
  <c r="C77" i="7"/>
  <c r="CO77" i="7" s="1"/>
  <c r="C76" i="7"/>
  <c r="CO76" i="7" s="1"/>
  <c r="C75" i="7"/>
  <c r="CO75" i="7" s="1"/>
  <c r="C74" i="7"/>
  <c r="CO74" i="7" s="1"/>
  <c r="C73" i="7"/>
  <c r="CO73" i="7" s="1"/>
  <c r="C72" i="7"/>
  <c r="CO72" i="7" s="1"/>
  <c r="CP71" i="7"/>
  <c r="C71" i="7"/>
  <c r="CO71" i="7" s="1"/>
  <c r="CB70" i="7"/>
  <c r="C70" i="7"/>
  <c r="CO70" i="7" s="1"/>
  <c r="C69" i="7"/>
  <c r="CB69" i="7" s="1"/>
  <c r="CP68" i="7"/>
  <c r="CB68" i="7"/>
  <c r="C68" i="7"/>
  <c r="CO68" i="7" s="1"/>
  <c r="C67" i="7"/>
  <c r="CO67" i="7" s="1"/>
  <c r="CP66" i="7"/>
  <c r="CB66" i="7"/>
  <c r="C66" i="7"/>
  <c r="CO66" i="7" s="1"/>
  <c r="C65" i="7"/>
  <c r="CO65" i="7" s="1"/>
  <c r="C64" i="7"/>
  <c r="R63" i="7"/>
  <c r="Q63" i="7"/>
  <c r="P63" i="7"/>
  <c r="O63" i="7"/>
  <c r="N63" i="7"/>
  <c r="M63" i="7"/>
  <c r="L63" i="7"/>
  <c r="K63" i="7"/>
  <c r="J63" i="7"/>
  <c r="I63" i="7"/>
  <c r="H63" i="7"/>
  <c r="G63" i="7"/>
  <c r="F63" i="7"/>
  <c r="E63" i="7"/>
  <c r="D63" i="7"/>
  <c r="CR59" i="7"/>
  <c r="CQ59" i="7"/>
  <c r="CD59" i="7"/>
  <c r="CC59" i="7"/>
  <c r="CB59" i="7"/>
  <c r="C59" i="7"/>
  <c r="CV58" i="7"/>
  <c r="CR58" i="7"/>
  <c r="CQ58" i="7"/>
  <c r="CD58" i="7"/>
  <c r="CC58" i="7"/>
  <c r="CB58" i="7"/>
  <c r="C58" i="7"/>
  <c r="CV57" i="7"/>
  <c r="CT57" i="7"/>
  <c r="CS57" i="7"/>
  <c r="CR57" i="7"/>
  <c r="CQ57" i="7"/>
  <c r="CP57" i="7"/>
  <c r="CO57" i="7"/>
  <c r="CH57" i="7"/>
  <c r="CF57" i="7"/>
  <c r="CE57" i="7"/>
  <c r="CD57" i="7"/>
  <c r="CC57" i="7"/>
  <c r="CB57" i="7"/>
  <c r="CA57" i="7"/>
  <c r="C57" i="7"/>
  <c r="CU57" i="7" s="1"/>
  <c r="CR56" i="7"/>
  <c r="CQ56" i="7"/>
  <c r="CD56" i="7"/>
  <c r="CC56" i="7"/>
  <c r="C56" i="7"/>
  <c r="CF56" i="7" s="1"/>
  <c r="CR55" i="7"/>
  <c r="CQ55" i="7"/>
  <c r="CD55" i="7"/>
  <c r="CC55" i="7"/>
  <c r="C55" i="7"/>
  <c r="CT55" i="7" s="1"/>
  <c r="CY51" i="7"/>
  <c r="CU51" i="7"/>
  <c r="CS51" i="7"/>
  <c r="CR51" i="7"/>
  <c r="CK51" i="7"/>
  <c r="CI51" i="7"/>
  <c r="CG51" i="7"/>
  <c r="CE51" i="7"/>
  <c r="CD51" i="7"/>
  <c r="CC51" i="7"/>
  <c r="CA51" i="7"/>
  <c r="C51" i="7"/>
  <c r="CS50" i="7"/>
  <c r="CR50" i="7"/>
  <c r="CO50" i="7"/>
  <c r="CJ50" i="7"/>
  <c r="CH50" i="7"/>
  <c r="CF50" i="7"/>
  <c r="CE50" i="7"/>
  <c r="CD50" i="7"/>
  <c r="CB50" i="7"/>
  <c r="C50" i="7"/>
  <c r="CY49" i="7"/>
  <c r="CU49" i="7"/>
  <c r="CS49" i="7"/>
  <c r="CR49" i="7"/>
  <c r="CE49" i="7"/>
  <c r="CD49" i="7"/>
  <c r="C49" i="7"/>
  <c r="CK49" i="7" s="1"/>
  <c r="CY48" i="7"/>
  <c r="CX48" i="7"/>
  <c r="CV48" i="7"/>
  <c r="CU48" i="7"/>
  <c r="CT48" i="7"/>
  <c r="CS48" i="7"/>
  <c r="CR48" i="7"/>
  <c r="CQ48" i="7"/>
  <c r="CO48" i="7"/>
  <c r="CJ48" i="7"/>
  <c r="CI48" i="7"/>
  <c r="CH48" i="7"/>
  <c r="CE48" i="7"/>
  <c r="CD48" i="7"/>
  <c r="C48" i="7"/>
  <c r="CW48" i="7" s="1"/>
  <c r="CS47" i="7"/>
  <c r="CR47" i="7"/>
  <c r="CE47" i="7"/>
  <c r="CD47" i="7"/>
  <c r="C47" i="7"/>
  <c r="CC47" i="7" s="1"/>
  <c r="CX46" i="7"/>
  <c r="CV46" i="7"/>
  <c r="CT46" i="7"/>
  <c r="CS46" i="7"/>
  <c r="CR46" i="7"/>
  <c r="CO46" i="7"/>
  <c r="CJ46" i="7"/>
  <c r="CE46" i="7"/>
  <c r="CD46" i="7"/>
  <c r="C46" i="7"/>
  <c r="CW46" i="7" s="1"/>
  <c r="CS45" i="7"/>
  <c r="CR45" i="7"/>
  <c r="CE45" i="7"/>
  <c r="CD45" i="7"/>
  <c r="CC45" i="7"/>
  <c r="C45" i="7"/>
  <c r="CI45" i="7" s="1"/>
  <c r="CS44" i="7"/>
  <c r="CR44" i="7"/>
  <c r="CE44" i="7"/>
  <c r="CD44" i="7"/>
  <c r="C44" i="7"/>
  <c r="CU44" i="7" s="1"/>
  <c r="CY43" i="7"/>
  <c r="CU43" i="7"/>
  <c r="CS43" i="7"/>
  <c r="CR43" i="7"/>
  <c r="CK43" i="7"/>
  <c r="CG43" i="7"/>
  <c r="CE43" i="7"/>
  <c r="CD43" i="7"/>
  <c r="CA43" i="7"/>
  <c r="C43" i="7"/>
  <c r="CI43" i="7" s="1"/>
  <c r="CS42" i="7"/>
  <c r="CR42" i="7"/>
  <c r="CH42" i="7"/>
  <c r="CF42" i="7"/>
  <c r="CE42" i="7"/>
  <c r="CD42" i="7"/>
  <c r="CB42" i="7"/>
  <c r="C42" i="7"/>
  <c r="CY41" i="7"/>
  <c r="CW41" i="7"/>
  <c r="CU41" i="7"/>
  <c r="CS41" i="7"/>
  <c r="CR41" i="7"/>
  <c r="CE41" i="7"/>
  <c r="CD41" i="7"/>
  <c r="C41" i="7"/>
  <c r="CY40" i="7"/>
  <c r="CX40" i="7"/>
  <c r="CV40" i="7"/>
  <c r="CU40" i="7"/>
  <c r="CT40" i="7"/>
  <c r="CS40" i="7"/>
  <c r="CR40" i="7"/>
  <c r="CQ40" i="7"/>
  <c r="CO40" i="7"/>
  <c r="CJ40" i="7"/>
  <c r="CI40" i="7"/>
  <c r="CE40" i="7"/>
  <c r="CD40" i="7"/>
  <c r="CB40" i="7"/>
  <c r="CA40" i="7"/>
  <c r="C40" i="7"/>
  <c r="CW40" i="7" s="1"/>
  <c r="CS39" i="7"/>
  <c r="CR39" i="7"/>
  <c r="CE39" i="7"/>
  <c r="CD39" i="7"/>
  <c r="C39" i="7"/>
  <c r="CQ39" i="7" s="1"/>
  <c r="CX38" i="7"/>
  <c r="CV38" i="7"/>
  <c r="CS38" i="7"/>
  <c r="CR38" i="7"/>
  <c r="CE38" i="7"/>
  <c r="CD38" i="7"/>
  <c r="CC38" i="7"/>
  <c r="CB38" i="7"/>
  <c r="C38" i="7"/>
  <c r="CY37" i="7"/>
  <c r="CV37" i="7"/>
  <c r="CS37" i="7"/>
  <c r="CR37" i="7"/>
  <c r="CQ37" i="7"/>
  <c r="CJ37" i="7"/>
  <c r="CG37" i="7"/>
  <c r="CE37" i="7"/>
  <c r="CD37" i="7"/>
  <c r="CC37" i="7"/>
  <c r="CA37" i="7"/>
  <c r="C37" i="7"/>
  <c r="CU37" i="7" s="1"/>
  <c r="CY36" i="7"/>
  <c r="CV36" i="7"/>
  <c r="CU36" i="7"/>
  <c r="CT36" i="7"/>
  <c r="CS36" i="7"/>
  <c r="CR36" i="7"/>
  <c r="CQ36" i="7"/>
  <c r="CO36" i="7"/>
  <c r="CJ36" i="7"/>
  <c r="CI36" i="7"/>
  <c r="CH36" i="7"/>
  <c r="CF36" i="7"/>
  <c r="CE36" i="7"/>
  <c r="CD36" i="7"/>
  <c r="CB36" i="7"/>
  <c r="CA36" i="7"/>
  <c r="C36" i="7"/>
  <c r="CW36" i="7" s="1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J35" i="7"/>
  <c r="I35" i="7"/>
  <c r="H35" i="7"/>
  <c r="G35" i="7"/>
  <c r="F35" i="7"/>
  <c r="E35" i="7"/>
  <c r="D35" i="7"/>
  <c r="CQ31" i="7"/>
  <c r="CP31" i="7"/>
  <c r="CO31" i="7"/>
  <c r="CC31" i="7"/>
  <c r="CB31" i="7"/>
  <c r="CA31" i="7"/>
  <c r="CQ30" i="7"/>
  <c r="CP30" i="7"/>
  <c r="CO30" i="7"/>
  <c r="CC30" i="7"/>
  <c r="CB30" i="7"/>
  <c r="CA30" i="7"/>
  <c r="G30" i="7" s="1"/>
  <c r="CQ29" i="7"/>
  <c r="CP29" i="7"/>
  <c r="CO29" i="7"/>
  <c r="CC29" i="7"/>
  <c r="CB29" i="7"/>
  <c r="CA29" i="7"/>
  <c r="G29" i="7" s="1"/>
  <c r="CQ28" i="7"/>
  <c r="CP28" i="7"/>
  <c r="CO28" i="7"/>
  <c r="CC28" i="7"/>
  <c r="CB28" i="7"/>
  <c r="CA28" i="7"/>
  <c r="CQ27" i="7"/>
  <c r="CP27" i="7"/>
  <c r="CO27" i="7"/>
  <c r="CC27" i="7"/>
  <c r="CB27" i="7"/>
  <c r="CA27" i="7"/>
  <c r="CQ26" i="7"/>
  <c r="CP26" i="7"/>
  <c r="CO26" i="7"/>
  <c r="CC26" i="7"/>
  <c r="CB26" i="7"/>
  <c r="CA26" i="7"/>
  <c r="G26" i="7" s="1"/>
  <c r="CQ25" i="7"/>
  <c r="CP25" i="7"/>
  <c r="CO25" i="7"/>
  <c r="CC25" i="7"/>
  <c r="CB25" i="7"/>
  <c r="G25" i="7" s="1"/>
  <c r="CA25" i="7"/>
  <c r="CQ24" i="7"/>
  <c r="CP24" i="7"/>
  <c r="CO24" i="7"/>
  <c r="CC24" i="7"/>
  <c r="CB24" i="7"/>
  <c r="CA24" i="7"/>
  <c r="CQ23" i="7"/>
  <c r="CP23" i="7"/>
  <c r="CO23" i="7"/>
  <c r="CC23" i="7"/>
  <c r="CB23" i="7"/>
  <c r="CA23" i="7"/>
  <c r="CQ22" i="7"/>
  <c r="CP22" i="7"/>
  <c r="CO22" i="7"/>
  <c r="CC22" i="7"/>
  <c r="CB22" i="7"/>
  <c r="CA22" i="7"/>
  <c r="CQ21" i="7"/>
  <c r="CP21" i="7"/>
  <c r="CO21" i="7"/>
  <c r="CC21" i="7"/>
  <c r="CB21" i="7"/>
  <c r="CA21" i="7"/>
  <c r="CQ20" i="7"/>
  <c r="CP20" i="7"/>
  <c r="CO20" i="7"/>
  <c r="CC20" i="7"/>
  <c r="CB20" i="7"/>
  <c r="CA20" i="7"/>
  <c r="G20" i="7" s="1"/>
  <c r="CQ19" i="7"/>
  <c r="CP19" i="7"/>
  <c r="CO19" i="7"/>
  <c r="CC19" i="7"/>
  <c r="CB19" i="7"/>
  <c r="CA19" i="7"/>
  <c r="CQ18" i="7"/>
  <c r="CP18" i="7"/>
  <c r="CO18" i="7"/>
  <c r="CC18" i="7"/>
  <c r="CB18" i="7"/>
  <c r="CA18" i="7"/>
  <c r="CX14" i="7"/>
  <c r="CW14" i="7"/>
  <c r="CV14" i="7"/>
  <c r="CR14" i="7"/>
  <c r="CQ14" i="7"/>
  <c r="CJ14" i="7"/>
  <c r="CI14" i="7"/>
  <c r="C14" i="7"/>
  <c r="CG14" i="7" s="1"/>
  <c r="CX13" i="7"/>
  <c r="CW13" i="7"/>
  <c r="CR13" i="7"/>
  <c r="CP13" i="7"/>
  <c r="CO13" i="7"/>
  <c r="CJ13" i="7"/>
  <c r="CI13" i="7"/>
  <c r="CH13" i="7"/>
  <c r="CG13" i="7"/>
  <c r="CE13" i="7"/>
  <c r="CC13" i="7"/>
  <c r="CA13" i="7"/>
  <c r="C13" i="7"/>
  <c r="CX12" i="7"/>
  <c r="CW12" i="7"/>
  <c r="CR12" i="7"/>
  <c r="CJ12" i="7"/>
  <c r="CI12" i="7"/>
  <c r="C12" i="7"/>
  <c r="CX11" i="7"/>
  <c r="CW11" i="7"/>
  <c r="CR11" i="7"/>
  <c r="CJ11" i="7"/>
  <c r="CI11" i="7"/>
  <c r="C11" i="7"/>
  <c r="A5" i="7"/>
  <c r="A4" i="7"/>
  <c r="A3" i="7"/>
  <c r="A2" i="7"/>
  <c r="AY274" i="11" l="1"/>
  <c r="AY224" i="11"/>
  <c r="R184" i="11"/>
  <c r="P160" i="11"/>
  <c r="V352" i="11"/>
  <c r="AN363" i="11"/>
  <c r="AY200" i="11"/>
  <c r="AW312" i="11"/>
  <c r="AW322" i="11"/>
  <c r="AY240" i="11"/>
  <c r="AN365" i="11"/>
  <c r="AY221" i="11"/>
  <c r="R185" i="10"/>
  <c r="AY266" i="10"/>
  <c r="AY232" i="10"/>
  <c r="V352" i="10"/>
  <c r="AW313" i="10"/>
  <c r="AX331" i="10"/>
  <c r="AY237" i="10"/>
  <c r="AY224" i="10"/>
  <c r="AY211" i="10"/>
  <c r="AY216" i="10"/>
  <c r="AX333" i="10"/>
  <c r="P158" i="10"/>
  <c r="AM104" i="10"/>
  <c r="AW316" i="10"/>
  <c r="CP137" i="7"/>
  <c r="CA137" i="7"/>
  <c r="CW264" i="7"/>
  <c r="CF264" i="7"/>
  <c r="S69" i="7"/>
  <c r="CP316" i="7"/>
  <c r="CB316" i="7"/>
  <c r="C316" i="7"/>
  <c r="CS316" i="7" s="1"/>
  <c r="G18" i="7"/>
  <c r="CH206" i="7"/>
  <c r="CB206" i="7"/>
  <c r="CV206" i="7"/>
  <c r="CO206" i="7"/>
  <c r="C228" i="7"/>
  <c r="AY209" i="8"/>
  <c r="AY272" i="9"/>
  <c r="G28" i="7"/>
  <c r="CA44" i="7"/>
  <c r="CA55" i="7"/>
  <c r="CU59" i="7"/>
  <c r="CV59" i="7"/>
  <c r="CT59" i="7"/>
  <c r="CS59" i="7"/>
  <c r="CA69" i="7"/>
  <c r="C119" i="7"/>
  <c r="CV197" i="7"/>
  <c r="CO197" i="7"/>
  <c r="CW197" i="7"/>
  <c r="CB197" i="7"/>
  <c r="CU223" i="7"/>
  <c r="CX223" i="7"/>
  <c r="CG223" i="7"/>
  <c r="CU241" i="7"/>
  <c r="CX241" i="7"/>
  <c r="CG241" i="7"/>
  <c r="CV261" i="7"/>
  <c r="CI261" i="7"/>
  <c r="CW261" i="7"/>
  <c r="CT261" i="7"/>
  <c r="CF261" i="7"/>
  <c r="AX337" i="9"/>
  <c r="CW42" i="7"/>
  <c r="CX42" i="7"/>
  <c r="CV42" i="7"/>
  <c r="CJ42" i="7"/>
  <c r="CT42" i="7"/>
  <c r="CO42" i="7"/>
  <c r="CB44" i="7"/>
  <c r="CB55" i="7"/>
  <c r="CA59" i="7"/>
  <c r="S77" i="7"/>
  <c r="C105" i="7"/>
  <c r="CG105" i="7" s="1"/>
  <c r="C127" i="7"/>
  <c r="CA127" i="7" s="1"/>
  <c r="AJ127" i="7" s="1"/>
  <c r="CD197" i="7"/>
  <c r="CC228" i="7"/>
  <c r="C232" i="7"/>
  <c r="CK232" i="7" s="1"/>
  <c r="C241" i="7"/>
  <c r="CY241" i="7" s="1"/>
  <c r="CD272" i="7"/>
  <c r="C272" i="7"/>
  <c r="CQ291" i="7"/>
  <c r="CO394" i="7"/>
  <c r="CA394" i="7"/>
  <c r="V394" i="7" s="1"/>
  <c r="CF268" i="7"/>
  <c r="CW268" i="7"/>
  <c r="CF226" i="8"/>
  <c r="CE226" i="8"/>
  <c r="CC150" i="8"/>
  <c r="CP150" i="8"/>
  <c r="CB150" i="8"/>
  <c r="AS150" i="8" s="1"/>
  <c r="CB78" i="7"/>
  <c r="C154" i="7"/>
  <c r="CB154" i="7" s="1"/>
  <c r="E175" i="7"/>
  <c r="CU195" i="7"/>
  <c r="CQ195" i="7"/>
  <c r="C211" i="7"/>
  <c r="CS211" i="7" s="1"/>
  <c r="CU228" i="7"/>
  <c r="CC237" i="7"/>
  <c r="CT255" i="7"/>
  <c r="C262" i="7"/>
  <c r="CQ268" i="7"/>
  <c r="CS268" i="7"/>
  <c r="CP268" i="7"/>
  <c r="CE268" i="7"/>
  <c r="CA336" i="7"/>
  <c r="CO336" i="7"/>
  <c r="B395" i="7"/>
  <c r="CE59" i="7"/>
  <c r="CA122" i="8"/>
  <c r="CP122" i="8"/>
  <c r="CB122" i="8"/>
  <c r="CO122" i="8"/>
  <c r="CB156" i="8"/>
  <c r="CA156" i="8"/>
  <c r="CO156" i="8"/>
  <c r="CP156" i="8"/>
  <c r="C238" i="7"/>
  <c r="CV238" i="7"/>
  <c r="AX335" i="9"/>
  <c r="AW318" i="9"/>
  <c r="CU55" i="7"/>
  <c r="CP55" i="7"/>
  <c r="CO55" i="7"/>
  <c r="CH55" i="7"/>
  <c r="CF55" i="7"/>
  <c r="CE55" i="7"/>
  <c r="C237" i="7"/>
  <c r="CY237" i="7" s="1"/>
  <c r="CP312" i="7"/>
  <c r="CR332" i="8"/>
  <c r="CS332" i="8"/>
  <c r="CE332" i="8"/>
  <c r="CD332" i="8"/>
  <c r="CF332" i="8"/>
  <c r="CV201" i="7"/>
  <c r="CW201" i="7"/>
  <c r="CD201" i="7"/>
  <c r="CB201" i="7"/>
  <c r="CX237" i="7"/>
  <c r="CU238" i="7"/>
  <c r="CX238" i="7"/>
  <c r="CG238" i="7"/>
  <c r="CV55" i="7"/>
  <c r="CC225" i="7"/>
  <c r="CX44" i="7"/>
  <c r="CU199" i="7"/>
  <c r="CJ199" i="7"/>
  <c r="CG225" i="7"/>
  <c r="CC238" i="7"/>
  <c r="CY44" i="7"/>
  <c r="CP79" i="7"/>
  <c r="CV199" i="7"/>
  <c r="CW199" i="7"/>
  <c r="CW208" i="7"/>
  <c r="CA208" i="7"/>
  <c r="CG216" i="7"/>
  <c r="CX225" i="7"/>
  <c r="C234" i="7"/>
  <c r="CQ266" i="7"/>
  <c r="CS266" i="7"/>
  <c r="CP266" i="7"/>
  <c r="CB266" i="7"/>
  <c r="CO331" i="7"/>
  <c r="AY227" i="8"/>
  <c r="CT12" i="7"/>
  <c r="CV12" i="7"/>
  <c r="CA12" i="7"/>
  <c r="CQ12" i="7"/>
  <c r="CE12" i="7"/>
  <c r="CK39" i="7"/>
  <c r="CA73" i="7"/>
  <c r="CO80" i="7"/>
  <c r="CB80" i="7"/>
  <c r="CP80" i="7"/>
  <c r="CB141" i="7"/>
  <c r="F163" i="7"/>
  <c r="CB199" i="7"/>
  <c r="CD205" i="7"/>
  <c r="CI208" i="7"/>
  <c r="CX216" i="7"/>
  <c r="CU226" i="7"/>
  <c r="CX226" i="7"/>
  <c r="CG226" i="7"/>
  <c r="CC234" i="7"/>
  <c r="CD266" i="7"/>
  <c r="CE281" i="7"/>
  <c r="CS288" i="7"/>
  <c r="CC288" i="7"/>
  <c r="C299" i="7"/>
  <c r="C332" i="7"/>
  <c r="CB332" i="7"/>
  <c r="C358" i="7"/>
  <c r="CO358" i="7" s="1"/>
  <c r="B372" i="7"/>
  <c r="CB205" i="7"/>
  <c r="CP78" i="7"/>
  <c r="CP272" i="7"/>
  <c r="CT44" i="7"/>
  <c r="C172" i="7"/>
  <c r="CX228" i="7"/>
  <c r="CF251" i="7"/>
  <c r="CT322" i="7"/>
  <c r="CS322" i="7"/>
  <c r="CD322" i="7"/>
  <c r="CE322" i="7"/>
  <c r="CP59" i="7"/>
  <c r="CA205" i="7"/>
  <c r="CR251" i="7"/>
  <c r="CB318" i="7"/>
  <c r="CR262" i="7"/>
  <c r="CK41" i="7"/>
  <c r="CG41" i="7"/>
  <c r="CA41" i="7"/>
  <c r="CF41" i="7"/>
  <c r="CC41" i="7"/>
  <c r="CB41" i="7"/>
  <c r="CB73" i="7"/>
  <c r="CD199" i="7"/>
  <c r="G27" i="7"/>
  <c r="CU58" i="7"/>
  <c r="CT58" i="7"/>
  <c r="CP58" i="7"/>
  <c r="CF58" i="7"/>
  <c r="CH58" i="7"/>
  <c r="CA67" i="7"/>
  <c r="CP73" i="7"/>
  <c r="C112" i="7"/>
  <c r="CA135" i="7"/>
  <c r="C146" i="7"/>
  <c r="CC146" i="7" s="1"/>
  <c r="H163" i="7"/>
  <c r="G163" i="7"/>
  <c r="CH199" i="7"/>
  <c r="CA203" i="7"/>
  <c r="CI205" i="7"/>
  <c r="C213" i="7"/>
  <c r="CK213" i="7" s="1"/>
  <c r="CU217" i="7"/>
  <c r="CX217" i="7"/>
  <c r="CC217" i="7"/>
  <c r="CC226" i="7"/>
  <c r="CV234" i="7"/>
  <c r="C248" i="7"/>
  <c r="CW248" i="7" s="1"/>
  <c r="CO332" i="7"/>
  <c r="CO404" i="7"/>
  <c r="CB404" i="7"/>
  <c r="AY210" i="9"/>
  <c r="CQ228" i="7"/>
  <c r="CG220" i="7"/>
  <c r="CX220" i="7"/>
  <c r="CG237" i="7"/>
  <c r="CQ262" i="7"/>
  <c r="CP262" i="7"/>
  <c r="CY39" i="7"/>
  <c r="CX39" i="7"/>
  <c r="CO64" i="7"/>
  <c r="CB64" i="7"/>
  <c r="CP64" i="7"/>
  <c r="CH201" i="7"/>
  <c r="CD220" i="7"/>
  <c r="CD262" i="7"/>
  <c r="CA337" i="7"/>
  <c r="CO337" i="7"/>
  <c r="CO59" i="7"/>
  <c r="CE262" i="7"/>
  <c r="CC287" i="7"/>
  <c r="E170" i="7"/>
  <c r="E183" i="7"/>
  <c r="CH205" i="7"/>
  <c r="CG234" i="7"/>
  <c r="CB67" i="7"/>
  <c r="S67" i="7" s="1"/>
  <c r="CO199" i="7"/>
  <c r="CO205" i="7"/>
  <c r="CV226" i="7"/>
  <c r="CX234" i="7"/>
  <c r="CD248" i="7"/>
  <c r="CV270" i="7"/>
  <c r="CF270" i="7"/>
  <c r="CU270" i="7"/>
  <c r="CB409" i="7"/>
  <c r="CP409" i="7"/>
  <c r="AW314" i="8"/>
  <c r="AY223" i="8"/>
  <c r="AB51" i="8"/>
  <c r="B437" i="9"/>
  <c r="AY205" i="9"/>
  <c r="AY266" i="9"/>
  <c r="D170" i="7"/>
  <c r="D176" i="7" s="1"/>
  <c r="C167" i="7"/>
  <c r="CS329" i="7"/>
  <c r="CF329" i="7"/>
  <c r="CT329" i="7"/>
  <c r="CS307" i="8"/>
  <c r="CU307" i="8"/>
  <c r="CE307" i="8"/>
  <c r="AW307" i="8" s="1"/>
  <c r="CR307" i="8"/>
  <c r="CG307" i="8"/>
  <c r="CC255" i="7"/>
  <c r="CB272" i="7"/>
  <c r="CP169" i="8"/>
  <c r="CB169" i="8"/>
  <c r="CO169" i="8"/>
  <c r="CA169" i="8"/>
  <c r="S169" i="8" s="1"/>
  <c r="CC332" i="8"/>
  <c r="AX332" i="8" s="1"/>
  <c r="CU264" i="8"/>
  <c r="CW264" i="8"/>
  <c r="CF264" i="8"/>
  <c r="CT264" i="8"/>
  <c r="CI264" i="8"/>
  <c r="CA363" i="8"/>
  <c r="CO363" i="8"/>
  <c r="CB363" i="8"/>
  <c r="AN363" i="8" s="1"/>
  <c r="CP363" i="8"/>
  <c r="CH59" i="7"/>
  <c r="C225" i="7"/>
  <c r="CF225" i="7" s="1"/>
  <c r="CE273" i="7"/>
  <c r="CS273" i="7"/>
  <c r="CP273" i="7"/>
  <c r="CB273" i="7"/>
  <c r="CU56" i="7"/>
  <c r="CV56" i="7"/>
  <c r="CT56" i="7"/>
  <c r="CT221" i="7"/>
  <c r="CF221" i="7"/>
  <c r="CT251" i="7"/>
  <c r="AW315" i="8"/>
  <c r="CB203" i="7"/>
  <c r="G24" i="7"/>
  <c r="CU39" i="7"/>
  <c r="CQ41" i="7"/>
  <c r="CP56" i="7"/>
  <c r="CP67" i="7"/>
  <c r="CB74" i="7"/>
  <c r="CQ199" i="7"/>
  <c r="CD203" i="7"/>
  <c r="CP205" i="7"/>
  <c r="CG217" i="7"/>
  <c r="CC222" i="7"/>
  <c r="C259" i="7"/>
  <c r="CH259" i="7" s="1"/>
  <c r="CD270" i="7"/>
  <c r="CR270" i="7"/>
  <c r="CA409" i="7"/>
  <c r="G409" i="7" s="1"/>
  <c r="AW310" i="9"/>
  <c r="CW44" i="7"/>
  <c r="CQ44" i="7"/>
  <c r="CO44" i="7"/>
  <c r="CJ44" i="7"/>
  <c r="CI44" i="7"/>
  <c r="CH44" i="7"/>
  <c r="CF44" i="7"/>
  <c r="CO69" i="7"/>
  <c r="CP69" i="7"/>
  <c r="CG228" i="7"/>
  <c r="C321" i="7"/>
  <c r="CU321" i="7" s="1"/>
  <c r="CQ321" i="7"/>
  <c r="CQ332" i="8"/>
  <c r="CF59" i="7"/>
  <c r="CB262" i="7"/>
  <c r="CB398" i="7"/>
  <c r="CP398" i="7"/>
  <c r="CA398" i="7"/>
  <c r="CC39" i="7"/>
  <c r="CB72" i="7"/>
  <c r="C273" i="7"/>
  <c r="CR273" i="7"/>
  <c r="CV44" i="7"/>
  <c r="CP72" i="7"/>
  <c r="CO201" i="7"/>
  <c r="CW266" i="7"/>
  <c r="CF266" i="7"/>
  <c r="CB79" i="7"/>
  <c r="CC216" i="7"/>
  <c r="CH39" i="7"/>
  <c r="CB56" i="7"/>
  <c r="CI47" i="7"/>
  <c r="G21" i="7"/>
  <c r="CP74" i="7"/>
  <c r="C103" i="7"/>
  <c r="CU103" i="7" s="1"/>
  <c r="C113" i="7"/>
  <c r="C136" i="7"/>
  <c r="CB136" i="7" s="1"/>
  <c r="C147" i="7"/>
  <c r="CC147" i="7" s="1"/>
  <c r="CH203" i="7"/>
  <c r="CW205" i="7"/>
  <c r="CC213" i="7"/>
  <c r="CG222" i="7"/>
  <c r="CU235" i="7"/>
  <c r="CG235" i="7"/>
  <c r="CX235" i="7"/>
  <c r="CR249" i="7"/>
  <c r="CD249" i="7"/>
  <c r="CC259" i="7"/>
  <c r="CP300" i="7"/>
  <c r="CA344" i="7"/>
  <c r="CW261" i="8"/>
  <c r="CU261" i="8"/>
  <c r="CF261" i="8"/>
  <c r="CV261" i="8"/>
  <c r="CH261" i="8"/>
  <c r="CT261" i="8"/>
  <c r="CI261" i="8"/>
  <c r="CG261" i="8"/>
  <c r="CV195" i="7"/>
  <c r="CO195" i="7"/>
  <c r="CW195" i="7"/>
  <c r="CD195" i="7"/>
  <c r="CC321" i="7"/>
  <c r="CS55" i="7"/>
  <c r="CQ318" i="7"/>
  <c r="C318" i="7"/>
  <c r="CH195" i="7"/>
  <c r="CA79" i="7"/>
  <c r="S79" i="7" s="1"/>
  <c r="CJ195" i="7"/>
  <c r="CJ220" i="7"/>
  <c r="CB308" i="7"/>
  <c r="CF269" i="7"/>
  <c r="CE266" i="7"/>
  <c r="CH56" i="7"/>
  <c r="CS13" i="7"/>
  <c r="CT13" i="7"/>
  <c r="CT38" i="7"/>
  <c r="CJ38" i="7"/>
  <c r="CO38" i="7"/>
  <c r="CK38" i="7"/>
  <c r="CG38" i="7"/>
  <c r="CF38" i="7"/>
  <c r="CW50" i="7"/>
  <c r="CX50" i="7"/>
  <c r="CT50" i="7"/>
  <c r="CV50" i="7"/>
  <c r="C114" i="7"/>
  <c r="CI203" i="7"/>
  <c r="CG213" i="7"/>
  <c r="CV222" i="7"/>
  <c r="CQ264" i="7"/>
  <c r="CS264" i="7"/>
  <c r="CE264" i="7"/>
  <c r="C301" i="7"/>
  <c r="CB411" i="7"/>
  <c r="CP411" i="7"/>
  <c r="CA411" i="7"/>
  <c r="G411" i="7" s="1"/>
  <c r="CF307" i="8"/>
  <c r="AY226" i="8"/>
  <c r="AY216" i="8"/>
  <c r="AT384" i="8"/>
  <c r="AY256" i="9"/>
  <c r="C365" i="7"/>
  <c r="CO365" i="7" s="1"/>
  <c r="AY218" i="8"/>
  <c r="P158" i="8"/>
  <c r="AY199" i="9"/>
  <c r="AY250" i="9"/>
  <c r="CI285" i="8"/>
  <c r="CU285" i="8"/>
  <c r="CR321" i="8"/>
  <c r="CG321" i="8"/>
  <c r="CS321" i="8"/>
  <c r="CE321" i="8"/>
  <c r="AY215" i="9"/>
  <c r="AY265" i="9"/>
  <c r="AW323" i="9"/>
  <c r="S69" i="8"/>
  <c r="CW263" i="8"/>
  <c r="CU263" i="8"/>
  <c r="CF263" i="8"/>
  <c r="AY263" i="8" s="1"/>
  <c r="A437" i="9"/>
  <c r="AX336" i="9"/>
  <c r="V351" i="9"/>
  <c r="AY214" i="9"/>
  <c r="C337" i="7"/>
  <c r="C359" i="7"/>
  <c r="CO359" i="7" s="1"/>
  <c r="AY238" i="9"/>
  <c r="AY213" i="9"/>
  <c r="AY224" i="9"/>
  <c r="AY261" i="9"/>
  <c r="AY290" i="9"/>
  <c r="C249" i="7"/>
  <c r="CD268" i="7"/>
  <c r="CQ292" i="7"/>
  <c r="C310" i="7"/>
  <c r="C360" i="7"/>
  <c r="CO360" i="7" s="1"/>
  <c r="B385" i="7"/>
  <c r="AY234" i="8"/>
  <c r="Y59" i="8"/>
  <c r="R181" i="8"/>
  <c r="AY211" i="9"/>
  <c r="C263" i="7"/>
  <c r="CS292" i="7"/>
  <c r="AY207" i="9"/>
  <c r="AW319" i="9"/>
  <c r="AW317" i="9"/>
  <c r="AY235" i="9"/>
  <c r="AY267" i="9"/>
  <c r="AL345" i="9"/>
  <c r="AW322" i="9"/>
  <c r="CG229" i="7"/>
  <c r="CD261" i="7"/>
  <c r="AB36" i="8"/>
  <c r="AY270" i="9"/>
  <c r="AY289" i="9"/>
  <c r="CX36" i="7"/>
  <c r="CA49" i="7"/>
  <c r="CA75" i="7"/>
  <c r="C111" i="7"/>
  <c r="L163" i="7"/>
  <c r="K163" i="7"/>
  <c r="CX214" i="7"/>
  <c r="CA221" i="7"/>
  <c r="C224" i="7"/>
  <c r="CK224" i="7" s="1"/>
  <c r="CQ229" i="7"/>
  <c r="C236" i="7"/>
  <c r="CK236" i="7" s="1"/>
  <c r="CD245" i="7"/>
  <c r="CP249" i="7"/>
  <c r="CB263" i="7"/>
  <c r="CS278" i="7"/>
  <c r="CC293" i="7"/>
  <c r="C320" i="7"/>
  <c r="CO333" i="7"/>
  <c r="C338" i="7"/>
  <c r="CR338" i="7" s="1"/>
  <c r="CO346" i="7"/>
  <c r="B387" i="7"/>
  <c r="CP387" i="7" s="1"/>
  <c r="B399" i="7"/>
  <c r="CA401" i="7"/>
  <c r="V401" i="7" s="1"/>
  <c r="AY232" i="8"/>
  <c r="AN141" i="8"/>
  <c r="CC140" i="8"/>
  <c r="AN140" i="8" s="1"/>
  <c r="AW321" i="9"/>
  <c r="CT334" i="8"/>
  <c r="CE334" i="8"/>
  <c r="AX339" i="9"/>
  <c r="AY274" i="9"/>
  <c r="AY263" i="9"/>
  <c r="AP299" i="9"/>
  <c r="AY212" i="8"/>
  <c r="CG214" i="7"/>
  <c r="C245" i="7"/>
  <c r="CW245" i="7" s="1"/>
  <c r="CC49" i="7"/>
  <c r="CB75" i="7"/>
  <c r="CU229" i="7"/>
  <c r="CP401" i="7"/>
  <c r="AW323" i="8"/>
  <c r="C35" i="7"/>
  <c r="CB46" i="7"/>
  <c r="CA48" i="7"/>
  <c r="CP70" i="7"/>
  <c r="CP75" i="7"/>
  <c r="CP95" i="7"/>
  <c r="CB202" i="7"/>
  <c r="CH204" i="7"/>
  <c r="CG209" i="7"/>
  <c r="C215" i="7"/>
  <c r="CC227" i="7"/>
  <c r="CX229" i="7"/>
  <c r="CX232" i="7"/>
  <c r="CC239" i="7"/>
  <c r="C247" i="7"/>
  <c r="CB253" i="7"/>
  <c r="CE263" i="7"/>
  <c r="CB265" i="7"/>
  <c r="CC274" i="7"/>
  <c r="CC284" i="7"/>
  <c r="CQ293" i="7"/>
  <c r="CB338" i="7"/>
  <c r="B378" i="7"/>
  <c r="CP378" i="7" s="1"/>
  <c r="CD321" i="8"/>
  <c r="AW321" i="8" s="1"/>
  <c r="CB358" i="8"/>
  <c r="AN358" i="8" s="1"/>
  <c r="AB44" i="8"/>
  <c r="P160" i="9"/>
  <c r="AN134" i="9"/>
  <c r="AY260" i="9"/>
  <c r="S75" i="8"/>
  <c r="G22" i="7"/>
  <c r="CG232" i="7"/>
  <c r="CX211" i="7"/>
  <c r="CD263" i="7"/>
  <c r="AX334" i="8"/>
  <c r="CB48" i="7"/>
  <c r="C63" i="7"/>
  <c r="CA65" i="7"/>
  <c r="CA81" i="7"/>
  <c r="S81" i="7" s="1"/>
  <c r="N176" i="7"/>
  <c r="CA198" i="7"/>
  <c r="CA200" i="7"/>
  <c r="CH202" i="7"/>
  <c r="CO204" i="7"/>
  <c r="CC215" i="7"/>
  <c r="CJ218" i="7"/>
  <c r="CJ221" i="7"/>
  <c r="CC224" i="7"/>
  <c r="CG227" i="7"/>
  <c r="CC236" i="7"/>
  <c r="CG239" i="7"/>
  <c r="CD253" i="7"/>
  <c r="CR257" i="7"/>
  <c r="CS293" i="7"/>
  <c r="CP310" i="7"/>
  <c r="CC317" i="7"/>
  <c r="CC330" i="7"/>
  <c r="CE334" i="7"/>
  <c r="CF321" i="8"/>
  <c r="AY262" i="8"/>
  <c r="CA358" i="8"/>
  <c r="AY222" i="8"/>
  <c r="AY287" i="9"/>
  <c r="CU289" i="8"/>
  <c r="CI289" i="8"/>
  <c r="AY289" i="8" s="1"/>
  <c r="AY226" i="9"/>
  <c r="AY228" i="8"/>
  <c r="CC209" i="7"/>
  <c r="CD221" i="7"/>
  <c r="CB14" i="7"/>
  <c r="CG49" i="7"/>
  <c r="CB65" i="7"/>
  <c r="CB76" i="7"/>
  <c r="CB81" i="7"/>
  <c r="CA133" i="7"/>
  <c r="CB139" i="7"/>
  <c r="D162" i="7"/>
  <c r="O163" i="7"/>
  <c r="O176" i="7"/>
  <c r="CA193" i="7"/>
  <c r="CB198" i="7"/>
  <c r="CB200" i="7"/>
  <c r="CO202" i="7"/>
  <c r="CA207" i="7"/>
  <c r="CX209" i="7"/>
  <c r="CG215" i="7"/>
  <c r="CX218" i="7"/>
  <c r="CO221" i="7"/>
  <c r="CG224" i="7"/>
  <c r="CQ227" i="7"/>
  <c r="C230" i="7"/>
  <c r="C233" i="7"/>
  <c r="CG236" i="7"/>
  <c r="CX239" i="7"/>
  <c r="CP253" i="7"/>
  <c r="CP263" i="7"/>
  <c r="CE265" i="7"/>
  <c r="CB267" i="7"/>
  <c r="C298" i="7"/>
  <c r="CB320" i="7"/>
  <c r="CO330" i="7"/>
  <c r="CT334" i="7"/>
  <c r="C339" i="7"/>
  <c r="CS339" i="7" s="1"/>
  <c r="C363" i="7"/>
  <c r="CA363" i="7" s="1"/>
  <c r="B389" i="7"/>
  <c r="CU321" i="8"/>
  <c r="CP358" i="8"/>
  <c r="AY229" i="8"/>
  <c r="AY286" i="9"/>
  <c r="AY195" i="9"/>
  <c r="AY240" i="9"/>
  <c r="P161" i="9"/>
  <c r="E176" i="8"/>
  <c r="CF40" i="7"/>
  <c r="CF46" i="7"/>
  <c r="CI49" i="7"/>
  <c r="CP65" i="7"/>
  <c r="CA71" i="7"/>
  <c r="CP76" i="7"/>
  <c r="CP81" i="7"/>
  <c r="E162" i="7"/>
  <c r="E163" i="7" s="1"/>
  <c r="P176" i="7"/>
  <c r="CB193" i="7"/>
  <c r="CD198" i="7"/>
  <c r="CD200" i="7"/>
  <c r="CV215" i="7"/>
  <c r="CR221" i="7"/>
  <c r="CU227" i="7"/>
  <c r="CE315" i="7"/>
  <c r="CP330" i="7"/>
  <c r="CA362" i="8"/>
  <c r="AN362" i="8" s="1"/>
  <c r="AW319" i="8"/>
  <c r="CE210" i="8"/>
  <c r="AY210" i="8" s="1"/>
  <c r="CK225" i="8"/>
  <c r="AY197" i="9"/>
  <c r="AW307" i="9"/>
  <c r="AY239" i="9"/>
  <c r="AY275" i="9"/>
  <c r="CU265" i="8"/>
  <c r="CF265" i="8"/>
  <c r="AY265" i="8" s="1"/>
  <c r="CW265" i="8"/>
  <c r="C182" i="7"/>
  <c r="CO182" i="7" s="1"/>
  <c r="CG211" i="7"/>
  <c r="CP256" i="7"/>
  <c r="CP270" i="7"/>
  <c r="AY264" i="8"/>
  <c r="E111" i="7"/>
  <c r="CE293" i="7"/>
  <c r="CH40" i="7"/>
  <c r="CH46" i="7"/>
  <c r="CF48" i="7"/>
  <c r="CB71" i="7"/>
  <c r="C140" i="7"/>
  <c r="Q176" i="7"/>
  <c r="CD193" i="7"/>
  <c r="CB196" i="7"/>
  <c r="CH198" i="7"/>
  <c r="CH200" i="7"/>
  <c r="CD207" i="7"/>
  <c r="CG212" i="7"/>
  <c r="CX215" i="7"/>
  <c r="CX227" i="7"/>
  <c r="CG230" i="7"/>
  <c r="CG233" i="7"/>
  <c r="CS263" i="7"/>
  <c r="CP265" i="7"/>
  <c r="CE267" i="7"/>
  <c r="CB269" i="7"/>
  <c r="C364" i="7"/>
  <c r="CO364" i="7" s="1"/>
  <c r="B380" i="7"/>
  <c r="CP380" i="7" s="1"/>
  <c r="CP403" i="7"/>
  <c r="CP362" i="8"/>
  <c r="AY236" i="8"/>
  <c r="CK210" i="8"/>
  <c r="AL346" i="9"/>
  <c r="AY208" i="9"/>
  <c r="AY276" i="9"/>
  <c r="AY203" i="9"/>
  <c r="P159" i="9"/>
  <c r="AY283" i="9"/>
  <c r="AY291" i="9"/>
  <c r="AW314" i="9"/>
  <c r="AX329" i="9"/>
  <c r="AY292" i="9"/>
  <c r="AX98" i="9"/>
  <c r="AY278" i="9"/>
  <c r="AW312" i="9"/>
  <c r="AY277" i="9"/>
  <c r="AM106" i="9"/>
  <c r="AW320" i="9"/>
  <c r="AW308" i="9"/>
  <c r="AY264" i="9"/>
  <c r="V352" i="9"/>
  <c r="AM104" i="9"/>
  <c r="AY284" i="9"/>
  <c r="AY262" i="9"/>
  <c r="AX334" i="9"/>
  <c r="CR351" i="8"/>
  <c r="CD351" i="8"/>
  <c r="CE351" i="8"/>
  <c r="CS351" i="8"/>
  <c r="CO301" i="8"/>
  <c r="CA301" i="8"/>
  <c r="CR301" i="8"/>
  <c r="CD301" i="8"/>
  <c r="CB301" i="8"/>
  <c r="CP301" i="8"/>
  <c r="CC301" i="8"/>
  <c r="CQ301" i="8"/>
  <c r="CS316" i="8"/>
  <c r="CD316" i="8"/>
  <c r="CF316" i="8"/>
  <c r="AW316" i="8" s="1"/>
  <c r="CU316" i="8"/>
  <c r="CE316" i="8"/>
  <c r="CR316" i="8"/>
  <c r="CG316" i="8"/>
  <c r="CT316" i="8"/>
  <c r="CT258" i="8"/>
  <c r="CF258" i="8"/>
  <c r="CV258" i="8"/>
  <c r="CU258" i="8"/>
  <c r="CI258" i="8"/>
  <c r="CH258" i="8"/>
  <c r="CG258" i="8"/>
  <c r="AY258" i="8" s="1"/>
  <c r="CW258" i="8"/>
  <c r="CT287" i="8"/>
  <c r="CF287" i="8"/>
  <c r="CH287" i="8"/>
  <c r="CV287" i="8"/>
  <c r="CW287" i="8"/>
  <c r="CI287" i="8"/>
  <c r="CU287" i="8"/>
  <c r="CG287" i="8"/>
  <c r="CT282" i="8"/>
  <c r="CF282" i="8"/>
  <c r="CV282" i="8"/>
  <c r="CH282" i="8"/>
  <c r="CU282" i="8"/>
  <c r="CI282" i="8"/>
  <c r="CG282" i="8"/>
  <c r="CW282" i="8"/>
  <c r="CV270" i="8"/>
  <c r="CG270" i="8"/>
  <c r="CT270" i="8"/>
  <c r="CI270" i="8"/>
  <c r="CW270" i="8"/>
  <c r="CH270" i="8"/>
  <c r="CF270" i="8"/>
  <c r="CU270" i="8"/>
  <c r="CT251" i="8"/>
  <c r="CF251" i="8"/>
  <c r="CW251" i="8"/>
  <c r="CI251" i="8"/>
  <c r="AY251" i="8" s="1"/>
  <c r="CV251" i="8"/>
  <c r="CH251" i="8"/>
  <c r="CG251" i="8"/>
  <c r="CU251" i="8"/>
  <c r="CT240" i="8"/>
  <c r="CS240" i="8"/>
  <c r="CE240" i="8"/>
  <c r="CF240" i="8"/>
  <c r="CK240" i="8"/>
  <c r="CY240" i="8"/>
  <c r="CS231" i="8"/>
  <c r="CY231" i="8"/>
  <c r="CF231" i="8"/>
  <c r="CK231" i="8"/>
  <c r="CT231" i="8"/>
  <c r="CE231" i="8"/>
  <c r="CK205" i="8"/>
  <c r="CT205" i="8"/>
  <c r="CE205" i="8"/>
  <c r="CS205" i="8"/>
  <c r="CY205" i="8"/>
  <c r="CF205" i="8"/>
  <c r="CS215" i="8"/>
  <c r="CY215" i="8"/>
  <c r="CT215" i="8"/>
  <c r="CK215" i="8"/>
  <c r="CF215" i="8"/>
  <c r="CE215" i="8"/>
  <c r="CT196" i="8"/>
  <c r="CE196" i="8"/>
  <c r="AY196" i="8" s="1"/>
  <c r="CK196" i="8"/>
  <c r="CF196" i="8"/>
  <c r="CS196" i="8"/>
  <c r="CY196" i="8"/>
  <c r="CR346" i="8"/>
  <c r="CC346" i="8"/>
  <c r="CD346" i="8"/>
  <c r="CQ346" i="8"/>
  <c r="CQ337" i="8"/>
  <c r="CE337" i="8"/>
  <c r="CS337" i="8"/>
  <c r="CF337" i="8"/>
  <c r="CC337" i="8"/>
  <c r="CD337" i="8"/>
  <c r="CR337" i="8"/>
  <c r="CT337" i="8"/>
  <c r="CD345" i="8"/>
  <c r="CQ345" i="8"/>
  <c r="CR345" i="8"/>
  <c r="CC345" i="8"/>
  <c r="AL345" i="8" s="1"/>
  <c r="CO299" i="8"/>
  <c r="CA299" i="8"/>
  <c r="CR299" i="8"/>
  <c r="CD299" i="8"/>
  <c r="CB299" i="8"/>
  <c r="CP299" i="8"/>
  <c r="CC299" i="8"/>
  <c r="CQ299" i="8"/>
  <c r="CU317" i="8"/>
  <c r="CF317" i="8"/>
  <c r="CS317" i="8"/>
  <c r="CG317" i="8"/>
  <c r="CR317" i="8"/>
  <c r="CE317" i="8"/>
  <c r="CD317" i="8"/>
  <c r="CT317" i="8"/>
  <c r="CV279" i="8"/>
  <c r="CH279" i="8"/>
  <c r="CI279" i="8"/>
  <c r="CW279" i="8"/>
  <c r="AT381" i="8"/>
  <c r="CT245" i="8"/>
  <c r="CF245" i="8"/>
  <c r="AY245" i="8" s="1"/>
  <c r="CW245" i="8"/>
  <c r="CI245" i="8"/>
  <c r="CV245" i="8"/>
  <c r="CH245" i="8"/>
  <c r="CU245" i="8"/>
  <c r="CG245" i="8"/>
  <c r="CS233" i="8"/>
  <c r="CY233" i="8"/>
  <c r="CF233" i="8"/>
  <c r="CK233" i="8"/>
  <c r="CT233" i="8"/>
  <c r="CE233" i="8"/>
  <c r="CK195" i="8"/>
  <c r="CT195" i="8"/>
  <c r="CE195" i="8"/>
  <c r="AY195" i="8" s="1"/>
  <c r="CY195" i="8"/>
  <c r="CF195" i="8"/>
  <c r="CS195" i="8"/>
  <c r="CT202" i="8"/>
  <c r="CE202" i="8"/>
  <c r="CK202" i="8"/>
  <c r="CF202" i="8"/>
  <c r="CS202" i="8"/>
  <c r="CY202" i="8"/>
  <c r="CS213" i="8"/>
  <c r="CY213" i="8"/>
  <c r="CT213" i="8"/>
  <c r="CK213" i="8"/>
  <c r="CF213" i="8"/>
  <c r="CE213" i="8"/>
  <c r="CK199" i="8"/>
  <c r="CT199" i="8"/>
  <c r="CE199" i="8"/>
  <c r="CS199" i="8"/>
  <c r="CY199" i="8"/>
  <c r="CF199" i="8"/>
  <c r="CP180" i="8"/>
  <c r="CB180" i="8"/>
  <c r="C183" i="8"/>
  <c r="CA180" i="8"/>
  <c r="CO180" i="8"/>
  <c r="CB161" i="8"/>
  <c r="CP161" i="8"/>
  <c r="CA161" i="8"/>
  <c r="CO161" i="8"/>
  <c r="AB46" i="8"/>
  <c r="AN135" i="8"/>
  <c r="CP352" i="8"/>
  <c r="CE352" i="8"/>
  <c r="CA352" i="8"/>
  <c r="CR352" i="8"/>
  <c r="CO352" i="8"/>
  <c r="CC352" i="8"/>
  <c r="CD352" i="8"/>
  <c r="CS352" i="8"/>
  <c r="CB352" i="8"/>
  <c r="CQ352" i="8"/>
  <c r="AX333" i="8"/>
  <c r="G409" i="8"/>
  <c r="V396" i="8"/>
  <c r="CT292" i="8"/>
  <c r="CF292" i="8"/>
  <c r="AY292" i="8" s="1"/>
  <c r="CU292" i="8"/>
  <c r="CI292" i="8"/>
  <c r="CW292" i="8"/>
  <c r="CG292" i="8"/>
  <c r="CV292" i="8"/>
  <c r="CH292" i="8"/>
  <c r="CS313" i="8"/>
  <c r="CG313" i="8"/>
  <c r="CU313" i="8"/>
  <c r="CT313" i="8"/>
  <c r="CF313" i="8"/>
  <c r="CR313" i="8"/>
  <c r="CD313" i="8"/>
  <c r="CE313" i="8"/>
  <c r="CO298" i="8"/>
  <c r="CA298" i="8"/>
  <c r="CR298" i="8"/>
  <c r="CP298" i="8"/>
  <c r="CC298" i="8"/>
  <c r="CB298" i="8"/>
  <c r="CD298" i="8"/>
  <c r="CQ298" i="8"/>
  <c r="CR312" i="8"/>
  <c r="CF312" i="8"/>
  <c r="CT312" i="8"/>
  <c r="CG312" i="8"/>
  <c r="CS312" i="8"/>
  <c r="CE312" i="8"/>
  <c r="CD312" i="8"/>
  <c r="CU312" i="8"/>
  <c r="CT275" i="8"/>
  <c r="CF275" i="8"/>
  <c r="AY275" i="8" s="1"/>
  <c r="CV275" i="8"/>
  <c r="CH275" i="8"/>
  <c r="CW275" i="8"/>
  <c r="CU275" i="8"/>
  <c r="CI275" i="8"/>
  <c r="CG275" i="8"/>
  <c r="AY261" i="8"/>
  <c r="CT284" i="8"/>
  <c r="CU284" i="8"/>
  <c r="CF284" i="8"/>
  <c r="CW284" i="8"/>
  <c r="CH284" i="8"/>
  <c r="CG284" i="8"/>
  <c r="AY284" i="8" s="1"/>
  <c r="CV284" i="8"/>
  <c r="CI284" i="8"/>
  <c r="CT268" i="8"/>
  <c r="CF268" i="8"/>
  <c r="AY268" i="8" s="1"/>
  <c r="CV268" i="8"/>
  <c r="CH268" i="8"/>
  <c r="CW268" i="8"/>
  <c r="CG268" i="8"/>
  <c r="CU268" i="8"/>
  <c r="CI268" i="8"/>
  <c r="CS331" i="8"/>
  <c r="CC331" i="8"/>
  <c r="CQ331" i="8"/>
  <c r="CE331" i="8"/>
  <c r="CF331" i="8"/>
  <c r="CD331" i="8"/>
  <c r="CT331" i="8"/>
  <c r="CR331" i="8"/>
  <c r="AT373" i="8"/>
  <c r="CU322" i="8"/>
  <c r="CS322" i="8"/>
  <c r="CD322" i="8"/>
  <c r="CR322" i="8"/>
  <c r="CG322" i="8"/>
  <c r="CF322" i="8"/>
  <c r="CT322" i="8"/>
  <c r="CE322" i="8"/>
  <c r="CV260" i="8"/>
  <c r="CH260" i="8"/>
  <c r="CT260" i="8"/>
  <c r="CI260" i="8"/>
  <c r="CU260" i="8"/>
  <c r="CF260" i="8"/>
  <c r="CW260" i="8"/>
  <c r="CG260" i="8"/>
  <c r="CY239" i="8"/>
  <c r="CF239" i="8"/>
  <c r="CT239" i="8"/>
  <c r="CE239" i="8"/>
  <c r="CS239" i="8"/>
  <c r="CK239" i="8"/>
  <c r="CY237" i="8"/>
  <c r="CF237" i="8"/>
  <c r="CT237" i="8"/>
  <c r="CK237" i="8"/>
  <c r="CS237" i="8"/>
  <c r="CE237" i="8"/>
  <c r="CT255" i="8"/>
  <c r="CF255" i="8"/>
  <c r="CW255" i="8"/>
  <c r="CI255" i="8"/>
  <c r="CV255" i="8"/>
  <c r="CH255" i="8"/>
  <c r="CG255" i="8"/>
  <c r="CU255" i="8"/>
  <c r="CT247" i="8"/>
  <c r="CF247" i="8"/>
  <c r="CW247" i="8"/>
  <c r="CI247" i="8"/>
  <c r="CV247" i="8"/>
  <c r="CH247" i="8"/>
  <c r="CG247" i="8"/>
  <c r="CU247" i="8"/>
  <c r="CT256" i="8"/>
  <c r="CF256" i="8"/>
  <c r="CW256" i="8"/>
  <c r="CI256" i="8"/>
  <c r="CV256" i="8"/>
  <c r="CH256" i="8"/>
  <c r="CU256" i="8"/>
  <c r="CG256" i="8"/>
  <c r="CT248" i="8"/>
  <c r="CF248" i="8"/>
  <c r="AY248" i="8" s="1"/>
  <c r="CW248" i="8"/>
  <c r="CI248" i="8"/>
  <c r="CV248" i="8"/>
  <c r="CH248" i="8"/>
  <c r="CU248" i="8"/>
  <c r="CG248" i="8"/>
  <c r="CS235" i="8"/>
  <c r="CY235" i="8"/>
  <c r="CF235" i="8"/>
  <c r="CK235" i="8"/>
  <c r="CT235" i="8"/>
  <c r="CE235" i="8"/>
  <c r="CY219" i="8"/>
  <c r="CE219" i="8"/>
  <c r="AY219" i="8" s="1"/>
  <c r="CS219" i="8"/>
  <c r="CK219" i="8"/>
  <c r="CF219" i="8"/>
  <c r="CT219" i="8"/>
  <c r="AB48" i="8"/>
  <c r="AL346" i="8"/>
  <c r="CT291" i="8"/>
  <c r="CF291" i="8"/>
  <c r="CH291" i="8"/>
  <c r="CV291" i="8"/>
  <c r="CW291" i="8"/>
  <c r="CI291" i="8"/>
  <c r="CU291" i="8"/>
  <c r="CG291" i="8"/>
  <c r="AY291" i="8" s="1"/>
  <c r="AX96" i="8"/>
  <c r="AZ96" i="8"/>
  <c r="AB50" i="8"/>
  <c r="CY220" i="8"/>
  <c r="CE220" i="8"/>
  <c r="CS220" i="8"/>
  <c r="CK220" i="8"/>
  <c r="CT220" i="8"/>
  <c r="CF220" i="8"/>
  <c r="AB43" i="8"/>
  <c r="AB39" i="8"/>
  <c r="Y13" i="8"/>
  <c r="Y12" i="8"/>
  <c r="Y11" i="8"/>
  <c r="AN360" i="8"/>
  <c r="CT283" i="8"/>
  <c r="CF283" i="8"/>
  <c r="CV283" i="8"/>
  <c r="CH283" i="8"/>
  <c r="CG283" i="8"/>
  <c r="CU283" i="8"/>
  <c r="CI283" i="8"/>
  <c r="CW283" i="8"/>
  <c r="CS211" i="8"/>
  <c r="CY211" i="8"/>
  <c r="CT211" i="8"/>
  <c r="CK211" i="8"/>
  <c r="CF211" i="8"/>
  <c r="CE211" i="8"/>
  <c r="AY211" i="8" s="1"/>
  <c r="CP174" i="8"/>
  <c r="CB174" i="8"/>
  <c r="CA174" i="8"/>
  <c r="S174" i="8" s="1"/>
  <c r="CO174" i="8"/>
  <c r="AB47" i="8"/>
  <c r="AB42" i="8"/>
  <c r="AN133" i="8"/>
  <c r="AJ122" i="8"/>
  <c r="C175" i="8"/>
  <c r="CO300" i="8"/>
  <c r="CA300" i="8"/>
  <c r="CR300" i="8"/>
  <c r="CD300" i="8"/>
  <c r="CP300" i="8"/>
  <c r="CB300" i="8"/>
  <c r="CC300" i="8"/>
  <c r="CQ300" i="8"/>
  <c r="CT288" i="8"/>
  <c r="CF288" i="8"/>
  <c r="CU288" i="8"/>
  <c r="CI288" i="8"/>
  <c r="CW288" i="8"/>
  <c r="CG288" i="8"/>
  <c r="CH288" i="8"/>
  <c r="CV288" i="8"/>
  <c r="CT286" i="8"/>
  <c r="CF286" i="8"/>
  <c r="CW286" i="8"/>
  <c r="CG286" i="8"/>
  <c r="CU286" i="8"/>
  <c r="CI286" i="8"/>
  <c r="CV286" i="8"/>
  <c r="CH286" i="8"/>
  <c r="CT278" i="8"/>
  <c r="CF278" i="8"/>
  <c r="CV278" i="8"/>
  <c r="CH278" i="8"/>
  <c r="CW278" i="8"/>
  <c r="CU278" i="8"/>
  <c r="CI278" i="8"/>
  <c r="CG278" i="8"/>
  <c r="CT293" i="8"/>
  <c r="CF293" i="8"/>
  <c r="CV293" i="8"/>
  <c r="CH293" i="8"/>
  <c r="CU293" i="8"/>
  <c r="CI293" i="8"/>
  <c r="CG293" i="8"/>
  <c r="CW293" i="8"/>
  <c r="CT252" i="8"/>
  <c r="CF252" i="8"/>
  <c r="CW252" i="8"/>
  <c r="CI252" i="8"/>
  <c r="CV252" i="8"/>
  <c r="CH252" i="8"/>
  <c r="CU252" i="8"/>
  <c r="CG252" i="8"/>
  <c r="CT206" i="8"/>
  <c r="CE206" i="8"/>
  <c r="CK206" i="8"/>
  <c r="CY206" i="8"/>
  <c r="CF206" i="8"/>
  <c r="CS206" i="8"/>
  <c r="CK203" i="8"/>
  <c r="CT203" i="8"/>
  <c r="CE203" i="8"/>
  <c r="CY203" i="8"/>
  <c r="CF203" i="8"/>
  <c r="CS203" i="8"/>
  <c r="AY224" i="8"/>
  <c r="CK197" i="8"/>
  <c r="CT197" i="8"/>
  <c r="CE197" i="8"/>
  <c r="CS197" i="8"/>
  <c r="CY197" i="8"/>
  <c r="CF197" i="8"/>
  <c r="CK207" i="8"/>
  <c r="CT207" i="8"/>
  <c r="CE207" i="8"/>
  <c r="AY207" i="8" s="1"/>
  <c r="CS207" i="8"/>
  <c r="CY207" i="8"/>
  <c r="CF207" i="8"/>
  <c r="R187" i="8"/>
  <c r="CQ339" i="8"/>
  <c r="CE339" i="8"/>
  <c r="CS339" i="8"/>
  <c r="CF339" i="8"/>
  <c r="CC339" i="8"/>
  <c r="CT339" i="8"/>
  <c r="CR339" i="8"/>
  <c r="CD339" i="8"/>
  <c r="CQ335" i="8"/>
  <c r="CE335" i="8"/>
  <c r="CS335" i="8"/>
  <c r="CF335" i="8"/>
  <c r="CC335" i="8"/>
  <c r="AX335" i="8" s="1"/>
  <c r="CT335" i="8"/>
  <c r="CR335" i="8"/>
  <c r="CD335" i="8"/>
  <c r="CT290" i="8"/>
  <c r="CF290" i="8"/>
  <c r="AY290" i="8" s="1"/>
  <c r="CW290" i="8"/>
  <c r="CG290" i="8"/>
  <c r="CU290" i="8"/>
  <c r="CI290" i="8"/>
  <c r="CV290" i="8"/>
  <c r="CH290" i="8"/>
  <c r="CT259" i="8"/>
  <c r="CF259" i="8"/>
  <c r="AY259" i="8" s="1"/>
  <c r="CW259" i="8"/>
  <c r="CG259" i="8"/>
  <c r="CV259" i="8"/>
  <c r="CH259" i="8"/>
  <c r="CU259" i="8"/>
  <c r="CI259" i="8"/>
  <c r="CT253" i="8"/>
  <c r="CF253" i="8"/>
  <c r="AY253" i="8" s="1"/>
  <c r="CW253" i="8"/>
  <c r="CI253" i="8"/>
  <c r="CV253" i="8"/>
  <c r="CH253" i="8"/>
  <c r="CG253" i="8"/>
  <c r="CU253" i="8"/>
  <c r="CT254" i="8"/>
  <c r="CF254" i="8"/>
  <c r="CW254" i="8"/>
  <c r="CI254" i="8"/>
  <c r="CV254" i="8"/>
  <c r="CH254" i="8"/>
  <c r="CU254" i="8"/>
  <c r="CG254" i="8"/>
  <c r="CT198" i="8"/>
  <c r="CE198" i="8"/>
  <c r="CK198" i="8"/>
  <c r="CY198" i="8"/>
  <c r="CF198" i="8"/>
  <c r="CS198" i="8"/>
  <c r="CT193" i="8"/>
  <c r="CE193" i="8"/>
  <c r="CK193" i="8"/>
  <c r="CF193" i="8"/>
  <c r="CS193" i="8"/>
  <c r="CY193" i="8"/>
  <c r="AN366" i="8"/>
  <c r="CR344" i="8"/>
  <c r="CC344" i="8"/>
  <c r="CD344" i="8"/>
  <c r="CQ344" i="8"/>
  <c r="CQ338" i="8"/>
  <c r="CE338" i="8"/>
  <c r="CS338" i="8"/>
  <c r="CF338" i="8"/>
  <c r="CC338" i="8"/>
  <c r="CR338" i="8"/>
  <c r="CT338" i="8"/>
  <c r="CD338" i="8"/>
  <c r="CQ336" i="8"/>
  <c r="CE336" i="8"/>
  <c r="CS336" i="8"/>
  <c r="CF336" i="8"/>
  <c r="CC336" i="8"/>
  <c r="CD336" i="8"/>
  <c r="CT336" i="8"/>
  <c r="CR336" i="8"/>
  <c r="AX329" i="8"/>
  <c r="V398" i="8"/>
  <c r="G411" i="8"/>
  <c r="CS330" i="8"/>
  <c r="CC330" i="8"/>
  <c r="CQ330" i="8"/>
  <c r="CE330" i="8"/>
  <c r="CR330" i="8"/>
  <c r="CT330" i="8"/>
  <c r="CD330" i="8"/>
  <c r="CF330" i="8"/>
  <c r="AY285" i="8"/>
  <c r="CS320" i="8"/>
  <c r="CD320" i="8"/>
  <c r="CT320" i="8"/>
  <c r="CR320" i="8"/>
  <c r="CG320" i="8"/>
  <c r="CE320" i="8"/>
  <c r="CU320" i="8"/>
  <c r="CF320" i="8"/>
  <c r="CT271" i="8"/>
  <c r="CI271" i="8"/>
  <c r="CV271" i="8"/>
  <c r="CG271" i="8"/>
  <c r="CU271" i="8"/>
  <c r="CF271" i="8"/>
  <c r="CW271" i="8"/>
  <c r="CH271" i="8"/>
  <c r="CT269" i="8"/>
  <c r="CF269" i="8"/>
  <c r="CV269" i="8"/>
  <c r="CH269" i="8"/>
  <c r="CW269" i="8"/>
  <c r="CU269" i="8"/>
  <c r="CI269" i="8"/>
  <c r="CG269" i="8"/>
  <c r="AT382" i="8"/>
  <c r="AT372" i="8"/>
  <c r="AN359" i="8"/>
  <c r="CR308" i="8"/>
  <c r="CF308" i="8"/>
  <c r="CU308" i="8"/>
  <c r="CE308" i="8"/>
  <c r="CT308" i="8"/>
  <c r="CD308" i="8"/>
  <c r="CS308" i="8"/>
  <c r="CG308" i="8"/>
  <c r="CV280" i="8"/>
  <c r="CH280" i="8"/>
  <c r="CI280" i="8"/>
  <c r="CW280" i="8"/>
  <c r="CT274" i="8"/>
  <c r="CF274" i="8"/>
  <c r="CV274" i="8"/>
  <c r="CH274" i="8"/>
  <c r="CW274" i="8"/>
  <c r="CU274" i="8"/>
  <c r="CI274" i="8"/>
  <c r="CG274" i="8"/>
  <c r="AY241" i="8"/>
  <c r="CS309" i="8"/>
  <c r="CG309" i="8"/>
  <c r="CR309" i="8"/>
  <c r="CF309" i="8"/>
  <c r="CT309" i="8"/>
  <c r="CD309" i="8"/>
  <c r="CE309" i="8"/>
  <c r="CU309" i="8"/>
  <c r="CT277" i="8"/>
  <c r="CF277" i="8"/>
  <c r="CV277" i="8"/>
  <c r="CH277" i="8"/>
  <c r="CG277" i="8"/>
  <c r="CW277" i="8"/>
  <c r="CU277" i="8"/>
  <c r="CI277" i="8"/>
  <c r="CT276" i="8"/>
  <c r="CF276" i="8"/>
  <c r="CV276" i="8"/>
  <c r="CH276" i="8"/>
  <c r="CU276" i="8"/>
  <c r="CI276" i="8"/>
  <c r="CG276" i="8"/>
  <c r="CW276" i="8"/>
  <c r="CT257" i="8"/>
  <c r="CU257" i="8"/>
  <c r="CF257" i="8"/>
  <c r="AY257" i="8" s="1"/>
  <c r="CI257" i="8"/>
  <c r="CW257" i="8"/>
  <c r="CH257" i="8"/>
  <c r="CG257" i="8"/>
  <c r="CV257" i="8"/>
  <c r="CT249" i="8"/>
  <c r="CF249" i="8"/>
  <c r="CW249" i="8"/>
  <c r="CI249" i="8"/>
  <c r="CV249" i="8"/>
  <c r="CH249" i="8"/>
  <c r="AY249" i="8" s="1"/>
  <c r="CG249" i="8"/>
  <c r="CU249" i="8"/>
  <c r="CT273" i="8"/>
  <c r="CI273" i="8"/>
  <c r="AY273" i="8" s="1"/>
  <c r="CV273" i="8"/>
  <c r="CG273" i="8"/>
  <c r="CW273" i="8"/>
  <c r="CH273" i="8"/>
  <c r="CF273" i="8"/>
  <c r="CU273" i="8"/>
  <c r="CT267" i="8"/>
  <c r="CF267" i="8"/>
  <c r="CV267" i="8"/>
  <c r="CH267" i="8"/>
  <c r="CG267" i="8"/>
  <c r="CU267" i="8"/>
  <c r="CI267" i="8"/>
  <c r="CW267" i="8"/>
  <c r="CT250" i="8"/>
  <c r="CF250" i="8"/>
  <c r="CW250" i="8"/>
  <c r="CI250" i="8"/>
  <c r="CV250" i="8"/>
  <c r="CH250" i="8"/>
  <c r="CU250" i="8"/>
  <c r="CG250" i="8"/>
  <c r="CV272" i="8"/>
  <c r="CG272" i="8"/>
  <c r="CT272" i="8"/>
  <c r="CI272" i="8"/>
  <c r="CW272" i="8"/>
  <c r="CH272" i="8"/>
  <c r="CU272" i="8"/>
  <c r="CF272" i="8"/>
  <c r="CS238" i="8"/>
  <c r="CE238" i="8"/>
  <c r="CY238" i="8"/>
  <c r="CF238" i="8"/>
  <c r="CT238" i="8"/>
  <c r="CK238" i="8"/>
  <c r="CK201" i="8"/>
  <c r="CT201" i="8"/>
  <c r="CE201" i="8"/>
  <c r="CS201" i="8"/>
  <c r="CY201" i="8"/>
  <c r="CF201" i="8"/>
  <c r="AZ95" i="8"/>
  <c r="AX95" i="8"/>
  <c r="AY225" i="8"/>
  <c r="CY208" i="8"/>
  <c r="CS208" i="8"/>
  <c r="CK208" i="8"/>
  <c r="CE208" i="8"/>
  <c r="CT208" i="8"/>
  <c r="CF208" i="8"/>
  <c r="CT200" i="8"/>
  <c r="CE200" i="8"/>
  <c r="CK200" i="8"/>
  <c r="CS200" i="8"/>
  <c r="CY200" i="8"/>
  <c r="CF200" i="8"/>
  <c r="AY202" i="8"/>
  <c r="Y58" i="8"/>
  <c r="AB49" i="8"/>
  <c r="AB45" i="8"/>
  <c r="AB41" i="8"/>
  <c r="AB37" i="8"/>
  <c r="Y14" i="8"/>
  <c r="CV281" i="8"/>
  <c r="CH281" i="8"/>
  <c r="CW281" i="8"/>
  <c r="CI281" i="8"/>
  <c r="AY281" i="8" s="1"/>
  <c r="CS217" i="8"/>
  <c r="CY217" i="8"/>
  <c r="CT217" i="8"/>
  <c r="CK217" i="8"/>
  <c r="CF217" i="8"/>
  <c r="CE217" i="8"/>
  <c r="CT204" i="8"/>
  <c r="CE204" i="8"/>
  <c r="AY204" i="8" s="1"/>
  <c r="CK204" i="8"/>
  <c r="CF204" i="8"/>
  <c r="CS204" i="8"/>
  <c r="CY204" i="8"/>
  <c r="CP168" i="8"/>
  <c r="CB168" i="8"/>
  <c r="CA168" i="8"/>
  <c r="C170" i="8"/>
  <c r="CO168" i="8"/>
  <c r="P155" i="8"/>
  <c r="AB38" i="8"/>
  <c r="C162" i="8"/>
  <c r="C163" i="8" s="1"/>
  <c r="AJ126" i="8"/>
  <c r="CW103" i="7"/>
  <c r="CH103" i="7"/>
  <c r="CG103" i="7"/>
  <c r="CV103" i="7"/>
  <c r="CI103" i="7"/>
  <c r="CP119" i="7"/>
  <c r="CB119" i="7"/>
  <c r="CO119" i="7"/>
  <c r="CA119" i="7"/>
  <c r="AJ119" i="7" s="1"/>
  <c r="CP126" i="7"/>
  <c r="CB126" i="7"/>
  <c r="CA126" i="7"/>
  <c r="CO126" i="7"/>
  <c r="CQ134" i="7"/>
  <c r="CB134" i="7"/>
  <c r="CO134" i="7"/>
  <c r="CP134" i="7"/>
  <c r="CC134" i="7"/>
  <c r="CA134" i="7"/>
  <c r="CB159" i="7"/>
  <c r="CP159" i="7"/>
  <c r="CO159" i="7"/>
  <c r="CA159" i="7"/>
  <c r="CP172" i="7"/>
  <c r="CB172" i="7"/>
  <c r="CO172" i="7"/>
  <c r="CA172" i="7"/>
  <c r="S172" i="7" s="1"/>
  <c r="CP182" i="7"/>
  <c r="CB182" i="7"/>
  <c r="CI245" i="7"/>
  <c r="CT245" i="7"/>
  <c r="CH245" i="7"/>
  <c r="CC96" i="7"/>
  <c r="CP96" i="7"/>
  <c r="CA96" i="7"/>
  <c r="CQ96" i="7"/>
  <c r="CO96" i="7"/>
  <c r="CB96" i="7"/>
  <c r="CU105" i="7"/>
  <c r="CW105" i="7"/>
  <c r="CH105" i="7"/>
  <c r="CP122" i="7"/>
  <c r="CB122" i="7"/>
  <c r="CA122" i="7"/>
  <c r="CO122" i="7"/>
  <c r="CS230" i="7"/>
  <c r="CY230" i="7"/>
  <c r="CF230" i="7"/>
  <c r="CT230" i="7"/>
  <c r="CE230" i="7"/>
  <c r="CK230" i="7"/>
  <c r="CY233" i="7"/>
  <c r="CF233" i="7"/>
  <c r="CS233" i="7"/>
  <c r="CE233" i="7"/>
  <c r="CT233" i="7"/>
  <c r="CK233" i="7"/>
  <c r="CW250" i="7"/>
  <c r="CI250" i="7"/>
  <c r="CU250" i="7"/>
  <c r="CG250" i="7"/>
  <c r="CT250" i="7"/>
  <c r="CF250" i="7"/>
  <c r="CV250" i="7"/>
  <c r="CH250" i="7"/>
  <c r="AM106" i="7"/>
  <c r="CP127" i="7"/>
  <c r="CB127" i="7"/>
  <c r="CO127" i="7"/>
  <c r="CC138" i="7"/>
  <c r="CP138" i="7"/>
  <c r="CA138" i="7"/>
  <c r="CQ138" i="7"/>
  <c r="CO138" i="7"/>
  <c r="CB138" i="7"/>
  <c r="CY214" i="7"/>
  <c r="CF214" i="7"/>
  <c r="CS214" i="7"/>
  <c r="CT214" i="7"/>
  <c r="CE214" i="7"/>
  <c r="CK214" i="7"/>
  <c r="CY222" i="7"/>
  <c r="CF222" i="7"/>
  <c r="CS222" i="7"/>
  <c r="CT222" i="7"/>
  <c r="CE222" i="7"/>
  <c r="CK222" i="7"/>
  <c r="CS225" i="7"/>
  <c r="CY225" i="7"/>
  <c r="CT225" i="7"/>
  <c r="CK225" i="7"/>
  <c r="CS234" i="7"/>
  <c r="CY234" i="7"/>
  <c r="CF234" i="7"/>
  <c r="CT234" i="7"/>
  <c r="CE234" i="7"/>
  <c r="CK234" i="7"/>
  <c r="CF237" i="7"/>
  <c r="CS237" i="7"/>
  <c r="CE237" i="7"/>
  <c r="CT237" i="7"/>
  <c r="CK237" i="7"/>
  <c r="CW252" i="7"/>
  <c r="CI252" i="7"/>
  <c r="CU252" i="7"/>
  <c r="CG252" i="7"/>
  <c r="CT252" i="7"/>
  <c r="CF252" i="7"/>
  <c r="CV252" i="7"/>
  <c r="CH252" i="7"/>
  <c r="CP123" i="7"/>
  <c r="CB123" i="7"/>
  <c r="CO123" i="7"/>
  <c r="CA123" i="7"/>
  <c r="CQ136" i="7"/>
  <c r="CO136" i="7"/>
  <c r="CP136" i="7"/>
  <c r="CC136" i="7"/>
  <c r="CA136" i="7"/>
  <c r="E176" i="7"/>
  <c r="CS215" i="7"/>
  <c r="CY215" i="7"/>
  <c r="CF215" i="7"/>
  <c r="CE215" i="7"/>
  <c r="CT215" i="7"/>
  <c r="CK215" i="7"/>
  <c r="CY226" i="7"/>
  <c r="CF226" i="7"/>
  <c r="CS226" i="7"/>
  <c r="CT226" i="7"/>
  <c r="CE226" i="7"/>
  <c r="CK226" i="7"/>
  <c r="CS238" i="7"/>
  <c r="CY238" i="7"/>
  <c r="CF238" i="7"/>
  <c r="CT238" i="7"/>
  <c r="CE238" i="7"/>
  <c r="CK238" i="7"/>
  <c r="CE241" i="7"/>
  <c r="CT241" i="7"/>
  <c r="CK241" i="7"/>
  <c r="CC11" i="7"/>
  <c r="CO11" i="7"/>
  <c r="CS11" i="7"/>
  <c r="CA11" i="7"/>
  <c r="CE11" i="7"/>
  <c r="CQ11" i="7"/>
  <c r="CU11" i="7"/>
  <c r="CC12" i="7"/>
  <c r="CG12" i="7"/>
  <c r="CO12" i="7"/>
  <c r="CS12" i="7"/>
  <c r="CT14" i="7"/>
  <c r="CP14" i="7"/>
  <c r="CH14" i="7"/>
  <c r="CD14" i="7"/>
  <c r="CE14" i="7"/>
  <c r="CS14" i="7"/>
  <c r="G19" i="7"/>
  <c r="CV45" i="7"/>
  <c r="CJ45" i="7"/>
  <c r="CF45" i="7"/>
  <c r="CB45" i="7"/>
  <c r="CX45" i="7"/>
  <c r="CT45" i="7"/>
  <c r="CO45" i="7"/>
  <c r="CH45" i="7"/>
  <c r="CQ45" i="7"/>
  <c r="CW45" i="7"/>
  <c r="CX47" i="7"/>
  <c r="CT47" i="7"/>
  <c r="CO47" i="7"/>
  <c r="CH47" i="7"/>
  <c r="CV47" i="7"/>
  <c r="CJ47" i="7"/>
  <c r="CF47" i="7"/>
  <c r="CB47" i="7"/>
  <c r="CQ47" i="7"/>
  <c r="CW47" i="7"/>
  <c r="CO89" i="7"/>
  <c r="CA89" i="7"/>
  <c r="CO97" i="7"/>
  <c r="CQ97" i="7"/>
  <c r="CB97" i="7"/>
  <c r="CC97" i="7"/>
  <c r="CP149" i="7"/>
  <c r="CB149" i="7"/>
  <c r="AS149" i="7" s="1"/>
  <c r="CQ149" i="7"/>
  <c r="CO156" i="7"/>
  <c r="CA156" i="7"/>
  <c r="CP156" i="7"/>
  <c r="C158" i="7"/>
  <c r="C169" i="7"/>
  <c r="C171" i="7"/>
  <c r="C181" i="7"/>
  <c r="CA184" i="7"/>
  <c r="CO184" i="7"/>
  <c r="CP184" i="7"/>
  <c r="CX193" i="7"/>
  <c r="C193" i="7"/>
  <c r="CG193" i="7"/>
  <c r="CC193" i="7"/>
  <c r="CQ193" i="7"/>
  <c r="CG197" i="7"/>
  <c r="CC197" i="7"/>
  <c r="CX197" i="7"/>
  <c r="C197" i="7"/>
  <c r="CX202" i="7"/>
  <c r="CU202" i="7"/>
  <c r="CG202" i="7"/>
  <c r="C202" i="7"/>
  <c r="CJ202" i="7"/>
  <c r="CC202" i="7"/>
  <c r="CB209" i="7"/>
  <c r="CV209" i="7"/>
  <c r="CP209" i="7"/>
  <c r="CH209" i="7"/>
  <c r="CW211" i="7"/>
  <c r="CB211" i="7"/>
  <c r="CP211" i="7"/>
  <c r="CH211" i="7"/>
  <c r="CV211" i="7"/>
  <c r="CB212" i="7"/>
  <c r="CW212" i="7"/>
  <c r="CO212" i="7"/>
  <c r="CH212" i="7"/>
  <c r="CD212" i="7"/>
  <c r="CI212" i="7"/>
  <c r="CA212" i="7"/>
  <c r="CP212" i="7"/>
  <c r="CR212" i="7"/>
  <c r="CB216" i="7"/>
  <c r="CW216" i="7"/>
  <c r="CO216" i="7"/>
  <c r="CH216" i="7"/>
  <c r="CD216" i="7"/>
  <c r="CI216" i="7"/>
  <c r="CA216" i="7"/>
  <c r="CP216" i="7"/>
  <c r="CR216" i="7"/>
  <c r="C218" i="7"/>
  <c r="CW223" i="7"/>
  <c r="CO223" i="7"/>
  <c r="CH223" i="7"/>
  <c r="CD223" i="7"/>
  <c r="CB223" i="7"/>
  <c r="CP223" i="7"/>
  <c r="CI223" i="7"/>
  <c r="CA223" i="7"/>
  <c r="CR223" i="7"/>
  <c r="CR227" i="7"/>
  <c r="CH227" i="7"/>
  <c r="CV227" i="7"/>
  <c r="CD227" i="7"/>
  <c r="CI227" i="7"/>
  <c r="CB231" i="7"/>
  <c r="CW231" i="7"/>
  <c r="CO231" i="7"/>
  <c r="CH231" i="7"/>
  <c r="CD231" i="7"/>
  <c r="CP231" i="7"/>
  <c r="CI231" i="7"/>
  <c r="CA231" i="7"/>
  <c r="CR231" i="7"/>
  <c r="CB235" i="7"/>
  <c r="CW235" i="7"/>
  <c r="CO235" i="7"/>
  <c r="CH235" i="7"/>
  <c r="CD235" i="7"/>
  <c r="CP235" i="7"/>
  <c r="CI235" i="7"/>
  <c r="CA235" i="7"/>
  <c r="CR235" i="7"/>
  <c r="CB239" i="7"/>
  <c r="CW239" i="7"/>
  <c r="CO239" i="7"/>
  <c r="CH239" i="7"/>
  <c r="CD239" i="7"/>
  <c r="CP239" i="7"/>
  <c r="CI239" i="7"/>
  <c r="CA239" i="7"/>
  <c r="CR239" i="7"/>
  <c r="CW253" i="7"/>
  <c r="CI253" i="7"/>
  <c r="CU253" i="7"/>
  <c r="CG253" i="7"/>
  <c r="CV253" i="7"/>
  <c r="CH253" i="7"/>
  <c r="C258" i="7"/>
  <c r="CR258" i="7"/>
  <c r="CD258" i="7"/>
  <c r="CU259" i="7"/>
  <c r="CG259" i="7"/>
  <c r="CV259" i="7"/>
  <c r="CF259" i="7"/>
  <c r="CQ260" i="7"/>
  <c r="CB260" i="7"/>
  <c r="CS260" i="7"/>
  <c r="CP260" i="7"/>
  <c r="CE260" i="7"/>
  <c r="C260" i="7"/>
  <c r="CC260" i="7"/>
  <c r="C275" i="7"/>
  <c r="CR275" i="7"/>
  <c r="C284" i="7"/>
  <c r="CR284" i="7"/>
  <c r="CD284" i="7"/>
  <c r="C288" i="7"/>
  <c r="CR288" i="7"/>
  <c r="CD288" i="7"/>
  <c r="CT312" i="7"/>
  <c r="CD312" i="7"/>
  <c r="AW312" i="7" s="1"/>
  <c r="CR312" i="7"/>
  <c r="CF312" i="7"/>
  <c r="CS312" i="7"/>
  <c r="CE312" i="7"/>
  <c r="CU312" i="7"/>
  <c r="CG312" i="7"/>
  <c r="CP317" i="7"/>
  <c r="CB317" i="7"/>
  <c r="CB11" i="7"/>
  <c r="CF11" i="7"/>
  <c r="CV11" i="7"/>
  <c r="CD12" i="7"/>
  <c r="CH12" i="7"/>
  <c r="CP12" i="7"/>
  <c r="CU12" i="7"/>
  <c r="CV13" i="7"/>
  <c r="CF13" i="7"/>
  <c r="CB13" i="7"/>
  <c r="CD13" i="7"/>
  <c r="CQ13" i="7"/>
  <c r="CU13" i="7"/>
  <c r="CA14" i="7"/>
  <c r="CF14" i="7"/>
  <c r="CO14" i="7"/>
  <c r="CU14" i="7"/>
  <c r="G31" i="7"/>
  <c r="CB37" i="7"/>
  <c r="AB37" i="7" s="1"/>
  <c r="CF37" i="7"/>
  <c r="CK37" i="7"/>
  <c r="CY38" i="7"/>
  <c r="CU38" i="7"/>
  <c r="CQ38" i="7"/>
  <c r="CI38" i="7"/>
  <c r="CA38" i="7"/>
  <c r="CH38" i="7"/>
  <c r="CW38" i="7"/>
  <c r="CA39" i="7"/>
  <c r="CG39" i="7"/>
  <c r="CO39" i="7"/>
  <c r="CT39" i="7"/>
  <c r="CV41" i="7"/>
  <c r="CJ41" i="7"/>
  <c r="CX41" i="7"/>
  <c r="CT41" i="7"/>
  <c r="CO41" i="7"/>
  <c r="CH41" i="7"/>
  <c r="CI41" i="7"/>
  <c r="CC43" i="7"/>
  <c r="CA45" i="7"/>
  <c r="CG45" i="7"/>
  <c r="CY45" i="7"/>
  <c r="CA47" i="7"/>
  <c r="CG47" i="7"/>
  <c r="CY47" i="7"/>
  <c r="CV49" i="7"/>
  <c r="CJ49" i="7"/>
  <c r="CF49" i="7"/>
  <c r="CB49" i="7"/>
  <c r="CX49" i="7"/>
  <c r="CT49" i="7"/>
  <c r="CO49" i="7"/>
  <c r="CH49" i="7"/>
  <c r="CQ49" i="7"/>
  <c r="CW49" i="7"/>
  <c r="CX51" i="7"/>
  <c r="CT51" i="7"/>
  <c r="CO51" i="7"/>
  <c r="CH51" i="7"/>
  <c r="CV51" i="7"/>
  <c r="CJ51" i="7"/>
  <c r="CF51" i="7"/>
  <c r="CB51" i="7"/>
  <c r="CQ51" i="7"/>
  <c r="CW51" i="7"/>
  <c r="CB89" i="7"/>
  <c r="CP97" i="7"/>
  <c r="CC140" i="7"/>
  <c r="CP140" i="7"/>
  <c r="CA140" i="7"/>
  <c r="CO140" i="7"/>
  <c r="CP146" i="7"/>
  <c r="CB146" i="7"/>
  <c r="AS146" i="7" s="1"/>
  <c r="CQ146" i="7"/>
  <c r="CP150" i="7"/>
  <c r="CB150" i="7"/>
  <c r="AS150" i="7" s="1"/>
  <c r="CQ150" i="7"/>
  <c r="D157" i="7"/>
  <c r="D163" i="7" s="1"/>
  <c r="CA167" i="7"/>
  <c r="CA185" i="7"/>
  <c r="R185" i="7" s="1"/>
  <c r="CO185" i="7"/>
  <c r="CP185" i="7"/>
  <c r="CJ193" i="7"/>
  <c r="CG195" i="7"/>
  <c r="CC195" i="7"/>
  <c r="CX195" i="7"/>
  <c r="C195" i="7"/>
  <c r="CQ197" i="7"/>
  <c r="CX200" i="7"/>
  <c r="C200" i="7"/>
  <c r="CG200" i="7"/>
  <c r="CC200" i="7"/>
  <c r="CQ200" i="7"/>
  <c r="CJ201" i="7"/>
  <c r="CQ202" i="7"/>
  <c r="CG203" i="7"/>
  <c r="CC203" i="7"/>
  <c r="C203" i="7"/>
  <c r="CQ203" i="7"/>
  <c r="CX204" i="7"/>
  <c r="C204" i="7"/>
  <c r="CU204" i="7"/>
  <c r="CG204" i="7"/>
  <c r="CJ204" i="7"/>
  <c r="CC204" i="7"/>
  <c r="CA209" i="7"/>
  <c r="CI209" i="7"/>
  <c r="CW209" i="7"/>
  <c r="CW210" i="7"/>
  <c r="CO210" i="7"/>
  <c r="CH210" i="7"/>
  <c r="CD210" i="7"/>
  <c r="CV210" i="7"/>
  <c r="CI210" i="7"/>
  <c r="CA210" i="7"/>
  <c r="CA211" i="7"/>
  <c r="CI211" i="7"/>
  <c r="CV212" i="7"/>
  <c r="CW213" i="7"/>
  <c r="CO213" i="7"/>
  <c r="CH213" i="7"/>
  <c r="CD213" i="7"/>
  <c r="CB213" i="7"/>
  <c r="CP213" i="7"/>
  <c r="CI213" i="7"/>
  <c r="CA213" i="7"/>
  <c r="CR213" i="7"/>
  <c r="CV216" i="7"/>
  <c r="CW217" i="7"/>
  <c r="CO217" i="7"/>
  <c r="CH217" i="7"/>
  <c r="CD217" i="7"/>
  <c r="CB217" i="7"/>
  <c r="CP217" i="7"/>
  <c r="CI217" i="7"/>
  <c r="CA217" i="7"/>
  <c r="CR217" i="7"/>
  <c r="C220" i="7"/>
  <c r="CV223" i="7"/>
  <c r="CB224" i="7"/>
  <c r="CW224" i="7"/>
  <c r="CO224" i="7"/>
  <c r="CH224" i="7"/>
  <c r="CD224" i="7"/>
  <c r="CI224" i="7"/>
  <c r="CA224" i="7"/>
  <c r="CP224" i="7"/>
  <c r="CR224" i="7"/>
  <c r="CW227" i="7"/>
  <c r="CR228" i="7"/>
  <c r="CH228" i="7"/>
  <c r="CV228" i="7"/>
  <c r="CD228" i="7"/>
  <c r="AY228" i="7" s="1"/>
  <c r="CI228" i="7"/>
  <c r="CV231" i="7"/>
  <c r="CW232" i="7"/>
  <c r="CO232" i="7"/>
  <c r="CH232" i="7"/>
  <c r="CD232" i="7"/>
  <c r="CB232" i="7"/>
  <c r="CI232" i="7"/>
  <c r="CA232" i="7"/>
  <c r="CP232" i="7"/>
  <c r="CR232" i="7"/>
  <c r="CV235" i="7"/>
  <c r="CW236" i="7"/>
  <c r="CO236" i="7"/>
  <c r="CH236" i="7"/>
  <c r="CD236" i="7"/>
  <c r="CB236" i="7"/>
  <c r="CI236" i="7"/>
  <c r="CA236" i="7"/>
  <c r="CP236" i="7"/>
  <c r="CR236" i="7"/>
  <c r="CV239" i="7"/>
  <c r="CW240" i="7"/>
  <c r="CO240" i="7"/>
  <c r="CH240" i="7"/>
  <c r="CD240" i="7"/>
  <c r="CB240" i="7"/>
  <c r="CI240" i="7"/>
  <c r="CA240" i="7"/>
  <c r="CP240" i="7"/>
  <c r="CR240" i="7"/>
  <c r="CW249" i="7"/>
  <c r="CI249" i="7"/>
  <c r="CU249" i="7"/>
  <c r="CG249" i="7"/>
  <c r="CV249" i="7"/>
  <c r="CH249" i="7"/>
  <c r="C257" i="7"/>
  <c r="CR271" i="7"/>
  <c r="C271" i="7"/>
  <c r="CG11" i="7"/>
  <c r="CQ98" i="7"/>
  <c r="CB98" i="7"/>
  <c r="AX98" i="7" s="1"/>
  <c r="CO98" i="7"/>
  <c r="CC98" i="7"/>
  <c r="CW104" i="7"/>
  <c r="CH104" i="7"/>
  <c r="AM104" i="7" s="1"/>
  <c r="CU104" i="7"/>
  <c r="CI104" i="7"/>
  <c r="CW106" i="7"/>
  <c r="CH106" i="7"/>
  <c r="CU106" i="7"/>
  <c r="CI106" i="7"/>
  <c r="CP120" i="7"/>
  <c r="CB120" i="7"/>
  <c r="AJ120" i="7" s="1"/>
  <c r="CO120" i="7"/>
  <c r="CP124" i="7"/>
  <c r="CB124" i="7"/>
  <c r="AJ124" i="7" s="1"/>
  <c r="CO124" i="7"/>
  <c r="CP128" i="7"/>
  <c r="CB128" i="7"/>
  <c r="AJ128" i="7" s="1"/>
  <c r="CO128" i="7"/>
  <c r="CP147" i="7"/>
  <c r="CB147" i="7"/>
  <c r="AS147" i="7" s="1"/>
  <c r="CQ147" i="7"/>
  <c r="CO154" i="7"/>
  <c r="C157" i="7"/>
  <c r="CA154" i="7"/>
  <c r="P154" i="7" s="1"/>
  <c r="CP154" i="7"/>
  <c r="CB160" i="7"/>
  <c r="P160" i="7" s="1"/>
  <c r="CP160" i="7"/>
  <c r="CO160" i="7"/>
  <c r="CP167" i="7"/>
  <c r="CB167" i="7"/>
  <c r="CO167" i="7"/>
  <c r="CP173" i="7"/>
  <c r="CB173" i="7"/>
  <c r="S173" i="7" s="1"/>
  <c r="CO173" i="7"/>
  <c r="CA186" i="7"/>
  <c r="R186" i="7" s="1"/>
  <c r="CO186" i="7"/>
  <c r="CP186" i="7"/>
  <c r="CX198" i="7"/>
  <c r="C198" i="7"/>
  <c r="CG198" i="7"/>
  <c r="CC198" i="7"/>
  <c r="CQ198" i="7"/>
  <c r="CG201" i="7"/>
  <c r="CC201" i="7"/>
  <c r="CX201" i="7"/>
  <c r="C201" i="7"/>
  <c r="CG205" i="7"/>
  <c r="CC205" i="7"/>
  <c r="C205" i="7"/>
  <c r="CQ205" i="7"/>
  <c r="CX206" i="7"/>
  <c r="C206" i="7"/>
  <c r="CU206" i="7"/>
  <c r="CG206" i="7"/>
  <c r="CJ206" i="7"/>
  <c r="CC206" i="7"/>
  <c r="CY209" i="7"/>
  <c r="CF209" i="7"/>
  <c r="CS209" i="7"/>
  <c r="CK209" i="7"/>
  <c r="CE209" i="7"/>
  <c r="CF211" i="7"/>
  <c r="CT211" i="7"/>
  <c r="CK211" i="7"/>
  <c r="CE211" i="7"/>
  <c r="CY212" i="7"/>
  <c r="CF212" i="7"/>
  <c r="CS212" i="7"/>
  <c r="CT212" i="7"/>
  <c r="CE212" i="7"/>
  <c r="CB214" i="7"/>
  <c r="CW214" i="7"/>
  <c r="CO214" i="7"/>
  <c r="CH214" i="7"/>
  <c r="CD214" i="7"/>
  <c r="CI214" i="7"/>
  <c r="CA214" i="7"/>
  <c r="CP214" i="7"/>
  <c r="CR214" i="7"/>
  <c r="CY216" i="7"/>
  <c r="CF216" i="7"/>
  <c r="CS216" i="7"/>
  <c r="CT216" i="7"/>
  <c r="CE216" i="7"/>
  <c r="CW218" i="7"/>
  <c r="CI218" i="7"/>
  <c r="CV218" i="7"/>
  <c r="CA218" i="7"/>
  <c r="CR218" i="7"/>
  <c r="CO218" i="7"/>
  <c r="CS223" i="7"/>
  <c r="CY223" i="7"/>
  <c r="CF223" i="7"/>
  <c r="CE223" i="7"/>
  <c r="CT223" i="7"/>
  <c r="CW225" i="7"/>
  <c r="CO225" i="7"/>
  <c r="CH225" i="7"/>
  <c r="CD225" i="7"/>
  <c r="CB225" i="7"/>
  <c r="CP225" i="7"/>
  <c r="CI225" i="7"/>
  <c r="CA225" i="7"/>
  <c r="CR225" i="7"/>
  <c r="CR229" i="7"/>
  <c r="CH229" i="7"/>
  <c r="CV229" i="7"/>
  <c r="CD229" i="7"/>
  <c r="AY229" i="7" s="1"/>
  <c r="CI229" i="7"/>
  <c r="CY231" i="7"/>
  <c r="CF231" i="7"/>
  <c r="CS231" i="7"/>
  <c r="CE231" i="7"/>
  <c r="CT231" i="7"/>
  <c r="CB233" i="7"/>
  <c r="CW233" i="7"/>
  <c r="CO233" i="7"/>
  <c r="CH233" i="7"/>
  <c r="CD233" i="7"/>
  <c r="CP233" i="7"/>
  <c r="CI233" i="7"/>
  <c r="CA233" i="7"/>
  <c r="CR233" i="7"/>
  <c r="CY235" i="7"/>
  <c r="CF235" i="7"/>
  <c r="CS235" i="7"/>
  <c r="CE235" i="7"/>
  <c r="CT235" i="7"/>
  <c r="CB237" i="7"/>
  <c r="CW237" i="7"/>
  <c r="CO237" i="7"/>
  <c r="CH237" i="7"/>
  <c r="CD237" i="7"/>
  <c r="CP237" i="7"/>
  <c r="CI237" i="7"/>
  <c r="CA237" i="7"/>
  <c r="CR237" i="7"/>
  <c r="CY239" i="7"/>
  <c r="CF239" i="7"/>
  <c r="CS239" i="7"/>
  <c r="CE239" i="7"/>
  <c r="CT239" i="7"/>
  <c r="CB241" i="7"/>
  <c r="CW241" i="7"/>
  <c r="CO241" i="7"/>
  <c r="CH241" i="7"/>
  <c r="CD241" i="7"/>
  <c r="CP241" i="7"/>
  <c r="CI241" i="7"/>
  <c r="CA241" i="7"/>
  <c r="CR241" i="7"/>
  <c r="CS250" i="7"/>
  <c r="CE250" i="7"/>
  <c r="CQ250" i="7"/>
  <c r="CC250" i="7"/>
  <c r="CP250" i="7"/>
  <c r="CB250" i="7"/>
  <c r="AY250" i="7" s="1"/>
  <c r="CS252" i="7"/>
  <c r="CE252" i="7"/>
  <c r="CQ252" i="7"/>
  <c r="CC252" i="7"/>
  <c r="CP252" i="7"/>
  <c r="CB252" i="7"/>
  <c r="CB313" i="7"/>
  <c r="C313" i="7"/>
  <c r="CP313" i="7"/>
  <c r="CD11" i="7"/>
  <c r="CH11" i="7"/>
  <c r="CP11" i="7"/>
  <c r="CT11" i="7"/>
  <c r="CB12" i="7"/>
  <c r="CF12" i="7"/>
  <c r="CC14" i="7"/>
  <c r="G23" i="7"/>
  <c r="CX37" i="7"/>
  <c r="CT37" i="7"/>
  <c r="CO37" i="7"/>
  <c r="CH37" i="7"/>
  <c r="CI37" i="7"/>
  <c r="CW37" i="7"/>
  <c r="CV39" i="7"/>
  <c r="CJ39" i="7"/>
  <c r="CF39" i="7"/>
  <c r="CB39" i="7"/>
  <c r="CI39" i="7"/>
  <c r="CW39" i="7"/>
  <c r="CX43" i="7"/>
  <c r="CT43" i="7"/>
  <c r="CO43" i="7"/>
  <c r="CH43" i="7"/>
  <c r="CV43" i="7"/>
  <c r="CJ43" i="7"/>
  <c r="CF43" i="7"/>
  <c r="CB43" i="7"/>
  <c r="CQ43" i="7"/>
  <c r="CW43" i="7"/>
  <c r="CK45" i="7"/>
  <c r="CU45" i="7"/>
  <c r="CK47" i="7"/>
  <c r="CU47" i="7"/>
  <c r="CQ95" i="7"/>
  <c r="CB95" i="7"/>
  <c r="CO95" i="7"/>
  <c r="CC95" i="7"/>
  <c r="CA97" i="7"/>
  <c r="CP98" i="7"/>
  <c r="CV104" i="7"/>
  <c r="CV106" i="7"/>
  <c r="CP121" i="7"/>
  <c r="CB121" i="7"/>
  <c r="AJ121" i="7" s="1"/>
  <c r="CO121" i="7"/>
  <c r="CP125" i="7"/>
  <c r="CB125" i="7"/>
  <c r="AJ125" i="7" s="1"/>
  <c r="CO125" i="7"/>
  <c r="CO133" i="7"/>
  <c r="CQ133" i="7"/>
  <c r="CB133" i="7"/>
  <c r="AN133" i="7" s="1"/>
  <c r="CC133" i="7"/>
  <c r="CO135" i="7"/>
  <c r="CQ135" i="7"/>
  <c r="CB135" i="7"/>
  <c r="AN135" i="7" s="1"/>
  <c r="CC135" i="7"/>
  <c r="CO137" i="7"/>
  <c r="CQ137" i="7"/>
  <c r="CB137" i="7"/>
  <c r="AN137" i="7" s="1"/>
  <c r="CC137" i="7"/>
  <c r="CP139" i="7"/>
  <c r="CA139" i="7"/>
  <c r="CC139" i="7"/>
  <c r="AN139" i="7" s="1"/>
  <c r="CO139" i="7"/>
  <c r="CP141" i="7"/>
  <c r="CA141" i="7"/>
  <c r="CC141" i="7"/>
  <c r="CO141" i="7"/>
  <c r="CP148" i="7"/>
  <c r="CB148" i="7"/>
  <c r="AS148" i="7" s="1"/>
  <c r="CQ148" i="7"/>
  <c r="CC149" i="7"/>
  <c r="CO155" i="7"/>
  <c r="CA155" i="7"/>
  <c r="P155" i="7" s="1"/>
  <c r="CP155" i="7"/>
  <c r="CB156" i="7"/>
  <c r="CB161" i="7"/>
  <c r="P161" i="7" s="1"/>
  <c r="CP161" i="7"/>
  <c r="CO161" i="7"/>
  <c r="CP168" i="7"/>
  <c r="CB168" i="7"/>
  <c r="S168" i="7" s="1"/>
  <c r="CO168" i="7"/>
  <c r="CP174" i="7"/>
  <c r="CB174" i="7"/>
  <c r="S174" i="7" s="1"/>
  <c r="CO174" i="7"/>
  <c r="CP180" i="7"/>
  <c r="CB180" i="7"/>
  <c r="R180" i="7" s="1"/>
  <c r="CO180" i="7"/>
  <c r="CB184" i="7"/>
  <c r="CA187" i="7"/>
  <c r="R187" i="7" s="1"/>
  <c r="CO187" i="7"/>
  <c r="CP187" i="7"/>
  <c r="CX196" i="7"/>
  <c r="C196" i="7"/>
  <c r="CG196" i="7"/>
  <c r="CC196" i="7"/>
  <c r="CQ196" i="7"/>
  <c r="CJ197" i="7"/>
  <c r="CU197" i="7"/>
  <c r="CJ198" i="7"/>
  <c r="CG199" i="7"/>
  <c r="CC199" i="7"/>
  <c r="CX199" i="7"/>
  <c r="C199" i="7"/>
  <c r="CQ201" i="7"/>
  <c r="CJ205" i="7"/>
  <c r="CU205" i="7"/>
  <c r="CQ206" i="7"/>
  <c r="CG207" i="7"/>
  <c r="CC207" i="7"/>
  <c r="C207" i="7"/>
  <c r="CQ207" i="7"/>
  <c r="CV208" i="7"/>
  <c r="CP208" i="7"/>
  <c r="CH208" i="7"/>
  <c r="CB208" i="7"/>
  <c r="C208" i="7"/>
  <c r="CD208" i="7"/>
  <c r="CR208" i="7"/>
  <c r="CO208" i="7"/>
  <c r="CD209" i="7"/>
  <c r="CR209" i="7"/>
  <c r="CS210" i="7"/>
  <c r="CY210" i="7"/>
  <c r="CT210" i="7"/>
  <c r="CK210" i="7"/>
  <c r="CF210" i="7"/>
  <c r="CE210" i="7"/>
  <c r="CD211" i="7"/>
  <c r="CR211" i="7"/>
  <c r="CK212" i="7"/>
  <c r="CF213" i="7"/>
  <c r="CE213" i="7"/>
  <c r="CT213" i="7"/>
  <c r="CV214" i="7"/>
  <c r="CW215" i="7"/>
  <c r="CO215" i="7"/>
  <c r="CH215" i="7"/>
  <c r="CD215" i="7"/>
  <c r="CB215" i="7"/>
  <c r="CP215" i="7"/>
  <c r="CI215" i="7"/>
  <c r="CA215" i="7"/>
  <c r="CR215" i="7"/>
  <c r="CK216" i="7"/>
  <c r="CS217" i="7"/>
  <c r="CY217" i="7"/>
  <c r="CF217" i="7"/>
  <c r="CE217" i="7"/>
  <c r="CT217" i="7"/>
  <c r="CD218" i="7"/>
  <c r="CW220" i="7"/>
  <c r="CI220" i="7"/>
  <c r="CR220" i="7"/>
  <c r="CV220" i="7"/>
  <c r="CA220" i="7"/>
  <c r="CO220" i="7"/>
  <c r="CB222" i="7"/>
  <c r="CW222" i="7"/>
  <c r="CO222" i="7"/>
  <c r="CH222" i="7"/>
  <c r="CD222" i="7"/>
  <c r="CI222" i="7"/>
  <c r="CA222" i="7"/>
  <c r="CP222" i="7"/>
  <c r="CR222" i="7"/>
  <c r="CK223" i="7"/>
  <c r="CY224" i="7"/>
  <c r="CF224" i="7"/>
  <c r="CS224" i="7"/>
  <c r="CT224" i="7"/>
  <c r="CE224" i="7"/>
  <c r="CV225" i="7"/>
  <c r="CB226" i="7"/>
  <c r="CW226" i="7"/>
  <c r="CO226" i="7"/>
  <c r="CH226" i="7"/>
  <c r="CD226" i="7"/>
  <c r="CI226" i="7"/>
  <c r="CA226" i="7"/>
  <c r="CP226" i="7"/>
  <c r="CR226" i="7"/>
  <c r="CW229" i="7"/>
  <c r="CW230" i="7"/>
  <c r="CO230" i="7"/>
  <c r="CH230" i="7"/>
  <c r="CD230" i="7"/>
  <c r="CB230" i="7"/>
  <c r="CI230" i="7"/>
  <c r="CA230" i="7"/>
  <c r="CP230" i="7"/>
  <c r="CR230" i="7"/>
  <c r="CK231" i="7"/>
  <c r="CS232" i="7"/>
  <c r="CY232" i="7"/>
  <c r="CF232" i="7"/>
  <c r="CT232" i="7"/>
  <c r="CE232" i="7"/>
  <c r="CV233" i="7"/>
  <c r="CW234" i="7"/>
  <c r="CO234" i="7"/>
  <c r="CH234" i="7"/>
  <c r="CD234" i="7"/>
  <c r="CB234" i="7"/>
  <c r="CI234" i="7"/>
  <c r="CA234" i="7"/>
  <c r="CP234" i="7"/>
  <c r="CR234" i="7"/>
  <c r="CK235" i="7"/>
  <c r="CS236" i="7"/>
  <c r="CY236" i="7"/>
  <c r="CF236" i="7"/>
  <c r="CT236" i="7"/>
  <c r="CE236" i="7"/>
  <c r="CV237" i="7"/>
  <c r="CW238" i="7"/>
  <c r="CO238" i="7"/>
  <c r="CH238" i="7"/>
  <c r="CD238" i="7"/>
  <c r="CB238" i="7"/>
  <c r="CI238" i="7"/>
  <c r="CA238" i="7"/>
  <c r="CP238" i="7"/>
  <c r="CR238" i="7"/>
  <c r="CK239" i="7"/>
  <c r="CS240" i="7"/>
  <c r="CY240" i="7"/>
  <c r="CF240" i="7"/>
  <c r="CT240" i="7"/>
  <c r="CE240" i="7"/>
  <c r="CV241" i="7"/>
  <c r="CS245" i="7"/>
  <c r="CE245" i="7"/>
  <c r="CQ245" i="7"/>
  <c r="CC245" i="7"/>
  <c r="CP245" i="7"/>
  <c r="CB245" i="7"/>
  <c r="CS248" i="7"/>
  <c r="CE248" i="7"/>
  <c r="CQ248" i="7"/>
  <c r="CC248" i="7"/>
  <c r="CP248" i="7"/>
  <c r="CB248" i="7"/>
  <c r="CF253" i="7"/>
  <c r="C254" i="7"/>
  <c r="CR254" i="7"/>
  <c r="CD254" i="7"/>
  <c r="CW255" i="7"/>
  <c r="CI255" i="7"/>
  <c r="CU255" i="7"/>
  <c r="CG255" i="7"/>
  <c r="CV255" i="7"/>
  <c r="CF255" i="7"/>
  <c r="C256" i="7"/>
  <c r="CD256" i="7"/>
  <c r="CS257" i="7"/>
  <c r="CE257" i="7"/>
  <c r="CB257" i="7"/>
  <c r="CP257" i="7"/>
  <c r="CC257" i="7"/>
  <c r="CT259" i="7"/>
  <c r="CR279" i="7"/>
  <c r="CD279" i="7"/>
  <c r="C279" i="7"/>
  <c r="CC36" i="7"/>
  <c r="CG36" i="7"/>
  <c r="CK36" i="7"/>
  <c r="CC40" i="7"/>
  <c r="AB40" i="7" s="1"/>
  <c r="CG40" i="7"/>
  <c r="CK40" i="7"/>
  <c r="CA42" i="7"/>
  <c r="CI42" i="7"/>
  <c r="CQ42" i="7"/>
  <c r="CU42" i="7"/>
  <c r="CY42" i="7"/>
  <c r="CC44" i="7"/>
  <c r="CG44" i="7"/>
  <c r="CK44" i="7"/>
  <c r="CA46" i="7"/>
  <c r="CI46" i="7"/>
  <c r="CQ46" i="7"/>
  <c r="CU46" i="7"/>
  <c r="CY46" i="7"/>
  <c r="CC48" i="7"/>
  <c r="CG48" i="7"/>
  <c r="CK48" i="7"/>
  <c r="CA50" i="7"/>
  <c r="CI50" i="7"/>
  <c r="CQ50" i="7"/>
  <c r="CU50" i="7"/>
  <c r="CY50" i="7"/>
  <c r="CG55" i="7"/>
  <c r="CA56" i="7"/>
  <c r="CE56" i="7"/>
  <c r="CO56" i="7"/>
  <c r="CS56" i="7"/>
  <c r="CG57" i="7"/>
  <c r="Y57" i="7" s="1"/>
  <c r="CA58" i="7"/>
  <c r="CE58" i="7"/>
  <c r="CO58" i="7"/>
  <c r="CS58" i="7"/>
  <c r="CG59" i="7"/>
  <c r="Y59" i="7" s="1"/>
  <c r="CA64" i="7"/>
  <c r="S64" i="7" s="1"/>
  <c r="CA66" i="7"/>
  <c r="S66" i="7" s="1"/>
  <c r="CA68" i="7"/>
  <c r="S68" i="7" s="1"/>
  <c r="CA70" i="7"/>
  <c r="S70" i="7" s="1"/>
  <c r="CA72" i="7"/>
  <c r="S72" i="7" s="1"/>
  <c r="CA74" i="7"/>
  <c r="S74" i="7" s="1"/>
  <c r="CA76" i="7"/>
  <c r="CA78" i="7"/>
  <c r="S78" i="7" s="1"/>
  <c r="CA80" i="7"/>
  <c r="S80" i="7" s="1"/>
  <c r="CA82" i="7"/>
  <c r="S82" i="7" s="1"/>
  <c r="CR193" i="7"/>
  <c r="CA195" i="7"/>
  <c r="CI195" i="7"/>
  <c r="CP195" i="7"/>
  <c r="CR196" i="7"/>
  <c r="CA197" i="7"/>
  <c r="CI197" i="7"/>
  <c r="CP197" i="7"/>
  <c r="CR198" i="7"/>
  <c r="CA199" i="7"/>
  <c r="CI199" i="7"/>
  <c r="CP199" i="7"/>
  <c r="CR200" i="7"/>
  <c r="CA201" i="7"/>
  <c r="CI201" i="7"/>
  <c r="CP201" i="7"/>
  <c r="CP202" i="7"/>
  <c r="CI202" i="7"/>
  <c r="CA202" i="7"/>
  <c r="CD202" i="7"/>
  <c r="CR202" i="7"/>
  <c r="CW202" i="7"/>
  <c r="CP204" i="7"/>
  <c r="CI204" i="7"/>
  <c r="CA204" i="7"/>
  <c r="CD204" i="7"/>
  <c r="CR204" i="7"/>
  <c r="CW204" i="7"/>
  <c r="CP206" i="7"/>
  <c r="CI206" i="7"/>
  <c r="CA206" i="7"/>
  <c r="CD206" i="7"/>
  <c r="CR206" i="7"/>
  <c r="CW206" i="7"/>
  <c r="C219" i="7"/>
  <c r="CD219" i="7"/>
  <c r="CW221" i="7"/>
  <c r="CI221" i="7"/>
  <c r="CH221" i="7"/>
  <c r="AY227" i="7"/>
  <c r="CS247" i="7"/>
  <c r="CE247" i="7"/>
  <c r="CQ247" i="7"/>
  <c r="CC247" i="7"/>
  <c r="CH247" i="7"/>
  <c r="CS251" i="7"/>
  <c r="CE251" i="7"/>
  <c r="CQ251" i="7"/>
  <c r="CC251" i="7"/>
  <c r="CH251" i="7"/>
  <c r="C274" i="7"/>
  <c r="CR274" i="7"/>
  <c r="CD274" i="7"/>
  <c r="C278" i="7"/>
  <c r="CR278" i="7"/>
  <c r="CD278" i="7"/>
  <c r="C289" i="7"/>
  <c r="CR289" i="7"/>
  <c r="CA357" i="7"/>
  <c r="CP357" i="7"/>
  <c r="CB357" i="7"/>
  <c r="CO357" i="7"/>
  <c r="CC42" i="7"/>
  <c r="CG42" i="7"/>
  <c r="CK42" i="7"/>
  <c r="CC46" i="7"/>
  <c r="CG46" i="7"/>
  <c r="CK46" i="7"/>
  <c r="CC50" i="7"/>
  <c r="CG50" i="7"/>
  <c r="CK50" i="7"/>
  <c r="CG56" i="7"/>
  <c r="CG58" i="7"/>
  <c r="CR195" i="7"/>
  <c r="CR197" i="7"/>
  <c r="CR199" i="7"/>
  <c r="CR201" i="7"/>
  <c r="CC210" i="7"/>
  <c r="CW219" i="7"/>
  <c r="CI219" i="7"/>
  <c r="CH219" i="7"/>
  <c r="CS221" i="7"/>
  <c r="CK221" i="7"/>
  <c r="CY221" i="7"/>
  <c r="CE221" i="7"/>
  <c r="CU247" i="7"/>
  <c r="CS249" i="7"/>
  <c r="CE249" i="7"/>
  <c r="CQ249" i="7"/>
  <c r="CC249" i="7"/>
  <c r="CW251" i="7"/>
  <c r="CI251" i="7"/>
  <c r="CU251" i="7"/>
  <c r="CG251" i="7"/>
  <c r="CS253" i="7"/>
  <c r="CE253" i="7"/>
  <c r="CQ253" i="7"/>
  <c r="CC253" i="7"/>
  <c r="CS255" i="7"/>
  <c r="CE255" i="7"/>
  <c r="CP255" i="7"/>
  <c r="CB255" i="7"/>
  <c r="CQ255" i="7"/>
  <c r="CS259" i="7"/>
  <c r="CE259" i="7"/>
  <c r="CP259" i="7"/>
  <c r="CB259" i="7"/>
  <c r="CQ259" i="7"/>
  <c r="C285" i="7"/>
  <c r="CR285" i="7"/>
  <c r="CR316" i="7"/>
  <c r="CG316" i="7"/>
  <c r="CT316" i="7"/>
  <c r="CE316" i="7"/>
  <c r="CU316" i="7"/>
  <c r="CF316" i="7"/>
  <c r="CD316" i="7"/>
  <c r="CU320" i="7"/>
  <c r="CF320" i="7"/>
  <c r="CR320" i="7"/>
  <c r="CG320" i="7"/>
  <c r="CT320" i="7"/>
  <c r="CE320" i="7"/>
  <c r="CD320" i="7"/>
  <c r="CS320" i="7"/>
  <c r="CA372" i="7"/>
  <c r="AT372" i="7" s="1"/>
  <c r="CB372" i="7"/>
  <c r="CO372" i="7"/>
  <c r="CP372" i="7"/>
  <c r="CR203" i="7"/>
  <c r="CR205" i="7"/>
  <c r="CR207" i="7"/>
  <c r="CJ209" i="7"/>
  <c r="CQ209" i="7"/>
  <c r="CJ211" i="7"/>
  <c r="CQ211" i="7"/>
  <c r="CJ213" i="7"/>
  <c r="CQ213" i="7"/>
  <c r="CJ215" i="7"/>
  <c r="CQ215" i="7"/>
  <c r="CJ217" i="7"/>
  <c r="CQ217" i="7"/>
  <c r="CQ218" i="7"/>
  <c r="CU218" i="7"/>
  <c r="CQ219" i="7"/>
  <c r="CU219" i="7"/>
  <c r="CQ220" i="7"/>
  <c r="CU220" i="7"/>
  <c r="CQ221" i="7"/>
  <c r="CU221" i="7"/>
  <c r="CJ223" i="7"/>
  <c r="CQ223" i="7"/>
  <c r="CJ225" i="7"/>
  <c r="CQ225" i="7"/>
  <c r="CJ230" i="7"/>
  <c r="CQ230" i="7"/>
  <c r="CJ232" i="7"/>
  <c r="CQ232" i="7"/>
  <c r="CJ234" i="7"/>
  <c r="CQ234" i="7"/>
  <c r="CJ236" i="7"/>
  <c r="CQ236" i="7"/>
  <c r="CJ238" i="7"/>
  <c r="CQ238" i="7"/>
  <c r="CJ240" i="7"/>
  <c r="CQ240" i="7"/>
  <c r="CS254" i="7"/>
  <c r="CE254" i="7"/>
  <c r="CQ254" i="7"/>
  <c r="CR255" i="7"/>
  <c r="CS258" i="7"/>
  <c r="CE258" i="7"/>
  <c r="CQ258" i="7"/>
  <c r="CR259" i="7"/>
  <c r="CQ261" i="7"/>
  <c r="CC261" i="7"/>
  <c r="CE261" i="7"/>
  <c r="CP261" i="7"/>
  <c r="CU263" i="7"/>
  <c r="CG263" i="7"/>
  <c r="CV263" i="7"/>
  <c r="CH263" i="7"/>
  <c r="CI263" i="7"/>
  <c r="CT263" i="7"/>
  <c r="CU265" i="7"/>
  <c r="CG265" i="7"/>
  <c r="CV265" i="7"/>
  <c r="CH265" i="7"/>
  <c r="CI265" i="7"/>
  <c r="CT265" i="7"/>
  <c r="CU267" i="7"/>
  <c r="CG267" i="7"/>
  <c r="CV267" i="7"/>
  <c r="CH267" i="7"/>
  <c r="CI267" i="7"/>
  <c r="CT267" i="7"/>
  <c r="CU269" i="7"/>
  <c r="CG269" i="7"/>
  <c r="CV269" i="7"/>
  <c r="CH269" i="7"/>
  <c r="CI269" i="7"/>
  <c r="CT269" i="7"/>
  <c r="CG270" i="7"/>
  <c r="CP275" i="7"/>
  <c r="CB275" i="7"/>
  <c r="CS275" i="7"/>
  <c r="CC275" i="7"/>
  <c r="CQ275" i="7"/>
  <c r="CP276" i="7"/>
  <c r="CB276" i="7"/>
  <c r="CS276" i="7"/>
  <c r="CC276" i="7"/>
  <c r="CQ276" i="7"/>
  <c r="CP282" i="7"/>
  <c r="CB282" i="7"/>
  <c r="CS282" i="7"/>
  <c r="CC282" i="7"/>
  <c r="CQ282" i="7"/>
  <c r="CP289" i="7"/>
  <c r="CB289" i="7"/>
  <c r="CS289" i="7"/>
  <c r="CC289" i="7"/>
  <c r="CQ289" i="7"/>
  <c r="CP290" i="7"/>
  <c r="CB290" i="7"/>
  <c r="CC290" i="7"/>
  <c r="CQ290" i="7"/>
  <c r="CT308" i="7"/>
  <c r="CD308" i="7"/>
  <c r="CR308" i="7"/>
  <c r="CF308" i="7"/>
  <c r="AW308" i="7" s="1"/>
  <c r="CS308" i="7"/>
  <c r="CE308" i="7"/>
  <c r="CU308" i="7"/>
  <c r="CG308" i="7"/>
  <c r="CJ212" i="7"/>
  <c r="CQ212" i="7"/>
  <c r="CJ214" i="7"/>
  <c r="CQ214" i="7"/>
  <c r="CJ216" i="7"/>
  <c r="CQ216" i="7"/>
  <c r="CC218" i="7"/>
  <c r="CC219" i="7"/>
  <c r="CC220" i="7"/>
  <c r="CC221" i="7"/>
  <c r="CJ222" i="7"/>
  <c r="CQ222" i="7"/>
  <c r="CJ224" i="7"/>
  <c r="CQ224" i="7"/>
  <c r="CJ226" i="7"/>
  <c r="CQ226" i="7"/>
  <c r="CJ231" i="7"/>
  <c r="CQ231" i="7"/>
  <c r="CJ233" i="7"/>
  <c r="CQ233" i="7"/>
  <c r="CJ235" i="7"/>
  <c r="CQ235" i="7"/>
  <c r="CJ237" i="7"/>
  <c r="CQ237" i="7"/>
  <c r="CJ239" i="7"/>
  <c r="CQ239" i="7"/>
  <c r="CJ241" i="7"/>
  <c r="CQ241" i="7"/>
  <c r="CS256" i="7"/>
  <c r="CE256" i="7"/>
  <c r="CQ256" i="7"/>
  <c r="CU261" i="7"/>
  <c r="CG261" i="7"/>
  <c r="CH261" i="7"/>
  <c r="CV262" i="7"/>
  <c r="CU264" i="7"/>
  <c r="CG264" i="7"/>
  <c r="CV264" i="7"/>
  <c r="CH264" i="7"/>
  <c r="CI264" i="7"/>
  <c r="CT264" i="7"/>
  <c r="CU266" i="7"/>
  <c r="CG266" i="7"/>
  <c r="CV266" i="7"/>
  <c r="CH266" i="7"/>
  <c r="CI266" i="7"/>
  <c r="CT266" i="7"/>
  <c r="CU268" i="7"/>
  <c r="CG268" i="7"/>
  <c r="CV268" i="7"/>
  <c r="CH268" i="7"/>
  <c r="CI268" i="7"/>
  <c r="CT268" i="7"/>
  <c r="CW270" i="7"/>
  <c r="CH270" i="7"/>
  <c r="CT270" i="7"/>
  <c r="CI270" i="7"/>
  <c r="CP271" i="7"/>
  <c r="CB271" i="7"/>
  <c r="CS279" i="7"/>
  <c r="CE279" i="7"/>
  <c r="CR280" i="7"/>
  <c r="CD280" i="7"/>
  <c r="C280" i="7"/>
  <c r="CP285" i="7"/>
  <c r="CB285" i="7"/>
  <c r="CS285" i="7"/>
  <c r="CC285" i="7"/>
  <c r="CQ285" i="7"/>
  <c r="CP286" i="7"/>
  <c r="CB286" i="7"/>
  <c r="CS286" i="7"/>
  <c r="CC286" i="7"/>
  <c r="CQ286" i="7"/>
  <c r="CR291" i="7"/>
  <c r="CD291" i="7"/>
  <c r="C291" i="7"/>
  <c r="CQ298" i="7"/>
  <c r="CC298" i="7"/>
  <c r="CO298" i="7"/>
  <c r="CA298" i="7"/>
  <c r="CP298" i="7"/>
  <c r="CR298" i="7"/>
  <c r="CQ299" i="7"/>
  <c r="CC299" i="7"/>
  <c r="CO299" i="7"/>
  <c r="CA299" i="7"/>
  <c r="CR299" i="7"/>
  <c r="CB299" i="7"/>
  <c r="CP309" i="7"/>
  <c r="CB309" i="7"/>
  <c r="C309" i="7"/>
  <c r="CE270" i="7"/>
  <c r="CE272" i="7"/>
  <c r="CD273" i="7"/>
  <c r="C276" i="7"/>
  <c r="CD276" i="7"/>
  <c r="CP277" i="7"/>
  <c r="CB277" i="7"/>
  <c r="CE277" i="7"/>
  <c r="CQ277" i="7"/>
  <c r="C282" i="7"/>
  <c r="CD282" i="7"/>
  <c r="CP283" i="7"/>
  <c r="CB283" i="7"/>
  <c r="CE283" i="7"/>
  <c r="CQ283" i="7"/>
  <c r="C286" i="7"/>
  <c r="CD286" i="7"/>
  <c r="CP287" i="7"/>
  <c r="CB287" i="7"/>
  <c r="CE287" i="7"/>
  <c r="CQ287" i="7"/>
  <c r="CR290" i="7"/>
  <c r="C290" i="7"/>
  <c r="CD290" i="7"/>
  <c r="CR292" i="7"/>
  <c r="CD292" i="7"/>
  <c r="C292" i="7"/>
  <c r="CQ300" i="7"/>
  <c r="CC300" i="7"/>
  <c r="CO300" i="7"/>
  <c r="CA300" i="7"/>
  <c r="CD300" i="7"/>
  <c r="CR310" i="7"/>
  <c r="CF310" i="7"/>
  <c r="CT310" i="7"/>
  <c r="CB314" i="7"/>
  <c r="C314" i="7"/>
  <c r="CP314" i="7"/>
  <c r="C331" i="7"/>
  <c r="CP331" i="7"/>
  <c r="C333" i="7"/>
  <c r="CP333" i="7"/>
  <c r="CA361" i="7"/>
  <c r="CP361" i="7"/>
  <c r="CB361" i="7"/>
  <c r="CA382" i="7"/>
  <c r="CB382" i="7"/>
  <c r="CO382" i="7"/>
  <c r="CP402" i="7"/>
  <c r="CA402" i="7"/>
  <c r="CB402" i="7"/>
  <c r="CO402" i="7"/>
  <c r="CC262" i="7"/>
  <c r="CC263" i="7"/>
  <c r="CC264" i="7"/>
  <c r="CC265" i="7"/>
  <c r="CC266" i="7"/>
  <c r="CC267" i="7"/>
  <c r="CC268" i="7"/>
  <c r="CC269" i="7"/>
  <c r="CP274" i="7"/>
  <c r="CB274" i="7"/>
  <c r="CE274" i="7"/>
  <c r="CQ274" i="7"/>
  <c r="C277" i="7"/>
  <c r="CD277" i="7"/>
  <c r="CP278" i="7"/>
  <c r="CB278" i="7"/>
  <c r="CE278" i="7"/>
  <c r="CQ278" i="7"/>
  <c r="CR281" i="7"/>
  <c r="CD281" i="7"/>
  <c r="C281" i="7"/>
  <c r="C283" i="7"/>
  <c r="CD283" i="7"/>
  <c r="CP284" i="7"/>
  <c r="CB284" i="7"/>
  <c r="CE284" i="7"/>
  <c r="CQ284" i="7"/>
  <c r="C287" i="7"/>
  <c r="CD287" i="7"/>
  <c r="CP288" i="7"/>
  <c r="CB288" i="7"/>
  <c r="CE288" i="7"/>
  <c r="CQ288" i="7"/>
  <c r="CR293" i="7"/>
  <c r="CD293" i="7"/>
  <c r="C293" i="7"/>
  <c r="CB300" i="7"/>
  <c r="CQ301" i="7"/>
  <c r="CC301" i="7"/>
  <c r="CO301" i="7"/>
  <c r="CA301" i="7"/>
  <c r="CB307" i="7"/>
  <c r="C307" i="7"/>
  <c r="CP307" i="7"/>
  <c r="CB311" i="7"/>
  <c r="C311" i="7"/>
  <c r="CP311" i="7"/>
  <c r="CS321" i="7"/>
  <c r="CD321" i="7"/>
  <c r="CT321" i="7"/>
  <c r="CF321" i="7"/>
  <c r="CG321" i="7"/>
  <c r="CB324" i="7"/>
  <c r="CP324" i="7"/>
  <c r="CP344" i="7"/>
  <c r="C344" i="7"/>
  <c r="CB344" i="7"/>
  <c r="CA359" i="7"/>
  <c r="CP359" i="7"/>
  <c r="CB359" i="7"/>
  <c r="CA365" i="7"/>
  <c r="CP365" i="7"/>
  <c r="CB365" i="7"/>
  <c r="CB291" i="7"/>
  <c r="CB292" i="7"/>
  <c r="CB293" i="7"/>
  <c r="CT315" i="7"/>
  <c r="CD315" i="7"/>
  <c r="AW315" i="7" s="1"/>
  <c r="CU315" i="7"/>
  <c r="CQ316" i="7"/>
  <c r="C317" i="7"/>
  <c r="CD318" i="7"/>
  <c r="CB321" i="7"/>
  <c r="CU322" i="7"/>
  <c r="CF322" i="7"/>
  <c r="CR322" i="7"/>
  <c r="CG322" i="7"/>
  <c r="CQ323" i="7"/>
  <c r="C323" i="7"/>
  <c r="CC323" i="7"/>
  <c r="CB330" i="7"/>
  <c r="CQ332" i="7"/>
  <c r="CE332" i="7"/>
  <c r="CR332" i="7"/>
  <c r="CD332" i="7"/>
  <c r="CS332" i="7"/>
  <c r="CF332" i="7"/>
  <c r="CP345" i="7"/>
  <c r="C345" i="7"/>
  <c r="CG352" i="7"/>
  <c r="B352" i="7"/>
  <c r="CU352" i="7"/>
  <c r="CA358" i="7"/>
  <c r="AN358" i="7" s="1"/>
  <c r="CB358" i="7"/>
  <c r="CP358" i="7"/>
  <c r="CA362" i="7"/>
  <c r="CB362" i="7"/>
  <c r="CP362" i="7"/>
  <c r="CA366" i="7"/>
  <c r="CB366" i="7"/>
  <c r="CP366" i="7"/>
  <c r="CA375" i="7"/>
  <c r="CB375" i="7"/>
  <c r="CO375" i="7"/>
  <c r="CP375" i="7"/>
  <c r="CU318" i="7"/>
  <c r="CF318" i="7"/>
  <c r="CR318" i="7"/>
  <c r="CG318" i="7"/>
  <c r="C319" i="7"/>
  <c r="CC319" i="7"/>
  <c r="CQ319" i="7"/>
  <c r="CQ324" i="7"/>
  <c r="C324" i="7"/>
  <c r="CQ330" i="7"/>
  <c r="CE330" i="7"/>
  <c r="CR330" i="7"/>
  <c r="CD330" i="7"/>
  <c r="CS330" i="7"/>
  <c r="CF330" i="7"/>
  <c r="CQ334" i="7"/>
  <c r="CC334" i="7"/>
  <c r="AX334" i="7" s="1"/>
  <c r="CF334" i="7"/>
  <c r="CR334" i="7"/>
  <c r="CS334" i="7"/>
  <c r="CA360" i="7"/>
  <c r="AN360" i="7" s="1"/>
  <c r="CB360" i="7"/>
  <c r="CP360" i="7"/>
  <c r="CA364" i="7"/>
  <c r="CB364" i="7"/>
  <c r="CP364" i="7"/>
  <c r="CA385" i="7"/>
  <c r="CB385" i="7"/>
  <c r="CO385" i="7"/>
  <c r="CP385" i="7"/>
  <c r="CP410" i="7"/>
  <c r="CA410" i="7"/>
  <c r="CB410" i="7"/>
  <c r="CO410" i="7"/>
  <c r="CC318" i="7"/>
  <c r="CC320" i="7"/>
  <c r="CC322" i="7"/>
  <c r="CE329" i="7"/>
  <c r="CD337" i="7"/>
  <c r="CP338" i="7"/>
  <c r="CP346" i="7"/>
  <c r="C346" i="7"/>
  <c r="CB346" i="7"/>
  <c r="CA387" i="7"/>
  <c r="CB387" i="7"/>
  <c r="CO387" i="7"/>
  <c r="CP397" i="7"/>
  <c r="CA397" i="7"/>
  <c r="CB397" i="7"/>
  <c r="CQ329" i="7"/>
  <c r="CD329" i="7"/>
  <c r="CC329" i="7"/>
  <c r="CR329" i="7"/>
  <c r="C335" i="7"/>
  <c r="CP335" i="7"/>
  <c r="C336" i="7"/>
  <c r="CP336" i="7"/>
  <c r="CQ337" i="7"/>
  <c r="CE337" i="7"/>
  <c r="CC337" i="7"/>
  <c r="CP337" i="7"/>
  <c r="CS338" i="7"/>
  <c r="CC338" i="7"/>
  <c r="CQ338" i="7"/>
  <c r="CD338" i="7"/>
  <c r="CT338" i="7"/>
  <c r="CF338" i="7"/>
  <c r="CE338" i="7"/>
  <c r="CG351" i="7"/>
  <c r="B351" i="7"/>
  <c r="CA380" i="7"/>
  <c r="CB380" i="7"/>
  <c r="CO380" i="7"/>
  <c r="CA338" i="7"/>
  <c r="B376" i="7"/>
  <c r="B381" i="7"/>
  <c r="B386" i="7"/>
  <c r="CP404" i="7"/>
  <c r="CA404" i="7"/>
  <c r="V404" i="7" s="1"/>
  <c r="CB339" i="7"/>
  <c r="B373" i="7"/>
  <c r="B379" i="7"/>
  <c r="B384" i="7"/>
  <c r="B388" i="7"/>
  <c r="CP400" i="7"/>
  <c r="CA400" i="7"/>
  <c r="V400" i="7" s="1"/>
  <c r="CO396" i="7"/>
  <c r="CO398" i="7"/>
  <c r="CO401" i="7"/>
  <c r="CO403" i="7"/>
  <c r="CO409" i="7"/>
  <c r="CO411" i="7"/>
  <c r="CF351" i="7"/>
  <c r="CG273" i="7" l="1"/>
  <c r="CF273" i="7"/>
  <c r="CT273" i="7"/>
  <c r="CH273" i="7"/>
  <c r="CV273" i="7"/>
  <c r="CI273" i="7"/>
  <c r="CU273" i="7"/>
  <c r="CP389" i="7"/>
  <c r="CA389" i="7"/>
  <c r="CB389" i="7"/>
  <c r="CO389" i="7"/>
  <c r="CW262" i="7"/>
  <c r="CF262" i="7"/>
  <c r="AY262" i="7" s="1"/>
  <c r="CH262" i="7"/>
  <c r="CI262" i="7"/>
  <c r="CT262" i="7"/>
  <c r="CU262" i="7"/>
  <c r="CG262" i="7"/>
  <c r="AY286" i="8"/>
  <c r="CW272" i="7"/>
  <c r="CU272" i="7"/>
  <c r="CF272" i="7"/>
  <c r="CV272" i="7"/>
  <c r="CH272" i="7"/>
  <c r="CT272" i="7"/>
  <c r="CG272" i="7"/>
  <c r="CI272" i="7"/>
  <c r="CW273" i="7"/>
  <c r="CO363" i="7"/>
  <c r="AY217" i="7"/>
  <c r="AW313" i="8"/>
  <c r="AY279" i="8"/>
  <c r="CB363" i="7"/>
  <c r="AB36" i="7"/>
  <c r="CS241" i="7"/>
  <c r="AL344" i="8"/>
  <c r="AW312" i="8"/>
  <c r="AY240" i="8"/>
  <c r="V398" i="7"/>
  <c r="AB41" i="7"/>
  <c r="AW316" i="7"/>
  <c r="CP363" i="7"/>
  <c r="AB48" i="7"/>
  <c r="AY253" i="7"/>
  <c r="AN141" i="7"/>
  <c r="AB43" i="7"/>
  <c r="CF241" i="7"/>
  <c r="AY241" i="7" s="1"/>
  <c r="AW320" i="8"/>
  <c r="AX339" i="8"/>
  <c r="AY239" i="8"/>
  <c r="AY199" i="8"/>
  <c r="AY233" i="8"/>
  <c r="AY215" i="8"/>
  <c r="AY254" i="8"/>
  <c r="AY283" i="8"/>
  <c r="AT387" i="7"/>
  <c r="AT385" i="7"/>
  <c r="Y12" i="7"/>
  <c r="AM103" i="7"/>
  <c r="AY203" i="8"/>
  <c r="AY247" i="8"/>
  <c r="AW317" i="8"/>
  <c r="CB298" i="7"/>
  <c r="CD298" i="7"/>
  <c r="CG310" i="7"/>
  <c r="CU310" i="7"/>
  <c r="CS310" i="7"/>
  <c r="CE310" i="7"/>
  <c r="P156" i="8"/>
  <c r="AP298" i="7"/>
  <c r="AY221" i="7"/>
  <c r="AY251" i="7"/>
  <c r="AY293" i="8"/>
  <c r="AY213" i="8"/>
  <c r="S71" i="7"/>
  <c r="S65" i="7"/>
  <c r="CR301" i="7"/>
  <c r="CP301" i="7"/>
  <c r="CB301" i="7"/>
  <c r="AP301" i="7" s="1"/>
  <c r="CO378" i="7"/>
  <c r="CB378" i="7"/>
  <c r="CR321" i="7"/>
  <c r="CD339" i="7"/>
  <c r="CI259" i="7"/>
  <c r="AY259" i="7" s="1"/>
  <c r="AY193" i="8"/>
  <c r="AY260" i="8"/>
  <c r="AX337" i="8"/>
  <c r="S75" i="7"/>
  <c r="CA378" i="7"/>
  <c r="CE321" i="7"/>
  <c r="AW321" i="7" s="1"/>
  <c r="CT339" i="7"/>
  <c r="CW259" i="7"/>
  <c r="AY217" i="8"/>
  <c r="AY288" i="8"/>
  <c r="CT249" i="7"/>
  <c r="CF249" i="7"/>
  <c r="AY249" i="7" s="1"/>
  <c r="CQ339" i="7"/>
  <c r="AB49" i="7"/>
  <c r="CV247" i="7"/>
  <c r="CF247" i="7"/>
  <c r="CT247" i="7"/>
  <c r="S73" i="7"/>
  <c r="CF339" i="7"/>
  <c r="AJ123" i="7"/>
  <c r="CV245" i="7"/>
  <c r="AY272" i="8"/>
  <c r="AY274" i="8"/>
  <c r="AY205" i="8"/>
  <c r="CT332" i="7"/>
  <c r="CC332" i="7"/>
  <c r="AX332" i="7" s="1"/>
  <c r="CE339" i="7"/>
  <c r="AB44" i="7"/>
  <c r="CH248" i="7"/>
  <c r="CF245" i="7"/>
  <c r="AY245" i="7" s="1"/>
  <c r="AY208" i="8"/>
  <c r="AY278" i="8"/>
  <c r="B437" i="8"/>
  <c r="CB140" i="7"/>
  <c r="AN140" i="7" s="1"/>
  <c r="CQ140" i="7"/>
  <c r="CD299" i="7"/>
  <c r="AP299" i="7" s="1"/>
  <c r="CP299" i="7"/>
  <c r="CV248" i="7"/>
  <c r="A437" i="8"/>
  <c r="AY267" i="8"/>
  <c r="AY206" i="8"/>
  <c r="AX331" i="8"/>
  <c r="V397" i="7"/>
  <c r="CR339" i="7"/>
  <c r="AX337" i="7"/>
  <c r="CC339" i="7"/>
  <c r="AX339" i="7" s="1"/>
  <c r="CF248" i="7"/>
  <c r="AY248" i="7" s="1"/>
  <c r="CG245" i="7"/>
  <c r="AY280" i="8"/>
  <c r="AY269" i="8"/>
  <c r="AY255" i="8"/>
  <c r="AY231" i="8"/>
  <c r="CG247" i="7"/>
  <c r="AX95" i="7"/>
  <c r="AB51" i="7"/>
  <c r="CT248" i="7"/>
  <c r="CU245" i="7"/>
  <c r="AY252" i="8"/>
  <c r="CS318" i="7"/>
  <c r="CT318" i="7"/>
  <c r="CE318" i="7"/>
  <c r="AW318" i="7" s="1"/>
  <c r="CG248" i="7"/>
  <c r="AY237" i="8"/>
  <c r="AY270" i="8"/>
  <c r="CR337" i="7"/>
  <c r="CS337" i="7"/>
  <c r="CT337" i="7"/>
  <c r="CF337" i="7"/>
  <c r="AW322" i="7"/>
  <c r="AY266" i="7"/>
  <c r="AW320" i="7"/>
  <c r="AX330" i="7"/>
  <c r="AN365" i="7"/>
  <c r="CI247" i="7"/>
  <c r="AY247" i="7" s="1"/>
  <c r="CY213" i="7"/>
  <c r="CY211" i="7"/>
  <c r="CE225" i="7"/>
  <c r="AY225" i="7" s="1"/>
  <c r="CU248" i="7"/>
  <c r="CI105" i="7"/>
  <c r="AJ126" i="7"/>
  <c r="C176" i="8"/>
  <c r="AY220" i="8"/>
  <c r="AY287" i="8"/>
  <c r="Y55" i="7"/>
  <c r="AY233" i="7"/>
  <c r="CW247" i="7"/>
  <c r="CS213" i="7"/>
  <c r="AB45" i="7"/>
  <c r="CI248" i="7"/>
  <c r="CV105" i="7"/>
  <c r="CA182" i="7"/>
  <c r="R182" i="7" s="1"/>
  <c r="S168" i="8"/>
  <c r="AW309" i="8"/>
  <c r="AY271" i="8"/>
  <c r="AY256" i="8"/>
  <c r="AW322" i="8"/>
  <c r="AN366" i="7"/>
  <c r="CD301" i="7"/>
  <c r="CD310" i="7"/>
  <c r="AW310" i="7" s="1"/>
  <c r="S76" i="7"/>
  <c r="AY201" i="8"/>
  <c r="AY250" i="8"/>
  <c r="AW308" i="8"/>
  <c r="AX330" i="8"/>
  <c r="AY197" i="8"/>
  <c r="CF263" i="7"/>
  <c r="AY263" i="7" s="1"/>
  <c r="CW263" i="7"/>
  <c r="AY200" i="8"/>
  <c r="AX338" i="8"/>
  <c r="AY198" i="8"/>
  <c r="AP298" i="8"/>
  <c r="V352" i="8"/>
  <c r="AX336" i="8"/>
  <c r="AP299" i="8"/>
  <c r="AY282" i="8"/>
  <c r="AP301" i="8"/>
  <c r="V351" i="8"/>
  <c r="AY238" i="8"/>
  <c r="AY276" i="8"/>
  <c r="AY277" i="8"/>
  <c r="AP300" i="8"/>
  <c r="AY235" i="8"/>
  <c r="P161" i="8"/>
  <c r="R180" i="8"/>
  <c r="AY256" i="7"/>
  <c r="CA388" i="7"/>
  <c r="CB388" i="7"/>
  <c r="CP388" i="7"/>
  <c r="CO388" i="7"/>
  <c r="CR352" i="7"/>
  <c r="CC352" i="7"/>
  <c r="CS352" i="7"/>
  <c r="CA352" i="7"/>
  <c r="CP352" i="7"/>
  <c r="CD352" i="7"/>
  <c r="CO352" i="7"/>
  <c r="CQ352" i="7"/>
  <c r="CB352" i="7"/>
  <c r="CE352" i="7"/>
  <c r="CW281" i="7"/>
  <c r="CH281" i="7"/>
  <c r="CI281" i="7"/>
  <c r="CV281" i="7"/>
  <c r="CT277" i="7"/>
  <c r="CF277" i="7"/>
  <c r="CU277" i="7"/>
  <c r="CI277" i="7"/>
  <c r="CV277" i="7"/>
  <c r="CW277" i="7"/>
  <c r="CG277" i="7"/>
  <c r="CH277" i="7"/>
  <c r="CV291" i="7"/>
  <c r="CH291" i="7"/>
  <c r="CT291" i="7"/>
  <c r="CF291" i="7"/>
  <c r="CW291" i="7"/>
  <c r="CI291" i="7"/>
  <c r="CG291" i="7"/>
  <c r="CU291" i="7"/>
  <c r="CV279" i="7"/>
  <c r="CI279" i="7"/>
  <c r="CW279" i="7"/>
  <c r="CH279" i="7"/>
  <c r="AY279" i="7" s="1"/>
  <c r="CK199" i="7"/>
  <c r="CT199" i="7"/>
  <c r="CE199" i="7"/>
  <c r="CS199" i="7"/>
  <c r="CY199" i="7"/>
  <c r="CF199" i="7"/>
  <c r="CT206" i="7"/>
  <c r="CE206" i="7"/>
  <c r="CF206" i="7"/>
  <c r="CY206" i="7"/>
  <c r="CK206" i="7"/>
  <c r="CS206" i="7"/>
  <c r="AY211" i="7"/>
  <c r="AB39" i="7"/>
  <c r="AY235" i="7"/>
  <c r="CP169" i="7"/>
  <c r="CB169" i="7"/>
  <c r="CA169" i="7"/>
  <c r="S169" i="7" s="1"/>
  <c r="CO169" i="7"/>
  <c r="C170" i="7"/>
  <c r="C176" i="7" s="1"/>
  <c r="CA384" i="7"/>
  <c r="CB384" i="7"/>
  <c r="CP384" i="7"/>
  <c r="CO384" i="7"/>
  <c r="CA376" i="7"/>
  <c r="CB376" i="7"/>
  <c r="CP376" i="7"/>
  <c r="CO376" i="7"/>
  <c r="AT389" i="7"/>
  <c r="AT380" i="7"/>
  <c r="CQ336" i="7"/>
  <c r="CE336" i="7"/>
  <c r="CC336" i="7"/>
  <c r="CR336" i="7"/>
  <c r="CD336" i="7"/>
  <c r="CS336" i="7"/>
  <c r="CF336" i="7"/>
  <c r="CT336" i="7"/>
  <c r="AX329" i="7"/>
  <c r="AT378" i="7"/>
  <c r="G410" i="7"/>
  <c r="AN364" i="7"/>
  <c r="CS324" i="7"/>
  <c r="CD324" i="7"/>
  <c r="CF324" i="7"/>
  <c r="CR324" i="7"/>
  <c r="CG324" i="7"/>
  <c r="CU324" i="7"/>
  <c r="CE324" i="7"/>
  <c r="CT324" i="7"/>
  <c r="CS319" i="7"/>
  <c r="CD319" i="7"/>
  <c r="CT319" i="7"/>
  <c r="CE319" i="7"/>
  <c r="CU319" i="7"/>
  <c r="CG319" i="7"/>
  <c r="CF319" i="7"/>
  <c r="CR319" i="7"/>
  <c r="AT375" i="7"/>
  <c r="AY291" i="7"/>
  <c r="CQ344" i="7"/>
  <c r="CC344" i="7"/>
  <c r="CD344" i="7"/>
  <c r="CR344" i="7"/>
  <c r="CS307" i="7"/>
  <c r="CG307" i="7"/>
  <c r="CU307" i="7"/>
  <c r="CE307" i="7"/>
  <c r="CR307" i="7"/>
  <c r="CD307" i="7"/>
  <c r="CF307" i="7"/>
  <c r="CT307" i="7"/>
  <c r="CV293" i="7"/>
  <c r="CH293" i="7"/>
  <c r="CT293" i="7"/>
  <c r="CF293" i="7"/>
  <c r="CU293" i="7"/>
  <c r="CG293" i="7"/>
  <c r="CI293" i="7"/>
  <c r="CW293" i="7"/>
  <c r="CT287" i="7"/>
  <c r="CF287" i="7"/>
  <c r="AY287" i="7" s="1"/>
  <c r="CU287" i="7"/>
  <c r="CI287" i="7"/>
  <c r="CV287" i="7"/>
  <c r="CW287" i="7"/>
  <c r="CG287" i="7"/>
  <c r="CH287" i="7"/>
  <c r="AY269" i="7"/>
  <c r="AY265" i="7"/>
  <c r="CQ333" i="7"/>
  <c r="CE333" i="7"/>
  <c r="CR333" i="7"/>
  <c r="CD333" i="7"/>
  <c r="CS333" i="7"/>
  <c r="CF333" i="7"/>
  <c r="CC333" i="7"/>
  <c r="CT333" i="7"/>
  <c r="AP300" i="7"/>
  <c r="CV292" i="7"/>
  <c r="CH292" i="7"/>
  <c r="CT292" i="7"/>
  <c r="CF292" i="7"/>
  <c r="CW292" i="7"/>
  <c r="CI292" i="7"/>
  <c r="CU292" i="7"/>
  <c r="CG292" i="7"/>
  <c r="AY292" i="7" s="1"/>
  <c r="CV290" i="7"/>
  <c r="CT290" i="7"/>
  <c r="CF290" i="7"/>
  <c r="CU290" i="7"/>
  <c r="CH290" i="7"/>
  <c r="CW290" i="7"/>
  <c r="CI290" i="7"/>
  <c r="CG290" i="7"/>
  <c r="AY273" i="7"/>
  <c r="CU309" i="7"/>
  <c r="CE309" i="7"/>
  <c r="CS309" i="7"/>
  <c r="CG309" i="7"/>
  <c r="CT309" i="7"/>
  <c r="CD309" i="7"/>
  <c r="CF309" i="7"/>
  <c r="CR309" i="7"/>
  <c r="CI280" i="7"/>
  <c r="CW280" i="7"/>
  <c r="CV280" i="7"/>
  <c r="CH280" i="7"/>
  <c r="CT278" i="7"/>
  <c r="CF278" i="7"/>
  <c r="CV278" i="7"/>
  <c r="CW278" i="7"/>
  <c r="CG278" i="7"/>
  <c r="CI278" i="7"/>
  <c r="CU278" i="7"/>
  <c r="CH278" i="7"/>
  <c r="CS219" i="7"/>
  <c r="CK219" i="7"/>
  <c r="CY219" i="7"/>
  <c r="CE219" i="7"/>
  <c r="CT219" i="7"/>
  <c r="CF219" i="7"/>
  <c r="AY219" i="7" s="1"/>
  <c r="AY206" i="7"/>
  <c r="AB50" i="7"/>
  <c r="AB46" i="7"/>
  <c r="AB42" i="7"/>
  <c r="AY226" i="7"/>
  <c r="AY222" i="7"/>
  <c r="CK207" i="7"/>
  <c r="CY207" i="7"/>
  <c r="CT207" i="7"/>
  <c r="CF207" i="7"/>
  <c r="CS207" i="7"/>
  <c r="CE207" i="7"/>
  <c r="AY207" i="7" s="1"/>
  <c r="AY252" i="7"/>
  <c r="AY214" i="7"/>
  <c r="CT198" i="7"/>
  <c r="CE198" i="7"/>
  <c r="CK198" i="7"/>
  <c r="CS198" i="7"/>
  <c r="CY198" i="7"/>
  <c r="CF198" i="7"/>
  <c r="AZ95" i="7"/>
  <c r="CW257" i="7"/>
  <c r="CI257" i="7"/>
  <c r="CG257" i="7"/>
  <c r="AY257" i="7" s="1"/>
  <c r="CU257" i="7"/>
  <c r="CV257" i="7"/>
  <c r="CH257" i="7"/>
  <c r="CT257" i="7"/>
  <c r="CF257" i="7"/>
  <c r="AY240" i="7"/>
  <c r="AY232" i="7"/>
  <c r="AY224" i="7"/>
  <c r="AY210" i="7"/>
  <c r="CK195" i="7"/>
  <c r="CT195" i="7"/>
  <c r="CE195" i="7"/>
  <c r="CS195" i="7"/>
  <c r="CY195" i="7"/>
  <c r="CF195" i="7"/>
  <c r="S167" i="7"/>
  <c r="AB47" i="7"/>
  <c r="CT284" i="7"/>
  <c r="CF284" i="7"/>
  <c r="CV284" i="7"/>
  <c r="CW284" i="7"/>
  <c r="CG284" i="7"/>
  <c r="AY284" i="7" s="1"/>
  <c r="CI284" i="7"/>
  <c r="CU284" i="7"/>
  <c r="CH284" i="7"/>
  <c r="CU260" i="7"/>
  <c r="CG260" i="7"/>
  <c r="CH260" i="7"/>
  <c r="CV260" i="7"/>
  <c r="CT260" i="7"/>
  <c r="CI260" i="7"/>
  <c r="CW260" i="7"/>
  <c r="CF260" i="7"/>
  <c r="AY260" i="7"/>
  <c r="AY231" i="7"/>
  <c r="CT193" i="7"/>
  <c r="CE193" i="7"/>
  <c r="CK193" i="7"/>
  <c r="AY193" i="7" s="1"/>
  <c r="CF193" i="7"/>
  <c r="CS193" i="7"/>
  <c r="CY193" i="7"/>
  <c r="R184" i="7"/>
  <c r="CB158" i="7"/>
  <c r="CP158" i="7"/>
  <c r="CA158" i="7"/>
  <c r="C162" i="7"/>
  <c r="C163" i="7" s="1"/>
  <c r="CO158" i="7"/>
  <c r="AN136" i="7"/>
  <c r="AM105" i="7"/>
  <c r="AX96" i="7"/>
  <c r="AZ96" i="7"/>
  <c r="P159" i="7"/>
  <c r="AN134" i="7"/>
  <c r="CA381" i="7"/>
  <c r="CB381" i="7"/>
  <c r="CP381" i="7"/>
  <c r="CO381" i="7"/>
  <c r="CS314" i="7"/>
  <c r="CG314" i="7"/>
  <c r="CT314" i="7"/>
  <c r="CF314" i="7"/>
  <c r="CD314" i="7"/>
  <c r="CR314" i="7"/>
  <c r="CU314" i="7"/>
  <c r="CE314" i="7"/>
  <c r="CT286" i="7"/>
  <c r="CF286" i="7"/>
  <c r="AY286" i="7" s="1"/>
  <c r="CH286" i="7"/>
  <c r="CU286" i="7"/>
  <c r="CI286" i="7"/>
  <c r="CV286" i="7"/>
  <c r="CG286" i="7"/>
  <c r="CW286" i="7"/>
  <c r="CT276" i="7"/>
  <c r="CF276" i="7"/>
  <c r="CH276" i="7"/>
  <c r="CU276" i="7"/>
  <c r="CI276" i="7"/>
  <c r="CV276" i="7"/>
  <c r="CW276" i="7"/>
  <c r="CG276" i="7"/>
  <c r="AY261" i="7"/>
  <c r="CT285" i="7"/>
  <c r="CF285" i="7"/>
  <c r="CW285" i="7"/>
  <c r="CG285" i="7"/>
  <c r="CH285" i="7"/>
  <c r="CV285" i="7"/>
  <c r="CU285" i="7"/>
  <c r="CI285" i="7"/>
  <c r="CT274" i="7"/>
  <c r="CF274" i="7"/>
  <c r="CV274" i="7"/>
  <c r="CW274" i="7"/>
  <c r="CG274" i="7"/>
  <c r="CU274" i="7"/>
  <c r="CI274" i="7"/>
  <c r="CH274" i="7"/>
  <c r="CA379" i="7"/>
  <c r="CB379" i="7"/>
  <c r="CP379" i="7"/>
  <c r="CO379" i="7"/>
  <c r="AX338" i="7"/>
  <c r="CQ345" i="7"/>
  <c r="CC345" i="7"/>
  <c r="CD345" i="7"/>
  <c r="CR345" i="7"/>
  <c r="CU323" i="7"/>
  <c r="CT323" i="7"/>
  <c r="CD323" i="7"/>
  <c r="CE323" i="7"/>
  <c r="CG323" i="7"/>
  <c r="CR323" i="7"/>
  <c r="CF323" i="7"/>
  <c r="CS323" i="7"/>
  <c r="CT317" i="7"/>
  <c r="CE317" i="7"/>
  <c r="CD317" i="7"/>
  <c r="CS317" i="7"/>
  <c r="CG317" i="7"/>
  <c r="CR317" i="7"/>
  <c r="CU317" i="7"/>
  <c r="CF317" i="7"/>
  <c r="CS311" i="7"/>
  <c r="CG311" i="7"/>
  <c r="CU311" i="7"/>
  <c r="CE311" i="7"/>
  <c r="CR311" i="7"/>
  <c r="CT311" i="7"/>
  <c r="CF311" i="7"/>
  <c r="CD311" i="7"/>
  <c r="AY268" i="7"/>
  <c r="AY264" i="7"/>
  <c r="AN361" i="7"/>
  <c r="CT282" i="7"/>
  <c r="CF282" i="7"/>
  <c r="AY282" i="7" s="1"/>
  <c r="CH282" i="7"/>
  <c r="CU282" i="7"/>
  <c r="CI282" i="7"/>
  <c r="CV282" i="7"/>
  <c r="CW282" i="7"/>
  <c r="CG282" i="7"/>
  <c r="AY272" i="7"/>
  <c r="AN363" i="7"/>
  <c r="AN357" i="7"/>
  <c r="CT289" i="7"/>
  <c r="CF289" i="7"/>
  <c r="AY289" i="7" s="1"/>
  <c r="CW289" i="7"/>
  <c r="CG289" i="7"/>
  <c r="CH289" i="7"/>
  <c r="CV289" i="7"/>
  <c r="CI289" i="7"/>
  <c r="CU289" i="7"/>
  <c r="Y58" i="7"/>
  <c r="CW256" i="7"/>
  <c r="CI256" i="7"/>
  <c r="CV256" i="7"/>
  <c r="CF256" i="7"/>
  <c r="CT256" i="7"/>
  <c r="CH256" i="7"/>
  <c r="CU256" i="7"/>
  <c r="CG256" i="7"/>
  <c r="CT196" i="7"/>
  <c r="CE196" i="7"/>
  <c r="CK196" i="7"/>
  <c r="CY196" i="7"/>
  <c r="CF196" i="7"/>
  <c r="CS196" i="7"/>
  <c r="AZ97" i="7"/>
  <c r="AX97" i="7"/>
  <c r="CR313" i="7"/>
  <c r="CF313" i="7"/>
  <c r="CS313" i="7"/>
  <c r="CE313" i="7"/>
  <c r="CU313" i="7"/>
  <c r="CT313" i="7"/>
  <c r="CD313" i="7"/>
  <c r="CG313" i="7"/>
  <c r="AY237" i="7"/>
  <c r="CK201" i="7"/>
  <c r="CT201" i="7"/>
  <c r="CE201" i="7"/>
  <c r="CY201" i="7"/>
  <c r="CF201" i="7"/>
  <c r="CS201" i="7"/>
  <c r="CS220" i="7"/>
  <c r="CK220" i="7"/>
  <c r="CY220" i="7"/>
  <c r="CE220" i="7"/>
  <c r="CF220" i="7"/>
  <c r="CT220" i="7"/>
  <c r="AY213" i="7"/>
  <c r="AY209" i="7"/>
  <c r="CK203" i="7"/>
  <c r="CY203" i="7"/>
  <c r="CT203" i="7"/>
  <c r="CF203" i="7"/>
  <c r="CE203" i="7"/>
  <c r="CS203" i="7"/>
  <c r="CT200" i="7"/>
  <c r="CE200" i="7"/>
  <c r="CK200" i="7"/>
  <c r="CF200" i="7"/>
  <c r="CS200" i="7"/>
  <c r="CY200" i="7"/>
  <c r="AW317" i="7"/>
  <c r="CT288" i="7"/>
  <c r="CF288" i="7"/>
  <c r="CV288" i="7"/>
  <c r="CW288" i="7"/>
  <c r="CG288" i="7"/>
  <c r="CU288" i="7"/>
  <c r="CI288" i="7"/>
  <c r="CH288" i="7"/>
  <c r="AY216" i="7"/>
  <c r="CT202" i="7"/>
  <c r="CE202" i="7"/>
  <c r="AY202" i="7" s="1"/>
  <c r="CK202" i="7"/>
  <c r="CS202" i="7"/>
  <c r="CF202" i="7"/>
  <c r="CY202" i="7"/>
  <c r="CK197" i="7"/>
  <c r="CT197" i="7"/>
  <c r="CE197" i="7"/>
  <c r="AY197" i="7" s="1"/>
  <c r="CS197" i="7"/>
  <c r="CY197" i="7"/>
  <c r="CF197" i="7"/>
  <c r="CP181" i="7"/>
  <c r="CB181" i="7"/>
  <c r="CA181" i="7"/>
  <c r="R181" i="7" s="1"/>
  <c r="C183" i="7"/>
  <c r="CO181" i="7"/>
  <c r="Y11" i="7"/>
  <c r="CA373" i="7"/>
  <c r="CB373" i="7"/>
  <c r="CP373" i="7"/>
  <c r="CO373" i="7"/>
  <c r="CA386" i="7"/>
  <c r="CB386" i="7"/>
  <c r="CP386" i="7"/>
  <c r="CO386" i="7"/>
  <c r="CS351" i="7"/>
  <c r="CD351" i="7"/>
  <c r="CR351" i="7"/>
  <c r="CE351" i="7"/>
  <c r="CQ335" i="7"/>
  <c r="CE335" i="7"/>
  <c r="CC335" i="7"/>
  <c r="CR335" i="7"/>
  <c r="CD335" i="7"/>
  <c r="CS335" i="7"/>
  <c r="CF335" i="7"/>
  <c r="CT335" i="7"/>
  <c r="CQ346" i="7"/>
  <c r="CC346" i="7"/>
  <c r="CD346" i="7"/>
  <c r="CR346" i="7"/>
  <c r="AN362" i="7"/>
  <c r="AN359" i="7"/>
  <c r="CT283" i="7"/>
  <c r="CF283" i="7"/>
  <c r="CU283" i="7"/>
  <c r="CI283" i="7"/>
  <c r="CV283" i="7"/>
  <c r="CW283" i="7"/>
  <c r="CG283" i="7"/>
  <c r="CH283" i="7"/>
  <c r="AY267" i="7"/>
  <c r="V402" i="7"/>
  <c r="AT382" i="7"/>
  <c r="CQ331" i="7"/>
  <c r="CE331" i="7"/>
  <c r="CR331" i="7"/>
  <c r="CD331" i="7"/>
  <c r="CS331" i="7"/>
  <c r="CF331" i="7"/>
  <c r="CC331" i="7"/>
  <c r="CT331" i="7"/>
  <c r="AY270" i="7"/>
  <c r="AY255" i="7"/>
  <c r="Y56" i="7"/>
  <c r="CW254" i="7"/>
  <c r="CI254" i="7"/>
  <c r="CT254" i="7"/>
  <c r="CH254" i="7"/>
  <c r="CV254" i="7"/>
  <c r="CF254" i="7"/>
  <c r="CG254" i="7"/>
  <c r="AY254" i="7" s="1"/>
  <c r="CU254" i="7"/>
  <c r="AY238" i="7"/>
  <c r="AY234" i="7"/>
  <c r="AY230" i="7"/>
  <c r="AY215" i="7"/>
  <c r="CT208" i="7"/>
  <c r="CK208" i="7"/>
  <c r="CY208" i="7"/>
  <c r="CF208" i="7"/>
  <c r="CE208" i="7"/>
  <c r="CS208" i="7"/>
  <c r="CK205" i="7"/>
  <c r="CY205" i="7"/>
  <c r="CT205" i="7"/>
  <c r="CF205" i="7"/>
  <c r="CS205" i="7"/>
  <c r="CE205" i="7"/>
  <c r="AY205" i="7" s="1"/>
  <c r="CU271" i="7"/>
  <c r="CF271" i="7"/>
  <c r="AY271" i="7" s="1"/>
  <c r="CV271" i="7"/>
  <c r="CG271" i="7"/>
  <c r="CI271" i="7"/>
  <c r="CT271" i="7"/>
  <c r="CW271" i="7"/>
  <c r="CH271" i="7"/>
  <c r="AY236" i="7"/>
  <c r="CT204" i="7"/>
  <c r="CE204" i="7"/>
  <c r="AY204" i="7" s="1"/>
  <c r="CS204" i="7"/>
  <c r="CF204" i="7"/>
  <c r="CY204" i="7"/>
  <c r="CK204" i="7"/>
  <c r="AY203" i="7"/>
  <c r="AB38" i="7"/>
  <c r="Y14" i="7"/>
  <c r="Y13" i="7"/>
  <c r="CT275" i="7"/>
  <c r="CF275" i="7"/>
  <c r="CW275" i="7"/>
  <c r="CG275" i="7"/>
  <c r="CH275" i="7"/>
  <c r="CV275" i="7"/>
  <c r="CU275" i="7"/>
  <c r="CI275" i="7"/>
  <c r="CW258" i="7"/>
  <c r="CI258" i="7"/>
  <c r="CT258" i="7"/>
  <c r="CH258" i="7"/>
  <c r="CV258" i="7"/>
  <c r="CF258" i="7"/>
  <c r="CG258" i="7"/>
  <c r="CU258" i="7"/>
  <c r="AY239" i="7"/>
  <c r="AY223" i="7"/>
  <c r="CS218" i="7"/>
  <c r="CK218" i="7"/>
  <c r="CY218" i="7"/>
  <c r="CE218" i="7"/>
  <c r="CF218" i="7"/>
  <c r="CT218" i="7"/>
  <c r="AY212" i="7"/>
  <c r="CP171" i="7"/>
  <c r="CB171" i="7"/>
  <c r="CA171" i="7"/>
  <c r="S171" i="7" s="1"/>
  <c r="C175" i="7"/>
  <c r="CO171" i="7"/>
  <c r="P156" i="7"/>
  <c r="B437" i="7"/>
  <c r="AJ122" i="7"/>
  <c r="B411" i="5"/>
  <c r="CO411" i="5" s="1"/>
  <c r="B410" i="5"/>
  <c r="CP410" i="5" s="1"/>
  <c r="B409" i="5"/>
  <c r="CO409" i="5" s="1"/>
  <c r="B404" i="5"/>
  <c r="CP404" i="5" s="1"/>
  <c r="B403" i="5"/>
  <c r="CO403" i="5" s="1"/>
  <c r="B402" i="5"/>
  <c r="CP402" i="5" s="1"/>
  <c r="B401" i="5"/>
  <c r="CO401" i="5" s="1"/>
  <c r="B400" i="5"/>
  <c r="CP400" i="5" s="1"/>
  <c r="U399" i="5"/>
  <c r="T399" i="5"/>
  <c r="S399" i="5"/>
  <c r="R399" i="5"/>
  <c r="Q399" i="5"/>
  <c r="P399" i="5"/>
  <c r="O399" i="5"/>
  <c r="N399" i="5"/>
  <c r="M399" i="5"/>
  <c r="L399" i="5"/>
  <c r="K399" i="5"/>
  <c r="J399" i="5"/>
  <c r="I399" i="5"/>
  <c r="H399" i="5"/>
  <c r="G399" i="5"/>
  <c r="F399" i="5"/>
  <c r="E399" i="5"/>
  <c r="D399" i="5"/>
  <c r="C399" i="5"/>
  <c r="B398" i="5"/>
  <c r="B397" i="5"/>
  <c r="CP397" i="5" s="1"/>
  <c r="B396" i="5"/>
  <c r="U395" i="5"/>
  <c r="T395" i="5"/>
  <c r="S395" i="5"/>
  <c r="R395" i="5"/>
  <c r="Q395" i="5"/>
  <c r="P395" i="5"/>
  <c r="O395" i="5"/>
  <c r="N395" i="5"/>
  <c r="M395" i="5"/>
  <c r="L395" i="5"/>
  <c r="K395" i="5"/>
  <c r="I395" i="5"/>
  <c r="H395" i="5"/>
  <c r="G395" i="5"/>
  <c r="F395" i="5"/>
  <c r="E395" i="5"/>
  <c r="D395" i="5"/>
  <c r="C395" i="5"/>
  <c r="B394" i="5"/>
  <c r="D389" i="5"/>
  <c r="C389" i="5"/>
  <c r="D388" i="5"/>
  <c r="C388" i="5"/>
  <c r="D387" i="5"/>
  <c r="C387" i="5"/>
  <c r="B387" i="5" s="1"/>
  <c r="D386" i="5"/>
  <c r="C386" i="5"/>
  <c r="B386" i="5" s="1"/>
  <c r="CB386" i="5" s="1"/>
  <c r="D385" i="5"/>
  <c r="C385" i="5"/>
  <c r="B385" i="5" s="1"/>
  <c r="CB385" i="5" s="1"/>
  <c r="D384" i="5"/>
  <c r="C384" i="5"/>
  <c r="D382" i="5"/>
  <c r="C382" i="5"/>
  <c r="CB381" i="5"/>
  <c r="D381" i="5"/>
  <c r="C381" i="5"/>
  <c r="B381" i="5" s="1"/>
  <c r="D380" i="5"/>
  <c r="C380" i="5"/>
  <c r="B380" i="5" s="1"/>
  <c r="CB380" i="5" s="1"/>
  <c r="D379" i="5"/>
  <c r="C379" i="5"/>
  <c r="D378" i="5"/>
  <c r="C378" i="5"/>
  <c r="D376" i="5"/>
  <c r="C376" i="5"/>
  <c r="B376" i="5" s="1"/>
  <c r="CB376" i="5" s="1"/>
  <c r="D375" i="5"/>
  <c r="C375" i="5"/>
  <c r="B375" i="5" s="1"/>
  <c r="CB375" i="5" s="1"/>
  <c r="D373" i="5"/>
  <c r="C373" i="5"/>
  <c r="B373" i="5" s="1"/>
  <c r="D372" i="5"/>
  <c r="C372" i="5"/>
  <c r="E366" i="5"/>
  <c r="D366" i="5"/>
  <c r="E365" i="5"/>
  <c r="D365" i="5"/>
  <c r="E364" i="5"/>
  <c r="D364" i="5"/>
  <c r="C364" i="5" s="1"/>
  <c r="E363" i="5"/>
  <c r="D363" i="5"/>
  <c r="C363" i="5" s="1"/>
  <c r="E362" i="5"/>
  <c r="D362" i="5"/>
  <c r="C362" i="5" s="1"/>
  <c r="E361" i="5"/>
  <c r="D361" i="5"/>
  <c r="C361" i="5" s="1"/>
  <c r="E360" i="5"/>
  <c r="D360" i="5"/>
  <c r="C360" i="5" s="1"/>
  <c r="E359" i="5"/>
  <c r="D359" i="5"/>
  <c r="C359" i="5" s="1"/>
  <c r="E358" i="5"/>
  <c r="D358" i="5"/>
  <c r="C358" i="5" s="1"/>
  <c r="E357" i="5"/>
  <c r="D357" i="5"/>
  <c r="CT352" i="5"/>
  <c r="D352" i="5"/>
  <c r="CF352" i="5" s="1"/>
  <c r="C352" i="5"/>
  <c r="CG352" i="5" s="1"/>
  <c r="D351" i="5"/>
  <c r="CT351" i="5" s="1"/>
  <c r="C351" i="5"/>
  <c r="CU351" i="5" s="1"/>
  <c r="CR346" i="5"/>
  <c r="CA346" i="5"/>
  <c r="E346" i="5"/>
  <c r="CO346" i="5" s="1"/>
  <c r="D346" i="5"/>
  <c r="CP346" i="5" s="1"/>
  <c r="C346" i="5"/>
  <c r="CO345" i="5"/>
  <c r="CA345" i="5"/>
  <c r="E345" i="5"/>
  <c r="D345" i="5"/>
  <c r="CP345" i="5" s="1"/>
  <c r="E344" i="5"/>
  <c r="CO344" i="5" s="1"/>
  <c r="D344" i="5"/>
  <c r="CP344" i="5" s="1"/>
  <c r="C344" i="5"/>
  <c r="CR344" i="5" s="1"/>
  <c r="CP339" i="5"/>
  <c r="CA339" i="5"/>
  <c r="E339" i="5"/>
  <c r="CO339" i="5" s="1"/>
  <c r="D339" i="5"/>
  <c r="CB339" i="5" s="1"/>
  <c r="CP338" i="5"/>
  <c r="E338" i="5"/>
  <c r="D338" i="5"/>
  <c r="CB338" i="5" s="1"/>
  <c r="E337" i="5"/>
  <c r="CO337" i="5" s="1"/>
  <c r="D337" i="5"/>
  <c r="C337" i="5"/>
  <c r="E336" i="5"/>
  <c r="CO336" i="5" s="1"/>
  <c r="D336" i="5"/>
  <c r="CB336" i="5" s="1"/>
  <c r="C336" i="5"/>
  <c r="CS336" i="5" s="1"/>
  <c r="CP335" i="5"/>
  <c r="CA335" i="5"/>
  <c r="E335" i="5"/>
  <c r="CO335" i="5" s="1"/>
  <c r="D335" i="5"/>
  <c r="CB335" i="5" s="1"/>
  <c r="CT334" i="5"/>
  <c r="E334" i="5"/>
  <c r="D334" i="5"/>
  <c r="C334" i="5" s="1"/>
  <c r="E333" i="5"/>
  <c r="CO333" i="5" s="1"/>
  <c r="D333" i="5"/>
  <c r="E332" i="5"/>
  <c r="CO332" i="5" s="1"/>
  <c r="D332" i="5"/>
  <c r="CB332" i="5" s="1"/>
  <c r="E331" i="5"/>
  <c r="CO331" i="5" s="1"/>
  <c r="D331" i="5"/>
  <c r="CB331" i="5" s="1"/>
  <c r="CP330" i="5"/>
  <c r="CA330" i="5"/>
  <c r="E330" i="5"/>
  <c r="CO330" i="5" s="1"/>
  <c r="D330" i="5"/>
  <c r="CB330" i="5" s="1"/>
  <c r="E329" i="5"/>
  <c r="CA329" i="5" s="1"/>
  <c r="CO324" i="5"/>
  <c r="CA324" i="5"/>
  <c r="E324" i="5"/>
  <c r="D324" i="5"/>
  <c r="CO323" i="5"/>
  <c r="CA323" i="5"/>
  <c r="E323" i="5"/>
  <c r="CB323" i="5" s="1"/>
  <c r="D323" i="5"/>
  <c r="CQ323" i="5" s="1"/>
  <c r="C323" i="5"/>
  <c r="CE323" i="5" s="1"/>
  <c r="CO322" i="5"/>
  <c r="CC322" i="5"/>
  <c r="CA322" i="5"/>
  <c r="E322" i="5"/>
  <c r="D322" i="5"/>
  <c r="CQ322" i="5" s="1"/>
  <c r="CO321" i="5"/>
  <c r="CA321" i="5"/>
  <c r="E321" i="5"/>
  <c r="D321" i="5"/>
  <c r="C321" i="5"/>
  <c r="CE321" i="5" s="1"/>
  <c r="CO320" i="5"/>
  <c r="CA320" i="5"/>
  <c r="E320" i="5"/>
  <c r="D320" i="5"/>
  <c r="CQ320" i="5" s="1"/>
  <c r="CP319" i="5"/>
  <c r="CO319" i="5"/>
  <c r="CC319" i="5"/>
  <c r="CA319" i="5"/>
  <c r="E319" i="5"/>
  <c r="CB319" i="5" s="1"/>
  <c r="D319" i="5"/>
  <c r="CQ319" i="5" s="1"/>
  <c r="CO318" i="5"/>
  <c r="CA318" i="5"/>
  <c r="E318" i="5"/>
  <c r="D318" i="5"/>
  <c r="CO317" i="5"/>
  <c r="CA317" i="5"/>
  <c r="E317" i="5"/>
  <c r="CB317" i="5" s="1"/>
  <c r="D317" i="5"/>
  <c r="CQ317" i="5" s="1"/>
  <c r="C317" i="5"/>
  <c r="CR317" i="5" s="1"/>
  <c r="CO316" i="5"/>
  <c r="CA316" i="5"/>
  <c r="E316" i="5"/>
  <c r="D316" i="5"/>
  <c r="CQ316" i="5" s="1"/>
  <c r="CO315" i="5"/>
  <c r="CA315" i="5"/>
  <c r="E315" i="5"/>
  <c r="CO314" i="5"/>
  <c r="CA314" i="5"/>
  <c r="E314" i="5"/>
  <c r="CP314" i="5" s="1"/>
  <c r="CU313" i="5"/>
  <c r="CO313" i="5"/>
  <c r="CB313" i="5"/>
  <c r="CA313" i="5"/>
  <c r="E313" i="5"/>
  <c r="CP313" i="5" s="1"/>
  <c r="C313" i="5"/>
  <c r="CT313" i="5" s="1"/>
  <c r="CO312" i="5"/>
  <c r="CA312" i="5"/>
  <c r="E312" i="5"/>
  <c r="CO311" i="5"/>
  <c r="CA311" i="5"/>
  <c r="E311" i="5"/>
  <c r="CP311" i="5" s="1"/>
  <c r="C311" i="5"/>
  <c r="CS311" i="5" s="1"/>
  <c r="CO310" i="5"/>
  <c r="CA310" i="5"/>
  <c r="E310" i="5"/>
  <c r="CP310" i="5" s="1"/>
  <c r="CP309" i="5"/>
  <c r="CO309" i="5"/>
  <c r="CB309" i="5"/>
  <c r="CA309" i="5"/>
  <c r="E309" i="5"/>
  <c r="C309" i="5" s="1"/>
  <c r="CO308" i="5"/>
  <c r="CA308" i="5"/>
  <c r="E308" i="5"/>
  <c r="CP307" i="5"/>
  <c r="CO307" i="5"/>
  <c r="CA307" i="5"/>
  <c r="E307" i="5"/>
  <c r="CB307" i="5" s="1"/>
  <c r="C307" i="5"/>
  <c r="AV306" i="5"/>
  <c r="AU306" i="5"/>
  <c r="AT306" i="5"/>
  <c r="AS306" i="5"/>
  <c r="AR306" i="5"/>
  <c r="AQ306" i="5"/>
  <c r="AP306" i="5"/>
  <c r="AO306" i="5"/>
  <c r="AN306" i="5"/>
  <c r="AM306" i="5"/>
  <c r="AL306" i="5"/>
  <c r="AK306" i="5"/>
  <c r="AJ306" i="5"/>
  <c r="AI306" i="5"/>
  <c r="AH306" i="5"/>
  <c r="AG306" i="5"/>
  <c r="AF306" i="5"/>
  <c r="AE306" i="5"/>
  <c r="AD306" i="5"/>
  <c r="AC306" i="5"/>
  <c r="AB306" i="5"/>
  <c r="AA306" i="5"/>
  <c r="Z306" i="5"/>
  <c r="Y306" i="5"/>
  <c r="X306" i="5"/>
  <c r="W306" i="5"/>
  <c r="V306" i="5"/>
  <c r="U306" i="5"/>
  <c r="E306" i="5" s="1"/>
  <c r="C306" i="5" s="1"/>
  <c r="T306" i="5"/>
  <c r="D306" i="5" s="1"/>
  <c r="S306" i="5"/>
  <c r="R306" i="5"/>
  <c r="Q306" i="5"/>
  <c r="P306" i="5"/>
  <c r="O306" i="5"/>
  <c r="N306" i="5"/>
  <c r="M306" i="5"/>
  <c r="L306" i="5"/>
  <c r="K306" i="5"/>
  <c r="J306" i="5"/>
  <c r="I306" i="5"/>
  <c r="H306" i="5"/>
  <c r="G306" i="5"/>
  <c r="F306" i="5"/>
  <c r="E301" i="5"/>
  <c r="D301" i="5"/>
  <c r="E300" i="5"/>
  <c r="D300" i="5"/>
  <c r="E299" i="5"/>
  <c r="D299" i="5"/>
  <c r="C299" i="5" s="1"/>
  <c r="E298" i="5"/>
  <c r="D298" i="5"/>
  <c r="CD293" i="5"/>
  <c r="E293" i="5"/>
  <c r="D293" i="5"/>
  <c r="CR293" i="5" s="1"/>
  <c r="E292" i="5"/>
  <c r="D292" i="5"/>
  <c r="CR292" i="5" s="1"/>
  <c r="C292" i="5"/>
  <c r="E291" i="5"/>
  <c r="CB291" i="5" s="1"/>
  <c r="D291" i="5"/>
  <c r="CR291" i="5" s="1"/>
  <c r="C291" i="5"/>
  <c r="CP290" i="5"/>
  <c r="CB290" i="5"/>
  <c r="E290" i="5"/>
  <c r="CC290" i="5" s="1"/>
  <c r="D290" i="5"/>
  <c r="CR290" i="5" s="1"/>
  <c r="E289" i="5"/>
  <c r="D289" i="5"/>
  <c r="E288" i="5"/>
  <c r="CQ288" i="5" s="1"/>
  <c r="D288" i="5"/>
  <c r="CD288" i="5" s="1"/>
  <c r="E287" i="5"/>
  <c r="CP287" i="5" s="1"/>
  <c r="D287" i="5"/>
  <c r="CS286" i="5"/>
  <c r="CQ286" i="5"/>
  <c r="CP286" i="5"/>
  <c r="CC286" i="5"/>
  <c r="E286" i="5"/>
  <c r="CE286" i="5" s="1"/>
  <c r="D286" i="5"/>
  <c r="CE285" i="5"/>
  <c r="CB285" i="5"/>
  <c r="E285" i="5"/>
  <c r="D285" i="5"/>
  <c r="E284" i="5"/>
  <c r="CB284" i="5" s="1"/>
  <c r="D284" i="5"/>
  <c r="E283" i="5"/>
  <c r="D283" i="5"/>
  <c r="CS282" i="5"/>
  <c r="CQ282" i="5"/>
  <c r="CP282" i="5"/>
  <c r="CE282" i="5"/>
  <c r="CC282" i="5"/>
  <c r="CB282" i="5"/>
  <c r="E282" i="5"/>
  <c r="D282" i="5"/>
  <c r="E281" i="5"/>
  <c r="CS281" i="5" s="1"/>
  <c r="D281" i="5"/>
  <c r="CS280" i="5"/>
  <c r="E280" i="5"/>
  <c r="CE280" i="5" s="1"/>
  <c r="D280" i="5"/>
  <c r="E279" i="5"/>
  <c r="D279" i="5"/>
  <c r="E278" i="5"/>
  <c r="CE278" i="5" s="1"/>
  <c r="D278" i="5"/>
  <c r="CS277" i="5"/>
  <c r="CQ277" i="5"/>
  <c r="CP277" i="5"/>
  <c r="CC277" i="5"/>
  <c r="E277" i="5"/>
  <c r="CE277" i="5" s="1"/>
  <c r="D277" i="5"/>
  <c r="E276" i="5"/>
  <c r="CP276" i="5" s="1"/>
  <c r="D276" i="5"/>
  <c r="E275" i="5"/>
  <c r="CP275" i="5" s="1"/>
  <c r="D275" i="5"/>
  <c r="E274" i="5"/>
  <c r="D274" i="5"/>
  <c r="CS273" i="5"/>
  <c r="E273" i="5"/>
  <c r="CE273" i="5" s="1"/>
  <c r="D273" i="5"/>
  <c r="CD273" i="5" s="1"/>
  <c r="E272" i="5"/>
  <c r="CE272" i="5" s="1"/>
  <c r="D272" i="5"/>
  <c r="CS271" i="5"/>
  <c r="CP271" i="5"/>
  <c r="E271" i="5"/>
  <c r="CE271" i="5" s="1"/>
  <c r="D271" i="5"/>
  <c r="CD271" i="5" s="1"/>
  <c r="CP270" i="5"/>
  <c r="E270" i="5"/>
  <c r="CE270" i="5" s="1"/>
  <c r="D270" i="5"/>
  <c r="CD270" i="5" s="1"/>
  <c r="CS269" i="5"/>
  <c r="CP269" i="5"/>
  <c r="CC269" i="5"/>
  <c r="E269" i="5"/>
  <c r="CQ269" i="5" s="1"/>
  <c r="D269" i="5"/>
  <c r="CS268" i="5"/>
  <c r="CQ268" i="5"/>
  <c r="CP268" i="5"/>
  <c r="CE268" i="5"/>
  <c r="CB268" i="5"/>
  <c r="E268" i="5"/>
  <c r="CC268" i="5" s="1"/>
  <c r="D268" i="5"/>
  <c r="E267" i="5"/>
  <c r="CE267" i="5" s="1"/>
  <c r="D267" i="5"/>
  <c r="C267" i="5" s="1"/>
  <c r="CG267" i="5" s="1"/>
  <c r="CQ266" i="5"/>
  <c r="CE266" i="5"/>
  <c r="E266" i="5"/>
  <c r="CS266" i="5" s="1"/>
  <c r="D266" i="5"/>
  <c r="E265" i="5"/>
  <c r="D265" i="5"/>
  <c r="C265" i="5" s="1"/>
  <c r="E264" i="5"/>
  <c r="CC264" i="5" s="1"/>
  <c r="D264" i="5"/>
  <c r="CR264" i="5" s="1"/>
  <c r="CS263" i="5"/>
  <c r="CQ263" i="5"/>
  <c r="CP263" i="5"/>
  <c r="CC263" i="5"/>
  <c r="E263" i="5"/>
  <c r="CE263" i="5" s="1"/>
  <c r="D263" i="5"/>
  <c r="CR263" i="5" s="1"/>
  <c r="E262" i="5"/>
  <c r="CP262" i="5" s="1"/>
  <c r="D262" i="5"/>
  <c r="CR262" i="5" s="1"/>
  <c r="E261" i="5"/>
  <c r="CP261" i="5" s="1"/>
  <c r="D261" i="5"/>
  <c r="CR261" i="5" s="1"/>
  <c r="CR260" i="5"/>
  <c r="E260" i="5"/>
  <c r="CE260" i="5" s="1"/>
  <c r="E259" i="5"/>
  <c r="D259" i="5"/>
  <c r="E258" i="5"/>
  <c r="CP258" i="5" s="1"/>
  <c r="D258" i="5"/>
  <c r="CS257" i="5"/>
  <c r="CQ257" i="5"/>
  <c r="CE257" i="5"/>
  <c r="CC257" i="5"/>
  <c r="E257" i="5"/>
  <c r="CP257" i="5" s="1"/>
  <c r="D257" i="5"/>
  <c r="CQ256" i="5"/>
  <c r="E256" i="5"/>
  <c r="CP256" i="5" s="1"/>
  <c r="D256" i="5"/>
  <c r="CS255" i="5"/>
  <c r="CQ255" i="5"/>
  <c r="CE255" i="5"/>
  <c r="CC255" i="5"/>
  <c r="E255" i="5"/>
  <c r="CP255" i="5" s="1"/>
  <c r="D255" i="5"/>
  <c r="E254" i="5"/>
  <c r="CP254" i="5" s="1"/>
  <c r="D254" i="5"/>
  <c r="CQ253" i="5"/>
  <c r="CC253" i="5"/>
  <c r="E253" i="5"/>
  <c r="CP253" i="5" s="1"/>
  <c r="D253" i="5"/>
  <c r="E252" i="5"/>
  <c r="D252" i="5"/>
  <c r="CS251" i="5"/>
  <c r="E251" i="5"/>
  <c r="CP251" i="5" s="1"/>
  <c r="D251" i="5"/>
  <c r="CS250" i="5"/>
  <c r="CQ250" i="5"/>
  <c r="CC250" i="5"/>
  <c r="E250" i="5"/>
  <c r="CP250" i="5" s="1"/>
  <c r="D250" i="5"/>
  <c r="E249" i="5"/>
  <c r="D249" i="5"/>
  <c r="E248" i="5"/>
  <c r="CP248" i="5" s="1"/>
  <c r="D248" i="5"/>
  <c r="CS247" i="5"/>
  <c r="CQ247" i="5"/>
  <c r="CE247" i="5"/>
  <c r="CC247" i="5"/>
  <c r="E247" i="5"/>
  <c r="CP247" i="5" s="1"/>
  <c r="D247" i="5"/>
  <c r="CQ245" i="5"/>
  <c r="E245" i="5"/>
  <c r="CP245" i="5" s="1"/>
  <c r="D245" i="5"/>
  <c r="E241" i="5"/>
  <c r="CV241" i="5" s="1"/>
  <c r="D241" i="5"/>
  <c r="CU241" i="5" s="1"/>
  <c r="CO240" i="5"/>
  <c r="CD240" i="5"/>
  <c r="E240" i="5"/>
  <c r="CP240" i="5" s="1"/>
  <c r="D240" i="5"/>
  <c r="E239" i="5"/>
  <c r="CV239" i="5" s="1"/>
  <c r="D239" i="5"/>
  <c r="C239" i="5" s="1"/>
  <c r="CS239" i="5" s="1"/>
  <c r="CJ238" i="5"/>
  <c r="E238" i="5"/>
  <c r="CR238" i="5" s="1"/>
  <c r="D238" i="5"/>
  <c r="CU238" i="5" s="1"/>
  <c r="CD237" i="5"/>
  <c r="CB237" i="5"/>
  <c r="E237" i="5"/>
  <c r="D237" i="5"/>
  <c r="CR236" i="5"/>
  <c r="E236" i="5"/>
  <c r="CD236" i="5" s="1"/>
  <c r="D236" i="5"/>
  <c r="CU236" i="5" s="1"/>
  <c r="CW235" i="5"/>
  <c r="CP235" i="5"/>
  <c r="CI235" i="5"/>
  <c r="CD235" i="5"/>
  <c r="E235" i="5"/>
  <c r="CV235" i="5" s="1"/>
  <c r="D235" i="5"/>
  <c r="C235" i="5" s="1"/>
  <c r="E234" i="5"/>
  <c r="D234" i="5"/>
  <c r="CU234" i="5" s="1"/>
  <c r="CW233" i="5"/>
  <c r="CQ233" i="5"/>
  <c r="CP233" i="5"/>
  <c r="CO233" i="5"/>
  <c r="CI233" i="5"/>
  <c r="CH233" i="5"/>
  <c r="CD233" i="5"/>
  <c r="CB233" i="5"/>
  <c r="CA233" i="5"/>
  <c r="E233" i="5"/>
  <c r="CV233" i="5" s="1"/>
  <c r="D233" i="5"/>
  <c r="CX233" i="5" s="1"/>
  <c r="E232" i="5"/>
  <c r="CR232" i="5" s="1"/>
  <c r="D232" i="5"/>
  <c r="E231" i="5"/>
  <c r="CW231" i="5" s="1"/>
  <c r="D231" i="5"/>
  <c r="CU231" i="5" s="1"/>
  <c r="CX230" i="5"/>
  <c r="CP230" i="5"/>
  <c r="CI230" i="5"/>
  <c r="CG230" i="5"/>
  <c r="CA230" i="5"/>
  <c r="E230" i="5"/>
  <c r="CW230" i="5" s="1"/>
  <c r="D230" i="5"/>
  <c r="CU230" i="5" s="1"/>
  <c r="E229" i="5"/>
  <c r="CR229" i="5" s="1"/>
  <c r="D229" i="5"/>
  <c r="C229" i="5"/>
  <c r="CX228" i="5"/>
  <c r="CU228" i="5"/>
  <c r="CQ228" i="5"/>
  <c r="CI228" i="5"/>
  <c r="CG228" i="5"/>
  <c r="CC228" i="5"/>
  <c r="E228" i="5"/>
  <c r="CR228" i="5" s="1"/>
  <c r="D228" i="5"/>
  <c r="CJ228" i="5" s="1"/>
  <c r="E227" i="5"/>
  <c r="D227" i="5"/>
  <c r="C227" i="5" s="1"/>
  <c r="E226" i="5"/>
  <c r="CV226" i="5" s="1"/>
  <c r="D226" i="5"/>
  <c r="CU226" i="5" s="1"/>
  <c r="CI225" i="5"/>
  <c r="E225" i="5"/>
  <c r="CW225" i="5" s="1"/>
  <c r="D225" i="5"/>
  <c r="CX225" i="5" s="1"/>
  <c r="C225" i="5"/>
  <c r="CE225" i="5" s="1"/>
  <c r="CX224" i="5"/>
  <c r="CP224" i="5"/>
  <c r="CI224" i="5"/>
  <c r="CC224" i="5"/>
  <c r="E224" i="5"/>
  <c r="CV224" i="5" s="1"/>
  <c r="D224" i="5"/>
  <c r="CU224" i="5" s="1"/>
  <c r="CV223" i="5"/>
  <c r="CI223" i="5"/>
  <c r="E223" i="5"/>
  <c r="CP223" i="5" s="1"/>
  <c r="D223" i="5"/>
  <c r="CX223" i="5" s="1"/>
  <c r="C223" i="5"/>
  <c r="CE223" i="5" s="1"/>
  <c r="E222" i="5"/>
  <c r="CV222" i="5" s="1"/>
  <c r="D222" i="5"/>
  <c r="CU222" i="5" s="1"/>
  <c r="CX221" i="5"/>
  <c r="CO221" i="5"/>
  <c r="CJ221" i="5"/>
  <c r="E221" i="5"/>
  <c r="CR221" i="5" s="1"/>
  <c r="D221" i="5"/>
  <c r="CG221" i="5" s="1"/>
  <c r="E220" i="5"/>
  <c r="CO220" i="5" s="1"/>
  <c r="D220" i="5"/>
  <c r="CJ220" i="5" s="1"/>
  <c r="C220" i="5"/>
  <c r="CT220" i="5" s="1"/>
  <c r="E219" i="5"/>
  <c r="CH219" i="5" s="1"/>
  <c r="D219" i="5"/>
  <c r="CG219" i="5" s="1"/>
  <c r="CX218" i="5"/>
  <c r="CR218" i="5"/>
  <c r="CA218" i="5"/>
  <c r="E218" i="5"/>
  <c r="CO218" i="5" s="1"/>
  <c r="D218" i="5"/>
  <c r="CG218" i="5" s="1"/>
  <c r="CG217" i="5"/>
  <c r="E217" i="5"/>
  <c r="CR217" i="5" s="1"/>
  <c r="D217" i="5"/>
  <c r="E216" i="5"/>
  <c r="D216" i="5"/>
  <c r="CQ216" i="5" s="1"/>
  <c r="CX215" i="5"/>
  <c r="CG215" i="5"/>
  <c r="E215" i="5"/>
  <c r="D215" i="5"/>
  <c r="CU215" i="5" s="1"/>
  <c r="E214" i="5"/>
  <c r="CR214" i="5" s="1"/>
  <c r="D214" i="5"/>
  <c r="CW213" i="5"/>
  <c r="E213" i="5"/>
  <c r="CV213" i="5" s="1"/>
  <c r="D213" i="5"/>
  <c r="CW212" i="5"/>
  <c r="CH212" i="5"/>
  <c r="E212" i="5"/>
  <c r="CV212" i="5" s="1"/>
  <c r="D212" i="5"/>
  <c r="CG212" i="5" s="1"/>
  <c r="CW211" i="5"/>
  <c r="CQ211" i="5"/>
  <c r="CP211" i="5"/>
  <c r="CO211" i="5"/>
  <c r="CI211" i="5"/>
  <c r="CD211" i="5"/>
  <c r="CA211" i="5"/>
  <c r="E211" i="5"/>
  <c r="CV211" i="5" s="1"/>
  <c r="D211" i="5"/>
  <c r="CW210" i="5"/>
  <c r="CH210" i="5"/>
  <c r="CB210" i="5"/>
  <c r="E210" i="5"/>
  <c r="CV210" i="5" s="1"/>
  <c r="D210" i="5"/>
  <c r="CG210" i="5" s="1"/>
  <c r="CQ209" i="5"/>
  <c r="E209" i="5"/>
  <c r="CB209" i="5" s="1"/>
  <c r="D209" i="5"/>
  <c r="CV208" i="5"/>
  <c r="CP208" i="5"/>
  <c r="CO208" i="5"/>
  <c r="CB208" i="5"/>
  <c r="E208" i="5"/>
  <c r="CW208" i="5" s="1"/>
  <c r="E207" i="5"/>
  <c r="D207" i="5"/>
  <c r="CC207" i="5" s="1"/>
  <c r="E206" i="5"/>
  <c r="CW206" i="5" s="1"/>
  <c r="D206" i="5"/>
  <c r="CU206" i="5" s="1"/>
  <c r="C206" i="5"/>
  <c r="CX205" i="5"/>
  <c r="CG205" i="5"/>
  <c r="E205" i="5"/>
  <c r="CV205" i="5" s="1"/>
  <c r="D205" i="5"/>
  <c r="CU205" i="5" s="1"/>
  <c r="E204" i="5"/>
  <c r="CW204" i="5" s="1"/>
  <c r="D204" i="5"/>
  <c r="CC204" i="5" s="1"/>
  <c r="C204" i="5"/>
  <c r="CT204" i="5" s="1"/>
  <c r="CX203" i="5"/>
  <c r="CG203" i="5"/>
  <c r="CC203" i="5"/>
  <c r="E203" i="5"/>
  <c r="CV203" i="5" s="1"/>
  <c r="D203" i="5"/>
  <c r="CU203" i="5" s="1"/>
  <c r="E202" i="5"/>
  <c r="D202" i="5"/>
  <c r="C202" i="5"/>
  <c r="CT202" i="5" s="1"/>
  <c r="CX201" i="5"/>
  <c r="CG201" i="5"/>
  <c r="E201" i="5"/>
  <c r="CV201" i="5" s="1"/>
  <c r="D201" i="5"/>
  <c r="CU201" i="5" s="1"/>
  <c r="CX200" i="5"/>
  <c r="CP200" i="5"/>
  <c r="CI200" i="5"/>
  <c r="CA200" i="5"/>
  <c r="E200" i="5"/>
  <c r="CW200" i="5" s="1"/>
  <c r="D200" i="5"/>
  <c r="CU200" i="5" s="1"/>
  <c r="E199" i="5"/>
  <c r="D199" i="5"/>
  <c r="CU199" i="5" s="1"/>
  <c r="CX198" i="5"/>
  <c r="CP198" i="5"/>
  <c r="CI198" i="5"/>
  <c r="CC198" i="5"/>
  <c r="E198" i="5"/>
  <c r="CW198" i="5" s="1"/>
  <c r="D198" i="5"/>
  <c r="CX197" i="5"/>
  <c r="CG197" i="5"/>
  <c r="E197" i="5"/>
  <c r="CV197" i="5" s="1"/>
  <c r="D197" i="5"/>
  <c r="CU197" i="5" s="1"/>
  <c r="E196" i="5"/>
  <c r="CW196" i="5" s="1"/>
  <c r="D196" i="5"/>
  <c r="CU196" i="5" s="1"/>
  <c r="C196" i="5"/>
  <c r="CT196" i="5" s="1"/>
  <c r="CX195" i="5"/>
  <c r="CG195" i="5"/>
  <c r="E195" i="5"/>
  <c r="D195" i="5"/>
  <c r="CU195" i="5" s="1"/>
  <c r="E193" i="5"/>
  <c r="D193" i="5"/>
  <c r="C193" i="5"/>
  <c r="CT193" i="5" s="1"/>
  <c r="E187" i="5"/>
  <c r="D187" i="5"/>
  <c r="C187" i="5"/>
  <c r="E186" i="5"/>
  <c r="D186" i="5"/>
  <c r="C186" i="5"/>
  <c r="E185" i="5"/>
  <c r="D185" i="5"/>
  <c r="C185" i="5" s="1"/>
  <c r="E184" i="5"/>
  <c r="C184" i="5" s="1"/>
  <c r="D184" i="5"/>
  <c r="Q183" i="5"/>
  <c r="P183" i="5"/>
  <c r="O183" i="5"/>
  <c r="N183" i="5"/>
  <c r="M183" i="5"/>
  <c r="L183" i="5"/>
  <c r="K183" i="5"/>
  <c r="J183" i="5"/>
  <c r="I183" i="5"/>
  <c r="H183" i="5"/>
  <c r="G183" i="5"/>
  <c r="F183" i="5"/>
  <c r="E182" i="5"/>
  <c r="D182" i="5"/>
  <c r="C182" i="5" s="1"/>
  <c r="E181" i="5"/>
  <c r="D181" i="5"/>
  <c r="C181" i="5" s="1"/>
  <c r="E180" i="5"/>
  <c r="D180" i="5"/>
  <c r="R175" i="5"/>
  <c r="Q175" i="5"/>
  <c r="P175" i="5"/>
  <c r="O175" i="5"/>
  <c r="N175" i="5"/>
  <c r="M175" i="5"/>
  <c r="L175" i="5"/>
  <c r="K175" i="5"/>
  <c r="J175" i="5"/>
  <c r="I175" i="5"/>
  <c r="H175" i="5"/>
  <c r="G175" i="5"/>
  <c r="F175" i="5"/>
  <c r="E174" i="5"/>
  <c r="D174" i="5"/>
  <c r="C174" i="5" s="1"/>
  <c r="CP174" i="5" s="1"/>
  <c r="CP173" i="5"/>
  <c r="E173" i="5"/>
  <c r="D173" i="5"/>
  <c r="C173" i="5" s="1"/>
  <c r="E172" i="5"/>
  <c r="D172" i="5"/>
  <c r="E171" i="5"/>
  <c r="D171" i="5"/>
  <c r="R170" i="5"/>
  <c r="R176" i="5" s="1"/>
  <c r="Q170" i="5"/>
  <c r="Q176" i="5" s="1"/>
  <c r="P170" i="5"/>
  <c r="P176" i="5" s="1"/>
  <c r="O170" i="5"/>
  <c r="O176" i="5" s="1"/>
  <c r="N170" i="5"/>
  <c r="M170" i="5"/>
  <c r="M176" i="5" s="1"/>
  <c r="L170" i="5"/>
  <c r="K170" i="5"/>
  <c r="K176" i="5" s="1"/>
  <c r="J170" i="5"/>
  <c r="J176" i="5" s="1"/>
  <c r="I170" i="5"/>
  <c r="I176" i="5" s="1"/>
  <c r="H170" i="5"/>
  <c r="H176" i="5" s="1"/>
  <c r="G170" i="5"/>
  <c r="G176" i="5" s="1"/>
  <c r="F170" i="5"/>
  <c r="F176" i="5" s="1"/>
  <c r="E169" i="5"/>
  <c r="D169" i="5"/>
  <c r="C169" i="5" s="1"/>
  <c r="CP169" i="5" s="1"/>
  <c r="E168" i="5"/>
  <c r="D168" i="5"/>
  <c r="C168" i="5" s="1"/>
  <c r="CP168" i="5" s="1"/>
  <c r="E167" i="5"/>
  <c r="E170" i="5" s="1"/>
  <c r="D167" i="5"/>
  <c r="K163" i="5"/>
  <c r="O162" i="5"/>
  <c r="N162" i="5"/>
  <c r="M162" i="5"/>
  <c r="L162" i="5"/>
  <c r="K162" i="5"/>
  <c r="J162" i="5"/>
  <c r="J163" i="5" s="1"/>
  <c r="I162" i="5"/>
  <c r="H162" i="5"/>
  <c r="G162" i="5"/>
  <c r="F162" i="5"/>
  <c r="F163" i="5" s="1"/>
  <c r="E161" i="5"/>
  <c r="D161" i="5"/>
  <c r="E160" i="5"/>
  <c r="D160" i="5"/>
  <c r="CB159" i="5"/>
  <c r="E159" i="5"/>
  <c r="D159" i="5"/>
  <c r="C159" i="5" s="1"/>
  <c r="E158" i="5"/>
  <c r="E162" i="5" s="1"/>
  <c r="D158" i="5"/>
  <c r="C158" i="5" s="1"/>
  <c r="CB158" i="5" s="1"/>
  <c r="O157" i="5"/>
  <c r="N157" i="5"/>
  <c r="M157" i="5"/>
  <c r="L157" i="5"/>
  <c r="K157" i="5"/>
  <c r="J157" i="5"/>
  <c r="I157" i="5"/>
  <c r="H157" i="5"/>
  <c r="G157" i="5"/>
  <c r="G163" i="5" s="1"/>
  <c r="F157" i="5"/>
  <c r="E156" i="5"/>
  <c r="C156" i="5" s="1"/>
  <c r="D156" i="5"/>
  <c r="E155" i="5"/>
  <c r="D155" i="5"/>
  <c r="E154" i="5"/>
  <c r="C154" i="5" s="1"/>
  <c r="D154" i="5"/>
  <c r="E150" i="5"/>
  <c r="D150" i="5"/>
  <c r="E149" i="5"/>
  <c r="D149" i="5"/>
  <c r="E148" i="5"/>
  <c r="C148" i="5" s="1"/>
  <c r="CP148" i="5" s="1"/>
  <c r="D148" i="5"/>
  <c r="E147" i="5"/>
  <c r="C147" i="5" s="1"/>
  <c r="CP147" i="5" s="1"/>
  <c r="D147" i="5"/>
  <c r="E146" i="5"/>
  <c r="D146" i="5"/>
  <c r="E141" i="5"/>
  <c r="C141" i="5" s="1"/>
  <c r="D141" i="5"/>
  <c r="E140" i="5"/>
  <c r="C140" i="5" s="1"/>
  <c r="D140" i="5"/>
  <c r="E139" i="5"/>
  <c r="C139" i="5" s="1"/>
  <c r="D139" i="5"/>
  <c r="E138" i="5"/>
  <c r="D138" i="5"/>
  <c r="C138" i="5" s="1"/>
  <c r="CC138" i="5" s="1"/>
  <c r="E137" i="5"/>
  <c r="D137" i="5"/>
  <c r="C137" i="5" s="1"/>
  <c r="CB137" i="5" s="1"/>
  <c r="E136" i="5"/>
  <c r="D136" i="5"/>
  <c r="C136" i="5" s="1"/>
  <c r="CQ136" i="5" s="1"/>
  <c r="E135" i="5"/>
  <c r="D135" i="5"/>
  <c r="E134" i="5"/>
  <c r="D134" i="5"/>
  <c r="E133" i="5"/>
  <c r="D133" i="5"/>
  <c r="C133" i="5" s="1"/>
  <c r="E128" i="5"/>
  <c r="D128" i="5"/>
  <c r="C128" i="5" s="1"/>
  <c r="CB128" i="5" s="1"/>
  <c r="E127" i="5"/>
  <c r="D127" i="5"/>
  <c r="C127" i="5" s="1"/>
  <c r="CB127" i="5" s="1"/>
  <c r="E126" i="5"/>
  <c r="D126" i="5"/>
  <c r="C126" i="5" s="1"/>
  <c r="E125" i="5"/>
  <c r="D125" i="5"/>
  <c r="E124" i="5"/>
  <c r="D124" i="5"/>
  <c r="CB123" i="5"/>
  <c r="E123" i="5"/>
  <c r="D123" i="5"/>
  <c r="C123" i="5" s="1"/>
  <c r="E122" i="5"/>
  <c r="D122" i="5"/>
  <c r="C122" i="5" s="1"/>
  <c r="E121" i="5"/>
  <c r="D121" i="5"/>
  <c r="C121" i="5" s="1"/>
  <c r="CB121" i="5" s="1"/>
  <c r="E120" i="5"/>
  <c r="D120" i="5"/>
  <c r="C120" i="5" s="1"/>
  <c r="CB120" i="5" s="1"/>
  <c r="E119" i="5"/>
  <c r="D119" i="5"/>
  <c r="C119" i="5" s="1"/>
  <c r="CB119" i="5" s="1"/>
  <c r="E114" i="5"/>
  <c r="D114" i="5"/>
  <c r="E113" i="5"/>
  <c r="D113" i="5"/>
  <c r="E112" i="5"/>
  <c r="D112" i="5"/>
  <c r="M111" i="5"/>
  <c r="L111" i="5"/>
  <c r="K111" i="5"/>
  <c r="J111" i="5"/>
  <c r="I111" i="5"/>
  <c r="H111" i="5"/>
  <c r="G111" i="5"/>
  <c r="F111" i="5"/>
  <c r="D111" i="5" s="1"/>
  <c r="E111" i="5"/>
  <c r="E106" i="5"/>
  <c r="D106" i="5"/>
  <c r="C106" i="5" s="1"/>
  <c r="CW106" i="5" s="1"/>
  <c r="E105" i="5"/>
  <c r="D105" i="5"/>
  <c r="C105" i="5" s="1"/>
  <c r="CH105" i="5" s="1"/>
  <c r="E104" i="5"/>
  <c r="D104" i="5"/>
  <c r="C104" i="5" s="1"/>
  <c r="CW104" i="5" s="1"/>
  <c r="E103" i="5"/>
  <c r="D103" i="5"/>
  <c r="E98" i="5"/>
  <c r="D98" i="5"/>
  <c r="C98" i="5" s="1"/>
  <c r="CQ98" i="5" s="1"/>
  <c r="E97" i="5"/>
  <c r="D97" i="5"/>
  <c r="E96" i="5"/>
  <c r="D96" i="5"/>
  <c r="C96" i="5" s="1"/>
  <c r="CP96" i="5" s="1"/>
  <c r="E95" i="5"/>
  <c r="D95" i="5"/>
  <c r="C95" i="5"/>
  <c r="CO95" i="5" s="1"/>
  <c r="C89" i="5"/>
  <c r="CO89" i="5" s="1"/>
  <c r="CP86" i="5"/>
  <c r="CO86" i="5"/>
  <c r="CB86" i="5"/>
  <c r="CA86" i="5"/>
  <c r="E86" i="5" s="1"/>
  <c r="C83" i="5"/>
  <c r="CB83" i="5" s="1"/>
  <c r="C82" i="5"/>
  <c r="CP82" i="5" s="1"/>
  <c r="C81" i="5"/>
  <c r="CB81" i="5" s="1"/>
  <c r="C80" i="5"/>
  <c r="CP80" i="5" s="1"/>
  <c r="CO79" i="5"/>
  <c r="C79" i="5"/>
  <c r="CB79" i="5" s="1"/>
  <c r="CO78" i="5"/>
  <c r="C78" i="5"/>
  <c r="CP78" i="5" s="1"/>
  <c r="C77" i="5"/>
  <c r="CB77" i="5" s="1"/>
  <c r="C76" i="5"/>
  <c r="CP76" i="5" s="1"/>
  <c r="C75" i="5"/>
  <c r="C74" i="5"/>
  <c r="CP74" i="5" s="1"/>
  <c r="C73" i="5"/>
  <c r="CB73" i="5" s="1"/>
  <c r="C72" i="5"/>
  <c r="CP72" i="5" s="1"/>
  <c r="C71" i="5"/>
  <c r="CB71" i="5" s="1"/>
  <c r="CO70" i="5"/>
  <c r="CA70" i="5"/>
  <c r="C70" i="5"/>
  <c r="CP70" i="5" s="1"/>
  <c r="C69" i="5"/>
  <c r="CB69" i="5" s="1"/>
  <c r="C68" i="5"/>
  <c r="CP68" i="5" s="1"/>
  <c r="C67" i="5"/>
  <c r="CB66" i="5"/>
  <c r="C66" i="5"/>
  <c r="CP66" i="5" s="1"/>
  <c r="C65" i="5"/>
  <c r="CB65" i="5" s="1"/>
  <c r="CB64" i="5"/>
  <c r="C64" i="5"/>
  <c r="CP64" i="5" s="1"/>
  <c r="R63" i="5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D63" i="5"/>
  <c r="CR59" i="5"/>
  <c r="CQ59" i="5"/>
  <c r="CD59" i="5"/>
  <c r="CC59" i="5"/>
  <c r="C59" i="5"/>
  <c r="CT59" i="5" s="1"/>
  <c r="CS58" i="5"/>
  <c r="CR58" i="5"/>
  <c r="CQ58" i="5"/>
  <c r="CE58" i="5"/>
  <c r="CD58" i="5"/>
  <c r="CC58" i="5"/>
  <c r="C58" i="5"/>
  <c r="CV58" i="5" s="1"/>
  <c r="CR57" i="5"/>
  <c r="CQ57" i="5"/>
  <c r="CD57" i="5"/>
  <c r="CC57" i="5"/>
  <c r="C57" i="5"/>
  <c r="CT57" i="5" s="1"/>
  <c r="CR56" i="5"/>
  <c r="CQ56" i="5"/>
  <c r="CD56" i="5"/>
  <c r="CC56" i="5"/>
  <c r="C56" i="5"/>
  <c r="CV56" i="5" s="1"/>
  <c r="CR55" i="5"/>
  <c r="CQ55" i="5"/>
  <c r="CD55" i="5"/>
  <c r="CC55" i="5"/>
  <c r="C55" i="5"/>
  <c r="CT55" i="5" s="1"/>
  <c r="CT51" i="5"/>
  <c r="CS51" i="5"/>
  <c r="CR51" i="5"/>
  <c r="CO51" i="5"/>
  <c r="CH51" i="5"/>
  <c r="CE51" i="5"/>
  <c r="CD51" i="5"/>
  <c r="C51" i="5"/>
  <c r="CS50" i="5"/>
  <c r="CR50" i="5"/>
  <c r="CE50" i="5"/>
  <c r="CD50" i="5"/>
  <c r="C50" i="5"/>
  <c r="CY50" i="5" s="1"/>
  <c r="CY49" i="5"/>
  <c r="CX49" i="5"/>
  <c r="CV49" i="5"/>
  <c r="CU49" i="5"/>
  <c r="CT49" i="5"/>
  <c r="CS49" i="5"/>
  <c r="CR49" i="5"/>
  <c r="CQ49" i="5"/>
  <c r="CO49" i="5"/>
  <c r="CJ49" i="5"/>
  <c r="CI49" i="5"/>
  <c r="CH49" i="5"/>
  <c r="CE49" i="5"/>
  <c r="CD49" i="5"/>
  <c r="CB49" i="5"/>
  <c r="CA49" i="5"/>
  <c r="C49" i="5"/>
  <c r="CW49" i="5" s="1"/>
  <c r="CS48" i="5"/>
  <c r="CR48" i="5"/>
  <c r="CE48" i="5"/>
  <c r="CD48" i="5"/>
  <c r="C48" i="5"/>
  <c r="CV48" i="5" s="1"/>
  <c r="CX47" i="5"/>
  <c r="CV47" i="5"/>
  <c r="CT47" i="5"/>
  <c r="CS47" i="5"/>
  <c r="CR47" i="5"/>
  <c r="CO47" i="5"/>
  <c r="CJ47" i="5"/>
  <c r="CH47" i="5"/>
  <c r="CF47" i="5"/>
  <c r="CE47" i="5"/>
  <c r="CD47" i="5"/>
  <c r="C47" i="5"/>
  <c r="CY47" i="5" s="1"/>
  <c r="CS46" i="5"/>
  <c r="CR46" i="5"/>
  <c r="CE46" i="5"/>
  <c r="CD46" i="5"/>
  <c r="C46" i="5"/>
  <c r="CI46" i="5" s="1"/>
  <c r="CY45" i="5"/>
  <c r="CX45" i="5"/>
  <c r="CV45" i="5"/>
  <c r="CU45" i="5"/>
  <c r="CS45" i="5"/>
  <c r="CR45" i="5"/>
  <c r="CE45" i="5"/>
  <c r="CD45" i="5"/>
  <c r="C45" i="5"/>
  <c r="CA45" i="5" s="1"/>
  <c r="CS44" i="5"/>
  <c r="CR44" i="5"/>
  <c r="CE44" i="5"/>
  <c r="CD44" i="5"/>
  <c r="C44" i="5"/>
  <c r="CV44" i="5" s="1"/>
  <c r="CX43" i="5"/>
  <c r="CV43" i="5"/>
  <c r="CT43" i="5"/>
  <c r="CS43" i="5"/>
  <c r="CR43" i="5"/>
  <c r="CE43" i="5"/>
  <c r="CD43" i="5"/>
  <c r="CB43" i="5"/>
  <c r="C43" i="5"/>
  <c r="CS42" i="5"/>
  <c r="CR42" i="5"/>
  <c r="CE42" i="5"/>
  <c r="CD42" i="5"/>
  <c r="C42" i="5"/>
  <c r="CX42" i="5" s="1"/>
  <c r="CX41" i="5"/>
  <c r="CS41" i="5"/>
  <c r="CR41" i="5"/>
  <c r="CQ41" i="5"/>
  <c r="CO41" i="5"/>
  <c r="CJ41" i="5"/>
  <c r="CI41" i="5"/>
  <c r="CF41" i="5"/>
  <c r="CE41" i="5"/>
  <c r="CD41" i="5"/>
  <c r="C41" i="5"/>
  <c r="CS40" i="5"/>
  <c r="CR40" i="5"/>
  <c r="CE40" i="5"/>
  <c r="CD40" i="5"/>
  <c r="C40" i="5"/>
  <c r="CV40" i="5" s="1"/>
  <c r="CS39" i="5"/>
  <c r="CR39" i="5"/>
  <c r="CO39" i="5"/>
  <c r="CJ39" i="5"/>
  <c r="CH39" i="5"/>
  <c r="CF39" i="5"/>
  <c r="CE39" i="5"/>
  <c r="CD39" i="5"/>
  <c r="C39" i="5"/>
  <c r="CY38" i="5"/>
  <c r="CU38" i="5"/>
  <c r="CS38" i="5"/>
  <c r="CR38" i="5"/>
  <c r="CQ38" i="5"/>
  <c r="CI38" i="5"/>
  <c r="CE38" i="5"/>
  <c r="CD38" i="5"/>
  <c r="C38" i="5"/>
  <c r="CX38" i="5" s="1"/>
  <c r="CX37" i="5"/>
  <c r="CV37" i="5"/>
  <c r="CU37" i="5"/>
  <c r="CT37" i="5"/>
  <c r="CS37" i="5"/>
  <c r="CR37" i="5"/>
  <c r="CQ37" i="5"/>
  <c r="CO37" i="5"/>
  <c r="CJ37" i="5"/>
  <c r="CI37" i="5"/>
  <c r="CH37" i="5"/>
  <c r="CF37" i="5"/>
  <c r="CE37" i="5"/>
  <c r="CD37" i="5"/>
  <c r="CB37" i="5"/>
  <c r="C37" i="5"/>
  <c r="CW37" i="5" s="1"/>
  <c r="CS36" i="5"/>
  <c r="CR36" i="5"/>
  <c r="CE36" i="5"/>
  <c r="CD36" i="5"/>
  <c r="C36" i="5"/>
  <c r="CV36" i="5" s="1"/>
  <c r="AA35" i="5"/>
  <c r="Z35" i="5"/>
  <c r="Y35" i="5"/>
  <c r="X35" i="5"/>
  <c r="W35" i="5"/>
  <c r="V35" i="5"/>
  <c r="U35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 s="1"/>
  <c r="CQ31" i="5"/>
  <c r="CP31" i="5"/>
  <c r="CO31" i="5"/>
  <c r="CC31" i="5"/>
  <c r="CB31" i="5"/>
  <c r="CA31" i="5"/>
  <c r="G31" i="5" s="1"/>
  <c r="CQ30" i="5"/>
  <c r="CP30" i="5"/>
  <c r="CO30" i="5"/>
  <c r="CC30" i="5"/>
  <c r="CB30" i="5"/>
  <c r="CA30" i="5"/>
  <c r="CQ29" i="5"/>
  <c r="CP29" i="5"/>
  <c r="CO29" i="5"/>
  <c r="CC29" i="5"/>
  <c r="CB29" i="5"/>
  <c r="CA29" i="5"/>
  <c r="CQ28" i="5"/>
  <c r="CP28" i="5"/>
  <c r="CO28" i="5"/>
  <c r="CC28" i="5"/>
  <c r="CB28" i="5"/>
  <c r="CA28" i="5"/>
  <c r="CQ27" i="5"/>
  <c r="CP27" i="5"/>
  <c r="CO27" i="5"/>
  <c r="CC27" i="5"/>
  <c r="CB27" i="5"/>
  <c r="CA27" i="5"/>
  <c r="G27" i="5" s="1"/>
  <c r="CQ26" i="5"/>
  <c r="CP26" i="5"/>
  <c r="CO26" i="5"/>
  <c r="CC26" i="5"/>
  <c r="CB26" i="5"/>
  <c r="CA26" i="5"/>
  <c r="G26" i="5" s="1"/>
  <c r="CQ25" i="5"/>
  <c r="CP25" i="5"/>
  <c r="CO25" i="5"/>
  <c r="CC25" i="5"/>
  <c r="CB25" i="5"/>
  <c r="CA25" i="5"/>
  <c r="CQ24" i="5"/>
  <c r="CP24" i="5"/>
  <c r="CO24" i="5"/>
  <c r="CC24" i="5"/>
  <c r="CB24" i="5"/>
  <c r="CA24" i="5"/>
  <c r="CQ23" i="5"/>
  <c r="CP23" i="5"/>
  <c r="CO23" i="5"/>
  <c r="CC23" i="5"/>
  <c r="CB23" i="5"/>
  <c r="CA23" i="5"/>
  <c r="G23" i="5"/>
  <c r="CQ22" i="5"/>
  <c r="CP22" i="5"/>
  <c r="CO22" i="5"/>
  <c r="CC22" i="5"/>
  <c r="CB22" i="5"/>
  <c r="CA22" i="5"/>
  <c r="G22" i="5" s="1"/>
  <c r="CQ21" i="5"/>
  <c r="CP21" i="5"/>
  <c r="CO21" i="5"/>
  <c r="CC21" i="5"/>
  <c r="CB21" i="5"/>
  <c r="CA21" i="5"/>
  <c r="CQ20" i="5"/>
  <c r="CP20" i="5"/>
  <c r="CO20" i="5"/>
  <c r="CC20" i="5"/>
  <c r="CB20" i="5"/>
  <c r="CA20" i="5"/>
  <c r="G20" i="5" s="1"/>
  <c r="CQ19" i="5"/>
  <c r="CP19" i="5"/>
  <c r="CO19" i="5"/>
  <c r="CC19" i="5"/>
  <c r="CB19" i="5"/>
  <c r="CA19" i="5"/>
  <c r="G19" i="5"/>
  <c r="CQ18" i="5"/>
  <c r="CP18" i="5"/>
  <c r="CO18" i="5"/>
  <c r="CC18" i="5"/>
  <c r="CB18" i="5"/>
  <c r="CA18" i="5"/>
  <c r="CX14" i="5"/>
  <c r="CW14" i="5"/>
  <c r="CR14" i="5"/>
  <c r="CJ14" i="5"/>
  <c r="CI14" i="5"/>
  <c r="C14" i="5"/>
  <c r="CE14" i="5" s="1"/>
  <c r="CX13" i="5"/>
  <c r="CW13" i="5"/>
  <c r="CT13" i="5"/>
  <c r="CR13" i="5"/>
  <c r="CJ13" i="5"/>
  <c r="CI13" i="5"/>
  <c r="CF13" i="5"/>
  <c r="C13" i="5"/>
  <c r="CB13" i="5" s="1"/>
  <c r="CX12" i="5"/>
  <c r="CW12" i="5"/>
  <c r="CR12" i="5"/>
  <c r="CJ12" i="5"/>
  <c r="CI12" i="5"/>
  <c r="C12" i="5"/>
  <c r="CX11" i="5"/>
  <c r="CW11" i="5"/>
  <c r="CV11" i="5"/>
  <c r="CT11" i="5"/>
  <c r="CR11" i="5"/>
  <c r="CP11" i="5"/>
  <c r="CJ11" i="5"/>
  <c r="CI11" i="5"/>
  <c r="CH11" i="5"/>
  <c r="CF11" i="5"/>
  <c r="CD11" i="5"/>
  <c r="CB11" i="5"/>
  <c r="C11" i="5"/>
  <c r="A5" i="5"/>
  <c r="A4" i="5"/>
  <c r="A3" i="5"/>
  <c r="A2" i="5"/>
  <c r="CS12" i="5" l="1"/>
  <c r="CF12" i="5"/>
  <c r="CD12" i="5"/>
  <c r="CB12" i="5"/>
  <c r="CA12" i="5"/>
  <c r="CB89" i="5"/>
  <c r="CB275" i="5"/>
  <c r="CH12" i="5"/>
  <c r="CA241" i="5"/>
  <c r="CC278" i="5"/>
  <c r="CG351" i="5"/>
  <c r="CW105" i="5"/>
  <c r="CQ137" i="5"/>
  <c r="CA196" i="5"/>
  <c r="CB241" i="5"/>
  <c r="CC267" i="5"/>
  <c r="CE248" i="5"/>
  <c r="CB264" i="5"/>
  <c r="CD291" i="5"/>
  <c r="CB14" i="5"/>
  <c r="CA46" i="5"/>
  <c r="CB80" i="5"/>
  <c r="CQ248" i="5"/>
  <c r="CQ275" i="5"/>
  <c r="CH106" i="5"/>
  <c r="CC206" i="5"/>
  <c r="CX219" i="5"/>
  <c r="CI241" i="5"/>
  <c r="CE261" i="5"/>
  <c r="CS278" i="5"/>
  <c r="CA336" i="5"/>
  <c r="CQ133" i="5"/>
  <c r="CB133" i="5"/>
  <c r="AN133" i="5" s="1"/>
  <c r="CG206" i="5"/>
  <c r="CJ241" i="5"/>
  <c r="CD336" i="5"/>
  <c r="CQ46" i="5"/>
  <c r="CP206" i="5"/>
  <c r="CG216" i="5"/>
  <c r="CJ229" i="5"/>
  <c r="CX229" i="5"/>
  <c r="CU229" i="5"/>
  <c r="CD239" i="5"/>
  <c r="CP241" i="5"/>
  <c r="CS264" i="5"/>
  <c r="CD292" i="5"/>
  <c r="CT336" i="5"/>
  <c r="AL344" i="7"/>
  <c r="CS337" i="5"/>
  <c r="CT337" i="5"/>
  <c r="CD337" i="5"/>
  <c r="CP14" i="5"/>
  <c r="CQ42" i="5"/>
  <c r="CA204" i="5"/>
  <c r="CB213" i="5"/>
  <c r="CT223" i="5"/>
  <c r="CG229" i="5"/>
  <c r="CJ239" i="5"/>
  <c r="CQ284" i="5"/>
  <c r="AY288" i="7"/>
  <c r="CQ14" i="5"/>
  <c r="CW41" i="5"/>
  <c r="CY41" i="5"/>
  <c r="CV41" i="5"/>
  <c r="CU41" i="5"/>
  <c r="CT41" i="5"/>
  <c r="CY51" i="5"/>
  <c r="CX51" i="5"/>
  <c r="CV51" i="5"/>
  <c r="CE56" i="5"/>
  <c r="CA65" i="5"/>
  <c r="S65" i="5" s="1"/>
  <c r="CB98" i="5"/>
  <c r="C146" i="5"/>
  <c r="CP146" i="5" s="1"/>
  <c r="I163" i="5"/>
  <c r="L176" i="5"/>
  <c r="CW193" i="5"/>
  <c r="CP193" i="5"/>
  <c r="CI193" i="5"/>
  <c r="CD213" i="5"/>
  <c r="CU217" i="5"/>
  <c r="CX217" i="5"/>
  <c r="CI229" i="5"/>
  <c r="CO239" i="5"/>
  <c r="CE254" i="5"/>
  <c r="CC258" i="5"/>
  <c r="CC262" i="5"/>
  <c r="CS284" i="5"/>
  <c r="CP323" i="5"/>
  <c r="CA333" i="5"/>
  <c r="AY196" i="7"/>
  <c r="AW323" i="7"/>
  <c r="AY281" i="7"/>
  <c r="CQ318" i="5"/>
  <c r="CC318" i="5"/>
  <c r="C149" i="5"/>
  <c r="CQ214" i="5"/>
  <c r="CX214" i="5"/>
  <c r="CU214" i="5"/>
  <c r="CJ214" i="5"/>
  <c r="CG214" i="5"/>
  <c r="C114" i="5"/>
  <c r="CC275" i="5"/>
  <c r="C150" i="5"/>
  <c r="CP150" i="5" s="1"/>
  <c r="CD209" i="5"/>
  <c r="CC222" i="5"/>
  <c r="CC248" i="5"/>
  <c r="CE275" i="5"/>
  <c r="CA402" i="5"/>
  <c r="CC196" i="5"/>
  <c r="CH209" i="5"/>
  <c r="CG222" i="5"/>
  <c r="CD241" i="5"/>
  <c r="CP222" i="5"/>
  <c r="CA81" i="5"/>
  <c r="S81" i="5" s="1"/>
  <c r="CP209" i="5"/>
  <c r="CX222" i="5"/>
  <c r="CG231" i="5"/>
  <c r="CA239" i="5"/>
  <c r="CP264" i="5"/>
  <c r="CB72" i="5"/>
  <c r="CP196" i="5"/>
  <c r="CI206" i="5"/>
  <c r="CP249" i="5"/>
  <c r="CS249" i="5"/>
  <c r="CQ249" i="5"/>
  <c r="CE249" i="5"/>
  <c r="CQ264" i="5"/>
  <c r="CS276" i="5"/>
  <c r="CQ276" i="5"/>
  <c r="CP336" i="5"/>
  <c r="CU12" i="5"/>
  <c r="C111" i="5"/>
  <c r="CU232" i="5"/>
  <c r="CJ232" i="5"/>
  <c r="CG232" i="5"/>
  <c r="CC287" i="5"/>
  <c r="CA332" i="5"/>
  <c r="AY277" i="7"/>
  <c r="CX196" i="5"/>
  <c r="CB272" i="5"/>
  <c r="CA213" i="5"/>
  <c r="CS265" i="5"/>
  <c r="CQ265" i="5"/>
  <c r="CP265" i="5"/>
  <c r="CE265" i="5"/>
  <c r="CC265" i="5"/>
  <c r="CB265" i="5"/>
  <c r="CP272" i="5"/>
  <c r="CB337" i="5"/>
  <c r="CP337" i="5"/>
  <c r="CA74" i="5"/>
  <c r="CU193" i="5"/>
  <c r="CX193" i="5"/>
  <c r="CG193" i="5"/>
  <c r="CF220" i="5"/>
  <c r="CC254" i="5"/>
  <c r="AY195" i="7"/>
  <c r="CB45" i="5"/>
  <c r="CB74" i="5"/>
  <c r="CA41" i="5"/>
  <c r="CB51" i="5"/>
  <c r="CO56" i="5"/>
  <c r="CO74" i="5"/>
  <c r="CA83" i="5"/>
  <c r="S83" i="5" s="1"/>
  <c r="CA193" i="5"/>
  <c r="CE204" i="5"/>
  <c r="CH213" i="5"/>
  <c r="CX226" i="5"/>
  <c r="CQ229" i="5"/>
  <c r="CP239" i="5"/>
  <c r="CQ254" i="5"/>
  <c r="CE258" i="5"/>
  <c r="CE262" i="5"/>
  <c r="CB266" i="5"/>
  <c r="CE281" i="5"/>
  <c r="CD289" i="5"/>
  <c r="CR289" i="5"/>
  <c r="CC320" i="5"/>
  <c r="CQ324" i="5"/>
  <c r="CC324" i="5"/>
  <c r="CO338" i="5"/>
  <c r="C338" i="5"/>
  <c r="CC338" i="5" s="1"/>
  <c r="CA209" i="5"/>
  <c r="CS14" i="5"/>
  <c r="CV14" i="5"/>
  <c r="CU14" i="5"/>
  <c r="CT14" i="5"/>
  <c r="CX46" i="5"/>
  <c r="CY46" i="5"/>
  <c r="CU46" i="5"/>
  <c r="CB261" i="5"/>
  <c r="CP278" i="5"/>
  <c r="CC261" i="5"/>
  <c r="CS283" i="5"/>
  <c r="CQ283" i="5"/>
  <c r="CP283" i="5"/>
  <c r="CE283" i="5"/>
  <c r="CC283" i="5"/>
  <c r="CB283" i="5"/>
  <c r="CA331" i="5"/>
  <c r="CS275" i="5"/>
  <c r="CV292" i="5"/>
  <c r="CT292" i="5"/>
  <c r="CI196" i="5"/>
  <c r="CT225" i="5"/>
  <c r="CT12" i="5"/>
  <c r="CF14" i="5"/>
  <c r="CB239" i="5"/>
  <c r="CB287" i="5"/>
  <c r="AY276" i="7"/>
  <c r="AY199" i="7"/>
  <c r="CB276" i="5"/>
  <c r="C97" i="5"/>
  <c r="CU204" i="5"/>
  <c r="CX204" i="5"/>
  <c r="CJ216" i="5"/>
  <c r="CH239" i="5"/>
  <c r="CC276" i="5"/>
  <c r="CF292" i="5"/>
  <c r="CU207" i="5"/>
  <c r="CX207" i="5"/>
  <c r="CG207" i="5"/>
  <c r="CC226" i="5"/>
  <c r="CP284" i="5"/>
  <c r="CG226" i="5"/>
  <c r="CS272" i="5"/>
  <c r="CU13" i="5"/>
  <c r="CV13" i="5"/>
  <c r="CP13" i="5"/>
  <c r="CH13" i="5"/>
  <c r="CD13" i="5"/>
  <c r="CB41" i="5"/>
  <c r="CU42" i="5"/>
  <c r="CA66" i="5"/>
  <c r="S66" i="5" s="1"/>
  <c r="CB75" i="5"/>
  <c r="CO75" i="5"/>
  <c r="CO83" i="5"/>
  <c r="N176" i="5"/>
  <c r="CC193" i="5"/>
  <c r="CU198" i="5"/>
  <c r="C198" i="5"/>
  <c r="CG204" i="5"/>
  <c r="CI213" i="5"/>
  <c r="CC217" i="5"/>
  <c r="CJ236" i="5"/>
  <c r="CW239" i="5"/>
  <c r="CS254" i="5"/>
  <c r="CQ258" i="5"/>
  <c r="CC266" i="5"/>
  <c r="CB269" i="5"/>
  <c r="CP273" i="5"/>
  <c r="CS285" i="5"/>
  <c r="CQ285" i="5"/>
  <c r="CP289" i="5"/>
  <c r="CB289" i="5"/>
  <c r="CC317" i="5"/>
  <c r="CA338" i="5"/>
  <c r="B378" i="5"/>
  <c r="CA378" i="5" s="1"/>
  <c r="B388" i="5"/>
  <c r="AY293" i="7"/>
  <c r="CQ12" i="5"/>
  <c r="CW45" i="5"/>
  <c r="CO45" i="5"/>
  <c r="CJ45" i="5"/>
  <c r="CI45" i="5"/>
  <c r="CH45" i="5"/>
  <c r="CF45" i="5"/>
  <c r="CI204" i="5"/>
  <c r="CE317" i="5"/>
  <c r="CV209" i="5"/>
  <c r="CW209" i="5"/>
  <c r="CE12" i="5"/>
  <c r="CB278" i="5"/>
  <c r="CU202" i="5"/>
  <c r="CX202" i="5"/>
  <c r="CG202" i="5"/>
  <c r="CC202" i="5"/>
  <c r="CA222" i="5"/>
  <c r="CP252" i="5"/>
  <c r="CS252" i="5"/>
  <c r="C301" i="5"/>
  <c r="CA14" i="5"/>
  <c r="CU225" i="5"/>
  <c r="CG225" i="5"/>
  <c r="CC225" i="5"/>
  <c r="CJ234" i="5"/>
  <c r="CE252" i="5"/>
  <c r="CP12" i="5"/>
  <c r="CE196" i="5"/>
  <c r="CC199" i="5"/>
  <c r="CI209" i="5"/>
  <c r="CJ219" i="5"/>
  <c r="CI222" i="5"/>
  <c r="CH241" i="5"/>
  <c r="CQ252" i="5"/>
  <c r="CQ278" i="5"/>
  <c r="CD14" i="5"/>
  <c r="CG199" i="5"/>
  <c r="CO209" i="5"/>
  <c r="CS248" i="5"/>
  <c r="CE264" i="5"/>
  <c r="AW324" i="7"/>
  <c r="CO241" i="5"/>
  <c r="CQ261" i="5"/>
  <c r="CS279" i="5"/>
  <c r="CE279" i="5"/>
  <c r="AW309" i="7"/>
  <c r="CH14" i="5"/>
  <c r="CV220" i="5"/>
  <c r="CR220" i="5"/>
  <c r="CS261" i="5"/>
  <c r="CC284" i="5"/>
  <c r="CU307" i="5"/>
  <c r="CS307" i="5"/>
  <c r="CE307" i="5"/>
  <c r="CA56" i="5"/>
  <c r="CB82" i="5"/>
  <c r="CX206" i="5"/>
  <c r="CA220" i="5"/>
  <c r="CQ235" i="5"/>
  <c r="CE284" i="5"/>
  <c r="CC323" i="5"/>
  <c r="CD220" i="5"/>
  <c r="CC229" i="5"/>
  <c r="CW241" i="5"/>
  <c r="CE276" i="5"/>
  <c r="CA410" i="5"/>
  <c r="CX216" i="5"/>
  <c r="CY42" i="5"/>
  <c r="CO213" i="5"/>
  <c r="CJ227" i="5"/>
  <c r="CX227" i="5"/>
  <c r="CU227" i="5"/>
  <c r="CQ227" i="5"/>
  <c r="CS258" i="5"/>
  <c r="CY43" i="5"/>
  <c r="CO43" i="5"/>
  <c r="CJ43" i="5"/>
  <c r="CH43" i="5"/>
  <c r="CF43" i="5"/>
  <c r="CF51" i="5"/>
  <c r="CS56" i="5"/>
  <c r="CO66" i="5"/>
  <c r="CA75" i="5"/>
  <c r="C112" i="5"/>
  <c r="C125" i="5"/>
  <c r="CB125" i="5" s="1"/>
  <c r="M163" i="5"/>
  <c r="N163" i="5"/>
  <c r="CA198" i="5"/>
  <c r="CC201" i="5"/>
  <c r="CP204" i="5"/>
  <c r="CB211" i="5"/>
  <c r="CP213" i="5"/>
  <c r="CA224" i="5"/>
  <c r="CR227" i="5"/>
  <c r="CI227" i="5"/>
  <c r="C237" i="5"/>
  <c r="CQ237" i="5"/>
  <c r="CC251" i="5"/>
  <c r="CP266" i="5"/>
  <c r="CE269" i="5"/>
  <c r="CC285" i="5"/>
  <c r="CE313" i="5"/>
  <c r="CQ321" i="5"/>
  <c r="CC321" i="5"/>
  <c r="C339" i="5"/>
  <c r="B379" i="5"/>
  <c r="B389" i="5"/>
  <c r="CB389" i="5" s="1"/>
  <c r="CQ45" i="5"/>
  <c r="C63" i="5"/>
  <c r="CC227" i="5"/>
  <c r="CE251" i="5"/>
  <c r="AY258" i="7"/>
  <c r="AY201" i="7"/>
  <c r="A437" i="7"/>
  <c r="CP89" i="5"/>
  <c r="CA89" i="5"/>
  <c r="CS267" i="5"/>
  <c r="CQ267" i="5"/>
  <c r="CP267" i="5"/>
  <c r="C300" i="5"/>
  <c r="CP300" i="5" s="1"/>
  <c r="CB318" i="5"/>
  <c r="CP318" i="5"/>
  <c r="G25" i="5"/>
  <c r="CB267" i="5"/>
  <c r="CW202" i="5"/>
  <c r="CP202" i="5"/>
  <c r="CI202" i="5"/>
  <c r="CA202" i="5"/>
  <c r="CC252" i="5"/>
  <c r="CA206" i="5"/>
  <c r="G29" i="5"/>
  <c r="CX50" i="5"/>
  <c r="CQ50" i="5"/>
  <c r="CI50" i="5"/>
  <c r="CA50" i="5"/>
  <c r="CO71" i="5"/>
  <c r="CG196" i="5"/>
  <c r="CC231" i="5"/>
  <c r="CP331" i="5"/>
  <c r="CX199" i="5"/>
  <c r="CA404" i="5"/>
  <c r="CA42" i="5"/>
  <c r="CG220" i="5"/>
  <c r="CX220" i="5"/>
  <c r="CA82" i="5"/>
  <c r="CU223" i="5"/>
  <c r="CG223" i="5"/>
  <c r="CC223" i="5"/>
  <c r="CC249" i="5"/>
  <c r="CV12" i="5"/>
  <c r="CA73" i="5"/>
  <c r="S73" i="5" s="1"/>
  <c r="CP332" i="5"/>
  <c r="AY218" i="7"/>
  <c r="CI42" i="5"/>
  <c r="CU50" i="5"/>
  <c r="CO82" i="5"/>
  <c r="CU216" i="5"/>
  <c r="CI239" i="5"/>
  <c r="CS262" i="5"/>
  <c r="CQ262" i="5"/>
  <c r="CB333" i="5"/>
  <c r="CP333" i="5"/>
  <c r="AY220" i="7"/>
  <c r="AY274" i="7"/>
  <c r="CB262" i="5"/>
  <c r="CY39" i="5"/>
  <c r="CX39" i="5"/>
  <c r="CV39" i="5"/>
  <c r="CT39" i="5"/>
  <c r="CB67" i="5"/>
  <c r="CO67" i="5"/>
  <c r="CA67" i="5"/>
  <c r="CH104" i="5"/>
  <c r="CB136" i="5"/>
  <c r="CR213" i="5"/>
  <c r="CV237" i="5"/>
  <c r="CW237" i="5"/>
  <c r="CP237" i="5"/>
  <c r="CO237" i="5"/>
  <c r="CI237" i="5"/>
  <c r="CH237" i="5"/>
  <c r="CP259" i="5"/>
  <c r="CS259" i="5"/>
  <c r="CQ259" i="5"/>
  <c r="CE259" i="5"/>
  <c r="CS274" i="5"/>
  <c r="CQ274" i="5"/>
  <c r="CP274" i="5"/>
  <c r="CE274" i="5"/>
  <c r="CC274" i="5"/>
  <c r="CB274" i="5"/>
  <c r="CB321" i="5"/>
  <c r="CP321" i="5"/>
  <c r="G28" i="5"/>
  <c r="CB39" i="5"/>
  <c r="CH41" i="5"/>
  <c r="CT45" i="5"/>
  <c r="CJ51" i="5"/>
  <c r="C113" i="5"/>
  <c r="O163" i="5"/>
  <c r="CG198" i="5"/>
  <c r="CH211" i="5"/>
  <c r="CG224" i="5"/>
  <c r="CG227" i="5"/>
  <c r="CA237" i="5"/>
  <c r="CQ251" i="5"/>
  <c r="CC259" i="5"/>
  <c r="CP285" i="5"/>
  <c r="C318" i="5"/>
  <c r="B351" i="5"/>
  <c r="CO394" i="5"/>
  <c r="CP394" i="5"/>
  <c r="CA394" i="5"/>
  <c r="AY208" i="7"/>
  <c r="AY283" i="7"/>
  <c r="AY200" i="7"/>
  <c r="CY37" i="5"/>
  <c r="D175" i="5"/>
  <c r="C200" i="5"/>
  <c r="AY285" i="7"/>
  <c r="AY278" i="7"/>
  <c r="G30" i="5"/>
  <c r="C103" i="5"/>
  <c r="CU103" i="5" s="1"/>
  <c r="D157" i="5"/>
  <c r="D170" i="5"/>
  <c r="D176" i="5" s="1"/>
  <c r="E175" i="5"/>
  <c r="E176" i="5" s="1"/>
  <c r="CB212" i="5"/>
  <c r="CA223" i="5"/>
  <c r="CA225" i="5"/>
  <c r="CA235" i="5"/>
  <c r="CC245" i="5"/>
  <c r="CC256" i="5"/>
  <c r="CB270" i="5"/>
  <c r="CA337" i="5"/>
  <c r="CA344" i="5"/>
  <c r="B352" i="5"/>
  <c r="CO352" i="5" s="1"/>
  <c r="CA38" i="5"/>
  <c r="CA58" i="5"/>
  <c r="C134" i="5"/>
  <c r="C172" i="5"/>
  <c r="CP172" i="5" s="1"/>
  <c r="CC197" i="5"/>
  <c r="C208" i="5"/>
  <c r="CD212" i="5"/>
  <c r="C230" i="5"/>
  <c r="CB235" i="5"/>
  <c r="CB240" i="5"/>
  <c r="CE245" i="5"/>
  <c r="CE256" i="5"/>
  <c r="C290" i="5"/>
  <c r="CU290" i="5" s="1"/>
  <c r="CB311" i="5"/>
  <c r="C329" i="5"/>
  <c r="CC329" i="5" s="1"/>
  <c r="C365" i="5"/>
  <c r="CA397" i="5"/>
  <c r="AX331" i="7"/>
  <c r="AT386" i="7"/>
  <c r="AW314" i="7"/>
  <c r="AW319" i="7"/>
  <c r="C319" i="5"/>
  <c r="CE319" i="5" s="1"/>
  <c r="AW313" i="7"/>
  <c r="C221" i="5"/>
  <c r="G24" i="5"/>
  <c r="CA37" i="5"/>
  <c r="CB47" i="5"/>
  <c r="CA78" i="5"/>
  <c r="C155" i="5"/>
  <c r="C157" i="5" s="1"/>
  <c r="C160" i="5"/>
  <c r="CC200" i="5"/>
  <c r="CC205" i="5"/>
  <c r="CA208" i="5"/>
  <c r="CD210" i="5"/>
  <c r="CO212" i="5"/>
  <c r="CJ218" i="5"/>
  <c r="C228" i="5"/>
  <c r="C233" i="5"/>
  <c r="CK233" i="5" s="1"/>
  <c r="CH235" i="5"/>
  <c r="CH240" i="5"/>
  <c r="CS245" i="5"/>
  <c r="CE253" i="5"/>
  <c r="CS256" i="5"/>
  <c r="CB263" i="5"/>
  <c r="CS270" i="5"/>
  <c r="CB277" i="5"/>
  <c r="CB286" i="5"/>
  <c r="CO329" i="5"/>
  <c r="C335" i="5"/>
  <c r="CE335" i="5" s="1"/>
  <c r="C345" i="5"/>
  <c r="C366" i="5"/>
  <c r="CP366" i="5" s="1"/>
  <c r="B382" i="5"/>
  <c r="CB382" i="5" s="1"/>
  <c r="B395" i="5"/>
  <c r="CA400" i="5"/>
  <c r="AL346" i="7"/>
  <c r="AY290" i="7"/>
  <c r="AW307" i="7"/>
  <c r="V352" i="7"/>
  <c r="B399" i="5"/>
  <c r="AY280" i="7"/>
  <c r="D183" i="5"/>
  <c r="G18" i="5"/>
  <c r="G21" i="5"/>
  <c r="CF49" i="5"/>
  <c r="CO58" i="5"/>
  <c r="C124" i="5"/>
  <c r="CB124" i="5" s="1"/>
  <c r="C135" i="5"/>
  <c r="CO135" i="5" s="1"/>
  <c r="C161" i="5"/>
  <c r="E183" i="5"/>
  <c r="CC195" i="5"/>
  <c r="CG200" i="5"/>
  <c r="CH208" i="5"/>
  <c r="CO210" i="5"/>
  <c r="CC215" i="5"/>
  <c r="CV218" i="5"/>
  <c r="CD221" i="5"/>
  <c r="CP225" i="5"/>
  <c r="CC230" i="5"/>
  <c r="CO235" i="5"/>
  <c r="CW240" i="5"/>
  <c r="CE250" i="5"/>
  <c r="CS253" i="5"/>
  <c r="C266" i="5"/>
  <c r="C298" i="5"/>
  <c r="CC316" i="5"/>
  <c r="C357" i="5"/>
  <c r="B372" i="5"/>
  <c r="CO372" i="5" s="1"/>
  <c r="B384" i="5"/>
  <c r="CA384" i="5" s="1"/>
  <c r="AY275" i="7"/>
  <c r="AT373" i="7"/>
  <c r="AX335" i="7"/>
  <c r="V351" i="7"/>
  <c r="AL345" i="7"/>
  <c r="AT379" i="7"/>
  <c r="P158" i="7"/>
  <c r="AX336" i="7"/>
  <c r="AT376" i="7"/>
  <c r="AT384" i="7"/>
  <c r="AW311" i="7"/>
  <c r="AT381" i="7"/>
  <c r="AY198" i="7"/>
  <c r="AX333" i="7"/>
  <c r="AT388" i="7"/>
  <c r="CO139" i="5"/>
  <c r="CQ139" i="5"/>
  <c r="CB139" i="5"/>
  <c r="CP139" i="5"/>
  <c r="CC139" i="5"/>
  <c r="CA139" i="5"/>
  <c r="CO141" i="5"/>
  <c r="CQ141" i="5"/>
  <c r="CB141" i="5"/>
  <c r="CP141" i="5"/>
  <c r="CC141" i="5"/>
  <c r="CA141" i="5"/>
  <c r="CC97" i="5"/>
  <c r="CP97" i="5"/>
  <c r="CA97" i="5"/>
  <c r="CO97" i="5"/>
  <c r="CQ97" i="5"/>
  <c r="CB97" i="5"/>
  <c r="CK36" i="5"/>
  <c r="CK40" i="5"/>
  <c r="CG48" i="5"/>
  <c r="CK48" i="5"/>
  <c r="CG57" i="5"/>
  <c r="CU57" i="5"/>
  <c r="CU59" i="5"/>
  <c r="CP77" i="5"/>
  <c r="CO126" i="5"/>
  <c r="CA126" i="5"/>
  <c r="CQ140" i="5"/>
  <c r="CB140" i="5"/>
  <c r="CO140" i="5"/>
  <c r="CB154" i="5"/>
  <c r="CA154" i="5"/>
  <c r="P154" i="5" s="1"/>
  <c r="CP154" i="5"/>
  <c r="E157" i="5"/>
  <c r="E163" i="5" s="1"/>
  <c r="CB195" i="5"/>
  <c r="CP195" i="5"/>
  <c r="CI195" i="5"/>
  <c r="CA195" i="5"/>
  <c r="C195" i="5"/>
  <c r="CW195" i="5"/>
  <c r="CO195" i="5"/>
  <c r="CH195" i="5"/>
  <c r="CD195" i="5"/>
  <c r="CR203" i="5"/>
  <c r="CB215" i="5"/>
  <c r="CV215" i="5"/>
  <c r="CP215" i="5"/>
  <c r="CH215" i="5"/>
  <c r="CO215" i="5"/>
  <c r="CA215" i="5"/>
  <c r="C215" i="5"/>
  <c r="CI215" i="5"/>
  <c r="CA357" i="5"/>
  <c r="CA363" i="5"/>
  <c r="CP363" i="5"/>
  <c r="CO363" i="5"/>
  <c r="CB363" i="5"/>
  <c r="CC11" i="5"/>
  <c r="CG11" i="5"/>
  <c r="CO11" i="5"/>
  <c r="CS11" i="5"/>
  <c r="CC13" i="5"/>
  <c r="CG13" i="5"/>
  <c r="CO13" i="5"/>
  <c r="CS13" i="5"/>
  <c r="CH36" i="5"/>
  <c r="CO36" i="5"/>
  <c r="CT36" i="5"/>
  <c r="CX36" i="5"/>
  <c r="CB38" i="5"/>
  <c r="CF38" i="5"/>
  <c r="CJ38" i="5"/>
  <c r="CV38" i="5"/>
  <c r="CC39" i="5"/>
  <c r="CG39" i="5"/>
  <c r="CK39" i="5"/>
  <c r="CW39" i="5"/>
  <c r="CH40" i="5"/>
  <c r="CO40" i="5"/>
  <c r="CT40" i="5"/>
  <c r="CX40" i="5"/>
  <c r="CB42" i="5"/>
  <c r="AB42" i="5" s="1"/>
  <c r="CF42" i="5"/>
  <c r="CJ42" i="5"/>
  <c r="CV42" i="5"/>
  <c r="CC43" i="5"/>
  <c r="CG43" i="5"/>
  <c r="CK43" i="5"/>
  <c r="CW43" i="5"/>
  <c r="CH44" i="5"/>
  <c r="CO44" i="5"/>
  <c r="CT44" i="5"/>
  <c r="CX44" i="5"/>
  <c r="CB46" i="5"/>
  <c r="CF46" i="5"/>
  <c r="CJ46" i="5"/>
  <c r="CV46" i="5"/>
  <c r="CC47" i="5"/>
  <c r="CG47" i="5"/>
  <c r="CK47" i="5"/>
  <c r="CW47" i="5"/>
  <c r="CH48" i="5"/>
  <c r="CO48" i="5"/>
  <c r="CT48" i="5"/>
  <c r="CX48" i="5"/>
  <c r="CB50" i="5"/>
  <c r="CF50" i="5"/>
  <c r="CJ50" i="5"/>
  <c r="CV50" i="5"/>
  <c r="CC51" i="5"/>
  <c r="CG51" i="5"/>
  <c r="CK51" i="5"/>
  <c r="CW51" i="5"/>
  <c r="CH55" i="5"/>
  <c r="CV55" i="5"/>
  <c r="CB56" i="5"/>
  <c r="CF56" i="5"/>
  <c r="CP56" i="5"/>
  <c r="CT56" i="5"/>
  <c r="CH57" i="5"/>
  <c r="CV57" i="5"/>
  <c r="CB58" i="5"/>
  <c r="Y58" i="5" s="1"/>
  <c r="CF58" i="5"/>
  <c r="CP58" i="5"/>
  <c r="CT58" i="5"/>
  <c r="CH59" i="5"/>
  <c r="CV59" i="5"/>
  <c r="CO64" i="5"/>
  <c r="CO65" i="5"/>
  <c r="CA68" i="5"/>
  <c r="CP71" i="5"/>
  <c r="CO72" i="5"/>
  <c r="CO73" i="5"/>
  <c r="CA76" i="5"/>
  <c r="CP79" i="5"/>
  <c r="CO80" i="5"/>
  <c r="CO81" i="5"/>
  <c r="CP95" i="5"/>
  <c r="CA95" i="5"/>
  <c r="CC95" i="5"/>
  <c r="CB95" i="5"/>
  <c r="CP98" i="5"/>
  <c r="CA98" i="5"/>
  <c r="CC98" i="5"/>
  <c r="CO98" i="5"/>
  <c r="CV104" i="5"/>
  <c r="CG104" i="5"/>
  <c r="AM104" i="5" s="1"/>
  <c r="CI104" i="5"/>
  <c r="CU104" i="5"/>
  <c r="CV106" i="5"/>
  <c r="CG106" i="5"/>
  <c r="CI106" i="5"/>
  <c r="CU106" i="5"/>
  <c r="CO119" i="5"/>
  <c r="CA119" i="5"/>
  <c r="AJ119" i="5" s="1"/>
  <c r="CP119" i="5"/>
  <c r="CO123" i="5"/>
  <c r="CA123" i="5"/>
  <c r="AJ123" i="5" s="1"/>
  <c r="CP123" i="5"/>
  <c r="CO127" i="5"/>
  <c r="CA127" i="5"/>
  <c r="AJ127" i="5" s="1"/>
  <c r="CP127" i="5"/>
  <c r="CP136" i="5"/>
  <c r="CA136" i="5"/>
  <c r="CC136" i="5"/>
  <c r="CO136" i="5"/>
  <c r="CQ138" i="5"/>
  <c r="CB138" i="5"/>
  <c r="CO138" i="5"/>
  <c r="CP138" i="5"/>
  <c r="CP140" i="5"/>
  <c r="CC146" i="5"/>
  <c r="CB146" i="5"/>
  <c r="AS146" i="5" s="1"/>
  <c r="CQ146" i="5"/>
  <c r="CC150" i="5"/>
  <c r="CB150" i="5"/>
  <c r="AS150" i="5" s="1"/>
  <c r="CQ150" i="5"/>
  <c r="CO154" i="5"/>
  <c r="CE193" i="5"/>
  <c r="CV195" i="5"/>
  <c r="CB201" i="5"/>
  <c r="CP201" i="5"/>
  <c r="CI201" i="5"/>
  <c r="CA201" i="5"/>
  <c r="C201" i="5"/>
  <c r="CW201" i="5"/>
  <c r="CO201" i="5"/>
  <c r="CH201" i="5"/>
  <c r="CD201" i="5"/>
  <c r="CR201" i="5"/>
  <c r="CE202" i="5"/>
  <c r="CT208" i="5"/>
  <c r="CF208" i="5"/>
  <c r="CY208" i="5"/>
  <c r="CS208" i="5"/>
  <c r="CK208" i="5"/>
  <c r="CE208" i="5"/>
  <c r="CX209" i="5"/>
  <c r="C209" i="5"/>
  <c r="CG209" i="5"/>
  <c r="CC209" i="5"/>
  <c r="CJ209" i="5"/>
  <c r="CU209" i="5"/>
  <c r="CX211" i="5"/>
  <c r="C211" i="5"/>
  <c r="CG211" i="5"/>
  <c r="CC211" i="5"/>
  <c r="CJ211" i="5"/>
  <c r="CU211" i="5"/>
  <c r="CU213" i="5"/>
  <c r="CQ213" i="5"/>
  <c r="C213" i="5"/>
  <c r="CX213" i="5"/>
  <c r="CG213" i="5"/>
  <c r="CC213" i="5"/>
  <c r="CJ213" i="5"/>
  <c r="CR215" i="5"/>
  <c r="CW216" i="5"/>
  <c r="CO216" i="5"/>
  <c r="CH216" i="5"/>
  <c r="CD216" i="5"/>
  <c r="CV216" i="5"/>
  <c r="CI216" i="5"/>
  <c r="CP216" i="5"/>
  <c r="CB216" i="5"/>
  <c r="C216" i="5"/>
  <c r="CA216" i="5"/>
  <c r="CR216" i="5"/>
  <c r="CW217" i="5"/>
  <c r="CB217" i="5"/>
  <c r="CV217" i="5"/>
  <c r="CP217" i="5"/>
  <c r="CH217" i="5"/>
  <c r="CO217" i="5"/>
  <c r="CA217" i="5"/>
  <c r="C217" i="5"/>
  <c r="CI217" i="5"/>
  <c r="CP234" i="5"/>
  <c r="CI234" i="5"/>
  <c r="CA234" i="5"/>
  <c r="CV234" i="5"/>
  <c r="CH234" i="5"/>
  <c r="CO234" i="5"/>
  <c r="CB234" i="5"/>
  <c r="CR234" i="5"/>
  <c r="CD234" i="5"/>
  <c r="CW48" i="5"/>
  <c r="CG55" i="5"/>
  <c r="CG59" i="5"/>
  <c r="CP69" i="5"/>
  <c r="CQ96" i="5"/>
  <c r="CB96" i="5"/>
  <c r="CO96" i="5"/>
  <c r="CC96" i="5"/>
  <c r="CP126" i="5"/>
  <c r="CC140" i="5"/>
  <c r="CO182" i="5"/>
  <c r="CB182" i="5"/>
  <c r="CA182" i="5"/>
  <c r="CP184" i="5"/>
  <c r="CO184" i="5"/>
  <c r="CB184" i="5"/>
  <c r="CP185" i="5"/>
  <c r="CO185" i="5"/>
  <c r="CB185" i="5"/>
  <c r="CP187" i="5"/>
  <c r="CO187" i="5"/>
  <c r="CB187" i="5"/>
  <c r="CS193" i="5"/>
  <c r="CK193" i="5"/>
  <c r="CY193" i="5"/>
  <c r="CF193" i="5"/>
  <c r="CR195" i="5"/>
  <c r="CS202" i="5"/>
  <c r="CK202" i="5"/>
  <c r="CY202" i="5"/>
  <c r="CF202" i="5"/>
  <c r="CW219" i="5"/>
  <c r="CI219" i="5"/>
  <c r="CR219" i="5"/>
  <c r="CO219" i="5"/>
  <c r="CD219" i="5"/>
  <c r="C219" i="5"/>
  <c r="CV219" i="5"/>
  <c r="CA219" i="5"/>
  <c r="CA361" i="5"/>
  <c r="CP361" i="5"/>
  <c r="CO361" i="5"/>
  <c r="CB361" i="5"/>
  <c r="CA372" i="5"/>
  <c r="CP372" i="5"/>
  <c r="CQ36" i="5"/>
  <c r="CY36" i="5"/>
  <c r="CC38" i="5"/>
  <c r="CW38" i="5"/>
  <c r="CA40" i="5"/>
  <c r="CI40" i="5"/>
  <c r="CQ40" i="5"/>
  <c r="CU40" i="5"/>
  <c r="CY40" i="5"/>
  <c r="CC42" i="5"/>
  <c r="CG42" i="5"/>
  <c r="CK42" i="5"/>
  <c r="CW42" i="5"/>
  <c r="CA44" i="5"/>
  <c r="CI44" i="5"/>
  <c r="CQ44" i="5"/>
  <c r="CU44" i="5"/>
  <c r="CY44" i="5"/>
  <c r="CC46" i="5"/>
  <c r="CG46" i="5"/>
  <c r="CK46" i="5"/>
  <c r="CW46" i="5"/>
  <c r="CA48" i="5"/>
  <c r="CI48" i="5"/>
  <c r="CQ48" i="5"/>
  <c r="CU48" i="5"/>
  <c r="CY48" i="5"/>
  <c r="CC50" i="5"/>
  <c r="CG50" i="5"/>
  <c r="CK50" i="5"/>
  <c r="CW50" i="5"/>
  <c r="CA55" i="5"/>
  <c r="CE55" i="5"/>
  <c r="CO55" i="5"/>
  <c r="CS55" i="5"/>
  <c r="CG56" i="5"/>
  <c r="CU56" i="5"/>
  <c r="CA57" i="5"/>
  <c r="CE57" i="5"/>
  <c r="CO57" i="5"/>
  <c r="CS57" i="5"/>
  <c r="CG58" i="5"/>
  <c r="CU58" i="5"/>
  <c r="CA59" i="5"/>
  <c r="CE59" i="5"/>
  <c r="CO59" i="5"/>
  <c r="CS59" i="5"/>
  <c r="CP65" i="5"/>
  <c r="CB68" i="5"/>
  <c r="CA69" i="5"/>
  <c r="S69" i="5" s="1"/>
  <c r="S70" i="5"/>
  <c r="CP73" i="5"/>
  <c r="CB76" i="5"/>
  <c r="CA77" i="5"/>
  <c r="S77" i="5" s="1"/>
  <c r="S78" i="5"/>
  <c r="CP81" i="5"/>
  <c r="CO120" i="5"/>
  <c r="CA120" i="5"/>
  <c r="AJ120" i="5" s="1"/>
  <c r="CP120" i="5"/>
  <c r="CO124" i="5"/>
  <c r="CA124" i="5"/>
  <c r="AJ124" i="5" s="1"/>
  <c r="CP124" i="5"/>
  <c r="CO128" i="5"/>
  <c r="CA128" i="5"/>
  <c r="AJ128" i="5" s="1"/>
  <c r="CP128" i="5"/>
  <c r="CB156" i="5"/>
  <c r="CA156" i="5"/>
  <c r="CP156" i="5"/>
  <c r="CA159" i="5"/>
  <c r="P159" i="5" s="1"/>
  <c r="CP159" i="5"/>
  <c r="CO159" i="5"/>
  <c r="CO168" i="5"/>
  <c r="CB168" i="5"/>
  <c r="CA168" i="5"/>
  <c r="S168" i="5" s="1"/>
  <c r="CO169" i="5"/>
  <c r="CB169" i="5"/>
  <c r="CA169" i="5"/>
  <c r="CS198" i="5"/>
  <c r="CK198" i="5"/>
  <c r="CY198" i="5"/>
  <c r="CF198" i="5"/>
  <c r="CB199" i="5"/>
  <c r="CP199" i="5"/>
  <c r="CI199" i="5"/>
  <c r="CA199" i="5"/>
  <c r="C199" i="5"/>
  <c r="CW199" i="5"/>
  <c r="CO199" i="5"/>
  <c r="CH199" i="5"/>
  <c r="CD199" i="5"/>
  <c r="CR199" i="5"/>
  <c r="CS206" i="5"/>
  <c r="CK206" i="5"/>
  <c r="CY206" i="5"/>
  <c r="CF206" i="5"/>
  <c r="CB207" i="5"/>
  <c r="CP207" i="5"/>
  <c r="CI207" i="5"/>
  <c r="CA207" i="5"/>
  <c r="C207" i="5"/>
  <c r="CW207" i="5"/>
  <c r="CO207" i="5"/>
  <c r="CH207" i="5"/>
  <c r="CD207" i="5"/>
  <c r="CR207" i="5"/>
  <c r="CD215" i="5"/>
  <c r="CW215" i="5"/>
  <c r="CC36" i="5"/>
  <c r="CG36" i="5"/>
  <c r="CW36" i="5"/>
  <c r="CC40" i="5"/>
  <c r="CG40" i="5"/>
  <c r="CW40" i="5"/>
  <c r="CC44" i="5"/>
  <c r="CG44" i="5"/>
  <c r="CK44" i="5"/>
  <c r="CW44" i="5"/>
  <c r="CC48" i="5"/>
  <c r="CU55" i="5"/>
  <c r="CO122" i="5"/>
  <c r="CA122" i="5"/>
  <c r="CP122" i="5"/>
  <c r="CC147" i="5"/>
  <c r="CB147" i="5"/>
  <c r="AS147" i="5" s="1"/>
  <c r="CQ147" i="5"/>
  <c r="CO181" i="5"/>
  <c r="CB181" i="5"/>
  <c r="CA181" i="5"/>
  <c r="CP186" i="5"/>
  <c r="CO186" i="5"/>
  <c r="CB186" i="5"/>
  <c r="CB203" i="5"/>
  <c r="CP203" i="5"/>
  <c r="CI203" i="5"/>
  <c r="CA203" i="5"/>
  <c r="C203" i="5"/>
  <c r="CW203" i="5"/>
  <c r="CO203" i="5"/>
  <c r="CH203" i="5"/>
  <c r="CD203" i="5"/>
  <c r="CW214" i="5"/>
  <c r="CO214" i="5"/>
  <c r="CH214" i="5"/>
  <c r="CD214" i="5"/>
  <c r="CV214" i="5"/>
  <c r="CI214" i="5"/>
  <c r="CP214" i="5"/>
  <c r="CB214" i="5"/>
  <c r="C214" i="5"/>
  <c r="CA214" i="5"/>
  <c r="CS221" i="5"/>
  <c r="CK221" i="5"/>
  <c r="CY221" i="5"/>
  <c r="CE221" i="5"/>
  <c r="CT221" i="5"/>
  <c r="CF221" i="5"/>
  <c r="CA359" i="5"/>
  <c r="CP359" i="5"/>
  <c r="CO359" i="5"/>
  <c r="CB359" i="5"/>
  <c r="CA36" i="5"/>
  <c r="CI36" i="5"/>
  <c r="CU36" i="5"/>
  <c r="CG38" i="5"/>
  <c r="CK38" i="5"/>
  <c r="CA11" i="5"/>
  <c r="CE11" i="5"/>
  <c r="CQ11" i="5"/>
  <c r="CU11" i="5"/>
  <c r="CC12" i="5"/>
  <c r="CG12" i="5"/>
  <c r="CO12" i="5"/>
  <c r="CA13" i="5"/>
  <c r="CE13" i="5"/>
  <c r="CQ13" i="5"/>
  <c r="CC14" i="5"/>
  <c r="CG14" i="5"/>
  <c r="CO14" i="5"/>
  <c r="CB36" i="5"/>
  <c r="CF36" i="5"/>
  <c r="CJ36" i="5"/>
  <c r="CC37" i="5"/>
  <c r="CG37" i="5"/>
  <c r="CK37" i="5"/>
  <c r="CH38" i="5"/>
  <c r="CO38" i="5"/>
  <c r="CT38" i="5"/>
  <c r="CA39" i="5"/>
  <c r="CI39" i="5"/>
  <c r="CQ39" i="5"/>
  <c r="CU39" i="5"/>
  <c r="CB40" i="5"/>
  <c r="CF40" i="5"/>
  <c r="CJ40" i="5"/>
  <c r="CC41" i="5"/>
  <c r="CG41" i="5"/>
  <c r="CK41" i="5"/>
  <c r="CH42" i="5"/>
  <c r="CO42" i="5"/>
  <c r="CT42" i="5"/>
  <c r="CA43" i="5"/>
  <c r="AB43" i="5" s="1"/>
  <c r="CI43" i="5"/>
  <c r="CQ43" i="5"/>
  <c r="CU43" i="5"/>
  <c r="CB44" i="5"/>
  <c r="CF44" i="5"/>
  <c r="CJ44" i="5"/>
  <c r="CC45" i="5"/>
  <c r="CG45" i="5"/>
  <c r="CK45" i="5"/>
  <c r="CH46" i="5"/>
  <c r="CO46" i="5"/>
  <c r="CT46" i="5"/>
  <c r="CA47" i="5"/>
  <c r="CI47" i="5"/>
  <c r="CQ47" i="5"/>
  <c r="CU47" i="5"/>
  <c r="CB48" i="5"/>
  <c r="CF48" i="5"/>
  <c r="CJ48" i="5"/>
  <c r="CC49" i="5"/>
  <c r="AB49" i="5" s="1"/>
  <c r="CG49" i="5"/>
  <c r="CK49" i="5"/>
  <c r="CH50" i="5"/>
  <c r="CO50" i="5"/>
  <c r="CT50" i="5"/>
  <c r="CA51" i="5"/>
  <c r="CI51" i="5"/>
  <c r="CQ51" i="5"/>
  <c r="CU51" i="5"/>
  <c r="CB55" i="5"/>
  <c r="CF55" i="5"/>
  <c r="CP55" i="5"/>
  <c r="CH56" i="5"/>
  <c r="CB57" i="5"/>
  <c r="CF57" i="5"/>
  <c r="CP57" i="5"/>
  <c r="CH58" i="5"/>
  <c r="CB59" i="5"/>
  <c r="CF59" i="5"/>
  <c r="CP59" i="5"/>
  <c r="CA64" i="5"/>
  <c r="S64" i="5" s="1"/>
  <c r="CP67" i="5"/>
  <c r="CO68" i="5"/>
  <c r="CO69" i="5"/>
  <c r="CB70" i="5"/>
  <c r="CA71" i="5"/>
  <c r="S71" i="5" s="1"/>
  <c r="CA72" i="5"/>
  <c r="S72" i="5" s="1"/>
  <c r="CP75" i="5"/>
  <c r="CO76" i="5"/>
  <c r="CO77" i="5"/>
  <c r="CB78" i="5"/>
  <c r="CA79" i="5"/>
  <c r="S79" i="5" s="1"/>
  <c r="CA80" i="5"/>
  <c r="S80" i="5" s="1"/>
  <c r="CP83" i="5"/>
  <c r="CQ95" i="5"/>
  <c r="CA96" i="5"/>
  <c r="CI105" i="5"/>
  <c r="CV105" i="5"/>
  <c r="CG105" i="5"/>
  <c r="AM105" i="5" s="1"/>
  <c r="CU105" i="5"/>
  <c r="CO121" i="5"/>
  <c r="CA121" i="5"/>
  <c r="AJ121" i="5" s="1"/>
  <c r="CP121" i="5"/>
  <c r="CB122" i="5"/>
  <c r="CO125" i="5"/>
  <c r="CA125" i="5"/>
  <c r="AJ125" i="5" s="1"/>
  <c r="CP125" i="5"/>
  <c r="CB126" i="5"/>
  <c r="CC133" i="5"/>
  <c r="CP133" i="5"/>
  <c r="CA133" i="5"/>
  <c r="CO133" i="5"/>
  <c r="CC137" i="5"/>
  <c r="AN137" i="5" s="1"/>
  <c r="CP137" i="5"/>
  <c r="CA137" i="5"/>
  <c r="CO137" i="5"/>
  <c r="CA138" i="5"/>
  <c r="CA140" i="5"/>
  <c r="CC148" i="5"/>
  <c r="CB148" i="5"/>
  <c r="AS148" i="5" s="1"/>
  <c r="CQ148" i="5"/>
  <c r="CO156" i="5"/>
  <c r="H163" i="5"/>
  <c r="L163" i="5"/>
  <c r="CA158" i="5"/>
  <c r="P158" i="5" s="1"/>
  <c r="CP158" i="5"/>
  <c r="CO158" i="5"/>
  <c r="CB160" i="5"/>
  <c r="D162" i="5"/>
  <c r="CO172" i="5"/>
  <c r="CB172" i="5"/>
  <c r="CA172" i="5"/>
  <c r="CO173" i="5"/>
  <c r="CB173" i="5"/>
  <c r="CA173" i="5"/>
  <c r="S173" i="5" s="1"/>
  <c r="CO174" i="5"/>
  <c r="CB174" i="5"/>
  <c r="CA174" i="5"/>
  <c r="CP181" i="5"/>
  <c r="CP182" i="5"/>
  <c r="CA184" i="5"/>
  <c r="CA185" i="5"/>
  <c r="CA186" i="5"/>
  <c r="CA187" i="5"/>
  <c r="CS196" i="5"/>
  <c r="CK196" i="5"/>
  <c r="CY196" i="5"/>
  <c r="CF196" i="5"/>
  <c r="CB197" i="5"/>
  <c r="CP197" i="5"/>
  <c r="CI197" i="5"/>
  <c r="CA197" i="5"/>
  <c r="C197" i="5"/>
  <c r="CW197" i="5"/>
  <c r="CO197" i="5"/>
  <c r="CH197" i="5"/>
  <c r="CD197" i="5"/>
  <c r="CR197" i="5"/>
  <c r="CE198" i="5"/>
  <c r="CT198" i="5"/>
  <c r="CV199" i="5"/>
  <c r="CS204" i="5"/>
  <c r="CK204" i="5"/>
  <c r="CY204" i="5"/>
  <c r="CF204" i="5"/>
  <c r="CB205" i="5"/>
  <c r="CP205" i="5"/>
  <c r="CI205" i="5"/>
  <c r="CA205" i="5"/>
  <c r="C205" i="5"/>
  <c r="CW205" i="5"/>
  <c r="CO205" i="5"/>
  <c r="CH205" i="5"/>
  <c r="CD205" i="5"/>
  <c r="CR205" i="5"/>
  <c r="CE206" i="5"/>
  <c r="CT206" i="5"/>
  <c r="CV207" i="5"/>
  <c r="CD217" i="5"/>
  <c r="CP232" i="5"/>
  <c r="CI232" i="5"/>
  <c r="CA232" i="5"/>
  <c r="CV232" i="5"/>
  <c r="CH232" i="5"/>
  <c r="CO232" i="5"/>
  <c r="CB232" i="5"/>
  <c r="CW232" i="5"/>
  <c r="CD232" i="5"/>
  <c r="CW234" i="5"/>
  <c r="C167" i="5"/>
  <c r="C171" i="5"/>
  <c r="C180" i="5"/>
  <c r="CB193" i="5"/>
  <c r="CJ193" i="5"/>
  <c r="AY193" i="5" s="1"/>
  <c r="CQ193" i="5"/>
  <c r="CB196" i="5"/>
  <c r="CJ196" i="5"/>
  <c r="CQ196" i="5"/>
  <c r="CB198" i="5"/>
  <c r="CJ198" i="5"/>
  <c r="CQ198" i="5"/>
  <c r="CB200" i="5"/>
  <c r="CJ200" i="5"/>
  <c r="CQ200" i="5"/>
  <c r="CB202" i="5"/>
  <c r="CJ202" i="5"/>
  <c r="CQ202" i="5"/>
  <c r="CB204" i="5"/>
  <c r="CJ204" i="5"/>
  <c r="CQ204" i="5"/>
  <c r="CB206" i="5"/>
  <c r="AY206" i="5" s="1"/>
  <c r="CJ206" i="5"/>
  <c r="CQ206" i="5"/>
  <c r="CD208" i="5"/>
  <c r="CI208" i="5"/>
  <c r="CR208" i="5"/>
  <c r="CR209" i="5"/>
  <c r="C210" i="5"/>
  <c r="CA210" i="5"/>
  <c r="CI210" i="5"/>
  <c r="CP210" i="5"/>
  <c r="CX210" i="5"/>
  <c r="CR211" i="5"/>
  <c r="C212" i="5"/>
  <c r="CA212" i="5"/>
  <c r="CI212" i="5"/>
  <c r="CP212" i="5"/>
  <c r="CX212" i="5"/>
  <c r="C218" i="5"/>
  <c r="CD218" i="5"/>
  <c r="CW220" i="5"/>
  <c r="CI220" i="5"/>
  <c r="CH220" i="5"/>
  <c r="C222" i="5"/>
  <c r="CW223" i="5"/>
  <c r="CO223" i="5"/>
  <c r="CH223" i="5"/>
  <c r="CD223" i="5"/>
  <c r="CB223" i="5"/>
  <c r="CR223" i="5"/>
  <c r="C224" i="5"/>
  <c r="CS230" i="5"/>
  <c r="CK230" i="5"/>
  <c r="CY230" i="5"/>
  <c r="CF230" i="5"/>
  <c r="CV231" i="5"/>
  <c r="CB231" i="5"/>
  <c r="CP231" i="5"/>
  <c r="CI231" i="5"/>
  <c r="CA231" i="5"/>
  <c r="C231" i="5"/>
  <c r="CO231" i="5"/>
  <c r="CH231" i="5"/>
  <c r="CD231" i="5"/>
  <c r="CR231" i="5"/>
  <c r="CK235" i="5"/>
  <c r="CY235" i="5"/>
  <c r="CT235" i="5"/>
  <c r="CF235" i="5"/>
  <c r="CS235" i="5"/>
  <c r="CE235" i="5"/>
  <c r="CP236" i="5"/>
  <c r="CI236" i="5"/>
  <c r="CA236" i="5"/>
  <c r="CV236" i="5"/>
  <c r="CH236" i="5"/>
  <c r="CO236" i="5"/>
  <c r="CB236" i="5"/>
  <c r="CW236" i="5"/>
  <c r="CR193" i="5"/>
  <c r="CV193" i="5"/>
  <c r="CR196" i="5"/>
  <c r="CV196" i="5"/>
  <c r="CR198" i="5"/>
  <c r="CV198" i="5"/>
  <c r="CR200" i="5"/>
  <c r="CV200" i="5"/>
  <c r="CR202" i="5"/>
  <c r="CV202" i="5"/>
  <c r="CR204" i="5"/>
  <c r="CV204" i="5"/>
  <c r="CR206" i="5"/>
  <c r="CV206" i="5"/>
  <c r="CJ210" i="5"/>
  <c r="CQ210" i="5"/>
  <c r="CU210" i="5"/>
  <c r="CJ212" i="5"/>
  <c r="CQ212" i="5"/>
  <c r="CU212" i="5"/>
  <c r="CW221" i="5"/>
  <c r="CI221" i="5"/>
  <c r="CH221" i="5"/>
  <c r="CK237" i="5"/>
  <c r="CY237" i="5"/>
  <c r="CP238" i="5"/>
  <c r="CI238" i="5"/>
  <c r="CA238" i="5"/>
  <c r="CV238" i="5"/>
  <c r="CH238" i="5"/>
  <c r="CO238" i="5"/>
  <c r="CB238" i="5"/>
  <c r="CW238" i="5"/>
  <c r="CD193" i="5"/>
  <c r="CH193" i="5"/>
  <c r="CO193" i="5"/>
  <c r="CJ195" i="5"/>
  <c r="CQ195" i="5"/>
  <c r="CD196" i="5"/>
  <c r="CH196" i="5"/>
  <c r="CO196" i="5"/>
  <c r="CJ197" i="5"/>
  <c r="CQ197" i="5"/>
  <c r="CD198" i="5"/>
  <c r="CH198" i="5"/>
  <c r="CO198" i="5"/>
  <c r="CJ199" i="5"/>
  <c r="CQ199" i="5"/>
  <c r="CD200" i="5"/>
  <c r="CH200" i="5"/>
  <c r="CO200" i="5"/>
  <c r="CJ201" i="5"/>
  <c r="CQ201" i="5"/>
  <c r="CD202" i="5"/>
  <c r="CH202" i="5"/>
  <c r="CO202" i="5"/>
  <c r="CJ203" i="5"/>
  <c r="CQ203" i="5"/>
  <c r="CD204" i="5"/>
  <c r="CH204" i="5"/>
  <c r="CO204" i="5"/>
  <c r="CJ205" i="5"/>
  <c r="CQ205" i="5"/>
  <c r="CD206" i="5"/>
  <c r="CH206" i="5"/>
  <c r="CO206" i="5"/>
  <c r="CJ207" i="5"/>
  <c r="CQ207" i="5"/>
  <c r="CC210" i="5"/>
  <c r="CR210" i="5"/>
  <c r="CC212" i="5"/>
  <c r="CR212" i="5"/>
  <c r="CC214" i="5"/>
  <c r="CC216" i="5"/>
  <c r="CW218" i="5"/>
  <c r="CI218" i="5"/>
  <c r="CH218" i="5"/>
  <c r="CS220" i="5"/>
  <c r="CK220" i="5"/>
  <c r="CY220" i="5"/>
  <c r="CE220" i="5"/>
  <c r="CA221" i="5"/>
  <c r="CV221" i="5"/>
  <c r="CB222" i="5"/>
  <c r="CW222" i="5"/>
  <c r="CO222" i="5"/>
  <c r="CH222" i="5"/>
  <c r="CD222" i="5"/>
  <c r="CR222" i="5"/>
  <c r="CS223" i="5"/>
  <c r="CY223" i="5"/>
  <c r="CF223" i="5"/>
  <c r="CK223" i="5"/>
  <c r="CB224" i="5"/>
  <c r="CW224" i="5"/>
  <c r="CO224" i="5"/>
  <c r="CH224" i="5"/>
  <c r="CD224" i="5"/>
  <c r="CR224" i="5"/>
  <c r="CS225" i="5"/>
  <c r="CK225" i="5"/>
  <c r="CY225" i="5"/>
  <c r="CF225" i="5"/>
  <c r="CB226" i="5"/>
  <c r="CP226" i="5"/>
  <c r="CI226" i="5"/>
  <c r="CA226" i="5"/>
  <c r="C226" i="5"/>
  <c r="CW226" i="5"/>
  <c r="CO226" i="5"/>
  <c r="CH226" i="5"/>
  <c r="CD226" i="5"/>
  <c r="CR226" i="5"/>
  <c r="CD238" i="5"/>
  <c r="CK239" i="5"/>
  <c r="CT239" i="5"/>
  <c r="CE239" i="5"/>
  <c r="CY239" i="5"/>
  <c r="CF239" i="5"/>
  <c r="CX240" i="5"/>
  <c r="C240" i="5"/>
  <c r="CG240" i="5"/>
  <c r="CC240" i="5"/>
  <c r="CU240" i="5"/>
  <c r="CJ240" i="5"/>
  <c r="CQ240" i="5"/>
  <c r="C249" i="5"/>
  <c r="CR249" i="5"/>
  <c r="CD249" i="5"/>
  <c r="CU266" i="5"/>
  <c r="CT266" i="5"/>
  <c r="CI266" i="5"/>
  <c r="CG266" i="5"/>
  <c r="CW266" i="5"/>
  <c r="CF266" i="5"/>
  <c r="CJ215" i="5"/>
  <c r="CQ215" i="5"/>
  <c r="CJ217" i="5"/>
  <c r="CQ217" i="5"/>
  <c r="CQ218" i="5"/>
  <c r="CU218" i="5"/>
  <c r="CQ219" i="5"/>
  <c r="CU219" i="5"/>
  <c r="CQ220" i="5"/>
  <c r="CU220" i="5"/>
  <c r="CQ221" i="5"/>
  <c r="CU221" i="5"/>
  <c r="CJ223" i="5"/>
  <c r="CQ223" i="5"/>
  <c r="CB225" i="5"/>
  <c r="CJ225" i="5"/>
  <c r="CQ225" i="5"/>
  <c r="CD227" i="5"/>
  <c r="CV227" i="5"/>
  <c r="CD228" i="5"/>
  <c r="AY228" i="5" s="1"/>
  <c r="CV228" i="5"/>
  <c r="CD229" i="5"/>
  <c r="AY229" i="5" s="1"/>
  <c r="CV229" i="5"/>
  <c r="CB230" i="5"/>
  <c r="CJ230" i="5"/>
  <c r="CQ230" i="5"/>
  <c r="CX231" i="5"/>
  <c r="CE233" i="5"/>
  <c r="CJ233" i="5"/>
  <c r="CS233" i="5"/>
  <c r="CJ235" i="5"/>
  <c r="CX235" i="5"/>
  <c r="CJ237" i="5"/>
  <c r="CX237" i="5"/>
  <c r="CU239" i="5"/>
  <c r="C248" i="5"/>
  <c r="CR248" i="5"/>
  <c r="CD248" i="5"/>
  <c r="CV265" i="5"/>
  <c r="CH265" i="5"/>
  <c r="CU265" i="5"/>
  <c r="CT265" i="5"/>
  <c r="CI265" i="5"/>
  <c r="CG265" i="5"/>
  <c r="C269" i="5"/>
  <c r="CR269" i="5"/>
  <c r="CD269" i="5"/>
  <c r="CP299" i="5"/>
  <c r="CB299" i="5"/>
  <c r="CR299" i="5"/>
  <c r="CD299" i="5"/>
  <c r="CA299" i="5"/>
  <c r="CQ299" i="5"/>
  <c r="CO299" i="5"/>
  <c r="CC299" i="5"/>
  <c r="CR225" i="5"/>
  <c r="CV225" i="5"/>
  <c r="CW227" i="5"/>
  <c r="CW228" i="5"/>
  <c r="CW229" i="5"/>
  <c r="CR230" i="5"/>
  <c r="CV230" i="5"/>
  <c r="CF233" i="5"/>
  <c r="CT233" i="5"/>
  <c r="CY233" i="5"/>
  <c r="CG234" i="5"/>
  <c r="CG236" i="5"/>
  <c r="CG238" i="5"/>
  <c r="CG241" i="5"/>
  <c r="CC241" i="5"/>
  <c r="CX241" i="5"/>
  <c r="C241" i="5"/>
  <c r="CQ241" i="5"/>
  <c r="C247" i="5"/>
  <c r="CR247" i="5"/>
  <c r="CD247" i="5"/>
  <c r="C251" i="5"/>
  <c r="CR251" i="5"/>
  <c r="CD251" i="5"/>
  <c r="CR272" i="5"/>
  <c r="C272" i="5"/>
  <c r="CD272" i="5"/>
  <c r="CC218" i="5"/>
  <c r="CC219" i="5"/>
  <c r="CC220" i="5"/>
  <c r="CC221" i="5"/>
  <c r="CJ222" i="5"/>
  <c r="CQ222" i="5"/>
  <c r="CJ224" i="5"/>
  <c r="CQ224" i="5"/>
  <c r="CD225" i="5"/>
  <c r="CH225" i="5"/>
  <c r="CO225" i="5"/>
  <c r="CJ226" i="5"/>
  <c r="CQ226" i="5"/>
  <c r="CH227" i="5"/>
  <c r="CH228" i="5"/>
  <c r="CH229" i="5"/>
  <c r="CD230" i="5"/>
  <c r="CH230" i="5"/>
  <c r="CO230" i="5"/>
  <c r="CJ231" i="5"/>
  <c r="CQ231" i="5"/>
  <c r="CX232" i="5"/>
  <c r="C232" i="5"/>
  <c r="CC232" i="5"/>
  <c r="CQ232" i="5"/>
  <c r="CG233" i="5"/>
  <c r="CC233" i="5"/>
  <c r="CU233" i="5"/>
  <c r="CX234" i="5"/>
  <c r="C234" i="5"/>
  <c r="CC234" i="5"/>
  <c r="CQ234" i="5"/>
  <c r="CG235" i="5"/>
  <c r="CC235" i="5"/>
  <c r="AY235" i="5" s="1"/>
  <c r="CU235" i="5"/>
  <c r="CX236" i="5"/>
  <c r="C236" i="5"/>
  <c r="CC236" i="5"/>
  <c r="CQ236" i="5"/>
  <c r="CG237" i="5"/>
  <c r="CC237" i="5"/>
  <c r="CU237" i="5"/>
  <c r="CX238" i="5"/>
  <c r="C238" i="5"/>
  <c r="CC238" i="5"/>
  <c r="CQ238" i="5"/>
  <c r="CG239" i="5"/>
  <c r="CC239" i="5"/>
  <c r="CX239" i="5"/>
  <c r="CQ239" i="5"/>
  <c r="C245" i="5"/>
  <c r="CR245" i="5"/>
  <c r="CD245" i="5"/>
  <c r="C250" i="5"/>
  <c r="CR250" i="5"/>
  <c r="CD250" i="5"/>
  <c r="C252" i="5"/>
  <c r="CR252" i="5"/>
  <c r="CD252" i="5"/>
  <c r="C253" i="5"/>
  <c r="CR253" i="5"/>
  <c r="CD253" i="5"/>
  <c r="C254" i="5"/>
  <c r="CR254" i="5"/>
  <c r="CD254" i="5"/>
  <c r="C255" i="5"/>
  <c r="CR255" i="5"/>
  <c r="CD255" i="5"/>
  <c r="C256" i="5"/>
  <c r="CR256" i="5"/>
  <c r="CD256" i="5"/>
  <c r="C257" i="5"/>
  <c r="CR257" i="5"/>
  <c r="CD257" i="5"/>
  <c r="C258" i="5"/>
  <c r="CR258" i="5"/>
  <c r="CD258" i="5"/>
  <c r="C259" i="5"/>
  <c r="CR259" i="5"/>
  <c r="CD259" i="5"/>
  <c r="CC260" i="5"/>
  <c r="C260" i="5"/>
  <c r="CQ260" i="5"/>
  <c r="CB260" i="5"/>
  <c r="CP260" i="5"/>
  <c r="CS260" i="5"/>
  <c r="CF265" i="5"/>
  <c r="CW265" i="5"/>
  <c r="CT267" i="5"/>
  <c r="CF267" i="5"/>
  <c r="CV267" i="5"/>
  <c r="CH267" i="5"/>
  <c r="CW267" i="5"/>
  <c r="CU267" i="5"/>
  <c r="CI267" i="5"/>
  <c r="CW290" i="5"/>
  <c r="CI290" i="5"/>
  <c r="CV290" i="5"/>
  <c r="CH290" i="5"/>
  <c r="CT290" i="5"/>
  <c r="CF290" i="5"/>
  <c r="CQ293" i="5"/>
  <c r="CC293" i="5"/>
  <c r="CS293" i="5"/>
  <c r="CE293" i="5"/>
  <c r="C293" i="5"/>
  <c r="CP293" i="5"/>
  <c r="CB293" i="5"/>
  <c r="CD301" i="5"/>
  <c r="CO301" i="5"/>
  <c r="CC301" i="5"/>
  <c r="CA301" i="5"/>
  <c r="CQ301" i="5"/>
  <c r="CR240" i="5"/>
  <c r="CV240" i="5"/>
  <c r="C261" i="5"/>
  <c r="C262" i="5"/>
  <c r="C263" i="5"/>
  <c r="C264" i="5"/>
  <c r="CR270" i="5"/>
  <c r="C270" i="5"/>
  <c r="C275" i="5"/>
  <c r="CR275" i="5"/>
  <c r="CD275" i="5"/>
  <c r="C277" i="5"/>
  <c r="CR277" i="5"/>
  <c r="CD277" i="5"/>
  <c r="CR279" i="5"/>
  <c r="CD279" i="5"/>
  <c r="C279" i="5"/>
  <c r="CR280" i="5"/>
  <c r="CD280" i="5"/>
  <c r="C280" i="5"/>
  <c r="CR281" i="5"/>
  <c r="CD281" i="5"/>
  <c r="C281" i="5"/>
  <c r="C282" i="5"/>
  <c r="CR282" i="5"/>
  <c r="CD282" i="5"/>
  <c r="C284" i="5"/>
  <c r="CR284" i="5"/>
  <c r="CD284" i="5"/>
  <c r="C286" i="5"/>
  <c r="CR286" i="5"/>
  <c r="CD286" i="5"/>
  <c r="CB300" i="5"/>
  <c r="CR300" i="5"/>
  <c r="CD300" i="5"/>
  <c r="CC300" i="5"/>
  <c r="CA300" i="5"/>
  <c r="CQ300" i="5"/>
  <c r="CR265" i="5"/>
  <c r="CD265" i="5"/>
  <c r="CR266" i="5"/>
  <c r="CD266" i="5"/>
  <c r="CR267" i="5"/>
  <c r="CD267" i="5"/>
  <c r="CU291" i="5"/>
  <c r="CG291" i="5"/>
  <c r="CW291" i="5"/>
  <c r="CI291" i="5"/>
  <c r="CV291" i="5"/>
  <c r="CH291" i="5"/>
  <c r="CT291" i="5"/>
  <c r="CF291" i="5"/>
  <c r="CO300" i="5"/>
  <c r="CR233" i="5"/>
  <c r="CR235" i="5"/>
  <c r="CR237" i="5"/>
  <c r="CR239" i="5"/>
  <c r="CA240" i="5"/>
  <c r="CI240" i="5"/>
  <c r="CR241" i="5"/>
  <c r="CB245" i="5"/>
  <c r="CB247" i="5"/>
  <c r="CB248" i="5"/>
  <c r="CB249" i="5"/>
  <c r="CB250" i="5"/>
  <c r="CB251" i="5"/>
  <c r="CB252" i="5"/>
  <c r="CB253" i="5"/>
  <c r="CB254" i="5"/>
  <c r="CB255" i="5"/>
  <c r="CB256" i="5"/>
  <c r="CB257" i="5"/>
  <c r="CB258" i="5"/>
  <c r="CB259" i="5"/>
  <c r="CD261" i="5"/>
  <c r="CD262" i="5"/>
  <c r="CD263" i="5"/>
  <c r="CD264" i="5"/>
  <c r="C268" i="5"/>
  <c r="CR268" i="5"/>
  <c r="CD268" i="5"/>
  <c r="C274" i="5"/>
  <c r="CR274" i="5"/>
  <c r="CD274" i="5"/>
  <c r="C276" i="5"/>
  <c r="CR276" i="5"/>
  <c r="CD276" i="5"/>
  <c r="C278" i="5"/>
  <c r="CR278" i="5"/>
  <c r="CD278" i="5"/>
  <c r="C283" i="5"/>
  <c r="CR283" i="5"/>
  <c r="CD283" i="5"/>
  <c r="C285" i="5"/>
  <c r="CR285" i="5"/>
  <c r="CD285" i="5"/>
  <c r="C287" i="5"/>
  <c r="CR287" i="5"/>
  <c r="CD287" i="5"/>
  <c r="CS288" i="5"/>
  <c r="CE288" i="5"/>
  <c r="CP288" i="5"/>
  <c r="CC288" i="5"/>
  <c r="CB288" i="5"/>
  <c r="C271" i="5"/>
  <c r="CB271" i="5"/>
  <c r="CR271" i="5"/>
  <c r="C273" i="5"/>
  <c r="CB273" i="5"/>
  <c r="CR273" i="5"/>
  <c r="CS287" i="5"/>
  <c r="CE287" i="5"/>
  <c r="CQ287" i="5"/>
  <c r="CR288" i="5"/>
  <c r="C289" i="5"/>
  <c r="CC289" i="5"/>
  <c r="CD290" i="5"/>
  <c r="CQ292" i="5"/>
  <c r="CC292" i="5"/>
  <c r="CS292" i="5"/>
  <c r="CE292" i="5"/>
  <c r="CH292" i="5"/>
  <c r="CG307" i="5"/>
  <c r="CT309" i="5"/>
  <c r="CD309" i="5"/>
  <c r="CR309" i="5"/>
  <c r="CF309" i="5"/>
  <c r="CR311" i="5"/>
  <c r="CF311" i="5"/>
  <c r="CU311" i="5"/>
  <c r="CE311" i="5"/>
  <c r="CT311" i="5"/>
  <c r="CD311" i="5"/>
  <c r="CG311" i="5"/>
  <c r="CB312" i="5"/>
  <c r="C312" i="5"/>
  <c r="CP312" i="5"/>
  <c r="CB316" i="5"/>
  <c r="CP316" i="5"/>
  <c r="C316" i="5"/>
  <c r="C288" i="5"/>
  <c r="CQ290" i="5"/>
  <c r="CS290" i="5"/>
  <c r="CE290" i="5"/>
  <c r="CQ291" i="5"/>
  <c r="CC291" i="5"/>
  <c r="CS291" i="5"/>
  <c r="CE291" i="5"/>
  <c r="CB292" i="5"/>
  <c r="CP292" i="5"/>
  <c r="CB308" i="5"/>
  <c r="C308" i="5"/>
  <c r="CP308" i="5"/>
  <c r="CE309" i="5"/>
  <c r="CS309" i="5"/>
  <c r="CS334" i="5"/>
  <c r="CE334" i="5"/>
  <c r="CR334" i="5"/>
  <c r="CD334" i="5"/>
  <c r="CQ334" i="5"/>
  <c r="CC334" i="5"/>
  <c r="CF334" i="5"/>
  <c r="CS289" i="5"/>
  <c r="CE289" i="5"/>
  <c r="CQ289" i="5"/>
  <c r="AY291" i="5"/>
  <c r="CP291" i="5"/>
  <c r="CU292" i="5"/>
  <c r="CG292" i="5"/>
  <c r="CW292" i="5"/>
  <c r="CI292" i="5"/>
  <c r="CR307" i="5"/>
  <c r="CF307" i="5"/>
  <c r="CT307" i="5"/>
  <c r="CD307" i="5"/>
  <c r="CG309" i="5"/>
  <c r="CU309" i="5"/>
  <c r="C310" i="5"/>
  <c r="CB310" i="5"/>
  <c r="CF313" i="5"/>
  <c r="CR313" i="5"/>
  <c r="C314" i="5"/>
  <c r="CB314" i="5"/>
  <c r="CS317" i="5"/>
  <c r="CD317" i="5"/>
  <c r="CU317" i="5"/>
  <c r="CF317" i="5"/>
  <c r="CP317" i="5"/>
  <c r="CB320" i="5"/>
  <c r="CP320" i="5"/>
  <c r="C320" i="5"/>
  <c r="CB322" i="5"/>
  <c r="CP322" i="5"/>
  <c r="C322" i="5"/>
  <c r="CB324" i="5"/>
  <c r="CP324" i="5"/>
  <c r="C324" i="5"/>
  <c r="CA388" i="5"/>
  <c r="CP388" i="5"/>
  <c r="CO388" i="5"/>
  <c r="CB388" i="5"/>
  <c r="CB398" i="5"/>
  <c r="CA398" i="5"/>
  <c r="V398" i="5" s="1"/>
  <c r="CP398" i="5"/>
  <c r="CO398" i="5"/>
  <c r="CG313" i="5"/>
  <c r="CS313" i="5"/>
  <c r="CA358" i="5"/>
  <c r="CP358" i="5"/>
  <c r="CO358" i="5"/>
  <c r="CB358" i="5"/>
  <c r="CA360" i="5"/>
  <c r="CP360" i="5"/>
  <c r="CO360" i="5"/>
  <c r="CB360" i="5"/>
  <c r="CA362" i="5"/>
  <c r="CP362" i="5"/>
  <c r="CO362" i="5"/>
  <c r="CB362" i="5"/>
  <c r="CA364" i="5"/>
  <c r="CP364" i="5"/>
  <c r="CO364" i="5"/>
  <c r="CB364" i="5"/>
  <c r="CA366" i="5"/>
  <c r="CA373" i="5"/>
  <c r="CP373" i="5"/>
  <c r="CO373" i="5"/>
  <c r="CB373" i="5"/>
  <c r="CB396" i="5"/>
  <c r="CA396" i="5"/>
  <c r="V396" i="5" s="1"/>
  <c r="CP396" i="5"/>
  <c r="CO396" i="5"/>
  <c r="CD313" i="5"/>
  <c r="CB315" i="5"/>
  <c r="C315" i="5"/>
  <c r="CP315" i="5"/>
  <c r="CG317" i="5"/>
  <c r="CT317" i="5"/>
  <c r="CS319" i="5"/>
  <c r="CD319" i="5"/>
  <c r="AW319" i="5" s="1"/>
  <c r="CR319" i="5"/>
  <c r="CG319" i="5"/>
  <c r="CU319" i="5"/>
  <c r="CF319" i="5"/>
  <c r="CT319" i="5"/>
  <c r="CS321" i="5"/>
  <c r="CD321" i="5"/>
  <c r="CR321" i="5"/>
  <c r="CG321" i="5"/>
  <c r="CU321" i="5"/>
  <c r="CF321" i="5"/>
  <c r="CT321" i="5"/>
  <c r="CS323" i="5"/>
  <c r="CD323" i="5"/>
  <c r="CR323" i="5"/>
  <c r="CG323" i="5"/>
  <c r="CU323" i="5"/>
  <c r="CF323" i="5"/>
  <c r="CT323" i="5"/>
  <c r="CS329" i="5"/>
  <c r="CF329" i="5"/>
  <c r="CE329" i="5"/>
  <c r="CA379" i="5"/>
  <c r="CP379" i="5"/>
  <c r="CO379" i="5"/>
  <c r="CB379" i="5"/>
  <c r="C330" i="5"/>
  <c r="C331" i="5"/>
  <c r="C332" i="5"/>
  <c r="C333" i="5"/>
  <c r="CQ335" i="5"/>
  <c r="CE336" i="5"/>
  <c r="CQ336" i="5"/>
  <c r="CE337" i="5"/>
  <c r="CQ337" i="5"/>
  <c r="CS338" i="5"/>
  <c r="CQ344" i="5"/>
  <c r="CC344" i="5"/>
  <c r="CQ346" i="5"/>
  <c r="CC346" i="5"/>
  <c r="CQ352" i="5"/>
  <c r="CB352" i="5"/>
  <c r="CA352" i="5"/>
  <c r="CP352" i="5"/>
  <c r="CP378" i="5"/>
  <c r="CP382" i="5"/>
  <c r="CO382" i="5"/>
  <c r="CA387" i="5"/>
  <c r="CP387" i="5"/>
  <c r="CO387" i="5"/>
  <c r="CF336" i="5"/>
  <c r="CR336" i="5"/>
  <c r="CF337" i="5"/>
  <c r="CR337" i="5"/>
  <c r="CD338" i="5"/>
  <c r="CD344" i="5"/>
  <c r="CD345" i="5"/>
  <c r="CD346" i="5"/>
  <c r="CD352" i="5"/>
  <c r="CS352" i="5"/>
  <c r="CA376" i="5"/>
  <c r="AT376" i="5" s="1"/>
  <c r="CP376" i="5"/>
  <c r="CO376" i="5"/>
  <c r="CA381" i="5"/>
  <c r="AT381" i="5" s="1"/>
  <c r="CP381" i="5"/>
  <c r="CO381" i="5"/>
  <c r="CA386" i="5"/>
  <c r="AT386" i="5" s="1"/>
  <c r="CP386" i="5"/>
  <c r="CO386" i="5"/>
  <c r="CC336" i="5"/>
  <c r="CC337" i="5"/>
  <c r="CS339" i="5"/>
  <c r="CC339" i="5"/>
  <c r="CR339" i="5"/>
  <c r="CF339" i="5"/>
  <c r="CQ339" i="5"/>
  <c r="CR351" i="5"/>
  <c r="CE352" i="5"/>
  <c r="CA375" i="5"/>
  <c r="AT375" i="5" s="1"/>
  <c r="CP375" i="5"/>
  <c r="CO375" i="5"/>
  <c r="CA380" i="5"/>
  <c r="AT380" i="5" s="1"/>
  <c r="CP380" i="5"/>
  <c r="CO380" i="5"/>
  <c r="CA385" i="5"/>
  <c r="AT385" i="5" s="1"/>
  <c r="CP385" i="5"/>
  <c r="CO385" i="5"/>
  <c r="CB387" i="5"/>
  <c r="CA389" i="5"/>
  <c r="AT389" i="5" s="1"/>
  <c r="CP389" i="5"/>
  <c r="CO389" i="5"/>
  <c r="CB401" i="5"/>
  <c r="CA401" i="5"/>
  <c r="CP401" i="5"/>
  <c r="CB403" i="5"/>
  <c r="CA403" i="5"/>
  <c r="V403" i="5" s="1"/>
  <c r="CP403" i="5"/>
  <c r="CB409" i="5"/>
  <c r="CA409" i="5"/>
  <c r="CP409" i="5"/>
  <c r="CB411" i="5"/>
  <c r="CA411" i="5"/>
  <c r="G411" i="5" s="1"/>
  <c r="CP411" i="5"/>
  <c r="CB397" i="5"/>
  <c r="CB400" i="5"/>
  <c r="CB402" i="5"/>
  <c r="CB404" i="5"/>
  <c r="CB410" i="5"/>
  <c r="G410" i="5" s="1"/>
  <c r="CB344" i="5"/>
  <c r="CB345" i="5"/>
  <c r="CB346" i="5"/>
  <c r="CU352" i="5"/>
  <c r="CB394" i="5"/>
  <c r="V394" i="5" s="1"/>
  <c r="CO397" i="5"/>
  <c r="CO400" i="5"/>
  <c r="CO402" i="5"/>
  <c r="CO404" i="5"/>
  <c r="CO410" i="5"/>
  <c r="CF351" i="5"/>
  <c r="B411" i="4"/>
  <c r="CB410" i="4"/>
  <c r="B410" i="4"/>
  <c r="CO410" i="4" s="1"/>
  <c r="B409" i="4"/>
  <c r="B404" i="4"/>
  <c r="B403" i="4"/>
  <c r="CP402" i="4"/>
  <c r="B402" i="4"/>
  <c r="CO402" i="4" s="1"/>
  <c r="B401" i="4"/>
  <c r="CB400" i="4"/>
  <c r="B400" i="4"/>
  <c r="CO400" i="4" s="1"/>
  <c r="U399" i="4"/>
  <c r="T399" i="4"/>
  <c r="S399" i="4"/>
  <c r="R399" i="4"/>
  <c r="Q399" i="4"/>
  <c r="P399" i="4"/>
  <c r="O399" i="4"/>
  <c r="N399" i="4"/>
  <c r="M399" i="4"/>
  <c r="L399" i="4"/>
  <c r="K399" i="4"/>
  <c r="J399" i="4"/>
  <c r="I399" i="4"/>
  <c r="H399" i="4"/>
  <c r="G399" i="4"/>
  <c r="F399" i="4"/>
  <c r="E399" i="4"/>
  <c r="D399" i="4"/>
  <c r="C399" i="4"/>
  <c r="B398" i="4"/>
  <c r="CP398" i="4" s="1"/>
  <c r="CB397" i="4"/>
  <c r="B397" i="4"/>
  <c r="CO397" i="4" s="1"/>
  <c r="B396" i="4"/>
  <c r="CP396" i="4" s="1"/>
  <c r="U395" i="4"/>
  <c r="T395" i="4"/>
  <c r="S395" i="4"/>
  <c r="R395" i="4"/>
  <c r="Q395" i="4"/>
  <c r="P395" i="4"/>
  <c r="O395" i="4"/>
  <c r="N395" i="4"/>
  <c r="M395" i="4"/>
  <c r="L395" i="4"/>
  <c r="K395" i="4"/>
  <c r="I395" i="4"/>
  <c r="H395" i="4"/>
  <c r="G395" i="4"/>
  <c r="F395" i="4"/>
  <c r="E395" i="4"/>
  <c r="D395" i="4"/>
  <c r="C395" i="4"/>
  <c r="CA394" i="4"/>
  <c r="B394" i="4"/>
  <c r="CO394" i="4" s="1"/>
  <c r="D389" i="4"/>
  <c r="C389" i="4"/>
  <c r="D388" i="4"/>
  <c r="C388" i="4"/>
  <c r="CO387" i="4"/>
  <c r="D387" i="4"/>
  <c r="C387" i="4"/>
  <c r="B387" i="4" s="1"/>
  <c r="CB387" i="4" s="1"/>
  <c r="D386" i="4"/>
  <c r="C386" i="4"/>
  <c r="D385" i="4"/>
  <c r="C385" i="4"/>
  <c r="D384" i="4"/>
  <c r="C384" i="4"/>
  <c r="D382" i="4"/>
  <c r="C382" i="4"/>
  <c r="D381" i="4"/>
  <c r="C381" i="4"/>
  <c r="D380" i="4"/>
  <c r="C380" i="4"/>
  <c r="D379" i="4"/>
  <c r="C379" i="4"/>
  <c r="D378" i="4"/>
  <c r="C378" i="4"/>
  <c r="D376" i="4"/>
  <c r="C376" i="4"/>
  <c r="D375" i="4"/>
  <c r="C375" i="4"/>
  <c r="D373" i="4"/>
  <c r="C373" i="4"/>
  <c r="D372" i="4"/>
  <c r="C372" i="4"/>
  <c r="E366" i="4"/>
  <c r="D366" i="4"/>
  <c r="C366" i="4" s="1"/>
  <c r="CO366" i="4" s="1"/>
  <c r="E365" i="4"/>
  <c r="D365" i="4"/>
  <c r="E364" i="4"/>
  <c r="D364" i="4"/>
  <c r="E363" i="4"/>
  <c r="D363" i="4"/>
  <c r="E362" i="4"/>
  <c r="D362" i="4"/>
  <c r="E361" i="4"/>
  <c r="D361" i="4"/>
  <c r="CO360" i="4"/>
  <c r="E360" i="4"/>
  <c r="D360" i="4"/>
  <c r="C360" i="4" s="1"/>
  <c r="CB360" i="4" s="1"/>
  <c r="E359" i="4"/>
  <c r="D359" i="4"/>
  <c r="E358" i="4"/>
  <c r="D358" i="4"/>
  <c r="E357" i="4"/>
  <c r="D357" i="4"/>
  <c r="CG352" i="4"/>
  <c r="D352" i="4"/>
  <c r="C352" i="4"/>
  <c r="CU352" i="4" s="1"/>
  <c r="B352" i="4"/>
  <c r="CS352" i="4" s="1"/>
  <c r="CG351" i="4"/>
  <c r="D351" i="4"/>
  <c r="CF351" i="4" s="1"/>
  <c r="C351" i="4"/>
  <c r="CU351" i="4" s="1"/>
  <c r="CO346" i="4"/>
  <c r="E346" i="4"/>
  <c r="CA346" i="4" s="1"/>
  <c r="D346" i="4"/>
  <c r="CP346" i="4" s="1"/>
  <c r="E345" i="4"/>
  <c r="D345" i="4"/>
  <c r="CP345" i="4" s="1"/>
  <c r="E344" i="4"/>
  <c r="D344" i="4"/>
  <c r="CP344" i="4" s="1"/>
  <c r="CO339" i="4"/>
  <c r="CA339" i="4"/>
  <c r="E339" i="4"/>
  <c r="D339" i="4"/>
  <c r="CB339" i="4" s="1"/>
  <c r="C339" i="4"/>
  <c r="CT339" i="4" s="1"/>
  <c r="CP338" i="4"/>
  <c r="E338" i="4"/>
  <c r="D338" i="4"/>
  <c r="CB338" i="4" s="1"/>
  <c r="E337" i="4"/>
  <c r="D337" i="4"/>
  <c r="CB337" i="4" s="1"/>
  <c r="E336" i="4"/>
  <c r="CA336" i="4" s="1"/>
  <c r="D336" i="4"/>
  <c r="CB336" i="4" s="1"/>
  <c r="E335" i="4"/>
  <c r="CA335" i="4" s="1"/>
  <c r="D335" i="4"/>
  <c r="E334" i="4"/>
  <c r="D334" i="4"/>
  <c r="CP333" i="4"/>
  <c r="E333" i="4"/>
  <c r="CA333" i="4" s="1"/>
  <c r="D333" i="4"/>
  <c r="CB333" i="4" s="1"/>
  <c r="CP332" i="4"/>
  <c r="E332" i="4"/>
  <c r="CA332" i="4" s="1"/>
  <c r="D332" i="4"/>
  <c r="CB332" i="4" s="1"/>
  <c r="CP331" i="4"/>
  <c r="E331" i="4"/>
  <c r="CA331" i="4" s="1"/>
  <c r="D331" i="4"/>
  <c r="CB331" i="4" s="1"/>
  <c r="CP330" i="4"/>
  <c r="E330" i="4"/>
  <c r="CA330" i="4" s="1"/>
  <c r="D330" i="4"/>
  <c r="CB330" i="4" s="1"/>
  <c r="E329" i="4"/>
  <c r="CO329" i="4" s="1"/>
  <c r="C329" i="4"/>
  <c r="CO324" i="4"/>
  <c r="CA324" i="4"/>
  <c r="E324" i="4"/>
  <c r="CP324" i="4" s="1"/>
  <c r="D324" i="4"/>
  <c r="C324" i="4" s="1"/>
  <c r="CU324" i="4" s="1"/>
  <c r="CP323" i="4"/>
  <c r="CO323" i="4"/>
  <c r="CC323" i="4"/>
  <c r="CA323" i="4"/>
  <c r="E323" i="4"/>
  <c r="CB323" i="4" s="1"/>
  <c r="D323" i="4"/>
  <c r="CQ323" i="4" s="1"/>
  <c r="CO322" i="4"/>
  <c r="CA322" i="4"/>
  <c r="E322" i="4"/>
  <c r="CP322" i="4" s="1"/>
  <c r="D322" i="4"/>
  <c r="CO321" i="4"/>
  <c r="CA321" i="4"/>
  <c r="E321" i="4"/>
  <c r="CB321" i="4" s="1"/>
  <c r="D321" i="4"/>
  <c r="CQ321" i="4" s="1"/>
  <c r="C321" i="4"/>
  <c r="CS321" i="4" s="1"/>
  <c r="CO320" i="4"/>
  <c r="CB320" i="4"/>
  <c r="CA320" i="4"/>
  <c r="E320" i="4"/>
  <c r="CP320" i="4" s="1"/>
  <c r="D320" i="4"/>
  <c r="CO319" i="4"/>
  <c r="CA319" i="4"/>
  <c r="E319" i="4"/>
  <c r="CB319" i="4" s="1"/>
  <c r="D319" i="4"/>
  <c r="CO318" i="4"/>
  <c r="CA318" i="4"/>
  <c r="E318" i="4"/>
  <c r="CP318" i="4" s="1"/>
  <c r="D318" i="4"/>
  <c r="CT317" i="4"/>
  <c r="CS317" i="4"/>
  <c r="CP317" i="4"/>
  <c r="CO317" i="4"/>
  <c r="CE317" i="4"/>
  <c r="CC317" i="4"/>
  <c r="CA317" i="4"/>
  <c r="E317" i="4"/>
  <c r="CB317" i="4" s="1"/>
  <c r="D317" i="4"/>
  <c r="CQ317" i="4" s="1"/>
  <c r="C317" i="4"/>
  <c r="CD317" i="4" s="1"/>
  <c r="CO316" i="4"/>
  <c r="CA316" i="4"/>
  <c r="E316" i="4"/>
  <c r="CP316" i="4" s="1"/>
  <c r="D316" i="4"/>
  <c r="CO315" i="4"/>
  <c r="CA315" i="4"/>
  <c r="E315" i="4"/>
  <c r="CO314" i="4"/>
  <c r="CB314" i="4"/>
  <c r="CA314" i="4"/>
  <c r="E314" i="4"/>
  <c r="C314" i="4" s="1"/>
  <c r="CG314" i="4" s="1"/>
  <c r="CP313" i="4"/>
  <c r="CO313" i="4"/>
  <c r="CA313" i="4"/>
  <c r="E313" i="4"/>
  <c r="CB313" i="4" s="1"/>
  <c r="CO312" i="4"/>
  <c r="CA312" i="4"/>
  <c r="E312" i="4"/>
  <c r="C312" i="4" s="1"/>
  <c r="CO311" i="4"/>
  <c r="CB311" i="4"/>
  <c r="CA311" i="4"/>
  <c r="E311" i="4"/>
  <c r="CO310" i="4"/>
  <c r="CA310" i="4"/>
  <c r="E310" i="4"/>
  <c r="C310" i="4" s="1"/>
  <c r="CR310" i="4" s="1"/>
  <c r="CP309" i="4"/>
  <c r="CO309" i="4"/>
  <c r="CA309" i="4"/>
  <c r="E309" i="4"/>
  <c r="CO308" i="4"/>
  <c r="CB308" i="4"/>
  <c r="CA308" i="4"/>
  <c r="E308" i="4"/>
  <c r="CP308" i="4" s="1"/>
  <c r="CO307" i="4"/>
  <c r="CB307" i="4"/>
  <c r="CA307" i="4"/>
  <c r="E307" i="4"/>
  <c r="AV306" i="4"/>
  <c r="AU306" i="4"/>
  <c r="AT306" i="4"/>
  <c r="AS306" i="4"/>
  <c r="AR306" i="4"/>
  <c r="AQ306" i="4"/>
  <c r="AP306" i="4"/>
  <c r="AO306" i="4"/>
  <c r="AN306" i="4"/>
  <c r="AM306" i="4"/>
  <c r="AL306" i="4"/>
  <c r="AK306" i="4"/>
  <c r="AJ306" i="4"/>
  <c r="AI306" i="4"/>
  <c r="AH306" i="4"/>
  <c r="AG306" i="4"/>
  <c r="AF306" i="4"/>
  <c r="AE306" i="4"/>
  <c r="AD306" i="4"/>
  <c r="AC306" i="4"/>
  <c r="AB306" i="4"/>
  <c r="AA306" i="4"/>
  <c r="Z306" i="4"/>
  <c r="Y306" i="4"/>
  <c r="X306" i="4"/>
  <c r="W306" i="4"/>
  <c r="V306" i="4"/>
  <c r="U306" i="4"/>
  <c r="T306" i="4"/>
  <c r="S306" i="4"/>
  <c r="R306" i="4"/>
  <c r="Q306" i="4"/>
  <c r="P306" i="4"/>
  <c r="O306" i="4"/>
  <c r="N306" i="4"/>
  <c r="M306" i="4"/>
  <c r="L306" i="4"/>
  <c r="K306" i="4"/>
  <c r="J306" i="4"/>
  <c r="I306" i="4"/>
  <c r="E306" i="4" s="1"/>
  <c r="H306" i="4"/>
  <c r="G306" i="4"/>
  <c r="F306" i="4"/>
  <c r="E301" i="4"/>
  <c r="D301" i="4"/>
  <c r="E300" i="4"/>
  <c r="D300" i="4"/>
  <c r="C300" i="4" s="1"/>
  <c r="CR300" i="4" s="1"/>
  <c r="E299" i="4"/>
  <c r="D299" i="4"/>
  <c r="E298" i="4"/>
  <c r="D298" i="4"/>
  <c r="CS293" i="4"/>
  <c r="CQ293" i="4"/>
  <c r="CB293" i="4"/>
  <c r="E293" i="4"/>
  <c r="CP293" i="4" s="1"/>
  <c r="D293" i="4"/>
  <c r="CS292" i="4"/>
  <c r="CQ292" i="4"/>
  <c r="CB292" i="4"/>
  <c r="E292" i="4"/>
  <c r="CP292" i="4" s="1"/>
  <c r="D292" i="4"/>
  <c r="CB291" i="4"/>
  <c r="E291" i="4"/>
  <c r="D291" i="4"/>
  <c r="CS290" i="4"/>
  <c r="CE290" i="4"/>
  <c r="CB290" i="4"/>
  <c r="E290" i="4"/>
  <c r="CP290" i="4" s="1"/>
  <c r="D290" i="4"/>
  <c r="C290" i="4" s="1"/>
  <c r="CI290" i="4" s="1"/>
  <c r="E289" i="4"/>
  <c r="D289" i="4"/>
  <c r="E288" i="4"/>
  <c r="CE288" i="4" s="1"/>
  <c r="D288" i="4"/>
  <c r="CS287" i="4"/>
  <c r="CQ287" i="4"/>
  <c r="CE287" i="4"/>
  <c r="CD287" i="4"/>
  <c r="E287" i="4"/>
  <c r="CP287" i="4" s="1"/>
  <c r="D287" i="4"/>
  <c r="CR287" i="4" s="1"/>
  <c r="E286" i="4"/>
  <c r="CB286" i="4" s="1"/>
  <c r="D286" i="4"/>
  <c r="CS285" i="4"/>
  <c r="CQ285" i="4"/>
  <c r="CD285" i="4"/>
  <c r="E285" i="4"/>
  <c r="D285" i="4"/>
  <c r="CR285" i="4" s="1"/>
  <c r="E284" i="4"/>
  <c r="CE284" i="4" s="1"/>
  <c r="D284" i="4"/>
  <c r="CB283" i="4"/>
  <c r="E283" i="4"/>
  <c r="D283" i="4"/>
  <c r="CR283" i="4" s="1"/>
  <c r="C283" i="4"/>
  <c r="CI283" i="4" s="1"/>
  <c r="CS282" i="4"/>
  <c r="CQ282" i="4"/>
  <c r="CP282" i="4"/>
  <c r="CC282" i="4"/>
  <c r="CB282" i="4"/>
  <c r="E282" i="4"/>
  <c r="CE282" i="4" s="1"/>
  <c r="D282" i="4"/>
  <c r="E281" i="4"/>
  <c r="CE281" i="4" s="1"/>
  <c r="D281" i="4"/>
  <c r="CR281" i="4" s="1"/>
  <c r="C281" i="4"/>
  <c r="E280" i="4"/>
  <c r="CS280" i="4" s="1"/>
  <c r="D280" i="4"/>
  <c r="E279" i="4"/>
  <c r="CE279" i="4" s="1"/>
  <c r="D279" i="4"/>
  <c r="CR279" i="4" s="1"/>
  <c r="C279" i="4"/>
  <c r="CO279" i="4" s="1"/>
  <c r="CP278" i="4"/>
  <c r="CC278" i="4"/>
  <c r="E278" i="4"/>
  <c r="CE278" i="4" s="1"/>
  <c r="D278" i="4"/>
  <c r="CD277" i="4"/>
  <c r="E277" i="4"/>
  <c r="D277" i="4"/>
  <c r="CR277" i="4" s="1"/>
  <c r="C277" i="4"/>
  <c r="CI277" i="4" s="1"/>
  <c r="E276" i="4"/>
  <c r="CE276" i="4" s="1"/>
  <c r="D276" i="4"/>
  <c r="E275" i="4"/>
  <c r="D275" i="4"/>
  <c r="C275" i="4" s="1"/>
  <c r="CS274" i="4"/>
  <c r="CP274" i="4"/>
  <c r="CC274" i="4"/>
  <c r="E274" i="4"/>
  <c r="CE274" i="4" s="1"/>
  <c r="D274" i="4"/>
  <c r="E273" i="4"/>
  <c r="CP273" i="4" s="1"/>
  <c r="D273" i="4"/>
  <c r="CR273" i="4" s="1"/>
  <c r="CB272" i="4"/>
  <c r="E272" i="4"/>
  <c r="CP272" i="4" s="1"/>
  <c r="D272" i="4"/>
  <c r="C272" i="4" s="1"/>
  <c r="CW272" i="4" s="1"/>
  <c r="E271" i="4"/>
  <c r="CP271" i="4" s="1"/>
  <c r="D271" i="4"/>
  <c r="CR271" i="4" s="1"/>
  <c r="CI270" i="4"/>
  <c r="E270" i="4"/>
  <c r="CP270" i="4" s="1"/>
  <c r="D270" i="4"/>
  <c r="C270" i="4" s="1"/>
  <c r="CU270" i="4" s="1"/>
  <c r="CV269" i="4"/>
  <c r="CS269" i="4"/>
  <c r="E269" i="4"/>
  <c r="CP269" i="4" s="1"/>
  <c r="D269" i="4"/>
  <c r="CR269" i="4" s="1"/>
  <c r="C269" i="4"/>
  <c r="CC268" i="4"/>
  <c r="CB268" i="4"/>
  <c r="E268" i="4"/>
  <c r="CE268" i="4" s="1"/>
  <c r="D268" i="4"/>
  <c r="CS267" i="4"/>
  <c r="CQ267" i="4"/>
  <c r="CE267" i="4"/>
  <c r="CD267" i="4"/>
  <c r="E267" i="4"/>
  <c r="CP267" i="4" s="1"/>
  <c r="D267" i="4"/>
  <c r="CR267" i="4" s="1"/>
  <c r="E266" i="4"/>
  <c r="CE266" i="4" s="1"/>
  <c r="D266" i="4"/>
  <c r="E265" i="4"/>
  <c r="CP265" i="4" s="1"/>
  <c r="D265" i="4"/>
  <c r="CR265" i="4" s="1"/>
  <c r="CQ264" i="4"/>
  <c r="E264" i="4"/>
  <c r="CE264" i="4" s="1"/>
  <c r="D264" i="4"/>
  <c r="CE263" i="4"/>
  <c r="CD263" i="4"/>
  <c r="CB263" i="4"/>
  <c r="E263" i="4"/>
  <c r="D263" i="4"/>
  <c r="CR263" i="4" s="1"/>
  <c r="C263" i="4"/>
  <c r="CI263" i="4" s="1"/>
  <c r="CP262" i="4"/>
  <c r="E262" i="4"/>
  <c r="CE262" i="4" s="1"/>
  <c r="D262" i="4"/>
  <c r="CQ261" i="4"/>
  <c r="CB261" i="4"/>
  <c r="E261" i="4"/>
  <c r="CP261" i="4" s="1"/>
  <c r="D261" i="4"/>
  <c r="CR260" i="4"/>
  <c r="E260" i="4"/>
  <c r="CQ260" i="4" s="1"/>
  <c r="E259" i="4"/>
  <c r="CQ259" i="4" s="1"/>
  <c r="D259" i="4"/>
  <c r="E258" i="4"/>
  <c r="CP258" i="4" s="1"/>
  <c r="D258" i="4"/>
  <c r="CS257" i="4"/>
  <c r="CQ257" i="4"/>
  <c r="CB257" i="4"/>
  <c r="E257" i="4"/>
  <c r="CP257" i="4" s="1"/>
  <c r="D257" i="4"/>
  <c r="E256" i="4"/>
  <c r="CP256" i="4" s="1"/>
  <c r="D256" i="4"/>
  <c r="CB255" i="4"/>
  <c r="E255" i="4"/>
  <c r="CP255" i="4" s="1"/>
  <c r="D255" i="4"/>
  <c r="CS254" i="4"/>
  <c r="CQ254" i="4"/>
  <c r="CB254" i="4"/>
  <c r="E254" i="4"/>
  <c r="CP254" i="4" s="1"/>
  <c r="D254" i="4"/>
  <c r="CQ253" i="4"/>
  <c r="CE253" i="4"/>
  <c r="E253" i="4"/>
  <c r="CP253" i="4" s="1"/>
  <c r="D253" i="4"/>
  <c r="E252" i="4"/>
  <c r="D252" i="4"/>
  <c r="CQ251" i="4"/>
  <c r="E251" i="4"/>
  <c r="CP251" i="4" s="1"/>
  <c r="D251" i="4"/>
  <c r="CS250" i="4"/>
  <c r="CQ250" i="4"/>
  <c r="CB250" i="4"/>
  <c r="E250" i="4"/>
  <c r="CP250" i="4" s="1"/>
  <c r="D250" i="4"/>
  <c r="CB249" i="4"/>
  <c r="E249" i="4"/>
  <c r="CP249" i="4" s="1"/>
  <c r="D249" i="4"/>
  <c r="CQ248" i="4"/>
  <c r="E248" i="4"/>
  <c r="CP248" i="4" s="1"/>
  <c r="D248" i="4"/>
  <c r="CE247" i="4"/>
  <c r="CB247" i="4"/>
  <c r="E247" i="4"/>
  <c r="CP247" i="4" s="1"/>
  <c r="D247" i="4"/>
  <c r="CS245" i="4"/>
  <c r="CB245" i="4"/>
  <c r="E245" i="4"/>
  <c r="CP245" i="4" s="1"/>
  <c r="D245" i="4"/>
  <c r="CI241" i="4"/>
  <c r="CH241" i="4"/>
  <c r="CD241" i="4"/>
  <c r="CB241" i="4"/>
  <c r="CA241" i="4"/>
  <c r="E241" i="4"/>
  <c r="D241" i="4"/>
  <c r="CW240" i="4"/>
  <c r="CU240" i="4"/>
  <c r="CQ240" i="4"/>
  <c r="CO240" i="4"/>
  <c r="CJ240" i="4"/>
  <c r="CD240" i="4"/>
  <c r="E240" i="4"/>
  <c r="CV240" i="4" s="1"/>
  <c r="D240" i="4"/>
  <c r="CI239" i="4"/>
  <c r="CB239" i="4"/>
  <c r="CA239" i="4"/>
  <c r="E239" i="4"/>
  <c r="D239" i="4"/>
  <c r="CQ239" i="4" s="1"/>
  <c r="CW238" i="4"/>
  <c r="CO238" i="4"/>
  <c r="CH238" i="4"/>
  <c r="CD238" i="4"/>
  <c r="E238" i="4"/>
  <c r="CB238" i="4" s="1"/>
  <c r="D238" i="4"/>
  <c r="CB237" i="4"/>
  <c r="CA237" i="4"/>
  <c r="E237" i="4"/>
  <c r="D237" i="4"/>
  <c r="CV236" i="4"/>
  <c r="CH236" i="4"/>
  <c r="E236" i="4"/>
  <c r="CO236" i="4" s="1"/>
  <c r="D236" i="4"/>
  <c r="CW235" i="4"/>
  <c r="E235" i="4"/>
  <c r="CV235" i="4" s="1"/>
  <c r="D235" i="4"/>
  <c r="CV234" i="4"/>
  <c r="CQ234" i="4"/>
  <c r="CH234" i="4"/>
  <c r="CC234" i="4"/>
  <c r="E234" i="4"/>
  <c r="CO234" i="4" s="1"/>
  <c r="D234" i="4"/>
  <c r="CX233" i="4"/>
  <c r="CW233" i="4"/>
  <c r="CU233" i="4"/>
  <c r="CP233" i="4"/>
  <c r="CO233" i="4"/>
  <c r="CI233" i="4"/>
  <c r="CA233" i="4"/>
  <c r="E233" i="4"/>
  <c r="CV233" i="4" s="1"/>
  <c r="D233" i="4"/>
  <c r="CJ233" i="4" s="1"/>
  <c r="E232" i="4"/>
  <c r="CO232" i="4" s="1"/>
  <c r="D232" i="4"/>
  <c r="CW231" i="4"/>
  <c r="CP231" i="4"/>
  <c r="CO231" i="4"/>
  <c r="CI231" i="4"/>
  <c r="CH231" i="4"/>
  <c r="CD231" i="4"/>
  <c r="CB231" i="4"/>
  <c r="CA231" i="4"/>
  <c r="E231" i="4"/>
  <c r="CV231" i="4" s="1"/>
  <c r="D231" i="4"/>
  <c r="E230" i="4"/>
  <c r="CO230" i="4" s="1"/>
  <c r="D230" i="4"/>
  <c r="CQ230" i="4" s="1"/>
  <c r="CJ229" i="4"/>
  <c r="E229" i="4"/>
  <c r="CI229" i="4" s="1"/>
  <c r="D229" i="4"/>
  <c r="CW228" i="4"/>
  <c r="CR228" i="4"/>
  <c r="E228" i="4"/>
  <c r="CI228" i="4" s="1"/>
  <c r="D228" i="4"/>
  <c r="CG228" i="4" s="1"/>
  <c r="CW227" i="4"/>
  <c r="CR227" i="4"/>
  <c r="E227" i="4"/>
  <c r="CI227" i="4" s="1"/>
  <c r="D227" i="4"/>
  <c r="E226" i="4"/>
  <c r="D226" i="4"/>
  <c r="E225" i="4"/>
  <c r="CO225" i="4" s="1"/>
  <c r="D225" i="4"/>
  <c r="CQ225" i="4" s="1"/>
  <c r="CW224" i="4"/>
  <c r="CA224" i="4"/>
  <c r="E224" i="4"/>
  <c r="D224" i="4"/>
  <c r="CV223" i="4"/>
  <c r="CH223" i="4"/>
  <c r="E223" i="4"/>
  <c r="CO223" i="4" s="1"/>
  <c r="D223" i="4"/>
  <c r="CW222" i="4"/>
  <c r="CP222" i="4"/>
  <c r="CO222" i="4"/>
  <c r="CI222" i="4"/>
  <c r="CH222" i="4"/>
  <c r="CB222" i="4"/>
  <c r="E222" i="4"/>
  <c r="CV222" i="4" s="1"/>
  <c r="D222" i="4"/>
  <c r="E221" i="4"/>
  <c r="CO221" i="4" s="1"/>
  <c r="D221" i="4"/>
  <c r="CX221" i="4" s="1"/>
  <c r="CX220" i="4"/>
  <c r="CJ220" i="4"/>
  <c r="CH220" i="4"/>
  <c r="CD220" i="4"/>
  <c r="E220" i="4"/>
  <c r="D220" i="4"/>
  <c r="CG220" i="4" s="1"/>
  <c r="E219" i="4"/>
  <c r="D219" i="4"/>
  <c r="E218" i="4"/>
  <c r="CH218" i="4" s="1"/>
  <c r="D218" i="4"/>
  <c r="CG218" i="4" s="1"/>
  <c r="CX217" i="4"/>
  <c r="CV217" i="4"/>
  <c r="CG217" i="4"/>
  <c r="CC217" i="4"/>
  <c r="E217" i="4"/>
  <c r="D217" i="4"/>
  <c r="CU217" i="4" s="1"/>
  <c r="E216" i="4"/>
  <c r="C216" i="4" s="1"/>
  <c r="D216" i="4"/>
  <c r="CU216" i="4" s="1"/>
  <c r="CV215" i="4"/>
  <c r="E215" i="4"/>
  <c r="D215" i="4"/>
  <c r="CG215" i="4" s="1"/>
  <c r="C215" i="4"/>
  <c r="CK215" i="4" s="1"/>
  <c r="E214" i="4"/>
  <c r="D214" i="4"/>
  <c r="CX213" i="4"/>
  <c r="E213" i="4"/>
  <c r="C213" i="4" s="1"/>
  <c r="D213" i="4"/>
  <c r="CU213" i="4" s="1"/>
  <c r="E212" i="4"/>
  <c r="D212" i="4"/>
  <c r="CG212" i="4" s="1"/>
  <c r="CV211" i="4"/>
  <c r="E211" i="4"/>
  <c r="D211" i="4"/>
  <c r="CU211" i="4" s="1"/>
  <c r="C211" i="4"/>
  <c r="CK211" i="4" s="1"/>
  <c r="CG210" i="4"/>
  <c r="E210" i="4"/>
  <c r="D210" i="4"/>
  <c r="CU210" i="4" s="1"/>
  <c r="C210" i="4"/>
  <c r="E209" i="4"/>
  <c r="D209" i="4"/>
  <c r="CG209" i="4" s="1"/>
  <c r="CR208" i="4"/>
  <c r="CO208" i="4"/>
  <c r="CD208" i="4"/>
  <c r="CA208" i="4"/>
  <c r="E208" i="4"/>
  <c r="CW207" i="4"/>
  <c r="CQ207" i="4"/>
  <c r="CP207" i="4"/>
  <c r="CI207" i="4"/>
  <c r="CA207" i="4"/>
  <c r="E207" i="4"/>
  <c r="CV207" i="4" s="1"/>
  <c r="D207" i="4"/>
  <c r="CD206" i="4"/>
  <c r="CB206" i="4"/>
  <c r="E206" i="4"/>
  <c r="CV206" i="4" s="1"/>
  <c r="D206" i="4"/>
  <c r="CW205" i="4"/>
  <c r="CP205" i="4"/>
  <c r="CO205" i="4"/>
  <c r="CI205" i="4"/>
  <c r="CH205" i="4"/>
  <c r="CB205" i="4"/>
  <c r="E205" i="4"/>
  <c r="CV205" i="4" s="1"/>
  <c r="D205" i="4"/>
  <c r="CX205" i="4" s="1"/>
  <c r="E204" i="4"/>
  <c r="D204" i="4"/>
  <c r="CQ204" i="4" s="1"/>
  <c r="CX203" i="4"/>
  <c r="CW203" i="4"/>
  <c r="CU203" i="4"/>
  <c r="CP203" i="4"/>
  <c r="CO203" i="4"/>
  <c r="CJ203" i="4"/>
  <c r="CI203" i="4"/>
  <c r="CH203" i="4"/>
  <c r="CD203" i="4"/>
  <c r="CA203" i="4"/>
  <c r="E203" i="4"/>
  <c r="CV203" i="4" s="1"/>
  <c r="D203" i="4"/>
  <c r="CH202" i="4"/>
  <c r="E202" i="4"/>
  <c r="CO202" i="4" s="1"/>
  <c r="D202" i="4"/>
  <c r="CB201" i="4"/>
  <c r="CA201" i="4"/>
  <c r="E201" i="4"/>
  <c r="CV201" i="4" s="1"/>
  <c r="D201" i="4"/>
  <c r="CV200" i="4"/>
  <c r="CQ200" i="4"/>
  <c r="CC200" i="4"/>
  <c r="E200" i="4"/>
  <c r="CO200" i="4" s="1"/>
  <c r="D200" i="4"/>
  <c r="CO199" i="4"/>
  <c r="CJ199" i="4"/>
  <c r="CI199" i="4"/>
  <c r="CH199" i="4"/>
  <c r="CB199" i="4"/>
  <c r="E199" i="4"/>
  <c r="D199" i="4"/>
  <c r="E198" i="4"/>
  <c r="CO198" i="4" s="1"/>
  <c r="D198" i="4"/>
  <c r="CQ198" i="4" s="1"/>
  <c r="E197" i="4"/>
  <c r="D197" i="4"/>
  <c r="CX197" i="4" s="1"/>
  <c r="CH196" i="4"/>
  <c r="CC196" i="4"/>
  <c r="E196" i="4"/>
  <c r="CO196" i="4" s="1"/>
  <c r="D196" i="4"/>
  <c r="CQ196" i="4" s="1"/>
  <c r="CX195" i="4"/>
  <c r="CW195" i="4"/>
  <c r="CU195" i="4"/>
  <c r="E195" i="4"/>
  <c r="D195" i="4"/>
  <c r="CJ195" i="4" s="1"/>
  <c r="E193" i="4"/>
  <c r="CO193" i="4" s="1"/>
  <c r="D193" i="4"/>
  <c r="E187" i="4"/>
  <c r="D187" i="4"/>
  <c r="E186" i="4"/>
  <c r="D186" i="4"/>
  <c r="C186" i="4" s="1"/>
  <c r="E185" i="4"/>
  <c r="D185" i="4"/>
  <c r="E184" i="4"/>
  <c r="D184" i="4"/>
  <c r="C184" i="4" s="1"/>
  <c r="Q183" i="4"/>
  <c r="P183" i="4"/>
  <c r="O183" i="4"/>
  <c r="N183" i="4"/>
  <c r="M183" i="4"/>
  <c r="L183" i="4"/>
  <c r="K183" i="4"/>
  <c r="J183" i="4"/>
  <c r="I183" i="4"/>
  <c r="H183" i="4"/>
  <c r="G183" i="4"/>
  <c r="F183" i="4"/>
  <c r="E182" i="4"/>
  <c r="D182" i="4"/>
  <c r="E181" i="4"/>
  <c r="D181" i="4"/>
  <c r="E180" i="4"/>
  <c r="D180" i="4"/>
  <c r="G176" i="4"/>
  <c r="R175" i="4"/>
  <c r="Q175" i="4"/>
  <c r="P175" i="4"/>
  <c r="O175" i="4"/>
  <c r="N175" i="4"/>
  <c r="M175" i="4"/>
  <c r="L175" i="4"/>
  <c r="K175" i="4"/>
  <c r="J175" i="4"/>
  <c r="I175" i="4"/>
  <c r="H175" i="4"/>
  <c r="G175" i="4"/>
  <c r="F175" i="4"/>
  <c r="E174" i="4"/>
  <c r="D174" i="4"/>
  <c r="C174" i="4" s="1"/>
  <c r="CO174" i="4" s="1"/>
  <c r="E173" i="4"/>
  <c r="D173" i="4"/>
  <c r="C173" i="4" s="1"/>
  <c r="CO173" i="4" s="1"/>
  <c r="E172" i="4"/>
  <c r="D172" i="4"/>
  <c r="C172" i="4" s="1"/>
  <c r="CO172" i="4" s="1"/>
  <c r="E171" i="4"/>
  <c r="E175" i="4" s="1"/>
  <c r="D171" i="4"/>
  <c r="R170" i="4"/>
  <c r="R176" i="4" s="1"/>
  <c r="Q170" i="4"/>
  <c r="Q176" i="4" s="1"/>
  <c r="P170" i="4"/>
  <c r="P176" i="4" s="1"/>
  <c r="O170" i="4"/>
  <c r="N170" i="4"/>
  <c r="N176" i="4" s="1"/>
  <c r="M170" i="4"/>
  <c r="L170" i="4"/>
  <c r="L176" i="4" s="1"/>
  <c r="K170" i="4"/>
  <c r="K176" i="4" s="1"/>
  <c r="J170" i="4"/>
  <c r="J176" i="4" s="1"/>
  <c r="I170" i="4"/>
  <c r="I176" i="4" s="1"/>
  <c r="H170" i="4"/>
  <c r="G170" i="4"/>
  <c r="F170" i="4"/>
  <c r="E169" i="4"/>
  <c r="D169" i="4"/>
  <c r="C169" i="4" s="1"/>
  <c r="CA169" i="4" s="1"/>
  <c r="E168" i="4"/>
  <c r="D168" i="4"/>
  <c r="C168" i="4" s="1"/>
  <c r="CA168" i="4" s="1"/>
  <c r="E167" i="4"/>
  <c r="D167" i="4"/>
  <c r="N163" i="4"/>
  <c r="L163" i="4"/>
  <c r="F163" i="4"/>
  <c r="O162" i="4"/>
  <c r="N162" i="4"/>
  <c r="M162" i="4"/>
  <c r="L162" i="4"/>
  <c r="K162" i="4"/>
  <c r="J162" i="4"/>
  <c r="I162" i="4"/>
  <c r="I163" i="4" s="1"/>
  <c r="H162" i="4"/>
  <c r="G162" i="4"/>
  <c r="F162" i="4"/>
  <c r="E161" i="4"/>
  <c r="D161" i="4"/>
  <c r="C161" i="4"/>
  <c r="CA161" i="4" s="1"/>
  <c r="E160" i="4"/>
  <c r="D160" i="4"/>
  <c r="E159" i="4"/>
  <c r="E162" i="4" s="1"/>
  <c r="D159" i="4"/>
  <c r="E158" i="4"/>
  <c r="D158" i="4"/>
  <c r="D162" i="4" s="1"/>
  <c r="O157" i="4"/>
  <c r="N157" i="4"/>
  <c r="M157" i="4"/>
  <c r="M163" i="4" s="1"/>
  <c r="L157" i="4"/>
  <c r="K157" i="4"/>
  <c r="J157" i="4"/>
  <c r="J163" i="4" s="1"/>
  <c r="I157" i="4"/>
  <c r="H157" i="4"/>
  <c r="H163" i="4" s="1"/>
  <c r="G157" i="4"/>
  <c r="F157" i="4"/>
  <c r="E156" i="4"/>
  <c r="D156" i="4"/>
  <c r="C156" i="4" s="1"/>
  <c r="CB156" i="4" s="1"/>
  <c r="E155" i="4"/>
  <c r="D155" i="4"/>
  <c r="C155" i="4" s="1"/>
  <c r="CB155" i="4" s="1"/>
  <c r="E154" i="4"/>
  <c r="E157" i="4" s="1"/>
  <c r="D154" i="4"/>
  <c r="E150" i="4"/>
  <c r="D150" i="4"/>
  <c r="C150" i="4" s="1"/>
  <c r="E149" i="4"/>
  <c r="D149" i="4"/>
  <c r="E148" i="4"/>
  <c r="D148" i="4"/>
  <c r="CC147" i="4"/>
  <c r="E147" i="4"/>
  <c r="D147" i="4"/>
  <c r="C147" i="4" s="1"/>
  <c r="E146" i="4"/>
  <c r="D146" i="4"/>
  <c r="C146" i="4" s="1"/>
  <c r="E141" i="4"/>
  <c r="D141" i="4"/>
  <c r="C141" i="4" s="1"/>
  <c r="CB141" i="4" s="1"/>
  <c r="E140" i="4"/>
  <c r="D140" i="4"/>
  <c r="E139" i="4"/>
  <c r="D139" i="4"/>
  <c r="C139" i="4" s="1"/>
  <c r="CB139" i="4" s="1"/>
  <c r="E138" i="4"/>
  <c r="C138" i="4" s="1"/>
  <c r="D138" i="4"/>
  <c r="E137" i="4"/>
  <c r="D137" i="4"/>
  <c r="C137" i="4" s="1"/>
  <c r="CA137" i="4" s="1"/>
  <c r="E136" i="4"/>
  <c r="C136" i="4" s="1"/>
  <c r="D136" i="4"/>
  <c r="E135" i="4"/>
  <c r="C135" i="4" s="1"/>
  <c r="CA135" i="4" s="1"/>
  <c r="D135" i="4"/>
  <c r="E134" i="4"/>
  <c r="C134" i="4" s="1"/>
  <c r="D134" i="4"/>
  <c r="E133" i="4"/>
  <c r="D133" i="4"/>
  <c r="C133" i="4" s="1"/>
  <c r="CA133" i="4" s="1"/>
  <c r="E128" i="4"/>
  <c r="D128" i="4"/>
  <c r="E127" i="4"/>
  <c r="C127" i="4" s="1"/>
  <c r="D127" i="4"/>
  <c r="E126" i="4"/>
  <c r="D126" i="4"/>
  <c r="C126" i="4" s="1"/>
  <c r="CA126" i="4" s="1"/>
  <c r="E125" i="4"/>
  <c r="D125" i="4"/>
  <c r="C125" i="4"/>
  <c r="CA125" i="4" s="1"/>
  <c r="E124" i="4"/>
  <c r="D124" i="4"/>
  <c r="E123" i="4"/>
  <c r="D123" i="4"/>
  <c r="E122" i="4"/>
  <c r="D122" i="4"/>
  <c r="C122" i="4"/>
  <c r="CA122" i="4" s="1"/>
  <c r="E121" i="4"/>
  <c r="D121" i="4"/>
  <c r="C121" i="4"/>
  <c r="CA121" i="4" s="1"/>
  <c r="E120" i="4"/>
  <c r="D120" i="4"/>
  <c r="E119" i="4"/>
  <c r="C119" i="4" s="1"/>
  <c r="D119" i="4"/>
  <c r="E114" i="4"/>
  <c r="D114" i="4"/>
  <c r="C114" i="4" s="1"/>
  <c r="E113" i="4"/>
  <c r="D113" i="4"/>
  <c r="C113" i="4"/>
  <c r="E112" i="4"/>
  <c r="D112" i="4"/>
  <c r="M111" i="4"/>
  <c r="L111" i="4"/>
  <c r="K111" i="4"/>
  <c r="J111" i="4"/>
  <c r="I111" i="4"/>
  <c r="H111" i="4"/>
  <c r="G111" i="4"/>
  <c r="E111" i="4" s="1"/>
  <c r="F111" i="4"/>
  <c r="D111" i="4"/>
  <c r="E106" i="4"/>
  <c r="D106" i="4"/>
  <c r="E105" i="4"/>
  <c r="D105" i="4"/>
  <c r="C105" i="4"/>
  <c r="E104" i="4"/>
  <c r="C104" i="4" s="1"/>
  <c r="D104" i="4"/>
  <c r="E103" i="4"/>
  <c r="D103" i="4"/>
  <c r="C103" i="4"/>
  <c r="E98" i="4"/>
  <c r="C98" i="4" s="1"/>
  <c r="D98" i="4"/>
  <c r="E97" i="4"/>
  <c r="D97" i="4"/>
  <c r="E96" i="4"/>
  <c r="D96" i="4"/>
  <c r="C96" i="4" s="1"/>
  <c r="E95" i="4"/>
  <c r="D95" i="4"/>
  <c r="C89" i="4"/>
  <c r="CP89" i="4" s="1"/>
  <c r="CP86" i="4"/>
  <c r="CO86" i="4"/>
  <c r="CB86" i="4"/>
  <c r="CA86" i="4"/>
  <c r="E86" i="4" s="1"/>
  <c r="CP83" i="4"/>
  <c r="C83" i="4"/>
  <c r="CO83" i="4" s="1"/>
  <c r="CP82" i="4"/>
  <c r="CA82" i="4"/>
  <c r="C82" i="4"/>
  <c r="CO82" i="4" s="1"/>
  <c r="CB81" i="4"/>
  <c r="C81" i="4"/>
  <c r="CO81" i="4" s="1"/>
  <c r="C80" i="4"/>
  <c r="CB79" i="4"/>
  <c r="C79" i="4"/>
  <c r="CO79" i="4" s="1"/>
  <c r="CA78" i="4"/>
  <c r="C78" i="4"/>
  <c r="CO78" i="4" s="1"/>
  <c r="CP77" i="4"/>
  <c r="CB77" i="4"/>
  <c r="C77" i="4"/>
  <c r="CO77" i="4" s="1"/>
  <c r="CP76" i="4"/>
  <c r="C76" i="4"/>
  <c r="CO76" i="4" s="1"/>
  <c r="C75" i="4"/>
  <c r="CP74" i="4"/>
  <c r="CA74" i="4"/>
  <c r="C74" i="4"/>
  <c r="CO74" i="4" s="1"/>
  <c r="C73" i="4"/>
  <c r="CO73" i="4" s="1"/>
  <c r="CP72" i="4"/>
  <c r="CB72" i="4"/>
  <c r="S72" i="4" s="1"/>
  <c r="CA72" i="4"/>
  <c r="C72" i="4"/>
  <c r="CO72" i="4" s="1"/>
  <c r="CP71" i="4"/>
  <c r="C71" i="4"/>
  <c r="CO71" i="4" s="1"/>
  <c r="C70" i="4"/>
  <c r="CP69" i="4"/>
  <c r="CB69" i="4"/>
  <c r="C69" i="4"/>
  <c r="CO69" i="4" s="1"/>
  <c r="CP68" i="4"/>
  <c r="CB68" i="4"/>
  <c r="CA68" i="4"/>
  <c r="S68" i="4" s="1"/>
  <c r="C68" i="4"/>
  <c r="CO68" i="4" s="1"/>
  <c r="C67" i="4"/>
  <c r="CO67" i="4" s="1"/>
  <c r="CP66" i="4"/>
  <c r="CA66" i="4"/>
  <c r="C66" i="4"/>
  <c r="CO66" i="4" s="1"/>
  <c r="CB65" i="4"/>
  <c r="C65" i="4"/>
  <c r="CO65" i="4" s="1"/>
  <c r="CB64" i="4"/>
  <c r="S64" i="4" s="1"/>
  <c r="CA64" i="4"/>
  <c r="C64" i="4"/>
  <c r="CO64" i="4" s="1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CR59" i="4"/>
  <c r="CQ59" i="4"/>
  <c r="CD59" i="4"/>
  <c r="CC59" i="4"/>
  <c r="C59" i="4"/>
  <c r="CB59" i="4" s="1"/>
  <c r="CV58" i="4"/>
  <c r="CR58" i="4"/>
  <c r="CQ58" i="4"/>
  <c r="CD58" i="4"/>
  <c r="CC58" i="4"/>
  <c r="CA58" i="4"/>
  <c r="C58" i="4"/>
  <c r="CV57" i="4"/>
  <c r="CT57" i="4"/>
  <c r="CR57" i="4"/>
  <c r="CQ57" i="4"/>
  <c r="CP57" i="4"/>
  <c r="CH57" i="4"/>
  <c r="CF57" i="4"/>
  <c r="CD57" i="4"/>
  <c r="CC57" i="4"/>
  <c r="CB57" i="4"/>
  <c r="C57" i="4"/>
  <c r="CU57" i="4" s="1"/>
  <c r="CR56" i="4"/>
  <c r="CQ56" i="4"/>
  <c r="CD56" i="4"/>
  <c r="CC56" i="4"/>
  <c r="C56" i="4"/>
  <c r="CO56" i="4" s="1"/>
  <c r="CR55" i="4"/>
  <c r="CQ55" i="4"/>
  <c r="CD55" i="4"/>
  <c r="CC55" i="4"/>
  <c r="C55" i="4"/>
  <c r="CV55" i="4" s="1"/>
  <c r="CY51" i="4"/>
  <c r="CW51" i="4"/>
  <c r="CU51" i="4"/>
  <c r="CS51" i="4"/>
  <c r="CR51" i="4"/>
  <c r="CQ51" i="4"/>
  <c r="CO51" i="4"/>
  <c r="CJ51" i="4"/>
  <c r="CH51" i="4"/>
  <c r="CF51" i="4"/>
  <c r="CE51" i="4"/>
  <c r="CD51" i="4"/>
  <c r="CB51" i="4"/>
  <c r="C51" i="4"/>
  <c r="CV51" i="4" s="1"/>
  <c r="CS50" i="4"/>
  <c r="CR50" i="4"/>
  <c r="CQ50" i="4"/>
  <c r="CO50" i="4"/>
  <c r="CJ50" i="4"/>
  <c r="CH50" i="4"/>
  <c r="CE50" i="4"/>
  <c r="CD50" i="4"/>
  <c r="C50" i="4"/>
  <c r="CS49" i="4"/>
  <c r="CR49" i="4"/>
  <c r="CE49" i="4"/>
  <c r="CD49" i="4"/>
  <c r="CB49" i="4"/>
  <c r="C49" i="4"/>
  <c r="CY48" i="4"/>
  <c r="CW48" i="4"/>
  <c r="CU48" i="4"/>
  <c r="CS48" i="4"/>
  <c r="CR48" i="4"/>
  <c r="CQ48" i="4"/>
  <c r="CO48" i="4"/>
  <c r="CJ48" i="4"/>
  <c r="CH48" i="4"/>
  <c r="CF48" i="4"/>
  <c r="CE48" i="4"/>
  <c r="CD48" i="4"/>
  <c r="C48" i="4"/>
  <c r="CV48" i="4" s="1"/>
  <c r="CS47" i="4"/>
  <c r="CR47" i="4"/>
  <c r="CE47" i="4"/>
  <c r="CD47" i="4"/>
  <c r="C47" i="4"/>
  <c r="CB47" i="4" s="1"/>
  <c r="CY46" i="4"/>
  <c r="CS46" i="4"/>
  <c r="CR46" i="4"/>
  <c r="CE46" i="4"/>
  <c r="CD46" i="4"/>
  <c r="C46" i="4"/>
  <c r="CY45" i="4"/>
  <c r="CW45" i="4"/>
  <c r="CU45" i="4"/>
  <c r="CS45" i="4"/>
  <c r="CR45" i="4"/>
  <c r="CQ45" i="4"/>
  <c r="CO45" i="4"/>
  <c r="CH45" i="4"/>
  <c r="CE45" i="4"/>
  <c r="CD45" i="4"/>
  <c r="CB45" i="4"/>
  <c r="C45" i="4"/>
  <c r="CV45" i="4" s="1"/>
  <c r="CY44" i="4"/>
  <c r="CW44" i="4"/>
  <c r="CU44" i="4"/>
  <c r="CS44" i="4"/>
  <c r="CR44" i="4"/>
  <c r="CQ44" i="4"/>
  <c r="CO44" i="4"/>
  <c r="CJ44" i="4"/>
  <c r="CH44" i="4"/>
  <c r="CF44" i="4"/>
  <c r="CE44" i="4"/>
  <c r="CD44" i="4"/>
  <c r="CB44" i="4"/>
  <c r="C44" i="4"/>
  <c r="CV44" i="4" s="1"/>
  <c r="CS43" i="4"/>
  <c r="CR43" i="4"/>
  <c r="CO43" i="4"/>
  <c r="CJ43" i="4"/>
  <c r="CH43" i="4"/>
  <c r="CF43" i="4"/>
  <c r="CE43" i="4"/>
  <c r="CD43" i="4"/>
  <c r="C43" i="4"/>
  <c r="CS42" i="4"/>
  <c r="CR42" i="4"/>
  <c r="CE42" i="4"/>
  <c r="CD42" i="4"/>
  <c r="CB42" i="4"/>
  <c r="C42" i="4"/>
  <c r="CY41" i="4"/>
  <c r="CW41" i="4"/>
  <c r="CU41" i="4"/>
  <c r="CS41" i="4"/>
  <c r="CR41" i="4"/>
  <c r="CQ41" i="4"/>
  <c r="CO41" i="4"/>
  <c r="CJ41" i="4"/>
  <c r="CH41" i="4"/>
  <c r="CF41" i="4"/>
  <c r="CE41" i="4"/>
  <c r="CD41" i="4"/>
  <c r="CB41" i="4"/>
  <c r="C41" i="4"/>
  <c r="CV41" i="4" s="1"/>
  <c r="CS40" i="4"/>
  <c r="CR40" i="4"/>
  <c r="CE40" i="4"/>
  <c r="CD40" i="4"/>
  <c r="CB40" i="4"/>
  <c r="C40" i="4"/>
  <c r="CY39" i="4"/>
  <c r="CW39" i="4"/>
  <c r="CS39" i="4"/>
  <c r="CR39" i="4"/>
  <c r="CE39" i="4"/>
  <c r="CD39" i="4"/>
  <c r="C39" i="4"/>
  <c r="CB39" i="4" s="1"/>
  <c r="CY38" i="4"/>
  <c r="CW38" i="4"/>
  <c r="CU38" i="4"/>
  <c r="CS38" i="4"/>
  <c r="CR38" i="4"/>
  <c r="CQ38" i="4"/>
  <c r="CO38" i="4"/>
  <c r="CJ38" i="4"/>
  <c r="CH38" i="4"/>
  <c r="CE38" i="4"/>
  <c r="CD38" i="4"/>
  <c r="C38" i="4"/>
  <c r="CV38" i="4" s="1"/>
  <c r="CU37" i="4"/>
  <c r="CS37" i="4"/>
  <c r="CR37" i="4"/>
  <c r="CE37" i="4"/>
  <c r="CD37" i="4"/>
  <c r="C37" i="4"/>
  <c r="CB37" i="4" s="1"/>
  <c r="CS36" i="4"/>
  <c r="CR36" i="4"/>
  <c r="CE36" i="4"/>
  <c r="CD36" i="4"/>
  <c r="C36" i="4"/>
  <c r="CB36" i="4" s="1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Q31" i="4"/>
  <c r="CP31" i="4"/>
  <c r="CO31" i="4"/>
  <c r="CC31" i="4"/>
  <c r="CB31" i="4"/>
  <c r="CA31" i="4"/>
  <c r="CQ30" i="4"/>
  <c r="CP30" i="4"/>
  <c r="CO30" i="4"/>
  <c r="CC30" i="4"/>
  <c r="CB30" i="4"/>
  <c r="CA30" i="4"/>
  <c r="G30" i="4" s="1"/>
  <c r="CQ29" i="4"/>
  <c r="CP29" i="4"/>
  <c r="CO29" i="4"/>
  <c r="CC29" i="4"/>
  <c r="CB29" i="4"/>
  <c r="CA29" i="4"/>
  <c r="CQ28" i="4"/>
  <c r="CP28" i="4"/>
  <c r="CO28" i="4"/>
  <c r="CC28" i="4"/>
  <c r="CB28" i="4"/>
  <c r="CA28" i="4"/>
  <c r="G28" i="4" s="1"/>
  <c r="CQ27" i="4"/>
  <c r="CP27" i="4"/>
  <c r="CO27" i="4"/>
  <c r="CC27" i="4"/>
  <c r="CB27" i="4"/>
  <c r="CA27" i="4"/>
  <c r="CQ26" i="4"/>
  <c r="CP26" i="4"/>
  <c r="CO26" i="4"/>
  <c r="CC26" i="4"/>
  <c r="CB26" i="4"/>
  <c r="G26" i="4" s="1"/>
  <c r="CA26" i="4"/>
  <c r="CQ25" i="4"/>
  <c r="CP25" i="4"/>
  <c r="CO25" i="4"/>
  <c r="CC25" i="4"/>
  <c r="CB25" i="4"/>
  <c r="CA25" i="4"/>
  <c r="CQ24" i="4"/>
  <c r="CP24" i="4"/>
  <c r="CO24" i="4"/>
  <c r="CC24" i="4"/>
  <c r="CB24" i="4"/>
  <c r="G24" i="4" s="1"/>
  <c r="CA24" i="4"/>
  <c r="CQ23" i="4"/>
  <c r="CP23" i="4"/>
  <c r="CO23" i="4"/>
  <c r="CC23" i="4"/>
  <c r="CB23" i="4"/>
  <c r="CA23" i="4"/>
  <c r="G23" i="4" s="1"/>
  <c r="CQ22" i="4"/>
  <c r="CP22" i="4"/>
  <c r="CO22" i="4"/>
  <c r="CC22" i="4"/>
  <c r="CB22" i="4"/>
  <c r="CA22" i="4"/>
  <c r="G22" i="4"/>
  <c r="CQ21" i="4"/>
  <c r="CP21" i="4"/>
  <c r="CO21" i="4"/>
  <c r="CC21" i="4"/>
  <c r="CB21" i="4"/>
  <c r="CA21" i="4"/>
  <c r="CQ20" i="4"/>
  <c r="CP20" i="4"/>
  <c r="CO20" i="4"/>
  <c r="CC20" i="4"/>
  <c r="G20" i="4" s="1"/>
  <c r="CB20" i="4"/>
  <c r="CA20" i="4"/>
  <c r="CQ19" i="4"/>
  <c r="CP19" i="4"/>
  <c r="CO19" i="4"/>
  <c r="CC19" i="4"/>
  <c r="CB19" i="4"/>
  <c r="CA19" i="4"/>
  <c r="CQ18" i="4"/>
  <c r="CP18" i="4"/>
  <c r="CO18" i="4"/>
  <c r="CC18" i="4"/>
  <c r="CB18" i="4"/>
  <c r="G18" i="4" s="1"/>
  <c r="CA18" i="4"/>
  <c r="CX14" i="4"/>
  <c r="CW14" i="4"/>
  <c r="CU14" i="4"/>
  <c r="CR14" i="4"/>
  <c r="CO14" i="4"/>
  <c r="CJ14" i="4"/>
  <c r="CI14" i="4"/>
  <c r="CE14" i="4"/>
  <c r="CA14" i="4"/>
  <c r="C14" i="4"/>
  <c r="CS14" i="4" s="1"/>
  <c r="CX13" i="4"/>
  <c r="CW13" i="4"/>
  <c r="CU13" i="4"/>
  <c r="CS13" i="4"/>
  <c r="CR13" i="4"/>
  <c r="CJ13" i="4"/>
  <c r="CI13" i="4"/>
  <c r="CA13" i="4"/>
  <c r="C13" i="4"/>
  <c r="CO13" i="4" s="1"/>
  <c r="CX12" i="4"/>
  <c r="CW12" i="4"/>
  <c r="CR12" i="4"/>
  <c r="CJ12" i="4"/>
  <c r="CI12" i="4"/>
  <c r="C12" i="4"/>
  <c r="CS12" i="4" s="1"/>
  <c r="CX11" i="4"/>
  <c r="CW11" i="4"/>
  <c r="CR11" i="4"/>
  <c r="CJ11" i="4"/>
  <c r="CI11" i="4"/>
  <c r="C11" i="4"/>
  <c r="A5" i="4"/>
  <c r="A4" i="4"/>
  <c r="A3" i="4"/>
  <c r="A2" i="4"/>
  <c r="CV275" i="4" l="1"/>
  <c r="CF275" i="4"/>
  <c r="CA275" i="4"/>
  <c r="CA12" i="4"/>
  <c r="CB55" i="4"/>
  <c r="CB258" i="4"/>
  <c r="AY208" i="5"/>
  <c r="CE12" i="4"/>
  <c r="CV40" i="4"/>
  <c r="CU40" i="4"/>
  <c r="CY40" i="4"/>
  <c r="CW40" i="4"/>
  <c r="C154" i="4"/>
  <c r="CC212" i="4"/>
  <c r="C221" i="4"/>
  <c r="CU224" i="4"/>
  <c r="CJ224" i="4"/>
  <c r="CQ258" i="4"/>
  <c r="CP263" i="4"/>
  <c r="CS263" i="4"/>
  <c r="C308" i="4"/>
  <c r="CF352" i="4"/>
  <c r="CT352" i="4"/>
  <c r="CA382" i="5"/>
  <c r="AY220" i="5"/>
  <c r="CB372" i="5"/>
  <c r="AT372" i="5" s="1"/>
  <c r="CB134" i="5"/>
  <c r="CQ134" i="5"/>
  <c r="CD351" i="5"/>
  <c r="CS351" i="5"/>
  <c r="CE351" i="5"/>
  <c r="CV47" i="4"/>
  <c r="CY47" i="4"/>
  <c r="CW47" i="4"/>
  <c r="CU59" i="4"/>
  <c r="CV59" i="4"/>
  <c r="CO75" i="4"/>
  <c r="CB75" i="4"/>
  <c r="CP75" i="4"/>
  <c r="C212" i="4"/>
  <c r="CB83" i="4"/>
  <c r="C167" i="4"/>
  <c r="CA167" i="4" s="1"/>
  <c r="C171" i="4"/>
  <c r="CO171" i="4" s="1"/>
  <c r="CV224" i="4"/>
  <c r="CP224" i="4"/>
  <c r="CO224" i="4"/>
  <c r="CH224" i="4"/>
  <c r="CI224" i="4"/>
  <c r="CD224" i="4"/>
  <c r="CB224" i="4"/>
  <c r="CV239" i="4"/>
  <c r="CW239" i="4"/>
  <c r="CP239" i="4"/>
  <c r="CS258" i="4"/>
  <c r="CD270" i="4"/>
  <c r="C298" i="4"/>
  <c r="CP312" i="4"/>
  <c r="CB312" i="4"/>
  <c r="CE352" i="4"/>
  <c r="B375" i="4"/>
  <c r="B382" i="4"/>
  <c r="B389" i="4"/>
  <c r="CB378" i="5"/>
  <c r="AT378" i="5" s="1"/>
  <c r="CO378" i="5"/>
  <c r="CU318" i="5"/>
  <c r="CF318" i="5"/>
  <c r="CS318" i="5"/>
  <c r="CE318" i="5"/>
  <c r="CD318" i="5"/>
  <c r="CT318" i="5"/>
  <c r="CG318" i="5"/>
  <c r="CR318" i="5"/>
  <c r="CF40" i="4"/>
  <c r="CH47" i="4"/>
  <c r="CV49" i="4"/>
  <c r="CQ49" i="4"/>
  <c r="CH49" i="4"/>
  <c r="CO49" i="4"/>
  <c r="CJ49" i="4"/>
  <c r="CF49" i="4"/>
  <c r="CT55" i="4"/>
  <c r="CH59" i="4"/>
  <c r="CO70" i="4"/>
  <c r="CP70" i="4"/>
  <c r="CB70" i="4"/>
  <c r="S70" i="4" s="1"/>
  <c r="CA70" i="4"/>
  <c r="C140" i="4"/>
  <c r="C160" i="4"/>
  <c r="CC209" i="4"/>
  <c r="CD221" i="4"/>
  <c r="CX224" i="4"/>
  <c r="CV232" i="4"/>
  <c r="CD239" i="4"/>
  <c r="CB259" i="4"/>
  <c r="CQ263" i="4"/>
  <c r="CQ290" i="4"/>
  <c r="AY267" i="5"/>
  <c r="Y56" i="5"/>
  <c r="CO384" i="5"/>
  <c r="CP357" i="5"/>
  <c r="CO357" i="5"/>
  <c r="CB357" i="5"/>
  <c r="CS237" i="5"/>
  <c r="CE237" i="5"/>
  <c r="CU12" i="4"/>
  <c r="CH40" i="4"/>
  <c r="CV42" i="4"/>
  <c r="CQ42" i="4"/>
  <c r="CO42" i="4"/>
  <c r="CJ42" i="4"/>
  <c r="CH42" i="4"/>
  <c r="CF42" i="4"/>
  <c r="CJ47" i="4"/>
  <c r="CP59" i="4"/>
  <c r="C181" i="4"/>
  <c r="C185" i="4"/>
  <c r="CV196" i="4"/>
  <c r="CU214" i="4"/>
  <c r="C214" i="4"/>
  <c r="C218" i="4"/>
  <c r="CT218" i="4" s="1"/>
  <c r="CH239" i="4"/>
  <c r="CE259" i="4"/>
  <c r="CA279" i="4"/>
  <c r="CP283" i="4"/>
  <c r="CS283" i="4"/>
  <c r="CR290" i="4"/>
  <c r="C344" i="4"/>
  <c r="CQ344" i="4" s="1"/>
  <c r="C364" i="4"/>
  <c r="B376" i="4"/>
  <c r="B384" i="4"/>
  <c r="V352" i="5"/>
  <c r="AY290" i="5"/>
  <c r="AY204" i="5"/>
  <c r="AY196" i="5"/>
  <c r="D163" i="5"/>
  <c r="CP384" i="5"/>
  <c r="CR345" i="5"/>
  <c r="CQ345" i="5"/>
  <c r="CC345" i="5"/>
  <c r="C162" i="5"/>
  <c r="CO12" i="4"/>
  <c r="C209" i="4"/>
  <c r="CS209" i="4" s="1"/>
  <c r="CV209" i="4"/>
  <c r="CW103" i="5"/>
  <c r="CH103" i="5"/>
  <c r="CG103" i="5"/>
  <c r="CI103" i="5"/>
  <c r="CV103" i="5"/>
  <c r="CP64" i="4"/>
  <c r="C106" i="4"/>
  <c r="CU106" i="4" s="1"/>
  <c r="C120" i="4"/>
  <c r="CV197" i="4"/>
  <c r="CW197" i="4"/>
  <c r="CP197" i="4"/>
  <c r="CH197" i="4"/>
  <c r="CO197" i="4"/>
  <c r="CI197" i="4"/>
  <c r="CD197" i="4"/>
  <c r="CB197" i="4"/>
  <c r="CH206" i="4"/>
  <c r="CC214" i="4"/>
  <c r="CC225" i="4"/>
  <c r="CR229" i="4"/>
  <c r="CX237" i="4"/>
  <c r="CJ237" i="4"/>
  <c r="CU237" i="4"/>
  <c r="CO239" i="4"/>
  <c r="CE255" i="4"/>
  <c r="CB271" i="4"/>
  <c r="CB276" i="4"/>
  <c r="CS279" i="4"/>
  <c r="CD283" i="4"/>
  <c r="CV290" i="4"/>
  <c r="CA344" i="4"/>
  <c r="CO344" i="4"/>
  <c r="CG290" i="5"/>
  <c r="AN361" i="5"/>
  <c r="CH266" i="5"/>
  <c r="CV266" i="5"/>
  <c r="CB365" i="5"/>
  <c r="CA365" i="5"/>
  <c r="CP365" i="5"/>
  <c r="CO365" i="5"/>
  <c r="CB78" i="4"/>
  <c r="S78" i="4" s="1"/>
  <c r="CQ40" i="4"/>
  <c r="CB56" i="4"/>
  <c r="CT59" i="4"/>
  <c r="CP78" i="4"/>
  <c r="C95" i="4"/>
  <c r="C182" i="4"/>
  <c r="CA197" i="4"/>
  <c r="CO206" i="4"/>
  <c r="CG214" i="4"/>
  <c r="CH225" i="4"/>
  <c r="CW229" i="4"/>
  <c r="CV237" i="4"/>
  <c r="CP237" i="4"/>
  <c r="CW237" i="4"/>
  <c r="CO237" i="4"/>
  <c r="CB251" i="4"/>
  <c r="CQ255" i="4"/>
  <c r="C265" i="4"/>
  <c r="CC276" i="4"/>
  <c r="CV279" i="4"/>
  <c r="CE283" i="4"/>
  <c r="CC352" i="5"/>
  <c r="AY265" i="5"/>
  <c r="AY227" i="5"/>
  <c r="CE200" i="5"/>
  <c r="AY200" i="5" s="1"/>
  <c r="CT200" i="5"/>
  <c r="CS200" i="5"/>
  <c r="CK200" i="5"/>
  <c r="CY200" i="5"/>
  <c r="CF200" i="5"/>
  <c r="CB301" i="5"/>
  <c r="CP301" i="5"/>
  <c r="CC149" i="5"/>
  <c r="CB149" i="5"/>
  <c r="AS149" i="5" s="1"/>
  <c r="CQ149" i="5"/>
  <c r="CU58" i="4"/>
  <c r="CP58" i="4"/>
  <c r="CO58" i="4"/>
  <c r="CH58" i="4"/>
  <c r="CF58" i="4"/>
  <c r="CE58" i="4"/>
  <c r="Y58" i="4" s="1"/>
  <c r="C187" i="4"/>
  <c r="CP187" i="4" s="1"/>
  <c r="CW206" i="4"/>
  <c r="CX214" i="4"/>
  <c r="CJ218" i="4"/>
  <c r="CE251" i="4"/>
  <c r="CS255" i="4"/>
  <c r="CP276" i="4"/>
  <c r="CQ283" i="4"/>
  <c r="CE291" i="4"/>
  <c r="CS291" i="4"/>
  <c r="CQ291" i="4"/>
  <c r="CP291" i="4"/>
  <c r="CC291" i="4"/>
  <c r="CC324" i="4"/>
  <c r="CB335" i="4"/>
  <c r="CP335" i="4"/>
  <c r="C359" i="4"/>
  <c r="C365" i="4"/>
  <c r="B378" i="4"/>
  <c r="B399" i="4"/>
  <c r="CA400" i="4"/>
  <c r="V400" i="4" s="1"/>
  <c r="CT338" i="5"/>
  <c r="CR352" i="5"/>
  <c r="AW311" i="5"/>
  <c r="CU55" i="4"/>
  <c r="CP55" i="4"/>
  <c r="CH55" i="4"/>
  <c r="CF55" i="4"/>
  <c r="CU209" i="4"/>
  <c r="CX209" i="4"/>
  <c r="CH232" i="4"/>
  <c r="CR270" i="4"/>
  <c r="CJ40" i="4"/>
  <c r="CO47" i="4"/>
  <c r="CJ221" i="4"/>
  <c r="AY266" i="5"/>
  <c r="CP298" i="5"/>
  <c r="CA298" i="5"/>
  <c r="AP298" i="5" s="1"/>
  <c r="CO40" i="4"/>
  <c r="CS11" i="4"/>
  <c r="CO11" i="4"/>
  <c r="CE11" i="4"/>
  <c r="CC11" i="4"/>
  <c r="CV46" i="4"/>
  <c r="CW46" i="4"/>
  <c r="CU46" i="4"/>
  <c r="CO46" i="4"/>
  <c r="CQ46" i="4"/>
  <c r="CJ46" i="4"/>
  <c r="CU42" i="4"/>
  <c r="CH198" i="4"/>
  <c r="CG219" i="4"/>
  <c r="CX219" i="4"/>
  <c r="CJ219" i="4"/>
  <c r="CQ247" i="4"/>
  <c r="CS251" i="4"/>
  <c r="CE280" i="4"/>
  <c r="CC321" i="4"/>
  <c r="CP400" i="4"/>
  <c r="CO298" i="5"/>
  <c r="AY225" i="5"/>
  <c r="CF59" i="4"/>
  <c r="CE338" i="5"/>
  <c r="CQ298" i="5"/>
  <c r="CV36" i="4"/>
  <c r="CW36" i="4"/>
  <c r="CU36" i="4"/>
  <c r="CO36" i="4"/>
  <c r="CQ36" i="4"/>
  <c r="CJ36" i="4"/>
  <c r="CQ289" i="4"/>
  <c r="CS289" i="4"/>
  <c r="CP289" i="4"/>
  <c r="CE289" i="4"/>
  <c r="CB289" i="4"/>
  <c r="CQ319" i="4"/>
  <c r="CC319" i="4"/>
  <c r="CV221" i="4"/>
  <c r="CR221" i="4"/>
  <c r="CA221" i="4"/>
  <c r="CP275" i="4"/>
  <c r="CS275" i="4"/>
  <c r="CQ275" i="4"/>
  <c r="CB275" i="4"/>
  <c r="CE275" i="4"/>
  <c r="CQ135" i="5"/>
  <c r="CB135" i="5"/>
  <c r="CC135" i="5"/>
  <c r="CP135" i="5"/>
  <c r="CA135" i="5"/>
  <c r="CO155" i="5"/>
  <c r="CA155" i="5"/>
  <c r="P155" i="5" s="1"/>
  <c r="CP155" i="5"/>
  <c r="CV37" i="4"/>
  <c r="CY37" i="4"/>
  <c r="CW37" i="4"/>
  <c r="CQ47" i="4"/>
  <c r="CA11" i="4"/>
  <c r="CB46" i="4"/>
  <c r="CB58" i="4"/>
  <c r="CP79" i="4"/>
  <c r="CP268" i="4"/>
  <c r="CY49" i="4"/>
  <c r="CO80" i="4"/>
  <c r="CP80" i="4"/>
  <c r="CQ96" i="4"/>
  <c r="CO96" i="4"/>
  <c r="CV198" i="4"/>
  <c r="CH201" i="4"/>
  <c r="CV226" i="4"/>
  <c r="CW226" i="4"/>
  <c r="CD226" i="4"/>
  <c r="CP226" i="4"/>
  <c r="CO226" i="4"/>
  <c r="CI226" i="4"/>
  <c r="CH226" i="4"/>
  <c r="CH237" i="4"/>
  <c r="CB265" i="4"/>
  <c r="CQ268" i="4"/>
  <c r="CB310" i="4"/>
  <c r="CE321" i="4"/>
  <c r="CT329" i="4"/>
  <c r="CS329" i="4"/>
  <c r="CC329" i="4"/>
  <c r="CJ37" i="4"/>
  <c r="CY42" i="4"/>
  <c r="CV50" i="4"/>
  <c r="CU50" i="4"/>
  <c r="CY50" i="4"/>
  <c r="CW50" i="4"/>
  <c r="CH56" i="4"/>
  <c r="CP73" i="4"/>
  <c r="CA80" i="4"/>
  <c r="CH193" i="4"/>
  <c r="CX199" i="4"/>
  <c r="CU199" i="4"/>
  <c r="CI201" i="4"/>
  <c r="CO204" i="4"/>
  <c r="CV204" i="4"/>
  <c r="CH204" i="4"/>
  <c r="CC211" i="4"/>
  <c r="CC215" i="4"/>
  <c r="CA226" i="4"/>
  <c r="CI237" i="4"/>
  <c r="CP252" i="4"/>
  <c r="CS252" i="4"/>
  <c r="CQ252" i="4"/>
  <c r="CD265" i="4"/>
  <c r="CS268" i="4"/>
  <c r="CV281" i="4"/>
  <c r="CO281" i="4"/>
  <c r="CA281" i="4"/>
  <c r="CP285" i="4"/>
  <c r="C285" i="4"/>
  <c r="CC288" i="4"/>
  <c r="D306" i="4"/>
  <c r="C306" i="4" s="1"/>
  <c r="CP314" i="4"/>
  <c r="CT329" i="5"/>
  <c r="CD298" i="5"/>
  <c r="CR301" i="5"/>
  <c r="CB155" i="5"/>
  <c r="CO404" i="4"/>
  <c r="CA404" i="4"/>
  <c r="V404" i="4" s="1"/>
  <c r="CP404" i="4"/>
  <c r="CB404" i="4"/>
  <c r="CR275" i="4"/>
  <c r="CD275" i="4"/>
  <c r="CB161" i="5"/>
  <c r="CA161" i="5"/>
  <c r="CP161" i="5"/>
  <c r="CF47" i="4"/>
  <c r="CE286" i="4"/>
  <c r="CC286" i="4"/>
  <c r="CS286" i="4"/>
  <c r="CQ286" i="4"/>
  <c r="CP286" i="4"/>
  <c r="CB384" i="5"/>
  <c r="CV225" i="4"/>
  <c r="CQ276" i="4"/>
  <c r="CC298" i="5"/>
  <c r="CS276" i="4"/>
  <c r="CO219" i="4"/>
  <c r="CA219" i="4"/>
  <c r="CR219" i="4"/>
  <c r="CV219" i="4"/>
  <c r="CS247" i="4"/>
  <c r="CO37" i="4"/>
  <c r="CF46" i="4"/>
  <c r="CB50" i="4"/>
  <c r="CB67" i="4"/>
  <c r="CB80" i="4"/>
  <c r="CV193" i="4"/>
  <c r="CV199" i="4"/>
  <c r="CP199" i="4"/>
  <c r="CW199" i="4"/>
  <c r="CO201" i="4"/>
  <c r="CC204" i="4"/>
  <c r="CG211" i="4"/>
  <c r="CB226" i="4"/>
  <c r="CB252" i="4"/>
  <c r="CE265" i="4"/>
  <c r="CF269" i="4"/>
  <c r="CA269" i="4"/>
  <c r="CB273" i="4"/>
  <c r="CP277" i="4"/>
  <c r="CS277" i="4"/>
  <c r="CQ277" i="4"/>
  <c r="CP288" i="4"/>
  <c r="CP310" i="4"/>
  <c r="CS314" i="4"/>
  <c r="CP321" i="4"/>
  <c r="CA329" i="4"/>
  <c r="CA402" i="4"/>
  <c r="V402" i="4" s="1"/>
  <c r="CQ338" i="5"/>
  <c r="CD329" i="5"/>
  <c r="CR298" i="5"/>
  <c r="CP149" i="5"/>
  <c r="CO161" i="5"/>
  <c r="CO134" i="5"/>
  <c r="AB50" i="5"/>
  <c r="CF36" i="4"/>
  <c r="AY230" i="5"/>
  <c r="CP339" i="4"/>
  <c r="CU56" i="4"/>
  <c r="CV56" i="4"/>
  <c r="CS56" i="4"/>
  <c r="CT56" i="4"/>
  <c r="AY202" i="5"/>
  <c r="CA56" i="4"/>
  <c r="CU49" i="4"/>
  <c r="CX218" i="4"/>
  <c r="CV39" i="4"/>
  <c r="CQ39" i="4"/>
  <c r="CH39" i="4"/>
  <c r="CO39" i="4"/>
  <c r="CJ39" i="4"/>
  <c r="CF39" i="4"/>
  <c r="CD201" i="4"/>
  <c r="CU215" i="4"/>
  <c r="CX215" i="4"/>
  <c r="CD237" i="4"/>
  <c r="CH37" i="4"/>
  <c r="CW42" i="4"/>
  <c r="CF56" i="4"/>
  <c r="CB73" i="4"/>
  <c r="CV43" i="4"/>
  <c r="CY43" i="4"/>
  <c r="CW43" i="4"/>
  <c r="CU43" i="4"/>
  <c r="CQ43" i="4"/>
  <c r="CU11" i="4"/>
  <c r="C35" i="4"/>
  <c r="CQ37" i="4"/>
  <c r="CB43" i="4"/>
  <c r="CH46" i="4"/>
  <c r="CP56" i="4"/>
  <c r="CP67" i="4"/>
  <c r="C149" i="4"/>
  <c r="CC149" i="4" s="1"/>
  <c r="M176" i="4"/>
  <c r="CA199" i="4"/>
  <c r="CP201" i="4"/>
  <c r="CB248" i="4"/>
  <c r="CC262" i="4"/>
  <c r="CS273" i="4"/>
  <c r="CB277" i="4"/>
  <c r="CB285" i="4"/>
  <c r="CS288" i="4"/>
  <c r="CB318" i="4"/>
  <c r="CT321" i="4"/>
  <c r="CB366" i="4"/>
  <c r="CB402" i="4"/>
  <c r="CF338" i="5"/>
  <c r="AX338" i="5" s="1"/>
  <c r="CQ329" i="5"/>
  <c r="CB366" i="5"/>
  <c r="AW309" i="5"/>
  <c r="CB298" i="5"/>
  <c r="CO160" i="5"/>
  <c r="CC134" i="5"/>
  <c r="CW49" i="4"/>
  <c r="C289" i="4"/>
  <c r="CR338" i="5"/>
  <c r="AX329" i="5"/>
  <c r="CO366" i="5"/>
  <c r="CF237" i="5"/>
  <c r="AY237" i="5" s="1"/>
  <c r="CP160" i="5"/>
  <c r="CA134" i="5"/>
  <c r="CU212" i="4"/>
  <c r="CX212" i="4"/>
  <c r="CH36" i="4"/>
  <c r="CP259" i="4"/>
  <c r="CS259" i="4"/>
  <c r="CY36" i="4"/>
  <c r="CS335" i="5"/>
  <c r="CD335" i="5"/>
  <c r="CT335" i="5"/>
  <c r="CF335" i="5"/>
  <c r="CR335" i="5"/>
  <c r="CC335" i="5"/>
  <c r="CU47" i="4"/>
  <c r="CF37" i="4"/>
  <c r="CE56" i="4"/>
  <c r="CS58" i="4"/>
  <c r="CV195" i="4"/>
  <c r="CP195" i="4"/>
  <c r="CO195" i="4"/>
  <c r="CD195" i="4"/>
  <c r="CI195" i="4"/>
  <c r="CH195" i="4"/>
  <c r="CA195" i="4"/>
  <c r="CB195" i="4"/>
  <c r="CW201" i="4"/>
  <c r="CU241" i="4"/>
  <c r="CJ241" i="4"/>
  <c r="CQ265" i="4"/>
  <c r="CU39" i="4"/>
  <c r="CF50" i="4"/>
  <c r="CT58" i="4"/>
  <c r="CB74" i="4"/>
  <c r="S74" i="4" s="1"/>
  <c r="C112" i="4"/>
  <c r="C124" i="4"/>
  <c r="C158" i="4"/>
  <c r="CA158" i="4" s="1"/>
  <c r="O176" i="4"/>
  <c r="CD199" i="4"/>
  <c r="CX211" i="4"/>
  <c r="CV241" i="4"/>
  <c r="CP241" i="4"/>
  <c r="CW241" i="4"/>
  <c r="CO241" i="4"/>
  <c r="CS248" i="4"/>
  <c r="CS262" i="4"/>
  <c r="CS265" i="4"/>
  <c r="CE277" i="4"/>
  <c r="CE285" i="4"/>
  <c r="CR289" i="4"/>
  <c r="CD289" i="4"/>
  <c r="C319" i="4"/>
  <c r="C361" i="4"/>
  <c r="B381" i="4"/>
  <c r="B388" i="4"/>
  <c r="CR329" i="5"/>
  <c r="AW317" i="5"/>
  <c r="CT237" i="5"/>
  <c r="CA160" i="5"/>
  <c r="CP134" i="5"/>
  <c r="S74" i="5"/>
  <c r="C111" i="4"/>
  <c r="CA235" i="4"/>
  <c r="CB256" i="4"/>
  <c r="CC266" i="4"/>
  <c r="C357" i="4"/>
  <c r="C362" i="4"/>
  <c r="B372" i="4"/>
  <c r="B379" i="4"/>
  <c r="B385" i="4"/>
  <c r="V404" i="5"/>
  <c r="AX336" i="5"/>
  <c r="S82" i="5"/>
  <c r="CP266" i="4"/>
  <c r="V402" i="5"/>
  <c r="AW307" i="5"/>
  <c r="AP299" i="5"/>
  <c r="CE339" i="5"/>
  <c r="CT339" i="5"/>
  <c r="CD339" i="5"/>
  <c r="AX339" i="5" s="1"/>
  <c r="AB46" i="5"/>
  <c r="CC13" i="4"/>
  <c r="CP65" i="4"/>
  <c r="CP81" i="4"/>
  <c r="CV202" i="4"/>
  <c r="CB207" i="4"/>
  <c r="CC213" i="4"/>
  <c r="CC216" i="4"/>
  <c r="CH230" i="4"/>
  <c r="CB233" i="4"/>
  <c r="CD235" i="4"/>
  <c r="CE249" i="4"/>
  <c r="CS256" i="4"/>
  <c r="CB264" i="4"/>
  <c r="CS266" i="4"/>
  <c r="CB269" i="4"/>
  <c r="CG272" i="4"/>
  <c r="CC284" i="4"/>
  <c r="CO336" i="4"/>
  <c r="CP394" i="4"/>
  <c r="V400" i="5"/>
  <c r="R185" i="5"/>
  <c r="AM106" i="5"/>
  <c r="CE230" i="5"/>
  <c r="CT230" i="5"/>
  <c r="C128" i="4"/>
  <c r="E170" i="4"/>
  <c r="CC230" i="4"/>
  <c r="CE13" i="4"/>
  <c r="CB38" i="4"/>
  <c r="CB48" i="4"/>
  <c r="CA76" i="4"/>
  <c r="S76" i="4" s="1"/>
  <c r="CD207" i="4"/>
  <c r="CG213" i="4"/>
  <c r="CG216" i="4"/>
  <c r="CD233" i="4"/>
  <c r="CH235" i="4"/>
  <c r="CQ249" i="4"/>
  <c r="CB253" i="4"/>
  <c r="CC264" i="4"/>
  <c r="C267" i="4"/>
  <c r="CD269" i="4"/>
  <c r="CR272" i="4"/>
  <c r="CS281" i="4"/>
  <c r="CP284" i="4"/>
  <c r="C287" i="4"/>
  <c r="CI287" i="4" s="1"/>
  <c r="CC300" i="4"/>
  <c r="C323" i="4"/>
  <c r="CP336" i="4"/>
  <c r="C346" i="4"/>
  <c r="CQ346" i="4" s="1"/>
  <c r="V397" i="5"/>
  <c r="AX334" i="5"/>
  <c r="AY239" i="5"/>
  <c r="R184" i="5"/>
  <c r="AB38" i="5"/>
  <c r="S75" i="5"/>
  <c r="AW323" i="5"/>
  <c r="CB235" i="4"/>
  <c r="CQ256" i="4"/>
  <c r="G31" i="4"/>
  <c r="CF45" i="4"/>
  <c r="CB71" i="4"/>
  <c r="CB76" i="4"/>
  <c r="C97" i="4"/>
  <c r="CP97" i="4" s="1"/>
  <c r="F176" i="4"/>
  <c r="C180" i="4"/>
  <c r="CA205" i="4"/>
  <c r="CH207" i="4"/>
  <c r="CC210" i="4"/>
  <c r="CV213" i="4"/>
  <c r="CX216" i="4"/>
  <c r="C220" i="4"/>
  <c r="CT220" i="4" s="1"/>
  <c r="CA222" i="4"/>
  <c r="CV230" i="4"/>
  <c r="CH233" i="4"/>
  <c r="CI235" i="4"/>
  <c r="CB240" i="4"/>
  <c r="CS249" i="4"/>
  <c r="CP264" i="4"/>
  <c r="CE269" i="4"/>
  <c r="CS272" i="4"/>
  <c r="CS284" i="4"/>
  <c r="CP319" i="4"/>
  <c r="C358" i="4"/>
  <c r="C363" i="4"/>
  <c r="B373" i="4"/>
  <c r="B380" i="4"/>
  <c r="B386" i="4"/>
  <c r="CA397" i="4"/>
  <c r="V397" i="4" s="1"/>
  <c r="CA410" i="4"/>
  <c r="G410" i="4" s="1"/>
  <c r="AY233" i="5"/>
  <c r="AN136" i="5"/>
  <c r="B395" i="4"/>
  <c r="AY198" i="5"/>
  <c r="S67" i="5"/>
  <c r="E183" i="4"/>
  <c r="CO235" i="4"/>
  <c r="CU272" i="4"/>
  <c r="G25" i="4"/>
  <c r="CF38" i="4"/>
  <c r="CJ45" i="4"/>
  <c r="CB66" i="4"/>
  <c r="S66" i="4" s="1"/>
  <c r="CB82" i="4"/>
  <c r="S82" i="4" s="1"/>
  <c r="C123" i="4"/>
  <c r="C148" i="4"/>
  <c r="H176" i="4"/>
  <c r="CH200" i="4"/>
  <c r="CB203" i="4"/>
  <c r="CD205" i="4"/>
  <c r="CO207" i="4"/>
  <c r="CX210" i="4"/>
  <c r="C217" i="4"/>
  <c r="CD222" i="4"/>
  <c r="CP235" i="4"/>
  <c r="CH240" i="4"/>
  <c r="CQ245" i="4"/>
  <c r="CS253" i="4"/>
  <c r="CE257" i="4"/>
  <c r="CS261" i="4"/>
  <c r="CS264" i="4"/>
  <c r="CB267" i="4"/>
  <c r="CQ269" i="4"/>
  <c r="CS278" i="4"/>
  <c r="CB287" i="4"/>
  <c r="CE292" i="4"/>
  <c r="CP397" i="4"/>
  <c r="CP410" i="4"/>
  <c r="AT387" i="5"/>
  <c r="AT379" i="5"/>
  <c r="AW321" i="5"/>
  <c r="AY223" i="5"/>
  <c r="Y13" i="5"/>
  <c r="AN359" i="5"/>
  <c r="CU324" i="5"/>
  <c r="CF324" i="5"/>
  <c r="CT324" i="5"/>
  <c r="CE324" i="5"/>
  <c r="CS324" i="5"/>
  <c r="CD324" i="5"/>
  <c r="CR324" i="5"/>
  <c r="CG324" i="5"/>
  <c r="CT314" i="5"/>
  <c r="CE314" i="5"/>
  <c r="CU314" i="5"/>
  <c r="CD314" i="5"/>
  <c r="CS314" i="5"/>
  <c r="CG314" i="5"/>
  <c r="CR314" i="5"/>
  <c r="CF314" i="5"/>
  <c r="CW289" i="5"/>
  <c r="CI289" i="5"/>
  <c r="CV289" i="5"/>
  <c r="CF289" i="5"/>
  <c r="CU289" i="5"/>
  <c r="CT289" i="5"/>
  <c r="CH289" i="5"/>
  <c r="CG289" i="5"/>
  <c r="CT274" i="5"/>
  <c r="CF274" i="5"/>
  <c r="CW274" i="5"/>
  <c r="CI274" i="5"/>
  <c r="CV274" i="5"/>
  <c r="CH274" i="5"/>
  <c r="CU274" i="5"/>
  <c r="CG274" i="5"/>
  <c r="CV262" i="5"/>
  <c r="CH262" i="5"/>
  <c r="CU262" i="5"/>
  <c r="CG262" i="5"/>
  <c r="CT262" i="5"/>
  <c r="CF262" i="5"/>
  <c r="AY262" i="5" s="1"/>
  <c r="CW262" i="5"/>
  <c r="CI262" i="5"/>
  <c r="CT257" i="5"/>
  <c r="CF257" i="5"/>
  <c r="CW257" i="5"/>
  <c r="CI257" i="5"/>
  <c r="CV257" i="5"/>
  <c r="CH257" i="5"/>
  <c r="AY257" i="5" s="1"/>
  <c r="CG257" i="5"/>
  <c r="CU257" i="5"/>
  <c r="CT253" i="5"/>
  <c r="CF253" i="5"/>
  <c r="CW253" i="5"/>
  <c r="CI253" i="5"/>
  <c r="CV253" i="5"/>
  <c r="CH253" i="5"/>
  <c r="CG253" i="5"/>
  <c r="CU253" i="5"/>
  <c r="CT238" i="5"/>
  <c r="CE238" i="5"/>
  <c r="AY238" i="5" s="1"/>
  <c r="CY238" i="5"/>
  <c r="CS238" i="5"/>
  <c r="CK238" i="5"/>
  <c r="CF238" i="5"/>
  <c r="CY222" i="5"/>
  <c r="CF222" i="5"/>
  <c r="CS222" i="5"/>
  <c r="CE222" i="5"/>
  <c r="AY222" i="5" s="1"/>
  <c r="CK222" i="5"/>
  <c r="CT222" i="5"/>
  <c r="AZ96" i="5"/>
  <c r="AX96" i="5"/>
  <c r="AB36" i="5"/>
  <c r="CY207" i="5"/>
  <c r="CF207" i="5"/>
  <c r="CT207" i="5"/>
  <c r="CE207" i="5"/>
  <c r="AY207" i="5" s="1"/>
  <c r="CS207" i="5"/>
  <c r="CK207" i="5"/>
  <c r="CT211" i="5"/>
  <c r="CE211" i="5"/>
  <c r="CS211" i="5"/>
  <c r="CK211" i="5"/>
  <c r="CY211" i="5"/>
  <c r="CF211" i="5"/>
  <c r="S76" i="5"/>
  <c r="S68" i="5"/>
  <c r="AN140" i="5"/>
  <c r="AX97" i="5"/>
  <c r="AZ97" i="5"/>
  <c r="AL346" i="5"/>
  <c r="G409" i="5"/>
  <c r="AX337" i="5"/>
  <c r="V351" i="5"/>
  <c r="CS333" i="5"/>
  <c r="CC333" i="5"/>
  <c r="CR333" i="5"/>
  <c r="CF333" i="5"/>
  <c r="CQ333" i="5"/>
  <c r="CE333" i="5"/>
  <c r="CT333" i="5"/>
  <c r="CD333" i="5"/>
  <c r="CS315" i="5"/>
  <c r="CG315" i="5"/>
  <c r="CU315" i="5"/>
  <c r="CE315" i="5"/>
  <c r="CF315" i="5"/>
  <c r="CT315" i="5"/>
  <c r="CD315" i="5"/>
  <c r="CR315" i="5"/>
  <c r="CU316" i="5"/>
  <c r="CF316" i="5"/>
  <c r="CS316" i="5"/>
  <c r="CD316" i="5"/>
  <c r="CR316" i="5"/>
  <c r="CE316" i="5"/>
  <c r="CT316" i="5"/>
  <c r="CG316" i="5"/>
  <c r="CW287" i="5"/>
  <c r="CI287" i="5"/>
  <c r="CT287" i="5"/>
  <c r="CH287" i="5"/>
  <c r="CG287" i="5"/>
  <c r="CV287" i="5"/>
  <c r="CF287" i="5"/>
  <c r="CU287" i="5"/>
  <c r="CT276" i="5"/>
  <c r="CF276" i="5"/>
  <c r="CW276" i="5"/>
  <c r="CI276" i="5"/>
  <c r="CV276" i="5"/>
  <c r="CH276" i="5"/>
  <c r="CU276" i="5"/>
  <c r="CG276" i="5"/>
  <c r="AP300" i="5"/>
  <c r="CT284" i="5"/>
  <c r="CF284" i="5"/>
  <c r="CW284" i="5"/>
  <c r="CI284" i="5"/>
  <c r="CV284" i="5"/>
  <c r="CH284" i="5"/>
  <c r="CU284" i="5"/>
  <c r="CG284" i="5"/>
  <c r="CW281" i="5"/>
  <c r="CI281" i="5"/>
  <c r="CV281" i="5"/>
  <c r="CH281" i="5"/>
  <c r="CV261" i="5"/>
  <c r="CH261" i="5"/>
  <c r="CU261" i="5"/>
  <c r="CG261" i="5"/>
  <c r="CT261" i="5"/>
  <c r="CF261" i="5"/>
  <c r="CW261" i="5"/>
  <c r="CI261" i="5"/>
  <c r="AP301" i="5"/>
  <c r="CT258" i="5"/>
  <c r="CF258" i="5"/>
  <c r="CW258" i="5"/>
  <c r="CI258" i="5"/>
  <c r="CV258" i="5"/>
  <c r="CH258" i="5"/>
  <c r="CG258" i="5"/>
  <c r="CU258" i="5"/>
  <c r="CT254" i="5"/>
  <c r="CF254" i="5"/>
  <c r="CW254" i="5"/>
  <c r="CI254" i="5"/>
  <c r="CV254" i="5"/>
  <c r="CH254" i="5"/>
  <c r="CG254" i="5"/>
  <c r="CU254" i="5"/>
  <c r="CT245" i="5"/>
  <c r="CF245" i="5"/>
  <c r="AY245" i="5" s="1"/>
  <c r="CV245" i="5"/>
  <c r="CH245" i="5"/>
  <c r="CW245" i="5"/>
  <c r="CI245" i="5"/>
  <c r="CU245" i="5"/>
  <c r="CG245" i="5"/>
  <c r="CT232" i="5"/>
  <c r="CE232" i="5"/>
  <c r="CY232" i="5"/>
  <c r="CS232" i="5"/>
  <c r="CK232" i="5"/>
  <c r="CF232" i="5"/>
  <c r="CV272" i="5"/>
  <c r="CG272" i="5"/>
  <c r="CU272" i="5"/>
  <c r="CF272" i="5"/>
  <c r="CT272" i="5"/>
  <c r="CI272" i="5"/>
  <c r="CW272" i="5"/>
  <c r="CH272" i="5"/>
  <c r="CT251" i="5"/>
  <c r="CF251" i="5"/>
  <c r="AY251" i="5" s="1"/>
  <c r="CW251" i="5"/>
  <c r="CI251" i="5"/>
  <c r="CV251" i="5"/>
  <c r="CH251" i="5"/>
  <c r="CG251" i="5"/>
  <c r="CU251" i="5"/>
  <c r="CT269" i="5"/>
  <c r="CF269" i="5"/>
  <c r="CV269" i="5"/>
  <c r="CH269" i="5"/>
  <c r="CU269" i="5"/>
  <c r="CI269" i="5"/>
  <c r="CG269" i="5"/>
  <c r="CW269" i="5"/>
  <c r="CT249" i="5"/>
  <c r="CF249" i="5"/>
  <c r="CV249" i="5"/>
  <c r="CH249" i="5"/>
  <c r="CW249" i="5"/>
  <c r="CI249" i="5"/>
  <c r="CU249" i="5"/>
  <c r="CG249" i="5"/>
  <c r="CY226" i="5"/>
  <c r="CF226" i="5"/>
  <c r="CT226" i="5"/>
  <c r="CE226" i="5"/>
  <c r="AY226" i="5" s="1"/>
  <c r="CS226" i="5"/>
  <c r="CK226" i="5"/>
  <c r="CY224" i="5"/>
  <c r="CF224" i="5"/>
  <c r="CS224" i="5"/>
  <c r="CE224" i="5"/>
  <c r="CK224" i="5"/>
  <c r="CT224" i="5"/>
  <c r="CS218" i="5"/>
  <c r="CK218" i="5"/>
  <c r="CY218" i="5"/>
  <c r="CE218" i="5"/>
  <c r="CT218" i="5"/>
  <c r="CF218" i="5"/>
  <c r="CY205" i="5"/>
  <c r="CF205" i="5"/>
  <c r="CT205" i="5"/>
  <c r="CE205" i="5"/>
  <c r="CS205" i="5"/>
  <c r="CK205" i="5"/>
  <c r="R187" i="5"/>
  <c r="S172" i="5"/>
  <c r="AB45" i="5"/>
  <c r="AB39" i="5"/>
  <c r="Y14" i="5"/>
  <c r="CS214" i="5"/>
  <c r="CY214" i="5"/>
  <c r="CT214" i="5"/>
  <c r="CK214" i="5"/>
  <c r="CF214" i="5"/>
  <c r="CE214" i="5"/>
  <c r="AY214" i="5" s="1"/>
  <c r="AJ122" i="5"/>
  <c r="S169" i="5"/>
  <c r="Y59" i="5"/>
  <c r="Y55" i="5"/>
  <c r="R182" i="5"/>
  <c r="CY217" i="5"/>
  <c r="CF217" i="5"/>
  <c r="CT217" i="5"/>
  <c r="CS217" i="5"/>
  <c r="CK217" i="5"/>
  <c r="CE217" i="5"/>
  <c r="AY217" i="5" s="1"/>
  <c r="CY213" i="5"/>
  <c r="CE213" i="5"/>
  <c r="CT213" i="5"/>
  <c r="CS213" i="5"/>
  <c r="CK213" i="5"/>
  <c r="CF213" i="5"/>
  <c r="CY201" i="5"/>
  <c r="CF201" i="5"/>
  <c r="CT201" i="5"/>
  <c r="CE201" i="5"/>
  <c r="CS201" i="5"/>
  <c r="CK201" i="5"/>
  <c r="AT384" i="5"/>
  <c r="AN363" i="5"/>
  <c r="AN357" i="5"/>
  <c r="CY195" i="5"/>
  <c r="CF195" i="5"/>
  <c r="CT195" i="5"/>
  <c r="CE195" i="5"/>
  <c r="CS195" i="5"/>
  <c r="CK195" i="5"/>
  <c r="C163" i="5"/>
  <c r="AN141" i="5"/>
  <c r="CW280" i="5"/>
  <c r="CI280" i="5"/>
  <c r="CV280" i="5"/>
  <c r="CH280" i="5"/>
  <c r="CV270" i="5"/>
  <c r="CG270" i="5"/>
  <c r="CU270" i="5"/>
  <c r="CF270" i="5"/>
  <c r="CT270" i="5"/>
  <c r="CI270" i="5"/>
  <c r="CH270" i="5"/>
  <c r="CW270" i="5"/>
  <c r="CT247" i="5"/>
  <c r="CF247" i="5"/>
  <c r="AY247" i="5" s="1"/>
  <c r="CV247" i="5"/>
  <c r="CH247" i="5"/>
  <c r="CU247" i="5"/>
  <c r="CG247" i="5"/>
  <c r="CI247" i="5"/>
  <c r="CW247" i="5"/>
  <c r="CS332" i="5"/>
  <c r="CC332" i="5"/>
  <c r="CR332" i="5"/>
  <c r="CF332" i="5"/>
  <c r="CQ332" i="5"/>
  <c r="CE332" i="5"/>
  <c r="CD332" i="5"/>
  <c r="CT332" i="5"/>
  <c r="CU320" i="5"/>
  <c r="CF320" i="5"/>
  <c r="CT320" i="5"/>
  <c r="CE320" i="5"/>
  <c r="CS320" i="5"/>
  <c r="CD320" i="5"/>
  <c r="CR320" i="5"/>
  <c r="CG320" i="5"/>
  <c r="AY292" i="5"/>
  <c r="CW288" i="5"/>
  <c r="CI288" i="5"/>
  <c r="CU288" i="5"/>
  <c r="CT288" i="5"/>
  <c r="CH288" i="5"/>
  <c r="CG288" i="5"/>
  <c r="CV288" i="5"/>
  <c r="CF288" i="5"/>
  <c r="CS312" i="5"/>
  <c r="CG312" i="5"/>
  <c r="CR312" i="5"/>
  <c r="CF312" i="5"/>
  <c r="CU312" i="5"/>
  <c r="CE312" i="5"/>
  <c r="CD312" i="5"/>
  <c r="CT312" i="5"/>
  <c r="CT271" i="5"/>
  <c r="CI271" i="5"/>
  <c r="CW271" i="5"/>
  <c r="CH271" i="5"/>
  <c r="CV271" i="5"/>
  <c r="CG271" i="5"/>
  <c r="CU271" i="5"/>
  <c r="CF271" i="5"/>
  <c r="AY271" i="5" s="1"/>
  <c r="CT278" i="5"/>
  <c r="CF278" i="5"/>
  <c r="CW278" i="5"/>
  <c r="CI278" i="5"/>
  <c r="CV278" i="5"/>
  <c r="CH278" i="5"/>
  <c r="CU278" i="5"/>
  <c r="CG278" i="5"/>
  <c r="CT286" i="5"/>
  <c r="CF286" i="5"/>
  <c r="CW286" i="5"/>
  <c r="CI286" i="5"/>
  <c r="CV286" i="5"/>
  <c r="CH286" i="5"/>
  <c r="CU286" i="5"/>
  <c r="CG286" i="5"/>
  <c r="AY281" i="5"/>
  <c r="CV264" i="5"/>
  <c r="CH264" i="5"/>
  <c r="CU264" i="5"/>
  <c r="CG264" i="5"/>
  <c r="CT264" i="5"/>
  <c r="CF264" i="5"/>
  <c r="CW264" i="5"/>
  <c r="CI264" i="5"/>
  <c r="CU293" i="5"/>
  <c r="CG293" i="5"/>
  <c r="CW293" i="5"/>
  <c r="CI293" i="5"/>
  <c r="CT293" i="5"/>
  <c r="CF293" i="5"/>
  <c r="CH293" i="5"/>
  <c r="CV293" i="5"/>
  <c r="CV260" i="5"/>
  <c r="CH260" i="5"/>
  <c r="CU260" i="5"/>
  <c r="CG260" i="5"/>
  <c r="CT260" i="5"/>
  <c r="CF260" i="5"/>
  <c r="AY260" i="5" s="1"/>
  <c r="CI260" i="5"/>
  <c r="CW260" i="5"/>
  <c r="CT259" i="5"/>
  <c r="CF259" i="5"/>
  <c r="AY259" i="5" s="1"/>
  <c r="CW259" i="5"/>
  <c r="CI259" i="5"/>
  <c r="CV259" i="5"/>
  <c r="CH259" i="5"/>
  <c r="CG259" i="5"/>
  <c r="CU259" i="5"/>
  <c r="CT255" i="5"/>
  <c r="CF255" i="5"/>
  <c r="CW255" i="5"/>
  <c r="CI255" i="5"/>
  <c r="CV255" i="5"/>
  <c r="CH255" i="5"/>
  <c r="CG255" i="5"/>
  <c r="CU255" i="5"/>
  <c r="CT250" i="5"/>
  <c r="CF250" i="5"/>
  <c r="AY250" i="5" s="1"/>
  <c r="CV250" i="5"/>
  <c r="CH250" i="5"/>
  <c r="CW250" i="5"/>
  <c r="CI250" i="5"/>
  <c r="CG250" i="5"/>
  <c r="CU250" i="5"/>
  <c r="CT234" i="5"/>
  <c r="CE234" i="5"/>
  <c r="CY234" i="5"/>
  <c r="CS234" i="5"/>
  <c r="CK234" i="5"/>
  <c r="CF234" i="5"/>
  <c r="CK241" i="5"/>
  <c r="CT241" i="5"/>
  <c r="CE241" i="5"/>
  <c r="CS241" i="5"/>
  <c r="CY241" i="5"/>
  <c r="CF241" i="5"/>
  <c r="CT248" i="5"/>
  <c r="CF248" i="5"/>
  <c r="CV248" i="5"/>
  <c r="CH248" i="5"/>
  <c r="CW248" i="5"/>
  <c r="CI248" i="5"/>
  <c r="CU248" i="5"/>
  <c r="CG248" i="5"/>
  <c r="CF231" i="5"/>
  <c r="CY231" i="5"/>
  <c r="CT231" i="5"/>
  <c r="CE231" i="5"/>
  <c r="AY231" i="5" s="1"/>
  <c r="CS231" i="5"/>
  <c r="CK231" i="5"/>
  <c r="CK212" i="5"/>
  <c r="CY212" i="5"/>
  <c r="CF212" i="5"/>
  <c r="CT212" i="5"/>
  <c r="CE212" i="5"/>
  <c r="CS212" i="5"/>
  <c r="CO180" i="5"/>
  <c r="CB180" i="5"/>
  <c r="C183" i="5"/>
  <c r="CA180" i="5"/>
  <c r="CP180" i="5"/>
  <c r="R186" i="5"/>
  <c r="AB51" i="5"/>
  <c r="AB41" i="5"/>
  <c r="CY203" i="5"/>
  <c r="CF203" i="5"/>
  <c r="CT203" i="5"/>
  <c r="CE203" i="5"/>
  <c r="CS203" i="5"/>
  <c r="CK203" i="5"/>
  <c r="AY203" i="5" s="1"/>
  <c r="AB48" i="5"/>
  <c r="CT209" i="5"/>
  <c r="CE209" i="5"/>
  <c r="CS209" i="5"/>
  <c r="CK209" i="5"/>
  <c r="CY209" i="5"/>
  <c r="CF209" i="5"/>
  <c r="AY195" i="5"/>
  <c r="AJ126" i="5"/>
  <c r="CS330" i="5"/>
  <c r="CC330" i="5"/>
  <c r="CR330" i="5"/>
  <c r="CF330" i="5"/>
  <c r="CQ330" i="5"/>
  <c r="CE330" i="5"/>
  <c r="CT330" i="5"/>
  <c r="CD330" i="5"/>
  <c r="CU310" i="5"/>
  <c r="CE310" i="5"/>
  <c r="CT310" i="5"/>
  <c r="CD310" i="5"/>
  <c r="CS310" i="5"/>
  <c r="CG310" i="5"/>
  <c r="CF310" i="5"/>
  <c r="CR310" i="5"/>
  <c r="CT285" i="5"/>
  <c r="CF285" i="5"/>
  <c r="AY285" i="5" s="1"/>
  <c r="CW285" i="5"/>
  <c r="CI285" i="5"/>
  <c r="CV285" i="5"/>
  <c r="CH285" i="5"/>
  <c r="CU285" i="5"/>
  <c r="CG285" i="5"/>
  <c r="CT282" i="5"/>
  <c r="CF282" i="5"/>
  <c r="CW282" i="5"/>
  <c r="CI282" i="5"/>
  <c r="CV282" i="5"/>
  <c r="CH282" i="5"/>
  <c r="CU282" i="5"/>
  <c r="CG282" i="5"/>
  <c r="CT277" i="5"/>
  <c r="CF277" i="5"/>
  <c r="CW277" i="5"/>
  <c r="CI277" i="5"/>
  <c r="CV277" i="5"/>
  <c r="CH277" i="5"/>
  <c r="CU277" i="5"/>
  <c r="CG277" i="5"/>
  <c r="AY293" i="5"/>
  <c r="CK210" i="5"/>
  <c r="CY210" i="5"/>
  <c r="CF210" i="5"/>
  <c r="AY210" i="5" s="1"/>
  <c r="CT210" i="5"/>
  <c r="CE210" i="5"/>
  <c r="CS210" i="5"/>
  <c r="CO167" i="5"/>
  <c r="CB167" i="5"/>
  <c r="C170" i="5"/>
  <c r="CA167" i="5"/>
  <c r="CP167" i="5"/>
  <c r="AB40" i="5"/>
  <c r="AL345" i="5"/>
  <c r="AL344" i="5"/>
  <c r="V401" i="5"/>
  <c r="AX335" i="5"/>
  <c r="AT382" i="5"/>
  <c r="CS331" i="5"/>
  <c r="CC331" i="5"/>
  <c r="CR331" i="5"/>
  <c r="CF331" i="5"/>
  <c r="CQ331" i="5"/>
  <c r="CE331" i="5"/>
  <c r="CD331" i="5"/>
  <c r="CT331" i="5"/>
  <c r="AW313" i="5"/>
  <c r="AT373" i="5"/>
  <c r="AN366" i="5"/>
  <c r="AN364" i="5"/>
  <c r="AN362" i="5"/>
  <c r="AN360" i="5"/>
  <c r="AN358" i="5"/>
  <c r="AT388" i="5"/>
  <c r="CU322" i="5"/>
  <c r="CF322" i="5"/>
  <c r="CT322" i="5"/>
  <c r="CE322" i="5"/>
  <c r="CS322" i="5"/>
  <c r="CD322" i="5"/>
  <c r="CR322" i="5"/>
  <c r="CG322" i="5"/>
  <c r="CS308" i="5"/>
  <c r="CG308" i="5"/>
  <c r="CU308" i="5"/>
  <c r="CE308" i="5"/>
  <c r="CR308" i="5"/>
  <c r="CF308" i="5"/>
  <c r="CT308" i="5"/>
  <c r="CD308" i="5"/>
  <c r="AW308" i="5" s="1"/>
  <c r="CT273" i="5"/>
  <c r="CI273" i="5"/>
  <c r="CW273" i="5"/>
  <c r="CH273" i="5"/>
  <c r="CV273" i="5"/>
  <c r="CG273" i="5"/>
  <c r="CF273" i="5"/>
  <c r="AY273" i="5" s="1"/>
  <c r="CU273" i="5"/>
  <c r="CT283" i="5"/>
  <c r="CF283" i="5"/>
  <c r="CW283" i="5"/>
  <c r="CI283" i="5"/>
  <c r="CV283" i="5"/>
  <c r="CH283" i="5"/>
  <c r="CU283" i="5"/>
  <c r="CG283" i="5"/>
  <c r="CT268" i="5"/>
  <c r="CF268" i="5"/>
  <c r="CV268" i="5"/>
  <c r="CH268" i="5"/>
  <c r="CW268" i="5"/>
  <c r="CU268" i="5"/>
  <c r="CI268" i="5"/>
  <c r="CG268" i="5"/>
  <c r="AY248" i="5"/>
  <c r="CW279" i="5"/>
  <c r="CI279" i="5"/>
  <c r="CV279" i="5"/>
  <c r="CH279" i="5"/>
  <c r="AY279" i="5" s="1"/>
  <c r="CT275" i="5"/>
  <c r="CF275" i="5"/>
  <c r="CW275" i="5"/>
  <c r="CI275" i="5"/>
  <c r="CV275" i="5"/>
  <c r="CH275" i="5"/>
  <c r="CU275" i="5"/>
  <c r="CG275" i="5"/>
  <c r="CV263" i="5"/>
  <c r="CH263" i="5"/>
  <c r="CU263" i="5"/>
  <c r="CG263" i="5"/>
  <c r="CT263" i="5"/>
  <c r="CF263" i="5"/>
  <c r="CW263" i="5"/>
  <c r="CI263" i="5"/>
  <c r="AY263" i="5" s="1"/>
  <c r="CT256" i="5"/>
  <c r="CF256" i="5"/>
  <c r="CW256" i="5"/>
  <c r="CI256" i="5"/>
  <c r="CV256" i="5"/>
  <c r="CH256" i="5"/>
  <c r="CG256" i="5"/>
  <c r="CU256" i="5"/>
  <c r="CT252" i="5"/>
  <c r="CF252" i="5"/>
  <c r="CW252" i="5"/>
  <c r="CI252" i="5"/>
  <c r="CV252" i="5"/>
  <c r="CH252" i="5"/>
  <c r="CG252" i="5"/>
  <c r="CU252" i="5"/>
  <c r="CT236" i="5"/>
  <c r="CE236" i="5"/>
  <c r="CY236" i="5"/>
  <c r="CS236" i="5"/>
  <c r="CK236" i="5"/>
  <c r="AY236" i="5" s="1"/>
  <c r="CF236" i="5"/>
  <c r="CT240" i="5"/>
  <c r="CE240" i="5"/>
  <c r="CK240" i="5"/>
  <c r="CS240" i="5"/>
  <c r="CY240" i="5"/>
  <c r="CF240" i="5"/>
  <c r="AY221" i="5"/>
  <c r="CO171" i="5"/>
  <c r="CB171" i="5"/>
  <c r="C175" i="5"/>
  <c r="CA171" i="5"/>
  <c r="CP171" i="5"/>
  <c r="CY197" i="5"/>
  <c r="CF197" i="5"/>
  <c r="CT197" i="5"/>
  <c r="CE197" i="5"/>
  <c r="CS197" i="5"/>
  <c r="CK197" i="5"/>
  <c r="S174" i="5"/>
  <c r="AB47" i="5"/>
  <c r="AB37" i="5"/>
  <c r="Y12" i="5"/>
  <c r="Y11" i="5"/>
  <c r="R181" i="5"/>
  <c r="CY199" i="5"/>
  <c r="CF199" i="5"/>
  <c r="CT199" i="5"/>
  <c r="CE199" i="5"/>
  <c r="AY199" i="5" s="1"/>
  <c r="CS199" i="5"/>
  <c r="CK199" i="5"/>
  <c r="P156" i="5"/>
  <c r="Y57" i="5"/>
  <c r="AB44" i="5"/>
  <c r="CS219" i="5"/>
  <c r="CK219" i="5"/>
  <c r="CY219" i="5"/>
  <c r="CE219" i="5"/>
  <c r="CF219" i="5"/>
  <c r="CT219" i="5"/>
  <c r="CS216" i="5"/>
  <c r="CY216" i="5"/>
  <c r="CT216" i="5"/>
  <c r="CK216" i="5"/>
  <c r="CF216" i="5"/>
  <c r="CE216" i="5"/>
  <c r="P160" i="5"/>
  <c r="AX98" i="5"/>
  <c r="AX95" i="5"/>
  <c r="AZ95" i="5"/>
  <c r="CY215" i="5"/>
  <c r="CF215" i="5"/>
  <c r="CT215" i="5"/>
  <c r="CS215" i="5"/>
  <c r="CK215" i="5"/>
  <c r="CE215" i="5"/>
  <c r="AY215" i="5" s="1"/>
  <c r="AN139" i="5"/>
  <c r="CU104" i="4"/>
  <c r="CW104" i="4"/>
  <c r="CH104" i="4"/>
  <c r="CG104" i="4"/>
  <c r="AM104" i="4" s="1"/>
  <c r="CV104" i="4"/>
  <c r="CI104" i="4"/>
  <c r="CO134" i="4"/>
  <c r="CQ134" i="4"/>
  <c r="CB134" i="4"/>
  <c r="CA134" i="4"/>
  <c r="CP134" i="4"/>
  <c r="CC134" i="4"/>
  <c r="CF209" i="4"/>
  <c r="CE209" i="4"/>
  <c r="CY212" i="4"/>
  <c r="CF212" i="4"/>
  <c r="CS212" i="4"/>
  <c r="CT212" i="4"/>
  <c r="CE212" i="4"/>
  <c r="CK212" i="4"/>
  <c r="CW106" i="4"/>
  <c r="CH106" i="4"/>
  <c r="CG106" i="4"/>
  <c r="AM106" i="4" s="1"/>
  <c r="CV106" i="4"/>
  <c r="CI106" i="4"/>
  <c r="CB120" i="4"/>
  <c r="CP120" i="4"/>
  <c r="CO120" i="4"/>
  <c r="CA120" i="4"/>
  <c r="AJ120" i="4" s="1"/>
  <c r="CB127" i="4"/>
  <c r="CP127" i="4"/>
  <c r="CA127" i="4"/>
  <c r="CO127" i="4"/>
  <c r="CO136" i="4"/>
  <c r="CQ136" i="4"/>
  <c r="CB136" i="4"/>
  <c r="CA136" i="4"/>
  <c r="CP136" i="4"/>
  <c r="CC136" i="4"/>
  <c r="CS213" i="4"/>
  <c r="CY213" i="4"/>
  <c r="CF213" i="4"/>
  <c r="CE213" i="4"/>
  <c r="CT213" i="4"/>
  <c r="CK213" i="4"/>
  <c r="CY216" i="4"/>
  <c r="CF216" i="4"/>
  <c r="CS216" i="4"/>
  <c r="CT216" i="4"/>
  <c r="CE216" i="4"/>
  <c r="CK216" i="4"/>
  <c r="CA123" i="4"/>
  <c r="CO123" i="4"/>
  <c r="CP138" i="4"/>
  <c r="CA138" i="4"/>
  <c r="CC138" i="4"/>
  <c r="CB138" i="4"/>
  <c r="CQ138" i="4"/>
  <c r="CO138" i="4"/>
  <c r="CP160" i="4"/>
  <c r="CB160" i="4"/>
  <c r="CO160" i="4"/>
  <c r="CA160" i="4"/>
  <c r="CS217" i="4"/>
  <c r="CY217" i="4"/>
  <c r="CF217" i="4"/>
  <c r="CE217" i="4"/>
  <c r="CT217" i="4"/>
  <c r="CK217" i="4"/>
  <c r="CO98" i="4"/>
  <c r="CQ98" i="4"/>
  <c r="CB98" i="4"/>
  <c r="CA98" i="4"/>
  <c r="CP98" i="4"/>
  <c r="CC98" i="4"/>
  <c r="CB119" i="4"/>
  <c r="CP119" i="4"/>
  <c r="CA119" i="4"/>
  <c r="CO119" i="4"/>
  <c r="CB128" i="4"/>
  <c r="CP128" i="4"/>
  <c r="CO128" i="4"/>
  <c r="CA128" i="4"/>
  <c r="CO97" i="4"/>
  <c r="CC97" i="4"/>
  <c r="CW103" i="4"/>
  <c r="CH103" i="4"/>
  <c r="CU103" i="4"/>
  <c r="CI103" i="4"/>
  <c r="CW105" i="4"/>
  <c r="CH105" i="4"/>
  <c r="CU105" i="4"/>
  <c r="G19" i="4"/>
  <c r="G27" i="4"/>
  <c r="CP140" i="4"/>
  <c r="CA140" i="4"/>
  <c r="CC140" i="4"/>
  <c r="CO140" i="4"/>
  <c r="CB146" i="4"/>
  <c r="AS146" i="4" s="1"/>
  <c r="CP146" i="4"/>
  <c r="CQ146" i="4"/>
  <c r="CB150" i="4"/>
  <c r="AS150" i="4" s="1"/>
  <c r="CP150" i="4"/>
  <c r="CQ150" i="4"/>
  <c r="D157" i="4"/>
  <c r="D163" i="4" s="1"/>
  <c r="C159" i="4"/>
  <c r="CP167" i="4"/>
  <c r="CB167" i="4"/>
  <c r="S167" i="4" s="1"/>
  <c r="C170" i="4"/>
  <c r="C176" i="4" s="1"/>
  <c r="CP168" i="4"/>
  <c r="CB168" i="4"/>
  <c r="S168" i="4" s="1"/>
  <c r="CP169" i="4"/>
  <c r="CB169" i="4"/>
  <c r="S169" i="4" s="1"/>
  <c r="D170" i="4"/>
  <c r="CA171" i="4"/>
  <c r="CA172" i="4"/>
  <c r="CA173" i="4"/>
  <c r="S173" i="4" s="1"/>
  <c r="CA174" i="4"/>
  <c r="CA184" i="4"/>
  <c r="CP184" i="4"/>
  <c r="CB184" i="4"/>
  <c r="CA185" i="4"/>
  <c r="CB185" i="4"/>
  <c r="CP185" i="4"/>
  <c r="CA186" i="4"/>
  <c r="R186" i="4" s="1"/>
  <c r="CP186" i="4"/>
  <c r="CB186" i="4"/>
  <c r="CA187" i="4"/>
  <c r="CB187" i="4"/>
  <c r="CX193" i="4"/>
  <c r="C193" i="4"/>
  <c r="CJ193" i="4"/>
  <c r="CU193" i="4"/>
  <c r="CG193" i="4"/>
  <c r="CG201" i="4"/>
  <c r="CC201" i="4"/>
  <c r="CQ201" i="4"/>
  <c r="C201" i="4"/>
  <c r="CX202" i="4"/>
  <c r="C202" i="4"/>
  <c r="CJ202" i="4"/>
  <c r="CU202" i="4"/>
  <c r="CG202" i="4"/>
  <c r="CB210" i="4"/>
  <c r="CW210" i="4"/>
  <c r="CO210" i="4"/>
  <c r="CH210" i="4"/>
  <c r="CD210" i="4"/>
  <c r="CI210" i="4"/>
  <c r="CA210" i="4"/>
  <c r="CP210" i="4"/>
  <c r="CR210" i="4"/>
  <c r="CB214" i="4"/>
  <c r="CW214" i="4"/>
  <c r="CO214" i="4"/>
  <c r="CH214" i="4"/>
  <c r="CD214" i="4"/>
  <c r="CI214" i="4"/>
  <c r="CA214" i="4"/>
  <c r="CP214" i="4"/>
  <c r="CR214" i="4"/>
  <c r="CW218" i="4"/>
  <c r="CI218" i="4"/>
  <c r="CV218" i="4"/>
  <c r="CA218" i="4"/>
  <c r="CR218" i="4"/>
  <c r="CO218" i="4"/>
  <c r="CU227" i="4"/>
  <c r="CC227" i="4"/>
  <c r="C227" i="4"/>
  <c r="CX227" i="4"/>
  <c r="CQ227" i="4"/>
  <c r="CG227" i="4"/>
  <c r="CV11" i="4"/>
  <c r="CF11" i="4"/>
  <c r="CB11" i="4"/>
  <c r="CT11" i="4"/>
  <c r="CP11" i="4"/>
  <c r="CH11" i="4"/>
  <c r="CD11" i="4"/>
  <c r="CG11" i="4"/>
  <c r="CQ11" i="4"/>
  <c r="CC12" i="4"/>
  <c r="CV13" i="4"/>
  <c r="CF13" i="4"/>
  <c r="CB13" i="4"/>
  <c r="CT13" i="4"/>
  <c r="CP13" i="4"/>
  <c r="CH13" i="4"/>
  <c r="CD13" i="4"/>
  <c r="CG13" i="4"/>
  <c r="CQ13" i="4"/>
  <c r="CC14" i="4"/>
  <c r="G21" i="4"/>
  <c r="G29" i="4"/>
  <c r="C63" i="4"/>
  <c r="CG103" i="4"/>
  <c r="CG105" i="4"/>
  <c r="AM105" i="4" s="1"/>
  <c r="CQ140" i="4"/>
  <c r="CB147" i="4"/>
  <c r="AS147" i="4" s="1"/>
  <c r="CP147" i="4"/>
  <c r="CQ147" i="4"/>
  <c r="C157" i="4"/>
  <c r="E176" i="4"/>
  <c r="CC198" i="4"/>
  <c r="CG199" i="4"/>
  <c r="CC199" i="4"/>
  <c r="CQ199" i="4"/>
  <c r="C199" i="4"/>
  <c r="CX200" i="4"/>
  <c r="C200" i="4"/>
  <c r="CJ200" i="4"/>
  <c r="CU200" i="4"/>
  <c r="CG200" i="4"/>
  <c r="CJ201" i="4"/>
  <c r="CU201" i="4"/>
  <c r="CV210" i="4"/>
  <c r="CW211" i="4"/>
  <c r="CO211" i="4"/>
  <c r="CH211" i="4"/>
  <c r="CD211" i="4"/>
  <c r="CB211" i="4"/>
  <c r="CP211" i="4"/>
  <c r="CI211" i="4"/>
  <c r="CA211" i="4"/>
  <c r="CR211" i="4"/>
  <c r="CV214" i="4"/>
  <c r="CW215" i="4"/>
  <c r="CO215" i="4"/>
  <c r="CH215" i="4"/>
  <c r="CD215" i="4"/>
  <c r="CB215" i="4"/>
  <c r="CP215" i="4"/>
  <c r="CI215" i="4"/>
  <c r="CA215" i="4"/>
  <c r="CR215" i="4"/>
  <c r="CD218" i="4"/>
  <c r="CW220" i="4"/>
  <c r="CI220" i="4"/>
  <c r="CR220" i="4"/>
  <c r="CV220" i="4"/>
  <c r="CA220" i="4"/>
  <c r="CO220" i="4"/>
  <c r="CA89" i="4"/>
  <c r="CO89" i="4"/>
  <c r="CI105" i="4"/>
  <c r="CB121" i="4"/>
  <c r="AJ121" i="4" s="1"/>
  <c r="CP121" i="4"/>
  <c r="CO121" i="4"/>
  <c r="CB125" i="4"/>
  <c r="AJ125" i="4" s="1"/>
  <c r="CP125" i="4"/>
  <c r="CO125" i="4"/>
  <c r="CQ133" i="4"/>
  <c r="CB133" i="4"/>
  <c r="CO133" i="4"/>
  <c r="CC133" i="4"/>
  <c r="CQ135" i="4"/>
  <c r="CB135" i="4"/>
  <c r="CO135" i="4"/>
  <c r="CC135" i="4"/>
  <c r="CQ137" i="4"/>
  <c r="CB137" i="4"/>
  <c r="AN137" i="4" s="1"/>
  <c r="CO137" i="4"/>
  <c r="CC137" i="4"/>
  <c r="CC139" i="4"/>
  <c r="CP139" i="4"/>
  <c r="CA139" i="4"/>
  <c r="AN139" i="4" s="1"/>
  <c r="CO139" i="4"/>
  <c r="CC141" i="4"/>
  <c r="CP141" i="4"/>
  <c r="CA141" i="4"/>
  <c r="CO141" i="4"/>
  <c r="CQ148" i="4"/>
  <c r="E163" i="4"/>
  <c r="CA155" i="4"/>
  <c r="P155" i="4" s="1"/>
  <c r="CO155" i="4"/>
  <c r="CP155" i="4"/>
  <c r="CP161" i="4"/>
  <c r="CB161" i="4"/>
  <c r="P161" i="4" s="1"/>
  <c r="CO161" i="4"/>
  <c r="CP171" i="4"/>
  <c r="C175" i="4"/>
  <c r="CB171" i="4"/>
  <c r="CP172" i="4"/>
  <c r="CB172" i="4"/>
  <c r="CP173" i="4"/>
  <c r="CB173" i="4"/>
  <c r="CP174" i="4"/>
  <c r="CB174" i="4"/>
  <c r="D175" i="4"/>
  <c r="CG197" i="4"/>
  <c r="CC197" i="4"/>
  <c r="CQ197" i="4"/>
  <c r="C197" i="4"/>
  <c r="CX198" i="4"/>
  <c r="C198" i="4"/>
  <c r="CJ198" i="4"/>
  <c r="CU198" i="4"/>
  <c r="CG198" i="4"/>
  <c r="CG205" i="4"/>
  <c r="CC205" i="4"/>
  <c r="CQ205" i="4"/>
  <c r="C205" i="4"/>
  <c r="CG206" i="4"/>
  <c r="CC206" i="4"/>
  <c r="CX206" i="4"/>
  <c r="C206" i="4"/>
  <c r="CQ206" i="4"/>
  <c r="CU206" i="4"/>
  <c r="CJ206" i="4"/>
  <c r="CY210" i="4"/>
  <c r="CF210" i="4"/>
  <c r="CS210" i="4"/>
  <c r="CT210" i="4"/>
  <c r="CE210" i="4"/>
  <c r="CB212" i="4"/>
  <c r="CW212" i="4"/>
  <c r="CO212" i="4"/>
  <c r="CH212" i="4"/>
  <c r="CD212" i="4"/>
  <c r="CI212" i="4"/>
  <c r="CA212" i="4"/>
  <c r="CP212" i="4"/>
  <c r="CR212" i="4"/>
  <c r="CY214" i="4"/>
  <c r="CF214" i="4"/>
  <c r="CS214" i="4"/>
  <c r="CT214" i="4"/>
  <c r="CE214" i="4"/>
  <c r="CB216" i="4"/>
  <c r="CW216" i="4"/>
  <c r="CO216" i="4"/>
  <c r="CH216" i="4"/>
  <c r="CD216" i="4"/>
  <c r="CI216" i="4"/>
  <c r="CA216" i="4"/>
  <c r="CP216" i="4"/>
  <c r="CR216" i="4"/>
  <c r="CS218" i="4"/>
  <c r="CK218" i="4"/>
  <c r="CY218" i="4"/>
  <c r="CE218" i="4"/>
  <c r="CF218" i="4"/>
  <c r="CG222" i="4"/>
  <c r="CC222" i="4"/>
  <c r="CQ222" i="4"/>
  <c r="C222" i="4"/>
  <c r="CX222" i="4"/>
  <c r="CU222" i="4"/>
  <c r="CJ222" i="4"/>
  <c r="CX232" i="4"/>
  <c r="C232" i="4"/>
  <c r="CJ232" i="4"/>
  <c r="CU232" i="4"/>
  <c r="CG232" i="4"/>
  <c r="CQ232" i="4"/>
  <c r="CC232" i="4"/>
  <c r="CT12" i="4"/>
  <c r="CP12" i="4"/>
  <c r="CH12" i="4"/>
  <c r="CD12" i="4"/>
  <c r="CV12" i="4"/>
  <c r="CF12" i="4"/>
  <c r="CB12" i="4"/>
  <c r="CG12" i="4"/>
  <c r="CQ12" i="4"/>
  <c r="CT14" i="4"/>
  <c r="CP14" i="4"/>
  <c r="CH14" i="4"/>
  <c r="CD14" i="4"/>
  <c r="CV14" i="4"/>
  <c r="CF14" i="4"/>
  <c r="CB14" i="4"/>
  <c r="Y14" i="4" s="1"/>
  <c r="CG14" i="4"/>
  <c r="CQ14" i="4"/>
  <c r="CB89" i="4"/>
  <c r="CP96" i="4"/>
  <c r="CA96" i="4"/>
  <c r="CC96" i="4"/>
  <c r="CB96" i="4"/>
  <c r="CV103" i="4"/>
  <c r="CV105" i="4"/>
  <c r="CB122" i="4"/>
  <c r="AJ122" i="4" s="1"/>
  <c r="CP122" i="4"/>
  <c r="CO122" i="4"/>
  <c r="CB126" i="4"/>
  <c r="AJ126" i="4" s="1"/>
  <c r="CP126" i="4"/>
  <c r="CO126" i="4"/>
  <c r="CP133" i="4"/>
  <c r="CP135" i="4"/>
  <c r="CP137" i="4"/>
  <c r="CQ139" i="4"/>
  <c r="CB140" i="4"/>
  <c r="CQ141" i="4"/>
  <c r="CC146" i="4"/>
  <c r="CB149" i="4"/>
  <c r="AS149" i="4" s="1"/>
  <c r="CP149" i="4"/>
  <c r="CQ149" i="4"/>
  <c r="CC150" i="4"/>
  <c r="CA156" i="4"/>
  <c r="P156" i="4" s="1"/>
  <c r="CO156" i="4"/>
  <c r="CP156" i="4"/>
  <c r="CP158" i="4"/>
  <c r="CB158" i="4"/>
  <c r="P158" i="4" s="1"/>
  <c r="CO158" i="4"/>
  <c r="C162" i="4"/>
  <c r="CO167" i="4"/>
  <c r="CO168" i="4"/>
  <c r="CO169" i="4"/>
  <c r="CP180" i="4"/>
  <c r="CB180" i="4"/>
  <c r="CP182" i="4"/>
  <c r="CB182" i="4"/>
  <c r="D183" i="4"/>
  <c r="CO184" i="4"/>
  <c r="CO185" i="4"/>
  <c r="CO186" i="4"/>
  <c r="CC193" i="4"/>
  <c r="CQ193" i="4"/>
  <c r="CG195" i="4"/>
  <c r="CC195" i="4"/>
  <c r="CQ195" i="4"/>
  <c r="C195" i="4"/>
  <c r="CX196" i="4"/>
  <c r="C196" i="4"/>
  <c r="CJ196" i="4"/>
  <c r="CU196" i="4"/>
  <c r="CG196" i="4"/>
  <c r="CJ197" i="4"/>
  <c r="CU197" i="4"/>
  <c r="CX201" i="4"/>
  <c r="CC202" i="4"/>
  <c r="CQ202" i="4"/>
  <c r="CG203" i="4"/>
  <c r="CC203" i="4"/>
  <c r="CQ203" i="4"/>
  <c r="C203" i="4"/>
  <c r="CX204" i="4"/>
  <c r="C204" i="4"/>
  <c r="CJ204" i="4"/>
  <c r="CU204" i="4"/>
  <c r="CG204" i="4"/>
  <c r="CJ205" i="4"/>
  <c r="CU205" i="4"/>
  <c r="CX207" i="4"/>
  <c r="C207" i="4"/>
  <c r="CG207" i="4"/>
  <c r="CC207" i="4"/>
  <c r="CJ207" i="4"/>
  <c r="CU207" i="4"/>
  <c r="CW209" i="4"/>
  <c r="CO209" i="4"/>
  <c r="CH209" i="4"/>
  <c r="CD209" i="4"/>
  <c r="CB209" i="4"/>
  <c r="CP209" i="4"/>
  <c r="CI209" i="4"/>
  <c r="CA209" i="4"/>
  <c r="CR209" i="4"/>
  <c r="CK210" i="4"/>
  <c r="CS211" i="4"/>
  <c r="CY211" i="4"/>
  <c r="CF211" i="4"/>
  <c r="CE211" i="4"/>
  <c r="CT211" i="4"/>
  <c r="CV212" i="4"/>
  <c r="CW213" i="4"/>
  <c r="CO213" i="4"/>
  <c r="CH213" i="4"/>
  <c r="CD213" i="4"/>
  <c r="CB213" i="4"/>
  <c r="CP213" i="4"/>
  <c r="CI213" i="4"/>
  <c r="CA213" i="4"/>
  <c r="CR213" i="4"/>
  <c r="CK214" i="4"/>
  <c r="CS215" i="4"/>
  <c r="CY215" i="4"/>
  <c r="CF215" i="4"/>
  <c r="CE215" i="4"/>
  <c r="CT215" i="4"/>
  <c r="CV216" i="4"/>
  <c r="CW217" i="4"/>
  <c r="CO217" i="4"/>
  <c r="CH217" i="4"/>
  <c r="CD217" i="4"/>
  <c r="CB217" i="4"/>
  <c r="CP217" i="4"/>
  <c r="CI217" i="4"/>
  <c r="CA217" i="4"/>
  <c r="CR217" i="4"/>
  <c r="CS220" i="4"/>
  <c r="CY220" i="4"/>
  <c r="CX223" i="4"/>
  <c r="C223" i="4"/>
  <c r="CJ223" i="4"/>
  <c r="CU223" i="4"/>
  <c r="CG223" i="4"/>
  <c r="CQ223" i="4"/>
  <c r="CC223" i="4"/>
  <c r="CG226" i="4"/>
  <c r="CC226" i="4"/>
  <c r="CQ226" i="4"/>
  <c r="C226" i="4"/>
  <c r="CU226" i="4"/>
  <c r="CJ226" i="4"/>
  <c r="CX226" i="4"/>
  <c r="CJ227" i="4"/>
  <c r="CU229" i="4"/>
  <c r="CC229" i="4"/>
  <c r="C229" i="4"/>
  <c r="CX229" i="4"/>
  <c r="CQ229" i="4"/>
  <c r="CG229" i="4"/>
  <c r="CG231" i="4"/>
  <c r="CC231" i="4"/>
  <c r="CQ231" i="4"/>
  <c r="C231" i="4"/>
  <c r="CU231" i="4"/>
  <c r="CJ231" i="4"/>
  <c r="CX231" i="4"/>
  <c r="CG235" i="4"/>
  <c r="CC235" i="4"/>
  <c r="CQ235" i="4"/>
  <c r="C235" i="4"/>
  <c r="CX236" i="4"/>
  <c r="C236" i="4"/>
  <c r="CJ236" i="4"/>
  <c r="CU236" i="4"/>
  <c r="CG236" i="4"/>
  <c r="CR261" i="4"/>
  <c r="C261" i="4"/>
  <c r="CD261" i="4"/>
  <c r="CR264" i="4"/>
  <c r="C264" i="4"/>
  <c r="CD264" i="4"/>
  <c r="CR268" i="4"/>
  <c r="C268" i="4"/>
  <c r="CD268" i="4"/>
  <c r="CT277" i="4"/>
  <c r="CG277" i="4"/>
  <c r="CU277" i="4"/>
  <c r="CO277" i="4"/>
  <c r="CW277" i="4"/>
  <c r="CH277" i="4"/>
  <c r="CV277" i="4"/>
  <c r="CF277" i="4"/>
  <c r="CA277" i="4"/>
  <c r="AY279" i="4"/>
  <c r="CR284" i="4"/>
  <c r="C284" i="4"/>
  <c r="CD284" i="4"/>
  <c r="CR288" i="4"/>
  <c r="C288" i="4"/>
  <c r="CD288" i="4"/>
  <c r="CB401" i="4"/>
  <c r="CA401" i="4"/>
  <c r="CP401" i="4"/>
  <c r="CO401" i="4"/>
  <c r="CA36" i="4"/>
  <c r="CI36" i="4"/>
  <c r="CP36" i="4"/>
  <c r="CT36" i="4"/>
  <c r="CX36" i="4"/>
  <c r="CA37" i="4"/>
  <c r="CI37" i="4"/>
  <c r="CP37" i="4"/>
  <c r="CT37" i="4"/>
  <c r="CX37" i="4"/>
  <c r="CA38" i="4"/>
  <c r="CI38" i="4"/>
  <c r="CP38" i="4"/>
  <c r="CT38" i="4"/>
  <c r="CX38" i="4"/>
  <c r="CA39" i="4"/>
  <c r="CI39" i="4"/>
  <c r="CP39" i="4"/>
  <c r="CT39" i="4"/>
  <c r="CX39" i="4"/>
  <c r="CA40" i="4"/>
  <c r="CI40" i="4"/>
  <c r="CP40" i="4"/>
  <c r="CT40" i="4"/>
  <c r="CX40" i="4"/>
  <c r="CA41" i="4"/>
  <c r="CI41" i="4"/>
  <c r="CP41" i="4"/>
  <c r="CT41" i="4"/>
  <c r="CX41" i="4"/>
  <c r="CA42" i="4"/>
  <c r="CI42" i="4"/>
  <c r="CP42" i="4"/>
  <c r="CT42" i="4"/>
  <c r="CX42" i="4"/>
  <c r="CA43" i="4"/>
  <c r="CI43" i="4"/>
  <c r="CP43" i="4"/>
  <c r="CT43" i="4"/>
  <c r="CX43" i="4"/>
  <c r="CA44" i="4"/>
  <c r="CI44" i="4"/>
  <c r="CP44" i="4"/>
  <c r="CT44" i="4"/>
  <c r="CX44" i="4"/>
  <c r="CA45" i="4"/>
  <c r="CI45" i="4"/>
  <c r="CP45" i="4"/>
  <c r="CT45" i="4"/>
  <c r="CX45" i="4"/>
  <c r="CA46" i="4"/>
  <c r="CI46" i="4"/>
  <c r="CP46" i="4"/>
  <c r="CT46" i="4"/>
  <c r="CX46" i="4"/>
  <c r="CA47" i="4"/>
  <c r="CI47" i="4"/>
  <c r="CP47" i="4"/>
  <c r="CT47" i="4"/>
  <c r="CX47" i="4"/>
  <c r="CA48" i="4"/>
  <c r="CI48" i="4"/>
  <c r="CP48" i="4"/>
  <c r="CT48" i="4"/>
  <c r="CX48" i="4"/>
  <c r="CA49" i="4"/>
  <c r="CI49" i="4"/>
  <c r="CP49" i="4"/>
  <c r="CT49" i="4"/>
  <c r="CX49" i="4"/>
  <c r="CA50" i="4"/>
  <c r="CI50" i="4"/>
  <c r="CP50" i="4"/>
  <c r="CT50" i="4"/>
  <c r="CX50" i="4"/>
  <c r="CA51" i="4"/>
  <c r="CI51" i="4"/>
  <c r="CP51" i="4"/>
  <c r="CT51" i="4"/>
  <c r="CX51" i="4"/>
  <c r="CA55" i="4"/>
  <c r="CE55" i="4"/>
  <c r="CO55" i="4"/>
  <c r="CS55" i="4"/>
  <c r="CG56" i="4"/>
  <c r="Y56" i="4" s="1"/>
  <c r="CA57" i="4"/>
  <c r="CE57" i="4"/>
  <c r="CO57" i="4"/>
  <c r="CS57" i="4"/>
  <c r="CG58" i="4"/>
  <c r="CA59" i="4"/>
  <c r="CE59" i="4"/>
  <c r="CO59" i="4"/>
  <c r="CS59" i="4"/>
  <c r="CA65" i="4"/>
  <c r="S65" i="4" s="1"/>
  <c r="CA67" i="4"/>
  <c r="CA69" i="4"/>
  <c r="S69" i="4" s="1"/>
  <c r="CA71" i="4"/>
  <c r="CA73" i="4"/>
  <c r="S73" i="4" s="1"/>
  <c r="CA75" i="4"/>
  <c r="S75" i="4" s="1"/>
  <c r="CA77" i="4"/>
  <c r="S77" i="4" s="1"/>
  <c r="CA79" i="4"/>
  <c r="S79" i="4" s="1"/>
  <c r="CA81" i="4"/>
  <c r="S81" i="4" s="1"/>
  <c r="CA83" i="4"/>
  <c r="S83" i="4" s="1"/>
  <c r="CB193" i="4"/>
  <c r="CB196" i="4"/>
  <c r="CB198" i="4"/>
  <c r="CB200" i="4"/>
  <c r="CB202" i="4"/>
  <c r="CB204" i="4"/>
  <c r="CV208" i="4"/>
  <c r="CP208" i="4"/>
  <c r="CH208" i="4"/>
  <c r="CB208" i="4"/>
  <c r="C208" i="4"/>
  <c r="CI208" i="4"/>
  <c r="CW208" i="4"/>
  <c r="C219" i="4"/>
  <c r="CD219" i="4"/>
  <c r="CW221" i="4"/>
  <c r="CI221" i="4"/>
  <c r="CH221" i="4"/>
  <c r="CU228" i="4"/>
  <c r="CC228" i="4"/>
  <c r="C228" i="4"/>
  <c r="CX228" i="4"/>
  <c r="CQ228" i="4"/>
  <c r="CJ228" i="4"/>
  <c r="CG233" i="4"/>
  <c r="CC233" i="4"/>
  <c r="CQ233" i="4"/>
  <c r="C233" i="4"/>
  <c r="CX234" i="4"/>
  <c r="C234" i="4"/>
  <c r="CJ234" i="4"/>
  <c r="CU234" i="4"/>
  <c r="CG234" i="4"/>
  <c r="CJ235" i="4"/>
  <c r="CU235" i="4"/>
  <c r="CR274" i="4"/>
  <c r="C274" i="4"/>
  <c r="CD274" i="4"/>
  <c r="CR278" i="4"/>
  <c r="C278" i="4"/>
  <c r="CD278" i="4"/>
  <c r="CR245" i="4"/>
  <c r="C245" i="4"/>
  <c r="CD245" i="4"/>
  <c r="CR250" i="4"/>
  <c r="C250" i="4"/>
  <c r="CD250" i="4"/>
  <c r="CR254" i="4"/>
  <c r="C254" i="4"/>
  <c r="CD254" i="4"/>
  <c r="CR258" i="4"/>
  <c r="C258" i="4"/>
  <c r="CD258" i="4"/>
  <c r="CO338" i="4"/>
  <c r="CA338" i="4"/>
  <c r="C338" i="4"/>
  <c r="CB409" i="4"/>
  <c r="CA409" i="4"/>
  <c r="CP409" i="4"/>
  <c r="CO409" i="4"/>
  <c r="CC36" i="4"/>
  <c r="CG36" i="4"/>
  <c r="CK36" i="4"/>
  <c r="CC37" i="4"/>
  <c r="CG37" i="4"/>
  <c r="CK37" i="4"/>
  <c r="CC38" i="4"/>
  <c r="CG38" i="4"/>
  <c r="CK38" i="4"/>
  <c r="CC39" i="4"/>
  <c r="CG39" i="4"/>
  <c r="CK39" i="4"/>
  <c r="CC40" i="4"/>
  <c r="CG40" i="4"/>
  <c r="CK40" i="4"/>
  <c r="CC41" i="4"/>
  <c r="CG41" i="4"/>
  <c r="CK41" i="4"/>
  <c r="CC42" i="4"/>
  <c r="CG42" i="4"/>
  <c r="CK42" i="4"/>
  <c r="CC43" i="4"/>
  <c r="CG43" i="4"/>
  <c r="CK43" i="4"/>
  <c r="CC44" i="4"/>
  <c r="CG44" i="4"/>
  <c r="CK44" i="4"/>
  <c r="CC45" i="4"/>
  <c r="CG45" i="4"/>
  <c r="CK45" i="4"/>
  <c r="CC46" i="4"/>
  <c r="CG46" i="4"/>
  <c r="CK46" i="4"/>
  <c r="CC47" i="4"/>
  <c r="CG47" i="4"/>
  <c r="CK47" i="4"/>
  <c r="CC48" i="4"/>
  <c r="CG48" i="4"/>
  <c r="CK48" i="4"/>
  <c r="CC49" i="4"/>
  <c r="CG49" i="4"/>
  <c r="CK49" i="4"/>
  <c r="CC50" i="4"/>
  <c r="CG50" i="4"/>
  <c r="CK50" i="4"/>
  <c r="CC51" i="4"/>
  <c r="CG51" i="4"/>
  <c r="CK51" i="4"/>
  <c r="CG55" i="4"/>
  <c r="CG57" i="4"/>
  <c r="CG59" i="4"/>
  <c r="G163" i="4"/>
  <c r="K163" i="4"/>
  <c r="O163" i="4"/>
  <c r="CP193" i="4"/>
  <c r="CI193" i="4"/>
  <c r="CA193" i="4"/>
  <c r="CD193" i="4"/>
  <c r="CR193" i="4"/>
  <c r="CW193" i="4"/>
  <c r="CP196" i="4"/>
  <c r="CI196" i="4"/>
  <c r="CA196" i="4"/>
  <c r="CD196" i="4"/>
  <c r="CR196" i="4"/>
  <c r="CW196" i="4"/>
  <c r="CP198" i="4"/>
  <c r="CI198" i="4"/>
  <c r="CA198" i="4"/>
  <c r="CD198" i="4"/>
  <c r="CR198" i="4"/>
  <c r="CW198" i="4"/>
  <c r="CP200" i="4"/>
  <c r="CI200" i="4"/>
  <c r="CA200" i="4"/>
  <c r="CD200" i="4"/>
  <c r="CR200" i="4"/>
  <c r="CW200" i="4"/>
  <c r="CP202" i="4"/>
  <c r="CI202" i="4"/>
  <c r="CA202" i="4"/>
  <c r="CD202" i="4"/>
  <c r="CR202" i="4"/>
  <c r="CW202" i="4"/>
  <c r="CP204" i="4"/>
  <c r="CI204" i="4"/>
  <c r="CA204" i="4"/>
  <c r="CD204" i="4"/>
  <c r="CR204" i="4"/>
  <c r="CW204" i="4"/>
  <c r="CW219" i="4"/>
  <c r="CI219" i="4"/>
  <c r="CH219" i="4"/>
  <c r="CS221" i="4"/>
  <c r="CK221" i="4"/>
  <c r="CE221" i="4"/>
  <c r="CY221" i="4"/>
  <c r="CG224" i="4"/>
  <c r="CC224" i="4"/>
  <c r="CQ224" i="4"/>
  <c r="C224" i="4"/>
  <c r="CX225" i="4"/>
  <c r="C225" i="4"/>
  <c r="CJ225" i="4"/>
  <c r="CU225" i="4"/>
  <c r="CG225" i="4"/>
  <c r="CX230" i="4"/>
  <c r="C230" i="4"/>
  <c r="CJ230" i="4"/>
  <c r="CU230" i="4"/>
  <c r="CG230" i="4"/>
  <c r="CX235" i="4"/>
  <c r="CC236" i="4"/>
  <c r="CQ236" i="4"/>
  <c r="CG237" i="4"/>
  <c r="CC237" i="4"/>
  <c r="CQ237" i="4"/>
  <c r="C237" i="4"/>
  <c r="CG238" i="4"/>
  <c r="CC238" i="4"/>
  <c r="CX238" i="4"/>
  <c r="C238" i="4"/>
  <c r="CQ238" i="4"/>
  <c r="CU238" i="4"/>
  <c r="CJ238" i="4"/>
  <c r="CX239" i="4"/>
  <c r="C239" i="4"/>
  <c r="CG239" i="4"/>
  <c r="CC239" i="4"/>
  <c r="CJ239" i="4"/>
  <c r="CU239" i="4"/>
  <c r="CR247" i="4"/>
  <c r="C247" i="4"/>
  <c r="CD247" i="4"/>
  <c r="CR251" i="4"/>
  <c r="C251" i="4"/>
  <c r="CD251" i="4"/>
  <c r="CR255" i="4"/>
  <c r="C255" i="4"/>
  <c r="CD255" i="4"/>
  <c r="CR259" i="4"/>
  <c r="C259" i="4"/>
  <c r="CD259" i="4"/>
  <c r="CT263" i="4"/>
  <c r="CG263" i="4"/>
  <c r="CW263" i="4"/>
  <c r="CH263" i="4"/>
  <c r="CU263" i="4"/>
  <c r="CO263" i="4"/>
  <c r="CV263" i="4"/>
  <c r="CF263" i="4"/>
  <c r="CA263" i="4"/>
  <c r="CG267" i="4"/>
  <c r="CA267" i="4"/>
  <c r="CT283" i="4"/>
  <c r="CG283" i="4"/>
  <c r="CU283" i="4"/>
  <c r="CO283" i="4"/>
  <c r="CW283" i="4"/>
  <c r="CH283" i="4"/>
  <c r="CV283" i="4"/>
  <c r="CF283" i="4"/>
  <c r="CA283" i="4"/>
  <c r="CT287" i="4"/>
  <c r="CG287" i="4"/>
  <c r="CU287" i="4"/>
  <c r="CO287" i="4"/>
  <c r="CW287" i="4"/>
  <c r="CH287" i="4"/>
  <c r="CV287" i="4"/>
  <c r="CF287" i="4"/>
  <c r="CA287" i="4"/>
  <c r="CR195" i="4"/>
  <c r="CR197" i="4"/>
  <c r="CR199" i="4"/>
  <c r="CR201" i="4"/>
  <c r="CR203" i="4"/>
  <c r="CR205" i="4"/>
  <c r="CA206" i="4"/>
  <c r="CI206" i="4"/>
  <c r="CP206" i="4"/>
  <c r="CR207" i="4"/>
  <c r="CJ209" i="4"/>
  <c r="CQ209" i="4"/>
  <c r="CJ211" i="4"/>
  <c r="CQ211" i="4"/>
  <c r="CJ213" i="4"/>
  <c r="CQ213" i="4"/>
  <c r="CJ215" i="4"/>
  <c r="CQ215" i="4"/>
  <c r="CJ217" i="4"/>
  <c r="CQ217" i="4"/>
  <c r="CQ218" i="4"/>
  <c r="CU218" i="4"/>
  <c r="CQ219" i="4"/>
  <c r="CU219" i="4"/>
  <c r="CQ220" i="4"/>
  <c r="CU220" i="4"/>
  <c r="CQ221" i="4"/>
  <c r="CU221" i="4"/>
  <c r="CB223" i="4"/>
  <c r="CB225" i="4"/>
  <c r="CD227" i="4"/>
  <c r="CD228" i="4"/>
  <c r="CD229" i="4"/>
  <c r="CB230" i="4"/>
  <c r="CB232" i="4"/>
  <c r="CB234" i="4"/>
  <c r="CB236" i="4"/>
  <c r="CG240" i="4"/>
  <c r="CC240" i="4"/>
  <c r="CX240" i="4"/>
  <c r="C240" i="4"/>
  <c r="CR248" i="4"/>
  <c r="C248" i="4"/>
  <c r="CD248" i="4"/>
  <c r="CR249" i="4"/>
  <c r="C249" i="4"/>
  <c r="CD249" i="4"/>
  <c r="CR256" i="4"/>
  <c r="C256" i="4"/>
  <c r="CD256" i="4"/>
  <c r="CR257" i="4"/>
  <c r="C257" i="4"/>
  <c r="CD257" i="4"/>
  <c r="CC260" i="4"/>
  <c r="CR262" i="4"/>
  <c r="C262" i="4"/>
  <c r="CD262" i="4"/>
  <c r="CT265" i="4"/>
  <c r="CG265" i="4"/>
  <c r="CU265" i="4"/>
  <c r="CO265" i="4"/>
  <c r="CW265" i="4"/>
  <c r="CH265" i="4"/>
  <c r="CI265" i="4"/>
  <c r="CR266" i="4"/>
  <c r="C266" i="4"/>
  <c r="CD266" i="4"/>
  <c r="CT269" i="4"/>
  <c r="CG269" i="4"/>
  <c r="CU269" i="4"/>
  <c r="CO269" i="4"/>
  <c r="CW269" i="4"/>
  <c r="CH269" i="4"/>
  <c r="CI269" i="4"/>
  <c r="CT270" i="4"/>
  <c r="CO270" i="4"/>
  <c r="CF270" i="4"/>
  <c r="CA270" i="4"/>
  <c r="CV270" i="4"/>
  <c r="CH270" i="4"/>
  <c r="CG270" i="4"/>
  <c r="CW270" i="4"/>
  <c r="CE271" i="4"/>
  <c r="CS271" i="4"/>
  <c r="CI272" i="4"/>
  <c r="CE273" i="4"/>
  <c r="CW281" i="4"/>
  <c r="CI281" i="4"/>
  <c r="CH281" i="4"/>
  <c r="CR282" i="4"/>
  <c r="C282" i="4"/>
  <c r="CD282" i="4"/>
  <c r="CT285" i="4"/>
  <c r="CG285" i="4"/>
  <c r="CW285" i="4"/>
  <c r="CH285" i="4"/>
  <c r="CU285" i="4"/>
  <c r="CO285" i="4"/>
  <c r="CI285" i="4"/>
  <c r="CR286" i="4"/>
  <c r="C286" i="4"/>
  <c r="CD286" i="4"/>
  <c r="CV289" i="4"/>
  <c r="CI289" i="4"/>
  <c r="CW289" i="4"/>
  <c r="CG289" i="4"/>
  <c r="CT289" i="4"/>
  <c r="CH289" i="4"/>
  <c r="CO289" i="4"/>
  <c r="CT290" i="4"/>
  <c r="CG290" i="4"/>
  <c r="CU290" i="4"/>
  <c r="CO290" i="4"/>
  <c r="CW290" i="4"/>
  <c r="CH290" i="4"/>
  <c r="CD290" i="4"/>
  <c r="CR291" i="4"/>
  <c r="C291" i="4"/>
  <c r="CD291" i="4"/>
  <c r="CP315" i="4"/>
  <c r="C315" i="4"/>
  <c r="C316" i="4"/>
  <c r="CC316" i="4"/>
  <c r="CQ316" i="4"/>
  <c r="C320" i="4"/>
  <c r="CQ320" i="4"/>
  <c r="CC320" i="4"/>
  <c r="CB322" i="4"/>
  <c r="CR206" i="4"/>
  <c r="CJ210" i="4"/>
  <c r="CQ210" i="4"/>
  <c r="CJ212" i="4"/>
  <c r="CQ212" i="4"/>
  <c r="CJ214" i="4"/>
  <c r="CQ214" i="4"/>
  <c r="CJ216" i="4"/>
  <c r="CQ216" i="4"/>
  <c r="CC218" i="4"/>
  <c r="CC219" i="4"/>
  <c r="CC220" i="4"/>
  <c r="CC221" i="4"/>
  <c r="CG221" i="4"/>
  <c r="CP223" i="4"/>
  <c r="CI223" i="4"/>
  <c r="CA223" i="4"/>
  <c r="CD223" i="4"/>
  <c r="CR223" i="4"/>
  <c r="CW223" i="4"/>
  <c r="CP225" i="4"/>
  <c r="CI225" i="4"/>
  <c r="CA225" i="4"/>
  <c r="CD225" i="4"/>
  <c r="CR225" i="4"/>
  <c r="CW225" i="4"/>
  <c r="CH227" i="4"/>
  <c r="CV227" i="4"/>
  <c r="CH228" i="4"/>
  <c r="CV228" i="4"/>
  <c r="CH229" i="4"/>
  <c r="CV229" i="4"/>
  <c r="CP230" i="4"/>
  <c r="CI230" i="4"/>
  <c r="CA230" i="4"/>
  <c r="CD230" i="4"/>
  <c r="CR230" i="4"/>
  <c r="CW230" i="4"/>
  <c r="CP232" i="4"/>
  <c r="CI232" i="4"/>
  <c r="CA232" i="4"/>
  <c r="CD232" i="4"/>
  <c r="CR232" i="4"/>
  <c r="CW232" i="4"/>
  <c r="CP234" i="4"/>
  <c r="CI234" i="4"/>
  <c r="CA234" i="4"/>
  <c r="CD234" i="4"/>
  <c r="CR234" i="4"/>
  <c r="CW234" i="4"/>
  <c r="CP236" i="4"/>
  <c r="CI236" i="4"/>
  <c r="CA236" i="4"/>
  <c r="CD236" i="4"/>
  <c r="CR236" i="4"/>
  <c r="CW236" i="4"/>
  <c r="CV238" i="4"/>
  <c r="CR238" i="4"/>
  <c r="CP238" i="4"/>
  <c r="CI238" i="4"/>
  <c r="CA238" i="4"/>
  <c r="CX241" i="4"/>
  <c r="C241" i="4"/>
  <c r="CG241" i="4"/>
  <c r="CC241" i="4"/>
  <c r="CQ241" i="4"/>
  <c r="CR252" i="4"/>
  <c r="C252" i="4"/>
  <c r="CD252" i="4"/>
  <c r="CR253" i="4"/>
  <c r="C253" i="4"/>
  <c r="CD253" i="4"/>
  <c r="CE260" i="4"/>
  <c r="CP260" i="4"/>
  <c r="CB260" i="4"/>
  <c r="C260" i="4"/>
  <c r="CS260" i="4"/>
  <c r="CT272" i="4"/>
  <c r="CO272" i="4"/>
  <c r="CF272" i="4"/>
  <c r="CA272" i="4"/>
  <c r="CH272" i="4"/>
  <c r="CV272" i="4"/>
  <c r="CD272" i="4"/>
  <c r="CT275" i="4"/>
  <c r="CG275" i="4"/>
  <c r="CW275" i="4"/>
  <c r="CH275" i="4"/>
  <c r="CU275" i="4"/>
  <c r="CO275" i="4"/>
  <c r="CI275" i="4"/>
  <c r="CR276" i="4"/>
  <c r="C276" i="4"/>
  <c r="CD276" i="4"/>
  <c r="CW279" i="4"/>
  <c r="CI279" i="4"/>
  <c r="CH279" i="4"/>
  <c r="C280" i="4"/>
  <c r="CR280" i="4"/>
  <c r="CD280" i="4"/>
  <c r="CA290" i="4"/>
  <c r="CF290" i="4"/>
  <c r="CB315" i="4"/>
  <c r="CR323" i="4"/>
  <c r="CG323" i="4"/>
  <c r="CU323" i="4"/>
  <c r="CF323" i="4"/>
  <c r="CT323" i="4"/>
  <c r="CE323" i="4"/>
  <c r="CD323" i="4"/>
  <c r="CS323" i="4"/>
  <c r="CR222" i="4"/>
  <c r="CR224" i="4"/>
  <c r="CR226" i="4"/>
  <c r="CR231" i="4"/>
  <c r="CR233" i="4"/>
  <c r="CR235" i="4"/>
  <c r="CR237" i="4"/>
  <c r="CR239" i="4"/>
  <c r="CA240" i="4"/>
  <c r="CI240" i="4"/>
  <c r="CP240" i="4"/>
  <c r="CR241" i="4"/>
  <c r="CE245" i="4"/>
  <c r="CC247" i="4"/>
  <c r="CE248" i="4"/>
  <c r="CC249" i="4"/>
  <c r="CE250" i="4"/>
  <c r="CC251" i="4"/>
  <c r="CE252" i="4"/>
  <c r="CC253" i="4"/>
  <c r="CE254" i="4"/>
  <c r="CC255" i="4"/>
  <c r="CE256" i="4"/>
  <c r="CC257" i="4"/>
  <c r="CE258" i="4"/>
  <c r="CC259" i="4"/>
  <c r="CE261" i="4"/>
  <c r="CB262" i="4"/>
  <c r="CQ262" i="4"/>
  <c r="CB266" i="4"/>
  <c r="CQ266" i="4"/>
  <c r="CB270" i="4"/>
  <c r="CS270" i="4"/>
  <c r="C271" i="4"/>
  <c r="CD271" i="4"/>
  <c r="CE272" i="4"/>
  <c r="CB274" i="4"/>
  <c r="CQ274" i="4"/>
  <c r="CB278" i="4"/>
  <c r="CQ278" i="4"/>
  <c r="CD281" i="4"/>
  <c r="CB284" i="4"/>
  <c r="CQ284" i="4"/>
  <c r="CB288" i="4"/>
  <c r="CQ288" i="4"/>
  <c r="CT310" i="4"/>
  <c r="CD310" i="4"/>
  <c r="CE310" i="4"/>
  <c r="CS310" i="4"/>
  <c r="CG310" i="4"/>
  <c r="CU310" i="4"/>
  <c r="CF310" i="4"/>
  <c r="CP311" i="4"/>
  <c r="C311" i="4"/>
  <c r="CS312" i="4"/>
  <c r="CR312" i="4"/>
  <c r="CF312" i="4"/>
  <c r="CD312" i="4"/>
  <c r="CU312" i="4"/>
  <c r="CG312" i="4"/>
  <c r="CT312" i="4"/>
  <c r="CE312" i="4"/>
  <c r="CR240" i="4"/>
  <c r="CC245" i="4"/>
  <c r="CC248" i="4"/>
  <c r="CC250" i="4"/>
  <c r="CC252" i="4"/>
  <c r="CC254" i="4"/>
  <c r="CC256" i="4"/>
  <c r="CC258" i="4"/>
  <c r="CC261" i="4"/>
  <c r="CE270" i="4"/>
  <c r="C273" i="4"/>
  <c r="CD273" i="4"/>
  <c r="CD279" i="4"/>
  <c r="CR292" i="4"/>
  <c r="C292" i="4"/>
  <c r="CD292" i="4"/>
  <c r="CC263" i="4"/>
  <c r="CC265" i="4"/>
  <c r="CC267" i="4"/>
  <c r="CC269" i="4"/>
  <c r="CC275" i="4"/>
  <c r="AY275" i="4" s="1"/>
  <c r="CC277" i="4"/>
  <c r="CC283" i="4"/>
  <c r="CC285" i="4"/>
  <c r="CC287" i="4"/>
  <c r="CC289" i="4"/>
  <c r="CR293" i="4"/>
  <c r="C293" i="4"/>
  <c r="CD293" i="4"/>
  <c r="CO300" i="4"/>
  <c r="CA300" i="4"/>
  <c r="CQ300" i="4"/>
  <c r="CB300" i="4"/>
  <c r="CD300" i="4"/>
  <c r="CP300" i="4"/>
  <c r="CP307" i="4"/>
  <c r="C307" i="4"/>
  <c r="CQ324" i="4"/>
  <c r="CO330" i="4"/>
  <c r="CO332" i="4"/>
  <c r="CB403" i="4"/>
  <c r="CA403" i="4"/>
  <c r="CP403" i="4"/>
  <c r="CO403" i="4"/>
  <c r="CR308" i="4"/>
  <c r="CF308" i="4"/>
  <c r="CD308" i="4"/>
  <c r="CT308" i="4"/>
  <c r="CG308" i="4"/>
  <c r="CU308" i="4"/>
  <c r="CE319" i="4"/>
  <c r="CS319" i="4"/>
  <c r="CT324" i="4"/>
  <c r="CE324" i="4"/>
  <c r="CS324" i="4"/>
  <c r="CD324" i="4"/>
  <c r="CR324" i="4"/>
  <c r="CF324" i="4"/>
  <c r="CG324" i="4"/>
  <c r="CB411" i="4"/>
  <c r="CA411" i="4"/>
  <c r="CP411" i="4"/>
  <c r="CO411" i="4"/>
  <c r="CC290" i="4"/>
  <c r="CC292" i="4"/>
  <c r="CE293" i="4"/>
  <c r="C301" i="4"/>
  <c r="CB316" i="4"/>
  <c r="CR317" i="4"/>
  <c r="CG317" i="4"/>
  <c r="CU317" i="4"/>
  <c r="CF317" i="4"/>
  <c r="C318" i="4"/>
  <c r="CC318" i="4"/>
  <c r="CQ318" i="4"/>
  <c r="CD321" i="4"/>
  <c r="CB324" i="4"/>
  <c r="CR329" i="4"/>
  <c r="CE329" i="4"/>
  <c r="CQ329" i="4"/>
  <c r="CD329" i="4"/>
  <c r="CF329" i="4"/>
  <c r="CO333" i="4"/>
  <c r="C334" i="4"/>
  <c r="CO335" i="4"/>
  <c r="CB396" i="4"/>
  <c r="CA396" i="4"/>
  <c r="CO396" i="4"/>
  <c r="CC293" i="4"/>
  <c r="C299" i="4"/>
  <c r="CB309" i="4"/>
  <c r="C309" i="4"/>
  <c r="CU314" i="4"/>
  <c r="CE314" i="4"/>
  <c r="CT314" i="4"/>
  <c r="CD314" i="4"/>
  <c r="AW314" i="4" s="1"/>
  <c r="CF314" i="4"/>
  <c r="CR314" i="4"/>
  <c r="CR321" i="4"/>
  <c r="CG321" i="4"/>
  <c r="CU321" i="4"/>
  <c r="CF321" i="4"/>
  <c r="C322" i="4"/>
  <c r="CC322" i="4"/>
  <c r="CQ322" i="4"/>
  <c r="AX329" i="4"/>
  <c r="CO331" i="4"/>
  <c r="CO337" i="4"/>
  <c r="CA337" i="4"/>
  <c r="CR339" i="4"/>
  <c r="CF339" i="4"/>
  <c r="CS339" i="4"/>
  <c r="CE339" i="4"/>
  <c r="CQ339" i="4"/>
  <c r="CD339" i="4"/>
  <c r="CC339" i="4"/>
  <c r="CD344" i="4"/>
  <c r="CR344" i="4"/>
  <c r="CC344" i="4"/>
  <c r="CA345" i="4"/>
  <c r="C345" i="4"/>
  <c r="CO345" i="4"/>
  <c r="CD346" i="4"/>
  <c r="CR346" i="4"/>
  <c r="CC346" i="4"/>
  <c r="CT351" i="4"/>
  <c r="B351" i="4"/>
  <c r="CR352" i="4"/>
  <c r="CQ352" i="4"/>
  <c r="CB352" i="4"/>
  <c r="CP352" i="4"/>
  <c r="CD352" i="4"/>
  <c r="CO352" i="4"/>
  <c r="CC352" i="4"/>
  <c r="CA352" i="4"/>
  <c r="CB398" i="4"/>
  <c r="CA398" i="4"/>
  <c r="CO398" i="4"/>
  <c r="C313" i="4"/>
  <c r="C330" i="4"/>
  <c r="C331" i="4"/>
  <c r="C332" i="4"/>
  <c r="C333" i="4"/>
  <c r="C335" i="4"/>
  <c r="C336" i="4"/>
  <c r="C337" i="4"/>
  <c r="CA358" i="4"/>
  <c r="CP358" i="4"/>
  <c r="CA359" i="4"/>
  <c r="CP359" i="4"/>
  <c r="CA360" i="4"/>
  <c r="AN360" i="4" s="1"/>
  <c r="CP360" i="4"/>
  <c r="CA361" i="4"/>
  <c r="CP361" i="4"/>
  <c r="CP362" i="4"/>
  <c r="CA363" i="4"/>
  <c r="CP363" i="4"/>
  <c r="CA364" i="4"/>
  <c r="CP364" i="4"/>
  <c r="CA365" i="4"/>
  <c r="CP365" i="4"/>
  <c r="CA366" i="4"/>
  <c r="AN366" i="4" s="1"/>
  <c r="CP366" i="4"/>
  <c r="CA372" i="4"/>
  <c r="CP372" i="4"/>
  <c r="CA373" i="4"/>
  <c r="CP373" i="4"/>
  <c r="CA375" i="4"/>
  <c r="CP375" i="4"/>
  <c r="CA376" i="4"/>
  <c r="CP376" i="4"/>
  <c r="CP378" i="4"/>
  <c r="CP379" i="4"/>
  <c r="CA380" i="4"/>
  <c r="CP380" i="4"/>
  <c r="CP381" i="4"/>
  <c r="CA382" i="4"/>
  <c r="CP382" i="4"/>
  <c r="CP384" i="4"/>
  <c r="CA386" i="4"/>
  <c r="CP386" i="4"/>
  <c r="CA387" i="4"/>
  <c r="AT387" i="4" s="1"/>
  <c r="CP387" i="4"/>
  <c r="CA389" i="4"/>
  <c r="CP389" i="4"/>
  <c r="CP337" i="4"/>
  <c r="CB344" i="4"/>
  <c r="AL344" i="4" s="1"/>
  <c r="CB345" i="4"/>
  <c r="CB346" i="4"/>
  <c r="CB394" i="4"/>
  <c r="V394" i="4" s="1"/>
  <c r="CA411" i="3"/>
  <c r="B411" i="3"/>
  <c r="CO411" i="3" s="1"/>
  <c r="B410" i="3"/>
  <c r="B409" i="3"/>
  <c r="CO404" i="3"/>
  <c r="CB404" i="3"/>
  <c r="V404" i="3" s="1"/>
  <c r="B404" i="3"/>
  <c r="CA404" i="3" s="1"/>
  <c r="B403" i="3"/>
  <c r="B402" i="3"/>
  <c r="B401" i="3"/>
  <c r="CO400" i="3"/>
  <c r="CB400" i="3"/>
  <c r="V400" i="3" s="1"/>
  <c r="B400" i="3"/>
  <c r="CA400" i="3" s="1"/>
  <c r="U399" i="3"/>
  <c r="T399" i="3"/>
  <c r="S399" i="3"/>
  <c r="R399" i="3"/>
  <c r="Q399" i="3"/>
  <c r="P399" i="3"/>
  <c r="O399" i="3"/>
  <c r="N399" i="3"/>
  <c r="M399" i="3"/>
  <c r="L399" i="3"/>
  <c r="K399" i="3"/>
  <c r="J399" i="3"/>
  <c r="I399" i="3"/>
  <c r="H399" i="3"/>
  <c r="G399" i="3"/>
  <c r="F399" i="3"/>
  <c r="E399" i="3"/>
  <c r="D399" i="3"/>
  <c r="C399" i="3"/>
  <c r="B398" i="3"/>
  <c r="CO398" i="3" s="1"/>
  <c r="CP397" i="3"/>
  <c r="B397" i="3"/>
  <c r="CA396" i="3"/>
  <c r="B396" i="3"/>
  <c r="U395" i="3"/>
  <c r="T395" i="3"/>
  <c r="S395" i="3"/>
  <c r="R395" i="3"/>
  <c r="Q395" i="3"/>
  <c r="P395" i="3"/>
  <c r="O395" i="3"/>
  <c r="N395" i="3"/>
  <c r="M395" i="3"/>
  <c r="L395" i="3"/>
  <c r="K395" i="3"/>
  <c r="I395" i="3"/>
  <c r="H395" i="3"/>
  <c r="G395" i="3"/>
  <c r="F395" i="3"/>
  <c r="E395" i="3"/>
  <c r="D395" i="3"/>
  <c r="C395" i="3"/>
  <c r="B394" i="3"/>
  <c r="D389" i="3"/>
  <c r="C389" i="3"/>
  <c r="B389" i="3"/>
  <c r="D388" i="3"/>
  <c r="C388" i="3"/>
  <c r="D387" i="3"/>
  <c r="C387" i="3"/>
  <c r="D386" i="3"/>
  <c r="C386" i="3"/>
  <c r="B386" i="3" s="1"/>
  <c r="D385" i="3"/>
  <c r="C385" i="3"/>
  <c r="B385" i="3" s="1"/>
  <c r="D384" i="3"/>
  <c r="C384" i="3"/>
  <c r="D382" i="3"/>
  <c r="C382" i="3"/>
  <c r="D381" i="3"/>
  <c r="B381" i="3" s="1"/>
  <c r="C381" i="3"/>
  <c r="D380" i="3"/>
  <c r="C380" i="3"/>
  <c r="B380" i="3" s="1"/>
  <c r="D379" i="3"/>
  <c r="B379" i="3" s="1"/>
  <c r="C379" i="3"/>
  <c r="D378" i="3"/>
  <c r="B378" i="3" s="1"/>
  <c r="C378" i="3"/>
  <c r="CO376" i="3"/>
  <c r="D376" i="3"/>
  <c r="C376" i="3"/>
  <c r="B376" i="3"/>
  <c r="D375" i="3"/>
  <c r="C375" i="3"/>
  <c r="B375" i="3" s="1"/>
  <c r="CA375" i="3" s="1"/>
  <c r="D373" i="3"/>
  <c r="C373" i="3"/>
  <c r="D372" i="3"/>
  <c r="C372" i="3"/>
  <c r="B372" i="3" s="1"/>
  <c r="CA372" i="3" s="1"/>
  <c r="E366" i="3"/>
  <c r="D366" i="3"/>
  <c r="C366" i="3" s="1"/>
  <c r="CO366" i="3" s="1"/>
  <c r="E365" i="3"/>
  <c r="C365" i="3" s="1"/>
  <c r="D365" i="3"/>
  <c r="E364" i="3"/>
  <c r="D364" i="3"/>
  <c r="E363" i="3"/>
  <c r="D363" i="3"/>
  <c r="E362" i="3"/>
  <c r="D362" i="3"/>
  <c r="C362" i="3"/>
  <c r="CA362" i="3" s="1"/>
  <c r="E361" i="3"/>
  <c r="C361" i="3" s="1"/>
  <c r="D361" i="3"/>
  <c r="CP360" i="3"/>
  <c r="E360" i="3"/>
  <c r="C360" i="3" s="1"/>
  <c r="CO360" i="3" s="1"/>
  <c r="D360" i="3"/>
  <c r="E359" i="3"/>
  <c r="C359" i="3" s="1"/>
  <c r="D359" i="3"/>
  <c r="E358" i="3"/>
  <c r="C358" i="3" s="1"/>
  <c r="D358" i="3"/>
  <c r="E357" i="3"/>
  <c r="C357" i="3" s="1"/>
  <c r="D357" i="3"/>
  <c r="D352" i="3"/>
  <c r="C352" i="3"/>
  <c r="D351" i="3"/>
  <c r="C351" i="3"/>
  <c r="CB346" i="3"/>
  <c r="E346" i="3"/>
  <c r="CA346" i="3" s="1"/>
  <c r="D346" i="3"/>
  <c r="CP346" i="3" s="1"/>
  <c r="E345" i="3"/>
  <c r="D345" i="3"/>
  <c r="CB345" i="3" s="1"/>
  <c r="CO344" i="3"/>
  <c r="E344" i="3"/>
  <c r="CA344" i="3" s="1"/>
  <c r="D344" i="3"/>
  <c r="E339" i="3"/>
  <c r="D339" i="3"/>
  <c r="CB338" i="3"/>
  <c r="E338" i="3"/>
  <c r="CA338" i="3" s="1"/>
  <c r="D338" i="3"/>
  <c r="CP338" i="3" s="1"/>
  <c r="E337" i="3"/>
  <c r="CA337" i="3" s="1"/>
  <c r="D337" i="3"/>
  <c r="C337" i="3"/>
  <c r="CE337" i="3" s="1"/>
  <c r="E336" i="3"/>
  <c r="D336" i="3"/>
  <c r="CB335" i="3"/>
  <c r="E335" i="3"/>
  <c r="D335" i="3"/>
  <c r="CP335" i="3" s="1"/>
  <c r="E334" i="3"/>
  <c r="D334" i="3"/>
  <c r="E333" i="3"/>
  <c r="D333" i="3"/>
  <c r="E332" i="3"/>
  <c r="CO332" i="3" s="1"/>
  <c r="D332" i="3"/>
  <c r="E331" i="3"/>
  <c r="CA331" i="3" s="1"/>
  <c r="D331" i="3"/>
  <c r="CB331" i="3" s="1"/>
  <c r="E330" i="3"/>
  <c r="CA330" i="3" s="1"/>
  <c r="D330" i="3"/>
  <c r="CB330" i="3" s="1"/>
  <c r="CA329" i="3"/>
  <c r="E329" i="3"/>
  <c r="CO329" i="3" s="1"/>
  <c r="CO324" i="3"/>
  <c r="CA324" i="3"/>
  <c r="E324" i="3"/>
  <c r="D324" i="3"/>
  <c r="CO323" i="3"/>
  <c r="CA323" i="3"/>
  <c r="E323" i="3"/>
  <c r="D323" i="3"/>
  <c r="CC323" i="3" s="1"/>
  <c r="CO322" i="3"/>
  <c r="CA322" i="3"/>
  <c r="E322" i="3"/>
  <c r="CP322" i="3" s="1"/>
  <c r="D322" i="3"/>
  <c r="C322" i="3" s="1"/>
  <c r="CT322" i="3" s="1"/>
  <c r="CQ321" i="3"/>
  <c r="CO321" i="3"/>
  <c r="CA321" i="3"/>
  <c r="E321" i="3"/>
  <c r="CP321" i="3" s="1"/>
  <c r="D321" i="3"/>
  <c r="CC321" i="3" s="1"/>
  <c r="CP320" i="3"/>
  <c r="CO320" i="3"/>
  <c r="CA320" i="3"/>
  <c r="E320" i="3"/>
  <c r="CB320" i="3" s="1"/>
  <c r="D320" i="3"/>
  <c r="CO319" i="3"/>
  <c r="CB319" i="3"/>
  <c r="CA319" i="3"/>
  <c r="E319" i="3"/>
  <c r="CP319" i="3" s="1"/>
  <c r="D319" i="3"/>
  <c r="CP318" i="3"/>
  <c r="CO318" i="3"/>
  <c r="CB318" i="3"/>
  <c r="CA318" i="3"/>
  <c r="E318" i="3"/>
  <c r="D318" i="3"/>
  <c r="CC318" i="3" s="1"/>
  <c r="CO317" i="3"/>
  <c r="CC317" i="3"/>
  <c r="CA317" i="3"/>
  <c r="E317" i="3"/>
  <c r="D317" i="3"/>
  <c r="CO316" i="3"/>
  <c r="CC316" i="3"/>
  <c r="CA316" i="3"/>
  <c r="E316" i="3"/>
  <c r="D316" i="3"/>
  <c r="CQ316" i="3" s="1"/>
  <c r="CO315" i="3"/>
  <c r="CA315" i="3"/>
  <c r="E315" i="3"/>
  <c r="CO314" i="3"/>
  <c r="CA314" i="3"/>
  <c r="E314" i="3"/>
  <c r="C314" i="3" s="1"/>
  <c r="CO313" i="3"/>
  <c r="CB313" i="3"/>
  <c r="CA313" i="3"/>
  <c r="E313" i="3"/>
  <c r="CP313" i="3" s="1"/>
  <c r="C313" i="3"/>
  <c r="CP312" i="3"/>
  <c r="CO312" i="3"/>
  <c r="CA312" i="3"/>
  <c r="E312" i="3"/>
  <c r="CB312" i="3" s="1"/>
  <c r="CO311" i="3"/>
  <c r="CA311" i="3"/>
  <c r="E311" i="3"/>
  <c r="CO310" i="3"/>
  <c r="CA310" i="3"/>
  <c r="E310" i="3"/>
  <c r="CP309" i="3"/>
  <c r="CO309" i="3"/>
  <c r="CA309" i="3"/>
  <c r="E309" i="3"/>
  <c r="CB309" i="3" s="1"/>
  <c r="C309" i="3"/>
  <c r="CR309" i="3" s="1"/>
  <c r="CO308" i="3"/>
  <c r="CA308" i="3"/>
  <c r="E308" i="3"/>
  <c r="CB308" i="3" s="1"/>
  <c r="CP307" i="3"/>
  <c r="CO307" i="3"/>
  <c r="CA307" i="3"/>
  <c r="E307" i="3"/>
  <c r="AV306" i="3"/>
  <c r="AU306" i="3"/>
  <c r="AT306" i="3"/>
  <c r="AS306" i="3"/>
  <c r="AR306" i="3"/>
  <c r="AQ306" i="3"/>
  <c r="AP306" i="3"/>
  <c r="AO306" i="3"/>
  <c r="AN306" i="3"/>
  <c r="AM306" i="3"/>
  <c r="AL306" i="3"/>
  <c r="AK306" i="3"/>
  <c r="AJ306" i="3"/>
  <c r="AI306" i="3"/>
  <c r="AH306" i="3"/>
  <c r="AG306" i="3"/>
  <c r="AF306" i="3"/>
  <c r="AE306" i="3"/>
  <c r="AD306" i="3"/>
  <c r="AC306" i="3"/>
  <c r="AB306" i="3"/>
  <c r="AA306" i="3"/>
  <c r="Z306" i="3"/>
  <c r="Y306" i="3"/>
  <c r="X306" i="3"/>
  <c r="W306" i="3"/>
  <c r="V306" i="3"/>
  <c r="U306" i="3"/>
  <c r="T306" i="3"/>
  <c r="S306" i="3"/>
  <c r="R306" i="3"/>
  <c r="Q306" i="3"/>
  <c r="P306" i="3"/>
  <c r="O306" i="3"/>
  <c r="N306" i="3"/>
  <c r="M306" i="3"/>
  <c r="L306" i="3"/>
  <c r="K306" i="3"/>
  <c r="J306" i="3"/>
  <c r="I306" i="3"/>
  <c r="H306" i="3"/>
  <c r="G306" i="3"/>
  <c r="F306" i="3"/>
  <c r="E301" i="3"/>
  <c r="D301" i="3"/>
  <c r="C301" i="3" s="1"/>
  <c r="CD300" i="3"/>
  <c r="E300" i="3"/>
  <c r="C300" i="3" s="1"/>
  <c r="D300" i="3"/>
  <c r="CR299" i="3"/>
  <c r="E299" i="3"/>
  <c r="C299" i="3" s="1"/>
  <c r="CD299" i="3" s="1"/>
  <c r="D299" i="3"/>
  <c r="E298" i="3"/>
  <c r="D298" i="3"/>
  <c r="C298" i="3"/>
  <c r="CS293" i="3"/>
  <c r="E293" i="3"/>
  <c r="D293" i="3"/>
  <c r="CR292" i="3"/>
  <c r="CQ292" i="3"/>
  <c r="CD292" i="3"/>
  <c r="E292" i="3"/>
  <c r="CP292" i="3" s="1"/>
  <c r="D292" i="3"/>
  <c r="C292" i="3"/>
  <c r="E291" i="3"/>
  <c r="CS291" i="3" s="1"/>
  <c r="D291" i="3"/>
  <c r="CQ290" i="3"/>
  <c r="CE290" i="3"/>
  <c r="E290" i="3"/>
  <c r="CP290" i="3" s="1"/>
  <c r="D290" i="3"/>
  <c r="CR290" i="3" s="1"/>
  <c r="C290" i="3"/>
  <c r="CU290" i="3" s="1"/>
  <c r="E289" i="3"/>
  <c r="D289" i="3"/>
  <c r="CR288" i="3"/>
  <c r="CQ288" i="3"/>
  <c r="CH288" i="3"/>
  <c r="CD288" i="3"/>
  <c r="E288" i="3"/>
  <c r="CP288" i="3" s="1"/>
  <c r="D288" i="3"/>
  <c r="C288" i="3" s="1"/>
  <c r="CU288" i="3" s="1"/>
  <c r="CS287" i="3"/>
  <c r="E287" i="3"/>
  <c r="D287" i="3"/>
  <c r="E286" i="3"/>
  <c r="D286" i="3"/>
  <c r="CS285" i="3"/>
  <c r="E285" i="3"/>
  <c r="D285" i="3"/>
  <c r="E284" i="3"/>
  <c r="CP284" i="3" s="1"/>
  <c r="D284" i="3"/>
  <c r="CS283" i="3"/>
  <c r="E283" i="3"/>
  <c r="D283" i="3"/>
  <c r="CD282" i="3"/>
  <c r="CC282" i="3"/>
  <c r="E282" i="3"/>
  <c r="CQ282" i="3" s="1"/>
  <c r="D282" i="3"/>
  <c r="CR282" i="3" s="1"/>
  <c r="C282" i="3"/>
  <c r="CR281" i="3"/>
  <c r="CD281" i="3"/>
  <c r="E281" i="3"/>
  <c r="CS281" i="3" s="1"/>
  <c r="D281" i="3"/>
  <c r="C281" i="3" s="1"/>
  <c r="E280" i="3"/>
  <c r="D280" i="3"/>
  <c r="E279" i="3"/>
  <c r="D279" i="3"/>
  <c r="E278" i="3"/>
  <c r="CP278" i="3" s="1"/>
  <c r="D278" i="3"/>
  <c r="CS277" i="3"/>
  <c r="CP277" i="3"/>
  <c r="CC277" i="3"/>
  <c r="CB277" i="3"/>
  <c r="E277" i="3"/>
  <c r="CQ277" i="3" s="1"/>
  <c r="D277" i="3"/>
  <c r="CR277" i="3" s="1"/>
  <c r="E276" i="3"/>
  <c r="D276" i="3"/>
  <c r="CR276" i="3" s="1"/>
  <c r="E275" i="3"/>
  <c r="D275" i="3"/>
  <c r="CD275" i="3" s="1"/>
  <c r="E274" i="3"/>
  <c r="D274" i="3"/>
  <c r="CP273" i="3"/>
  <c r="CB273" i="3"/>
  <c r="E273" i="3"/>
  <c r="CS273" i="3" s="1"/>
  <c r="D273" i="3"/>
  <c r="C273" i="3"/>
  <c r="E272" i="3"/>
  <c r="CS272" i="3" s="1"/>
  <c r="D272" i="3"/>
  <c r="C272" i="3" s="1"/>
  <c r="E271" i="3"/>
  <c r="D271" i="3"/>
  <c r="C271" i="3"/>
  <c r="CA271" i="3" s="1"/>
  <c r="CP270" i="3"/>
  <c r="CB270" i="3"/>
  <c r="E270" i="3"/>
  <c r="CS270" i="3" s="1"/>
  <c r="D270" i="3"/>
  <c r="E269" i="3"/>
  <c r="D269" i="3"/>
  <c r="CR269" i="3" s="1"/>
  <c r="CS268" i="3"/>
  <c r="E268" i="3"/>
  <c r="CQ268" i="3" s="1"/>
  <c r="D268" i="3"/>
  <c r="CD268" i="3" s="1"/>
  <c r="CR267" i="3"/>
  <c r="CD267" i="3"/>
  <c r="E267" i="3"/>
  <c r="CC267" i="3" s="1"/>
  <c r="D267" i="3"/>
  <c r="E266" i="3"/>
  <c r="CQ266" i="3" s="1"/>
  <c r="D266" i="3"/>
  <c r="CD265" i="3"/>
  <c r="E265" i="3"/>
  <c r="D265" i="3"/>
  <c r="CR265" i="3" s="1"/>
  <c r="E264" i="3"/>
  <c r="D264" i="3"/>
  <c r="CR263" i="3"/>
  <c r="E263" i="3"/>
  <c r="CQ263" i="3" s="1"/>
  <c r="D263" i="3"/>
  <c r="CD263" i="3" s="1"/>
  <c r="CS262" i="3"/>
  <c r="CR262" i="3"/>
  <c r="CE262" i="3"/>
  <c r="CB262" i="3"/>
  <c r="E262" i="3"/>
  <c r="CQ262" i="3" s="1"/>
  <c r="D262" i="3"/>
  <c r="CP261" i="3"/>
  <c r="CE261" i="3"/>
  <c r="CD261" i="3"/>
  <c r="E261" i="3"/>
  <c r="D261" i="3"/>
  <c r="CR261" i="3" s="1"/>
  <c r="CR260" i="3"/>
  <c r="E260" i="3"/>
  <c r="CB260" i="3" s="1"/>
  <c r="CE259" i="3"/>
  <c r="CB259" i="3"/>
  <c r="E259" i="3"/>
  <c r="D259" i="3"/>
  <c r="CR259" i="3" s="1"/>
  <c r="CC258" i="3"/>
  <c r="E258" i="3"/>
  <c r="CS258" i="3" s="1"/>
  <c r="D258" i="3"/>
  <c r="E257" i="3"/>
  <c r="D257" i="3"/>
  <c r="C257" i="3" s="1"/>
  <c r="E256" i="3"/>
  <c r="CS256" i="3" s="1"/>
  <c r="D256" i="3"/>
  <c r="CE255" i="3"/>
  <c r="CB255" i="3"/>
  <c r="E255" i="3"/>
  <c r="CP255" i="3" s="1"/>
  <c r="D255" i="3"/>
  <c r="CR255" i="3" s="1"/>
  <c r="CP254" i="3"/>
  <c r="E254" i="3"/>
  <c r="CS254" i="3" s="1"/>
  <c r="D254" i="3"/>
  <c r="CV253" i="3"/>
  <c r="CU253" i="3"/>
  <c r="CS253" i="3"/>
  <c r="CR253" i="3"/>
  <c r="CQ253" i="3"/>
  <c r="CI253" i="3"/>
  <c r="CD253" i="3"/>
  <c r="E253" i="3"/>
  <c r="CP253" i="3" s="1"/>
  <c r="D253" i="3"/>
  <c r="C253" i="3"/>
  <c r="E252" i="3"/>
  <c r="D252" i="3"/>
  <c r="E251" i="3"/>
  <c r="D251" i="3"/>
  <c r="CD251" i="3" s="1"/>
  <c r="C251" i="3"/>
  <c r="CP250" i="3"/>
  <c r="CC250" i="3"/>
  <c r="CB250" i="3"/>
  <c r="E250" i="3"/>
  <c r="CS250" i="3" s="1"/>
  <c r="D250" i="3"/>
  <c r="CI249" i="3"/>
  <c r="CE249" i="3"/>
  <c r="CD249" i="3"/>
  <c r="CB249" i="3"/>
  <c r="E249" i="3"/>
  <c r="CP249" i="3" s="1"/>
  <c r="D249" i="3"/>
  <c r="CR249" i="3" s="1"/>
  <c r="C249" i="3"/>
  <c r="CV249" i="3" s="1"/>
  <c r="CD248" i="3"/>
  <c r="E248" i="3"/>
  <c r="D248" i="3"/>
  <c r="CS247" i="3"/>
  <c r="CQ247" i="3"/>
  <c r="CE247" i="3"/>
  <c r="CB247" i="3"/>
  <c r="E247" i="3"/>
  <c r="CP247" i="3" s="1"/>
  <c r="D247" i="3"/>
  <c r="CR247" i="3" s="1"/>
  <c r="C247" i="3"/>
  <c r="CA247" i="3" s="1"/>
  <c r="CQ245" i="3"/>
  <c r="CP245" i="3"/>
  <c r="CC245" i="3"/>
  <c r="CB245" i="3"/>
  <c r="E245" i="3"/>
  <c r="CE245" i="3" s="1"/>
  <c r="D245" i="3"/>
  <c r="CP241" i="3"/>
  <c r="CO241" i="3"/>
  <c r="CI241" i="3"/>
  <c r="CH241" i="3"/>
  <c r="CD241" i="3"/>
  <c r="E241" i="3"/>
  <c r="D241" i="3"/>
  <c r="CC240" i="3"/>
  <c r="E240" i="3"/>
  <c r="D240" i="3"/>
  <c r="CQ240" i="3" s="1"/>
  <c r="CH239" i="3"/>
  <c r="CA239" i="3"/>
  <c r="E239" i="3"/>
  <c r="D239" i="3"/>
  <c r="E238" i="3"/>
  <c r="CV238" i="3" s="1"/>
  <c r="D238" i="3"/>
  <c r="CQ238" i="3" s="1"/>
  <c r="CW237" i="3"/>
  <c r="CD237" i="3"/>
  <c r="CB237" i="3"/>
  <c r="CA237" i="3"/>
  <c r="E237" i="3"/>
  <c r="D237" i="3"/>
  <c r="CU237" i="3" s="1"/>
  <c r="CU236" i="3"/>
  <c r="CG236" i="3"/>
  <c r="CC236" i="3"/>
  <c r="E236" i="3"/>
  <c r="D236" i="3"/>
  <c r="CX236" i="3" s="1"/>
  <c r="CP235" i="3"/>
  <c r="CI235" i="3"/>
  <c r="E235" i="3"/>
  <c r="D235" i="3"/>
  <c r="CG234" i="3"/>
  <c r="CC234" i="3"/>
  <c r="E234" i="3"/>
  <c r="CR234" i="3" s="1"/>
  <c r="D234" i="3"/>
  <c r="CU234" i="3" s="1"/>
  <c r="CX233" i="3"/>
  <c r="CO233" i="3"/>
  <c r="CH233" i="3"/>
  <c r="CD233" i="3"/>
  <c r="CB233" i="3"/>
  <c r="CA233" i="3"/>
  <c r="E233" i="3"/>
  <c r="CV233" i="3" s="1"/>
  <c r="D233" i="3"/>
  <c r="CQ233" i="3" s="1"/>
  <c r="C233" i="3"/>
  <c r="CG232" i="3"/>
  <c r="CC232" i="3"/>
  <c r="E232" i="3"/>
  <c r="CR232" i="3" s="1"/>
  <c r="D232" i="3"/>
  <c r="CU232" i="3" s="1"/>
  <c r="CP231" i="3"/>
  <c r="CA231" i="3"/>
  <c r="E231" i="3"/>
  <c r="CV231" i="3" s="1"/>
  <c r="D231" i="3"/>
  <c r="C231" i="3" s="1"/>
  <c r="E230" i="3"/>
  <c r="D230" i="3"/>
  <c r="CX229" i="3"/>
  <c r="CW229" i="3"/>
  <c r="CR229" i="3"/>
  <c r="CQ229" i="3"/>
  <c r="CG229" i="3"/>
  <c r="E229" i="3"/>
  <c r="CH229" i="3" s="1"/>
  <c r="D229" i="3"/>
  <c r="CJ229" i="3" s="1"/>
  <c r="E228" i="3"/>
  <c r="CW228" i="3" s="1"/>
  <c r="D228" i="3"/>
  <c r="E227" i="3"/>
  <c r="CH227" i="3" s="1"/>
  <c r="D227" i="3"/>
  <c r="CW226" i="3"/>
  <c r="CP226" i="3"/>
  <c r="CO226" i="3"/>
  <c r="CI226" i="3"/>
  <c r="CD226" i="3"/>
  <c r="CA226" i="3"/>
  <c r="E226" i="3"/>
  <c r="CV226" i="3" s="1"/>
  <c r="D226" i="3"/>
  <c r="CG225" i="3"/>
  <c r="E225" i="3"/>
  <c r="D225" i="3"/>
  <c r="CU225" i="3" s="1"/>
  <c r="CW224" i="3"/>
  <c r="CU224" i="3"/>
  <c r="CP224" i="3"/>
  <c r="CO224" i="3"/>
  <c r="CJ224" i="3"/>
  <c r="CI224" i="3"/>
  <c r="CH224" i="3"/>
  <c r="CD224" i="3"/>
  <c r="CB224" i="3"/>
  <c r="CA224" i="3"/>
  <c r="E224" i="3"/>
  <c r="CV224" i="3" s="1"/>
  <c r="D224" i="3"/>
  <c r="C224" i="3" s="1"/>
  <c r="CF224" i="3" s="1"/>
  <c r="CW223" i="3"/>
  <c r="CR223" i="3"/>
  <c r="CG223" i="3"/>
  <c r="E223" i="3"/>
  <c r="CD223" i="3" s="1"/>
  <c r="D223" i="3"/>
  <c r="CU223" i="3" s="1"/>
  <c r="CW222" i="3"/>
  <c r="CU222" i="3"/>
  <c r="CP222" i="3"/>
  <c r="CO222" i="3"/>
  <c r="CJ222" i="3"/>
  <c r="CI222" i="3"/>
  <c r="CD222" i="3"/>
  <c r="CB222" i="3"/>
  <c r="CA222" i="3"/>
  <c r="E222" i="3"/>
  <c r="CV222" i="3" s="1"/>
  <c r="D222" i="3"/>
  <c r="C222" i="3" s="1"/>
  <c r="CF222" i="3" s="1"/>
  <c r="CW221" i="3"/>
  <c r="CV221" i="3"/>
  <c r="CR221" i="3"/>
  <c r="E221" i="3"/>
  <c r="CO221" i="3" s="1"/>
  <c r="D221" i="3"/>
  <c r="CW220" i="3"/>
  <c r="CV220" i="3"/>
  <c r="CS220" i="3"/>
  <c r="CR220" i="3"/>
  <c r="CJ220" i="3"/>
  <c r="CI220" i="3"/>
  <c r="CC220" i="3"/>
  <c r="E220" i="3"/>
  <c r="CO220" i="3" s="1"/>
  <c r="D220" i="3"/>
  <c r="CG220" i="3" s="1"/>
  <c r="C220" i="3"/>
  <c r="CV219" i="3"/>
  <c r="CR219" i="3"/>
  <c r="CI219" i="3"/>
  <c r="CA219" i="3"/>
  <c r="E219" i="3"/>
  <c r="CO219" i="3" s="1"/>
  <c r="D219" i="3"/>
  <c r="CJ218" i="3"/>
  <c r="CG218" i="3"/>
  <c r="CC218" i="3"/>
  <c r="E218" i="3"/>
  <c r="D218" i="3"/>
  <c r="E217" i="3"/>
  <c r="D217" i="3"/>
  <c r="CU216" i="3"/>
  <c r="CJ216" i="3"/>
  <c r="E216" i="3"/>
  <c r="CA216" i="3" s="1"/>
  <c r="D216" i="3"/>
  <c r="E215" i="3"/>
  <c r="D215" i="3"/>
  <c r="CU215" i="3" s="1"/>
  <c r="CW214" i="3"/>
  <c r="CU214" i="3"/>
  <c r="CJ214" i="3"/>
  <c r="CI214" i="3"/>
  <c r="CH214" i="3"/>
  <c r="CD214" i="3"/>
  <c r="CB214" i="3"/>
  <c r="CA214" i="3"/>
  <c r="E214" i="3"/>
  <c r="C214" i="3" s="1"/>
  <c r="CF214" i="3" s="1"/>
  <c r="D214" i="3"/>
  <c r="E213" i="3"/>
  <c r="D213" i="3"/>
  <c r="CU213" i="3" s="1"/>
  <c r="E212" i="3"/>
  <c r="CB212" i="3" s="1"/>
  <c r="D212" i="3"/>
  <c r="CJ212" i="3" s="1"/>
  <c r="CR211" i="3"/>
  <c r="E211" i="3"/>
  <c r="CW211" i="3" s="1"/>
  <c r="D211" i="3"/>
  <c r="CU211" i="3" s="1"/>
  <c r="CW210" i="3"/>
  <c r="CP210" i="3"/>
  <c r="CD210" i="3"/>
  <c r="CB210" i="3"/>
  <c r="E210" i="3"/>
  <c r="C210" i="3" s="1"/>
  <c r="D210" i="3"/>
  <c r="CC209" i="3"/>
  <c r="E209" i="3"/>
  <c r="D209" i="3"/>
  <c r="CU209" i="3" s="1"/>
  <c r="CD208" i="3"/>
  <c r="E208" i="3"/>
  <c r="CR208" i="3" s="1"/>
  <c r="E207" i="3"/>
  <c r="CP207" i="3" s="1"/>
  <c r="D207" i="3"/>
  <c r="CU207" i="3" s="1"/>
  <c r="C207" i="3"/>
  <c r="E206" i="3"/>
  <c r="D206" i="3"/>
  <c r="CG206" i="3" s="1"/>
  <c r="CP205" i="3"/>
  <c r="CI205" i="3"/>
  <c r="E205" i="3"/>
  <c r="D205" i="3"/>
  <c r="C205" i="3"/>
  <c r="CV204" i="3"/>
  <c r="CU204" i="3"/>
  <c r="CG204" i="3"/>
  <c r="CB204" i="3"/>
  <c r="E204" i="3"/>
  <c r="D204" i="3"/>
  <c r="CJ204" i="3" s="1"/>
  <c r="E203" i="3"/>
  <c r="CD203" i="3" s="1"/>
  <c r="D203" i="3"/>
  <c r="C203" i="3" s="1"/>
  <c r="CE203" i="3" s="1"/>
  <c r="CQ202" i="3"/>
  <c r="E202" i="3"/>
  <c r="CR202" i="3" s="1"/>
  <c r="D202" i="3"/>
  <c r="CX202" i="3" s="1"/>
  <c r="C202" i="3"/>
  <c r="E201" i="3"/>
  <c r="D201" i="3"/>
  <c r="C201" i="3" s="1"/>
  <c r="CX200" i="3"/>
  <c r="CU200" i="3"/>
  <c r="CJ200" i="3"/>
  <c r="E200" i="3"/>
  <c r="CV200" i="3" s="1"/>
  <c r="D200" i="3"/>
  <c r="CQ200" i="3" s="1"/>
  <c r="C200" i="3"/>
  <c r="CO199" i="3"/>
  <c r="E199" i="3"/>
  <c r="CB199" i="3" s="1"/>
  <c r="D199" i="3"/>
  <c r="C199" i="3"/>
  <c r="CS199" i="3" s="1"/>
  <c r="CU198" i="3"/>
  <c r="CA198" i="3"/>
  <c r="E198" i="3"/>
  <c r="CV198" i="3" s="1"/>
  <c r="D198" i="3"/>
  <c r="CJ198" i="3" s="1"/>
  <c r="CA197" i="3"/>
  <c r="E197" i="3"/>
  <c r="D197" i="3"/>
  <c r="CX197" i="3" s="1"/>
  <c r="CA196" i="3"/>
  <c r="E196" i="3"/>
  <c r="CV196" i="3" s="1"/>
  <c r="D196" i="3"/>
  <c r="CX196" i="3" s="1"/>
  <c r="CX195" i="3"/>
  <c r="CO195" i="3"/>
  <c r="CG195" i="3"/>
  <c r="CE195" i="3"/>
  <c r="CC195" i="3"/>
  <c r="E195" i="3"/>
  <c r="CB195" i="3" s="1"/>
  <c r="D195" i="3"/>
  <c r="CU195" i="3" s="1"/>
  <c r="C195" i="3"/>
  <c r="CB193" i="3"/>
  <c r="E193" i="3"/>
  <c r="D193" i="3"/>
  <c r="CQ193" i="3" s="1"/>
  <c r="E187" i="3"/>
  <c r="D187" i="3"/>
  <c r="C187" i="3" s="1"/>
  <c r="E186" i="3"/>
  <c r="D186" i="3"/>
  <c r="C186" i="3"/>
  <c r="E185" i="3"/>
  <c r="D185" i="3"/>
  <c r="C185" i="3" s="1"/>
  <c r="E184" i="3"/>
  <c r="C184" i="3" s="1"/>
  <c r="D184" i="3"/>
  <c r="Q183" i="3"/>
  <c r="P183" i="3"/>
  <c r="O183" i="3"/>
  <c r="N183" i="3"/>
  <c r="M183" i="3"/>
  <c r="L183" i="3"/>
  <c r="K183" i="3"/>
  <c r="J183" i="3"/>
  <c r="I183" i="3"/>
  <c r="H183" i="3"/>
  <c r="G183" i="3"/>
  <c r="F183" i="3"/>
  <c r="E182" i="3"/>
  <c r="D182" i="3"/>
  <c r="E181" i="3"/>
  <c r="D181" i="3"/>
  <c r="C181" i="3"/>
  <c r="CA181" i="3" s="1"/>
  <c r="CP180" i="3"/>
  <c r="E180" i="3"/>
  <c r="D180" i="3"/>
  <c r="C180" i="3" s="1"/>
  <c r="R175" i="3"/>
  <c r="Q175" i="3"/>
  <c r="P175" i="3"/>
  <c r="O175" i="3"/>
  <c r="N175" i="3"/>
  <c r="M175" i="3"/>
  <c r="L175" i="3"/>
  <c r="K175" i="3"/>
  <c r="J175" i="3"/>
  <c r="I175" i="3"/>
  <c r="H175" i="3"/>
  <c r="G175" i="3"/>
  <c r="F175" i="3"/>
  <c r="F176" i="3" s="1"/>
  <c r="E174" i="3"/>
  <c r="D174" i="3"/>
  <c r="C174" i="3"/>
  <c r="E173" i="3"/>
  <c r="D173" i="3"/>
  <c r="C173" i="3" s="1"/>
  <c r="E172" i="3"/>
  <c r="D172" i="3"/>
  <c r="CB171" i="3"/>
  <c r="E171" i="3"/>
  <c r="D171" i="3"/>
  <c r="C171" i="3" s="1"/>
  <c r="CP171" i="3" s="1"/>
  <c r="R170" i="3"/>
  <c r="R176" i="3" s="1"/>
  <c r="Q170" i="3"/>
  <c r="P170" i="3"/>
  <c r="O170" i="3"/>
  <c r="N170" i="3"/>
  <c r="N176" i="3" s="1"/>
  <c r="M170" i="3"/>
  <c r="M176" i="3" s="1"/>
  <c r="L170" i="3"/>
  <c r="L176" i="3" s="1"/>
  <c r="K170" i="3"/>
  <c r="K176" i="3" s="1"/>
  <c r="J170" i="3"/>
  <c r="I170" i="3"/>
  <c r="I176" i="3" s="1"/>
  <c r="H170" i="3"/>
  <c r="G170" i="3"/>
  <c r="G176" i="3" s="1"/>
  <c r="F170" i="3"/>
  <c r="E169" i="3"/>
  <c r="D169" i="3"/>
  <c r="C169" i="3" s="1"/>
  <c r="E168" i="3"/>
  <c r="D168" i="3"/>
  <c r="E167" i="3"/>
  <c r="D167" i="3"/>
  <c r="D170" i="3" s="1"/>
  <c r="I163" i="3"/>
  <c r="O162" i="3"/>
  <c r="N162" i="3"/>
  <c r="M162" i="3"/>
  <c r="M163" i="3" s="1"/>
  <c r="L162" i="3"/>
  <c r="K162" i="3"/>
  <c r="J162" i="3"/>
  <c r="J163" i="3" s="1"/>
  <c r="I162" i="3"/>
  <c r="H162" i="3"/>
  <c r="G162" i="3"/>
  <c r="F162" i="3"/>
  <c r="E161" i="3"/>
  <c r="D161" i="3"/>
  <c r="C161" i="3" s="1"/>
  <c r="E160" i="3"/>
  <c r="D160" i="3"/>
  <c r="C160" i="3" s="1"/>
  <c r="CP160" i="3" s="1"/>
  <c r="E159" i="3"/>
  <c r="D159" i="3"/>
  <c r="C159" i="3"/>
  <c r="CA159" i="3" s="1"/>
  <c r="E158" i="3"/>
  <c r="E162" i="3" s="1"/>
  <c r="D158" i="3"/>
  <c r="O157" i="3"/>
  <c r="N157" i="3"/>
  <c r="M157" i="3"/>
  <c r="L157" i="3"/>
  <c r="L163" i="3" s="1"/>
  <c r="K157" i="3"/>
  <c r="J157" i="3"/>
  <c r="I157" i="3"/>
  <c r="H157" i="3"/>
  <c r="G157" i="3"/>
  <c r="F157" i="3"/>
  <c r="E156" i="3"/>
  <c r="D156" i="3"/>
  <c r="C156" i="3" s="1"/>
  <c r="CA156" i="3" s="1"/>
  <c r="E155" i="3"/>
  <c r="D155" i="3"/>
  <c r="C155" i="3" s="1"/>
  <c r="E154" i="3"/>
  <c r="D154" i="3"/>
  <c r="E150" i="3"/>
  <c r="D150" i="3"/>
  <c r="E149" i="3"/>
  <c r="D149" i="3"/>
  <c r="C149" i="3" s="1"/>
  <c r="CC149" i="3" s="1"/>
  <c r="E148" i="3"/>
  <c r="D148" i="3"/>
  <c r="C148" i="3"/>
  <c r="E147" i="3"/>
  <c r="D147" i="3"/>
  <c r="C147" i="3" s="1"/>
  <c r="E146" i="3"/>
  <c r="D146" i="3"/>
  <c r="C146" i="3" s="1"/>
  <c r="E141" i="3"/>
  <c r="D141" i="3"/>
  <c r="C141" i="3" s="1"/>
  <c r="CC141" i="3" s="1"/>
  <c r="E140" i="3"/>
  <c r="D140" i="3"/>
  <c r="C140" i="3" s="1"/>
  <c r="E139" i="3"/>
  <c r="D139" i="3"/>
  <c r="CQ138" i="3"/>
  <c r="E138" i="3"/>
  <c r="C138" i="3" s="1"/>
  <c r="CA138" i="3" s="1"/>
  <c r="D138" i="3"/>
  <c r="E137" i="3"/>
  <c r="D137" i="3"/>
  <c r="E136" i="3"/>
  <c r="D136" i="3"/>
  <c r="E135" i="3"/>
  <c r="D135" i="3"/>
  <c r="E134" i="3"/>
  <c r="D134" i="3"/>
  <c r="C134" i="3"/>
  <c r="CO134" i="3" s="1"/>
  <c r="E133" i="3"/>
  <c r="D133" i="3"/>
  <c r="E128" i="3"/>
  <c r="D128" i="3"/>
  <c r="C128" i="3" s="1"/>
  <c r="CO128" i="3" s="1"/>
  <c r="E127" i="3"/>
  <c r="D127" i="3"/>
  <c r="E126" i="3"/>
  <c r="D126" i="3"/>
  <c r="E125" i="3"/>
  <c r="D125" i="3"/>
  <c r="C125" i="3" s="1"/>
  <c r="CO125" i="3" s="1"/>
  <c r="E124" i="3"/>
  <c r="D124" i="3"/>
  <c r="C124" i="3" s="1"/>
  <c r="CO124" i="3" s="1"/>
  <c r="E123" i="3"/>
  <c r="D123" i="3"/>
  <c r="CO122" i="3"/>
  <c r="E122" i="3"/>
  <c r="D122" i="3"/>
  <c r="C122" i="3" s="1"/>
  <c r="E121" i="3"/>
  <c r="D121" i="3"/>
  <c r="CO120" i="3"/>
  <c r="E120" i="3"/>
  <c r="D120" i="3"/>
  <c r="C120" i="3" s="1"/>
  <c r="E119" i="3"/>
  <c r="D119" i="3"/>
  <c r="C119" i="3" s="1"/>
  <c r="CO119" i="3" s="1"/>
  <c r="E114" i="3"/>
  <c r="D114" i="3"/>
  <c r="C114" i="3" s="1"/>
  <c r="E113" i="3"/>
  <c r="D113" i="3"/>
  <c r="C113" i="3" s="1"/>
  <c r="E112" i="3"/>
  <c r="D112" i="3"/>
  <c r="C112" i="3" s="1"/>
  <c r="M111" i="3"/>
  <c r="L111" i="3"/>
  <c r="K111" i="3"/>
  <c r="J111" i="3"/>
  <c r="I111" i="3"/>
  <c r="H111" i="3"/>
  <c r="G111" i="3"/>
  <c r="F111" i="3"/>
  <c r="D111" i="3" s="1"/>
  <c r="E111" i="3"/>
  <c r="E106" i="3"/>
  <c r="D106" i="3"/>
  <c r="C106" i="3"/>
  <c r="E105" i="3"/>
  <c r="D105" i="3"/>
  <c r="E104" i="3"/>
  <c r="D104" i="3"/>
  <c r="C104" i="3" s="1"/>
  <c r="E103" i="3"/>
  <c r="D103" i="3"/>
  <c r="E98" i="3"/>
  <c r="D98" i="3"/>
  <c r="C98" i="3" s="1"/>
  <c r="E97" i="3"/>
  <c r="D97" i="3"/>
  <c r="E96" i="3"/>
  <c r="D96" i="3"/>
  <c r="E95" i="3"/>
  <c r="C95" i="3" s="1"/>
  <c r="CO95" i="3" s="1"/>
  <c r="D95" i="3"/>
  <c r="C89" i="3"/>
  <c r="CP89" i="3" s="1"/>
  <c r="CP86" i="3"/>
  <c r="CO86" i="3"/>
  <c r="CB86" i="3"/>
  <c r="CA86" i="3"/>
  <c r="C83" i="3"/>
  <c r="CP83" i="3" s="1"/>
  <c r="CB82" i="3"/>
  <c r="C82" i="3"/>
  <c r="CO82" i="3" s="1"/>
  <c r="CO81" i="3"/>
  <c r="C81" i="3"/>
  <c r="CP81" i="3" s="1"/>
  <c r="CP80" i="3"/>
  <c r="CB80" i="3"/>
  <c r="CA80" i="3"/>
  <c r="C80" i="3"/>
  <c r="CO80" i="3" s="1"/>
  <c r="C79" i="3"/>
  <c r="CP78" i="3"/>
  <c r="CB78" i="3"/>
  <c r="CA78" i="3"/>
  <c r="C78" i="3"/>
  <c r="CO78" i="3" s="1"/>
  <c r="CP77" i="3"/>
  <c r="CO77" i="3"/>
  <c r="C77" i="3"/>
  <c r="CP76" i="3"/>
  <c r="CB76" i="3"/>
  <c r="CA76" i="3"/>
  <c r="C76" i="3"/>
  <c r="CO76" i="3" s="1"/>
  <c r="C75" i="3"/>
  <c r="CP74" i="3"/>
  <c r="CB74" i="3"/>
  <c r="CA74" i="3"/>
  <c r="C74" i="3"/>
  <c r="CO74" i="3" s="1"/>
  <c r="C73" i="3"/>
  <c r="CP73" i="3" s="1"/>
  <c r="C72" i="3"/>
  <c r="CO72" i="3" s="1"/>
  <c r="CP71" i="3"/>
  <c r="C71" i="3"/>
  <c r="CO71" i="3" s="1"/>
  <c r="C70" i="3"/>
  <c r="CO70" i="3" s="1"/>
  <c r="CO69" i="3"/>
  <c r="C69" i="3"/>
  <c r="CP69" i="3" s="1"/>
  <c r="CP68" i="3"/>
  <c r="C68" i="3"/>
  <c r="CO68" i="3" s="1"/>
  <c r="CO67" i="3"/>
  <c r="C67" i="3"/>
  <c r="CP67" i="3" s="1"/>
  <c r="CB66" i="3"/>
  <c r="C66" i="3"/>
  <c r="CO66" i="3" s="1"/>
  <c r="CO65" i="3"/>
  <c r="C65" i="3"/>
  <c r="CP65" i="3" s="1"/>
  <c r="CP64" i="3"/>
  <c r="CA64" i="3"/>
  <c r="C64" i="3"/>
  <c r="CO64" i="3" s="1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R59" i="3"/>
  <c r="CQ59" i="3"/>
  <c r="CD59" i="3"/>
  <c r="CC59" i="3"/>
  <c r="C59" i="3"/>
  <c r="CV59" i="3" s="1"/>
  <c r="CV58" i="3"/>
  <c r="CS58" i="3"/>
  <c r="CR58" i="3"/>
  <c r="CQ58" i="3"/>
  <c r="CD58" i="3"/>
  <c r="CC58" i="3"/>
  <c r="CB58" i="3"/>
  <c r="C58" i="3"/>
  <c r="CR57" i="3"/>
  <c r="CQ57" i="3"/>
  <c r="CD57" i="3"/>
  <c r="CC57" i="3"/>
  <c r="C57" i="3"/>
  <c r="CV56" i="3"/>
  <c r="CS56" i="3"/>
  <c r="CR56" i="3"/>
  <c r="CQ56" i="3"/>
  <c r="CO56" i="3"/>
  <c r="CF56" i="3"/>
  <c r="CD56" i="3"/>
  <c r="CC56" i="3"/>
  <c r="C56" i="3"/>
  <c r="CB56" i="3" s="1"/>
  <c r="CR55" i="3"/>
  <c r="CQ55" i="3"/>
  <c r="CD55" i="3"/>
  <c r="CC55" i="3"/>
  <c r="C55" i="3"/>
  <c r="CV55" i="3" s="1"/>
  <c r="CV51" i="3"/>
  <c r="CS51" i="3"/>
  <c r="CR51" i="3"/>
  <c r="CH51" i="3"/>
  <c r="CG51" i="3"/>
  <c r="CE51" i="3"/>
  <c r="CD51" i="3"/>
  <c r="CC51" i="3"/>
  <c r="C51" i="3"/>
  <c r="CK51" i="3" s="1"/>
  <c r="CV50" i="3"/>
  <c r="CS50" i="3"/>
  <c r="CR50" i="3"/>
  <c r="CE50" i="3"/>
  <c r="CD50" i="3"/>
  <c r="C50" i="3"/>
  <c r="CK50" i="3" s="1"/>
  <c r="CS49" i="3"/>
  <c r="CR49" i="3"/>
  <c r="CE49" i="3"/>
  <c r="CD49" i="3"/>
  <c r="C49" i="3"/>
  <c r="CH49" i="3" s="1"/>
  <c r="CS48" i="3"/>
  <c r="CR48" i="3"/>
  <c r="CH48" i="3"/>
  <c r="CG48" i="3"/>
  <c r="CE48" i="3"/>
  <c r="CD48" i="3"/>
  <c r="CC48" i="3"/>
  <c r="C48" i="3"/>
  <c r="CV48" i="3" s="1"/>
  <c r="CV47" i="3"/>
  <c r="CS47" i="3"/>
  <c r="CR47" i="3"/>
  <c r="CE47" i="3"/>
  <c r="CD47" i="3"/>
  <c r="CC47" i="3"/>
  <c r="C47" i="3"/>
  <c r="CK47" i="3" s="1"/>
  <c r="CV46" i="3"/>
  <c r="CS46" i="3"/>
  <c r="CR46" i="3"/>
  <c r="CE46" i="3"/>
  <c r="CD46" i="3"/>
  <c r="C46" i="3"/>
  <c r="CS45" i="3"/>
  <c r="CR45" i="3"/>
  <c r="CE45" i="3"/>
  <c r="CD45" i="3"/>
  <c r="C45" i="3"/>
  <c r="CS44" i="3"/>
  <c r="CR44" i="3"/>
  <c r="CE44" i="3"/>
  <c r="CD44" i="3"/>
  <c r="CC44" i="3"/>
  <c r="C44" i="3"/>
  <c r="CV44" i="3" s="1"/>
  <c r="CS43" i="3"/>
  <c r="CR43" i="3"/>
  <c r="CH43" i="3"/>
  <c r="CE43" i="3"/>
  <c r="CD43" i="3"/>
  <c r="C43" i="3"/>
  <c r="CK43" i="3" s="1"/>
  <c r="CV42" i="3"/>
  <c r="CS42" i="3"/>
  <c r="CR42" i="3"/>
  <c r="CE42" i="3"/>
  <c r="CD42" i="3"/>
  <c r="C42" i="3"/>
  <c r="CK42" i="3" s="1"/>
  <c r="CS41" i="3"/>
  <c r="CR41" i="3"/>
  <c r="CE41" i="3"/>
  <c r="CD41" i="3"/>
  <c r="C41" i="3"/>
  <c r="CH41" i="3" s="1"/>
  <c r="CS40" i="3"/>
  <c r="CR40" i="3"/>
  <c r="CG40" i="3"/>
  <c r="CE40" i="3"/>
  <c r="CD40" i="3"/>
  <c r="CC40" i="3"/>
  <c r="C40" i="3"/>
  <c r="CV40" i="3" s="1"/>
  <c r="CS39" i="3"/>
  <c r="CR39" i="3"/>
  <c r="CH39" i="3"/>
  <c r="CE39" i="3"/>
  <c r="CD39" i="3"/>
  <c r="C39" i="3"/>
  <c r="CC39" i="3" s="1"/>
  <c r="CY38" i="3"/>
  <c r="CW38" i="3"/>
  <c r="CU38" i="3"/>
  <c r="CS38" i="3"/>
  <c r="CR38" i="3"/>
  <c r="CO38" i="3"/>
  <c r="CK38" i="3"/>
  <c r="CJ38" i="3"/>
  <c r="CG38" i="3"/>
  <c r="CF38" i="3"/>
  <c r="CE38" i="3"/>
  <c r="CD38" i="3"/>
  <c r="CC38" i="3"/>
  <c r="CB38" i="3"/>
  <c r="C38" i="3"/>
  <c r="CY37" i="3"/>
  <c r="CS37" i="3"/>
  <c r="CR37" i="3"/>
  <c r="CK37" i="3"/>
  <c r="CF37" i="3"/>
  <c r="CE37" i="3"/>
  <c r="CD37" i="3"/>
  <c r="CB37" i="3"/>
  <c r="C37" i="3"/>
  <c r="CU37" i="3" s="1"/>
  <c r="CS36" i="3"/>
  <c r="CR36" i="3"/>
  <c r="CE36" i="3"/>
  <c r="CD36" i="3"/>
  <c r="C36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Q31" i="3"/>
  <c r="CP31" i="3"/>
  <c r="CO31" i="3"/>
  <c r="CC31" i="3"/>
  <c r="CB31" i="3"/>
  <c r="CA31" i="3"/>
  <c r="G31" i="3"/>
  <c r="CQ30" i="3"/>
  <c r="CP30" i="3"/>
  <c r="CO30" i="3"/>
  <c r="CC30" i="3"/>
  <c r="CB30" i="3"/>
  <c r="CA30" i="3"/>
  <c r="CQ29" i="3"/>
  <c r="CP29" i="3"/>
  <c r="CO29" i="3"/>
  <c r="CC29" i="3"/>
  <c r="CB29" i="3"/>
  <c r="CA29" i="3"/>
  <c r="CQ28" i="3"/>
  <c r="CP28" i="3"/>
  <c r="CO28" i="3"/>
  <c r="CC28" i="3"/>
  <c r="CB28" i="3"/>
  <c r="CA28" i="3"/>
  <c r="G28" i="3" s="1"/>
  <c r="CQ27" i="3"/>
  <c r="CP27" i="3"/>
  <c r="CO27" i="3"/>
  <c r="CC27" i="3"/>
  <c r="G27" i="3" s="1"/>
  <c r="CB27" i="3"/>
  <c r="CA27" i="3"/>
  <c r="CQ26" i="3"/>
  <c r="CP26" i="3"/>
  <c r="CO26" i="3"/>
  <c r="CC26" i="3"/>
  <c r="CB26" i="3"/>
  <c r="CA26" i="3"/>
  <c r="CQ25" i="3"/>
  <c r="CP25" i="3"/>
  <c r="CO25" i="3"/>
  <c r="CC25" i="3"/>
  <c r="CB25" i="3"/>
  <c r="CA25" i="3"/>
  <c r="CQ24" i="3"/>
  <c r="CP24" i="3"/>
  <c r="CO24" i="3"/>
  <c r="CC24" i="3"/>
  <c r="CB24" i="3"/>
  <c r="CA24" i="3"/>
  <c r="CQ23" i="3"/>
  <c r="CP23" i="3"/>
  <c r="CO23" i="3"/>
  <c r="CC23" i="3"/>
  <c r="CB23" i="3"/>
  <c r="CA23" i="3"/>
  <c r="G23" i="3" s="1"/>
  <c r="CQ22" i="3"/>
  <c r="CP22" i="3"/>
  <c r="CO22" i="3"/>
  <c r="CC22" i="3"/>
  <c r="CB22" i="3"/>
  <c r="CA22" i="3"/>
  <c r="CQ21" i="3"/>
  <c r="CP21" i="3"/>
  <c r="CO21" i="3"/>
  <c r="CC21" i="3"/>
  <c r="CB21" i="3"/>
  <c r="CA21" i="3"/>
  <c r="G21" i="3" s="1"/>
  <c r="CQ20" i="3"/>
  <c r="CP20" i="3"/>
  <c r="CO20" i="3"/>
  <c r="CC20" i="3"/>
  <c r="G20" i="3" s="1"/>
  <c r="CB20" i="3"/>
  <c r="CA20" i="3"/>
  <c r="CQ19" i="3"/>
  <c r="CP19" i="3"/>
  <c r="CO19" i="3"/>
  <c r="CC19" i="3"/>
  <c r="CB19" i="3"/>
  <c r="CA19" i="3"/>
  <c r="CQ18" i="3"/>
  <c r="CP18" i="3"/>
  <c r="CO18" i="3"/>
  <c r="CC18" i="3"/>
  <c r="CB18" i="3"/>
  <c r="CA18" i="3"/>
  <c r="G18" i="3" s="1"/>
  <c r="CX14" i="3"/>
  <c r="CW14" i="3"/>
  <c r="CR14" i="3"/>
  <c r="CJ14" i="3"/>
  <c r="CI14" i="3"/>
  <c r="CF14" i="3"/>
  <c r="C14" i="3"/>
  <c r="CX13" i="3"/>
  <c r="CW13" i="3"/>
  <c r="CT13" i="3"/>
  <c r="CR13" i="3"/>
  <c r="CJ13" i="3"/>
  <c r="CI13" i="3"/>
  <c r="CH13" i="3"/>
  <c r="CE13" i="3"/>
  <c r="CD13" i="3"/>
  <c r="CA13" i="3"/>
  <c r="C13" i="3"/>
  <c r="CS13" i="3" s="1"/>
  <c r="CX12" i="3"/>
  <c r="CW12" i="3"/>
  <c r="CV12" i="3"/>
  <c r="CR12" i="3"/>
  <c r="CJ12" i="3"/>
  <c r="CI12" i="3"/>
  <c r="CF12" i="3"/>
  <c r="CB12" i="3"/>
  <c r="C12" i="3"/>
  <c r="CU12" i="3" s="1"/>
  <c r="CX11" i="3"/>
  <c r="CW11" i="3"/>
  <c r="CR11" i="3"/>
  <c r="CP11" i="3"/>
  <c r="CJ11" i="3"/>
  <c r="CI11" i="3"/>
  <c r="CA11" i="3"/>
  <c r="C11" i="3"/>
  <c r="A5" i="3"/>
  <c r="A4" i="3"/>
  <c r="A3" i="3"/>
  <c r="A2" i="3"/>
  <c r="CV257" i="3" l="1"/>
  <c r="CU257" i="3"/>
  <c r="CI257" i="3"/>
  <c r="CT201" i="3"/>
  <c r="CE201" i="3"/>
  <c r="CS201" i="3"/>
  <c r="G24" i="3"/>
  <c r="CU217" i="3"/>
  <c r="CG217" i="3"/>
  <c r="CC217" i="3"/>
  <c r="CQ276" i="3"/>
  <c r="CC276" i="3"/>
  <c r="CO401" i="3"/>
  <c r="CP401" i="3"/>
  <c r="CB401" i="3"/>
  <c r="CA401" i="3"/>
  <c r="V401" i="3" s="1"/>
  <c r="CC207" i="3"/>
  <c r="CO272" i="3"/>
  <c r="CA272" i="3"/>
  <c r="CP308" i="3"/>
  <c r="CO403" i="3"/>
  <c r="CA403" i="3"/>
  <c r="CP257" i="3"/>
  <c r="CE257" i="3"/>
  <c r="CB257" i="3"/>
  <c r="CO218" i="3"/>
  <c r="CA218" i="3"/>
  <c r="C218" i="3"/>
  <c r="CS218" i="3" s="1"/>
  <c r="CW218" i="3"/>
  <c r="D183" i="3"/>
  <c r="CI218" i="3"/>
  <c r="CP134" i="3"/>
  <c r="CW203" i="3"/>
  <c r="CD207" i="3"/>
  <c r="C212" i="3"/>
  <c r="CF212" i="3" s="1"/>
  <c r="CP267" i="3"/>
  <c r="CT314" i="3"/>
  <c r="CD314" i="3"/>
  <c r="CB403" i="3"/>
  <c r="AY267" i="4"/>
  <c r="S71" i="4"/>
  <c r="CB124" i="4"/>
  <c r="CP124" i="4"/>
  <c r="CO124" i="4"/>
  <c r="CA124" i="4"/>
  <c r="CO378" i="4"/>
  <c r="CB378" i="4"/>
  <c r="CO384" i="4"/>
  <c r="CB384" i="4"/>
  <c r="CA384" i="4"/>
  <c r="CB154" i="4"/>
  <c r="CA154" i="4"/>
  <c r="CO154" i="4"/>
  <c r="CP154" i="4"/>
  <c r="CO73" i="3"/>
  <c r="CO203" i="3"/>
  <c r="CD284" i="3"/>
  <c r="C284" i="3"/>
  <c r="CG46" i="3"/>
  <c r="CK46" i="3"/>
  <c r="CV11" i="3"/>
  <c r="CU11" i="3"/>
  <c r="CT11" i="3"/>
  <c r="CQ11" i="3"/>
  <c r="CH11" i="3"/>
  <c r="CE11" i="3"/>
  <c r="CD11" i="3"/>
  <c r="CC43" i="3"/>
  <c r="CA66" i="3"/>
  <c r="C135" i="3"/>
  <c r="CC135" i="3" s="1"/>
  <c r="C197" i="3"/>
  <c r="CT197" i="3" s="1"/>
  <c r="CG207" i="3"/>
  <c r="CR218" i="3"/>
  <c r="CV239" i="3"/>
  <c r="CW239" i="3"/>
  <c r="CP239" i="3"/>
  <c r="CO239" i="3"/>
  <c r="C259" i="3"/>
  <c r="CV259" i="3" s="1"/>
  <c r="CQ267" i="3"/>
  <c r="CR278" i="3"/>
  <c r="CD278" i="3"/>
  <c r="CR284" i="3"/>
  <c r="CO299" i="3"/>
  <c r="CO333" i="3"/>
  <c r="CA333" i="3"/>
  <c r="CP403" i="3"/>
  <c r="CI267" i="4"/>
  <c r="CT267" i="4"/>
  <c r="CW267" i="4"/>
  <c r="CH267" i="4"/>
  <c r="CU267" i="4"/>
  <c r="CO267" i="4"/>
  <c r="CV267" i="4"/>
  <c r="CF267" i="4"/>
  <c r="CO385" i="4"/>
  <c r="CB385" i="4"/>
  <c r="CA385" i="4"/>
  <c r="CP385" i="4"/>
  <c r="CB388" i="4"/>
  <c r="CO388" i="4"/>
  <c r="CA388" i="4"/>
  <c r="CP388" i="4"/>
  <c r="CB72" i="3"/>
  <c r="Y11" i="4"/>
  <c r="CU58" i="3"/>
  <c r="CA58" i="3"/>
  <c r="CT58" i="3"/>
  <c r="CP58" i="3"/>
  <c r="CP66" i="3"/>
  <c r="C136" i="3"/>
  <c r="CB197" i="3"/>
  <c r="CO197" i="3"/>
  <c r="CX207" i="3"/>
  <c r="CA212" i="3"/>
  <c r="C216" i="3"/>
  <c r="CF216" i="3" s="1"/>
  <c r="CV235" i="3"/>
  <c r="CW235" i="3"/>
  <c r="CO235" i="3"/>
  <c r="CH235" i="3"/>
  <c r="CD235" i="3"/>
  <c r="CB235" i="3"/>
  <c r="CA235" i="3"/>
  <c r="CB239" i="3"/>
  <c r="CP259" i="3"/>
  <c r="CS259" i="3"/>
  <c r="CQ259" i="3"/>
  <c r="C268" i="3"/>
  <c r="CG43" i="3"/>
  <c r="CP75" i="3"/>
  <c r="CO75" i="3"/>
  <c r="J176" i="3"/>
  <c r="CV193" i="3"/>
  <c r="CP193" i="3"/>
  <c r="CA193" i="3"/>
  <c r="CJ227" i="3"/>
  <c r="CX227" i="3"/>
  <c r="CQ227" i="3"/>
  <c r="CG227" i="3"/>
  <c r="CD239" i="3"/>
  <c r="CR300" i="3"/>
  <c r="CO300" i="3"/>
  <c r="AX339" i="4"/>
  <c r="CO362" i="4"/>
  <c r="CB362" i="4"/>
  <c r="CA362" i="4"/>
  <c r="AN362" i="4" s="1"/>
  <c r="CD319" i="4"/>
  <c r="AW319" i="4" s="1"/>
  <c r="CR319" i="4"/>
  <c r="CG319" i="4"/>
  <c r="CU319" i="4"/>
  <c r="CF319" i="4"/>
  <c r="CT319" i="4"/>
  <c r="CD266" i="3"/>
  <c r="C266" i="3"/>
  <c r="CT271" i="3"/>
  <c r="CO271" i="3"/>
  <c r="CG271" i="3"/>
  <c r="CQ196" i="3"/>
  <c r="CU196" i="3"/>
  <c r="CJ196" i="3"/>
  <c r="CG196" i="3"/>
  <c r="C196" i="3"/>
  <c r="CA181" i="4"/>
  <c r="CO181" i="4"/>
  <c r="CP181" i="4"/>
  <c r="CB181" i="4"/>
  <c r="R181" i="4" s="1"/>
  <c r="CO331" i="3"/>
  <c r="CU201" i="3"/>
  <c r="CX201" i="3"/>
  <c r="CG201" i="3"/>
  <c r="CC201" i="3"/>
  <c r="CD286" i="3"/>
  <c r="C286" i="3"/>
  <c r="CH40" i="3"/>
  <c r="CT195" i="3"/>
  <c r="CS195" i="3"/>
  <c r="CB201" i="3"/>
  <c r="CO201" i="3"/>
  <c r="CJ228" i="3"/>
  <c r="CX228" i="3"/>
  <c r="CQ228" i="3"/>
  <c r="CI239" i="3"/>
  <c r="CP286" i="3"/>
  <c r="CQ286" i="3"/>
  <c r="CE286" i="3"/>
  <c r="CU292" i="3"/>
  <c r="CH292" i="3"/>
  <c r="CR301" i="3"/>
  <c r="CD301" i="3"/>
  <c r="CC324" i="3"/>
  <c r="C324" i="3"/>
  <c r="CU324" i="3" s="1"/>
  <c r="CB123" i="4"/>
  <c r="CP123" i="4"/>
  <c r="CQ264" i="3"/>
  <c r="CB264" i="3"/>
  <c r="CQ274" i="3"/>
  <c r="CS274" i="3"/>
  <c r="CE274" i="3"/>
  <c r="CR286" i="3"/>
  <c r="CT351" i="3"/>
  <c r="CF351" i="3"/>
  <c r="C183" i="4"/>
  <c r="AY261" i="5"/>
  <c r="CV212" i="3"/>
  <c r="CW212" i="3"/>
  <c r="CP212" i="3"/>
  <c r="CI212" i="3"/>
  <c r="CH212" i="3"/>
  <c r="CV218" i="3"/>
  <c r="CX231" i="3"/>
  <c r="CV216" i="3"/>
  <c r="CW216" i="3"/>
  <c r="CP216" i="3"/>
  <c r="CO216" i="3"/>
  <c r="CI216" i="3"/>
  <c r="CD259" i="3"/>
  <c r="CD280" i="3"/>
  <c r="CR280" i="3"/>
  <c r="CO83" i="3"/>
  <c r="CB216" i="3"/>
  <c r="CV43" i="3"/>
  <c r="CF58" i="3"/>
  <c r="CB149" i="3"/>
  <c r="AS149" i="3" s="1"/>
  <c r="C158" i="3"/>
  <c r="CP158" i="3" s="1"/>
  <c r="N163" i="3"/>
  <c r="CU205" i="3"/>
  <c r="CX205" i="3"/>
  <c r="CG205" i="3"/>
  <c r="CC205" i="3"/>
  <c r="CD216" i="3"/>
  <c r="CG228" i="3"/>
  <c r="CV240" i="3"/>
  <c r="CO240" i="3"/>
  <c r="CH240" i="3"/>
  <c r="CB240" i="3"/>
  <c r="CP251" i="3"/>
  <c r="CS251" i="3"/>
  <c r="CQ251" i="3"/>
  <c r="CE251" i="3"/>
  <c r="CB251" i="3"/>
  <c r="CE264" i="3"/>
  <c r="CB274" i="3"/>
  <c r="CO301" i="3"/>
  <c r="B352" i="3"/>
  <c r="CC352" i="3" s="1"/>
  <c r="CA378" i="4"/>
  <c r="AT378" i="4" s="1"/>
  <c r="AY288" i="5"/>
  <c r="AY249" i="5"/>
  <c r="CU203" i="3"/>
  <c r="CX203" i="3"/>
  <c r="CG203" i="3"/>
  <c r="CR257" i="3"/>
  <c r="CD257" i="3"/>
  <c r="CJ226" i="3"/>
  <c r="C226" i="3"/>
  <c r="CF226" i="3" s="1"/>
  <c r="CQ257" i="3"/>
  <c r="CP72" i="3"/>
  <c r="CA339" i="3"/>
  <c r="CO339" i="3"/>
  <c r="CO238" i="3"/>
  <c r="CH238" i="3"/>
  <c r="CB238" i="3"/>
  <c r="AY197" i="5"/>
  <c r="CU226" i="3"/>
  <c r="CO345" i="3"/>
  <c r="CA345" i="3"/>
  <c r="CD212" i="3"/>
  <c r="G26" i="3"/>
  <c r="CU56" i="3"/>
  <c r="CA56" i="3"/>
  <c r="CT56" i="3"/>
  <c r="CP56" i="3"/>
  <c r="CO212" i="3"/>
  <c r="CA201" i="3"/>
  <c r="CU212" i="3"/>
  <c r="CQ260" i="3"/>
  <c r="CP260" i="3"/>
  <c r="CE260" i="3"/>
  <c r="C260" i="3"/>
  <c r="CP324" i="3"/>
  <c r="CB324" i="3"/>
  <c r="CH58" i="3"/>
  <c r="C150" i="3"/>
  <c r="D162" i="3"/>
  <c r="CA195" i="3"/>
  <c r="CV205" i="3"/>
  <c r="CW205" i="3"/>
  <c r="CO205" i="3"/>
  <c r="CH205" i="3"/>
  <c r="CD205" i="3"/>
  <c r="CR251" i="3"/>
  <c r="CS264" i="3"/>
  <c r="CF352" i="3"/>
  <c r="CT352" i="3"/>
  <c r="AY264" i="5"/>
  <c r="CA72" i="3"/>
  <c r="S72" i="3" s="1"/>
  <c r="CU199" i="3"/>
  <c r="CX199" i="3"/>
  <c r="CG199" i="3"/>
  <c r="CC199" i="3"/>
  <c r="CP79" i="3"/>
  <c r="CO79" i="3"/>
  <c r="CA203" i="3"/>
  <c r="CU230" i="3"/>
  <c r="CG230" i="3"/>
  <c r="CC230" i="3"/>
  <c r="CS271" i="3"/>
  <c r="CP271" i="3"/>
  <c r="CB271" i="3"/>
  <c r="CP339" i="3"/>
  <c r="CB339" i="3"/>
  <c r="CV207" i="3"/>
  <c r="CW207" i="3"/>
  <c r="CO207" i="3"/>
  <c r="CI207" i="3"/>
  <c r="CH207" i="3"/>
  <c r="CD255" i="3"/>
  <c r="C255" i="3"/>
  <c r="CH255" i="3" s="1"/>
  <c r="CO409" i="3"/>
  <c r="CP409" i="3"/>
  <c r="CB409" i="3"/>
  <c r="CA409" i="3"/>
  <c r="G409" i="3" s="1"/>
  <c r="CC148" i="4"/>
  <c r="CB148" i="4"/>
  <c r="AS148" i="4" s="1"/>
  <c r="CP148" i="4"/>
  <c r="CO357" i="4"/>
  <c r="CB357" i="4"/>
  <c r="CA357" i="4"/>
  <c r="AN357" i="4" s="1"/>
  <c r="CP357" i="4"/>
  <c r="CQ198" i="3"/>
  <c r="CG198" i="3"/>
  <c r="C198" i="3"/>
  <c r="CK198" i="3" s="1"/>
  <c r="CE58" i="3"/>
  <c r="CE205" i="3"/>
  <c r="CT205" i="3"/>
  <c r="CS205" i="3"/>
  <c r="CU14" i="3"/>
  <c r="CV14" i="3"/>
  <c r="CB14" i="3"/>
  <c r="CE56" i="3"/>
  <c r="CO58" i="3"/>
  <c r="CP138" i="3"/>
  <c r="CA205" i="3"/>
  <c r="CU210" i="3"/>
  <c r="CJ210" i="3"/>
  <c r="CH216" i="3"/>
  <c r="CS260" i="3"/>
  <c r="CE292" i="3"/>
  <c r="CO396" i="3"/>
  <c r="CP396" i="3"/>
  <c r="CB396" i="3"/>
  <c r="V396" i="3" s="1"/>
  <c r="AY272" i="5"/>
  <c r="CD277" i="3"/>
  <c r="C277" i="3"/>
  <c r="CU277" i="3" s="1"/>
  <c r="CV203" i="3"/>
  <c r="CP203" i="3"/>
  <c r="CI203" i="3"/>
  <c r="CH203" i="3"/>
  <c r="CP95" i="4"/>
  <c r="CA95" i="4"/>
  <c r="CO95" i="4"/>
  <c r="CQ95" i="4"/>
  <c r="CB95" i="4"/>
  <c r="AZ95" i="4" s="1"/>
  <c r="CC95" i="4"/>
  <c r="AX95" i="4" s="1"/>
  <c r="CR298" i="3"/>
  <c r="CO298" i="3"/>
  <c r="CD298" i="3"/>
  <c r="CB298" i="4"/>
  <c r="CR298" i="4"/>
  <c r="CP298" i="4"/>
  <c r="CO298" i="4"/>
  <c r="CA298" i="4"/>
  <c r="AP298" i="4" s="1"/>
  <c r="CQ298" i="4"/>
  <c r="CC298" i="4"/>
  <c r="CS257" i="3"/>
  <c r="CA207" i="3"/>
  <c r="AY209" i="5"/>
  <c r="CU197" i="3"/>
  <c r="CG197" i="3"/>
  <c r="CC197" i="3"/>
  <c r="CC203" i="3"/>
  <c r="CU271" i="3"/>
  <c r="CW215" i="3"/>
  <c r="CR215" i="3"/>
  <c r="CD215" i="3"/>
  <c r="CX235" i="3"/>
  <c r="CQ235" i="3"/>
  <c r="D157" i="3"/>
  <c r="D163" i="3" s="1"/>
  <c r="CV210" i="3"/>
  <c r="CO210" i="3"/>
  <c r="CH210" i="3"/>
  <c r="CI210" i="3"/>
  <c r="CV241" i="3"/>
  <c r="CA241" i="3"/>
  <c r="CW241" i="3"/>
  <c r="CQ265" i="3"/>
  <c r="CP265" i="3"/>
  <c r="C276" i="3"/>
  <c r="CD298" i="4"/>
  <c r="CH56" i="3"/>
  <c r="C139" i="3"/>
  <c r="CQ139" i="3" s="1"/>
  <c r="E157" i="3"/>
  <c r="E163" i="3" s="1"/>
  <c r="E170" i="3"/>
  <c r="E176" i="3" s="1"/>
  <c r="CX198" i="3"/>
  <c r="CA210" i="3"/>
  <c r="CV214" i="3"/>
  <c r="CP214" i="3"/>
  <c r="CO214" i="3"/>
  <c r="CV237" i="3"/>
  <c r="CP237" i="3"/>
  <c r="CO237" i="3"/>
  <c r="CI237" i="3"/>
  <c r="CH237" i="3"/>
  <c r="CB241" i="3"/>
  <c r="CC265" i="3"/>
  <c r="C338" i="3"/>
  <c r="AY240" i="5"/>
  <c r="B373" i="3"/>
  <c r="B382" i="3"/>
  <c r="B395" i="3"/>
  <c r="AN135" i="4"/>
  <c r="CK209" i="4"/>
  <c r="AY201" i="5"/>
  <c r="CO379" i="4"/>
  <c r="CB379" i="4"/>
  <c r="CO381" i="4"/>
  <c r="CB381" i="4"/>
  <c r="CA332" i="3"/>
  <c r="AN140" i="4"/>
  <c r="CT209" i="4"/>
  <c r="AY219" i="5"/>
  <c r="AY256" i="5"/>
  <c r="AY278" i="5"/>
  <c r="AY280" i="5"/>
  <c r="AW316" i="5"/>
  <c r="CO372" i="4"/>
  <c r="CB372" i="4"/>
  <c r="CO361" i="4"/>
  <c r="CB361" i="4"/>
  <c r="AN361" i="4" s="1"/>
  <c r="S80" i="4"/>
  <c r="CA285" i="4"/>
  <c r="CF285" i="4"/>
  <c r="CV285" i="4"/>
  <c r="CT221" i="4"/>
  <c r="CF221" i="4"/>
  <c r="C363" i="3"/>
  <c r="CO363" i="3" s="1"/>
  <c r="B384" i="3"/>
  <c r="CP384" i="3" s="1"/>
  <c r="AY269" i="4"/>
  <c r="AY221" i="4"/>
  <c r="AN133" i="4"/>
  <c r="AM103" i="4"/>
  <c r="CY209" i="4"/>
  <c r="AY212" i="5"/>
  <c r="AY224" i="5"/>
  <c r="CB386" i="4"/>
  <c r="CO386" i="4"/>
  <c r="P161" i="5"/>
  <c r="CO365" i="4"/>
  <c r="CB365" i="4"/>
  <c r="AN365" i="4" s="1"/>
  <c r="CO376" i="4"/>
  <c r="CB376" i="4"/>
  <c r="AT376" i="4" s="1"/>
  <c r="P176" i="3"/>
  <c r="CA398" i="3"/>
  <c r="AT386" i="4"/>
  <c r="AN358" i="4"/>
  <c r="AY281" i="4"/>
  <c r="AY287" i="4"/>
  <c r="CA97" i="4"/>
  <c r="AZ97" i="4" s="1"/>
  <c r="R185" i="4"/>
  <c r="CB97" i="4"/>
  <c r="AW310" i="5"/>
  <c r="AW314" i="5"/>
  <c r="CB380" i="4"/>
  <c r="AT380" i="4" s="1"/>
  <c r="CO380" i="4"/>
  <c r="CO359" i="4"/>
  <c r="CB359" i="4"/>
  <c r="AN359" i="4" s="1"/>
  <c r="CF265" i="4"/>
  <c r="CV265" i="4"/>
  <c r="CA265" i="4"/>
  <c r="CO364" i="4"/>
  <c r="CB364" i="4"/>
  <c r="O176" i="3"/>
  <c r="CA199" i="3"/>
  <c r="G30" i="3"/>
  <c r="CA68" i="3"/>
  <c r="CA89" i="3"/>
  <c r="C126" i="3"/>
  <c r="CO126" i="3" s="1"/>
  <c r="Q176" i="3"/>
  <c r="C193" i="3"/>
  <c r="CA221" i="3"/>
  <c r="CC223" i="3"/>
  <c r="CB254" i="3"/>
  <c r="CB268" i="3"/>
  <c r="CE278" i="3"/>
  <c r="C364" i="3"/>
  <c r="CP364" i="3" s="1"/>
  <c r="CB398" i="3"/>
  <c r="V398" i="3" s="1"/>
  <c r="AY265" i="4"/>
  <c r="CQ97" i="4"/>
  <c r="AY213" i="5"/>
  <c r="AY254" i="5"/>
  <c r="AY276" i="5"/>
  <c r="AY253" i="5"/>
  <c r="CB373" i="4"/>
  <c r="AT373" i="4" s="1"/>
  <c r="CO373" i="4"/>
  <c r="CA180" i="4"/>
  <c r="R180" i="4" s="1"/>
  <c r="CO180" i="4"/>
  <c r="AN365" i="5"/>
  <c r="AM103" i="5"/>
  <c r="AW318" i="5"/>
  <c r="CB68" i="3"/>
  <c r="CB89" i="3"/>
  <c r="CI221" i="3"/>
  <c r="CC225" i="3"/>
  <c r="CC254" i="3"/>
  <c r="CE268" i="3"/>
  <c r="CD290" i="3"/>
  <c r="CP398" i="3"/>
  <c r="AT372" i="4"/>
  <c r="V396" i="4"/>
  <c r="AY270" i="4"/>
  <c r="AN141" i="4"/>
  <c r="AY241" i="5"/>
  <c r="AY232" i="5"/>
  <c r="CB363" i="4"/>
  <c r="AN363" i="4" s="1"/>
  <c r="CO363" i="4"/>
  <c r="CU289" i="4"/>
  <c r="CF289" i="4"/>
  <c r="CA289" i="4"/>
  <c r="AY289" i="4" s="1"/>
  <c r="AN135" i="5"/>
  <c r="AW323" i="4"/>
  <c r="S167" i="5"/>
  <c r="AY255" i="5"/>
  <c r="CB358" i="4"/>
  <c r="CO358" i="4"/>
  <c r="C127" i="3"/>
  <c r="CO127" i="3" s="1"/>
  <c r="C168" i="3"/>
  <c r="CP168" i="3" s="1"/>
  <c r="E175" i="3"/>
  <c r="CH290" i="3"/>
  <c r="CJ37" i="3"/>
  <c r="C96" i="3"/>
  <c r="CA96" i="3" s="1"/>
  <c r="C121" i="3"/>
  <c r="CO121" i="3" s="1"/>
  <c r="C137" i="3"/>
  <c r="CC137" i="3" s="1"/>
  <c r="C172" i="3"/>
  <c r="CP172" i="3" s="1"/>
  <c r="CG193" i="3"/>
  <c r="CB196" i="3"/>
  <c r="CC215" i="3"/>
  <c r="CW219" i="3"/>
  <c r="CH228" i="3"/>
  <c r="CB231" i="3"/>
  <c r="CI233" i="3"/>
  <c r="CS245" i="3"/>
  <c r="CQ249" i="3"/>
  <c r="CB266" i="3"/>
  <c r="CQ318" i="3"/>
  <c r="CB411" i="3"/>
  <c r="G411" i="3" s="1"/>
  <c r="AT382" i="4"/>
  <c r="AY285" i="4"/>
  <c r="Y12" i="4"/>
  <c r="AY268" i="5"/>
  <c r="B437" i="5"/>
  <c r="AY286" i="5"/>
  <c r="AY274" i="5"/>
  <c r="AW324" i="5"/>
  <c r="H163" i="3"/>
  <c r="CD231" i="3"/>
  <c r="CE266" i="3"/>
  <c r="CD276" i="3"/>
  <c r="D306" i="3"/>
  <c r="CP345" i="3"/>
  <c r="CP411" i="3"/>
  <c r="S67" i="4"/>
  <c r="CH55" i="3"/>
  <c r="CJ193" i="3"/>
  <c r="CC238" i="3"/>
  <c r="CP13" i="3"/>
  <c r="G25" i="3"/>
  <c r="CG44" i="3"/>
  <c r="CG47" i="3"/>
  <c r="CB64" i="3"/>
  <c r="CA70" i="3"/>
  <c r="S70" i="3" s="1"/>
  <c r="CB198" i="3"/>
  <c r="CA200" i="3"/>
  <c r="CA202" i="3"/>
  <c r="CC211" i="3"/>
  <c r="CG215" i="3"/>
  <c r="CB226" i="3"/>
  <c r="CR228" i="3"/>
  <c r="CH231" i="3"/>
  <c r="CP233" i="3"/>
  <c r="CS249" i="3"/>
  <c r="CB272" i="3"/>
  <c r="CE284" i="3"/>
  <c r="E306" i="3"/>
  <c r="CB322" i="3"/>
  <c r="B387" i="3"/>
  <c r="CA381" i="4"/>
  <c r="AN364" i="4"/>
  <c r="G411" i="4"/>
  <c r="CO187" i="4"/>
  <c r="AY216" i="5"/>
  <c r="AY252" i="5"/>
  <c r="AN134" i="5"/>
  <c r="CO389" i="4"/>
  <c r="CB389" i="4"/>
  <c r="AT389" i="4" s="1"/>
  <c r="G22" i="3"/>
  <c r="F163" i="3"/>
  <c r="CB200" i="3"/>
  <c r="CD211" i="3"/>
  <c r="CI231" i="3"/>
  <c r="CU249" i="3"/>
  <c r="CS266" i="3"/>
  <c r="CD269" i="3"/>
  <c r="CO330" i="3"/>
  <c r="CF220" i="4"/>
  <c r="AY234" i="5"/>
  <c r="AY205" i="5"/>
  <c r="AY258" i="5"/>
  <c r="CO382" i="4"/>
  <c r="CB382" i="4"/>
  <c r="CQ13" i="3"/>
  <c r="CH44" i="3"/>
  <c r="CH47" i="3"/>
  <c r="CB70" i="3"/>
  <c r="CU193" i="3"/>
  <c r="CB202" i="3"/>
  <c r="CC213" i="3"/>
  <c r="G19" i="3"/>
  <c r="CW37" i="3"/>
  <c r="CP70" i="3"/>
  <c r="CA82" i="3"/>
  <c r="C133" i="3"/>
  <c r="CC133" i="3" s="1"/>
  <c r="CX193" i="3"/>
  <c r="CP196" i="3"/>
  <c r="CG200" i="3"/>
  <c r="CG202" i="3"/>
  <c r="CC204" i="3"/>
  <c r="CG211" i="3"/>
  <c r="CG213" i="3"/>
  <c r="CA220" i="3"/>
  <c r="CH226" i="3"/>
  <c r="CO231" i="3"/>
  <c r="CW233" i="3"/>
  <c r="CB253" i="3"/>
  <c r="CQ255" i="3"/>
  <c r="CB258" i="3"/>
  <c r="CP272" i="3"/>
  <c r="CQ284" i="3"/>
  <c r="B388" i="3"/>
  <c r="CE220" i="4"/>
  <c r="Y13" i="4"/>
  <c r="AY284" i="5"/>
  <c r="AY211" i="5"/>
  <c r="CB375" i="4"/>
  <c r="AT375" i="4" s="1"/>
  <c r="CO375" i="4"/>
  <c r="CS308" i="4"/>
  <c r="CE308" i="4"/>
  <c r="AW308" i="4" s="1"/>
  <c r="AY218" i="5"/>
  <c r="CU13" i="3"/>
  <c r="C35" i="3"/>
  <c r="CP82" i="3"/>
  <c r="C123" i="3"/>
  <c r="CO123" i="3" s="1"/>
  <c r="H176" i="3"/>
  <c r="D175" i="3"/>
  <c r="D176" i="3" s="1"/>
  <c r="E183" i="3"/>
  <c r="CP198" i="3"/>
  <c r="CP200" i="3"/>
  <c r="CG209" i="3"/>
  <c r="CH222" i="3"/>
  <c r="CW231" i="3"/>
  <c r="CQ236" i="3"/>
  <c r="CD247" i="3"/>
  <c r="CE253" i="3"/>
  <c r="CS255" i="3"/>
  <c r="CP258" i="3"/>
  <c r="CE281" i="3"/>
  <c r="CE288" i="3"/>
  <c r="CA379" i="4"/>
  <c r="AT379" i="4" s="1"/>
  <c r="V398" i="4"/>
  <c r="AW324" i="4"/>
  <c r="CK220" i="4"/>
  <c r="AX98" i="4"/>
  <c r="AY275" i="5"/>
  <c r="AY289" i="5"/>
  <c r="CA182" i="4"/>
  <c r="R182" i="4" s="1"/>
  <c r="CO182" i="4"/>
  <c r="AX330" i="5"/>
  <c r="AW312" i="5"/>
  <c r="AY269" i="5"/>
  <c r="AW315" i="5"/>
  <c r="S171" i="5"/>
  <c r="C176" i="5"/>
  <c r="A437" i="5" s="1"/>
  <c r="AY270" i="5"/>
  <c r="AX333" i="5"/>
  <c r="AY283" i="5"/>
  <c r="AW322" i="5"/>
  <c r="AX331" i="5"/>
  <c r="AY277" i="5"/>
  <c r="AY282" i="5"/>
  <c r="R180" i="5"/>
  <c r="AW320" i="5"/>
  <c r="AX332" i="5"/>
  <c r="AY287" i="5"/>
  <c r="CR332" i="4"/>
  <c r="CF332" i="4"/>
  <c r="CQ332" i="4"/>
  <c r="CE332" i="4"/>
  <c r="CT332" i="4"/>
  <c r="CD332" i="4"/>
  <c r="CS332" i="4"/>
  <c r="CC332" i="4"/>
  <c r="CS309" i="4"/>
  <c r="CG309" i="4"/>
  <c r="CR309" i="4"/>
  <c r="CE309" i="4"/>
  <c r="CU309" i="4"/>
  <c r="CT309" i="4"/>
  <c r="CD309" i="4"/>
  <c r="CF309" i="4"/>
  <c r="CV292" i="4"/>
  <c r="CI292" i="4"/>
  <c r="CA292" i="4"/>
  <c r="CT292" i="4"/>
  <c r="CG292" i="4"/>
  <c r="CU292" i="4"/>
  <c r="CH292" i="4"/>
  <c r="CW292" i="4"/>
  <c r="CF292" i="4"/>
  <c r="CO292" i="4"/>
  <c r="CT316" i="4"/>
  <c r="CE316" i="4"/>
  <c r="CS316" i="4"/>
  <c r="CD316" i="4"/>
  <c r="CR316" i="4"/>
  <c r="CF316" i="4"/>
  <c r="CU316" i="4"/>
  <c r="CG316" i="4"/>
  <c r="CV291" i="4"/>
  <c r="CI291" i="4"/>
  <c r="CA291" i="4"/>
  <c r="AY291" i="4" s="1"/>
  <c r="CW291" i="4"/>
  <c r="CG291" i="4"/>
  <c r="CT291" i="4"/>
  <c r="CO291" i="4"/>
  <c r="CF291" i="4"/>
  <c r="CU291" i="4"/>
  <c r="CH291" i="4"/>
  <c r="CV247" i="4"/>
  <c r="CI247" i="4"/>
  <c r="CA247" i="4"/>
  <c r="CT247" i="4"/>
  <c r="CG247" i="4"/>
  <c r="CU247" i="4"/>
  <c r="CH247" i="4"/>
  <c r="CO247" i="4"/>
  <c r="CW247" i="4"/>
  <c r="CF247" i="4"/>
  <c r="CK224" i="4"/>
  <c r="CY224" i="4"/>
  <c r="CT224" i="4"/>
  <c r="CF224" i="4"/>
  <c r="CS224" i="4"/>
  <c r="CE224" i="4"/>
  <c r="AY224" i="4" s="1"/>
  <c r="AB48" i="4"/>
  <c r="AB44" i="4"/>
  <c r="AB40" i="4"/>
  <c r="AB36" i="4"/>
  <c r="CV268" i="4"/>
  <c r="CI268" i="4"/>
  <c r="CA268" i="4"/>
  <c r="CW268" i="4"/>
  <c r="CG268" i="4"/>
  <c r="CT268" i="4"/>
  <c r="CO268" i="4"/>
  <c r="CF268" i="4"/>
  <c r="CU268" i="4"/>
  <c r="CH268" i="4"/>
  <c r="CT196" i="4"/>
  <c r="CE196" i="4"/>
  <c r="CS196" i="4"/>
  <c r="CF196" i="4"/>
  <c r="AY196" i="4" s="1"/>
  <c r="CY196" i="4"/>
  <c r="CK196" i="4"/>
  <c r="CT232" i="4"/>
  <c r="CE232" i="4"/>
  <c r="CY232" i="4"/>
  <c r="CK232" i="4"/>
  <c r="CS232" i="4"/>
  <c r="CF232" i="4"/>
  <c r="AY215" i="4"/>
  <c r="CR336" i="4"/>
  <c r="CF336" i="4"/>
  <c r="CQ336" i="4"/>
  <c r="CE336" i="4"/>
  <c r="CT336" i="4"/>
  <c r="CD336" i="4"/>
  <c r="CS336" i="4"/>
  <c r="CC336" i="4"/>
  <c r="CR331" i="4"/>
  <c r="CF331" i="4"/>
  <c r="CQ331" i="4"/>
  <c r="CE331" i="4"/>
  <c r="CS331" i="4"/>
  <c r="CC331" i="4"/>
  <c r="CD331" i="4"/>
  <c r="CT331" i="4"/>
  <c r="AY272" i="4"/>
  <c r="CV286" i="4"/>
  <c r="CI286" i="4"/>
  <c r="CA286" i="4"/>
  <c r="CW286" i="4"/>
  <c r="CG286" i="4"/>
  <c r="CT286" i="4"/>
  <c r="CO286" i="4"/>
  <c r="CU286" i="4"/>
  <c r="CH286" i="4"/>
  <c r="CF286" i="4"/>
  <c r="CT256" i="4"/>
  <c r="CG256" i="4"/>
  <c r="CV256" i="4"/>
  <c r="CI256" i="4"/>
  <c r="CA256" i="4"/>
  <c r="CU256" i="4"/>
  <c r="CH256" i="4"/>
  <c r="CO256" i="4"/>
  <c r="CW256" i="4"/>
  <c r="CF256" i="4"/>
  <c r="AY263" i="4"/>
  <c r="CT230" i="4"/>
  <c r="CE230" i="4"/>
  <c r="CS230" i="4"/>
  <c r="CF230" i="4"/>
  <c r="CY230" i="4"/>
  <c r="CK230" i="4"/>
  <c r="CR338" i="4"/>
  <c r="CF338" i="4"/>
  <c r="CT338" i="4"/>
  <c r="CS338" i="4"/>
  <c r="CE338" i="4"/>
  <c r="CC338" i="4"/>
  <c r="AX338" i="4" s="1"/>
  <c r="CQ338" i="4"/>
  <c r="CD338" i="4"/>
  <c r="CT254" i="4"/>
  <c r="CG254" i="4"/>
  <c r="CV254" i="4"/>
  <c r="CI254" i="4"/>
  <c r="CA254" i="4"/>
  <c r="CW254" i="4"/>
  <c r="CO254" i="4"/>
  <c r="CF254" i="4"/>
  <c r="CH254" i="4"/>
  <c r="CU254" i="4"/>
  <c r="CV274" i="4"/>
  <c r="CI274" i="4"/>
  <c r="CA274" i="4"/>
  <c r="CT274" i="4"/>
  <c r="CO274" i="4"/>
  <c r="CW274" i="4"/>
  <c r="CG274" i="4"/>
  <c r="CH274" i="4"/>
  <c r="CF274" i="4"/>
  <c r="CU274" i="4"/>
  <c r="AB51" i="4"/>
  <c r="AB43" i="4"/>
  <c r="AB39" i="4"/>
  <c r="CK231" i="4"/>
  <c r="CY231" i="4"/>
  <c r="CT231" i="4"/>
  <c r="CF231" i="4"/>
  <c r="CE231" i="4"/>
  <c r="CS231" i="4"/>
  <c r="AY229" i="4"/>
  <c r="AY216" i="4"/>
  <c r="CT198" i="4"/>
  <c r="CE198" i="4"/>
  <c r="CS198" i="4"/>
  <c r="CF198" i="4"/>
  <c r="AY198" i="4" s="1"/>
  <c r="CY198" i="4"/>
  <c r="CK198" i="4"/>
  <c r="AY214" i="4"/>
  <c r="CT193" i="4"/>
  <c r="CE193" i="4"/>
  <c r="CY193" i="4"/>
  <c r="CK193" i="4"/>
  <c r="CS193" i="4"/>
  <c r="CF193" i="4"/>
  <c r="R187" i="4"/>
  <c r="S172" i="4"/>
  <c r="AL346" i="4"/>
  <c r="CR335" i="4"/>
  <c r="CF335" i="4"/>
  <c r="CQ335" i="4"/>
  <c r="CE335" i="4"/>
  <c r="CS335" i="4"/>
  <c r="CC335" i="4"/>
  <c r="CT335" i="4"/>
  <c r="CD335" i="4"/>
  <c r="CR330" i="4"/>
  <c r="CF330" i="4"/>
  <c r="CQ330" i="4"/>
  <c r="CE330" i="4"/>
  <c r="CT330" i="4"/>
  <c r="CD330" i="4"/>
  <c r="CS330" i="4"/>
  <c r="CC330" i="4"/>
  <c r="CO299" i="4"/>
  <c r="CA299" i="4"/>
  <c r="CR299" i="4"/>
  <c r="CC299" i="4"/>
  <c r="CP299" i="4"/>
  <c r="CD299" i="4"/>
  <c r="CB299" i="4"/>
  <c r="CQ299" i="4"/>
  <c r="AW321" i="4"/>
  <c r="AW317" i="4"/>
  <c r="CO301" i="4"/>
  <c r="CA301" i="4"/>
  <c r="CP301" i="4"/>
  <c r="CR301" i="4"/>
  <c r="CC301" i="4"/>
  <c r="CQ301" i="4"/>
  <c r="CB301" i="4"/>
  <c r="CD301" i="4"/>
  <c r="AP300" i="4"/>
  <c r="CT293" i="4"/>
  <c r="CG293" i="4"/>
  <c r="CV293" i="4"/>
  <c r="CI293" i="4"/>
  <c r="CA293" i="4"/>
  <c r="CU293" i="4"/>
  <c r="CH293" i="4"/>
  <c r="CW293" i="4"/>
  <c r="CF293" i="4"/>
  <c r="CO293" i="4"/>
  <c r="AW310" i="4"/>
  <c r="CV260" i="4"/>
  <c r="CI260" i="4"/>
  <c r="CT260" i="4"/>
  <c r="CG260" i="4"/>
  <c r="CH260" i="4"/>
  <c r="CW260" i="4"/>
  <c r="CU260" i="4"/>
  <c r="CA260" i="4"/>
  <c r="CO260" i="4"/>
  <c r="CF260" i="4"/>
  <c r="CT252" i="4"/>
  <c r="CG252" i="4"/>
  <c r="CV252" i="4"/>
  <c r="CI252" i="4"/>
  <c r="CA252" i="4"/>
  <c r="CU252" i="4"/>
  <c r="CH252" i="4"/>
  <c r="CO252" i="4"/>
  <c r="CW252" i="4"/>
  <c r="CF252" i="4"/>
  <c r="CV262" i="4"/>
  <c r="CI262" i="4"/>
  <c r="CA262" i="4"/>
  <c r="CT262" i="4"/>
  <c r="CO262" i="4"/>
  <c r="CW262" i="4"/>
  <c r="CG262" i="4"/>
  <c r="CU262" i="4"/>
  <c r="CF262" i="4"/>
  <c r="CH262" i="4"/>
  <c r="CV257" i="4"/>
  <c r="CI257" i="4"/>
  <c r="CA257" i="4"/>
  <c r="CT257" i="4"/>
  <c r="CG257" i="4"/>
  <c r="CF257" i="4"/>
  <c r="CW257" i="4"/>
  <c r="CO257" i="4"/>
  <c r="CH257" i="4"/>
  <c r="CU257" i="4"/>
  <c r="AY283" i="4"/>
  <c r="CV255" i="4"/>
  <c r="CI255" i="4"/>
  <c r="CA255" i="4"/>
  <c r="CT255" i="4"/>
  <c r="CG255" i="4"/>
  <c r="CU255" i="4"/>
  <c r="CH255" i="4"/>
  <c r="CO255" i="4"/>
  <c r="CW255" i="4"/>
  <c r="CF255" i="4"/>
  <c r="CT239" i="4"/>
  <c r="CE239" i="4"/>
  <c r="CK239" i="4"/>
  <c r="CS239" i="4"/>
  <c r="CY239" i="4"/>
  <c r="CF239" i="4"/>
  <c r="CT225" i="4"/>
  <c r="CE225" i="4"/>
  <c r="CS225" i="4"/>
  <c r="CF225" i="4"/>
  <c r="AY225" i="4" s="1"/>
  <c r="CY225" i="4"/>
  <c r="CK225" i="4"/>
  <c r="CT258" i="4"/>
  <c r="CG258" i="4"/>
  <c r="CV258" i="4"/>
  <c r="CI258" i="4"/>
  <c r="CA258" i="4"/>
  <c r="CF258" i="4"/>
  <c r="CW258" i="4"/>
  <c r="CO258" i="4"/>
  <c r="CH258" i="4"/>
  <c r="CU258" i="4"/>
  <c r="CV278" i="4"/>
  <c r="CI278" i="4"/>
  <c r="CA278" i="4"/>
  <c r="CT278" i="4"/>
  <c r="CO278" i="4"/>
  <c r="CW278" i="4"/>
  <c r="CG278" i="4"/>
  <c r="CH278" i="4"/>
  <c r="CF278" i="4"/>
  <c r="CU278" i="4"/>
  <c r="CY208" i="4"/>
  <c r="CS208" i="4"/>
  <c r="CK208" i="4"/>
  <c r="CE208" i="4"/>
  <c r="AY208" i="4" s="1"/>
  <c r="CF208" i="4"/>
  <c r="CT208" i="4"/>
  <c r="Y59" i="4"/>
  <c r="AB50" i="4"/>
  <c r="AB46" i="4"/>
  <c r="AB42" i="4"/>
  <c r="AB38" i="4"/>
  <c r="CV284" i="4"/>
  <c r="CI284" i="4"/>
  <c r="CA284" i="4"/>
  <c r="CT284" i="4"/>
  <c r="CO284" i="4"/>
  <c r="CW284" i="4"/>
  <c r="CG284" i="4"/>
  <c r="CH284" i="4"/>
  <c r="CU284" i="4"/>
  <c r="CF284" i="4"/>
  <c r="CT261" i="4"/>
  <c r="CU261" i="4"/>
  <c r="CG261" i="4"/>
  <c r="CW261" i="4"/>
  <c r="CI261" i="4"/>
  <c r="CA261" i="4"/>
  <c r="CF261" i="4"/>
  <c r="CO261" i="4"/>
  <c r="CH261" i="4"/>
  <c r="CV261" i="4"/>
  <c r="AY217" i="4"/>
  <c r="AY213" i="4"/>
  <c r="AY209" i="4"/>
  <c r="CT204" i="4"/>
  <c r="CE204" i="4"/>
  <c r="CS204" i="4"/>
  <c r="CF204" i="4"/>
  <c r="AY204" i="4" s="1"/>
  <c r="CY204" i="4"/>
  <c r="CK204" i="4"/>
  <c r="CK195" i="4"/>
  <c r="CY195" i="4"/>
  <c r="CT195" i="4"/>
  <c r="CF195" i="4"/>
  <c r="CS195" i="4"/>
  <c r="CE195" i="4"/>
  <c r="CK222" i="4"/>
  <c r="CY222" i="4"/>
  <c r="CT222" i="4"/>
  <c r="CF222" i="4"/>
  <c r="CS222" i="4"/>
  <c r="CE222" i="4"/>
  <c r="AY222" i="4" s="1"/>
  <c r="CK206" i="4"/>
  <c r="CT206" i="4"/>
  <c r="CE206" i="4"/>
  <c r="CY206" i="4"/>
  <c r="CF206" i="4"/>
  <c r="AY206" i="4" s="1"/>
  <c r="CS206" i="4"/>
  <c r="CK205" i="4"/>
  <c r="CY205" i="4"/>
  <c r="CT205" i="4"/>
  <c r="CF205" i="4"/>
  <c r="CS205" i="4"/>
  <c r="CE205" i="4"/>
  <c r="AY211" i="4"/>
  <c r="CK199" i="4"/>
  <c r="CY199" i="4"/>
  <c r="CT199" i="4"/>
  <c r="CF199" i="4"/>
  <c r="CE199" i="4"/>
  <c r="CS199" i="4"/>
  <c r="AY210" i="4"/>
  <c r="CK201" i="4"/>
  <c r="CY201" i="4"/>
  <c r="CT201" i="4"/>
  <c r="CF201" i="4"/>
  <c r="CE201" i="4"/>
  <c r="AY201" i="4" s="1"/>
  <c r="CS201" i="4"/>
  <c r="R184" i="4"/>
  <c r="S171" i="4"/>
  <c r="AJ128" i="4"/>
  <c r="AJ123" i="4"/>
  <c r="AJ124" i="4"/>
  <c r="CR337" i="4"/>
  <c r="CF337" i="4"/>
  <c r="CC337" i="4"/>
  <c r="CT337" i="4"/>
  <c r="CQ337" i="4"/>
  <c r="CD337" i="4"/>
  <c r="CE337" i="4"/>
  <c r="CS337" i="4"/>
  <c r="CU307" i="4"/>
  <c r="CE307" i="4"/>
  <c r="CR307" i="4"/>
  <c r="CD307" i="4"/>
  <c r="CT307" i="4"/>
  <c r="CG307" i="4"/>
  <c r="CS307" i="4"/>
  <c r="CF307" i="4"/>
  <c r="CT273" i="4"/>
  <c r="CO273" i="4"/>
  <c r="CF273" i="4"/>
  <c r="CA273" i="4"/>
  <c r="CU273" i="4"/>
  <c r="CI273" i="4"/>
  <c r="CW273" i="4"/>
  <c r="CG273" i="4"/>
  <c r="CV273" i="4"/>
  <c r="CH273" i="4"/>
  <c r="CV280" i="4"/>
  <c r="CI280" i="4"/>
  <c r="CA280" i="4"/>
  <c r="CW280" i="4"/>
  <c r="CH280" i="4"/>
  <c r="CO280" i="4"/>
  <c r="CV266" i="4"/>
  <c r="CI266" i="4"/>
  <c r="CA266" i="4"/>
  <c r="CT266" i="4"/>
  <c r="CO266" i="4"/>
  <c r="CW266" i="4"/>
  <c r="CG266" i="4"/>
  <c r="CU266" i="4"/>
  <c r="CF266" i="4"/>
  <c r="CH266" i="4"/>
  <c r="CV249" i="4"/>
  <c r="CI249" i="4"/>
  <c r="CA249" i="4"/>
  <c r="CT249" i="4"/>
  <c r="CG249" i="4"/>
  <c r="CF249" i="4"/>
  <c r="CW249" i="4"/>
  <c r="CO249" i="4"/>
  <c r="CH249" i="4"/>
  <c r="CU249" i="4"/>
  <c r="CT250" i="4"/>
  <c r="CG250" i="4"/>
  <c r="CV250" i="4"/>
  <c r="CI250" i="4"/>
  <c r="CA250" i="4"/>
  <c r="CF250" i="4"/>
  <c r="CW250" i="4"/>
  <c r="CO250" i="4"/>
  <c r="CH250" i="4"/>
  <c r="CU250" i="4"/>
  <c r="Y55" i="4"/>
  <c r="CK203" i="4"/>
  <c r="CY203" i="4"/>
  <c r="CT203" i="4"/>
  <c r="CF203" i="4"/>
  <c r="CS203" i="4"/>
  <c r="CE203" i="4"/>
  <c r="AX96" i="4"/>
  <c r="AZ96" i="4"/>
  <c r="AY220" i="4"/>
  <c r="CT200" i="4"/>
  <c r="CE200" i="4"/>
  <c r="AY200" i="4" s="1"/>
  <c r="CY200" i="4"/>
  <c r="CK200" i="4"/>
  <c r="CS200" i="4"/>
  <c r="CF200" i="4"/>
  <c r="CT202" i="4"/>
  <c r="CE202" i="4"/>
  <c r="CY202" i="4"/>
  <c r="CK202" i="4"/>
  <c r="CS202" i="4"/>
  <c r="CF202" i="4"/>
  <c r="CQ345" i="4"/>
  <c r="CD345" i="4"/>
  <c r="CC345" i="4"/>
  <c r="CR345" i="4"/>
  <c r="CR334" i="4"/>
  <c r="CD334" i="4"/>
  <c r="CQ334" i="4"/>
  <c r="CC334" i="4"/>
  <c r="CT334" i="4"/>
  <c r="CF334" i="4"/>
  <c r="CS334" i="4"/>
  <c r="CE334" i="4"/>
  <c r="CT318" i="4"/>
  <c r="CE318" i="4"/>
  <c r="CS318" i="4"/>
  <c r="CD318" i="4"/>
  <c r="CU318" i="4"/>
  <c r="CG318" i="4"/>
  <c r="CR318" i="4"/>
  <c r="CF318" i="4"/>
  <c r="AY290" i="4"/>
  <c r="CV276" i="4"/>
  <c r="CI276" i="4"/>
  <c r="CA276" i="4"/>
  <c r="CW276" i="4"/>
  <c r="CG276" i="4"/>
  <c r="CT276" i="4"/>
  <c r="CO276" i="4"/>
  <c r="CU276" i="4"/>
  <c r="CH276" i="4"/>
  <c r="CF276" i="4"/>
  <c r="CT320" i="4"/>
  <c r="CE320" i="4"/>
  <c r="CS320" i="4"/>
  <c r="CD320" i="4"/>
  <c r="CR320" i="4"/>
  <c r="CF320" i="4"/>
  <c r="CG320" i="4"/>
  <c r="CU320" i="4"/>
  <c r="CR315" i="4"/>
  <c r="CF315" i="4"/>
  <c r="CU315" i="4"/>
  <c r="CE315" i="4"/>
  <c r="CT315" i="4"/>
  <c r="CD315" i="4"/>
  <c r="CS315" i="4"/>
  <c r="CG315" i="4"/>
  <c r="CK240" i="4"/>
  <c r="CT240" i="4"/>
  <c r="CE240" i="4"/>
  <c r="CS240" i="4"/>
  <c r="CF240" i="4"/>
  <c r="CY240" i="4"/>
  <c r="CV251" i="4"/>
  <c r="CI251" i="4"/>
  <c r="CA251" i="4"/>
  <c r="CT251" i="4"/>
  <c r="CG251" i="4"/>
  <c r="CU251" i="4"/>
  <c r="CH251" i="4"/>
  <c r="CO251" i="4"/>
  <c r="CW251" i="4"/>
  <c r="CF251" i="4"/>
  <c r="CK233" i="4"/>
  <c r="CY233" i="4"/>
  <c r="CT233" i="4"/>
  <c r="CF233" i="4"/>
  <c r="CE233" i="4"/>
  <c r="AY233" i="4" s="1"/>
  <c r="CS233" i="4"/>
  <c r="AY228" i="4"/>
  <c r="AB47" i="4"/>
  <c r="AY277" i="4"/>
  <c r="CK235" i="4"/>
  <c r="CY235" i="4"/>
  <c r="CT235" i="4"/>
  <c r="CF235" i="4"/>
  <c r="AY235" i="4" s="1"/>
  <c r="CS235" i="4"/>
  <c r="CE235" i="4"/>
  <c r="CT223" i="4"/>
  <c r="CE223" i="4"/>
  <c r="AY223" i="4" s="1"/>
  <c r="CY223" i="4"/>
  <c r="CF223" i="4"/>
  <c r="CS223" i="4"/>
  <c r="CK223" i="4"/>
  <c r="CR333" i="4"/>
  <c r="CF333" i="4"/>
  <c r="CQ333" i="4"/>
  <c r="CE333" i="4"/>
  <c r="CS333" i="4"/>
  <c r="CC333" i="4"/>
  <c r="CD333" i="4"/>
  <c r="CT333" i="4"/>
  <c r="CT313" i="4"/>
  <c r="CD313" i="4"/>
  <c r="CS313" i="4"/>
  <c r="CG313" i="4"/>
  <c r="CR313" i="4"/>
  <c r="CE313" i="4"/>
  <c r="CU313" i="4"/>
  <c r="CF313" i="4"/>
  <c r="V352" i="4"/>
  <c r="CS351" i="4"/>
  <c r="CE351" i="4"/>
  <c r="CD351" i="4"/>
  <c r="CR351" i="4"/>
  <c r="CT322" i="4"/>
  <c r="CE322" i="4"/>
  <c r="CS322" i="4"/>
  <c r="CD322" i="4"/>
  <c r="CU322" i="4"/>
  <c r="CG322" i="4"/>
  <c r="CF322" i="4"/>
  <c r="CR322" i="4"/>
  <c r="V403" i="4"/>
  <c r="AW312" i="4"/>
  <c r="CU311" i="4"/>
  <c r="CE311" i="4"/>
  <c r="CR311" i="4"/>
  <c r="CD311" i="4"/>
  <c r="CT311" i="4"/>
  <c r="CG311" i="4"/>
  <c r="CS311" i="4"/>
  <c r="CF311" i="4"/>
  <c r="CT271" i="4"/>
  <c r="CO271" i="4"/>
  <c r="CF271" i="4"/>
  <c r="CA271" i="4"/>
  <c r="CW271" i="4"/>
  <c r="CG271" i="4"/>
  <c r="CU271" i="4"/>
  <c r="CI271" i="4"/>
  <c r="CH271" i="4"/>
  <c r="CV271" i="4"/>
  <c r="CV253" i="4"/>
  <c r="CI253" i="4"/>
  <c r="CA253" i="4"/>
  <c r="CT253" i="4"/>
  <c r="CG253" i="4"/>
  <c r="CW253" i="4"/>
  <c r="CO253" i="4"/>
  <c r="CF253" i="4"/>
  <c r="CH253" i="4"/>
  <c r="CU253" i="4"/>
  <c r="CT241" i="4"/>
  <c r="CE241" i="4"/>
  <c r="CK241" i="4"/>
  <c r="CY241" i="4"/>
  <c r="CF241" i="4"/>
  <c r="CS241" i="4"/>
  <c r="AY230" i="4"/>
  <c r="CV282" i="4"/>
  <c r="CI282" i="4"/>
  <c r="CA282" i="4"/>
  <c r="CW282" i="4"/>
  <c r="CG282" i="4"/>
  <c r="CT282" i="4"/>
  <c r="CO282" i="4"/>
  <c r="CU282" i="4"/>
  <c r="CH282" i="4"/>
  <c r="CF282" i="4"/>
  <c r="CT248" i="4"/>
  <c r="CG248" i="4"/>
  <c r="CV248" i="4"/>
  <c r="CI248" i="4"/>
  <c r="CA248" i="4"/>
  <c r="CU248" i="4"/>
  <c r="CH248" i="4"/>
  <c r="CO248" i="4"/>
  <c r="CW248" i="4"/>
  <c r="CF248" i="4"/>
  <c r="CV259" i="4"/>
  <c r="CI259" i="4"/>
  <c r="CA259" i="4"/>
  <c r="CT259" i="4"/>
  <c r="CG259" i="4"/>
  <c r="CU259" i="4"/>
  <c r="CH259" i="4"/>
  <c r="CO259" i="4"/>
  <c r="CW259" i="4"/>
  <c r="CF259" i="4"/>
  <c r="CK238" i="4"/>
  <c r="CT238" i="4"/>
  <c r="CE238" i="4"/>
  <c r="CY238" i="4"/>
  <c r="CF238" i="4"/>
  <c r="CS238" i="4"/>
  <c r="CK237" i="4"/>
  <c r="CY237" i="4"/>
  <c r="CT237" i="4"/>
  <c r="CF237" i="4"/>
  <c r="CS237" i="4"/>
  <c r="CE237" i="4"/>
  <c r="G409" i="4"/>
  <c r="CT245" i="4"/>
  <c r="CG245" i="4"/>
  <c r="CV245" i="4"/>
  <c r="CI245" i="4"/>
  <c r="CA245" i="4"/>
  <c r="CW245" i="4"/>
  <c r="CO245" i="4"/>
  <c r="CF245" i="4"/>
  <c r="CH245" i="4"/>
  <c r="CU245" i="4"/>
  <c r="CT234" i="4"/>
  <c r="CE234" i="4"/>
  <c r="CY234" i="4"/>
  <c r="CK234" i="4"/>
  <c r="AY234" i="4" s="1"/>
  <c r="CS234" i="4"/>
  <c r="CF234" i="4"/>
  <c r="CS219" i="4"/>
  <c r="CK219" i="4"/>
  <c r="CY219" i="4"/>
  <c r="CE219" i="4"/>
  <c r="CT219" i="4"/>
  <c r="CF219" i="4"/>
  <c r="Y57" i="4"/>
  <c r="AB49" i="4"/>
  <c r="AB45" i="4"/>
  <c r="AB41" i="4"/>
  <c r="AB37" i="4"/>
  <c r="V401" i="4"/>
  <c r="CV288" i="4"/>
  <c r="CI288" i="4"/>
  <c r="CA288" i="4"/>
  <c r="CT288" i="4"/>
  <c r="CO288" i="4"/>
  <c r="CW288" i="4"/>
  <c r="CG288" i="4"/>
  <c r="CH288" i="4"/>
  <c r="CU288" i="4"/>
  <c r="CF288" i="4"/>
  <c r="CV264" i="4"/>
  <c r="CI264" i="4"/>
  <c r="CA264" i="4"/>
  <c r="CW264" i="4"/>
  <c r="CG264" i="4"/>
  <c r="CT264" i="4"/>
  <c r="CO264" i="4"/>
  <c r="CF264" i="4"/>
  <c r="CU264" i="4"/>
  <c r="CH264" i="4"/>
  <c r="CT236" i="4"/>
  <c r="CE236" i="4"/>
  <c r="CY236" i="4"/>
  <c r="CK236" i="4"/>
  <c r="CS236" i="4"/>
  <c r="CF236" i="4"/>
  <c r="CK226" i="4"/>
  <c r="CY226" i="4"/>
  <c r="CT226" i="4"/>
  <c r="CF226" i="4"/>
  <c r="CS226" i="4"/>
  <c r="CE226" i="4"/>
  <c r="CT207" i="4"/>
  <c r="CE207" i="4"/>
  <c r="CK207" i="4"/>
  <c r="CS207" i="4"/>
  <c r="CY207" i="4"/>
  <c r="CF207" i="4"/>
  <c r="AY212" i="4"/>
  <c r="CK197" i="4"/>
  <c r="CY197" i="4"/>
  <c r="CT197" i="4"/>
  <c r="CF197" i="4"/>
  <c r="CS197" i="4"/>
  <c r="CE197" i="4"/>
  <c r="AY197" i="4" s="1"/>
  <c r="C163" i="4"/>
  <c r="AY227" i="4"/>
  <c r="AY218" i="4"/>
  <c r="S174" i="4"/>
  <c r="D176" i="4"/>
  <c r="A437" i="4" s="1"/>
  <c r="CP159" i="4"/>
  <c r="CB159" i="4"/>
  <c r="CA159" i="4"/>
  <c r="CO159" i="4"/>
  <c r="AJ119" i="4"/>
  <c r="P160" i="4"/>
  <c r="AN136" i="4"/>
  <c r="AJ127" i="4"/>
  <c r="AN134" i="4"/>
  <c r="CQ147" i="3"/>
  <c r="CP147" i="3"/>
  <c r="CC147" i="3"/>
  <c r="CB147" i="3"/>
  <c r="AS147" i="3" s="1"/>
  <c r="CO140" i="3"/>
  <c r="CC140" i="3"/>
  <c r="CP140" i="3"/>
  <c r="CA140" i="3"/>
  <c r="CB140" i="3"/>
  <c r="CQ140" i="3"/>
  <c r="CQ150" i="3"/>
  <c r="CP150" i="3"/>
  <c r="CC150" i="3"/>
  <c r="CB150" i="3"/>
  <c r="AS150" i="3" s="1"/>
  <c r="CQ146" i="3"/>
  <c r="CP146" i="3"/>
  <c r="CB146" i="3"/>
  <c r="AS146" i="3" s="1"/>
  <c r="CC146" i="3"/>
  <c r="CX36" i="3"/>
  <c r="CT36" i="3"/>
  <c r="CP36" i="3"/>
  <c r="CI36" i="3"/>
  <c r="CA36" i="3"/>
  <c r="CH36" i="3"/>
  <c r="CV36" i="3"/>
  <c r="CY45" i="3"/>
  <c r="CU45" i="3"/>
  <c r="CQ45" i="3"/>
  <c r="CJ45" i="3"/>
  <c r="CF45" i="3"/>
  <c r="CB45" i="3"/>
  <c r="CX45" i="3"/>
  <c r="CT45" i="3"/>
  <c r="CP45" i="3"/>
  <c r="CI45" i="3"/>
  <c r="CA45" i="3"/>
  <c r="CO45" i="3"/>
  <c r="CW45" i="3"/>
  <c r="CO49" i="3"/>
  <c r="CT57" i="3"/>
  <c r="CP57" i="3"/>
  <c r="CF57" i="3"/>
  <c r="CB57" i="3"/>
  <c r="CS57" i="3"/>
  <c r="CO57" i="3"/>
  <c r="CE57" i="3"/>
  <c r="CA57" i="3"/>
  <c r="Y57" i="3" s="1"/>
  <c r="CG57" i="3"/>
  <c r="CU57" i="3"/>
  <c r="CP96" i="3"/>
  <c r="CC98" i="3"/>
  <c r="CQ98" i="3"/>
  <c r="CB98" i="3"/>
  <c r="CA98" i="3"/>
  <c r="CI104" i="3"/>
  <c r="CW104" i="3"/>
  <c r="CH104" i="3"/>
  <c r="CG104" i="3"/>
  <c r="AM104" i="3" s="1"/>
  <c r="CI106" i="3"/>
  <c r="CW106" i="3"/>
  <c r="CH106" i="3"/>
  <c r="CP155" i="3"/>
  <c r="CO155" i="3"/>
  <c r="CB155" i="3"/>
  <c r="CO161" i="3"/>
  <c r="CB161" i="3"/>
  <c r="CO174" i="3"/>
  <c r="CP174" i="3"/>
  <c r="CP184" i="3"/>
  <c r="CO184" i="3"/>
  <c r="CP186" i="3"/>
  <c r="CO186" i="3"/>
  <c r="CB186" i="3"/>
  <c r="CS193" i="3"/>
  <c r="CE193" i="3"/>
  <c r="CK193" i="3"/>
  <c r="CK199" i="3"/>
  <c r="CT202" i="3"/>
  <c r="CS202" i="3"/>
  <c r="CK202" i="3"/>
  <c r="CE202" i="3"/>
  <c r="CS210" i="3"/>
  <c r="CK210" i="3"/>
  <c r="CY210" i="3"/>
  <c r="CT210" i="3"/>
  <c r="CE210" i="3"/>
  <c r="CY218" i="3"/>
  <c r="CT218" i="3"/>
  <c r="CK218" i="3"/>
  <c r="CF218" i="3"/>
  <c r="CU219" i="3"/>
  <c r="CQ219" i="3"/>
  <c r="CX219" i="3"/>
  <c r="CJ219" i="3"/>
  <c r="CC219" i="3"/>
  <c r="C219" i="3"/>
  <c r="CS231" i="3"/>
  <c r="CK231" i="3"/>
  <c r="CF231" i="3"/>
  <c r="CY231" i="3"/>
  <c r="CT231" i="3"/>
  <c r="CE231" i="3"/>
  <c r="CP236" i="3"/>
  <c r="CI236" i="3"/>
  <c r="CB236" i="3"/>
  <c r="CW236" i="3"/>
  <c r="CR236" i="3"/>
  <c r="CA236" i="3"/>
  <c r="CD236" i="3"/>
  <c r="CO236" i="3"/>
  <c r="CH236" i="3"/>
  <c r="CG241" i="3"/>
  <c r="CC241" i="3"/>
  <c r="CX241" i="3"/>
  <c r="CJ241" i="3"/>
  <c r="CQ241" i="3"/>
  <c r="CT247" i="3"/>
  <c r="CG247" i="3"/>
  <c r="AY247" i="3" s="1"/>
  <c r="CI247" i="3"/>
  <c r="CW247" i="3"/>
  <c r="CH247" i="3"/>
  <c r="CV247" i="3"/>
  <c r="CO247" i="3"/>
  <c r="CF247" i="3"/>
  <c r="CU259" i="3"/>
  <c r="CO259" i="3"/>
  <c r="CT259" i="3"/>
  <c r="CG259" i="3"/>
  <c r="CW259" i="3"/>
  <c r="CR270" i="3"/>
  <c r="CD270" i="3"/>
  <c r="C270" i="3"/>
  <c r="CG12" i="3"/>
  <c r="CS12" i="3"/>
  <c r="CC14" i="3"/>
  <c r="CO14" i="3"/>
  <c r="CY39" i="3"/>
  <c r="CU39" i="3"/>
  <c r="CQ39" i="3"/>
  <c r="CJ39" i="3"/>
  <c r="CF39" i="3"/>
  <c r="CX39" i="3"/>
  <c r="CT39" i="3"/>
  <c r="CP39" i="3"/>
  <c r="CI39" i="3"/>
  <c r="CA39" i="3"/>
  <c r="CK39" i="3"/>
  <c r="CV39" i="3"/>
  <c r="CG41" i="3"/>
  <c r="CY42" i="3"/>
  <c r="CU42" i="3"/>
  <c r="CQ42" i="3"/>
  <c r="CJ42" i="3"/>
  <c r="CF42" i="3"/>
  <c r="CB42" i="3"/>
  <c r="CX42" i="3"/>
  <c r="CT42" i="3"/>
  <c r="CP42" i="3"/>
  <c r="CI42" i="3"/>
  <c r="CA42" i="3"/>
  <c r="AB42" i="3" s="1"/>
  <c r="CW42" i="3"/>
  <c r="CG49" i="3"/>
  <c r="CY50" i="3"/>
  <c r="CU50" i="3"/>
  <c r="CQ50" i="3"/>
  <c r="CJ50" i="3"/>
  <c r="CF50" i="3"/>
  <c r="CB50" i="3"/>
  <c r="CX50" i="3"/>
  <c r="CT50" i="3"/>
  <c r="CP50" i="3"/>
  <c r="CI50" i="3"/>
  <c r="CA50" i="3"/>
  <c r="CH57" i="3"/>
  <c r="CV57" i="3"/>
  <c r="CG59" i="3"/>
  <c r="CU59" i="3"/>
  <c r="CU104" i="3"/>
  <c r="CU106" i="3"/>
  <c r="CA119" i="3"/>
  <c r="AJ119" i="3" s="1"/>
  <c r="CP119" i="3"/>
  <c r="CA121" i="3"/>
  <c r="CP121" i="3"/>
  <c r="CA123" i="3"/>
  <c r="AJ123" i="3" s="1"/>
  <c r="CP123" i="3"/>
  <c r="CA125" i="3"/>
  <c r="CP125" i="3"/>
  <c r="CA127" i="3"/>
  <c r="CP127" i="3"/>
  <c r="CP133" i="3"/>
  <c r="CA133" i="3"/>
  <c r="CO133" i="3"/>
  <c r="CQ133" i="3"/>
  <c r="CQ141" i="3"/>
  <c r="CB141" i="3"/>
  <c r="AN141" i="3" s="1"/>
  <c r="CP141" i="3"/>
  <c r="CA141" i="3"/>
  <c r="CP156" i="3"/>
  <c r="CO156" i="3"/>
  <c r="CB156" i="3"/>
  <c r="P156" i="3" s="1"/>
  <c r="K163" i="3"/>
  <c r="CO180" i="3"/>
  <c r="CB180" i="3"/>
  <c r="CA180" i="3"/>
  <c r="CP185" i="3"/>
  <c r="CB185" i="3"/>
  <c r="CA185" i="3"/>
  <c r="CP187" i="3"/>
  <c r="CB187" i="3"/>
  <c r="CA187" i="3"/>
  <c r="CY193" i="3"/>
  <c r="CY197" i="3"/>
  <c r="CF197" i="3"/>
  <c r="CS200" i="3"/>
  <c r="CE200" i="3"/>
  <c r="CK200" i="3"/>
  <c r="CF202" i="3"/>
  <c r="CY202" i="3"/>
  <c r="CX206" i="3"/>
  <c r="C206" i="3"/>
  <c r="CC206" i="3"/>
  <c r="CU206" i="3"/>
  <c r="CJ206" i="3"/>
  <c r="CQ206" i="3"/>
  <c r="CB209" i="3"/>
  <c r="CP209" i="3"/>
  <c r="CI209" i="3"/>
  <c r="CA209" i="3"/>
  <c r="CV209" i="3"/>
  <c r="CH209" i="3"/>
  <c r="CO209" i="3"/>
  <c r="CB213" i="3"/>
  <c r="CP213" i="3"/>
  <c r="CI213" i="3"/>
  <c r="CA213" i="3"/>
  <c r="CV213" i="3"/>
  <c r="CH213" i="3"/>
  <c r="CO213" i="3"/>
  <c r="CB217" i="3"/>
  <c r="CP217" i="3"/>
  <c r="CI217" i="3"/>
  <c r="CA217" i="3"/>
  <c r="CV217" i="3"/>
  <c r="CH217" i="3"/>
  <c r="CO217" i="3"/>
  <c r="CB225" i="3"/>
  <c r="CP225" i="3"/>
  <c r="CI225" i="3"/>
  <c r="CA225" i="3"/>
  <c r="CV225" i="3"/>
  <c r="CH225" i="3"/>
  <c r="CO225" i="3"/>
  <c r="CB230" i="3"/>
  <c r="CP230" i="3"/>
  <c r="CI230" i="3"/>
  <c r="CA230" i="3"/>
  <c r="CW230" i="3"/>
  <c r="CO230" i="3"/>
  <c r="CD230" i="3"/>
  <c r="CV230" i="3"/>
  <c r="CH230" i="3"/>
  <c r="CG231" i="3"/>
  <c r="CC231" i="3"/>
  <c r="AY231" i="3" s="1"/>
  <c r="CU231" i="3"/>
  <c r="CJ231" i="3"/>
  <c r="CS233" i="3"/>
  <c r="CK233" i="3"/>
  <c r="CF233" i="3"/>
  <c r="CY233" i="3"/>
  <c r="CT233" i="3"/>
  <c r="CE233" i="3"/>
  <c r="CX238" i="3"/>
  <c r="C238" i="3"/>
  <c r="CJ238" i="3"/>
  <c r="CG238" i="3"/>
  <c r="CU238" i="3"/>
  <c r="CU241" i="3"/>
  <c r="CE248" i="3"/>
  <c r="CS248" i="3"/>
  <c r="CC248" i="3"/>
  <c r="CQ248" i="3"/>
  <c r="CB248" i="3"/>
  <c r="CP248" i="3"/>
  <c r="CD264" i="3"/>
  <c r="CR264" i="3"/>
  <c r="C264" i="3"/>
  <c r="CQ275" i="3"/>
  <c r="CB275" i="3"/>
  <c r="CP275" i="3"/>
  <c r="C275" i="3"/>
  <c r="CS275" i="3"/>
  <c r="CC275" i="3"/>
  <c r="CE275" i="3"/>
  <c r="CP394" i="3"/>
  <c r="CO394" i="3"/>
  <c r="CB394" i="3"/>
  <c r="CA394" i="3"/>
  <c r="CB11" i="3"/>
  <c r="CF11" i="3"/>
  <c r="CD12" i="3"/>
  <c r="CH12" i="3"/>
  <c r="CP12" i="3"/>
  <c r="CT12" i="3"/>
  <c r="CB13" i="3"/>
  <c r="CF13" i="3"/>
  <c r="CV13" i="3"/>
  <c r="CD14" i="3"/>
  <c r="CH14" i="3"/>
  <c r="CP14" i="3"/>
  <c r="CT14" i="3"/>
  <c r="CB36" i="3"/>
  <c r="CF36" i="3"/>
  <c r="CK36" i="3"/>
  <c r="CY36" i="3"/>
  <c r="CC37" i="3"/>
  <c r="CG37" i="3"/>
  <c r="CO37" i="3"/>
  <c r="CX38" i="3"/>
  <c r="CT38" i="3"/>
  <c r="CP38" i="3"/>
  <c r="CI38" i="3"/>
  <c r="CA38" i="3"/>
  <c r="CH38" i="3"/>
  <c r="CQ38" i="3"/>
  <c r="CV38" i="3"/>
  <c r="CO39" i="3"/>
  <c r="CW39" i="3"/>
  <c r="CK40" i="3"/>
  <c r="CC41" i="3"/>
  <c r="CG42" i="3"/>
  <c r="CY43" i="3"/>
  <c r="CU43" i="3"/>
  <c r="CQ43" i="3"/>
  <c r="CJ43" i="3"/>
  <c r="CF43" i="3"/>
  <c r="CB43" i="3"/>
  <c r="CX43" i="3"/>
  <c r="CT43" i="3"/>
  <c r="CP43" i="3"/>
  <c r="CI43" i="3"/>
  <c r="CA43" i="3"/>
  <c r="CO43" i="3"/>
  <c r="CW43" i="3"/>
  <c r="CK44" i="3"/>
  <c r="CC45" i="3"/>
  <c r="CH45" i="3"/>
  <c r="CY47" i="3"/>
  <c r="CU47" i="3"/>
  <c r="CQ47" i="3"/>
  <c r="CJ47" i="3"/>
  <c r="CF47" i="3"/>
  <c r="CB47" i="3"/>
  <c r="CX47" i="3"/>
  <c r="CT47" i="3"/>
  <c r="CP47" i="3"/>
  <c r="CI47" i="3"/>
  <c r="CA47" i="3"/>
  <c r="CO47" i="3"/>
  <c r="CW47" i="3"/>
  <c r="CK48" i="3"/>
  <c r="CC49" i="3"/>
  <c r="CG50" i="3"/>
  <c r="CY51" i="3"/>
  <c r="CU51" i="3"/>
  <c r="CQ51" i="3"/>
  <c r="CJ51" i="3"/>
  <c r="CF51" i="3"/>
  <c r="CB51" i="3"/>
  <c r="CX51" i="3"/>
  <c r="CT51" i="3"/>
  <c r="CP51" i="3"/>
  <c r="CI51" i="3"/>
  <c r="CA51" i="3"/>
  <c r="CO51" i="3"/>
  <c r="CW51" i="3"/>
  <c r="Y56" i="3"/>
  <c r="CH59" i="3"/>
  <c r="CB65" i="3"/>
  <c r="CA65" i="3"/>
  <c r="S65" i="3" s="1"/>
  <c r="CB67" i="3"/>
  <c r="CA67" i="3"/>
  <c r="CB69" i="3"/>
  <c r="CA69" i="3"/>
  <c r="S69" i="3" s="1"/>
  <c r="CB71" i="3"/>
  <c r="CA71" i="3"/>
  <c r="CB73" i="3"/>
  <c r="CA73" i="3"/>
  <c r="S73" i="3" s="1"/>
  <c r="CB75" i="3"/>
  <c r="CA75" i="3"/>
  <c r="CB77" i="3"/>
  <c r="CA77" i="3"/>
  <c r="S77" i="3" s="1"/>
  <c r="CB79" i="3"/>
  <c r="CA79" i="3"/>
  <c r="CB81" i="3"/>
  <c r="CA81" i="3"/>
  <c r="CB83" i="3"/>
  <c r="CA83" i="3"/>
  <c r="E86" i="3"/>
  <c r="C97" i="3"/>
  <c r="CP98" i="3"/>
  <c r="CV104" i="3"/>
  <c r="CV106" i="3"/>
  <c r="CC134" i="3"/>
  <c r="CQ134" i="3"/>
  <c r="CB134" i="3"/>
  <c r="CA134" i="3"/>
  <c r="CC136" i="3"/>
  <c r="CQ136" i="3"/>
  <c r="CB136" i="3"/>
  <c r="CA136" i="3"/>
  <c r="CO138" i="3"/>
  <c r="CC138" i="3"/>
  <c r="CB138" i="3"/>
  <c r="CO158" i="3"/>
  <c r="CB158" i="3"/>
  <c r="CA158" i="3"/>
  <c r="P158" i="3" s="1"/>
  <c r="CO160" i="3"/>
  <c r="CB160" i="3"/>
  <c r="CA160" i="3"/>
  <c r="P160" i="3" s="1"/>
  <c r="C162" i="3"/>
  <c r="C182" i="3"/>
  <c r="C183" i="3" s="1"/>
  <c r="CT193" i="3"/>
  <c r="CY195" i="3"/>
  <c r="CF195" i="3"/>
  <c r="CK195" i="3"/>
  <c r="CE199" i="3"/>
  <c r="CF200" i="3"/>
  <c r="CY200" i="3"/>
  <c r="CK203" i="3"/>
  <c r="CY203" i="3"/>
  <c r="CF203" i="3"/>
  <c r="CT203" i="3"/>
  <c r="CS203" i="3"/>
  <c r="CP206" i="3"/>
  <c r="CI206" i="3"/>
  <c r="CA206" i="3"/>
  <c r="CW206" i="3"/>
  <c r="CO206" i="3"/>
  <c r="CH206" i="3"/>
  <c r="CD206" i="3"/>
  <c r="CV206" i="3"/>
  <c r="CB206" i="3"/>
  <c r="CR206" i="3"/>
  <c r="CR209" i="3"/>
  <c r="CF210" i="3"/>
  <c r="CR213" i="3"/>
  <c r="CT216" i="3"/>
  <c r="CE216" i="3"/>
  <c r="CR217" i="3"/>
  <c r="CY220" i="3"/>
  <c r="CE220" i="3"/>
  <c r="CT220" i="3"/>
  <c r="CK220" i="3"/>
  <c r="CF220" i="3"/>
  <c r="CU221" i="3"/>
  <c r="CQ221" i="3"/>
  <c r="CX221" i="3"/>
  <c r="CJ221" i="3"/>
  <c r="CC221" i="3"/>
  <c r="C221" i="3"/>
  <c r="CG221" i="3"/>
  <c r="CS224" i="3"/>
  <c r="CK224" i="3"/>
  <c r="CY224" i="3"/>
  <c r="CT224" i="3"/>
  <c r="CE224" i="3"/>
  <c r="CR225" i="3"/>
  <c r="CR230" i="3"/>
  <c r="CQ231" i="3"/>
  <c r="CB232" i="3"/>
  <c r="CP232" i="3"/>
  <c r="CI232" i="3"/>
  <c r="CA232" i="3"/>
  <c r="CW232" i="3"/>
  <c r="CO232" i="3"/>
  <c r="CD232" i="3"/>
  <c r="CV232" i="3"/>
  <c r="CH232" i="3"/>
  <c r="CG233" i="3"/>
  <c r="CC233" i="3"/>
  <c r="AY233" i="3" s="1"/>
  <c r="CU233" i="3"/>
  <c r="CJ233" i="3"/>
  <c r="C235" i="3"/>
  <c r="CQ252" i="3"/>
  <c r="CE252" i="3"/>
  <c r="CP252" i="3"/>
  <c r="CC252" i="3"/>
  <c r="CB252" i="3"/>
  <c r="CS252" i="3"/>
  <c r="CA255" i="3"/>
  <c r="CD256" i="3"/>
  <c r="CR256" i="3"/>
  <c r="C256" i="3"/>
  <c r="CD274" i="3"/>
  <c r="C274" i="3"/>
  <c r="CR274" i="3"/>
  <c r="CR285" i="3"/>
  <c r="C285" i="3"/>
  <c r="CD285" i="3"/>
  <c r="CR287" i="3"/>
  <c r="C287" i="3"/>
  <c r="CD287" i="3"/>
  <c r="CB315" i="3"/>
  <c r="C315" i="3"/>
  <c r="CP315" i="3"/>
  <c r="CQ36" i="3"/>
  <c r="CY41" i="3"/>
  <c r="CU41" i="3"/>
  <c r="CQ41" i="3"/>
  <c r="CJ41" i="3"/>
  <c r="CF41" i="3"/>
  <c r="CB41" i="3"/>
  <c r="CX41" i="3"/>
  <c r="CT41" i="3"/>
  <c r="CP41" i="3"/>
  <c r="CI41" i="3"/>
  <c r="CA41" i="3"/>
  <c r="CO41" i="3"/>
  <c r="CW41" i="3"/>
  <c r="CY49" i="3"/>
  <c r="CU49" i="3"/>
  <c r="CQ49" i="3"/>
  <c r="CJ49" i="3"/>
  <c r="CF49" i="3"/>
  <c r="CB49" i="3"/>
  <c r="CX49" i="3"/>
  <c r="CT49" i="3"/>
  <c r="CP49" i="3"/>
  <c r="CI49" i="3"/>
  <c r="CA49" i="3"/>
  <c r="AB49" i="3" s="1"/>
  <c r="CW49" i="3"/>
  <c r="CO96" i="3"/>
  <c r="CC96" i="3"/>
  <c r="CG106" i="3"/>
  <c r="AM106" i="3" s="1"/>
  <c r="CQ148" i="3"/>
  <c r="CP148" i="3"/>
  <c r="CC148" i="3"/>
  <c r="CO159" i="3"/>
  <c r="CB159" i="3"/>
  <c r="P159" i="3" s="1"/>
  <c r="CA161" i="3"/>
  <c r="CB174" i="3"/>
  <c r="CB184" i="3"/>
  <c r="CY199" i="3"/>
  <c r="CF199" i="3"/>
  <c r="CK207" i="3"/>
  <c r="CY207" i="3"/>
  <c r="CF207" i="3"/>
  <c r="CT207" i="3"/>
  <c r="CS207" i="3"/>
  <c r="CS214" i="3"/>
  <c r="CK214" i="3"/>
  <c r="CY214" i="3"/>
  <c r="CT214" i="3"/>
  <c r="CE214" i="3"/>
  <c r="CG219" i="3"/>
  <c r="CS222" i="3"/>
  <c r="CK222" i="3"/>
  <c r="CY222" i="3"/>
  <c r="CT222" i="3"/>
  <c r="CE222" i="3"/>
  <c r="CS226" i="3"/>
  <c r="CK226" i="3"/>
  <c r="CY226" i="3"/>
  <c r="CT226" i="3"/>
  <c r="CE226" i="3"/>
  <c r="CC12" i="3"/>
  <c r="CO12" i="3"/>
  <c r="CG14" i="3"/>
  <c r="CS14" i="3"/>
  <c r="CJ36" i="3"/>
  <c r="CW36" i="3"/>
  <c r="CO42" i="3"/>
  <c r="CG45" i="3"/>
  <c r="CY46" i="3"/>
  <c r="CU46" i="3"/>
  <c r="CQ46" i="3"/>
  <c r="CJ46" i="3"/>
  <c r="CF46" i="3"/>
  <c r="CB46" i="3"/>
  <c r="CX46" i="3"/>
  <c r="CT46" i="3"/>
  <c r="CP46" i="3"/>
  <c r="CI46" i="3"/>
  <c r="CA46" i="3"/>
  <c r="CO46" i="3"/>
  <c r="CW46" i="3"/>
  <c r="CO50" i="3"/>
  <c r="CW50" i="3"/>
  <c r="CT59" i="3"/>
  <c r="CP59" i="3"/>
  <c r="CF59" i="3"/>
  <c r="CB59" i="3"/>
  <c r="CS59" i="3"/>
  <c r="CO59" i="3"/>
  <c r="CE59" i="3"/>
  <c r="CA59" i="3"/>
  <c r="CC95" i="3"/>
  <c r="CQ95" i="3"/>
  <c r="CB95" i="3"/>
  <c r="CA95" i="3"/>
  <c r="CQ96" i="3"/>
  <c r="CO98" i="3"/>
  <c r="CA120" i="3"/>
  <c r="CP120" i="3"/>
  <c r="CA122" i="3"/>
  <c r="CP122" i="3"/>
  <c r="CA124" i="3"/>
  <c r="AJ124" i="3" s="1"/>
  <c r="CP124" i="3"/>
  <c r="CP126" i="3"/>
  <c r="CA128" i="3"/>
  <c r="AJ128" i="3" s="1"/>
  <c r="CP128" i="3"/>
  <c r="CP135" i="3"/>
  <c r="CA135" i="3"/>
  <c r="CO135" i="3"/>
  <c r="CQ135" i="3"/>
  <c r="CA137" i="3"/>
  <c r="CO137" i="3"/>
  <c r="CQ137" i="3"/>
  <c r="CO141" i="3"/>
  <c r="CQ149" i="3"/>
  <c r="CP149" i="3"/>
  <c r="G163" i="3"/>
  <c r="O163" i="3"/>
  <c r="CP159" i="3"/>
  <c r="CP161" i="3"/>
  <c r="CO181" i="3"/>
  <c r="CP181" i="3"/>
  <c r="CB181" i="3"/>
  <c r="R181" i="3" s="1"/>
  <c r="CF193" i="3"/>
  <c r="CK197" i="3"/>
  <c r="CC11" i="3"/>
  <c r="CG11" i="3"/>
  <c r="CO11" i="3"/>
  <c r="CS11" i="3"/>
  <c r="CA12" i="3"/>
  <c r="CE12" i="3"/>
  <c r="CQ12" i="3"/>
  <c r="CC13" i="3"/>
  <c r="CG13" i="3"/>
  <c r="CO13" i="3"/>
  <c r="CA14" i="3"/>
  <c r="CE14" i="3"/>
  <c r="CQ14" i="3"/>
  <c r="G29" i="3"/>
  <c r="CC36" i="3"/>
  <c r="CG36" i="3"/>
  <c r="CO36" i="3"/>
  <c r="CU36" i="3"/>
  <c r="CX37" i="3"/>
  <c r="CT37" i="3"/>
  <c r="CP37" i="3"/>
  <c r="CI37" i="3"/>
  <c r="CA37" i="3"/>
  <c r="CH37" i="3"/>
  <c r="CQ37" i="3"/>
  <c r="CV37" i="3"/>
  <c r="CB39" i="3"/>
  <c r="CG39" i="3"/>
  <c r="CY40" i="3"/>
  <c r="CU40" i="3"/>
  <c r="CQ40" i="3"/>
  <c r="CJ40" i="3"/>
  <c r="CF40" i="3"/>
  <c r="CB40" i="3"/>
  <c r="CX40" i="3"/>
  <c r="CT40" i="3"/>
  <c r="CP40" i="3"/>
  <c r="CI40" i="3"/>
  <c r="CA40" i="3"/>
  <c r="CO40" i="3"/>
  <c r="CW40" i="3"/>
  <c r="CK41" i="3"/>
  <c r="CV41" i="3"/>
  <c r="CC42" i="3"/>
  <c r="CH42" i="3"/>
  <c r="CY44" i="3"/>
  <c r="CU44" i="3"/>
  <c r="CQ44" i="3"/>
  <c r="CJ44" i="3"/>
  <c r="CF44" i="3"/>
  <c r="CB44" i="3"/>
  <c r="CX44" i="3"/>
  <c r="CT44" i="3"/>
  <c r="CP44" i="3"/>
  <c r="CI44" i="3"/>
  <c r="CA44" i="3"/>
  <c r="CO44" i="3"/>
  <c r="CW44" i="3"/>
  <c r="CK45" i="3"/>
  <c r="CV45" i="3"/>
  <c r="CC46" i="3"/>
  <c r="CH46" i="3"/>
  <c r="CY48" i="3"/>
  <c r="CU48" i="3"/>
  <c r="CQ48" i="3"/>
  <c r="CJ48" i="3"/>
  <c r="CF48" i="3"/>
  <c r="CB48" i="3"/>
  <c r="CX48" i="3"/>
  <c r="CT48" i="3"/>
  <c r="CP48" i="3"/>
  <c r="CI48" i="3"/>
  <c r="CA48" i="3"/>
  <c r="CO48" i="3"/>
  <c r="CW48" i="3"/>
  <c r="CK49" i="3"/>
  <c r="CV49" i="3"/>
  <c r="CC50" i="3"/>
  <c r="CH50" i="3"/>
  <c r="CT55" i="3"/>
  <c r="CP55" i="3"/>
  <c r="CF55" i="3"/>
  <c r="CB55" i="3"/>
  <c r="CS55" i="3"/>
  <c r="CO55" i="3"/>
  <c r="CE55" i="3"/>
  <c r="CA55" i="3"/>
  <c r="CG55" i="3"/>
  <c r="CU55" i="3"/>
  <c r="Y58" i="3"/>
  <c r="C63" i="3"/>
  <c r="S64" i="3"/>
  <c r="S66" i="3"/>
  <c r="S68" i="3"/>
  <c r="S74" i="3"/>
  <c r="S76" i="3"/>
  <c r="S78" i="3"/>
  <c r="S80" i="3"/>
  <c r="S82" i="3"/>
  <c r="CP95" i="3"/>
  <c r="CB96" i="3"/>
  <c r="AZ96" i="3" s="1"/>
  <c r="C103" i="3"/>
  <c r="C105" i="3"/>
  <c r="C111" i="3"/>
  <c r="CB119" i="3"/>
  <c r="CB120" i="3"/>
  <c r="CB121" i="3"/>
  <c r="CB122" i="3"/>
  <c r="CB123" i="3"/>
  <c r="CB124" i="3"/>
  <c r="CB125" i="3"/>
  <c r="CB126" i="3"/>
  <c r="CB127" i="3"/>
  <c r="CB128" i="3"/>
  <c r="CB135" i="3"/>
  <c r="AN135" i="3" s="1"/>
  <c r="CB137" i="3"/>
  <c r="CB148" i="3"/>
  <c r="AS148" i="3" s="1"/>
  <c r="C154" i="3"/>
  <c r="CA155" i="3"/>
  <c r="P155" i="3" s="1"/>
  <c r="C167" i="3"/>
  <c r="CO169" i="3"/>
  <c r="CP169" i="3"/>
  <c r="CB169" i="3"/>
  <c r="CA169" i="3"/>
  <c r="S169" i="3" s="1"/>
  <c r="CO171" i="3"/>
  <c r="C175" i="3"/>
  <c r="CA171" i="3"/>
  <c r="S171" i="3" s="1"/>
  <c r="CO172" i="3"/>
  <c r="CO173" i="3"/>
  <c r="CP173" i="3"/>
  <c r="CB173" i="3"/>
  <c r="CA173" i="3"/>
  <c r="CA174" i="3"/>
  <c r="CA184" i="3"/>
  <c r="R184" i="3" s="1"/>
  <c r="CO185" i="3"/>
  <c r="CA186" i="3"/>
  <c r="R186" i="3" s="1"/>
  <c r="CO187" i="3"/>
  <c r="CS196" i="3"/>
  <c r="CE196" i="3"/>
  <c r="CK196" i="3"/>
  <c r="CE197" i="3"/>
  <c r="CS197" i="3"/>
  <c r="CT199" i="3"/>
  <c r="CT200" i="3"/>
  <c r="CY201" i="3"/>
  <c r="CF201" i="3"/>
  <c r="CK201" i="3"/>
  <c r="CE207" i="3"/>
  <c r="CD209" i="3"/>
  <c r="CW209" i="3"/>
  <c r="CB211" i="3"/>
  <c r="CP211" i="3"/>
  <c r="CI211" i="3"/>
  <c r="CA211" i="3"/>
  <c r="CV211" i="3"/>
  <c r="CH211" i="3"/>
  <c r="CO211" i="3"/>
  <c r="CD213" i="3"/>
  <c r="CW213" i="3"/>
  <c r="CB215" i="3"/>
  <c r="CP215" i="3"/>
  <c r="CI215" i="3"/>
  <c r="CA215" i="3"/>
  <c r="CV215" i="3"/>
  <c r="CH215" i="3"/>
  <c r="CO215" i="3"/>
  <c r="CD217" i="3"/>
  <c r="CW217" i="3"/>
  <c r="CB223" i="3"/>
  <c r="CP223" i="3"/>
  <c r="CI223" i="3"/>
  <c r="CA223" i="3"/>
  <c r="CV223" i="3"/>
  <c r="CH223" i="3"/>
  <c r="CO223" i="3"/>
  <c r="CD225" i="3"/>
  <c r="CW225" i="3"/>
  <c r="CV227" i="3"/>
  <c r="CD227" i="3"/>
  <c r="CI227" i="3"/>
  <c r="CW227" i="3"/>
  <c r="CR227" i="3"/>
  <c r="CB234" i="3"/>
  <c r="CP234" i="3"/>
  <c r="CI234" i="3"/>
  <c r="CA234" i="3"/>
  <c r="CW234" i="3"/>
  <c r="CO234" i="3"/>
  <c r="CD234" i="3"/>
  <c r="CV234" i="3"/>
  <c r="CH234" i="3"/>
  <c r="CG235" i="3"/>
  <c r="CC235" i="3"/>
  <c r="CU235" i="3"/>
  <c r="CJ235" i="3"/>
  <c r="CV236" i="3"/>
  <c r="CG239" i="3"/>
  <c r="CC239" i="3"/>
  <c r="CX239" i="3"/>
  <c r="CJ239" i="3"/>
  <c r="CQ239" i="3"/>
  <c r="CU239" i="3"/>
  <c r="C239" i="3"/>
  <c r="C241" i="3"/>
  <c r="CU247" i="3"/>
  <c r="CW255" i="3"/>
  <c r="CO255" i="3"/>
  <c r="CF255" i="3"/>
  <c r="CG255" i="3"/>
  <c r="CV255" i="3"/>
  <c r="CU255" i="3"/>
  <c r="CI255" i="3"/>
  <c r="CQ256" i="3"/>
  <c r="CE256" i="3"/>
  <c r="CP256" i="3"/>
  <c r="CC256" i="3"/>
  <c r="CB256" i="3"/>
  <c r="CS279" i="3"/>
  <c r="CE279" i="3"/>
  <c r="CH281" i="3"/>
  <c r="CW281" i="3"/>
  <c r="CI281" i="3"/>
  <c r="CV281" i="3"/>
  <c r="CO281" i="3"/>
  <c r="CA281" i="3"/>
  <c r="CG56" i="3"/>
  <c r="CG58" i="3"/>
  <c r="CO89" i="3"/>
  <c r="CC193" i="3"/>
  <c r="CI193" i="3"/>
  <c r="CH195" i="3"/>
  <c r="CP195" i="3"/>
  <c r="CV195" i="3"/>
  <c r="CC196" i="3"/>
  <c r="CI196" i="3"/>
  <c r="CH197" i="3"/>
  <c r="CP197" i="3"/>
  <c r="CV197" i="3"/>
  <c r="CC198" i="3"/>
  <c r="CI198" i="3"/>
  <c r="CH199" i="3"/>
  <c r="CP199" i="3"/>
  <c r="CV199" i="3"/>
  <c r="CC200" i="3"/>
  <c r="CI200" i="3"/>
  <c r="AY200" i="3" s="1"/>
  <c r="CH201" i="3"/>
  <c r="CP201" i="3"/>
  <c r="CV201" i="3"/>
  <c r="CC202" i="3"/>
  <c r="CJ202" i="3"/>
  <c r="CU202" i="3"/>
  <c r="CX204" i="3"/>
  <c r="C204" i="3"/>
  <c r="CQ204" i="3"/>
  <c r="CV208" i="3"/>
  <c r="CP208" i="3"/>
  <c r="CH208" i="3"/>
  <c r="CB208" i="3"/>
  <c r="C208" i="3"/>
  <c r="CO208" i="3"/>
  <c r="CA208" i="3"/>
  <c r="CI208" i="3"/>
  <c r="CW208" i="3"/>
  <c r="CG210" i="3"/>
  <c r="CC210" i="3"/>
  <c r="AY210" i="3" s="1"/>
  <c r="CQ210" i="3"/>
  <c r="CX210" i="3"/>
  <c r="CG212" i="3"/>
  <c r="CC212" i="3"/>
  <c r="CQ212" i="3"/>
  <c r="CX212" i="3"/>
  <c r="CG214" i="3"/>
  <c r="CC214" i="3"/>
  <c r="CQ214" i="3"/>
  <c r="CX214" i="3"/>
  <c r="CG216" i="3"/>
  <c r="CC216" i="3"/>
  <c r="CQ216" i="3"/>
  <c r="CX216" i="3"/>
  <c r="CU218" i="3"/>
  <c r="CQ218" i="3"/>
  <c r="CX218" i="3"/>
  <c r="CU220" i="3"/>
  <c r="CQ220" i="3"/>
  <c r="CX220" i="3"/>
  <c r="CG222" i="3"/>
  <c r="CC222" i="3"/>
  <c r="AY222" i="3" s="1"/>
  <c r="CQ222" i="3"/>
  <c r="CX222" i="3"/>
  <c r="CG224" i="3"/>
  <c r="CC224" i="3"/>
  <c r="CQ224" i="3"/>
  <c r="CX224" i="3"/>
  <c r="CG226" i="3"/>
  <c r="CC226" i="3"/>
  <c r="CQ226" i="3"/>
  <c r="CX226" i="3"/>
  <c r="CV228" i="3"/>
  <c r="CD228" i="3"/>
  <c r="CI228" i="3"/>
  <c r="C237" i="3"/>
  <c r="CX240" i="3"/>
  <c r="C240" i="3"/>
  <c r="CJ240" i="3"/>
  <c r="CG240" i="3"/>
  <c r="CU240" i="3"/>
  <c r="CV277" i="3"/>
  <c r="CP317" i="3"/>
  <c r="CB317" i="3"/>
  <c r="C319" i="3"/>
  <c r="CQ319" i="3"/>
  <c r="CC319" i="3"/>
  <c r="CP336" i="3"/>
  <c r="CB336" i="3"/>
  <c r="C336" i="3"/>
  <c r="CB363" i="3"/>
  <c r="CW193" i="3"/>
  <c r="CO193" i="3"/>
  <c r="CH193" i="3"/>
  <c r="CD193" i="3"/>
  <c r="CR193" i="3"/>
  <c r="CD195" i="3"/>
  <c r="CI195" i="3"/>
  <c r="CR195" i="3"/>
  <c r="CW195" i="3"/>
  <c r="CW196" i="3"/>
  <c r="CO196" i="3"/>
  <c r="CH196" i="3"/>
  <c r="CD196" i="3"/>
  <c r="CR196" i="3"/>
  <c r="CD197" i="3"/>
  <c r="CI197" i="3"/>
  <c r="CR197" i="3"/>
  <c r="CW197" i="3"/>
  <c r="CW198" i="3"/>
  <c r="CO198" i="3"/>
  <c r="CH198" i="3"/>
  <c r="CD198" i="3"/>
  <c r="CR198" i="3"/>
  <c r="CD199" i="3"/>
  <c r="CI199" i="3"/>
  <c r="CR199" i="3"/>
  <c r="CW199" i="3"/>
  <c r="CW200" i="3"/>
  <c r="CO200" i="3"/>
  <c r="CH200" i="3"/>
  <c r="CD200" i="3"/>
  <c r="CR200" i="3"/>
  <c r="CD201" i="3"/>
  <c r="CI201" i="3"/>
  <c r="CR201" i="3"/>
  <c r="CW201" i="3"/>
  <c r="CP202" i="3"/>
  <c r="CI202" i="3"/>
  <c r="CW202" i="3"/>
  <c r="CO202" i="3"/>
  <c r="CH202" i="3"/>
  <c r="CD202" i="3"/>
  <c r="CV202" i="3"/>
  <c r="CP204" i="3"/>
  <c r="CI204" i="3"/>
  <c r="CA204" i="3"/>
  <c r="CW204" i="3"/>
  <c r="CO204" i="3"/>
  <c r="CH204" i="3"/>
  <c r="CD204" i="3"/>
  <c r="CR204" i="3"/>
  <c r="CK205" i="3"/>
  <c r="CY205" i="3"/>
  <c r="CF205" i="3"/>
  <c r="CV229" i="3"/>
  <c r="CD229" i="3"/>
  <c r="CI229" i="3"/>
  <c r="CG237" i="3"/>
  <c r="CC237" i="3"/>
  <c r="CX237" i="3"/>
  <c r="CJ237" i="3"/>
  <c r="CQ237" i="3"/>
  <c r="CR245" i="3"/>
  <c r="C245" i="3"/>
  <c r="CD245" i="3"/>
  <c r="CW251" i="3"/>
  <c r="CO251" i="3"/>
  <c r="CF251" i="3"/>
  <c r="CT251" i="3"/>
  <c r="CG251" i="3"/>
  <c r="CV251" i="3"/>
  <c r="CU251" i="3"/>
  <c r="CI251" i="3"/>
  <c r="CA251" i="3"/>
  <c r="CH251" i="3"/>
  <c r="CD252" i="3"/>
  <c r="CR252" i="3"/>
  <c r="C252" i="3"/>
  <c r="CU266" i="3"/>
  <c r="CT266" i="3"/>
  <c r="CG266" i="3"/>
  <c r="CF266" i="3"/>
  <c r="CW266" i="3"/>
  <c r="CI266" i="3"/>
  <c r="CV266" i="3"/>
  <c r="CW273" i="3"/>
  <c r="CI273" i="3"/>
  <c r="CV273" i="3"/>
  <c r="CH273" i="3"/>
  <c r="CU273" i="3"/>
  <c r="CG273" i="3"/>
  <c r="CO273" i="3"/>
  <c r="CA273" i="3"/>
  <c r="CT273" i="3"/>
  <c r="CF273" i="3"/>
  <c r="CW276" i="3"/>
  <c r="CO276" i="3"/>
  <c r="CF276" i="3"/>
  <c r="CU276" i="3"/>
  <c r="CT276" i="3"/>
  <c r="CI276" i="3"/>
  <c r="CV276" i="3"/>
  <c r="CG276" i="3"/>
  <c r="CA276" i="3"/>
  <c r="CH276" i="3"/>
  <c r="CR293" i="3"/>
  <c r="C293" i="3"/>
  <c r="CD293" i="3"/>
  <c r="CJ195" i="3"/>
  <c r="CQ195" i="3"/>
  <c r="CJ197" i="3"/>
  <c r="CQ197" i="3"/>
  <c r="CJ199" i="3"/>
  <c r="CQ199" i="3"/>
  <c r="CJ201" i="3"/>
  <c r="CQ201" i="3"/>
  <c r="CB203" i="3"/>
  <c r="CJ203" i="3"/>
  <c r="CQ203" i="3"/>
  <c r="CB205" i="3"/>
  <c r="CJ205" i="3"/>
  <c r="CQ205" i="3"/>
  <c r="CB207" i="3"/>
  <c r="CJ207" i="3"/>
  <c r="CQ207" i="3"/>
  <c r="C209" i="3"/>
  <c r="CX209" i="3"/>
  <c r="CR210" i="3"/>
  <c r="C211" i="3"/>
  <c r="CX211" i="3"/>
  <c r="CR212" i="3"/>
  <c r="C213" i="3"/>
  <c r="CX213" i="3"/>
  <c r="CR214" i="3"/>
  <c r="C215" i="3"/>
  <c r="CX215" i="3"/>
  <c r="CR216" i="3"/>
  <c r="C217" i="3"/>
  <c r="CX217" i="3"/>
  <c r="CD218" i="3"/>
  <c r="CH218" i="3"/>
  <c r="CD219" i="3"/>
  <c r="CH219" i="3"/>
  <c r="CD220" i="3"/>
  <c r="CH220" i="3"/>
  <c r="CD221" i="3"/>
  <c r="CH221" i="3"/>
  <c r="CR222" i="3"/>
  <c r="C223" i="3"/>
  <c r="CX223" i="3"/>
  <c r="CR224" i="3"/>
  <c r="C225" i="3"/>
  <c r="CX225" i="3"/>
  <c r="CR226" i="3"/>
  <c r="C227" i="3"/>
  <c r="CC227" i="3"/>
  <c r="AY227" i="3" s="1"/>
  <c r="CU227" i="3"/>
  <c r="C228" i="3"/>
  <c r="CC228" i="3"/>
  <c r="CU228" i="3"/>
  <c r="C229" i="3"/>
  <c r="CC229" i="3"/>
  <c r="CU229" i="3"/>
  <c r="C230" i="3"/>
  <c r="CX230" i="3"/>
  <c r="CR231" i="3"/>
  <c r="C232" i="3"/>
  <c r="CX232" i="3"/>
  <c r="CR233" i="3"/>
  <c r="C234" i="3"/>
  <c r="CX234" i="3"/>
  <c r="CR235" i="3"/>
  <c r="C236" i="3"/>
  <c r="CJ236" i="3"/>
  <c r="CP238" i="3"/>
  <c r="CI238" i="3"/>
  <c r="CA238" i="3"/>
  <c r="CD238" i="3"/>
  <c r="CR238" i="3"/>
  <c r="CW238" i="3"/>
  <c r="CP240" i="3"/>
  <c r="CI240" i="3"/>
  <c r="CA240" i="3"/>
  <c r="CD240" i="3"/>
  <c r="CR240" i="3"/>
  <c r="CW240" i="3"/>
  <c r="CD250" i="3"/>
  <c r="CR250" i="3"/>
  <c r="C250" i="3"/>
  <c r="CD254" i="3"/>
  <c r="CR254" i="3"/>
  <c r="C254" i="3"/>
  <c r="CD258" i="3"/>
  <c r="CR258" i="3"/>
  <c r="C258" i="3"/>
  <c r="CS261" i="3"/>
  <c r="CB261" i="3"/>
  <c r="CQ261" i="3"/>
  <c r="C261" i="3"/>
  <c r="CC261" i="3"/>
  <c r="CS269" i="3"/>
  <c r="CB269" i="3"/>
  <c r="CE269" i="3"/>
  <c r="C269" i="3"/>
  <c r="CP269" i="3"/>
  <c r="CC269" i="3"/>
  <c r="CQ269" i="3"/>
  <c r="CW272" i="3"/>
  <c r="CI272" i="3"/>
  <c r="CV272" i="3"/>
  <c r="CH272" i="3"/>
  <c r="CT272" i="3"/>
  <c r="CF272" i="3"/>
  <c r="CU272" i="3"/>
  <c r="CG272" i="3"/>
  <c r="AY272" i="3" s="1"/>
  <c r="CR273" i="3"/>
  <c r="CD273" i="3"/>
  <c r="CE287" i="3"/>
  <c r="CQ287" i="3"/>
  <c r="CP287" i="3"/>
  <c r="CC287" i="3"/>
  <c r="CB287" i="3"/>
  <c r="CB381" i="3"/>
  <c r="CP381" i="3"/>
  <c r="CA381" i="3"/>
  <c r="CO381" i="3"/>
  <c r="CR203" i="3"/>
  <c r="CR205" i="3"/>
  <c r="CR207" i="3"/>
  <c r="CJ209" i="3"/>
  <c r="CQ209" i="3"/>
  <c r="CJ211" i="3"/>
  <c r="CQ211" i="3"/>
  <c r="CJ213" i="3"/>
  <c r="CQ213" i="3"/>
  <c r="CJ215" i="3"/>
  <c r="CQ215" i="3"/>
  <c r="CJ217" i="3"/>
  <c r="CQ217" i="3"/>
  <c r="CJ223" i="3"/>
  <c r="CQ223" i="3"/>
  <c r="CJ225" i="3"/>
  <c r="CQ225" i="3"/>
  <c r="CJ230" i="3"/>
  <c r="CQ230" i="3"/>
  <c r="CJ232" i="3"/>
  <c r="CQ232" i="3"/>
  <c r="CJ234" i="3"/>
  <c r="CQ234" i="3"/>
  <c r="CR248" i="3"/>
  <c r="C248" i="3"/>
  <c r="CW249" i="3"/>
  <c r="CO249" i="3"/>
  <c r="CF249" i="3"/>
  <c r="CT249" i="3"/>
  <c r="CG249" i="3"/>
  <c r="CA249" i="3"/>
  <c r="CH249" i="3"/>
  <c r="CQ250" i="3"/>
  <c r="CE250" i="3"/>
  <c r="CW253" i="3"/>
  <c r="CO253" i="3"/>
  <c r="CF253" i="3"/>
  <c r="CT253" i="3"/>
  <c r="CG253" i="3"/>
  <c r="CA253" i="3"/>
  <c r="CH253" i="3"/>
  <c r="CQ254" i="3"/>
  <c r="CE254" i="3"/>
  <c r="CW257" i="3"/>
  <c r="CO257" i="3"/>
  <c r="CF257" i="3"/>
  <c r="CT257" i="3"/>
  <c r="CG257" i="3"/>
  <c r="CA257" i="3"/>
  <c r="CH257" i="3"/>
  <c r="CQ258" i="3"/>
  <c r="CE258" i="3"/>
  <c r="CD262" i="3"/>
  <c r="C262" i="3"/>
  <c r="CS263" i="3"/>
  <c r="CB263" i="3"/>
  <c r="CE263" i="3"/>
  <c r="C263" i="3"/>
  <c r="CP263" i="3"/>
  <c r="CC263" i="3"/>
  <c r="CT282" i="3"/>
  <c r="CW282" i="3"/>
  <c r="CO282" i="3"/>
  <c r="CF282" i="3"/>
  <c r="CV282" i="3"/>
  <c r="CU282" i="3"/>
  <c r="CI282" i="3"/>
  <c r="CG282" i="3"/>
  <c r="CH282" i="3"/>
  <c r="CA282" i="3"/>
  <c r="CE289" i="3"/>
  <c r="CQ289" i="3"/>
  <c r="CP289" i="3"/>
  <c r="CC289" i="3"/>
  <c r="CB289" i="3"/>
  <c r="CS289" i="3"/>
  <c r="CC320" i="3"/>
  <c r="C320" i="3"/>
  <c r="CQ320" i="3"/>
  <c r="CR237" i="3"/>
  <c r="CR239" i="3"/>
  <c r="CR241" i="3"/>
  <c r="CC247" i="3"/>
  <c r="CC249" i="3"/>
  <c r="CC251" i="3"/>
  <c r="CC253" i="3"/>
  <c r="CC255" i="3"/>
  <c r="CC257" i="3"/>
  <c r="CC259" i="3"/>
  <c r="CO260" i="3"/>
  <c r="CS267" i="3"/>
  <c r="CB267" i="3"/>
  <c r="CE267" i="3"/>
  <c r="C267" i="3"/>
  <c r="CR268" i="3"/>
  <c r="CR271" i="3"/>
  <c r="CD271" i="3"/>
  <c r="CF271" i="3"/>
  <c r="CR279" i="3"/>
  <c r="CD279" i="3"/>
  <c r="C279" i="3"/>
  <c r="CE283" i="3"/>
  <c r="CQ283" i="3"/>
  <c r="CP283" i="3"/>
  <c r="CC283" i="3"/>
  <c r="CB283" i="3"/>
  <c r="CR289" i="3"/>
  <c r="C289" i="3"/>
  <c r="CD289" i="3"/>
  <c r="CE291" i="3"/>
  <c r="CQ291" i="3"/>
  <c r="CP291" i="3"/>
  <c r="CC291" i="3"/>
  <c r="CB291" i="3"/>
  <c r="C306" i="3"/>
  <c r="CP314" i="3"/>
  <c r="CB314" i="3"/>
  <c r="C317" i="3"/>
  <c r="CQ317" i="3"/>
  <c r="CC322" i="3"/>
  <c r="CQ322" i="3"/>
  <c r="CF322" i="3"/>
  <c r="CB361" i="3"/>
  <c r="CO361" i="3"/>
  <c r="CA361" i="3"/>
  <c r="AN361" i="3" s="1"/>
  <c r="CP361" i="3"/>
  <c r="CU260" i="3"/>
  <c r="CH260" i="3"/>
  <c r="CI260" i="3"/>
  <c r="CS265" i="3"/>
  <c r="CB265" i="3"/>
  <c r="CE265" i="3"/>
  <c r="C265" i="3"/>
  <c r="CR266" i="3"/>
  <c r="CU268" i="3"/>
  <c r="CH268" i="3"/>
  <c r="CT268" i="3"/>
  <c r="CG268" i="3"/>
  <c r="CO268" i="3"/>
  <c r="CW268" i="3"/>
  <c r="CW271" i="3"/>
  <c r="CI271" i="3"/>
  <c r="CV271" i="3"/>
  <c r="CH271" i="3"/>
  <c r="CR272" i="3"/>
  <c r="CD272" i="3"/>
  <c r="CS278" i="3"/>
  <c r="CB278" i="3"/>
  <c r="CC278" i="3"/>
  <c r="CQ278" i="3"/>
  <c r="C278" i="3"/>
  <c r="CS280" i="3"/>
  <c r="CE280" i="3"/>
  <c r="C280" i="3"/>
  <c r="CR283" i="3"/>
  <c r="C283" i="3"/>
  <c r="CD283" i="3"/>
  <c r="CE285" i="3"/>
  <c r="CQ285" i="3"/>
  <c r="CP285" i="3"/>
  <c r="CC285" i="3"/>
  <c r="CB285" i="3"/>
  <c r="CR291" i="3"/>
  <c r="C291" i="3"/>
  <c r="CD291" i="3"/>
  <c r="CE293" i="3"/>
  <c r="CQ293" i="3"/>
  <c r="CP293" i="3"/>
  <c r="CC293" i="3"/>
  <c r="CB293" i="3"/>
  <c r="CU309" i="3"/>
  <c r="CE309" i="3"/>
  <c r="CT309" i="3"/>
  <c r="CD309" i="3"/>
  <c r="CS309" i="3"/>
  <c r="CG309" i="3"/>
  <c r="CF309" i="3"/>
  <c r="CP310" i="3"/>
  <c r="C310" i="3"/>
  <c r="CB310" i="3"/>
  <c r="CB311" i="3"/>
  <c r="C311" i="3"/>
  <c r="CP311" i="3"/>
  <c r="CR314" i="3"/>
  <c r="CF314" i="3"/>
  <c r="CU314" i="3"/>
  <c r="CE314" i="3"/>
  <c r="CS314" i="3"/>
  <c r="CG314" i="3"/>
  <c r="CR322" i="3"/>
  <c r="CG322" i="3"/>
  <c r="CE322" i="3"/>
  <c r="CU322" i="3"/>
  <c r="CD322" i="3"/>
  <c r="CS322" i="3"/>
  <c r="CA336" i="3"/>
  <c r="CO336" i="3"/>
  <c r="CB365" i="3"/>
  <c r="CO365" i="3"/>
  <c r="CP365" i="3"/>
  <c r="CA365" i="3"/>
  <c r="CB380" i="3"/>
  <c r="CP380" i="3"/>
  <c r="CO380" i="3"/>
  <c r="CA380" i="3"/>
  <c r="CC262" i="3"/>
  <c r="CP262" i="3"/>
  <c r="CC264" i="3"/>
  <c r="CP264" i="3"/>
  <c r="CC266" i="3"/>
  <c r="CP266" i="3"/>
  <c r="CC268" i="3"/>
  <c r="CP268" i="3"/>
  <c r="CC274" i="3"/>
  <c r="CP274" i="3"/>
  <c r="CS276" i="3"/>
  <c r="CB276" i="3"/>
  <c r="CS282" i="3"/>
  <c r="CB282" i="3"/>
  <c r="CU313" i="3"/>
  <c r="CE313" i="3"/>
  <c r="CT313" i="3"/>
  <c r="CD313" i="3"/>
  <c r="CF313" i="3"/>
  <c r="CR313" i="3"/>
  <c r="CA335" i="3"/>
  <c r="CO335" i="3"/>
  <c r="CT337" i="3"/>
  <c r="CD337" i="3"/>
  <c r="CS337" i="3"/>
  <c r="CF337" i="3"/>
  <c r="CQ337" i="3"/>
  <c r="CC337" i="3"/>
  <c r="CR337" i="3"/>
  <c r="CB357" i="3"/>
  <c r="CO357" i="3"/>
  <c r="CA357" i="3"/>
  <c r="CP357" i="3"/>
  <c r="AN362" i="3"/>
  <c r="CB378" i="3"/>
  <c r="CA378" i="3"/>
  <c r="CO378" i="3"/>
  <c r="CP378" i="3"/>
  <c r="CB389" i="3"/>
  <c r="CP389" i="3"/>
  <c r="CO389" i="3"/>
  <c r="CA389" i="3"/>
  <c r="CA402" i="3"/>
  <c r="V402" i="3" s="1"/>
  <c r="CO402" i="3"/>
  <c r="CB402" i="3"/>
  <c r="CP402" i="3"/>
  <c r="CC260" i="3"/>
  <c r="CE270" i="3"/>
  <c r="CE271" i="3"/>
  <c r="CE272" i="3"/>
  <c r="CE273" i="3"/>
  <c r="CR275" i="3"/>
  <c r="CE276" i="3"/>
  <c r="CP276" i="3"/>
  <c r="CE277" i="3"/>
  <c r="CE282" i="3"/>
  <c r="CP282" i="3"/>
  <c r="CG284" i="3"/>
  <c r="CW284" i="3"/>
  <c r="CF284" i="3"/>
  <c r="CA284" i="3"/>
  <c r="CI284" i="3"/>
  <c r="CT286" i="3"/>
  <c r="CG286" i="3"/>
  <c r="CW286" i="3"/>
  <c r="CO286" i="3"/>
  <c r="CF286" i="3"/>
  <c r="CA286" i="3"/>
  <c r="CI286" i="3"/>
  <c r="CV286" i="3"/>
  <c r="CT288" i="3"/>
  <c r="CG288" i="3"/>
  <c r="CW288" i="3"/>
  <c r="CO288" i="3"/>
  <c r="CF288" i="3"/>
  <c r="CA288" i="3"/>
  <c r="CI288" i="3"/>
  <c r="CV288" i="3"/>
  <c r="CT290" i="3"/>
  <c r="CG290" i="3"/>
  <c r="CW290" i="3"/>
  <c r="CO290" i="3"/>
  <c r="CF290" i="3"/>
  <c r="CA290" i="3"/>
  <c r="CI290" i="3"/>
  <c r="CV290" i="3"/>
  <c r="CT292" i="3"/>
  <c r="CG292" i="3"/>
  <c r="CW292" i="3"/>
  <c r="CO292" i="3"/>
  <c r="CF292" i="3"/>
  <c r="CA292" i="3"/>
  <c r="CI292" i="3"/>
  <c r="CV292" i="3"/>
  <c r="CQ298" i="3"/>
  <c r="CC298" i="3"/>
  <c r="CP298" i="3"/>
  <c r="CB298" i="3"/>
  <c r="CA298" i="3"/>
  <c r="CQ299" i="3"/>
  <c r="CC299" i="3"/>
  <c r="CP299" i="3"/>
  <c r="CB299" i="3"/>
  <c r="CA299" i="3"/>
  <c r="CQ300" i="3"/>
  <c r="CC300" i="3"/>
  <c r="CP300" i="3"/>
  <c r="CB300" i="3"/>
  <c r="CA300" i="3"/>
  <c r="CQ301" i="3"/>
  <c r="CC301" i="3"/>
  <c r="CP301" i="3"/>
  <c r="CB301" i="3"/>
  <c r="CA301" i="3"/>
  <c r="CB307" i="3"/>
  <c r="C307" i="3"/>
  <c r="CG313" i="3"/>
  <c r="CS313" i="3"/>
  <c r="CB316" i="3"/>
  <c r="CP316" i="3"/>
  <c r="AW322" i="3"/>
  <c r="CP323" i="3"/>
  <c r="CB323" i="3"/>
  <c r="CR324" i="3"/>
  <c r="CG324" i="3"/>
  <c r="CS324" i="3"/>
  <c r="CD324" i="3"/>
  <c r="CT324" i="3"/>
  <c r="CF324" i="3"/>
  <c r="AW324" i="3" s="1"/>
  <c r="CE324" i="3"/>
  <c r="CP337" i="3"/>
  <c r="CB337" i="3"/>
  <c r="AX337" i="3" s="1"/>
  <c r="C346" i="3"/>
  <c r="CO346" i="3"/>
  <c r="CS352" i="3"/>
  <c r="CO352" i="3"/>
  <c r="CD352" i="3"/>
  <c r="CR352" i="3"/>
  <c r="CA352" i="3"/>
  <c r="CP352" i="3"/>
  <c r="CB352" i="3"/>
  <c r="CQ352" i="3"/>
  <c r="CE352" i="3"/>
  <c r="CB359" i="3"/>
  <c r="CA359" i="3"/>
  <c r="AN359" i="3" s="1"/>
  <c r="CO359" i="3"/>
  <c r="CP359" i="3"/>
  <c r="CB373" i="3"/>
  <c r="CA373" i="3"/>
  <c r="AT373" i="3" s="1"/>
  <c r="CO373" i="3"/>
  <c r="CP373" i="3"/>
  <c r="CB387" i="3"/>
  <c r="CA387" i="3"/>
  <c r="AT387" i="3" s="1"/>
  <c r="CO387" i="3"/>
  <c r="CP387" i="3"/>
  <c r="CB284" i="3"/>
  <c r="CS284" i="3"/>
  <c r="CB286" i="3"/>
  <c r="CS286" i="3"/>
  <c r="CB288" i="3"/>
  <c r="CS288" i="3"/>
  <c r="CB290" i="3"/>
  <c r="CS290" i="3"/>
  <c r="CB292" i="3"/>
  <c r="CS292" i="3"/>
  <c r="C308" i="3"/>
  <c r="C312" i="3"/>
  <c r="C316" i="3"/>
  <c r="C318" i="3"/>
  <c r="C321" i="3"/>
  <c r="CB321" i="3"/>
  <c r="CQ324" i="3"/>
  <c r="CT338" i="3"/>
  <c r="CD338" i="3"/>
  <c r="CS338" i="3"/>
  <c r="CF338" i="3"/>
  <c r="CE338" i="3"/>
  <c r="CC338" i="3"/>
  <c r="CP344" i="3"/>
  <c r="CB344" i="3"/>
  <c r="C344" i="3"/>
  <c r="CU352" i="3"/>
  <c r="CG352" i="3"/>
  <c r="CB362" i="3"/>
  <c r="CP362" i="3"/>
  <c r="CO362" i="3"/>
  <c r="CB372" i="3"/>
  <c r="AT372" i="3" s="1"/>
  <c r="CP372" i="3"/>
  <c r="CO372" i="3"/>
  <c r="CB375" i="3"/>
  <c r="AT375" i="3" s="1"/>
  <c r="CO375" i="3"/>
  <c r="CP375" i="3"/>
  <c r="CA410" i="3"/>
  <c r="CO410" i="3"/>
  <c r="CB410" i="3"/>
  <c r="CP410" i="3"/>
  <c r="CC284" i="3"/>
  <c r="CC286" i="3"/>
  <c r="CC288" i="3"/>
  <c r="CC290" i="3"/>
  <c r="CC292" i="3"/>
  <c r="C323" i="3"/>
  <c r="C334" i="3"/>
  <c r="CB358" i="3"/>
  <c r="CP358" i="3"/>
  <c r="CO358" i="3"/>
  <c r="CA358" i="3"/>
  <c r="CB364" i="3"/>
  <c r="CA364" i="3"/>
  <c r="AN364" i="3" s="1"/>
  <c r="CO364" i="3"/>
  <c r="CB379" i="3"/>
  <c r="CO379" i="3"/>
  <c r="CA379" i="3"/>
  <c r="CP379" i="3"/>
  <c r="CB388" i="3"/>
  <c r="CO388" i="3"/>
  <c r="CA388" i="3"/>
  <c r="AT388" i="3" s="1"/>
  <c r="CP388" i="3"/>
  <c r="CQ323" i="3"/>
  <c r="CP333" i="3"/>
  <c r="CB333" i="3"/>
  <c r="C333" i="3"/>
  <c r="CO338" i="3"/>
  <c r="CB366" i="3"/>
  <c r="CP366" i="3"/>
  <c r="CA366" i="3"/>
  <c r="CB382" i="3"/>
  <c r="CA382" i="3"/>
  <c r="AT382" i="3" s="1"/>
  <c r="CB386" i="3"/>
  <c r="CP386" i="3"/>
  <c r="CO386" i="3"/>
  <c r="CA397" i="3"/>
  <c r="CO397" i="3"/>
  <c r="CB397" i="3"/>
  <c r="C329" i="3"/>
  <c r="C330" i="3"/>
  <c r="CP330" i="3"/>
  <c r="C331" i="3"/>
  <c r="CP331" i="3"/>
  <c r="CP332" i="3"/>
  <c r="CB332" i="3"/>
  <c r="C332" i="3"/>
  <c r="C335" i="3"/>
  <c r="CO337" i="3"/>
  <c r="C339" i="3"/>
  <c r="C345" i="3"/>
  <c r="CU351" i="3"/>
  <c r="CG351" i="3"/>
  <c r="B351" i="3"/>
  <c r="CB360" i="3"/>
  <c r="CA360" i="3"/>
  <c r="AN360" i="3" s="1"/>
  <c r="CB376" i="3"/>
  <c r="CP376" i="3"/>
  <c r="CA376" i="3"/>
  <c r="CB385" i="3"/>
  <c r="CP385" i="3"/>
  <c r="CO385" i="3"/>
  <c r="CA385" i="3"/>
  <c r="CA386" i="3"/>
  <c r="B399" i="3"/>
  <c r="CP400" i="3"/>
  <c r="CP404" i="3"/>
  <c r="B411" i="2"/>
  <c r="CA411" i="2" s="1"/>
  <c r="CP410" i="2"/>
  <c r="CB410" i="2"/>
  <c r="B410" i="2"/>
  <c r="CO410" i="2" s="1"/>
  <c r="B409" i="2"/>
  <c r="CP409" i="2" s="1"/>
  <c r="B404" i="2"/>
  <c r="CO404" i="2" s="1"/>
  <c r="B403" i="2"/>
  <c r="CA403" i="2" s="1"/>
  <c r="CB402" i="2"/>
  <c r="CA402" i="2"/>
  <c r="B402" i="2"/>
  <c r="CO402" i="2" s="1"/>
  <c r="CO401" i="2"/>
  <c r="B401" i="2"/>
  <c r="CP401" i="2" s="1"/>
  <c r="B400" i="2"/>
  <c r="CO400" i="2" s="1"/>
  <c r="U399" i="2"/>
  <c r="T399" i="2"/>
  <c r="S399" i="2"/>
  <c r="R399" i="2"/>
  <c r="Q399" i="2"/>
  <c r="P399" i="2"/>
  <c r="O399" i="2"/>
  <c r="N399" i="2"/>
  <c r="M399" i="2"/>
  <c r="L399" i="2"/>
  <c r="K399" i="2"/>
  <c r="J399" i="2"/>
  <c r="I399" i="2"/>
  <c r="H399" i="2"/>
  <c r="G399" i="2"/>
  <c r="F399" i="2"/>
  <c r="E399" i="2"/>
  <c r="D399" i="2"/>
  <c r="C399" i="2"/>
  <c r="B398" i="2"/>
  <c r="CP397" i="2"/>
  <c r="CB397" i="2"/>
  <c r="B397" i="2"/>
  <c r="CO397" i="2" s="1"/>
  <c r="CO396" i="2"/>
  <c r="CB396" i="2"/>
  <c r="V396" i="2" s="1"/>
  <c r="B396" i="2"/>
  <c r="CA396" i="2" s="1"/>
  <c r="U395" i="2"/>
  <c r="T395" i="2"/>
  <c r="S395" i="2"/>
  <c r="R395" i="2"/>
  <c r="Q395" i="2"/>
  <c r="P395" i="2"/>
  <c r="O395" i="2"/>
  <c r="N395" i="2"/>
  <c r="M395" i="2"/>
  <c r="L395" i="2"/>
  <c r="K395" i="2"/>
  <c r="I395" i="2"/>
  <c r="H395" i="2"/>
  <c r="G395" i="2"/>
  <c r="F395" i="2"/>
  <c r="E395" i="2"/>
  <c r="D395" i="2"/>
  <c r="C395" i="2"/>
  <c r="CO394" i="2"/>
  <c r="B394" i="2"/>
  <c r="CB394" i="2" s="1"/>
  <c r="D389" i="2"/>
  <c r="C389" i="2"/>
  <c r="B389" i="2" s="1"/>
  <c r="CB389" i="2" s="1"/>
  <c r="D388" i="2"/>
  <c r="C388" i="2"/>
  <c r="D387" i="2"/>
  <c r="C387" i="2"/>
  <c r="D386" i="2"/>
  <c r="C386" i="2"/>
  <c r="D385" i="2"/>
  <c r="C385" i="2"/>
  <c r="B385" i="2" s="1"/>
  <c r="CB385" i="2" s="1"/>
  <c r="D384" i="2"/>
  <c r="C384" i="2"/>
  <c r="D382" i="2"/>
  <c r="C382" i="2"/>
  <c r="B382" i="2" s="1"/>
  <c r="D381" i="2"/>
  <c r="C381" i="2"/>
  <c r="D380" i="2"/>
  <c r="C380" i="2"/>
  <c r="D379" i="2"/>
  <c r="C379" i="2"/>
  <c r="D378" i="2"/>
  <c r="C378" i="2"/>
  <c r="B378" i="2" s="1"/>
  <c r="D376" i="2"/>
  <c r="C376" i="2"/>
  <c r="CB375" i="2"/>
  <c r="D375" i="2"/>
  <c r="C375" i="2"/>
  <c r="B375" i="2" s="1"/>
  <c r="D373" i="2"/>
  <c r="C373" i="2"/>
  <c r="D372" i="2"/>
  <c r="C372" i="2"/>
  <c r="B372" i="2" s="1"/>
  <c r="E366" i="2"/>
  <c r="D366" i="2"/>
  <c r="E365" i="2"/>
  <c r="D365" i="2"/>
  <c r="E364" i="2"/>
  <c r="D364" i="2"/>
  <c r="E363" i="2"/>
  <c r="D363" i="2"/>
  <c r="C363" i="2" s="1"/>
  <c r="E362" i="2"/>
  <c r="D362" i="2"/>
  <c r="CB361" i="2"/>
  <c r="E361" i="2"/>
  <c r="D361" i="2"/>
  <c r="C361" i="2" s="1"/>
  <c r="E360" i="2"/>
  <c r="D360" i="2"/>
  <c r="E359" i="2"/>
  <c r="D359" i="2"/>
  <c r="C359" i="2" s="1"/>
  <c r="E358" i="2"/>
  <c r="D358" i="2"/>
  <c r="E357" i="2"/>
  <c r="D357" i="2"/>
  <c r="C357" i="2" s="1"/>
  <c r="CB357" i="2" s="1"/>
  <c r="CG352" i="2"/>
  <c r="D352" i="2"/>
  <c r="C352" i="2"/>
  <c r="CU352" i="2" s="1"/>
  <c r="D351" i="2"/>
  <c r="CT351" i="2" s="1"/>
  <c r="C351" i="2"/>
  <c r="CU351" i="2" s="1"/>
  <c r="E346" i="2"/>
  <c r="CO346" i="2" s="1"/>
  <c r="D346" i="2"/>
  <c r="CP346" i="2" s="1"/>
  <c r="E345" i="2"/>
  <c r="CA345" i="2" s="1"/>
  <c r="D345" i="2"/>
  <c r="CP345" i="2" s="1"/>
  <c r="E344" i="2"/>
  <c r="CO344" i="2" s="1"/>
  <c r="D344" i="2"/>
  <c r="CP344" i="2" s="1"/>
  <c r="CO339" i="2"/>
  <c r="E339" i="2"/>
  <c r="CA339" i="2" s="1"/>
  <c r="D339" i="2"/>
  <c r="CB339" i="2" s="1"/>
  <c r="E338" i="2"/>
  <c r="CO338" i="2" s="1"/>
  <c r="D338" i="2"/>
  <c r="CB338" i="2" s="1"/>
  <c r="C338" i="2"/>
  <c r="CT338" i="2" s="1"/>
  <c r="E337" i="2"/>
  <c r="D337" i="2"/>
  <c r="CP337" i="2" s="1"/>
  <c r="CO336" i="2"/>
  <c r="E336" i="2"/>
  <c r="CA336" i="2" s="1"/>
  <c r="D336" i="2"/>
  <c r="E335" i="2"/>
  <c r="CA335" i="2" s="1"/>
  <c r="D335" i="2"/>
  <c r="E334" i="2"/>
  <c r="D334" i="2"/>
  <c r="CB333" i="2"/>
  <c r="E333" i="2"/>
  <c r="CA333" i="2" s="1"/>
  <c r="D333" i="2"/>
  <c r="E332" i="2"/>
  <c r="CA332" i="2" s="1"/>
  <c r="D332" i="2"/>
  <c r="CB332" i="2" s="1"/>
  <c r="E331" i="2"/>
  <c r="CA331" i="2" s="1"/>
  <c r="D331" i="2"/>
  <c r="CB331" i="2" s="1"/>
  <c r="E330" i="2"/>
  <c r="CA330" i="2" s="1"/>
  <c r="D330" i="2"/>
  <c r="CB330" i="2" s="1"/>
  <c r="CA329" i="2"/>
  <c r="E329" i="2"/>
  <c r="CO329" i="2" s="1"/>
  <c r="CO324" i="2"/>
  <c r="CB324" i="2"/>
  <c r="CA324" i="2"/>
  <c r="E324" i="2"/>
  <c r="CP324" i="2" s="1"/>
  <c r="D324" i="2"/>
  <c r="CC324" i="2" s="1"/>
  <c r="CO323" i="2"/>
  <c r="CB323" i="2"/>
  <c r="CA323" i="2"/>
  <c r="E323" i="2"/>
  <c r="CP323" i="2" s="1"/>
  <c r="D323" i="2"/>
  <c r="CO322" i="2"/>
  <c r="CA322" i="2"/>
  <c r="E322" i="2"/>
  <c r="CP322" i="2" s="1"/>
  <c r="D322" i="2"/>
  <c r="CC322" i="2" s="1"/>
  <c r="CQ321" i="2"/>
  <c r="CO321" i="2"/>
  <c r="CC321" i="2"/>
  <c r="CA321" i="2"/>
  <c r="E321" i="2"/>
  <c r="D321" i="2"/>
  <c r="CP320" i="2"/>
  <c r="CO320" i="2"/>
  <c r="CB320" i="2"/>
  <c r="CA320" i="2"/>
  <c r="E320" i="2"/>
  <c r="D320" i="2"/>
  <c r="C320" i="2" s="1"/>
  <c r="CO319" i="2"/>
  <c r="CA319" i="2"/>
  <c r="E319" i="2"/>
  <c r="CP319" i="2" s="1"/>
  <c r="D319" i="2"/>
  <c r="CC319" i="2" s="1"/>
  <c r="CP318" i="2"/>
  <c r="CO318" i="2"/>
  <c r="CB318" i="2"/>
  <c r="CA318" i="2"/>
  <c r="E318" i="2"/>
  <c r="D318" i="2"/>
  <c r="CO317" i="2"/>
  <c r="CA317" i="2"/>
  <c r="E317" i="2"/>
  <c r="CP317" i="2" s="1"/>
  <c r="D317" i="2"/>
  <c r="CQ316" i="2"/>
  <c r="CO316" i="2"/>
  <c r="CA316" i="2"/>
  <c r="E316" i="2"/>
  <c r="CP316" i="2" s="1"/>
  <c r="D316" i="2"/>
  <c r="CC316" i="2" s="1"/>
  <c r="CS315" i="2"/>
  <c r="CP315" i="2"/>
  <c r="CO315" i="2"/>
  <c r="CB315" i="2"/>
  <c r="CA315" i="2"/>
  <c r="E315" i="2"/>
  <c r="C315" i="2"/>
  <c r="CO314" i="2"/>
  <c r="CA314" i="2"/>
  <c r="E314" i="2"/>
  <c r="CP314" i="2" s="1"/>
  <c r="CO313" i="2"/>
  <c r="CB313" i="2"/>
  <c r="CA313" i="2"/>
  <c r="E313" i="2"/>
  <c r="CP313" i="2" s="1"/>
  <c r="C313" i="2"/>
  <c r="CO312" i="2"/>
  <c r="CB312" i="2"/>
  <c r="CA312" i="2"/>
  <c r="E312" i="2"/>
  <c r="CP312" i="2" s="1"/>
  <c r="CO311" i="2"/>
  <c r="CB311" i="2"/>
  <c r="CA311" i="2"/>
  <c r="E311" i="2"/>
  <c r="CP311" i="2" s="1"/>
  <c r="C311" i="2"/>
  <c r="CO310" i="2"/>
  <c r="CA310" i="2"/>
  <c r="E310" i="2"/>
  <c r="CP310" i="2" s="1"/>
  <c r="C310" i="2"/>
  <c r="CS310" i="2" s="1"/>
  <c r="CO309" i="2"/>
  <c r="CA309" i="2"/>
  <c r="E309" i="2"/>
  <c r="CB309" i="2" s="1"/>
  <c r="CO308" i="2"/>
  <c r="CA308" i="2"/>
  <c r="E308" i="2"/>
  <c r="CO307" i="2"/>
  <c r="CA307" i="2"/>
  <c r="E307" i="2"/>
  <c r="AV306" i="2"/>
  <c r="AU306" i="2"/>
  <c r="AT306" i="2"/>
  <c r="AS306" i="2"/>
  <c r="AR306" i="2"/>
  <c r="AQ306" i="2"/>
  <c r="AP306" i="2"/>
  <c r="AO306" i="2"/>
  <c r="AN306" i="2"/>
  <c r="AM306" i="2"/>
  <c r="AL306" i="2"/>
  <c r="AK306" i="2"/>
  <c r="AJ306" i="2"/>
  <c r="AI306" i="2"/>
  <c r="AH306" i="2"/>
  <c r="AG306" i="2"/>
  <c r="AF306" i="2"/>
  <c r="AE306" i="2"/>
  <c r="AD306" i="2"/>
  <c r="AC306" i="2"/>
  <c r="AB306" i="2"/>
  <c r="AA306" i="2"/>
  <c r="Z306" i="2"/>
  <c r="Y306" i="2"/>
  <c r="X306" i="2"/>
  <c r="W306" i="2"/>
  <c r="V306" i="2"/>
  <c r="U306" i="2"/>
  <c r="T306" i="2"/>
  <c r="S306" i="2"/>
  <c r="R306" i="2"/>
  <c r="Q306" i="2"/>
  <c r="P306" i="2"/>
  <c r="O306" i="2"/>
  <c r="N306" i="2"/>
  <c r="M306" i="2"/>
  <c r="L306" i="2"/>
  <c r="K306" i="2"/>
  <c r="J306" i="2"/>
  <c r="I306" i="2"/>
  <c r="H306" i="2"/>
  <c r="G306" i="2"/>
  <c r="E306" i="2" s="1"/>
  <c r="F306" i="2"/>
  <c r="E301" i="2"/>
  <c r="D301" i="2"/>
  <c r="CB300" i="2"/>
  <c r="E300" i="2"/>
  <c r="D300" i="2"/>
  <c r="C300" i="2" s="1"/>
  <c r="CC300" i="2" s="1"/>
  <c r="E299" i="2"/>
  <c r="D299" i="2"/>
  <c r="E298" i="2"/>
  <c r="D298" i="2"/>
  <c r="CS293" i="2"/>
  <c r="CE293" i="2"/>
  <c r="CD293" i="2"/>
  <c r="E293" i="2"/>
  <c r="CP293" i="2" s="1"/>
  <c r="D293" i="2"/>
  <c r="CR293" i="2" s="1"/>
  <c r="CC292" i="2"/>
  <c r="E292" i="2"/>
  <c r="CE292" i="2" s="1"/>
  <c r="D292" i="2"/>
  <c r="CD291" i="2"/>
  <c r="E291" i="2"/>
  <c r="CP291" i="2" s="1"/>
  <c r="D291" i="2"/>
  <c r="CP290" i="2"/>
  <c r="E290" i="2"/>
  <c r="D290" i="2"/>
  <c r="CD290" i="2" s="1"/>
  <c r="CQ289" i="2"/>
  <c r="E289" i="2"/>
  <c r="CP289" i="2" s="1"/>
  <c r="D289" i="2"/>
  <c r="CR289" i="2" s="1"/>
  <c r="C289" i="2"/>
  <c r="CV289" i="2" s="1"/>
  <c r="CS288" i="2"/>
  <c r="CQ288" i="2"/>
  <c r="CP288" i="2"/>
  <c r="CC288" i="2"/>
  <c r="CB288" i="2"/>
  <c r="E288" i="2"/>
  <c r="CE288" i="2" s="1"/>
  <c r="D288" i="2"/>
  <c r="CQ287" i="2"/>
  <c r="CE287" i="2"/>
  <c r="CD287" i="2"/>
  <c r="CB287" i="2"/>
  <c r="E287" i="2"/>
  <c r="CP287" i="2" s="1"/>
  <c r="D287" i="2"/>
  <c r="C287" i="2" s="1"/>
  <c r="CW287" i="2" s="1"/>
  <c r="E286" i="2"/>
  <c r="CP286" i="2" s="1"/>
  <c r="D286" i="2"/>
  <c r="CD286" i="2" s="1"/>
  <c r="CS285" i="2"/>
  <c r="CQ285" i="2"/>
  <c r="CD285" i="2"/>
  <c r="E285" i="2"/>
  <c r="CP285" i="2" s="1"/>
  <c r="D285" i="2"/>
  <c r="CR285" i="2" s="1"/>
  <c r="CQ284" i="2"/>
  <c r="CP284" i="2"/>
  <c r="CC284" i="2"/>
  <c r="E284" i="2"/>
  <c r="CE284" i="2" s="1"/>
  <c r="D284" i="2"/>
  <c r="CS283" i="2"/>
  <c r="CQ283" i="2"/>
  <c r="CE283" i="2"/>
  <c r="CD283" i="2"/>
  <c r="E283" i="2"/>
  <c r="CP283" i="2" s="1"/>
  <c r="D283" i="2"/>
  <c r="CP282" i="2"/>
  <c r="CD282" i="2"/>
  <c r="E282" i="2"/>
  <c r="D282" i="2"/>
  <c r="CS281" i="2"/>
  <c r="CD281" i="2"/>
  <c r="E281" i="2"/>
  <c r="CE281" i="2" s="1"/>
  <c r="D281" i="2"/>
  <c r="E280" i="2"/>
  <c r="CS280" i="2" s="1"/>
  <c r="D280" i="2"/>
  <c r="CR280" i="2" s="1"/>
  <c r="CR279" i="2"/>
  <c r="E279" i="2"/>
  <c r="CE279" i="2" s="1"/>
  <c r="D279" i="2"/>
  <c r="CD279" i="2" s="1"/>
  <c r="E278" i="2"/>
  <c r="CS278" i="2" s="1"/>
  <c r="D278" i="2"/>
  <c r="CE277" i="2"/>
  <c r="CD277" i="2"/>
  <c r="E277" i="2"/>
  <c r="CP277" i="2" s="1"/>
  <c r="D277" i="2"/>
  <c r="CR277" i="2" s="1"/>
  <c r="E276" i="2"/>
  <c r="CS276" i="2" s="1"/>
  <c r="D276" i="2"/>
  <c r="CR275" i="2"/>
  <c r="CD275" i="2"/>
  <c r="E275" i="2"/>
  <c r="CP275" i="2" s="1"/>
  <c r="D275" i="2"/>
  <c r="E274" i="2"/>
  <c r="D274" i="2"/>
  <c r="CB273" i="2"/>
  <c r="E273" i="2"/>
  <c r="CP273" i="2" s="1"/>
  <c r="D273" i="2"/>
  <c r="CR273" i="2" s="1"/>
  <c r="E272" i="2"/>
  <c r="D272" i="2"/>
  <c r="CP271" i="2"/>
  <c r="CB271" i="2"/>
  <c r="E271" i="2"/>
  <c r="D271" i="2"/>
  <c r="CR271" i="2" s="1"/>
  <c r="E270" i="2"/>
  <c r="D270" i="2"/>
  <c r="CD269" i="2"/>
  <c r="E269" i="2"/>
  <c r="CP269" i="2" s="1"/>
  <c r="D269" i="2"/>
  <c r="CR269" i="2" s="1"/>
  <c r="E268" i="2"/>
  <c r="CS268" i="2" s="1"/>
  <c r="D268" i="2"/>
  <c r="E267" i="2"/>
  <c r="CP267" i="2" s="1"/>
  <c r="D267" i="2"/>
  <c r="CR267" i="2" s="1"/>
  <c r="C267" i="2"/>
  <c r="CU267" i="2" s="1"/>
  <c r="E266" i="2"/>
  <c r="CS266" i="2" s="1"/>
  <c r="D266" i="2"/>
  <c r="CR265" i="2"/>
  <c r="CE265" i="2"/>
  <c r="E265" i="2"/>
  <c r="CP265" i="2" s="1"/>
  <c r="D265" i="2"/>
  <c r="CD265" i="2" s="1"/>
  <c r="E264" i="2"/>
  <c r="CS264" i="2" s="1"/>
  <c r="D264" i="2"/>
  <c r="E263" i="2"/>
  <c r="CP263" i="2" s="1"/>
  <c r="D263" i="2"/>
  <c r="CR263" i="2" s="1"/>
  <c r="C263" i="2"/>
  <c r="CU263" i="2" s="1"/>
  <c r="E262" i="2"/>
  <c r="CC262" i="2" s="1"/>
  <c r="D262" i="2"/>
  <c r="E261" i="2"/>
  <c r="D261" i="2"/>
  <c r="CR261" i="2" s="1"/>
  <c r="CR260" i="2"/>
  <c r="CB260" i="2"/>
  <c r="E260" i="2"/>
  <c r="CQ260" i="2" s="1"/>
  <c r="C260" i="2"/>
  <c r="CT260" i="2" s="1"/>
  <c r="CR259" i="2"/>
  <c r="CB259" i="2"/>
  <c r="E259" i="2"/>
  <c r="CQ259" i="2" s="1"/>
  <c r="D259" i="2"/>
  <c r="CD259" i="2" s="1"/>
  <c r="E258" i="2"/>
  <c r="CQ258" i="2" s="1"/>
  <c r="D258" i="2"/>
  <c r="CR258" i="2" s="1"/>
  <c r="E257" i="2"/>
  <c r="D257" i="2"/>
  <c r="CR256" i="2"/>
  <c r="CD256" i="2"/>
  <c r="E256" i="2"/>
  <c r="CE256" i="2" s="1"/>
  <c r="D256" i="2"/>
  <c r="CP255" i="2"/>
  <c r="E255" i="2"/>
  <c r="CQ255" i="2" s="1"/>
  <c r="D255" i="2"/>
  <c r="CD255" i="2" s="1"/>
  <c r="C255" i="2"/>
  <c r="CA255" i="2" s="1"/>
  <c r="CR254" i="2"/>
  <c r="CQ254" i="2"/>
  <c r="CP254" i="2"/>
  <c r="CG254" i="2"/>
  <c r="CE254" i="2"/>
  <c r="CD254" i="2"/>
  <c r="E254" i="2"/>
  <c r="CC254" i="2" s="1"/>
  <c r="D254" i="2"/>
  <c r="C254" i="2"/>
  <c r="CA254" i="2" s="1"/>
  <c r="CC253" i="2"/>
  <c r="E253" i="2"/>
  <c r="CS253" i="2" s="1"/>
  <c r="D253" i="2"/>
  <c r="E252" i="2"/>
  <c r="CE252" i="2" s="1"/>
  <c r="D252" i="2"/>
  <c r="CR252" i="2" s="1"/>
  <c r="CR251" i="2"/>
  <c r="E251" i="2"/>
  <c r="CQ251" i="2" s="1"/>
  <c r="D251" i="2"/>
  <c r="CD251" i="2" s="1"/>
  <c r="CQ250" i="2"/>
  <c r="CE250" i="2"/>
  <c r="CD250" i="2"/>
  <c r="CC250" i="2"/>
  <c r="E250" i="2"/>
  <c r="CP250" i="2" s="1"/>
  <c r="D250" i="2"/>
  <c r="CR250" i="2" s="1"/>
  <c r="C250" i="2"/>
  <c r="CV250" i="2" s="1"/>
  <c r="E249" i="2"/>
  <c r="D249" i="2"/>
  <c r="E248" i="2"/>
  <c r="CE248" i="2" s="1"/>
  <c r="D248" i="2"/>
  <c r="CR248" i="2" s="1"/>
  <c r="E247" i="2"/>
  <c r="CQ247" i="2" s="1"/>
  <c r="D247" i="2"/>
  <c r="CD247" i="2" s="1"/>
  <c r="E245" i="2"/>
  <c r="CE245" i="2" s="1"/>
  <c r="D245" i="2"/>
  <c r="C245" i="2" s="1"/>
  <c r="CA241" i="2"/>
  <c r="E241" i="2"/>
  <c r="CV241" i="2" s="1"/>
  <c r="D241" i="2"/>
  <c r="C241" i="2" s="1"/>
  <c r="CX240" i="2"/>
  <c r="CG240" i="2"/>
  <c r="CC240" i="2"/>
  <c r="E240" i="2"/>
  <c r="CB240" i="2" s="1"/>
  <c r="D240" i="2"/>
  <c r="CU240" i="2" s="1"/>
  <c r="CD239" i="2"/>
  <c r="CC239" i="2"/>
  <c r="E239" i="2"/>
  <c r="CW239" i="2" s="1"/>
  <c r="D239" i="2"/>
  <c r="CU239" i="2" s="1"/>
  <c r="CY238" i="2"/>
  <c r="CW238" i="2"/>
  <c r="CU238" i="2"/>
  <c r="CP238" i="2"/>
  <c r="CO238" i="2"/>
  <c r="CI238" i="2"/>
  <c r="CH238" i="2"/>
  <c r="CE238" i="2"/>
  <c r="CB238" i="2"/>
  <c r="E238" i="2"/>
  <c r="CV238" i="2" s="1"/>
  <c r="D238" i="2"/>
  <c r="C238" i="2" s="1"/>
  <c r="CT238" i="2" s="1"/>
  <c r="CO237" i="2"/>
  <c r="E237" i="2"/>
  <c r="CW237" i="2" s="1"/>
  <c r="D237" i="2"/>
  <c r="CU237" i="2" s="1"/>
  <c r="CW236" i="2"/>
  <c r="CP236" i="2"/>
  <c r="CO236" i="2"/>
  <c r="E236" i="2"/>
  <c r="CV236" i="2" s="1"/>
  <c r="D236" i="2"/>
  <c r="CU236" i="2" s="1"/>
  <c r="CW235" i="2"/>
  <c r="CV235" i="2"/>
  <c r="CO235" i="2"/>
  <c r="CH235" i="2"/>
  <c r="CD235" i="2"/>
  <c r="CC235" i="2"/>
  <c r="E235" i="2"/>
  <c r="D235" i="2"/>
  <c r="CU235" i="2" s="1"/>
  <c r="CW234" i="2"/>
  <c r="CU234" i="2"/>
  <c r="CB234" i="2"/>
  <c r="E234" i="2"/>
  <c r="CV234" i="2" s="1"/>
  <c r="D234" i="2"/>
  <c r="E233" i="2"/>
  <c r="CH233" i="2" s="1"/>
  <c r="D233" i="2"/>
  <c r="CU233" i="2" s="1"/>
  <c r="CX232" i="2"/>
  <c r="CU232" i="2"/>
  <c r="CJ232" i="2"/>
  <c r="E232" i="2"/>
  <c r="CV232" i="2" s="1"/>
  <c r="D232" i="2"/>
  <c r="CQ232" i="2" s="1"/>
  <c r="CU231" i="2"/>
  <c r="CO231" i="2"/>
  <c r="E231" i="2"/>
  <c r="CV231" i="2" s="1"/>
  <c r="D231" i="2"/>
  <c r="CJ231" i="2" s="1"/>
  <c r="CP230" i="2"/>
  <c r="CO230" i="2"/>
  <c r="CI230" i="2"/>
  <c r="CH230" i="2"/>
  <c r="CD230" i="2"/>
  <c r="CB230" i="2"/>
  <c r="CA230" i="2"/>
  <c r="E230" i="2"/>
  <c r="CV230" i="2" s="1"/>
  <c r="D230" i="2"/>
  <c r="CQ230" i="2" s="1"/>
  <c r="C230" i="2"/>
  <c r="CK230" i="2" s="1"/>
  <c r="CX229" i="2"/>
  <c r="E229" i="2"/>
  <c r="CW229" i="2" s="1"/>
  <c r="D229" i="2"/>
  <c r="CJ229" i="2" s="1"/>
  <c r="E228" i="2"/>
  <c r="CW228" i="2" s="1"/>
  <c r="D228" i="2"/>
  <c r="CV227" i="2"/>
  <c r="CU227" i="2"/>
  <c r="CR227" i="2"/>
  <c r="CH227" i="2"/>
  <c r="E227" i="2"/>
  <c r="CW227" i="2" s="1"/>
  <c r="D227" i="2"/>
  <c r="CX227" i="2" s="1"/>
  <c r="CD226" i="2"/>
  <c r="E226" i="2"/>
  <c r="CR226" i="2" s="1"/>
  <c r="D226" i="2"/>
  <c r="CU226" i="2" s="1"/>
  <c r="CX225" i="2"/>
  <c r="CW225" i="2"/>
  <c r="CQ225" i="2"/>
  <c r="CP225" i="2"/>
  <c r="CO225" i="2"/>
  <c r="CJ225" i="2"/>
  <c r="CH225" i="2"/>
  <c r="CD225" i="2"/>
  <c r="CB225" i="2"/>
  <c r="E225" i="2"/>
  <c r="CV225" i="2" s="1"/>
  <c r="D225" i="2"/>
  <c r="CR224" i="2"/>
  <c r="CD224" i="2"/>
  <c r="E224" i="2"/>
  <c r="D224" i="2"/>
  <c r="CU224" i="2" s="1"/>
  <c r="CX223" i="2"/>
  <c r="CW223" i="2"/>
  <c r="CQ223" i="2"/>
  <c r="CP223" i="2"/>
  <c r="CO223" i="2"/>
  <c r="CJ223" i="2"/>
  <c r="CI223" i="2"/>
  <c r="CD223" i="2"/>
  <c r="CB223" i="2"/>
  <c r="E223" i="2"/>
  <c r="CV223" i="2" s="1"/>
  <c r="D223" i="2"/>
  <c r="CJ222" i="2"/>
  <c r="E222" i="2"/>
  <c r="CR222" i="2" s="1"/>
  <c r="D222" i="2"/>
  <c r="CU222" i="2" s="1"/>
  <c r="CO221" i="2"/>
  <c r="CI221" i="2"/>
  <c r="CH221" i="2"/>
  <c r="E221" i="2"/>
  <c r="CW221" i="2" s="1"/>
  <c r="D221" i="2"/>
  <c r="CX221" i="2" s="1"/>
  <c r="CO220" i="2"/>
  <c r="CG220" i="2"/>
  <c r="E220" i="2"/>
  <c r="D220" i="2"/>
  <c r="CQ220" i="2" s="1"/>
  <c r="CX219" i="2"/>
  <c r="CW219" i="2"/>
  <c r="CI219" i="2"/>
  <c r="CD219" i="2"/>
  <c r="CC219" i="2"/>
  <c r="E219" i="2"/>
  <c r="CO219" i="2" s="1"/>
  <c r="D219" i="2"/>
  <c r="CQ219" i="2" s="1"/>
  <c r="CU218" i="2"/>
  <c r="CO218" i="2"/>
  <c r="CG218" i="2"/>
  <c r="E218" i="2"/>
  <c r="D218" i="2"/>
  <c r="CQ218" i="2" s="1"/>
  <c r="CX217" i="2"/>
  <c r="CW217" i="2"/>
  <c r="CQ217" i="2"/>
  <c r="CP217" i="2"/>
  <c r="CJ217" i="2"/>
  <c r="CI217" i="2"/>
  <c r="CH217" i="2"/>
  <c r="CB217" i="2"/>
  <c r="E217" i="2"/>
  <c r="CV217" i="2" s="1"/>
  <c r="D217" i="2"/>
  <c r="C217" i="2" s="1"/>
  <c r="CD216" i="2"/>
  <c r="E216" i="2"/>
  <c r="CR216" i="2" s="1"/>
  <c r="D216" i="2"/>
  <c r="CU216" i="2" s="1"/>
  <c r="CW215" i="2"/>
  <c r="CS215" i="2"/>
  <c r="CQ215" i="2"/>
  <c r="CP215" i="2"/>
  <c r="CO215" i="2"/>
  <c r="CI215" i="2"/>
  <c r="CH215" i="2"/>
  <c r="CE215" i="2"/>
  <c r="CB215" i="2"/>
  <c r="E215" i="2"/>
  <c r="CV215" i="2" s="1"/>
  <c r="D215" i="2"/>
  <c r="C215" i="2" s="1"/>
  <c r="E214" i="2"/>
  <c r="D214" i="2"/>
  <c r="CU214" i="2" s="1"/>
  <c r="CX213" i="2"/>
  <c r="CW213" i="2"/>
  <c r="CQ213" i="2"/>
  <c r="CP213" i="2"/>
  <c r="CO213" i="2"/>
  <c r="CJ213" i="2"/>
  <c r="CI213" i="2"/>
  <c r="CD213" i="2"/>
  <c r="CB213" i="2"/>
  <c r="E213" i="2"/>
  <c r="CV213" i="2" s="1"/>
  <c r="D213" i="2"/>
  <c r="CJ212" i="2"/>
  <c r="E212" i="2"/>
  <c r="D212" i="2"/>
  <c r="CU212" i="2" s="1"/>
  <c r="CB211" i="2"/>
  <c r="E211" i="2"/>
  <c r="CV211" i="2" s="1"/>
  <c r="D211" i="2"/>
  <c r="C211" i="2" s="1"/>
  <c r="CR210" i="2"/>
  <c r="CD210" i="2"/>
  <c r="E210" i="2"/>
  <c r="D210" i="2"/>
  <c r="CU210" i="2" s="1"/>
  <c r="CX209" i="2"/>
  <c r="CJ209" i="2"/>
  <c r="E209" i="2"/>
  <c r="CV209" i="2" s="1"/>
  <c r="D209" i="2"/>
  <c r="CY208" i="2"/>
  <c r="CV208" i="2"/>
  <c r="CP208" i="2"/>
  <c r="CH208" i="2"/>
  <c r="CB208" i="2"/>
  <c r="CA208" i="2"/>
  <c r="E208" i="2"/>
  <c r="CW208" i="2" s="1"/>
  <c r="C208" i="2"/>
  <c r="CT208" i="2" s="1"/>
  <c r="E207" i="2"/>
  <c r="CO207" i="2" s="1"/>
  <c r="D207" i="2"/>
  <c r="CU207" i="2" s="1"/>
  <c r="CW206" i="2"/>
  <c r="CP206" i="2"/>
  <c r="CO206" i="2"/>
  <c r="CJ206" i="2"/>
  <c r="CH206" i="2"/>
  <c r="CD206" i="2"/>
  <c r="CB206" i="2"/>
  <c r="CA206" i="2"/>
  <c r="E206" i="2"/>
  <c r="CV206" i="2" s="1"/>
  <c r="D206" i="2"/>
  <c r="C206" i="2" s="1"/>
  <c r="CF206" i="2" s="1"/>
  <c r="E205" i="2"/>
  <c r="CW205" i="2" s="1"/>
  <c r="D205" i="2"/>
  <c r="CU205" i="2" s="1"/>
  <c r="CU204" i="2"/>
  <c r="CP204" i="2"/>
  <c r="CO204" i="2"/>
  <c r="E204" i="2"/>
  <c r="CV204" i="2" s="1"/>
  <c r="D204" i="2"/>
  <c r="CJ204" i="2" s="1"/>
  <c r="CG203" i="2"/>
  <c r="CC203" i="2"/>
  <c r="E203" i="2"/>
  <c r="CW203" i="2" s="1"/>
  <c r="D203" i="2"/>
  <c r="CU203" i="2" s="1"/>
  <c r="CW202" i="2"/>
  <c r="CU202" i="2"/>
  <c r="CP202" i="2"/>
  <c r="CA202" i="2"/>
  <c r="E202" i="2"/>
  <c r="CV202" i="2" s="1"/>
  <c r="D202" i="2"/>
  <c r="CJ202" i="2" s="1"/>
  <c r="CW201" i="2"/>
  <c r="CO201" i="2"/>
  <c r="CD201" i="2"/>
  <c r="CC201" i="2"/>
  <c r="E201" i="2"/>
  <c r="D201" i="2"/>
  <c r="CU201" i="2" s="1"/>
  <c r="CW200" i="2"/>
  <c r="CU200" i="2"/>
  <c r="CB200" i="2"/>
  <c r="E200" i="2"/>
  <c r="CV200" i="2" s="1"/>
  <c r="D200" i="2"/>
  <c r="CJ200" i="2" s="1"/>
  <c r="CD199" i="2"/>
  <c r="E199" i="2"/>
  <c r="CO199" i="2" s="1"/>
  <c r="D199" i="2"/>
  <c r="CU199" i="2" s="1"/>
  <c r="CW198" i="2"/>
  <c r="CI198" i="2"/>
  <c r="CD198" i="2"/>
  <c r="CB198" i="2"/>
  <c r="CA198" i="2"/>
  <c r="E198" i="2"/>
  <c r="CV198" i="2" s="1"/>
  <c r="D198" i="2"/>
  <c r="CU198" i="2" s="1"/>
  <c r="C198" i="2"/>
  <c r="CF198" i="2" s="1"/>
  <c r="E197" i="2"/>
  <c r="CH197" i="2" s="1"/>
  <c r="D197" i="2"/>
  <c r="CU197" i="2" s="1"/>
  <c r="CF196" i="2"/>
  <c r="CD196" i="2"/>
  <c r="CB196" i="2"/>
  <c r="E196" i="2"/>
  <c r="CV196" i="2" s="1"/>
  <c r="D196" i="2"/>
  <c r="CU196" i="2" s="1"/>
  <c r="C196" i="2"/>
  <c r="CG195" i="2"/>
  <c r="CC195" i="2"/>
  <c r="E195" i="2"/>
  <c r="CW195" i="2" s="1"/>
  <c r="D195" i="2"/>
  <c r="CU195" i="2" s="1"/>
  <c r="CH193" i="2"/>
  <c r="CD193" i="2"/>
  <c r="E193" i="2"/>
  <c r="CV193" i="2" s="1"/>
  <c r="D193" i="2"/>
  <c r="CU193" i="2" s="1"/>
  <c r="C193" i="2"/>
  <c r="CF193" i="2" s="1"/>
  <c r="E187" i="2"/>
  <c r="C187" i="2" s="1"/>
  <c r="D187" i="2"/>
  <c r="E186" i="2"/>
  <c r="D186" i="2"/>
  <c r="C186" i="2" s="1"/>
  <c r="E185" i="2"/>
  <c r="D185" i="2"/>
  <c r="C185" i="2" s="1"/>
  <c r="E184" i="2"/>
  <c r="D184" i="2"/>
  <c r="C184" i="2" s="1"/>
  <c r="Q183" i="2"/>
  <c r="P183" i="2"/>
  <c r="O183" i="2"/>
  <c r="N183" i="2"/>
  <c r="M183" i="2"/>
  <c r="L183" i="2"/>
  <c r="K183" i="2"/>
  <c r="J183" i="2"/>
  <c r="I183" i="2"/>
  <c r="H183" i="2"/>
  <c r="G183" i="2"/>
  <c r="F183" i="2"/>
  <c r="E182" i="2"/>
  <c r="C182" i="2" s="1"/>
  <c r="CP182" i="2" s="1"/>
  <c r="D182" i="2"/>
  <c r="E181" i="2"/>
  <c r="D181" i="2"/>
  <c r="C181" i="2"/>
  <c r="CP181" i="2" s="1"/>
  <c r="E180" i="2"/>
  <c r="D180" i="2"/>
  <c r="D183" i="2" s="1"/>
  <c r="R175" i="2"/>
  <c r="R176" i="2" s="1"/>
  <c r="Q175" i="2"/>
  <c r="P175" i="2"/>
  <c r="O175" i="2"/>
  <c r="N175" i="2"/>
  <c r="M175" i="2"/>
  <c r="L175" i="2"/>
  <c r="K175" i="2"/>
  <c r="J175" i="2"/>
  <c r="J176" i="2" s="1"/>
  <c r="I175" i="2"/>
  <c r="H175" i="2"/>
  <c r="G175" i="2"/>
  <c r="F175" i="2"/>
  <c r="E174" i="2"/>
  <c r="D174" i="2"/>
  <c r="C174" i="2" s="1"/>
  <c r="CP174" i="2" s="1"/>
  <c r="E173" i="2"/>
  <c r="D173" i="2"/>
  <c r="C173" i="2" s="1"/>
  <c r="CA173" i="2" s="1"/>
  <c r="CP172" i="2"/>
  <c r="E172" i="2"/>
  <c r="D172" i="2"/>
  <c r="C172" i="2"/>
  <c r="E171" i="2"/>
  <c r="E175" i="2" s="1"/>
  <c r="D171" i="2"/>
  <c r="D175" i="2" s="1"/>
  <c r="C171" i="2"/>
  <c r="CA171" i="2" s="1"/>
  <c r="R170" i="2"/>
  <c r="Q170" i="2"/>
  <c r="Q176" i="2" s="1"/>
  <c r="P170" i="2"/>
  <c r="P176" i="2" s="1"/>
  <c r="O170" i="2"/>
  <c r="O176" i="2" s="1"/>
  <c r="N170" i="2"/>
  <c r="M170" i="2"/>
  <c r="L170" i="2"/>
  <c r="K170" i="2"/>
  <c r="J170" i="2"/>
  <c r="I170" i="2"/>
  <c r="H170" i="2"/>
  <c r="G170" i="2"/>
  <c r="G176" i="2" s="1"/>
  <c r="F170" i="2"/>
  <c r="F176" i="2" s="1"/>
  <c r="E169" i="2"/>
  <c r="C169" i="2" s="1"/>
  <c r="D169" i="2"/>
  <c r="E168" i="2"/>
  <c r="D168" i="2"/>
  <c r="C168" i="2"/>
  <c r="CP168" i="2" s="1"/>
  <c r="E167" i="2"/>
  <c r="D167" i="2"/>
  <c r="D170" i="2" s="1"/>
  <c r="D176" i="2" s="1"/>
  <c r="C167" i="2"/>
  <c r="O163" i="2"/>
  <c r="O162" i="2"/>
  <c r="N162" i="2"/>
  <c r="M162" i="2"/>
  <c r="L162" i="2"/>
  <c r="K162" i="2"/>
  <c r="J162" i="2"/>
  <c r="I162" i="2"/>
  <c r="H162" i="2"/>
  <c r="G162" i="2"/>
  <c r="F162" i="2"/>
  <c r="E161" i="2"/>
  <c r="D161" i="2"/>
  <c r="C161" i="2" s="1"/>
  <c r="CO161" i="2" s="1"/>
  <c r="E160" i="2"/>
  <c r="D160" i="2"/>
  <c r="C160" i="2" s="1"/>
  <c r="CO160" i="2" s="1"/>
  <c r="CO159" i="2"/>
  <c r="E159" i="2"/>
  <c r="D159" i="2"/>
  <c r="C159" i="2" s="1"/>
  <c r="E158" i="2"/>
  <c r="D158" i="2"/>
  <c r="C158" i="2" s="1"/>
  <c r="CO158" i="2" s="1"/>
  <c r="O157" i="2"/>
  <c r="N157" i="2"/>
  <c r="M157" i="2"/>
  <c r="M163" i="2" s="1"/>
  <c r="L157" i="2"/>
  <c r="K157" i="2"/>
  <c r="K163" i="2" s="1"/>
  <c r="J157" i="2"/>
  <c r="I157" i="2"/>
  <c r="H157" i="2"/>
  <c r="H163" i="2" s="1"/>
  <c r="G157" i="2"/>
  <c r="G163" i="2" s="1"/>
  <c r="F157" i="2"/>
  <c r="F163" i="2" s="1"/>
  <c r="CO156" i="2"/>
  <c r="E156" i="2"/>
  <c r="D156" i="2"/>
  <c r="C156" i="2" s="1"/>
  <c r="E155" i="2"/>
  <c r="D155" i="2"/>
  <c r="C155" i="2" s="1"/>
  <c r="E154" i="2"/>
  <c r="D154" i="2"/>
  <c r="E150" i="2"/>
  <c r="D150" i="2"/>
  <c r="E149" i="2"/>
  <c r="D149" i="2"/>
  <c r="E148" i="2"/>
  <c r="D148" i="2"/>
  <c r="E147" i="2"/>
  <c r="D147" i="2"/>
  <c r="E146" i="2"/>
  <c r="D146" i="2"/>
  <c r="E141" i="2"/>
  <c r="D141" i="2"/>
  <c r="C141" i="2" s="1"/>
  <c r="E140" i="2"/>
  <c r="D140" i="2"/>
  <c r="E139" i="2"/>
  <c r="D139" i="2"/>
  <c r="C139" i="2" s="1"/>
  <c r="E138" i="2"/>
  <c r="D138" i="2"/>
  <c r="E137" i="2"/>
  <c r="C137" i="2" s="1"/>
  <c r="CP137" i="2" s="1"/>
  <c r="D137" i="2"/>
  <c r="E136" i="2"/>
  <c r="D136" i="2"/>
  <c r="E135" i="2"/>
  <c r="D135" i="2"/>
  <c r="C135" i="2" s="1"/>
  <c r="CP135" i="2" s="1"/>
  <c r="E134" i="2"/>
  <c r="D134" i="2"/>
  <c r="E133" i="2"/>
  <c r="D133" i="2"/>
  <c r="C133" i="2"/>
  <c r="CP133" i="2" s="1"/>
  <c r="E128" i="2"/>
  <c r="C128" i="2" s="1"/>
  <c r="CP128" i="2" s="1"/>
  <c r="D128" i="2"/>
  <c r="E127" i="2"/>
  <c r="D127" i="2"/>
  <c r="C127" i="2" s="1"/>
  <c r="CP127" i="2" s="1"/>
  <c r="E126" i="2"/>
  <c r="D126" i="2"/>
  <c r="C126" i="2"/>
  <c r="CP126" i="2" s="1"/>
  <c r="E125" i="2"/>
  <c r="D125" i="2"/>
  <c r="C125" i="2"/>
  <c r="E124" i="2"/>
  <c r="C124" i="2" s="1"/>
  <c r="CP124" i="2" s="1"/>
  <c r="D124" i="2"/>
  <c r="E123" i="2"/>
  <c r="D123" i="2"/>
  <c r="C123" i="2"/>
  <c r="CA123" i="2" s="1"/>
  <c r="E122" i="2"/>
  <c r="D122" i="2"/>
  <c r="C122" i="2"/>
  <c r="CP122" i="2" s="1"/>
  <c r="E121" i="2"/>
  <c r="C121" i="2" s="1"/>
  <c r="D121" i="2"/>
  <c r="E120" i="2"/>
  <c r="D120" i="2"/>
  <c r="C120" i="2" s="1"/>
  <c r="CP120" i="2" s="1"/>
  <c r="E119" i="2"/>
  <c r="D119" i="2"/>
  <c r="C119" i="2" s="1"/>
  <c r="CP119" i="2" s="1"/>
  <c r="E114" i="2"/>
  <c r="D114" i="2"/>
  <c r="E113" i="2"/>
  <c r="D113" i="2"/>
  <c r="C113" i="2" s="1"/>
  <c r="E112" i="2"/>
  <c r="D112" i="2"/>
  <c r="C112" i="2"/>
  <c r="M111" i="2"/>
  <c r="L111" i="2"/>
  <c r="K111" i="2"/>
  <c r="J111" i="2"/>
  <c r="I111" i="2"/>
  <c r="H111" i="2"/>
  <c r="G111" i="2"/>
  <c r="F111" i="2"/>
  <c r="E106" i="2"/>
  <c r="D106" i="2"/>
  <c r="E105" i="2"/>
  <c r="C105" i="2" s="1"/>
  <c r="CV105" i="2" s="1"/>
  <c r="D105" i="2"/>
  <c r="E104" i="2"/>
  <c r="D104" i="2"/>
  <c r="E103" i="2"/>
  <c r="D103" i="2"/>
  <c r="C103" i="2"/>
  <c r="E98" i="2"/>
  <c r="D98" i="2"/>
  <c r="E97" i="2"/>
  <c r="D97" i="2"/>
  <c r="C97" i="2"/>
  <c r="E96" i="2"/>
  <c r="D96" i="2"/>
  <c r="C96" i="2" s="1"/>
  <c r="E95" i="2"/>
  <c r="D95" i="2"/>
  <c r="C89" i="2"/>
  <c r="CP89" i="2" s="1"/>
  <c r="CP86" i="2"/>
  <c r="CO86" i="2"/>
  <c r="CB86" i="2"/>
  <c r="CA86" i="2"/>
  <c r="E86" i="2" s="1"/>
  <c r="C83" i="2"/>
  <c r="CO83" i="2" s="1"/>
  <c r="C82" i="2"/>
  <c r="CP82" i="2" s="1"/>
  <c r="C81" i="2"/>
  <c r="CO81" i="2" s="1"/>
  <c r="C80" i="2"/>
  <c r="CP80" i="2" s="1"/>
  <c r="CA79" i="2"/>
  <c r="C79" i="2"/>
  <c r="CO79" i="2" s="1"/>
  <c r="C78" i="2"/>
  <c r="CP78" i="2" s="1"/>
  <c r="CP77" i="2"/>
  <c r="CB77" i="2"/>
  <c r="C77" i="2"/>
  <c r="CO77" i="2" s="1"/>
  <c r="C76" i="2"/>
  <c r="CP76" i="2" s="1"/>
  <c r="CB75" i="2"/>
  <c r="C75" i="2"/>
  <c r="CO75" i="2" s="1"/>
  <c r="C74" i="2"/>
  <c r="CP74" i="2" s="1"/>
  <c r="CB73" i="2"/>
  <c r="C73" i="2"/>
  <c r="CO73" i="2" s="1"/>
  <c r="CO72" i="2"/>
  <c r="C72" i="2"/>
  <c r="CP72" i="2" s="1"/>
  <c r="CB71" i="2"/>
  <c r="C71" i="2"/>
  <c r="CO71" i="2" s="1"/>
  <c r="C70" i="2"/>
  <c r="CP70" i="2" s="1"/>
  <c r="C69" i="2"/>
  <c r="CO69" i="2" s="1"/>
  <c r="C68" i="2"/>
  <c r="CP68" i="2" s="1"/>
  <c r="CP67" i="2"/>
  <c r="CB67" i="2"/>
  <c r="C67" i="2"/>
  <c r="CO67" i="2" s="1"/>
  <c r="C66" i="2"/>
  <c r="CP66" i="2" s="1"/>
  <c r="C65" i="2"/>
  <c r="CO65" i="2" s="1"/>
  <c r="C64" i="2"/>
  <c r="CP64" i="2" s="1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3" i="2"/>
  <c r="CR59" i="2"/>
  <c r="CQ59" i="2"/>
  <c r="CD59" i="2"/>
  <c r="CC59" i="2"/>
  <c r="C59" i="2"/>
  <c r="CU59" i="2" s="1"/>
  <c r="CR58" i="2"/>
  <c r="CQ58" i="2"/>
  <c r="CH58" i="2"/>
  <c r="CD58" i="2"/>
  <c r="CC58" i="2"/>
  <c r="C58" i="2"/>
  <c r="CV58" i="2" s="1"/>
  <c r="CV57" i="2"/>
  <c r="CT57" i="2"/>
  <c r="CS57" i="2"/>
  <c r="CR57" i="2"/>
  <c r="CQ57" i="2"/>
  <c r="CP57" i="2"/>
  <c r="CO57" i="2"/>
  <c r="CH57" i="2"/>
  <c r="CF57" i="2"/>
  <c r="CD57" i="2"/>
  <c r="CC57" i="2"/>
  <c r="CB57" i="2"/>
  <c r="C57" i="2"/>
  <c r="CU57" i="2" s="1"/>
  <c r="CR56" i="2"/>
  <c r="CQ56" i="2"/>
  <c r="CD56" i="2"/>
  <c r="CC56" i="2"/>
  <c r="C56" i="2"/>
  <c r="CV55" i="2"/>
  <c r="CT55" i="2"/>
  <c r="CS55" i="2"/>
  <c r="CR55" i="2"/>
  <c r="CQ55" i="2"/>
  <c r="CP55" i="2"/>
  <c r="CO55" i="2"/>
  <c r="CH55" i="2"/>
  <c r="CF55" i="2"/>
  <c r="CD55" i="2"/>
  <c r="CC55" i="2"/>
  <c r="CB55" i="2"/>
  <c r="C55" i="2"/>
  <c r="CU55" i="2" s="1"/>
  <c r="CX51" i="2"/>
  <c r="CW51" i="2"/>
  <c r="CU51" i="2"/>
  <c r="CT51" i="2"/>
  <c r="CS51" i="2"/>
  <c r="CR51" i="2"/>
  <c r="CQ51" i="2"/>
  <c r="CP51" i="2"/>
  <c r="CO51" i="2"/>
  <c r="CJ51" i="2"/>
  <c r="CI51" i="2"/>
  <c r="CH51" i="2"/>
  <c r="CF51" i="2"/>
  <c r="CE51" i="2"/>
  <c r="CD51" i="2"/>
  <c r="CB51" i="2"/>
  <c r="CA51" i="2"/>
  <c r="C51" i="2"/>
  <c r="CV51" i="2" s="1"/>
  <c r="CS50" i="2"/>
  <c r="CR50" i="2"/>
  <c r="CE50" i="2"/>
  <c r="CD50" i="2"/>
  <c r="C50" i="2"/>
  <c r="CV50" i="2" s="1"/>
  <c r="CS49" i="2"/>
  <c r="CR49" i="2"/>
  <c r="CE49" i="2"/>
  <c r="CD49" i="2"/>
  <c r="C49" i="2"/>
  <c r="CV49" i="2" s="1"/>
  <c r="CY48" i="2"/>
  <c r="CS48" i="2"/>
  <c r="CR48" i="2"/>
  <c r="CE48" i="2"/>
  <c r="CD48" i="2"/>
  <c r="CB48" i="2"/>
  <c r="C48" i="2"/>
  <c r="CV48" i="2" s="1"/>
  <c r="CY47" i="2"/>
  <c r="CX47" i="2"/>
  <c r="CU47" i="2"/>
  <c r="CS47" i="2"/>
  <c r="CR47" i="2"/>
  <c r="CO47" i="2"/>
  <c r="CJ47" i="2"/>
  <c r="CI47" i="2"/>
  <c r="CH47" i="2"/>
  <c r="CF47" i="2"/>
  <c r="CE47" i="2"/>
  <c r="CD47" i="2"/>
  <c r="CB47" i="2"/>
  <c r="CA47" i="2"/>
  <c r="C47" i="2"/>
  <c r="CV47" i="2" s="1"/>
  <c r="CX46" i="2"/>
  <c r="CW46" i="2"/>
  <c r="CS46" i="2"/>
  <c r="CR46" i="2"/>
  <c r="CE46" i="2"/>
  <c r="CD46" i="2"/>
  <c r="C46" i="2"/>
  <c r="CV46" i="2" s="1"/>
  <c r="CX45" i="2"/>
  <c r="CW45" i="2"/>
  <c r="CU45" i="2"/>
  <c r="CS45" i="2"/>
  <c r="CR45" i="2"/>
  <c r="CE45" i="2"/>
  <c r="CD45" i="2"/>
  <c r="C45" i="2"/>
  <c r="CV45" i="2" s="1"/>
  <c r="CY44" i="2"/>
  <c r="CW44" i="2"/>
  <c r="CU44" i="2"/>
  <c r="CT44" i="2"/>
  <c r="CS44" i="2"/>
  <c r="CR44" i="2"/>
  <c r="CH44" i="2"/>
  <c r="CE44" i="2"/>
  <c r="CD44" i="2"/>
  <c r="C44" i="2"/>
  <c r="CV44" i="2" s="1"/>
  <c r="CY43" i="2"/>
  <c r="CX43" i="2"/>
  <c r="CU43" i="2"/>
  <c r="CT43" i="2"/>
  <c r="CS43" i="2"/>
  <c r="CR43" i="2"/>
  <c r="CF43" i="2"/>
  <c r="CE43" i="2"/>
  <c r="CD43" i="2"/>
  <c r="C43" i="2"/>
  <c r="CV43" i="2" s="1"/>
  <c r="CY42" i="2"/>
  <c r="CX42" i="2"/>
  <c r="CW42" i="2"/>
  <c r="CT42" i="2"/>
  <c r="CS42" i="2"/>
  <c r="CR42" i="2"/>
  <c r="CE42" i="2"/>
  <c r="CD42" i="2"/>
  <c r="CB42" i="2"/>
  <c r="C42" i="2"/>
  <c r="CV42" i="2" s="1"/>
  <c r="CY41" i="2"/>
  <c r="CX41" i="2"/>
  <c r="CW41" i="2"/>
  <c r="CU41" i="2"/>
  <c r="CS41" i="2"/>
  <c r="CR41" i="2"/>
  <c r="CQ41" i="2"/>
  <c r="CE41" i="2"/>
  <c r="CD41" i="2"/>
  <c r="CB41" i="2"/>
  <c r="CA41" i="2"/>
  <c r="C41" i="2"/>
  <c r="CV41" i="2" s="1"/>
  <c r="CW40" i="2"/>
  <c r="CU40" i="2"/>
  <c r="CT40" i="2"/>
  <c r="CS40" i="2"/>
  <c r="CR40" i="2"/>
  <c r="CQ40" i="2"/>
  <c r="CP40" i="2"/>
  <c r="CE40" i="2"/>
  <c r="CD40" i="2"/>
  <c r="CB40" i="2"/>
  <c r="C40" i="2"/>
  <c r="CV40" i="2" s="1"/>
  <c r="CU39" i="2"/>
  <c r="CT39" i="2"/>
  <c r="CS39" i="2"/>
  <c r="CR39" i="2"/>
  <c r="CQ39" i="2"/>
  <c r="CP39" i="2"/>
  <c r="CO39" i="2"/>
  <c r="CE39" i="2"/>
  <c r="CD39" i="2"/>
  <c r="CA39" i="2"/>
  <c r="C39" i="2"/>
  <c r="CV39" i="2" s="1"/>
  <c r="CS38" i="2"/>
  <c r="CR38" i="2"/>
  <c r="CP38" i="2"/>
  <c r="CO38" i="2"/>
  <c r="CJ38" i="2"/>
  <c r="CE38" i="2"/>
  <c r="CD38" i="2"/>
  <c r="C38" i="2"/>
  <c r="CV38" i="2" s="1"/>
  <c r="CY37" i="2"/>
  <c r="CX37" i="2"/>
  <c r="CW37" i="2"/>
  <c r="CU37" i="2"/>
  <c r="CT37" i="2"/>
  <c r="CS37" i="2"/>
  <c r="CR37" i="2"/>
  <c r="CQ37" i="2"/>
  <c r="CP37" i="2"/>
  <c r="CO37" i="2"/>
  <c r="CJ37" i="2"/>
  <c r="CI37" i="2"/>
  <c r="CF37" i="2"/>
  <c r="CE37" i="2"/>
  <c r="CD37" i="2"/>
  <c r="CB37" i="2"/>
  <c r="CA37" i="2"/>
  <c r="C37" i="2"/>
  <c r="CV37" i="2" s="1"/>
  <c r="CY36" i="2"/>
  <c r="CX36" i="2"/>
  <c r="CW36" i="2"/>
  <c r="CU36" i="2"/>
  <c r="CT36" i="2"/>
  <c r="CS36" i="2"/>
  <c r="CR36" i="2"/>
  <c r="CQ36" i="2"/>
  <c r="CP36" i="2"/>
  <c r="CO36" i="2"/>
  <c r="CJ36" i="2"/>
  <c r="CI36" i="2"/>
  <c r="CH36" i="2"/>
  <c r="CE36" i="2"/>
  <c r="CD36" i="2"/>
  <c r="CA36" i="2"/>
  <c r="C36" i="2"/>
  <c r="CV36" i="2" s="1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Q31" i="2"/>
  <c r="CP31" i="2"/>
  <c r="CO31" i="2"/>
  <c r="CC31" i="2"/>
  <c r="CB31" i="2"/>
  <c r="CA31" i="2"/>
  <c r="CQ30" i="2"/>
  <c r="CP30" i="2"/>
  <c r="CO30" i="2"/>
  <c r="CC30" i="2"/>
  <c r="CB30" i="2"/>
  <c r="CA30" i="2"/>
  <c r="CQ29" i="2"/>
  <c r="CP29" i="2"/>
  <c r="CO29" i="2"/>
  <c r="CC29" i="2"/>
  <c r="CB29" i="2"/>
  <c r="CA29" i="2"/>
  <c r="G29" i="2" s="1"/>
  <c r="CQ28" i="2"/>
  <c r="CP28" i="2"/>
  <c r="CO28" i="2"/>
  <c r="CC28" i="2"/>
  <c r="CB28" i="2"/>
  <c r="CA28" i="2"/>
  <c r="G28" i="2"/>
  <c r="CQ27" i="2"/>
  <c r="CP27" i="2"/>
  <c r="CO27" i="2"/>
  <c r="CC27" i="2"/>
  <c r="CB27" i="2"/>
  <c r="CA27" i="2"/>
  <c r="CQ26" i="2"/>
  <c r="CP26" i="2"/>
  <c r="CO26" i="2"/>
  <c r="CC26" i="2"/>
  <c r="CB26" i="2"/>
  <c r="CA26" i="2"/>
  <c r="CQ25" i="2"/>
  <c r="CP25" i="2"/>
  <c r="CO25" i="2"/>
  <c r="CC25" i="2"/>
  <c r="CB25" i="2"/>
  <c r="CA25" i="2"/>
  <c r="G25" i="2"/>
  <c r="CQ24" i="2"/>
  <c r="CP24" i="2"/>
  <c r="CO24" i="2"/>
  <c r="CC24" i="2"/>
  <c r="CB24" i="2"/>
  <c r="CA24" i="2"/>
  <c r="CQ23" i="2"/>
  <c r="CP23" i="2"/>
  <c r="CO23" i="2"/>
  <c r="CC23" i="2"/>
  <c r="CB23" i="2"/>
  <c r="CA23" i="2"/>
  <c r="CQ22" i="2"/>
  <c r="CP22" i="2"/>
  <c r="CO22" i="2"/>
  <c r="CC22" i="2"/>
  <c r="CB22" i="2"/>
  <c r="CA22" i="2"/>
  <c r="CQ21" i="2"/>
  <c r="CP21" i="2"/>
  <c r="CO21" i="2"/>
  <c r="CC21" i="2"/>
  <c r="CB21" i="2"/>
  <c r="CA21" i="2"/>
  <c r="CQ20" i="2"/>
  <c r="CP20" i="2"/>
  <c r="CO20" i="2"/>
  <c r="CC20" i="2"/>
  <c r="CB20" i="2"/>
  <c r="CA20" i="2"/>
  <c r="G20" i="2"/>
  <c r="CQ19" i="2"/>
  <c r="CP19" i="2"/>
  <c r="CO19" i="2"/>
  <c r="CC19" i="2"/>
  <c r="CB19" i="2"/>
  <c r="CA19" i="2"/>
  <c r="CQ18" i="2"/>
  <c r="CP18" i="2"/>
  <c r="CO18" i="2"/>
  <c r="CC18" i="2"/>
  <c r="CB18" i="2"/>
  <c r="CA18" i="2"/>
  <c r="CX14" i="2"/>
  <c r="CW14" i="2"/>
  <c r="CV14" i="2"/>
  <c r="CR14" i="2"/>
  <c r="CJ14" i="2"/>
  <c r="CI14" i="2"/>
  <c r="CB14" i="2"/>
  <c r="C14" i="2"/>
  <c r="CS14" i="2" s="1"/>
  <c r="CX13" i="2"/>
  <c r="CW13" i="2"/>
  <c r="CU13" i="2"/>
  <c r="CT13" i="2"/>
  <c r="CR13" i="2"/>
  <c r="CQ13" i="2"/>
  <c r="CP13" i="2"/>
  <c r="CJ13" i="2"/>
  <c r="CI13" i="2"/>
  <c r="CH13" i="2"/>
  <c r="CE13" i="2"/>
  <c r="CA13" i="2"/>
  <c r="C13" i="2"/>
  <c r="CS13" i="2" s="1"/>
  <c r="CX12" i="2"/>
  <c r="CW12" i="2"/>
  <c r="CR12" i="2"/>
  <c r="CJ12" i="2"/>
  <c r="CI12" i="2"/>
  <c r="C12" i="2"/>
  <c r="CV12" i="2" s="1"/>
  <c r="CX11" i="2"/>
  <c r="CW11" i="2"/>
  <c r="CU11" i="2"/>
  <c r="CT11" i="2"/>
  <c r="CR11" i="2"/>
  <c r="CJ11" i="2"/>
  <c r="CI11" i="2"/>
  <c r="CA11" i="2"/>
  <c r="C11" i="2"/>
  <c r="CV11" i="2" s="1"/>
  <c r="A5" i="2"/>
  <c r="A4" i="2"/>
  <c r="A3" i="2"/>
  <c r="A2" i="2"/>
  <c r="CB184" i="2" l="1"/>
  <c r="CA184" i="2"/>
  <c r="CG245" i="2"/>
  <c r="CA245" i="2"/>
  <c r="G21" i="2"/>
  <c r="CA49" i="2"/>
  <c r="CB50" i="2"/>
  <c r="CB59" i="2"/>
  <c r="CB81" i="2"/>
  <c r="C232" i="2"/>
  <c r="CC233" i="2"/>
  <c r="CD248" i="2"/>
  <c r="CB251" i="2"/>
  <c r="CE262" i="2"/>
  <c r="C345" i="2"/>
  <c r="CD345" i="2" s="1"/>
  <c r="B395" i="2"/>
  <c r="CA404" i="2"/>
  <c r="AN140" i="3"/>
  <c r="CU284" i="3"/>
  <c r="CH284" i="3"/>
  <c r="AY284" i="3" s="1"/>
  <c r="G24" i="2"/>
  <c r="CY46" i="2"/>
  <c r="CD195" i="2"/>
  <c r="CC197" i="2"/>
  <c r="CE275" i="2"/>
  <c r="CA126" i="3"/>
  <c r="AJ126" i="3" s="1"/>
  <c r="AY240" i="4"/>
  <c r="CQ38" i="2"/>
  <c r="CT41" i="2"/>
  <c r="CU42" i="2"/>
  <c r="CW43" i="2"/>
  <c r="CX44" i="2"/>
  <c r="CY45" i="2"/>
  <c r="CA48" i="2"/>
  <c r="CB49" i="2"/>
  <c r="CE55" i="2"/>
  <c r="CE57" i="2"/>
  <c r="CO68" i="2"/>
  <c r="CA75" i="2"/>
  <c r="S75" i="2" s="1"/>
  <c r="CP81" i="2"/>
  <c r="E170" i="2"/>
  <c r="E176" i="2" s="1"/>
  <c r="CD197" i="2"/>
  <c r="CC199" i="2"/>
  <c r="CW204" i="2"/>
  <c r="CU206" i="2"/>
  <c r="C209" i="2"/>
  <c r="CY209" i="2" s="1"/>
  <c r="CA211" i="2"/>
  <c r="CH213" i="2"/>
  <c r="CJ215" i="2"/>
  <c r="CO217" i="2"/>
  <c r="CH223" i="2"/>
  <c r="CI225" i="2"/>
  <c r="CD233" i="2"/>
  <c r="CJ238" i="2"/>
  <c r="CC245" i="2"/>
  <c r="CP248" i="2"/>
  <c r="CP251" i="2"/>
  <c r="C258" i="2"/>
  <c r="CA260" i="2"/>
  <c r="CS262" i="2"/>
  <c r="CQ275" i="2"/>
  <c r="CE291" i="2"/>
  <c r="CQ293" i="2"/>
  <c r="CB322" i="2"/>
  <c r="CA397" i="2"/>
  <c r="V397" i="2" s="1"/>
  <c r="CB404" i="2"/>
  <c r="AX338" i="3"/>
  <c r="CO284" i="3"/>
  <c r="CF259" i="3"/>
  <c r="CE218" i="3"/>
  <c r="AT385" i="4"/>
  <c r="CD271" i="2"/>
  <c r="CG201" i="2"/>
  <c r="CB209" i="2"/>
  <c r="CH211" i="2"/>
  <c r="CU220" i="2"/>
  <c r="CO233" i="2"/>
  <c r="CG235" i="2"/>
  <c r="CP240" i="2"/>
  <c r="CC258" i="2"/>
  <c r="CF260" i="2"/>
  <c r="CQ291" i="2"/>
  <c r="CB316" i="2"/>
  <c r="CQ319" i="2"/>
  <c r="CQ322" i="2"/>
  <c r="CO345" i="2"/>
  <c r="CO409" i="2"/>
  <c r="CT284" i="3"/>
  <c r="AW313" i="3"/>
  <c r="CY216" i="3"/>
  <c r="AY248" i="4"/>
  <c r="AY241" i="4"/>
  <c r="CO266" i="3"/>
  <c r="CA266" i="3"/>
  <c r="AY266" i="3" s="1"/>
  <c r="CG199" i="2"/>
  <c r="CB69" i="2"/>
  <c r="CW197" i="2"/>
  <c r="CC205" i="2"/>
  <c r="CB232" i="2"/>
  <c r="CW39" i="2"/>
  <c r="CP69" i="2"/>
  <c r="CW199" i="2"/>
  <c r="CD205" i="2"/>
  <c r="CC207" i="2"/>
  <c r="CD209" i="2"/>
  <c r="CI211" i="2"/>
  <c r="CI228" i="2"/>
  <c r="CD232" i="2"/>
  <c r="CV233" i="2"/>
  <c r="CP245" i="2"/>
  <c r="CD252" i="2"/>
  <c r="CD258" i="2"/>
  <c r="CG260" i="2"/>
  <c r="CD263" i="2"/>
  <c r="CD267" i="2"/>
  <c r="CS291" i="2"/>
  <c r="CA338" i="2"/>
  <c r="B399" i="2"/>
  <c r="CA139" i="3"/>
  <c r="CK216" i="3"/>
  <c r="CU286" i="3"/>
  <c r="CH286" i="3"/>
  <c r="CA232" i="2"/>
  <c r="CH50" i="2"/>
  <c r="CF59" i="2"/>
  <c r="CH228" i="2"/>
  <c r="CC12" i="2"/>
  <c r="CU38" i="2"/>
  <c r="CB45" i="2"/>
  <c r="CH59" i="2"/>
  <c r="CO76" i="2"/>
  <c r="G22" i="2"/>
  <c r="CW38" i="2"/>
  <c r="CX39" i="2"/>
  <c r="CY40" i="2"/>
  <c r="CA43" i="2"/>
  <c r="CB44" i="2"/>
  <c r="CH48" i="2"/>
  <c r="CI49" i="2"/>
  <c r="CJ50" i="2"/>
  <c r="CO59" i="2"/>
  <c r="CB83" i="2"/>
  <c r="I163" i="2"/>
  <c r="CA193" i="2"/>
  <c r="C200" i="2"/>
  <c r="CF200" i="2" s="1"/>
  <c r="CO203" i="2"/>
  <c r="CG205" i="2"/>
  <c r="CD207" i="2"/>
  <c r="CH209" i="2"/>
  <c r="CJ211" i="2"/>
  <c r="CR228" i="2"/>
  <c r="CW233" i="2"/>
  <c r="CC237" i="2"/>
  <c r="CV240" i="2"/>
  <c r="CQ245" i="2"/>
  <c r="CE258" i="2"/>
  <c r="CO260" i="2"/>
  <c r="CE263" i="2"/>
  <c r="CE267" i="2"/>
  <c r="C277" i="2"/>
  <c r="CU277" i="2" s="1"/>
  <c r="CE280" i="2"/>
  <c r="CB289" i="2"/>
  <c r="CA400" i="2"/>
  <c r="AT379" i="3"/>
  <c r="AY216" i="3"/>
  <c r="CA168" i="3"/>
  <c r="S168" i="3" s="1"/>
  <c r="CP139" i="3"/>
  <c r="AJ120" i="3"/>
  <c r="CS216" i="3"/>
  <c r="S81" i="3"/>
  <c r="AY236" i="4"/>
  <c r="AY238" i="4"/>
  <c r="V351" i="4"/>
  <c r="AX97" i="4"/>
  <c r="AW316" i="4"/>
  <c r="AW309" i="4"/>
  <c r="P154" i="4"/>
  <c r="CD245" i="2"/>
  <c r="CS279" i="2"/>
  <c r="CT38" i="2"/>
  <c r="CA45" i="2"/>
  <c r="CB46" i="2"/>
  <c r="CF49" i="2"/>
  <c r="CD203" i="2"/>
  <c r="CX40" i="2"/>
  <c r="CA44" i="2"/>
  <c r="CF48" i="2"/>
  <c r="CH49" i="2"/>
  <c r="CI50" i="2"/>
  <c r="CA83" i="2"/>
  <c r="S83" i="2" s="1"/>
  <c r="CF12" i="2"/>
  <c r="G19" i="2"/>
  <c r="CX38" i="2"/>
  <c r="CY39" i="2"/>
  <c r="CA42" i="2"/>
  <c r="CB43" i="2"/>
  <c r="CF46" i="2"/>
  <c r="CI48" i="2"/>
  <c r="CJ49" i="2"/>
  <c r="CO50" i="2"/>
  <c r="CP59" i="2"/>
  <c r="CO70" i="2"/>
  <c r="CA77" i="2"/>
  <c r="S77" i="2" s="1"/>
  <c r="CP83" i="2"/>
  <c r="J163" i="2"/>
  <c r="CB193" i="2"/>
  <c r="AY193" i="2" s="1"/>
  <c r="CA196" i="2"/>
  <c r="C202" i="2"/>
  <c r="CF202" i="2" s="1"/>
  <c r="CO205" i="2"/>
  <c r="CG207" i="2"/>
  <c r="CI209" i="2"/>
  <c r="CO211" i="2"/>
  <c r="CX215" i="2"/>
  <c r="CD221" i="2"/>
  <c r="CV228" i="2"/>
  <c r="CJ230" i="2"/>
  <c r="CH232" i="2"/>
  <c r="C234" i="2"/>
  <c r="CT234" i="2" s="1"/>
  <c r="CD237" i="2"/>
  <c r="CR245" i="2"/>
  <c r="CB255" i="2"/>
  <c r="CP260" i="2"/>
  <c r="CQ263" i="2"/>
  <c r="CQ267" i="2"/>
  <c r="CB284" i="2"/>
  <c r="CD289" i="2"/>
  <c r="CP309" i="2"/>
  <c r="CP338" i="2"/>
  <c r="CB400" i="2"/>
  <c r="CA410" i="2"/>
  <c r="AY292" i="3"/>
  <c r="CW277" i="3"/>
  <c r="CB168" i="3"/>
  <c r="CB139" i="3"/>
  <c r="AN139" i="3" s="1"/>
  <c r="AL345" i="4"/>
  <c r="CB291" i="2"/>
  <c r="CY38" i="2"/>
  <c r="CF45" i="2"/>
  <c r="CH46" i="2"/>
  <c r="CJ48" i="2"/>
  <c r="CO49" i="2"/>
  <c r="CP50" i="2"/>
  <c r="C204" i="2"/>
  <c r="CF204" i="2" s="1"/>
  <c r="CP211" i="2"/>
  <c r="C229" i="2"/>
  <c r="CI232" i="2"/>
  <c r="CG237" i="2"/>
  <c r="C247" i="2"/>
  <c r="CF255" i="2"/>
  <c r="CP258" i="2"/>
  <c r="CE289" i="2"/>
  <c r="B351" i="2"/>
  <c r="CD351" i="2" s="1"/>
  <c r="CP400" i="2"/>
  <c r="CA384" i="3"/>
  <c r="AT384" i="3" s="1"/>
  <c r="AT381" i="3"/>
  <c r="CA277" i="3"/>
  <c r="AY226" i="3"/>
  <c r="CO168" i="3"/>
  <c r="CE212" i="3"/>
  <c r="AY212" i="3" s="1"/>
  <c r="AT381" i="4"/>
  <c r="CO136" i="3"/>
  <c r="CP136" i="3"/>
  <c r="AT384" i="4"/>
  <c r="CD228" i="2"/>
  <c r="CB12" i="2"/>
  <c r="CO12" i="2"/>
  <c r="CA40" i="2"/>
  <c r="CF44" i="2"/>
  <c r="CH45" i="2"/>
  <c r="CI46" i="2"/>
  <c r="CO48" i="2"/>
  <c r="CP49" i="2"/>
  <c r="CQ50" i="2"/>
  <c r="CO64" i="2"/>
  <c r="CA71" i="2"/>
  <c r="S71" i="2" s="1"/>
  <c r="C148" i="2"/>
  <c r="CB148" i="2" s="1"/>
  <c r="AS148" i="2" s="1"/>
  <c r="C180" i="2"/>
  <c r="CP180" i="2" s="1"/>
  <c r="CA200" i="2"/>
  <c r="CX207" i="2"/>
  <c r="CO209" i="2"/>
  <c r="CQ211" i="2"/>
  <c r="CA234" i="2"/>
  <c r="C236" i="2"/>
  <c r="CH237" i="2"/>
  <c r="CG255" i="2"/>
  <c r="CS260" i="2"/>
  <c r="CO289" i="2"/>
  <c r="CB292" i="2"/>
  <c r="C339" i="2"/>
  <c r="CR339" i="2" s="1"/>
  <c r="B387" i="2"/>
  <c r="CP387" i="2" s="1"/>
  <c r="CO384" i="3"/>
  <c r="CG277" i="3"/>
  <c r="P161" i="3"/>
  <c r="CT212" i="3"/>
  <c r="AY199" i="4"/>
  <c r="AY231" i="4"/>
  <c r="AY268" i="4"/>
  <c r="CO195" i="2"/>
  <c r="CO197" i="2"/>
  <c r="C35" i="2"/>
  <c r="CQ49" i="2"/>
  <c r="AW314" i="3"/>
  <c r="CY212" i="3"/>
  <c r="CO139" i="3"/>
  <c r="CC139" i="3"/>
  <c r="CD11" i="2"/>
  <c r="CS12" i="2"/>
  <c r="CC14" i="2"/>
  <c r="CA38" i="2"/>
  <c r="CB39" i="2"/>
  <c r="CF42" i="2"/>
  <c r="CH43" i="2"/>
  <c r="CI44" i="2"/>
  <c r="CJ45" i="2"/>
  <c r="CO46" i="2"/>
  <c r="CP47" i="2"/>
  <c r="CQ48" i="2"/>
  <c r="CT59" i="2"/>
  <c r="CA65" i="2"/>
  <c r="CP71" i="2"/>
  <c r="CO78" i="2"/>
  <c r="C149" i="2"/>
  <c r="CP149" i="2" s="1"/>
  <c r="N163" i="2"/>
  <c r="L163" i="2"/>
  <c r="H176" i="2"/>
  <c r="E183" i="2"/>
  <c r="CI193" i="2"/>
  <c r="CH196" i="2"/>
  <c r="CD200" i="2"/>
  <c r="CB202" i="2"/>
  <c r="CA204" i="2"/>
  <c r="AY204" i="2" s="1"/>
  <c r="CQ209" i="2"/>
  <c r="CX211" i="2"/>
  <c r="CJ216" i="2"/>
  <c r="CJ226" i="2"/>
  <c r="CC229" i="2"/>
  <c r="CW230" i="2"/>
  <c r="CP232" i="2"/>
  <c r="CD234" i="2"/>
  <c r="CA236" i="2"/>
  <c r="CV237" i="2"/>
  <c r="CG239" i="2"/>
  <c r="CB241" i="2"/>
  <c r="CB247" i="2"/>
  <c r="CH250" i="2"/>
  <c r="CE253" i="2"/>
  <c r="CR255" i="2"/>
  <c r="CV260" i="2"/>
  <c r="C269" i="2"/>
  <c r="CU269" i="2" s="1"/>
  <c r="CD273" i="2"/>
  <c r="CQ277" i="2"/>
  <c r="CS284" i="2"/>
  <c r="CH287" i="2"/>
  <c r="CS289" i="2"/>
  <c r="CP292" i="2"/>
  <c r="CR300" i="2"/>
  <c r="CB310" i="2"/>
  <c r="CB317" i="2"/>
  <c r="CB411" i="2"/>
  <c r="G411" i="2" s="1"/>
  <c r="AY286" i="3"/>
  <c r="AY207" i="3"/>
  <c r="AY199" i="3"/>
  <c r="CF277" i="3"/>
  <c r="CK212" i="3"/>
  <c r="AX337" i="4"/>
  <c r="AY239" i="4"/>
  <c r="AY257" i="4"/>
  <c r="CO382" i="3"/>
  <c r="CP382" i="3"/>
  <c r="CV268" i="3"/>
  <c r="CI268" i="3"/>
  <c r="CA268" i="3"/>
  <c r="AY268" i="3" s="1"/>
  <c r="CF268" i="3"/>
  <c r="CO74" i="2"/>
  <c r="CP404" i="2"/>
  <c r="CP48" i="2"/>
  <c r="CB384" i="3"/>
  <c r="CE11" i="2"/>
  <c r="CF14" i="2"/>
  <c r="CB38" i="2"/>
  <c r="CF41" i="2"/>
  <c r="CH42" i="2"/>
  <c r="CI43" i="2"/>
  <c r="CJ44" i="2"/>
  <c r="CO45" i="2"/>
  <c r="CP46" i="2"/>
  <c r="CQ47" i="2"/>
  <c r="CT50" i="2"/>
  <c r="CV59" i="2"/>
  <c r="CB65" i="2"/>
  <c r="I176" i="2"/>
  <c r="CJ193" i="2"/>
  <c r="CI196" i="2"/>
  <c r="CH198" i="2"/>
  <c r="CD202" i="2"/>
  <c r="CB204" i="2"/>
  <c r="CW209" i="2"/>
  <c r="CJ214" i="2"/>
  <c r="CD229" i="2"/>
  <c r="CX230" i="2"/>
  <c r="CH234" i="2"/>
  <c r="CB236" i="2"/>
  <c r="CH239" i="2"/>
  <c r="CG241" i="2"/>
  <c r="CV255" i="2"/>
  <c r="C259" i="2"/>
  <c r="CA259" i="2" s="1"/>
  <c r="CW260" i="2"/>
  <c r="C265" i="2"/>
  <c r="CU265" i="2" s="1"/>
  <c r="C285" i="2"/>
  <c r="CI287" i="2"/>
  <c r="CQ292" i="2"/>
  <c r="CG310" i="2"/>
  <c r="CF351" i="2"/>
  <c r="CI277" i="3"/>
  <c r="AY224" i="3"/>
  <c r="S173" i="3"/>
  <c r="CP137" i="3"/>
  <c r="CS212" i="3"/>
  <c r="R187" i="3"/>
  <c r="AY271" i="4"/>
  <c r="CF50" i="2"/>
  <c r="CP75" i="2"/>
  <c r="CD211" i="2"/>
  <c r="CE260" i="2"/>
  <c r="CI45" i="2"/>
  <c r="CH11" i="2"/>
  <c r="CJ196" i="2"/>
  <c r="CJ224" i="2"/>
  <c r="CI234" i="2"/>
  <c r="CO239" i="2"/>
  <c r="CI241" i="2"/>
  <c r="CW255" i="2"/>
  <c r="CS292" i="2"/>
  <c r="CG351" i="2"/>
  <c r="CO277" i="3"/>
  <c r="Y59" i="3"/>
  <c r="AW307" i="4"/>
  <c r="CF198" i="3"/>
  <c r="CT198" i="3"/>
  <c r="CY198" i="3"/>
  <c r="CW211" i="2"/>
  <c r="CI42" i="2"/>
  <c r="CP45" i="2"/>
  <c r="CT49" i="2"/>
  <c r="CO193" i="2"/>
  <c r="CH200" i="2"/>
  <c r="CD204" i="2"/>
  <c r="CH229" i="2"/>
  <c r="CB79" i="2"/>
  <c r="E162" i="2"/>
  <c r="CI229" i="2"/>
  <c r="CS287" i="2"/>
  <c r="C293" i="2"/>
  <c r="AY218" i="3"/>
  <c r="AY205" i="3"/>
  <c r="CT277" i="3"/>
  <c r="AY202" i="3"/>
  <c r="AY193" i="3"/>
  <c r="CE198" i="3"/>
  <c r="CH259" i="3"/>
  <c r="AY251" i="4"/>
  <c r="AY202" i="4"/>
  <c r="AY195" i="4"/>
  <c r="AX330" i="4"/>
  <c r="B437" i="4"/>
  <c r="AY232" i="4"/>
  <c r="CA81" i="2"/>
  <c r="S81" i="2" s="1"/>
  <c r="AY201" i="3"/>
  <c r="CG197" i="2"/>
  <c r="CH240" i="2"/>
  <c r="CA46" i="2"/>
  <c r="CO82" i="2"/>
  <c r="CJ46" i="2"/>
  <c r="CP209" i="2"/>
  <c r="CO232" i="2"/>
  <c r="AY220" i="3"/>
  <c r="AY214" i="3"/>
  <c r="CF40" i="2"/>
  <c r="CH41" i="2"/>
  <c r="CJ43" i="2"/>
  <c r="CU50" i="2"/>
  <c r="C63" i="2"/>
  <c r="CP65" i="2"/>
  <c r="S79" i="2"/>
  <c r="CD236" i="2"/>
  <c r="CB36" i="2"/>
  <c r="CF39" i="2"/>
  <c r="CH40" i="2"/>
  <c r="CI41" i="2"/>
  <c r="CJ42" i="2"/>
  <c r="CO43" i="2"/>
  <c r="CP44" i="2"/>
  <c r="CQ45" i="2"/>
  <c r="CT48" i="2"/>
  <c r="CU49" i="2"/>
  <c r="CW50" i="2"/>
  <c r="D111" i="2"/>
  <c r="C111" i="2" s="1"/>
  <c r="K176" i="2"/>
  <c r="CP193" i="2"/>
  <c r="CO196" i="2"/>
  <c r="CJ198" i="2"/>
  <c r="CI200" i="2"/>
  <c r="CH202" i="2"/>
  <c r="CE208" i="2"/>
  <c r="CJ234" i="2"/>
  <c r="CV239" i="2"/>
  <c r="CP241" i="2"/>
  <c r="CP247" i="2"/>
  <c r="CO14" i="2"/>
  <c r="CF38" i="2"/>
  <c r="CH39" i="2"/>
  <c r="CI40" i="2"/>
  <c r="CJ41" i="2"/>
  <c r="CO42" i="2"/>
  <c r="CP43" i="2"/>
  <c r="CQ44" i="2"/>
  <c r="CT47" i="2"/>
  <c r="CU48" i="2"/>
  <c r="CW49" i="2"/>
  <c r="CX50" i="2"/>
  <c r="CY51" i="2"/>
  <c r="CO66" i="2"/>
  <c r="CA73" i="2"/>
  <c r="S73" i="2" s="1"/>
  <c r="CP79" i="2"/>
  <c r="E111" i="2"/>
  <c r="L176" i="2"/>
  <c r="CP196" i="2"/>
  <c r="CO198" i="2"/>
  <c r="CI202" i="2"/>
  <c r="CH204" i="2"/>
  <c r="CF208" i="2"/>
  <c r="C213" i="2"/>
  <c r="CK213" i="2" s="1"/>
  <c r="CA215" i="2"/>
  <c r="CA217" i="2"/>
  <c r="CH219" i="2"/>
  <c r="C223" i="2"/>
  <c r="C225" i="2"/>
  <c r="CT225" i="2" s="1"/>
  <c r="CD227" i="2"/>
  <c r="CB231" i="2"/>
  <c r="CW232" i="2"/>
  <c r="CO234" i="2"/>
  <c r="CH236" i="2"/>
  <c r="CA238" i="2"/>
  <c r="CU241" i="2"/>
  <c r="CR247" i="2"/>
  <c r="CD261" i="2"/>
  <c r="CE269" i="2"/>
  <c r="C283" i="2"/>
  <c r="CB285" i="2"/>
  <c r="D306" i="2"/>
  <c r="C306" i="2" s="1"/>
  <c r="CO335" i="2"/>
  <c r="CP339" i="2"/>
  <c r="B380" i="2"/>
  <c r="CB380" i="2" s="1"/>
  <c r="CP402" i="2"/>
  <c r="AT386" i="3"/>
  <c r="AP299" i="3"/>
  <c r="AY290" i="3"/>
  <c r="AW309" i="3"/>
  <c r="CH266" i="3"/>
  <c r="CA363" i="3"/>
  <c r="AN363" i="3" s="1"/>
  <c r="CH277" i="3"/>
  <c r="CT255" i="3"/>
  <c r="CB133" i="3"/>
  <c r="AN133" i="3" s="1"/>
  <c r="CS198" i="3"/>
  <c r="R185" i="3"/>
  <c r="AJ127" i="3"/>
  <c r="CA259" i="3"/>
  <c r="AY259" i="3" s="1"/>
  <c r="P159" i="4"/>
  <c r="AW320" i="4"/>
  <c r="AY205" i="4"/>
  <c r="AX331" i="4"/>
  <c r="CR338" i="3"/>
  <c r="CQ338" i="3"/>
  <c r="CG233" i="2"/>
  <c r="CA69" i="2"/>
  <c r="S69" i="2" s="1"/>
  <c r="CO240" i="2"/>
  <c r="CS59" i="2"/>
  <c r="CQ46" i="2"/>
  <c r="CP11" i="2"/>
  <c r="CI39" i="2"/>
  <c r="CO41" i="2"/>
  <c r="CQ43" i="2"/>
  <c r="CT46" i="2"/>
  <c r="D157" i="2"/>
  <c r="CP198" i="2"/>
  <c r="CI204" i="2"/>
  <c r="CI236" i="2"/>
  <c r="CP363" i="3"/>
  <c r="CA172" i="3"/>
  <c r="CI259" i="3"/>
  <c r="AY226" i="4"/>
  <c r="AY282" i="4"/>
  <c r="CF196" i="3"/>
  <c r="AY196" i="3" s="1"/>
  <c r="CT196" i="3"/>
  <c r="CY196" i="3"/>
  <c r="V403" i="3"/>
  <c r="CA50" i="2"/>
  <c r="CA59" i="2"/>
  <c r="CA240" i="2"/>
  <c r="CE59" i="2"/>
  <c r="CA209" i="2"/>
  <c r="AY271" i="3"/>
  <c r="CO44" i="2"/>
  <c r="G30" i="2"/>
  <c r="CH38" i="2"/>
  <c r="CJ40" i="2"/>
  <c r="CP42" i="2"/>
  <c r="CW48" i="2"/>
  <c r="CX49" i="2"/>
  <c r="CY50" i="2"/>
  <c r="M176" i="2"/>
  <c r="CW193" i="2"/>
  <c r="CO200" i="2"/>
  <c r="CR229" i="2"/>
  <c r="CG231" i="2"/>
  <c r="CP234" i="2"/>
  <c r="C240" i="2"/>
  <c r="CT240" i="2" s="1"/>
  <c r="C251" i="2"/>
  <c r="CA251" i="2" s="1"/>
  <c r="CQ269" i="2"/>
  <c r="C275" i="2"/>
  <c r="CU275" i="2" s="1"/>
  <c r="C279" i="2"/>
  <c r="CQ324" i="2"/>
  <c r="CQ11" i="2"/>
  <c r="CD13" i="2"/>
  <c r="G27" i="2"/>
  <c r="CF36" i="2"/>
  <c r="CH37" i="2"/>
  <c r="CI38" i="2"/>
  <c r="CJ39" i="2"/>
  <c r="CO40" i="2"/>
  <c r="CP41" i="2"/>
  <c r="CQ42" i="2"/>
  <c r="CT45" i="2"/>
  <c r="CU46" i="2"/>
  <c r="CW47" i="2"/>
  <c r="CX48" i="2"/>
  <c r="CY49" i="2"/>
  <c r="CA55" i="2"/>
  <c r="CA57" i="2"/>
  <c r="CA67" i="2"/>
  <c r="S67" i="2" s="1"/>
  <c r="CP73" i="2"/>
  <c r="CO80" i="2"/>
  <c r="E157" i="2"/>
  <c r="E163" i="2" s="1"/>
  <c r="N176" i="2"/>
  <c r="CW196" i="2"/>
  <c r="CP200" i="2"/>
  <c r="CO202" i="2"/>
  <c r="CI206" i="2"/>
  <c r="CO208" i="2"/>
  <c r="CJ210" i="2"/>
  <c r="CA213" i="2"/>
  <c r="CD215" i="2"/>
  <c r="CD217" i="2"/>
  <c r="CA223" i="2"/>
  <c r="CA225" i="2"/>
  <c r="CI227" i="2"/>
  <c r="CV229" i="2"/>
  <c r="CJ236" i="2"/>
  <c r="CD238" i="2"/>
  <c r="CP256" i="2"/>
  <c r="CP259" i="2"/>
  <c r="CQ265" i="2"/>
  <c r="CB283" i="2"/>
  <c r="CE285" i="2"/>
  <c r="C291" i="2"/>
  <c r="CG291" i="2" s="1"/>
  <c r="CB293" i="2"/>
  <c r="C322" i="2"/>
  <c r="CF322" i="2" s="1"/>
  <c r="C365" i="2"/>
  <c r="CB365" i="2" s="1"/>
  <c r="CA394" i="2"/>
  <c r="V394" i="2" s="1"/>
  <c r="CB403" i="2"/>
  <c r="V403" i="2" s="1"/>
  <c r="CV284" i="3"/>
  <c r="CB172" i="3"/>
  <c r="AX96" i="3"/>
  <c r="Y13" i="3"/>
  <c r="AY237" i="4"/>
  <c r="AY193" i="4"/>
  <c r="CT260" i="3"/>
  <c r="CV260" i="3"/>
  <c r="CG260" i="3"/>
  <c r="CF260" i="3"/>
  <c r="CA260" i="3"/>
  <c r="AY260" i="3" s="1"/>
  <c r="CW260" i="3"/>
  <c r="AT388" i="4"/>
  <c r="AY284" i="4"/>
  <c r="AY264" i="4"/>
  <c r="AY266" i="4"/>
  <c r="AY258" i="4"/>
  <c r="AY255" i="4"/>
  <c r="AY219" i="4"/>
  <c r="AY245" i="4"/>
  <c r="AW313" i="4"/>
  <c r="AX333" i="4"/>
  <c r="AY276" i="4"/>
  <c r="AW318" i="4"/>
  <c r="AX334" i="4"/>
  <c r="AY203" i="4"/>
  <c r="AY250" i="4"/>
  <c r="AY262" i="4"/>
  <c r="AY252" i="4"/>
  <c r="AX335" i="4"/>
  <c r="AY274" i="4"/>
  <c r="AY254" i="4"/>
  <c r="AX336" i="4"/>
  <c r="AY247" i="4"/>
  <c r="AX332" i="4"/>
  <c r="AW311" i="4"/>
  <c r="AY273" i="4"/>
  <c r="AY278" i="4"/>
  <c r="AY260" i="4"/>
  <c r="AP299" i="4"/>
  <c r="AY207" i="4"/>
  <c r="AY288" i="4"/>
  <c r="AY259" i="4"/>
  <c r="AY253" i="4"/>
  <c r="AW322" i="4"/>
  <c r="AW315" i="4"/>
  <c r="AY249" i="4"/>
  <c r="AY280" i="4"/>
  <c r="AY261" i="4"/>
  <c r="AY293" i="4"/>
  <c r="AP301" i="4"/>
  <c r="AY256" i="4"/>
  <c r="AY286" i="4"/>
  <c r="AY292" i="4"/>
  <c r="CT334" i="3"/>
  <c r="CF334" i="3"/>
  <c r="CS334" i="3"/>
  <c r="CD334" i="3"/>
  <c r="CC334" i="3"/>
  <c r="CE334" i="3"/>
  <c r="CR334" i="3"/>
  <c r="CQ334" i="3"/>
  <c r="CR318" i="3"/>
  <c r="CG318" i="3"/>
  <c r="CT318" i="3"/>
  <c r="CS318" i="3"/>
  <c r="CF318" i="3"/>
  <c r="CU318" i="3"/>
  <c r="CE318" i="3"/>
  <c r="CD318" i="3"/>
  <c r="CW267" i="3"/>
  <c r="CO267" i="3"/>
  <c r="CF267" i="3"/>
  <c r="CV267" i="3"/>
  <c r="CI267" i="3"/>
  <c r="CA267" i="3"/>
  <c r="CG267" i="3"/>
  <c r="CU267" i="3"/>
  <c r="CT267" i="3"/>
  <c r="CH267" i="3"/>
  <c r="CY230" i="3"/>
  <c r="CF230" i="3"/>
  <c r="CT230" i="3"/>
  <c r="CE230" i="3"/>
  <c r="CK230" i="3"/>
  <c r="CS230" i="3"/>
  <c r="CY225" i="3"/>
  <c r="CF225" i="3"/>
  <c r="CT225" i="3"/>
  <c r="CE225" i="3"/>
  <c r="CK225" i="3"/>
  <c r="CS225" i="3"/>
  <c r="CY213" i="3"/>
  <c r="CF213" i="3"/>
  <c r="AY213" i="3" s="1"/>
  <c r="CT213" i="3"/>
  <c r="CE213" i="3"/>
  <c r="CK213" i="3"/>
  <c r="CS213" i="3"/>
  <c r="AY273" i="3"/>
  <c r="CT204" i="3"/>
  <c r="CE204" i="3"/>
  <c r="CS204" i="3"/>
  <c r="CY204" i="3"/>
  <c r="CF204" i="3"/>
  <c r="AY204" i="3" s="1"/>
  <c r="CK204" i="3"/>
  <c r="AX95" i="3"/>
  <c r="AZ95" i="3"/>
  <c r="CU274" i="3"/>
  <c r="CH274" i="3"/>
  <c r="CT274" i="3"/>
  <c r="CG274" i="3"/>
  <c r="CV274" i="3"/>
  <c r="CI274" i="3"/>
  <c r="CA274" i="3"/>
  <c r="AY274" i="3" s="1"/>
  <c r="CW274" i="3"/>
  <c r="CO274" i="3"/>
  <c r="CF274" i="3"/>
  <c r="CY221" i="3"/>
  <c r="CE221" i="3"/>
  <c r="CT221" i="3"/>
  <c r="CS221" i="3"/>
  <c r="CK221" i="3"/>
  <c r="CF221" i="3"/>
  <c r="AB36" i="3"/>
  <c r="CQ330" i="3"/>
  <c r="CE330" i="3"/>
  <c r="CC330" i="3"/>
  <c r="CR330" i="3"/>
  <c r="CD330" i="3"/>
  <c r="CT330" i="3"/>
  <c r="CS330" i="3"/>
  <c r="CF330" i="3"/>
  <c r="CV291" i="3"/>
  <c r="CI291" i="3"/>
  <c r="CA291" i="3"/>
  <c r="CU291" i="3"/>
  <c r="CH291" i="3"/>
  <c r="CW291" i="3"/>
  <c r="CO291" i="3"/>
  <c r="CT291" i="3"/>
  <c r="CG291" i="3"/>
  <c r="CF291" i="3"/>
  <c r="CV283" i="3"/>
  <c r="CI283" i="3"/>
  <c r="CA283" i="3"/>
  <c r="CU283" i="3"/>
  <c r="CH283" i="3"/>
  <c r="CW283" i="3"/>
  <c r="CO283" i="3"/>
  <c r="CT283" i="3"/>
  <c r="CG283" i="3"/>
  <c r="CF283" i="3"/>
  <c r="AY249" i="3"/>
  <c r="CY232" i="3"/>
  <c r="CF232" i="3"/>
  <c r="CT232" i="3"/>
  <c r="CE232" i="3"/>
  <c r="CK232" i="3"/>
  <c r="CS232" i="3"/>
  <c r="AY197" i="3"/>
  <c r="CT319" i="3"/>
  <c r="CE319" i="3"/>
  <c r="CD319" i="3"/>
  <c r="CU319" i="3"/>
  <c r="CR319" i="3"/>
  <c r="CG319" i="3"/>
  <c r="CS319" i="3"/>
  <c r="CF319" i="3"/>
  <c r="AY281" i="3"/>
  <c r="CV105" i="3"/>
  <c r="CG105" i="3"/>
  <c r="CU105" i="3"/>
  <c r="CW105" i="3"/>
  <c r="CH105" i="3"/>
  <c r="CI105" i="3"/>
  <c r="AB48" i="3"/>
  <c r="AY255" i="3"/>
  <c r="CW270" i="3"/>
  <c r="CI270" i="3"/>
  <c r="CV270" i="3"/>
  <c r="CH270" i="3"/>
  <c r="CO270" i="3"/>
  <c r="CA270" i="3"/>
  <c r="CT270" i="3"/>
  <c r="CF270" i="3"/>
  <c r="CU270" i="3"/>
  <c r="CG270" i="3"/>
  <c r="AX98" i="3"/>
  <c r="CE351" i="3"/>
  <c r="CR351" i="3"/>
  <c r="CS351" i="3"/>
  <c r="CD351" i="3"/>
  <c r="CT339" i="3"/>
  <c r="CD339" i="3"/>
  <c r="CS339" i="3"/>
  <c r="CF339" i="3"/>
  <c r="CR339" i="3"/>
  <c r="CC339" i="3"/>
  <c r="CE339" i="3"/>
  <c r="CQ339" i="3"/>
  <c r="CT332" i="3"/>
  <c r="CD332" i="3"/>
  <c r="CS332" i="3"/>
  <c r="CE332" i="3"/>
  <c r="CF332" i="3"/>
  <c r="CC332" i="3"/>
  <c r="CR332" i="3"/>
  <c r="CQ332" i="3"/>
  <c r="CQ331" i="3"/>
  <c r="CE331" i="3"/>
  <c r="CC331" i="3"/>
  <c r="CR331" i="3"/>
  <c r="CD331" i="3"/>
  <c r="CT331" i="3"/>
  <c r="CS331" i="3"/>
  <c r="CF331" i="3"/>
  <c r="AN366" i="3"/>
  <c r="AN358" i="3"/>
  <c r="CT321" i="3"/>
  <c r="CE321" i="3"/>
  <c r="CU321" i="3"/>
  <c r="CS321" i="3"/>
  <c r="CG321" i="3"/>
  <c r="CR321" i="3"/>
  <c r="CD321" i="3"/>
  <c r="CF321" i="3"/>
  <c r="CT308" i="3"/>
  <c r="CD308" i="3"/>
  <c r="CS308" i="3"/>
  <c r="CG308" i="3"/>
  <c r="CR308" i="3"/>
  <c r="CE308" i="3"/>
  <c r="CF308" i="3"/>
  <c r="CU308" i="3"/>
  <c r="AP300" i="3"/>
  <c r="AT378" i="3"/>
  <c r="AN357" i="3"/>
  <c r="AN365" i="3"/>
  <c r="CS311" i="3"/>
  <c r="CG311" i="3"/>
  <c r="CR311" i="3"/>
  <c r="CF311" i="3"/>
  <c r="CT311" i="3"/>
  <c r="CD311" i="3"/>
  <c r="CU311" i="3"/>
  <c r="CE311" i="3"/>
  <c r="CW280" i="3"/>
  <c r="CO280" i="3"/>
  <c r="CA280" i="3"/>
  <c r="CV280" i="3"/>
  <c r="CI280" i="3"/>
  <c r="CH280" i="3"/>
  <c r="CT317" i="3"/>
  <c r="CE317" i="3"/>
  <c r="CR317" i="3"/>
  <c r="CF317" i="3"/>
  <c r="CD317" i="3"/>
  <c r="AW317" i="3" s="1"/>
  <c r="CS317" i="3"/>
  <c r="CG317" i="3"/>
  <c r="CU317" i="3"/>
  <c r="AY257" i="3"/>
  <c r="CV248" i="3"/>
  <c r="CI248" i="3"/>
  <c r="CA248" i="3"/>
  <c r="CH248" i="3"/>
  <c r="CW248" i="3"/>
  <c r="CG248" i="3"/>
  <c r="CU248" i="3"/>
  <c r="CF248" i="3"/>
  <c r="CT248" i="3"/>
  <c r="CO248" i="3"/>
  <c r="CW269" i="3"/>
  <c r="CO269" i="3"/>
  <c r="CF269" i="3"/>
  <c r="CV269" i="3"/>
  <c r="CI269" i="3"/>
  <c r="CA269" i="3"/>
  <c r="CU269" i="3"/>
  <c r="CH269" i="3"/>
  <c r="CT269" i="3"/>
  <c r="CG269" i="3"/>
  <c r="CU250" i="3"/>
  <c r="CH250" i="3"/>
  <c r="CV250" i="3"/>
  <c r="CI250" i="3"/>
  <c r="CA250" i="3"/>
  <c r="CT250" i="3"/>
  <c r="CG250" i="3"/>
  <c r="CF250" i="3"/>
  <c r="CW250" i="3"/>
  <c r="CO250" i="3"/>
  <c r="CT236" i="3"/>
  <c r="CY236" i="3"/>
  <c r="CS236" i="3"/>
  <c r="CK236" i="3"/>
  <c r="CF236" i="3"/>
  <c r="CE236" i="3"/>
  <c r="AY236" i="3" s="1"/>
  <c r="CY223" i="3"/>
  <c r="CF223" i="3"/>
  <c r="CT223" i="3"/>
  <c r="CE223" i="3"/>
  <c r="CK223" i="3"/>
  <c r="CS223" i="3"/>
  <c r="CY211" i="3"/>
  <c r="CF211" i="3"/>
  <c r="CT211" i="3"/>
  <c r="CE211" i="3"/>
  <c r="CK211" i="3"/>
  <c r="CS211" i="3"/>
  <c r="AY203" i="3"/>
  <c r="CT240" i="3"/>
  <c r="CE240" i="3"/>
  <c r="AY240" i="3" s="1"/>
  <c r="CY240" i="3"/>
  <c r="CS240" i="3"/>
  <c r="CK240" i="3"/>
  <c r="CF240" i="3"/>
  <c r="CK241" i="3"/>
  <c r="CS241" i="3"/>
  <c r="CE241" i="3"/>
  <c r="CT241" i="3"/>
  <c r="CY241" i="3"/>
  <c r="CF241" i="3"/>
  <c r="CO167" i="3"/>
  <c r="CA167" i="3"/>
  <c r="S167" i="3" s="1"/>
  <c r="CB167" i="3"/>
  <c r="CP167" i="3"/>
  <c r="C170" i="3"/>
  <c r="C176" i="3" s="1"/>
  <c r="AN137" i="3"/>
  <c r="Y55" i="3"/>
  <c r="AB40" i="3"/>
  <c r="AB37" i="3"/>
  <c r="Y14" i="3"/>
  <c r="AJ122" i="3"/>
  <c r="CO182" i="3"/>
  <c r="CP182" i="3"/>
  <c r="CA182" i="3"/>
  <c r="CB182" i="3"/>
  <c r="AN136" i="3"/>
  <c r="AN134" i="3"/>
  <c r="S83" i="3"/>
  <c r="S79" i="3"/>
  <c r="S75" i="3"/>
  <c r="S71" i="3"/>
  <c r="S67" i="3"/>
  <c r="AB51" i="3"/>
  <c r="AB47" i="3"/>
  <c r="AB43" i="3"/>
  <c r="V394" i="3"/>
  <c r="CT238" i="3"/>
  <c r="CE238" i="3"/>
  <c r="AY238" i="3" s="1"/>
  <c r="CY238" i="3"/>
  <c r="CS238" i="3"/>
  <c r="CK238" i="3"/>
  <c r="CF238" i="3"/>
  <c r="R180" i="3"/>
  <c r="AB50" i="3"/>
  <c r="AB45" i="3"/>
  <c r="CT333" i="3"/>
  <c r="CD333" i="3"/>
  <c r="CR333" i="3"/>
  <c r="CC333" i="3"/>
  <c r="CS333" i="3"/>
  <c r="CE333" i="3"/>
  <c r="CQ333" i="3"/>
  <c r="CF333" i="3"/>
  <c r="CR346" i="3"/>
  <c r="CD346" i="3"/>
  <c r="CC346" i="3"/>
  <c r="CQ346" i="3"/>
  <c r="CS307" i="3"/>
  <c r="CG307" i="3"/>
  <c r="CR307" i="3"/>
  <c r="CF307" i="3"/>
  <c r="CU307" i="3"/>
  <c r="CE307" i="3"/>
  <c r="CT307" i="3"/>
  <c r="CD307" i="3"/>
  <c r="AY288" i="3"/>
  <c r="CW265" i="3"/>
  <c r="CO265" i="3"/>
  <c r="CF265" i="3"/>
  <c r="CV265" i="3"/>
  <c r="CI265" i="3"/>
  <c r="CA265" i="3"/>
  <c r="CG265" i="3"/>
  <c r="CT265" i="3"/>
  <c r="CH265" i="3"/>
  <c r="CU265" i="3"/>
  <c r="AY253" i="3"/>
  <c r="CU254" i="3"/>
  <c r="CH254" i="3"/>
  <c r="CV254" i="3"/>
  <c r="CI254" i="3"/>
  <c r="CA254" i="3"/>
  <c r="CT254" i="3"/>
  <c r="CG254" i="3"/>
  <c r="CF254" i="3"/>
  <c r="CW254" i="3"/>
  <c r="CO254" i="3"/>
  <c r="CV245" i="3"/>
  <c r="CI245" i="3"/>
  <c r="CA245" i="3"/>
  <c r="CU245" i="3"/>
  <c r="CF245" i="3"/>
  <c r="CT245" i="3"/>
  <c r="CO245" i="3"/>
  <c r="CG245" i="3"/>
  <c r="CW245" i="3"/>
  <c r="CH245" i="3"/>
  <c r="CT336" i="3"/>
  <c r="CD336" i="3"/>
  <c r="CS336" i="3"/>
  <c r="CF336" i="3"/>
  <c r="CQ336" i="3"/>
  <c r="CR336" i="3"/>
  <c r="CC336" i="3"/>
  <c r="CE336" i="3"/>
  <c r="CK239" i="3"/>
  <c r="CS239" i="3"/>
  <c r="CE239" i="3"/>
  <c r="AY239" i="3" s="1"/>
  <c r="CT239" i="3"/>
  <c r="CY239" i="3"/>
  <c r="CF239" i="3"/>
  <c r="AB46" i="3"/>
  <c r="CT323" i="3"/>
  <c r="CE323" i="3"/>
  <c r="CU323" i="3"/>
  <c r="CF323" i="3"/>
  <c r="CR323" i="3"/>
  <c r="CD323" i="3"/>
  <c r="AW323" i="3" s="1"/>
  <c r="CS323" i="3"/>
  <c r="CG323" i="3"/>
  <c r="CU316" i="3"/>
  <c r="CF316" i="3"/>
  <c r="CT316" i="3"/>
  <c r="CE316" i="3"/>
  <c r="CS316" i="3"/>
  <c r="CD316" i="3"/>
  <c r="CR316" i="3"/>
  <c r="CG316" i="3"/>
  <c r="AP298" i="3"/>
  <c r="AT389" i="3"/>
  <c r="CH279" i="3"/>
  <c r="CO279" i="3"/>
  <c r="CA279" i="3"/>
  <c r="CI279" i="3"/>
  <c r="CV279" i="3"/>
  <c r="CW279" i="3"/>
  <c r="CW261" i="3"/>
  <c r="CO261" i="3"/>
  <c r="CF261" i="3"/>
  <c r="CV261" i="3"/>
  <c r="CG261" i="3"/>
  <c r="CA261" i="3"/>
  <c r="CH261" i="3"/>
  <c r="CU261" i="3"/>
  <c r="CI261" i="3"/>
  <c r="CT261" i="3"/>
  <c r="CU258" i="3"/>
  <c r="CH258" i="3"/>
  <c r="CV258" i="3"/>
  <c r="CI258" i="3"/>
  <c r="CA258" i="3"/>
  <c r="CT258" i="3"/>
  <c r="CG258" i="3"/>
  <c r="CF258" i="3"/>
  <c r="CO258" i="3"/>
  <c r="CW258" i="3"/>
  <c r="AY228" i="3"/>
  <c r="CY215" i="3"/>
  <c r="CF215" i="3"/>
  <c r="CT215" i="3"/>
  <c r="CE215" i="3"/>
  <c r="AY215" i="3" s="1"/>
  <c r="CK215" i="3"/>
  <c r="CS215" i="3"/>
  <c r="AY276" i="3"/>
  <c r="AY277" i="3"/>
  <c r="S174" i="3"/>
  <c r="CP154" i="3"/>
  <c r="CO154" i="3"/>
  <c r="CB154" i="3"/>
  <c r="C157" i="3"/>
  <c r="C163" i="3" s="1"/>
  <c r="CA154" i="3"/>
  <c r="Y12" i="3"/>
  <c r="AB41" i="3"/>
  <c r="CV285" i="3"/>
  <c r="CI285" i="3"/>
  <c r="CA285" i="3"/>
  <c r="CU285" i="3"/>
  <c r="CH285" i="3"/>
  <c r="CW285" i="3"/>
  <c r="CO285" i="3"/>
  <c r="CT285" i="3"/>
  <c r="CF285" i="3"/>
  <c r="CG285" i="3"/>
  <c r="CS235" i="3"/>
  <c r="CK235" i="3"/>
  <c r="CF235" i="3"/>
  <c r="CY235" i="3"/>
  <c r="CT235" i="3"/>
  <c r="CE235" i="3"/>
  <c r="CP97" i="3"/>
  <c r="CA97" i="3"/>
  <c r="CO97" i="3"/>
  <c r="CQ97" i="3"/>
  <c r="CC97" i="3"/>
  <c r="CB97" i="3"/>
  <c r="CT206" i="3"/>
  <c r="CE206" i="3"/>
  <c r="CS206" i="3"/>
  <c r="CK206" i="3"/>
  <c r="CY206" i="3"/>
  <c r="CF206" i="3"/>
  <c r="AT385" i="3"/>
  <c r="AT376" i="3"/>
  <c r="CR345" i="3"/>
  <c r="CD345" i="3"/>
  <c r="CC345" i="3"/>
  <c r="CQ345" i="3"/>
  <c r="CT335" i="3"/>
  <c r="CD335" i="3"/>
  <c r="CS335" i="3"/>
  <c r="CF335" i="3"/>
  <c r="CR335" i="3"/>
  <c r="CC335" i="3"/>
  <c r="CE335" i="3"/>
  <c r="CQ335" i="3"/>
  <c r="CQ329" i="3"/>
  <c r="CC329" i="3"/>
  <c r="CR329" i="3"/>
  <c r="CD329" i="3"/>
  <c r="CT329" i="3"/>
  <c r="CS329" i="3"/>
  <c r="CF329" i="3"/>
  <c r="CE329" i="3"/>
  <c r="V397" i="3"/>
  <c r="G410" i="3"/>
  <c r="CR344" i="3"/>
  <c r="CD344" i="3"/>
  <c r="CC344" i="3"/>
  <c r="AL344" i="3" s="1"/>
  <c r="CQ344" i="3"/>
  <c r="CT312" i="3"/>
  <c r="CD312" i="3"/>
  <c r="CS312" i="3"/>
  <c r="CG312" i="3"/>
  <c r="CR312" i="3"/>
  <c r="CE312" i="3"/>
  <c r="CU312" i="3"/>
  <c r="CF312" i="3"/>
  <c r="V352" i="3"/>
  <c r="AP301" i="3"/>
  <c r="AT380" i="3"/>
  <c r="CR310" i="3"/>
  <c r="CF310" i="3"/>
  <c r="CU310" i="3"/>
  <c r="CE310" i="3"/>
  <c r="CT310" i="3"/>
  <c r="CD310" i="3"/>
  <c r="CS310" i="3"/>
  <c r="CG310" i="3"/>
  <c r="CW278" i="3"/>
  <c r="CO278" i="3"/>
  <c r="CF278" i="3"/>
  <c r="CH278" i="3"/>
  <c r="CV278" i="3"/>
  <c r="CG278" i="3"/>
  <c r="CA278" i="3"/>
  <c r="CU278" i="3"/>
  <c r="CI278" i="3"/>
  <c r="CT278" i="3"/>
  <c r="CV289" i="3"/>
  <c r="CI289" i="3"/>
  <c r="CA289" i="3"/>
  <c r="CU289" i="3"/>
  <c r="CH289" i="3"/>
  <c r="CW289" i="3"/>
  <c r="CO289" i="3"/>
  <c r="CG289" i="3"/>
  <c r="CF289" i="3"/>
  <c r="CT289" i="3"/>
  <c r="CR320" i="3"/>
  <c r="CG320" i="3"/>
  <c r="CS320" i="3"/>
  <c r="CF320" i="3"/>
  <c r="CE320" i="3"/>
  <c r="CU320" i="3"/>
  <c r="CD320" i="3"/>
  <c r="CT320" i="3"/>
  <c r="AY282" i="3"/>
  <c r="CW263" i="3"/>
  <c r="CO263" i="3"/>
  <c r="CF263" i="3"/>
  <c r="CV263" i="3"/>
  <c r="CI263" i="3"/>
  <c r="CA263" i="3"/>
  <c r="CT263" i="3"/>
  <c r="CH263" i="3"/>
  <c r="CU263" i="3"/>
  <c r="CG263" i="3"/>
  <c r="CU262" i="3"/>
  <c r="CH262" i="3"/>
  <c r="CT262" i="3"/>
  <c r="CG262" i="3"/>
  <c r="CV262" i="3"/>
  <c r="CI262" i="3"/>
  <c r="CA262" i="3"/>
  <c r="AY262" i="3" s="1"/>
  <c r="CW262" i="3"/>
  <c r="CO262" i="3"/>
  <c r="CF262" i="3"/>
  <c r="CY234" i="3"/>
  <c r="CF234" i="3"/>
  <c r="CT234" i="3"/>
  <c r="CE234" i="3"/>
  <c r="AY234" i="3" s="1"/>
  <c r="CK234" i="3"/>
  <c r="CS234" i="3"/>
  <c r="AY229" i="3"/>
  <c r="CY217" i="3"/>
  <c r="CF217" i="3"/>
  <c r="CT217" i="3"/>
  <c r="CE217" i="3"/>
  <c r="CK217" i="3"/>
  <c r="CS217" i="3"/>
  <c r="CY209" i="3"/>
  <c r="CF209" i="3"/>
  <c r="CT209" i="3"/>
  <c r="CE209" i="3"/>
  <c r="CK209" i="3"/>
  <c r="CS209" i="3"/>
  <c r="CV293" i="3"/>
  <c r="CI293" i="3"/>
  <c r="CA293" i="3"/>
  <c r="CU293" i="3"/>
  <c r="CH293" i="3"/>
  <c r="CW293" i="3"/>
  <c r="CO293" i="3"/>
  <c r="CT293" i="3"/>
  <c r="CF293" i="3"/>
  <c r="CG293" i="3"/>
  <c r="CU252" i="3"/>
  <c r="CH252" i="3"/>
  <c r="CV252" i="3"/>
  <c r="CI252" i="3"/>
  <c r="CA252" i="3"/>
  <c r="CW252" i="3"/>
  <c r="CO252" i="3"/>
  <c r="CG252" i="3"/>
  <c r="CF252" i="3"/>
  <c r="CT252" i="3"/>
  <c r="AY251" i="3"/>
  <c r="AY195" i="3"/>
  <c r="CK237" i="3"/>
  <c r="CS237" i="3"/>
  <c r="CE237" i="3"/>
  <c r="CT237" i="3"/>
  <c r="CF237" i="3"/>
  <c r="CY237" i="3"/>
  <c r="CT208" i="3"/>
  <c r="CF208" i="3"/>
  <c r="CY208" i="3"/>
  <c r="CK208" i="3"/>
  <c r="CS208" i="3"/>
  <c r="CE208" i="3"/>
  <c r="CV103" i="3"/>
  <c r="CG103" i="3"/>
  <c r="CU103" i="3"/>
  <c r="CW103" i="3"/>
  <c r="CI103" i="3"/>
  <c r="CH103" i="3"/>
  <c r="AB44" i="3"/>
  <c r="CS315" i="3"/>
  <c r="CG315" i="3"/>
  <c r="CR315" i="3"/>
  <c r="CF315" i="3"/>
  <c r="CT315" i="3"/>
  <c r="CU315" i="3"/>
  <c r="CD315" i="3"/>
  <c r="CE315" i="3"/>
  <c r="AW315" i="3" s="1"/>
  <c r="CV287" i="3"/>
  <c r="CI287" i="3"/>
  <c r="CA287" i="3"/>
  <c r="CU287" i="3"/>
  <c r="CH287" i="3"/>
  <c r="CW287" i="3"/>
  <c r="CO287" i="3"/>
  <c r="CF287" i="3"/>
  <c r="CG287" i="3"/>
  <c r="CT287" i="3"/>
  <c r="CU256" i="3"/>
  <c r="CH256" i="3"/>
  <c r="CV256" i="3"/>
  <c r="CI256" i="3"/>
  <c r="CA256" i="3"/>
  <c r="CW256" i="3"/>
  <c r="CO256" i="3"/>
  <c r="CG256" i="3"/>
  <c r="CF256" i="3"/>
  <c r="CT256" i="3"/>
  <c r="AB38" i="3"/>
  <c r="Y11" i="3"/>
  <c r="CU275" i="3"/>
  <c r="CH275" i="3"/>
  <c r="CW275" i="3"/>
  <c r="CG275" i="3"/>
  <c r="CV275" i="3"/>
  <c r="CF275" i="3"/>
  <c r="CA275" i="3"/>
  <c r="CO275" i="3"/>
  <c r="CT275" i="3"/>
  <c r="CI275" i="3"/>
  <c r="CU264" i="3"/>
  <c r="CH264" i="3"/>
  <c r="CT264" i="3"/>
  <c r="CG264" i="3"/>
  <c r="CF264" i="3"/>
  <c r="CV264" i="3"/>
  <c r="CI264" i="3"/>
  <c r="CA264" i="3"/>
  <c r="CW264" i="3"/>
  <c r="CO264" i="3"/>
  <c r="AJ125" i="3"/>
  <c r="AJ121" i="3"/>
  <c r="AB39" i="3"/>
  <c r="CY219" i="3"/>
  <c r="CE219" i="3"/>
  <c r="CT219" i="3"/>
  <c r="CS219" i="3"/>
  <c r="CF219" i="3"/>
  <c r="CK219" i="3"/>
  <c r="CO139" i="2"/>
  <c r="CC139" i="2"/>
  <c r="CB139" i="2"/>
  <c r="CQ139" i="2"/>
  <c r="CP139" i="2"/>
  <c r="CA139" i="2"/>
  <c r="CO141" i="2"/>
  <c r="CC141" i="2"/>
  <c r="CB141" i="2"/>
  <c r="CA141" i="2"/>
  <c r="CQ141" i="2"/>
  <c r="CP141" i="2"/>
  <c r="CP185" i="2"/>
  <c r="CO185" i="2"/>
  <c r="CB185" i="2"/>
  <c r="CA185" i="2"/>
  <c r="R185" i="2" s="1"/>
  <c r="S173" i="2"/>
  <c r="CP186" i="2"/>
  <c r="CO186" i="2"/>
  <c r="CB186" i="2"/>
  <c r="CA186" i="2"/>
  <c r="CC97" i="2"/>
  <c r="CQ97" i="2"/>
  <c r="CB97" i="2"/>
  <c r="CA97" i="2"/>
  <c r="CI103" i="2"/>
  <c r="CW103" i="2"/>
  <c r="CH103" i="2"/>
  <c r="CG103" i="2"/>
  <c r="CA119" i="2"/>
  <c r="CO121" i="2"/>
  <c r="CB121" i="2"/>
  <c r="CO125" i="2"/>
  <c r="CB125" i="2"/>
  <c r="CA127" i="2"/>
  <c r="CA137" i="2"/>
  <c r="CC148" i="2"/>
  <c r="CQ148" i="2"/>
  <c r="CB155" i="2"/>
  <c r="CA155" i="2"/>
  <c r="CO167" i="2"/>
  <c r="CB167" i="2"/>
  <c r="CO169" i="2"/>
  <c r="CB169" i="2"/>
  <c r="R184" i="2"/>
  <c r="CP187" i="2"/>
  <c r="CO187" i="2"/>
  <c r="CB187" i="2"/>
  <c r="CK211" i="2"/>
  <c r="CY211" i="2"/>
  <c r="CT211" i="2"/>
  <c r="CF211" i="2"/>
  <c r="CP214" i="2"/>
  <c r="CI214" i="2"/>
  <c r="CA214" i="2"/>
  <c r="CV214" i="2"/>
  <c r="CH214" i="2"/>
  <c r="CO214" i="2"/>
  <c r="CB214" i="2"/>
  <c r="CF230" i="2"/>
  <c r="CT230" i="2"/>
  <c r="CS241" i="2"/>
  <c r="CY241" i="2"/>
  <c r="CT241" i="2"/>
  <c r="CK241" i="2"/>
  <c r="CF241" i="2"/>
  <c r="CE241" i="2"/>
  <c r="CR276" i="2"/>
  <c r="C276" i="2"/>
  <c r="CD276" i="2"/>
  <c r="CA387" i="2"/>
  <c r="CO387" i="2"/>
  <c r="CB387" i="2"/>
  <c r="CT56" i="2"/>
  <c r="CP56" i="2"/>
  <c r="CF56" i="2"/>
  <c r="CB56" i="2"/>
  <c r="CS56" i="2"/>
  <c r="CO56" i="2"/>
  <c r="CE56" i="2"/>
  <c r="CA56" i="2"/>
  <c r="CQ96" i="2"/>
  <c r="CB96" i="2"/>
  <c r="CP96" i="2"/>
  <c r="CA96" i="2"/>
  <c r="CO97" i="2"/>
  <c r="CP125" i="2"/>
  <c r="CO133" i="2"/>
  <c r="CO135" i="2"/>
  <c r="CC149" i="2"/>
  <c r="CB149" i="2"/>
  <c r="AS149" i="2" s="1"/>
  <c r="CB156" i="2"/>
  <c r="CA156" i="2"/>
  <c r="C162" i="2"/>
  <c r="CA158" i="2"/>
  <c r="CP158" i="2"/>
  <c r="CA160" i="2"/>
  <c r="CP160" i="2"/>
  <c r="D162" i="2"/>
  <c r="D163" i="2" s="1"/>
  <c r="CP169" i="2"/>
  <c r="CS193" i="2"/>
  <c r="CK193" i="2"/>
  <c r="CB195" i="2"/>
  <c r="CP195" i="2"/>
  <c r="CI195" i="2"/>
  <c r="CA195" i="2"/>
  <c r="CR195" i="2"/>
  <c r="CS196" i="2"/>
  <c r="CK196" i="2"/>
  <c r="CR197" i="2"/>
  <c r="CS198" i="2"/>
  <c r="CK198" i="2"/>
  <c r="CB199" i="2"/>
  <c r="CP199" i="2"/>
  <c r="CI199" i="2"/>
  <c r="CA199" i="2"/>
  <c r="CR199" i="2"/>
  <c r="CS200" i="2"/>
  <c r="CK200" i="2"/>
  <c r="CB201" i="2"/>
  <c r="CP201" i="2"/>
  <c r="CI201" i="2"/>
  <c r="CA201" i="2"/>
  <c r="CR201" i="2"/>
  <c r="CS202" i="2"/>
  <c r="CK202" i="2"/>
  <c r="CB203" i="2"/>
  <c r="CP203" i="2"/>
  <c r="CI203" i="2"/>
  <c r="CA203" i="2"/>
  <c r="CR203" i="2"/>
  <c r="CS204" i="2"/>
  <c r="CK204" i="2"/>
  <c r="CB205" i="2"/>
  <c r="CP205" i="2"/>
  <c r="CI205" i="2"/>
  <c r="CA205" i="2"/>
  <c r="CR205" i="2"/>
  <c r="CS206" i="2"/>
  <c r="CK206" i="2"/>
  <c r="CW207" i="2"/>
  <c r="CB207" i="2"/>
  <c r="CP207" i="2"/>
  <c r="CI207" i="2"/>
  <c r="CA207" i="2"/>
  <c r="CR207" i="2"/>
  <c r="CK209" i="2"/>
  <c r="CS211" i="2"/>
  <c r="CP212" i="2"/>
  <c r="CI212" i="2"/>
  <c r="CA212" i="2"/>
  <c r="CV212" i="2"/>
  <c r="CH212" i="2"/>
  <c r="CO212" i="2"/>
  <c r="CB212" i="2"/>
  <c r="CW212" i="2"/>
  <c r="CK217" i="2"/>
  <c r="CY217" i="2"/>
  <c r="CT217" i="2"/>
  <c r="CF217" i="2"/>
  <c r="CF225" i="2"/>
  <c r="CQ228" i="2"/>
  <c r="CG228" i="2"/>
  <c r="CX228" i="2"/>
  <c r="CJ228" i="2"/>
  <c r="CC228" i="2"/>
  <c r="C228" i="2"/>
  <c r="CR264" i="2"/>
  <c r="C264" i="2"/>
  <c r="CD264" i="2"/>
  <c r="CS270" i="2"/>
  <c r="CE270" i="2"/>
  <c r="CP270" i="2"/>
  <c r="CB270" i="2"/>
  <c r="CU12" i="2"/>
  <c r="CQ12" i="2"/>
  <c r="CE12" i="2"/>
  <c r="CA12" i="2"/>
  <c r="Y12" i="2" s="1"/>
  <c r="CT12" i="2"/>
  <c r="CP12" i="2"/>
  <c r="CH12" i="2"/>
  <c r="CD12" i="2"/>
  <c r="CG12" i="2"/>
  <c r="CU14" i="2"/>
  <c r="CQ14" i="2"/>
  <c r="CE14" i="2"/>
  <c r="CA14" i="2"/>
  <c r="CT14" i="2"/>
  <c r="CP14" i="2"/>
  <c r="CH14" i="2"/>
  <c r="CD14" i="2"/>
  <c r="CG14" i="2"/>
  <c r="CH56" i="2"/>
  <c r="CV56" i="2"/>
  <c r="CT58" i="2"/>
  <c r="CP58" i="2"/>
  <c r="CF58" i="2"/>
  <c r="CB58" i="2"/>
  <c r="CS58" i="2"/>
  <c r="CO58" i="2"/>
  <c r="CE58" i="2"/>
  <c r="CA58" i="2"/>
  <c r="CG58" i="2"/>
  <c r="CU58" i="2"/>
  <c r="CC96" i="2"/>
  <c r="CP97" i="2"/>
  <c r="CV103" i="2"/>
  <c r="C114" i="2"/>
  <c r="CO120" i="2"/>
  <c r="CB120" i="2"/>
  <c r="CA120" i="2"/>
  <c r="CO122" i="2"/>
  <c r="CB122" i="2"/>
  <c r="CA122" i="2"/>
  <c r="CO124" i="2"/>
  <c r="CB124" i="2"/>
  <c r="CA124" i="2"/>
  <c r="AJ124" i="2" s="1"/>
  <c r="CO126" i="2"/>
  <c r="CB126" i="2"/>
  <c r="CA126" i="2"/>
  <c r="CO128" i="2"/>
  <c r="CB128" i="2"/>
  <c r="CA128" i="2"/>
  <c r="C140" i="2"/>
  <c r="C146" i="2"/>
  <c r="C150" i="2"/>
  <c r="CO168" i="2"/>
  <c r="CB168" i="2"/>
  <c r="CA168" i="2"/>
  <c r="C170" i="2"/>
  <c r="CO172" i="2"/>
  <c r="CB172" i="2"/>
  <c r="CA172" i="2"/>
  <c r="S172" i="2" s="1"/>
  <c r="CO174" i="2"/>
  <c r="CB174" i="2"/>
  <c r="CA174" i="2"/>
  <c r="CO180" i="2"/>
  <c r="CB180" i="2"/>
  <c r="CO182" i="2"/>
  <c r="CB182" i="2"/>
  <c r="CA182" i="2"/>
  <c r="R182" i="2" s="1"/>
  <c r="CG193" i="2"/>
  <c r="CC193" i="2"/>
  <c r="CQ193" i="2"/>
  <c r="CX193" i="2"/>
  <c r="CH195" i="2"/>
  <c r="CG196" i="2"/>
  <c r="CC196" i="2"/>
  <c r="CQ196" i="2"/>
  <c r="CX196" i="2"/>
  <c r="CG198" i="2"/>
  <c r="CC198" i="2"/>
  <c r="AY198" i="2" s="1"/>
  <c r="CQ198" i="2"/>
  <c r="CX198" i="2"/>
  <c r="CH199" i="2"/>
  <c r="CG200" i="2"/>
  <c r="CC200" i="2"/>
  <c r="AY200" i="2" s="1"/>
  <c r="CQ200" i="2"/>
  <c r="CX200" i="2"/>
  <c r="CH201" i="2"/>
  <c r="CG202" i="2"/>
  <c r="CC202" i="2"/>
  <c r="CQ202" i="2"/>
  <c r="CX202" i="2"/>
  <c r="CH203" i="2"/>
  <c r="CG204" i="2"/>
  <c r="CC204" i="2"/>
  <c r="CQ204" i="2"/>
  <c r="CX204" i="2"/>
  <c r="CH205" i="2"/>
  <c r="CG206" i="2"/>
  <c r="CC206" i="2"/>
  <c r="AY206" i="2" s="1"/>
  <c r="CQ206" i="2"/>
  <c r="CX206" i="2"/>
  <c r="CH207" i="2"/>
  <c r="CS209" i="2"/>
  <c r="CP210" i="2"/>
  <c r="CI210" i="2"/>
  <c r="CA210" i="2"/>
  <c r="CV210" i="2"/>
  <c r="CH210" i="2"/>
  <c r="CO210" i="2"/>
  <c r="CB210" i="2"/>
  <c r="CW210" i="2"/>
  <c r="CE211" i="2"/>
  <c r="CD214" i="2"/>
  <c r="CR214" i="2"/>
  <c r="CK215" i="2"/>
  <c r="CY215" i="2"/>
  <c r="CT215" i="2"/>
  <c r="CF215" i="2"/>
  <c r="CS217" i="2"/>
  <c r="CV218" i="2"/>
  <c r="CR218" i="2"/>
  <c r="CA218" i="2"/>
  <c r="CI218" i="2"/>
  <c r="CD218" i="2"/>
  <c r="CW218" i="2"/>
  <c r="CH218" i="2"/>
  <c r="CC221" i="2"/>
  <c r="CD222" i="2"/>
  <c r="CP226" i="2"/>
  <c r="CI226" i="2"/>
  <c r="CA226" i="2"/>
  <c r="CV226" i="2"/>
  <c r="CH226" i="2"/>
  <c r="CO226" i="2"/>
  <c r="CB226" i="2"/>
  <c r="CW226" i="2"/>
  <c r="CQ229" i="2"/>
  <c r="CG229" i="2"/>
  <c r="AY229" i="2" s="1"/>
  <c r="CU229" i="2"/>
  <c r="CS236" i="2"/>
  <c r="CK236" i="2"/>
  <c r="CF236" i="2"/>
  <c r="CI258" i="2"/>
  <c r="CS272" i="2"/>
  <c r="CE272" i="2"/>
  <c r="CP272" i="2"/>
  <c r="CB272" i="2"/>
  <c r="CT311" i="2"/>
  <c r="CR311" i="2"/>
  <c r="CF311" i="2"/>
  <c r="CE311" i="2"/>
  <c r="CG311" i="2"/>
  <c r="CS311" i="2"/>
  <c r="CU311" i="2"/>
  <c r="CD311" i="2"/>
  <c r="CB89" i="2"/>
  <c r="CA89" i="2"/>
  <c r="CI105" i="2"/>
  <c r="CW105" i="2"/>
  <c r="CH105" i="2"/>
  <c r="CG105" i="2"/>
  <c r="CO119" i="2"/>
  <c r="CB119" i="2"/>
  <c r="CA121" i="2"/>
  <c r="AJ121" i="2" s="1"/>
  <c r="CO123" i="2"/>
  <c r="CB123" i="2"/>
  <c r="AJ123" i="2" s="1"/>
  <c r="CA125" i="2"/>
  <c r="AJ125" i="2" s="1"/>
  <c r="CO127" i="2"/>
  <c r="CB127" i="2"/>
  <c r="CC133" i="2"/>
  <c r="CQ133" i="2"/>
  <c r="CB133" i="2"/>
  <c r="CA133" i="2"/>
  <c r="CC135" i="2"/>
  <c r="CQ135" i="2"/>
  <c r="CB135" i="2"/>
  <c r="CA135" i="2"/>
  <c r="CC137" i="2"/>
  <c r="CQ137" i="2"/>
  <c r="CB137" i="2"/>
  <c r="CP155" i="2"/>
  <c r="CA167" i="2"/>
  <c r="CA169" i="2"/>
  <c r="S169" i="2" s="1"/>
  <c r="CO171" i="2"/>
  <c r="CB171" i="2"/>
  <c r="S171" i="2" s="1"/>
  <c r="CO173" i="2"/>
  <c r="CB173" i="2"/>
  <c r="C175" i="2"/>
  <c r="CO181" i="2"/>
  <c r="CB181" i="2"/>
  <c r="CA181" i="2"/>
  <c r="R181" i="2" s="1"/>
  <c r="CW214" i="2"/>
  <c r="CJ221" i="2"/>
  <c r="C221" i="2"/>
  <c r="CU221" i="2"/>
  <c r="CG221" i="2"/>
  <c r="CP222" i="2"/>
  <c r="CI222" i="2"/>
  <c r="CA222" i="2"/>
  <c r="CV222" i="2"/>
  <c r="CH222" i="2"/>
  <c r="CO222" i="2"/>
  <c r="CB222" i="2"/>
  <c r="CW222" i="2"/>
  <c r="CD249" i="2"/>
  <c r="CR249" i="2"/>
  <c r="C249" i="2"/>
  <c r="CG56" i="2"/>
  <c r="CU56" i="2"/>
  <c r="Y59" i="2"/>
  <c r="CO89" i="2"/>
  <c r="CU103" i="2"/>
  <c r="CU105" i="2"/>
  <c r="CP121" i="2"/>
  <c r="CP123" i="2"/>
  <c r="CO137" i="2"/>
  <c r="CQ149" i="2"/>
  <c r="CP156" i="2"/>
  <c r="CA159" i="2"/>
  <c r="P159" i="2" s="1"/>
  <c r="CP159" i="2"/>
  <c r="CA161" i="2"/>
  <c r="CP161" i="2"/>
  <c r="CP167" i="2"/>
  <c r="CP171" i="2"/>
  <c r="CP173" i="2"/>
  <c r="CP184" i="2"/>
  <c r="CO184" i="2"/>
  <c r="CB197" i="2"/>
  <c r="CP197" i="2"/>
  <c r="CI197" i="2"/>
  <c r="CA197" i="2"/>
  <c r="G18" i="2"/>
  <c r="G23" i="2"/>
  <c r="G26" i="2"/>
  <c r="G31" i="2"/>
  <c r="CB64" i="2"/>
  <c r="CA64" i="2"/>
  <c r="S64" i="2" s="1"/>
  <c r="CB66" i="2"/>
  <c r="CA66" i="2"/>
  <c r="CB68" i="2"/>
  <c r="CA68" i="2"/>
  <c r="CB70" i="2"/>
  <c r="CA70" i="2"/>
  <c r="CB72" i="2"/>
  <c r="CA72" i="2"/>
  <c r="CB74" i="2"/>
  <c r="CA74" i="2"/>
  <c r="CB76" i="2"/>
  <c r="CA76" i="2"/>
  <c r="S76" i="2" s="1"/>
  <c r="CB78" i="2"/>
  <c r="CA78" i="2"/>
  <c r="CB80" i="2"/>
  <c r="CA80" i="2"/>
  <c r="S80" i="2" s="1"/>
  <c r="CB82" i="2"/>
  <c r="CA82" i="2"/>
  <c r="C95" i="2"/>
  <c r="CO96" i="2"/>
  <c r="C98" i="2"/>
  <c r="C104" i="2"/>
  <c r="C106" i="2"/>
  <c r="C134" i="2"/>
  <c r="C136" i="2"/>
  <c r="C138" i="2"/>
  <c r="C147" i="2"/>
  <c r="CP148" i="2"/>
  <c r="CO155" i="2"/>
  <c r="CB158" i="2"/>
  <c r="CB159" i="2"/>
  <c r="CB160" i="2"/>
  <c r="CB161" i="2"/>
  <c r="CA187" i="2"/>
  <c r="CE193" i="2"/>
  <c r="CT193" i="2"/>
  <c r="CY193" i="2"/>
  <c r="CV195" i="2"/>
  <c r="CE196" i="2"/>
  <c r="CT196" i="2"/>
  <c r="CY196" i="2"/>
  <c r="CV197" i="2"/>
  <c r="CE198" i="2"/>
  <c r="CT198" i="2"/>
  <c r="CY198" i="2"/>
  <c r="CV199" i="2"/>
  <c r="CE200" i="2"/>
  <c r="CT200" i="2"/>
  <c r="CY200" i="2"/>
  <c r="CV201" i="2"/>
  <c r="CE202" i="2"/>
  <c r="CT202" i="2"/>
  <c r="CY202" i="2"/>
  <c r="CV203" i="2"/>
  <c r="CE204" i="2"/>
  <c r="CT204" i="2"/>
  <c r="CY204" i="2"/>
  <c r="CV205" i="2"/>
  <c r="CE206" i="2"/>
  <c r="CT206" i="2"/>
  <c r="CY206" i="2"/>
  <c r="CV207" i="2"/>
  <c r="CE209" i="2"/>
  <c r="CD212" i="2"/>
  <c r="CR212" i="2"/>
  <c r="CF213" i="2"/>
  <c r="CP216" i="2"/>
  <c r="CI216" i="2"/>
  <c r="CA216" i="2"/>
  <c r="CV216" i="2"/>
  <c r="CH216" i="2"/>
  <c r="CO216" i="2"/>
  <c r="CB216" i="2"/>
  <c r="CW216" i="2"/>
  <c r="CE217" i="2"/>
  <c r="CJ219" i="2"/>
  <c r="C219" i="2"/>
  <c r="CU219" i="2"/>
  <c r="CG219" i="2"/>
  <c r="CV220" i="2"/>
  <c r="CR220" i="2"/>
  <c r="CA220" i="2"/>
  <c r="CI220" i="2"/>
  <c r="CD220" i="2"/>
  <c r="CW220" i="2"/>
  <c r="CH220" i="2"/>
  <c r="CQ221" i="2"/>
  <c r="CP224" i="2"/>
  <c r="CI224" i="2"/>
  <c r="CA224" i="2"/>
  <c r="CV224" i="2"/>
  <c r="CH224" i="2"/>
  <c r="CO224" i="2"/>
  <c r="CB224" i="2"/>
  <c r="CW224" i="2"/>
  <c r="CU228" i="2"/>
  <c r="CE230" i="2"/>
  <c r="CS230" i="2"/>
  <c r="CY230" i="2"/>
  <c r="CS238" i="2"/>
  <c r="CK238" i="2"/>
  <c r="CF238" i="2"/>
  <c r="CW250" i="2"/>
  <c r="CO250" i="2"/>
  <c r="CF250" i="2"/>
  <c r="CU250" i="2"/>
  <c r="CT250" i="2"/>
  <c r="CI250" i="2"/>
  <c r="CG250" i="2"/>
  <c r="CA250" i="2"/>
  <c r="CD257" i="2"/>
  <c r="CR257" i="2"/>
  <c r="C257" i="2"/>
  <c r="CS261" i="2"/>
  <c r="CB261" i="2"/>
  <c r="CC261" i="2"/>
  <c r="CQ261" i="2"/>
  <c r="C261" i="2"/>
  <c r="CE261" i="2"/>
  <c r="CP261" i="2"/>
  <c r="CE274" i="2"/>
  <c r="CQ274" i="2"/>
  <c r="CP274" i="2"/>
  <c r="CC274" i="2"/>
  <c r="CB274" i="2"/>
  <c r="CS274" i="2"/>
  <c r="CR288" i="2"/>
  <c r="C288" i="2"/>
  <c r="CD288" i="2"/>
  <c r="CQ249" i="2"/>
  <c r="CB249" i="2"/>
  <c r="CP249" i="2"/>
  <c r="CU251" i="2"/>
  <c r="CH251" i="2"/>
  <c r="CT251" i="2"/>
  <c r="CO251" i="2"/>
  <c r="CI251" i="2"/>
  <c r="CS252" i="2"/>
  <c r="CB252" i="2"/>
  <c r="CC252" i="2"/>
  <c r="CQ252" i="2"/>
  <c r="C252" i="2"/>
  <c r="CQ257" i="2"/>
  <c r="CB257" i="2"/>
  <c r="CP257" i="2"/>
  <c r="CU259" i="2"/>
  <c r="CH259" i="2"/>
  <c r="CT259" i="2"/>
  <c r="CO259" i="2"/>
  <c r="CI259" i="2"/>
  <c r="CD262" i="2"/>
  <c r="CR262" i="2"/>
  <c r="C262" i="2"/>
  <c r="CE264" i="2"/>
  <c r="CQ264" i="2"/>
  <c r="CP264" i="2"/>
  <c r="CC264" i="2"/>
  <c r="CB264" i="2"/>
  <c r="CR266" i="2"/>
  <c r="C266" i="2"/>
  <c r="CD266" i="2"/>
  <c r="CE276" i="2"/>
  <c r="CQ276" i="2"/>
  <c r="CP276" i="2"/>
  <c r="CC276" i="2"/>
  <c r="CB276" i="2"/>
  <c r="CR278" i="2"/>
  <c r="C278" i="2"/>
  <c r="CD278" i="2"/>
  <c r="CR284" i="2"/>
  <c r="C284" i="2"/>
  <c r="CD284" i="2"/>
  <c r="CP307" i="2"/>
  <c r="CB307" i="2"/>
  <c r="C307" i="2"/>
  <c r="CR322" i="2"/>
  <c r="CG322" i="2"/>
  <c r="CU322" i="2"/>
  <c r="CD322" i="2"/>
  <c r="CT322" i="2"/>
  <c r="CE322" i="2"/>
  <c r="CS322" i="2"/>
  <c r="CP378" i="2"/>
  <c r="CA378" i="2"/>
  <c r="CO378" i="2"/>
  <c r="CB378" i="2"/>
  <c r="CB11" i="2"/>
  <c r="CF11" i="2"/>
  <c r="CB13" i="2"/>
  <c r="CF13" i="2"/>
  <c r="CV13" i="2"/>
  <c r="CC36" i="2"/>
  <c r="CG36" i="2"/>
  <c r="CK36" i="2"/>
  <c r="CC37" i="2"/>
  <c r="CG37" i="2"/>
  <c r="CK37" i="2"/>
  <c r="CC38" i="2"/>
  <c r="CG38" i="2"/>
  <c r="CK38" i="2"/>
  <c r="CC39" i="2"/>
  <c r="AB39" i="2" s="1"/>
  <c r="CG39" i="2"/>
  <c r="CK39" i="2"/>
  <c r="CC40" i="2"/>
  <c r="CG40" i="2"/>
  <c r="CK40" i="2"/>
  <c r="CC41" i="2"/>
  <c r="CG41" i="2"/>
  <c r="AB41" i="2" s="1"/>
  <c r="CK41" i="2"/>
  <c r="CC42" i="2"/>
  <c r="CG42" i="2"/>
  <c r="CK42" i="2"/>
  <c r="CC43" i="2"/>
  <c r="CG43" i="2"/>
  <c r="CK43" i="2"/>
  <c r="CC44" i="2"/>
  <c r="AB44" i="2" s="1"/>
  <c r="CG44" i="2"/>
  <c r="CK44" i="2"/>
  <c r="CC45" i="2"/>
  <c r="CG45" i="2"/>
  <c r="CK45" i="2"/>
  <c r="CC46" i="2"/>
  <c r="CG46" i="2"/>
  <c r="CK46" i="2"/>
  <c r="CC47" i="2"/>
  <c r="CG47" i="2"/>
  <c r="CK47" i="2"/>
  <c r="AB47" i="2" s="1"/>
  <c r="CC48" i="2"/>
  <c r="CG48" i="2"/>
  <c r="CK48" i="2"/>
  <c r="CC49" i="2"/>
  <c r="CG49" i="2"/>
  <c r="CK49" i="2"/>
  <c r="CC50" i="2"/>
  <c r="CG50" i="2"/>
  <c r="CK50" i="2"/>
  <c r="CC51" i="2"/>
  <c r="AB51" i="2" s="1"/>
  <c r="CG51" i="2"/>
  <c r="CK51" i="2"/>
  <c r="CG55" i="2"/>
  <c r="Y55" i="2" s="1"/>
  <c r="CG57" i="2"/>
  <c r="Y57" i="2" s="1"/>
  <c r="CG59" i="2"/>
  <c r="C154" i="2"/>
  <c r="CR193" i="2"/>
  <c r="C195" i="2"/>
  <c r="CX195" i="2"/>
  <c r="CR196" i="2"/>
  <c r="C197" i="2"/>
  <c r="CX197" i="2"/>
  <c r="CR198" i="2"/>
  <c r="C199" i="2"/>
  <c r="CX199" i="2"/>
  <c r="CR200" i="2"/>
  <c r="C201" i="2"/>
  <c r="CX201" i="2"/>
  <c r="CR202" i="2"/>
  <c r="C203" i="2"/>
  <c r="CX203" i="2"/>
  <c r="CR204" i="2"/>
  <c r="C205" i="2"/>
  <c r="CX205" i="2"/>
  <c r="CR206" i="2"/>
  <c r="C207" i="2"/>
  <c r="CS208" i="2"/>
  <c r="CG210" i="2"/>
  <c r="CG212" i="2"/>
  <c r="CG214" i="2"/>
  <c r="CG216" i="2"/>
  <c r="CC218" i="2"/>
  <c r="CV219" i="2"/>
  <c r="CR219" i="2"/>
  <c r="CA219" i="2"/>
  <c r="CC220" i="2"/>
  <c r="CV221" i="2"/>
  <c r="CR221" i="2"/>
  <c r="CA221" i="2"/>
  <c r="CG222" i="2"/>
  <c r="CG224" i="2"/>
  <c r="CG226" i="2"/>
  <c r="C227" i="2"/>
  <c r="CC227" i="2"/>
  <c r="CJ227" i="2"/>
  <c r="CG230" i="2"/>
  <c r="CC230" i="2"/>
  <c r="CU230" i="2"/>
  <c r="CX231" i="2"/>
  <c r="C231" i="2"/>
  <c r="CC231" i="2"/>
  <c r="CH231" i="2"/>
  <c r="CQ231" i="2"/>
  <c r="CG232" i="2"/>
  <c r="CC232" i="2"/>
  <c r="CB233" i="2"/>
  <c r="CP233" i="2"/>
  <c r="CI233" i="2"/>
  <c r="CA233" i="2"/>
  <c r="CR233" i="2"/>
  <c r="CB235" i="2"/>
  <c r="CP235" i="2"/>
  <c r="CI235" i="2"/>
  <c r="CA235" i="2"/>
  <c r="CR235" i="2"/>
  <c r="CB237" i="2"/>
  <c r="CP237" i="2"/>
  <c r="CI237" i="2"/>
  <c r="CA237" i="2"/>
  <c r="CR237" i="2"/>
  <c r="CB239" i="2"/>
  <c r="CP239" i="2"/>
  <c r="CI239" i="2"/>
  <c r="CA239" i="2"/>
  <c r="CR239" i="2"/>
  <c r="CY240" i="2"/>
  <c r="CF240" i="2"/>
  <c r="CS240" i="2"/>
  <c r="CK240" i="2"/>
  <c r="CE240" i="2"/>
  <c r="CW245" i="2"/>
  <c r="CO245" i="2"/>
  <c r="CF245" i="2"/>
  <c r="CU245" i="2"/>
  <c r="CT245" i="2"/>
  <c r="CI245" i="2"/>
  <c r="CH245" i="2"/>
  <c r="CV245" i="2"/>
  <c r="CC249" i="2"/>
  <c r="CS249" i="2"/>
  <c r="CF251" i="2"/>
  <c r="CV251" i="2"/>
  <c r="CP252" i="2"/>
  <c r="CD253" i="2"/>
  <c r="CR253" i="2"/>
  <c r="C253" i="2"/>
  <c r="CW254" i="2"/>
  <c r="CO254" i="2"/>
  <c r="CF254" i="2"/>
  <c r="CU254" i="2"/>
  <c r="CT254" i="2"/>
  <c r="CI254" i="2"/>
  <c r="CH254" i="2"/>
  <c r="CV254" i="2"/>
  <c r="CC257" i="2"/>
  <c r="CS257" i="2"/>
  <c r="CF259" i="2"/>
  <c r="CV259" i="2"/>
  <c r="CQ262" i="2"/>
  <c r="CB262" i="2"/>
  <c r="CP262" i="2"/>
  <c r="CE266" i="2"/>
  <c r="CQ266" i="2"/>
  <c r="CP266" i="2"/>
  <c r="CC266" i="2"/>
  <c r="CB266" i="2"/>
  <c r="CR268" i="2"/>
  <c r="C268" i="2"/>
  <c r="CD268" i="2"/>
  <c r="CE278" i="2"/>
  <c r="CQ278" i="2"/>
  <c r="CP278" i="2"/>
  <c r="CC278" i="2"/>
  <c r="CB278" i="2"/>
  <c r="C323" i="2"/>
  <c r="CQ323" i="2"/>
  <c r="CC323" i="2"/>
  <c r="CP363" i="2"/>
  <c r="CA363" i="2"/>
  <c r="CO363" i="2"/>
  <c r="CB363" i="2"/>
  <c r="CC11" i="2"/>
  <c r="CG11" i="2"/>
  <c r="CO11" i="2"/>
  <c r="CS11" i="2"/>
  <c r="CC13" i="2"/>
  <c r="CG13" i="2"/>
  <c r="CO13" i="2"/>
  <c r="CJ195" i="2"/>
  <c r="CQ195" i="2"/>
  <c r="CJ197" i="2"/>
  <c r="CQ197" i="2"/>
  <c r="CJ199" i="2"/>
  <c r="CQ199" i="2"/>
  <c r="CJ201" i="2"/>
  <c r="CQ201" i="2"/>
  <c r="CJ203" i="2"/>
  <c r="CQ203" i="2"/>
  <c r="CJ205" i="2"/>
  <c r="CQ205" i="2"/>
  <c r="CJ207" i="2"/>
  <c r="CQ207" i="2"/>
  <c r="CK208" i="2"/>
  <c r="CG209" i="2"/>
  <c r="CC209" i="2"/>
  <c r="CU209" i="2"/>
  <c r="CX210" i="2"/>
  <c r="C210" i="2"/>
  <c r="CC210" i="2"/>
  <c r="CQ210" i="2"/>
  <c r="CG211" i="2"/>
  <c r="CC211" i="2"/>
  <c r="CU211" i="2"/>
  <c r="CX212" i="2"/>
  <c r="C212" i="2"/>
  <c r="CC212" i="2"/>
  <c r="CQ212" i="2"/>
  <c r="CG213" i="2"/>
  <c r="CC213" i="2"/>
  <c r="CU213" i="2"/>
  <c r="CX214" i="2"/>
  <c r="C214" i="2"/>
  <c r="CC214" i="2"/>
  <c r="CQ214" i="2"/>
  <c r="CG215" i="2"/>
  <c r="CC215" i="2"/>
  <c r="CU215" i="2"/>
  <c r="CX216" i="2"/>
  <c r="C216" i="2"/>
  <c r="CC216" i="2"/>
  <c r="CQ216" i="2"/>
  <c r="CG217" i="2"/>
  <c r="CC217" i="2"/>
  <c r="CU217" i="2"/>
  <c r="CJ218" i="2"/>
  <c r="C218" i="2"/>
  <c r="CX218" i="2"/>
  <c r="CJ220" i="2"/>
  <c r="C220" i="2"/>
  <c r="CX220" i="2"/>
  <c r="CX222" i="2"/>
  <c r="C222" i="2"/>
  <c r="CC222" i="2"/>
  <c r="CQ222" i="2"/>
  <c r="CG223" i="2"/>
  <c r="CC223" i="2"/>
  <c r="CU223" i="2"/>
  <c r="CX224" i="2"/>
  <c r="C224" i="2"/>
  <c r="CC224" i="2"/>
  <c r="CQ224" i="2"/>
  <c r="CG225" i="2"/>
  <c r="CC225" i="2"/>
  <c r="CU225" i="2"/>
  <c r="CX226" i="2"/>
  <c r="C226" i="2"/>
  <c r="CC226" i="2"/>
  <c r="CQ226" i="2"/>
  <c r="CQ227" i="2"/>
  <c r="CG227" i="2"/>
  <c r="CP231" i="2"/>
  <c r="CI231" i="2"/>
  <c r="CA231" i="2"/>
  <c r="CD231" i="2"/>
  <c r="CR231" i="2"/>
  <c r="CW231" i="2"/>
  <c r="CG234" i="2"/>
  <c r="CC234" i="2"/>
  <c r="CQ234" i="2"/>
  <c r="CX234" i="2"/>
  <c r="CG236" i="2"/>
  <c r="CC236" i="2"/>
  <c r="CQ236" i="2"/>
  <c r="CX236" i="2"/>
  <c r="CG238" i="2"/>
  <c r="CC238" i="2"/>
  <c r="CQ238" i="2"/>
  <c r="CX238" i="2"/>
  <c r="CX241" i="2"/>
  <c r="CJ241" i="2"/>
  <c r="CC241" i="2"/>
  <c r="AY241" i="2" s="1"/>
  <c r="CQ241" i="2"/>
  <c r="CU247" i="2"/>
  <c r="CH247" i="2"/>
  <c r="CT247" i="2"/>
  <c r="CO247" i="2"/>
  <c r="CI247" i="2"/>
  <c r="CS248" i="2"/>
  <c r="CB248" i="2"/>
  <c r="CC248" i="2"/>
  <c r="CQ248" i="2"/>
  <c r="C248" i="2"/>
  <c r="CE249" i="2"/>
  <c r="CG251" i="2"/>
  <c r="CW251" i="2"/>
  <c r="CQ253" i="2"/>
  <c r="CB253" i="2"/>
  <c r="CP253" i="2"/>
  <c r="CU255" i="2"/>
  <c r="CH255" i="2"/>
  <c r="CT255" i="2"/>
  <c r="CO255" i="2"/>
  <c r="CI255" i="2"/>
  <c r="CS256" i="2"/>
  <c r="CB256" i="2"/>
  <c r="CC256" i="2"/>
  <c r="CQ256" i="2"/>
  <c r="C256" i="2"/>
  <c r="CE257" i="2"/>
  <c r="CG259" i="2"/>
  <c r="CW259" i="2"/>
  <c r="CE268" i="2"/>
  <c r="CQ268" i="2"/>
  <c r="CP268" i="2"/>
  <c r="CC268" i="2"/>
  <c r="CB268" i="2"/>
  <c r="C270" i="2"/>
  <c r="CR270" i="2"/>
  <c r="CD270" i="2"/>
  <c r="C272" i="2"/>
  <c r="CR272" i="2"/>
  <c r="CD272" i="2"/>
  <c r="CR274" i="2"/>
  <c r="C274" i="2"/>
  <c r="CD274" i="2"/>
  <c r="C280" i="2"/>
  <c r="CD280" i="2"/>
  <c r="CR292" i="2"/>
  <c r="C292" i="2"/>
  <c r="CD292" i="2"/>
  <c r="CD208" i="2"/>
  <c r="CI208" i="2"/>
  <c r="CR208" i="2"/>
  <c r="CR209" i="2"/>
  <c r="CR211" i="2"/>
  <c r="CR213" i="2"/>
  <c r="CR215" i="2"/>
  <c r="CR217" i="2"/>
  <c r="CR223" i="2"/>
  <c r="CR225" i="2"/>
  <c r="CR230" i="2"/>
  <c r="CR232" i="2"/>
  <c r="C233" i="2"/>
  <c r="CX233" i="2"/>
  <c r="CR234" i="2"/>
  <c r="C235" i="2"/>
  <c r="CX235" i="2"/>
  <c r="CR236" i="2"/>
  <c r="C237" i="2"/>
  <c r="CX237" i="2"/>
  <c r="CR238" i="2"/>
  <c r="C239" i="2"/>
  <c r="CX239" i="2"/>
  <c r="CD240" i="2"/>
  <c r="AY240" i="2" s="1"/>
  <c r="CI240" i="2"/>
  <c r="CR240" i="2"/>
  <c r="CW240" i="2"/>
  <c r="CW241" i="2"/>
  <c r="CO241" i="2"/>
  <c r="CH241" i="2"/>
  <c r="CD241" i="2"/>
  <c r="CR241" i="2"/>
  <c r="CS245" i="2"/>
  <c r="CB245" i="2"/>
  <c r="CC247" i="2"/>
  <c r="CS247" i="2"/>
  <c r="CS250" i="2"/>
  <c r="CB250" i="2"/>
  <c r="CC251" i="2"/>
  <c r="CS251" i="2"/>
  <c r="CS254" i="2"/>
  <c r="CB254" i="2"/>
  <c r="CC255" i="2"/>
  <c r="AY255" i="2" s="1"/>
  <c r="CS255" i="2"/>
  <c r="CS258" i="2"/>
  <c r="CB258" i="2"/>
  <c r="CC259" i="2"/>
  <c r="CS259" i="2"/>
  <c r="CU260" i="2"/>
  <c r="CH260" i="2"/>
  <c r="CI260" i="2"/>
  <c r="CH263" i="2"/>
  <c r="CH267" i="2"/>
  <c r="CH269" i="2"/>
  <c r="C271" i="2"/>
  <c r="C273" i="2"/>
  <c r="CH275" i="2"/>
  <c r="CH277" i="2"/>
  <c r="CE282" i="2"/>
  <c r="CS282" i="2"/>
  <c r="CC282" i="2"/>
  <c r="CQ282" i="2"/>
  <c r="CB282" i="2"/>
  <c r="CG283" i="2"/>
  <c r="CF283" i="2"/>
  <c r="CA283" i="2"/>
  <c r="CU283" i="2"/>
  <c r="CO283" i="2"/>
  <c r="CR283" i="2"/>
  <c r="CE286" i="2"/>
  <c r="CS286" i="2"/>
  <c r="CC286" i="2"/>
  <c r="CQ286" i="2"/>
  <c r="CB286" i="2"/>
  <c r="CT287" i="2"/>
  <c r="CG287" i="2"/>
  <c r="CV287" i="2"/>
  <c r="CF287" i="2"/>
  <c r="CA287" i="2"/>
  <c r="CU287" i="2"/>
  <c r="CO287" i="2"/>
  <c r="CR287" i="2"/>
  <c r="CE290" i="2"/>
  <c r="CS290" i="2"/>
  <c r="CC290" i="2"/>
  <c r="CQ290" i="2"/>
  <c r="CB290" i="2"/>
  <c r="CF291" i="2"/>
  <c r="CR291" i="2"/>
  <c r="C299" i="2"/>
  <c r="CR313" i="2"/>
  <c r="CF313" i="2"/>
  <c r="CS313" i="2"/>
  <c r="CE313" i="2"/>
  <c r="CD313" i="2"/>
  <c r="AW313" i="2" s="1"/>
  <c r="CU313" i="2"/>
  <c r="CT313" i="2"/>
  <c r="CG313" i="2"/>
  <c r="CP321" i="2"/>
  <c r="CB321" i="2"/>
  <c r="CP359" i="2"/>
  <c r="CA359" i="2"/>
  <c r="CO359" i="2"/>
  <c r="CB359" i="2"/>
  <c r="CP372" i="2"/>
  <c r="CA372" i="2"/>
  <c r="CO372" i="2"/>
  <c r="CB372" i="2"/>
  <c r="CP382" i="2"/>
  <c r="CA382" i="2"/>
  <c r="CO382" i="2"/>
  <c r="CB382" i="2"/>
  <c r="CJ233" i="2"/>
  <c r="CQ233" i="2"/>
  <c r="CJ235" i="2"/>
  <c r="CQ235" i="2"/>
  <c r="CJ237" i="2"/>
  <c r="CQ237" i="2"/>
  <c r="CJ239" i="2"/>
  <c r="CQ239" i="2"/>
  <c r="CE247" i="2"/>
  <c r="CE251" i="2"/>
  <c r="CE255" i="2"/>
  <c r="CE259" i="2"/>
  <c r="AY259" i="2" s="1"/>
  <c r="CT263" i="2"/>
  <c r="CG263" i="2"/>
  <c r="CW263" i="2"/>
  <c r="CO263" i="2"/>
  <c r="CF263" i="2"/>
  <c r="CA263" i="2"/>
  <c r="CI263" i="2"/>
  <c r="CV263" i="2"/>
  <c r="CT265" i="2"/>
  <c r="CG265" i="2"/>
  <c r="CT267" i="2"/>
  <c r="CG267" i="2"/>
  <c r="CW267" i="2"/>
  <c r="CO267" i="2"/>
  <c r="CF267" i="2"/>
  <c r="CA267" i="2"/>
  <c r="CI267" i="2"/>
  <c r="CV267" i="2"/>
  <c r="CT269" i="2"/>
  <c r="CG269" i="2"/>
  <c r="CW269" i="2"/>
  <c r="CO269" i="2"/>
  <c r="CF269" i="2"/>
  <c r="CA269" i="2"/>
  <c r="CV269" i="2"/>
  <c r="CS271" i="2"/>
  <c r="CE271" i="2"/>
  <c r="CS273" i="2"/>
  <c r="CE273" i="2"/>
  <c r="CT275" i="2"/>
  <c r="CG275" i="2"/>
  <c r="CW275" i="2"/>
  <c r="CO275" i="2"/>
  <c r="CF275" i="2"/>
  <c r="CA275" i="2"/>
  <c r="CI275" i="2"/>
  <c r="CV275" i="2"/>
  <c r="CT277" i="2"/>
  <c r="CG277" i="2"/>
  <c r="CW277" i="2"/>
  <c r="CO277" i="2"/>
  <c r="CF277" i="2"/>
  <c r="CA277" i="2"/>
  <c r="CI277" i="2"/>
  <c r="CV277" i="2"/>
  <c r="CW279" i="2"/>
  <c r="CO279" i="2"/>
  <c r="CA279" i="2"/>
  <c r="CR281" i="2"/>
  <c r="C281" i="2"/>
  <c r="CT285" i="2"/>
  <c r="CG285" i="2"/>
  <c r="CI285" i="2"/>
  <c r="CW285" i="2"/>
  <c r="CH285" i="2"/>
  <c r="CA285" i="2"/>
  <c r="CF285" i="2"/>
  <c r="CU285" i="2"/>
  <c r="CT289" i="2"/>
  <c r="CG289" i="2"/>
  <c r="CI289" i="2"/>
  <c r="CW289" i="2"/>
  <c r="CH289" i="2"/>
  <c r="CA289" i="2"/>
  <c r="CF289" i="2"/>
  <c r="CU289" i="2"/>
  <c r="CO300" i="2"/>
  <c r="CA300" i="2"/>
  <c r="CP300" i="2"/>
  <c r="CD300" i="2"/>
  <c r="CQ300" i="2"/>
  <c r="CP308" i="2"/>
  <c r="CB308" i="2"/>
  <c r="C308" i="2"/>
  <c r="CR320" i="2"/>
  <c r="CG320" i="2"/>
  <c r="CE320" i="2"/>
  <c r="CU320" i="2"/>
  <c r="CD320" i="2"/>
  <c r="CT320" i="2"/>
  <c r="CF320" i="2"/>
  <c r="CS320" i="2"/>
  <c r="CR345" i="2"/>
  <c r="CJ240" i="2"/>
  <c r="CQ240" i="2"/>
  <c r="CC260" i="2"/>
  <c r="CB263" i="2"/>
  <c r="CS263" i="2"/>
  <c r="CB265" i="2"/>
  <c r="CS265" i="2"/>
  <c r="CB267" i="2"/>
  <c r="CS267" i="2"/>
  <c r="CB269" i="2"/>
  <c r="CS269" i="2"/>
  <c r="CB275" i="2"/>
  <c r="CS275" i="2"/>
  <c r="CB277" i="2"/>
  <c r="CS277" i="2"/>
  <c r="C301" i="2"/>
  <c r="CT315" i="2"/>
  <c r="CD315" i="2"/>
  <c r="CR315" i="2"/>
  <c r="CF315" i="2"/>
  <c r="CE315" i="2"/>
  <c r="CG315" i="2"/>
  <c r="CU315" i="2"/>
  <c r="C317" i="2"/>
  <c r="CQ317" i="2"/>
  <c r="CC317" i="2"/>
  <c r="C335" i="2"/>
  <c r="CP335" i="2"/>
  <c r="CB335" i="2"/>
  <c r="C336" i="2"/>
  <c r="CP336" i="2"/>
  <c r="CB336" i="2"/>
  <c r="CB337" i="2"/>
  <c r="C337" i="2"/>
  <c r="CC263" i="2"/>
  <c r="CC265" i="2"/>
  <c r="CC267" i="2"/>
  <c r="CC269" i="2"/>
  <c r="CC275" i="2"/>
  <c r="CC277" i="2"/>
  <c r="CR282" i="2"/>
  <c r="C282" i="2"/>
  <c r="CR286" i="2"/>
  <c r="C286" i="2"/>
  <c r="CR290" i="2"/>
  <c r="C290" i="2"/>
  <c r="C298" i="2"/>
  <c r="CU310" i="2"/>
  <c r="CE310" i="2"/>
  <c r="CT310" i="2"/>
  <c r="CD310" i="2"/>
  <c r="CF310" i="2"/>
  <c r="CR310" i="2"/>
  <c r="CC318" i="2"/>
  <c r="C318" i="2"/>
  <c r="CQ318" i="2"/>
  <c r="CC320" i="2"/>
  <c r="AW320" i="2" s="1"/>
  <c r="CQ320" i="2"/>
  <c r="CO337" i="2"/>
  <c r="CA337" i="2"/>
  <c r="CA344" i="2"/>
  <c r="C344" i="2"/>
  <c r="CP357" i="2"/>
  <c r="CA357" i="2"/>
  <c r="AN357" i="2" s="1"/>
  <c r="CO357" i="2"/>
  <c r="CP361" i="2"/>
  <c r="CA361" i="2"/>
  <c r="AN361" i="2" s="1"/>
  <c r="CO361" i="2"/>
  <c r="CP375" i="2"/>
  <c r="CA375" i="2"/>
  <c r="AT375" i="2" s="1"/>
  <c r="CO375" i="2"/>
  <c r="CP380" i="2"/>
  <c r="CA380" i="2"/>
  <c r="AT380" i="2" s="1"/>
  <c r="CO380" i="2"/>
  <c r="CP385" i="2"/>
  <c r="CA385" i="2"/>
  <c r="AT385" i="2" s="1"/>
  <c r="CO385" i="2"/>
  <c r="CP389" i="2"/>
  <c r="CA389" i="2"/>
  <c r="AT389" i="2" s="1"/>
  <c r="CO389" i="2"/>
  <c r="CA398" i="2"/>
  <c r="CO398" i="2"/>
  <c r="CB398" i="2"/>
  <c r="CP398" i="2"/>
  <c r="CC283" i="2"/>
  <c r="CC285" i="2"/>
  <c r="CC287" i="2"/>
  <c r="CC289" i="2"/>
  <c r="CC291" i="2"/>
  <c r="CC293" i="2"/>
  <c r="C309" i="2"/>
  <c r="C312" i="2"/>
  <c r="CB314" i="2"/>
  <c r="C314" i="2"/>
  <c r="C316" i="2"/>
  <c r="C319" i="2"/>
  <c r="CB319" i="2"/>
  <c r="C324" i="2"/>
  <c r="C330" i="2"/>
  <c r="CP330" i="2"/>
  <c r="C331" i="2"/>
  <c r="CP331" i="2"/>
  <c r="C332" i="2"/>
  <c r="CP332" i="2"/>
  <c r="C333" i="2"/>
  <c r="CP333" i="2"/>
  <c r="C334" i="2"/>
  <c r="CR338" i="2"/>
  <c r="CF338" i="2"/>
  <c r="CS338" i="2"/>
  <c r="CE338" i="2"/>
  <c r="CQ338" i="2"/>
  <c r="CD338" i="2"/>
  <c r="CC338" i="2"/>
  <c r="AX338" i="2" s="1"/>
  <c r="CQ339" i="2"/>
  <c r="CD339" i="2"/>
  <c r="CC339" i="2"/>
  <c r="CS339" i="2"/>
  <c r="CA346" i="2"/>
  <c r="C346" i="2"/>
  <c r="CS351" i="2"/>
  <c r="CE351" i="2"/>
  <c r="V351" i="2" s="1"/>
  <c r="CA409" i="2"/>
  <c r="CB409" i="2"/>
  <c r="G410" i="2"/>
  <c r="C321" i="2"/>
  <c r="CO330" i="2"/>
  <c r="CO331" i="2"/>
  <c r="CO332" i="2"/>
  <c r="CO333" i="2"/>
  <c r="CF352" i="2"/>
  <c r="CT352" i="2"/>
  <c r="B352" i="2"/>
  <c r="C358" i="2"/>
  <c r="C360" i="2"/>
  <c r="C362" i="2"/>
  <c r="C364" i="2"/>
  <c r="C366" i="2"/>
  <c r="B373" i="2"/>
  <c r="B376" i="2"/>
  <c r="B379" i="2"/>
  <c r="B381" i="2"/>
  <c r="B384" i="2"/>
  <c r="B386" i="2"/>
  <c r="B388" i="2"/>
  <c r="CA401" i="2"/>
  <c r="CB401" i="2"/>
  <c r="V402" i="2"/>
  <c r="C329" i="2"/>
  <c r="CP394" i="2"/>
  <c r="CP396" i="2"/>
  <c r="CO403" i="2"/>
  <c r="CO411" i="2"/>
  <c r="CP403" i="2"/>
  <c r="CP411" i="2"/>
  <c r="CB344" i="2"/>
  <c r="CB345" i="2"/>
  <c r="CB346" i="2"/>
  <c r="CS223" i="2" l="1"/>
  <c r="CE223" i="2"/>
  <c r="CV258" i="2"/>
  <c r="CH258" i="2"/>
  <c r="AB45" i="2"/>
  <c r="AB38" i="2"/>
  <c r="CT213" i="2"/>
  <c r="S72" i="2"/>
  <c r="CY225" i="2"/>
  <c r="AY217" i="3"/>
  <c r="AW310" i="3"/>
  <c r="AW316" i="3"/>
  <c r="AY221" i="3"/>
  <c r="AY230" i="3"/>
  <c r="CY213" i="2"/>
  <c r="CK225" i="2"/>
  <c r="AX336" i="3"/>
  <c r="AW307" i="3"/>
  <c r="V404" i="2"/>
  <c r="AY223" i="3"/>
  <c r="AJ122" i="2"/>
  <c r="R182" i="3"/>
  <c r="AX339" i="3"/>
  <c r="AY241" i="3"/>
  <c r="AY260" i="2"/>
  <c r="AB43" i="2"/>
  <c r="AB37" i="2"/>
  <c r="CY234" i="2"/>
  <c r="S68" i="2"/>
  <c r="AY261" i="3"/>
  <c r="AY254" i="3"/>
  <c r="S172" i="3"/>
  <c r="AW311" i="2"/>
  <c r="AP300" i="2"/>
  <c r="CO291" i="2"/>
  <c r="CF339" i="2"/>
  <c r="AX339" i="2" s="1"/>
  <c r="CU291" i="2"/>
  <c r="AY215" i="2"/>
  <c r="CA258" i="2"/>
  <c r="AY258" i="2" s="1"/>
  <c r="AY254" i="2"/>
  <c r="CS213" i="2"/>
  <c r="CE213" i="2"/>
  <c r="CV293" i="2"/>
  <c r="CO293" i="2"/>
  <c r="AB50" i="2"/>
  <c r="AW315" i="2"/>
  <c r="CC345" i="2"/>
  <c r="AL345" i="2" s="1"/>
  <c r="CU293" i="2"/>
  <c r="CA291" i="2"/>
  <c r="AY247" i="2"/>
  <c r="AB42" i="2"/>
  <c r="AB36" i="2"/>
  <c r="CG258" i="2"/>
  <c r="AY196" i="2"/>
  <c r="S168" i="2"/>
  <c r="AY232" i="3"/>
  <c r="CW283" i="2"/>
  <c r="CI283" i="2"/>
  <c r="AY283" i="2" s="1"/>
  <c r="CH283" i="2"/>
  <c r="CO285" i="2"/>
  <c r="CV285" i="2"/>
  <c r="AY251" i="2"/>
  <c r="CT339" i="2"/>
  <c r="CE339" i="2"/>
  <c r="CY232" i="2"/>
  <c r="CT232" i="2"/>
  <c r="CE232" i="2"/>
  <c r="CQ345" i="2"/>
  <c r="CA293" i="2"/>
  <c r="CV291" i="2"/>
  <c r="CH265" i="2"/>
  <c r="CE225" i="2"/>
  <c r="AY225" i="2" s="1"/>
  <c r="AN137" i="2"/>
  <c r="CT258" i="2"/>
  <c r="CS225" i="2"/>
  <c r="CF234" i="2"/>
  <c r="AX329" i="3"/>
  <c r="AY206" i="3"/>
  <c r="CA247" i="2"/>
  <c r="CW247" i="2"/>
  <c r="CV247" i="2"/>
  <c r="CG247" i="2"/>
  <c r="CF247" i="2"/>
  <c r="CH293" i="2"/>
  <c r="CU258" i="2"/>
  <c r="CF223" i="2"/>
  <c r="CK234" i="2"/>
  <c r="P158" i="2"/>
  <c r="AY275" i="3"/>
  <c r="AB49" i="2"/>
  <c r="CF232" i="2"/>
  <c r="CW293" i="2"/>
  <c r="CO258" i="2"/>
  <c r="CY223" i="2"/>
  <c r="AJ127" i="2"/>
  <c r="AY219" i="3"/>
  <c r="AY209" i="3"/>
  <c r="AY225" i="3"/>
  <c r="CV279" i="2"/>
  <c r="CH279" i="2"/>
  <c r="CI279" i="2"/>
  <c r="AN135" i="2"/>
  <c r="CW258" i="2"/>
  <c r="AY228" i="2"/>
  <c r="AX335" i="3"/>
  <c r="CF293" i="2"/>
  <c r="CS234" i="2"/>
  <c r="AY280" i="3"/>
  <c r="AY279" i="2"/>
  <c r="CK223" i="2"/>
  <c r="AY202" i="2"/>
  <c r="Y58" i="2"/>
  <c r="B437" i="3"/>
  <c r="AY250" i="3"/>
  <c r="AW311" i="3"/>
  <c r="AX332" i="3"/>
  <c r="CE236" i="2"/>
  <c r="AY236" i="2" s="1"/>
  <c r="CY236" i="2"/>
  <c r="CT236" i="2"/>
  <c r="V400" i="2"/>
  <c r="AY245" i="2"/>
  <c r="CI291" i="2"/>
  <c r="CH291" i="2"/>
  <c r="CW291" i="2"/>
  <c r="AB48" i="2"/>
  <c r="CT223" i="2"/>
  <c r="CV265" i="2"/>
  <c r="CK232" i="2"/>
  <c r="AY232" i="2" s="1"/>
  <c r="AY213" i="2"/>
  <c r="AN363" i="2"/>
  <c r="CS232" i="2"/>
  <c r="CO365" i="2"/>
  <c r="R187" i="2"/>
  <c r="CA365" i="2"/>
  <c r="AN365" i="2" s="1"/>
  <c r="CF265" i="2"/>
  <c r="CV283" i="2"/>
  <c r="AY230" i="2"/>
  <c r="AB46" i="2"/>
  <c r="AB40" i="2"/>
  <c r="AT378" i="2"/>
  <c r="CF209" i="2"/>
  <c r="AY211" i="3"/>
  <c r="AW321" i="3"/>
  <c r="CF258" i="2"/>
  <c r="CI293" i="2"/>
  <c r="CG293" i="2"/>
  <c r="CI265" i="2"/>
  <c r="AW310" i="2"/>
  <c r="CO265" i="2"/>
  <c r="CT209" i="2"/>
  <c r="AY245" i="3"/>
  <c r="AY198" i="3"/>
  <c r="CT291" i="2"/>
  <c r="CT293" i="2"/>
  <c r="CA265" i="2"/>
  <c r="AY265" i="2" s="1"/>
  <c r="CP365" i="2"/>
  <c r="CR351" i="2"/>
  <c r="CI269" i="2"/>
  <c r="CW265" i="2"/>
  <c r="CT283" i="2"/>
  <c r="AY238" i="2"/>
  <c r="C183" i="2"/>
  <c r="AN133" i="2"/>
  <c r="CE234" i="2"/>
  <c r="AY234" i="2" s="1"/>
  <c r="CA180" i="2"/>
  <c r="R180" i="2" s="1"/>
  <c r="AY208" i="3"/>
  <c r="AY283" i="3"/>
  <c r="S65" i="2"/>
  <c r="AM103" i="3"/>
  <c r="AY264" i="3"/>
  <c r="AY289" i="3"/>
  <c r="AW312" i="3"/>
  <c r="AY235" i="3"/>
  <c r="AY237" i="3"/>
  <c r="AY252" i="3"/>
  <c r="AY293" i="3"/>
  <c r="AY263" i="3"/>
  <c r="AW320" i="3"/>
  <c r="AY278" i="3"/>
  <c r="AL345" i="3"/>
  <c r="AZ97" i="3"/>
  <c r="AX97" i="3"/>
  <c r="P154" i="3"/>
  <c r="AY258" i="3"/>
  <c r="AL346" i="3"/>
  <c r="AX331" i="3"/>
  <c r="AM105" i="3"/>
  <c r="AX330" i="3"/>
  <c r="AY279" i="3"/>
  <c r="AY269" i="3"/>
  <c r="AY270" i="3"/>
  <c r="AW319" i="3"/>
  <c r="AX334" i="3"/>
  <c r="AY256" i="3"/>
  <c r="AY287" i="3"/>
  <c r="A437" i="3"/>
  <c r="AY285" i="3"/>
  <c r="AY265" i="3"/>
  <c r="AX333" i="3"/>
  <c r="AY248" i="3"/>
  <c r="AW308" i="3"/>
  <c r="V351" i="3"/>
  <c r="AY291" i="3"/>
  <c r="AY267" i="3"/>
  <c r="AW318" i="3"/>
  <c r="CP386" i="2"/>
  <c r="CO386" i="2"/>
  <c r="CB386" i="2"/>
  <c r="CA386" i="2"/>
  <c r="CP362" i="2"/>
  <c r="CO362" i="2"/>
  <c r="CB362" i="2"/>
  <c r="CA362" i="2"/>
  <c r="CQ332" i="2"/>
  <c r="CE332" i="2"/>
  <c r="CT332" i="2"/>
  <c r="CD332" i="2"/>
  <c r="CF332" i="2"/>
  <c r="CS332" i="2"/>
  <c r="CR332" i="2"/>
  <c r="CC332" i="2"/>
  <c r="CR316" i="2"/>
  <c r="CG316" i="2"/>
  <c r="CT316" i="2"/>
  <c r="CS316" i="2"/>
  <c r="CF316" i="2"/>
  <c r="CU316" i="2"/>
  <c r="CE316" i="2"/>
  <c r="CD316" i="2"/>
  <c r="CF220" i="2"/>
  <c r="CS220" i="2"/>
  <c r="CY220" i="2"/>
  <c r="CK220" i="2"/>
  <c r="CT220" i="2"/>
  <c r="CE220" i="2"/>
  <c r="CY205" i="2"/>
  <c r="CF205" i="2"/>
  <c r="CT205" i="2"/>
  <c r="CE205" i="2"/>
  <c r="CK205" i="2"/>
  <c r="CS205" i="2"/>
  <c r="CF221" i="2"/>
  <c r="CY221" i="2"/>
  <c r="CT221" i="2"/>
  <c r="CK221" i="2"/>
  <c r="CE221" i="2"/>
  <c r="CS221" i="2"/>
  <c r="CC150" i="2"/>
  <c r="CB150" i="2"/>
  <c r="AS150" i="2" s="1"/>
  <c r="CQ150" i="2"/>
  <c r="CP150" i="2"/>
  <c r="CS314" i="2"/>
  <c r="CG314" i="2"/>
  <c r="CT314" i="2"/>
  <c r="CF314" i="2"/>
  <c r="CR314" i="2"/>
  <c r="CE314" i="2"/>
  <c r="CD314" i="2"/>
  <c r="CU314" i="2"/>
  <c r="CR344" i="2"/>
  <c r="CC344" i="2"/>
  <c r="CQ344" i="2"/>
  <c r="CD344" i="2"/>
  <c r="AL344" i="2" s="1"/>
  <c r="CO301" i="2"/>
  <c r="CA301" i="2"/>
  <c r="CD301" i="2"/>
  <c r="CR301" i="2"/>
  <c r="CC301" i="2"/>
  <c r="CQ301" i="2"/>
  <c r="CB301" i="2"/>
  <c r="CP301" i="2"/>
  <c r="AY289" i="2"/>
  <c r="CO299" i="2"/>
  <c r="CA299" i="2"/>
  <c r="CQ299" i="2"/>
  <c r="CB299" i="2"/>
  <c r="CP299" i="2"/>
  <c r="CR299" i="2"/>
  <c r="CC299" i="2"/>
  <c r="CD299" i="2"/>
  <c r="CY237" i="2"/>
  <c r="CF237" i="2"/>
  <c r="CT237" i="2"/>
  <c r="CE237" i="2"/>
  <c r="AY237" i="2" s="1"/>
  <c r="CS237" i="2"/>
  <c r="CK237" i="2"/>
  <c r="CV280" i="2"/>
  <c r="CI280" i="2"/>
  <c r="CO280" i="2"/>
  <c r="CA280" i="2"/>
  <c r="CW280" i="2"/>
  <c r="CH280" i="2"/>
  <c r="CT231" i="2"/>
  <c r="CE231" i="2"/>
  <c r="CY231" i="2"/>
  <c r="CK231" i="2"/>
  <c r="AY231" i="2" s="1"/>
  <c r="CF231" i="2"/>
  <c r="CS231" i="2"/>
  <c r="CF207" i="2"/>
  <c r="CY207" i="2"/>
  <c r="CT207" i="2"/>
  <c r="CE207" i="2"/>
  <c r="CK207" i="2"/>
  <c r="CS207" i="2"/>
  <c r="CB154" i="2"/>
  <c r="C157" i="2"/>
  <c r="C163" i="2" s="1"/>
  <c r="CA154" i="2"/>
  <c r="P154" i="2" s="1"/>
  <c r="CP154" i="2"/>
  <c r="CO154" i="2"/>
  <c r="Y11" i="2"/>
  <c r="CV262" i="2"/>
  <c r="CU262" i="2"/>
  <c r="CH262" i="2"/>
  <c r="CG262" i="2"/>
  <c r="CW262" i="2"/>
  <c r="CF262" i="2"/>
  <c r="CA262" i="2"/>
  <c r="CO262" i="2"/>
  <c r="CI262" i="2"/>
  <c r="CT262" i="2"/>
  <c r="CP134" i="2"/>
  <c r="CA134" i="2"/>
  <c r="CO134" i="2"/>
  <c r="CQ134" i="2"/>
  <c r="CB134" i="2"/>
  <c r="CC134" i="2"/>
  <c r="CQ329" i="2"/>
  <c r="CD329" i="2"/>
  <c r="CT329" i="2"/>
  <c r="CC329" i="2"/>
  <c r="CF329" i="2"/>
  <c r="CE329" i="2"/>
  <c r="CR329" i="2"/>
  <c r="CS329" i="2"/>
  <c r="CP388" i="2"/>
  <c r="CO388" i="2"/>
  <c r="CB388" i="2"/>
  <c r="CA388" i="2"/>
  <c r="AT388" i="2" s="1"/>
  <c r="CP379" i="2"/>
  <c r="CO379" i="2"/>
  <c r="CB379" i="2"/>
  <c r="CA379" i="2"/>
  <c r="CP364" i="2"/>
  <c r="CO364" i="2"/>
  <c r="CB364" i="2"/>
  <c r="CA364" i="2"/>
  <c r="AN364" i="2" s="1"/>
  <c r="CQ352" i="2"/>
  <c r="CB352" i="2"/>
  <c r="CO352" i="2"/>
  <c r="CC352" i="2"/>
  <c r="CS352" i="2"/>
  <c r="CA352" i="2"/>
  <c r="CE352" i="2"/>
  <c r="CD352" i="2"/>
  <c r="CR352" i="2"/>
  <c r="CP352" i="2"/>
  <c r="CT319" i="2"/>
  <c r="CE319" i="2"/>
  <c r="CU319" i="2"/>
  <c r="CS319" i="2"/>
  <c r="CG319" i="2"/>
  <c r="CF319" i="2"/>
  <c r="CD319" i="2"/>
  <c r="AW319" i="2" s="1"/>
  <c r="CR319" i="2"/>
  <c r="CU312" i="2"/>
  <c r="CE312" i="2"/>
  <c r="CS312" i="2"/>
  <c r="CF312" i="2"/>
  <c r="CR312" i="2"/>
  <c r="CD312" i="2"/>
  <c r="CT312" i="2"/>
  <c r="CG312" i="2"/>
  <c r="CS308" i="2"/>
  <c r="CG308" i="2"/>
  <c r="CR308" i="2"/>
  <c r="CF308" i="2"/>
  <c r="CE308" i="2"/>
  <c r="CU308" i="2"/>
  <c r="CD308" i="2"/>
  <c r="CT308" i="2"/>
  <c r="CO281" i="2"/>
  <c r="CA281" i="2"/>
  <c r="CW281" i="2"/>
  <c r="CI281" i="2"/>
  <c r="CH281" i="2"/>
  <c r="CV281" i="2"/>
  <c r="AT382" i="2"/>
  <c r="AT372" i="2"/>
  <c r="AN359" i="2"/>
  <c r="CT273" i="2"/>
  <c r="CO273" i="2"/>
  <c r="CF273" i="2"/>
  <c r="CA273" i="2"/>
  <c r="CW273" i="2"/>
  <c r="CI273" i="2"/>
  <c r="CV273" i="2"/>
  <c r="CH273" i="2"/>
  <c r="CU273" i="2"/>
  <c r="CG273" i="2"/>
  <c r="CY233" i="2"/>
  <c r="CF233" i="2"/>
  <c r="CT233" i="2"/>
  <c r="CE233" i="2"/>
  <c r="CS233" i="2"/>
  <c r="CK233" i="2"/>
  <c r="AY208" i="2"/>
  <c r="CV274" i="2"/>
  <c r="CI274" i="2"/>
  <c r="CA274" i="2"/>
  <c r="CU274" i="2"/>
  <c r="CH274" i="2"/>
  <c r="CW274" i="2"/>
  <c r="CO274" i="2"/>
  <c r="CG274" i="2"/>
  <c r="CF274" i="2"/>
  <c r="CT274" i="2"/>
  <c r="CT272" i="2"/>
  <c r="CO272" i="2"/>
  <c r="CF272" i="2"/>
  <c r="CA272" i="2"/>
  <c r="CW272" i="2"/>
  <c r="CI272" i="2"/>
  <c r="CU272" i="2"/>
  <c r="CH272" i="2"/>
  <c r="CG272" i="2"/>
  <c r="CV272" i="2"/>
  <c r="CW256" i="2"/>
  <c r="CO256" i="2"/>
  <c r="CF256" i="2"/>
  <c r="CH256" i="2"/>
  <c r="CV256" i="2"/>
  <c r="CG256" i="2"/>
  <c r="CA256" i="2"/>
  <c r="CU256" i="2"/>
  <c r="CI256" i="2"/>
  <c r="CT256" i="2"/>
  <c r="CW248" i="2"/>
  <c r="CO248" i="2"/>
  <c r="CF248" i="2"/>
  <c r="CH248" i="2"/>
  <c r="CV248" i="2"/>
  <c r="CG248" i="2"/>
  <c r="CA248" i="2"/>
  <c r="CU248" i="2"/>
  <c r="CI248" i="2"/>
  <c r="CT248" i="2"/>
  <c r="CT226" i="2"/>
  <c r="CE226" i="2"/>
  <c r="CY226" i="2"/>
  <c r="CK226" i="2"/>
  <c r="CS226" i="2"/>
  <c r="CF226" i="2"/>
  <c r="CF218" i="2"/>
  <c r="AY218" i="2" s="1"/>
  <c r="CS218" i="2"/>
  <c r="CY218" i="2"/>
  <c r="CK218" i="2"/>
  <c r="CT218" i="2"/>
  <c r="CE218" i="2"/>
  <c r="AY211" i="2"/>
  <c r="CT210" i="2"/>
  <c r="CE210" i="2"/>
  <c r="CY210" i="2"/>
  <c r="CK210" i="2"/>
  <c r="CS210" i="2"/>
  <c r="CF210" i="2"/>
  <c r="CU253" i="2"/>
  <c r="CH253" i="2"/>
  <c r="CW253" i="2"/>
  <c r="CG253" i="2"/>
  <c r="CV253" i="2"/>
  <c r="CF253" i="2"/>
  <c r="CA253" i="2"/>
  <c r="CO253" i="2"/>
  <c r="CI253" i="2"/>
  <c r="CT253" i="2"/>
  <c r="AY227" i="2"/>
  <c r="CY203" i="2"/>
  <c r="CF203" i="2"/>
  <c r="CT203" i="2"/>
  <c r="CE203" i="2"/>
  <c r="CK203" i="2"/>
  <c r="CS203" i="2"/>
  <c r="CY195" i="2"/>
  <c r="CF195" i="2"/>
  <c r="CT195" i="2"/>
  <c r="CE195" i="2"/>
  <c r="CK195" i="2"/>
  <c r="CS195" i="2"/>
  <c r="Y13" i="2"/>
  <c r="CU307" i="2"/>
  <c r="CE307" i="2"/>
  <c r="CT307" i="2"/>
  <c r="CG307" i="2"/>
  <c r="CF307" i="2"/>
  <c r="CS307" i="2"/>
  <c r="CD307" i="2"/>
  <c r="CR307" i="2"/>
  <c r="CV284" i="2"/>
  <c r="CI284" i="2"/>
  <c r="CA284" i="2"/>
  <c r="CU284" i="2"/>
  <c r="CF284" i="2"/>
  <c r="CT284" i="2"/>
  <c r="CO284" i="2"/>
  <c r="CW284" i="2"/>
  <c r="CH284" i="2"/>
  <c r="CG284" i="2"/>
  <c r="CV288" i="2"/>
  <c r="CI288" i="2"/>
  <c r="CA288" i="2"/>
  <c r="AY288" i="2" s="1"/>
  <c r="CU288" i="2"/>
  <c r="CF288" i="2"/>
  <c r="CT288" i="2"/>
  <c r="CO288" i="2"/>
  <c r="CW288" i="2"/>
  <c r="CH288" i="2"/>
  <c r="CG288" i="2"/>
  <c r="CQ138" i="2"/>
  <c r="CB138" i="2"/>
  <c r="CP138" i="2"/>
  <c r="CA138" i="2"/>
  <c r="CO138" i="2"/>
  <c r="CC138" i="2"/>
  <c r="CV104" i="2"/>
  <c r="CG104" i="2"/>
  <c r="CU104" i="2"/>
  <c r="CW104" i="2"/>
  <c r="CI104" i="2"/>
  <c r="CH104" i="2"/>
  <c r="S82" i="2"/>
  <c r="S78" i="2"/>
  <c r="S74" i="2"/>
  <c r="S70" i="2"/>
  <c r="S66" i="2"/>
  <c r="AM105" i="2"/>
  <c r="AJ128" i="2"/>
  <c r="AJ120" i="2"/>
  <c r="Y14" i="2"/>
  <c r="P160" i="2"/>
  <c r="P156" i="2"/>
  <c r="AZ96" i="2"/>
  <c r="AX96" i="2"/>
  <c r="Y56" i="2"/>
  <c r="AT387" i="2"/>
  <c r="P155" i="2"/>
  <c r="AM103" i="2"/>
  <c r="AX97" i="2"/>
  <c r="AZ97" i="2"/>
  <c r="R186" i="2"/>
  <c r="AN139" i="2"/>
  <c r="CP376" i="2"/>
  <c r="CO376" i="2"/>
  <c r="CB376" i="2"/>
  <c r="CA376" i="2"/>
  <c r="AT376" i="2" s="1"/>
  <c r="CQ334" i="2"/>
  <c r="CC334" i="2"/>
  <c r="CT334" i="2"/>
  <c r="CF334" i="2"/>
  <c r="CS334" i="2"/>
  <c r="CR334" i="2"/>
  <c r="CE334" i="2"/>
  <c r="CD334" i="2"/>
  <c r="CQ330" i="2"/>
  <c r="CE330" i="2"/>
  <c r="CT330" i="2"/>
  <c r="CD330" i="2"/>
  <c r="CF330" i="2"/>
  <c r="CS330" i="2"/>
  <c r="CR330" i="2"/>
  <c r="CC330" i="2"/>
  <c r="CT309" i="2"/>
  <c r="CD309" i="2"/>
  <c r="CS309" i="2"/>
  <c r="CG309" i="2"/>
  <c r="CU309" i="2"/>
  <c r="CF309" i="2"/>
  <c r="CR309" i="2"/>
  <c r="CE309" i="2"/>
  <c r="CV286" i="2"/>
  <c r="CI286" i="2"/>
  <c r="CA286" i="2"/>
  <c r="CH286" i="2"/>
  <c r="CW286" i="2"/>
  <c r="CG286" i="2"/>
  <c r="CO286" i="2"/>
  <c r="CF286" i="2"/>
  <c r="CU286" i="2"/>
  <c r="CT286" i="2"/>
  <c r="CT317" i="2"/>
  <c r="CE317" i="2"/>
  <c r="CD317" i="2"/>
  <c r="CU317" i="2"/>
  <c r="CG317" i="2"/>
  <c r="CS317" i="2"/>
  <c r="CF317" i="2"/>
  <c r="CR317" i="2"/>
  <c r="CT271" i="2"/>
  <c r="CO271" i="2"/>
  <c r="CF271" i="2"/>
  <c r="CA271" i="2"/>
  <c r="CW271" i="2"/>
  <c r="CI271" i="2"/>
  <c r="CV271" i="2"/>
  <c r="CH271" i="2"/>
  <c r="CU271" i="2"/>
  <c r="CG271" i="2"/>
  <c r="CY235" i="2"/>
  <c r="CF235" i="2"/>
  <c r="CT235" i="2"/>
  <c r="CE235" i="2"/>
  <c r="CS235" i="2"/>
  <c r="CK235" i="2"/>
  <c r="CT212" i="2"/>
  <c r="CE212" i="2"/>
  <c r="AY212" i="2" s="1"/>
  <c r="CS212" i="2"/>
  <c r="CY212" i="2"/>
  <c r="CK212" i="2"/>
  <c r="CF212" i="2"/>
  <c r="CY197" i="2"/>
  <c r="CF197" i="2"/>
  <c r="CT197" i="2"/>
  <c r="CE197" i="2"/>
  <c r="CK197" i="2"/>
  <c r="CS197" i="2"/>
  <c r="CP136" i="2"/>
  <c r="CA136" i="2"/>
  <c r="CO136" i="2"/>
  <c r="CQ136" i="2"/>
  <c r="CC136" i="2"/>
  <c r="CB136" i="2"/>
  <c r="AN136" i="2" s="1"/>
  <c r="CP98" i="2"/>
  <c r="CA98" i="2"/>
  <c r="CO98" i="2"/>
  <c r="CQ98" i="2"/>
  <c r="CB98" i="2"/>
  <c r="CC98" i="2"/>
  <c r="C176" i="2"/>
  <c r="CP384" i="2"/>
  <c r="CO384" i="2"/>
  <c r="CB384" i="2"/>
  <c r="CA384" i="2"/>
  <c r="AT384" i="2" s="1"/>
  <c r="CP373" i="2"/>
  <c r="CO373" i="2"/>
  <c r="CB373" i="2"/>
  <c r="CA373" i="2"/>
  <c r="AT373" i="2" s="1"/>
  <c r="CP360" i="2"/>
  <c r="CO360" i="2"/>
  <c r="CB360" i="2"/>
  <c r="CA360" i="2"/>
  <c r="AN360" i="2" s="1"/>
  <c r="G409" i="2"/>
  <c r="CR346" i="2"/>
  <c r="CC346" i="2"/>
  <c r="CQ346" i="2"/>
  <c r="CD346" i="2"/>
  <c r="AL346" i="2" s="1"/>
  <c r="CS324" i="2"/>
  <c r="CD324" i="2"/>
  <c r="CR324" i="2"/>
  <c r="CG324" i="2"/>
  <c r="CU324" i="2"/>
  <c r="CE324" i="2"/>
  <c r="CT324" i="2"/>
  <c r="CF324" i="2"/>
  <c r="CO298" i="2"/>
  <c r="CA298" i="2"/>
  <c r="CR298" i="2"/>
  <c r="CC298" i="2"/>
  <c r="CQ298" i="2"/>
  <c r="CB298" i="2"/>
  <c r="CD298" i="2"/>
  <c r="CP298" i="2"/>
  <c r="CQ335" i="2"/>
  <c r="CE335" i="2"/>
  <c r="CT335" i="2"/>
  <c r="CD335" i="2"/>
  <c r="AX335" i="2" s="1"/>
  <c r="CS335" i="2"/>
  <c r="CC335" i="2"/>
  <c r="CR335" i="2"/>
  <c r="CF335" i="2"/>
  <c r="AY293" i="2"/>
  <c r="AY285" i="2"/>
  <c r="AY291" i="2"/>
  <c r="AY223" i="2"/>
  <c r="CT222" i="2"/>
  <c r="CE222" i="2"/>
  <c r="CS222" i="2"/>
  <c r="CF222" i="2"/>
  <c r="AY222" i="2" s="1"/>
  <c r="CY222" i="2"/>
  <c r="CK222" i="2"/>
  <c r="CT214" i="2"/>
  <c r="CE214" i="2"/>
  <c r="CS214" i="2"/>
  <c r="CF214" i="2"/>
  <c r="CY214" i="2"/>
  <c r="CK214" i="2"/>
  <c r="CT323" i="2"/>
  <c r="CE323" i="2"/>
  <c r="CR323" i="2"/>
  <c r="CF323" i="2"/>
  <c r="CD323" i="2"/>
  <c r="CG323" i="2"/>
  <c r="CU323" i="2"/>
  <c r="CS323" i="2"/>
  <c r="CV268" i="2"/>
  <c r="CI268" i="2"/>
  <c r="CA268" i="2"/>
  <c r="CU268" i="2"/>
  <c r="CH268" i="2"/>
  <c r="CW268" i="2"/>
  <c r="CO268" i="2"/>
  <c r="CT268" i="2"/>
  <c r="CG268" i="2"/>
  <c r="CF268" i="2"/>
  <c r="CY199" i="2"/>
  <c r="CF199" i="2"/>
  <c r="CT199" i="2"/>
  <c r="CE199" i="2"/>
  <c r="CK199" i="2"/>
  <c r="CS199" i="2"/>
  <c r="CW252" i="2"/>
  <c r="CO252" i="2"/>
  <c r="CF252" i="2"/>
  <c r="CH252" i="2"/>
  <c r="CV252" i="2"/>
  <c r="CG252" i="2"/>
  <c r="CA252" i="2"/>
  <c r="CU252" i="2"/>
  <c r="CI252" i="2"/>
  <c r="CT252" i="2"/>
  <c r="CW261" i="2"/>
  <c r="CO261" i="2"/>
  <c r="CF261" i="2"/>
  <c r="CH261" i="2"/>
  <c r="CV261" i="2"/>
  <c r="CG261" i="2"/>
  <c r="CA261" i="2"/>
  <c r="CT261" i="2"/>
  <c r="CU261" i="2"/>
  <c r="CI261" i="2"/>
  <c r="CF219" i="2"/>
  <c r="CY219" i="2"/>
  <c r="CT219" i="2"/>
  <c r="CK219" i="2"/>
  <c r="CE219" i="2"/>
  <c r="CS219" i="2"/>
  <c r="CC146" i="2"/>
  <c r="CB146" i="2"/>
  <c r="AS146" i="2" s="1"/>
  <c r="CQ146" i="2"/>
  <c r="CP146" i="2"/>
  <c r="CV264" i="2"/>
  <c r="CI264" i="2"/>
  <c r="CA264" i="2"/>
  <c r="CU264" i="2"/>
  <c r="CH264" i="2"/>
  <c r="CW264" i="2"/>
  <c r="CO264" i="2"/>
  <c r="CG264" i="2"/>
  <c r="CF264" i="2"/>
  <c r="CT264" i="2"/>
  <c r="AN141" i="2"/>
  <c r="V401" i="2"/>
  <c r="CP381" i="2"/>
  <c r="CO381" i="2"/>
  <c r="CB381" i="2"/>
  <c r="CA381" i="2"/>
  <c r="AT381" i="2" s="1"/>
  <c r="CP366" i="2"/>
  <c r="CO366" i="2"/>
  <c r="CB366" i="2"/>
  <c r="CA366" i="2"/>
  <c r="CP358" i="2"/>
  <c r="CO358" i="2"/>
  <c r="CB358" i="2"/>
  <c r="CA358" i="2"/>
  <c r="AN358" i="2" s="1"/>
  <c r="CT321" i="2"/>
  <c r="CE321" i="2"/>
  <c r="CS321" i="2"/>
  <c r="CG321" i="2"/>
  <c r="CR321" i="2"/>
  <c r="CF321" i="2"/>
  <c r="CD321" i="2"/>
  <c r="CU321" i="2"/>
  <c r="CQ333" i="2"/>
  <c r="CE333" i="2"/>
  <c r="CT333" i="2"/>
  <c r="CD333" i="2"/>
  <c r="CF333" i="2"/>
  <c r="CC333" i="2"/>
  <c r="AX333" i="2" s="1"/>
  <c r="CS333" i="2"/>
  <c r="CR333" i="2"/>
  <c r="CQ331" i="2"/>
  <c r="CE331" i="2"/>
  <c r="CT331" i="2"/>
  <c r="CD331" i="2"/>
  <c r="CF331" i="2"/>
  <c r="CC331" i="2"/>
  <c r="AX331" i="2" s="1"/>
  <c r="CS331" i="2"/>
  <c r="CR331" i="2"/>
  <c r="V398" i="2"/>
  <c r="CR318" i="2"/>
  <c r="CG318" i="2"/>
  <c r="CS318" i="2"/>
  <c r="CF318" i="2"/>
  <c r="CE318" i="2"/>
  <c r="CU318" i="2"/>
  <c r="CD318" i="2"/>
  <c r="CT318" i="2"/>
  <c r="CV290" i="2"/>
  <c r="CI290" i="2"/>
  <c r="CA290" i="2"/>
  <c r="CH290" i="2"/>
  <c r="CW290" i="2"/>
  <c r="CG290" i="2"/>
  <c r="CO290" i="2"/>
  <c r="CT290" i="2"/>
  <c r="CF290" i="2"/>
  <c r="CU290" i="2"/>
  <c r="CV282" i="2"/>
  <c r="CI282" i="2"/>
  <c r="CA282" i="2"/>
  <c r="CH282" i="2"/>
  <c r="CW282" i="2"/>
  <c r="CG282" i="2"/>
  <c r="CO282" i="2"/>
  <c r="CF282" i="2"/>
  <c r="CU282" i="2"/>
  <c r="CT282" i="2"/>
  <c r="CR337" i="2"/>
  <c r="CF337" i="2"/>
  <c r="CT337" i="2"/>
  <c r="CS337" i="2"/>
  <c r="CE337" i="2"/>
  <c r="CD337" i="2"/>
  <c r="CC337" i="2"/>
  <c r="AX337" i="2" s="1"/>
  <c r="CQ337" i="2"/>
  <c r="CQ336" i="2"/>
  <c r="CE336" i="2"/>
  <c r="CT336" i="2"/>
  <c r="CD336" i="2"/>
  <c r="CS336" i="2"/>
  <c r="CC336" i="2"/>
  <c r="CR336" i="2"/>
  <c r="CF336" i="2"/>
  <c r="AY277" i="2"/>
  <c r="AY275" i="2"/>
  <c r="AY269" i="2"/>
  <c r="AY267" i="2"/>
  <c r="AY263" i="2"/>
  <c r="AY287" i="2"/>
  <c r="CY239" i="2"/>
  <c r="CF239" i="2"/>
  <c r="CT239" i="2"/>
  <c r="CE239" i="2"/>
  <c r="AY239" i="2" s="1"/>
  <c r="CS239" i="2"/>
  <c r="CK239" i="2"/>
  <c r="CV292" i="2"/>
  <c r="CI292" i="2"/>
  <c r="CA292" i="2"/>
  <c r="CU292" i="2"/>
  <c r="CF292" i="2"/>
  <c r="CT292" i="2"/>
  <c r="CO292" i="2"/>
  <c r="CW292" i="2"/>
  <c r="CH292" i="2"/>
  <c r="CG292" i="2"/>
  <c r="CT270" i="2"/>
  <c r="CO270" i="2"/>
  <c r="CF270" i="2"/>
  <c r="CA270" i="2"/>
  <c r="CW270" i="2"/>
  <c r="CI270" i="2"/>
  <c r="CU270" i="2"/>
  <c r="CH270" i="2"/>
  <c r="CG270" i="2"/>
  <c r="CV270" i="2"/>
  <c r="CT224" i="2"/>
  <c r="CE224" i="2"/>
  <c r="CK224" i="2"/>
  <c r="CS224" i="2"/>
  <c r="CF224" i="2"/>
  <c r="AY224" i="2" s="1"/>
  <c r="CY224" i="2"/>
  <c r="AY217" i="2"/>
  <c r="CT216" i="2"/>
  <c r="CE216" i="2"/>
  <c r="CK216" i="2"/>
  <c r="CS216" i="2"/>
  <c r="CF216" i="2"/>
  <c r="CY216" i="2"/>
  <c r="AY209" i="2"/>
  <c r="CY201" i="2"/>
  <c r="CF201" i="2"/>
  <c r="CT201" i="2"/>
  <c r="CE201" i="2"/>
  <c r="AY201" i="2" s="1"/>
  <c r="CK201" i="2"/>
  <c r="CS201" i="2"/>
  <c r="AW322" i="2"/>
  <c r="CV278" i="2"/>
  <c r="CI278" i="2"/>
  <c r="CA278" i="2"/>
  <c r="CU278" i="2"/>
  <c r="CH278" i="2"/>
  <c r="CW278" i="2"/>
  <c r="CO278" i="2"/>
  <c r="CF278" i="2"/>
  <c r="CT278" i="2"/>
  <c r="CG278" i="2"/>
  <c r="CV266" i="2"/>
  <c r="CI266" i="2"/>
  <c r="CA266" i="2"/>
  <c r="CU266" i="2"/>
  <c r="CH266" i="2"/>
  <c r="CW266" i="2"/>
  <c r="CO266" i="2"/>
  <c r="CF266" i="2"/>
  <c r="CT266" i="2"/>
  <c r="CG266" i="2"/>
  <c r="CU257" i="2"/>
  <c r="CH257" i="2"/>
  <c r="CW257" i="2"/>
  <c r="CG257" i="2"/>
  <c r="CV257" i="2"/>
  <c r="CF257" i="2"/>
  <c r="CA257" i="2"/>
  <c r="CT257" i="2"/>
  <c r="CO257" i="2"/>
  <c r="CI257" i="2"/>
  <c r="AY250" i="2"/>
  <c r="CC147" i="2"/>
  <c r="CB147" i="2"/>
  <c r="AS147" i="2" s="1"/>
  <c r="CQ147" i="2"/>
  <c r="CP147" i="2"/>
  <c r="CV106" i="2"/>
  <c r="CG106" i="2"/>
  <c r="AM106" i="2" s="1"/>
  <c r="CU106" i="2"/>
  <c r="CW106" i="2"/>
  <c r="CH106" i="2"/>
  <c r="CI106" i="2"/>
  <c r="CP95" i="2"/>
  <c r="CA95" i="2"/>
  <c r="CO95" i="2"/>
  <c r="CC95" i="2"/>
  <c r="CQ95" i="2"/>
  <c r="CB95" i="2"/>
  <c r="P161" i="2"/>
  <c r="CU249" i="2"/>
  <c r="CH249" i="2"/>
  <c r="CW249" i="2"/>
  <c r="CG249" i="2"/>
  <c r="CV249" i="2"/>
  <c r="CF249" i="2"/>
  <c r="CA249" i="2"/>
  <c r="CT249" i="2"/>
  <c r="CO249" i="2"/>
  <c r="CI249" i="2"/>
  <c r="S167" i="2"/>
  <c r="S174" i="2"/>
  <c r="CQ140" i="2"/>
  <c r="CB140" i="2"/>
  <c r="CP140" i="2"/>
  <c r="CA140" i="2"/>
  <c r="CO140" i="2"/>
  <c r="CC140" i="2"/>
  <c r="AJ126" i="2"/>
  <c r="CV276" i="2"/>
  <c r="CI276" i="2"/>
  <c r="CA276" i="2"/>
  <c r="CU276" i="2"/>
  <c r="CH276" i="2"/>
  <c r="CW276" i="2"/>
  <c r="CO276" i="2"/>
  <c r="CG276" i="2"/>
  <c r="CF276" i="2"/>
  <c r="CT276" i="2"/>
  <c r="AJ119" i="2"/>
  <c r="AY253" i="2" l="1"/>
  <c r="AY220" i="2"/>
  <c r="AN362" i="2"/>
  <c r="AN366" i="2"/>
  <c r="AY274" i="2"/>
  <c r="AW312" i="2"/>
  <c r="AY226" i="2"/>
  <c r="AW316" i="2"/>
  <c r="AT386" i="2"/>
  <c r="AY268" i="2"/>
  <c r="AY195" i="2"/>
  <c r="AY216" i="2"/>
  <c r="AY219" i="2"/>
  <c r="AY221" i="2"/>
  <c r="AY214" i="2"/>
  <c r="AY252" i="2"/>
  <c r="B437" i="2"/>
  <c r="AY256" i="2"/>
  <c r="AY197" i="2"/>
  <c r="AY210" i="2"/>
  <c r="AY233" i="2"/>
  <c r="AY281" i="2"/>
  <c r="AT379" i="2"/>
  <c r="AX332" i="2"/>
  <c r="A437" i="2"/>
  <c r="AY203" i="2"/>
  <c r="AY207" i="2"/>
  <c r="AY205" i="2"/>
  <c r="AW321" i="2"/>
  <c r="AY199" i="2"/>
  <c r="AW314" i="2"/>
  <c r="AY235" i="2"/>
  <c r="AX336" i="2"/>
  <c r="AW308" i="2"/>
  <c r="AY270" i="2"/>
  <c r="AW317" i="2"/>
  <c r="AY273" i="2"/>
  <c r="AY266" i="2"/>
  <c r="AY290" i="2"/>
  <c r="AY272" i="2"/>
  <c r="AY276" i="2"/>
  <c r="AY249" i="2"/>
  <c r="AZ95" i="2"/>
  <c r="AX95" i="2"/>
  <c r="AY257" i="2"/>
  <c r="AY278" i="2"/>
  <c r="AY292" i="2"/>
  <c r="AY282" i="2"/>
  <c r="AW323" i="2"/>
  <c r="AX98" i="2"/>
  <c r="AW309" i="2"/>
  <c r="AX334" i="2"/>
  <c r="AY284" i="2"/>
  <c r="AW307" i="2"/>
  <c r="V352" i="2"/>
  <c r="AY262" i="2"/>
  <c r="AP301" i="2"/>
  <c r="AW318" i="2"/>
  <c r="AX330" i="2"/>
  <c r="AX329" i="2"/>
  <c r="AN140" i="2"/>
  <c r="AY264" i="2"/>
  <c r="AY261" i="2"/>
  <c r="AP298" i="2"/>
  <c r="AW324" i="2"/>
  <c r="AY271" i="2"/>
  <c r="AY286" i="2"/>
  <c r="AM104" i="2"/>
  <c r="AY248" i="2"/>
  <c r="AN134" i="2"/>
  <c r="AY280" i="2"/>
  <c r="AP299" i="2"/>
  <c r="F411" i="1" l="1"/>
  <c r="E411" i="1"/>
  <c r="D411" i="1"/>
  <c r="C411" i="1"/>
  <c r="F410" i="1"/>
  <c r="E410" i="1"/>
  <c r="D410" i="1"/>
  <c r="C410" i="1"/>
  <c r="F409" i="1"/>
  <c r="E409" i="1"/>
  <c r="D409" i="1"/>
  <c r="C409" i="1"/>
  <c r="U398" i="1"/>
  <c r="T398" i="1"/>
  <c r="S398" i="1"/>
  <c r="R398" i="1"/>
  <c r="Q398" i="1"/>
  <c r="P398" i="1"/>
  <c r="O398" i="1"/>
  <c r="N398" i="1"/>
  <c r="M398" i="1"/>
  <c r="L398" i="1"/>
  <c r="K398" i="1"/>
  <c r="U397" i="1"/>
  <c r="T397" i="1"/>
  <c r="S397" i="1"/>
  <c r="R397" i="1"/>
  <c r="Q397" i="1"/>
  <c r="P397" i="1"/>
  <c r="O397" i="1"/>
  <c r="N397" i="1"/>
  <c r="M397" i="1"/>
  <c r="L397" i="1"/>
  <c r="K397" i="1"/>
  <c r="U396" i="1"/>
  <c r="T396" i="1"/>
  <c r="S396" i="1"/>
  <c r="R396" i="1"/>
  <c r="Q396" i="1"/>
  <c r="P396" i="1"/>
  <c r="O396" i="1"/>
  <c r="N396" i="1"/>
  <c r="M396" i="1"/>
  <c r="L396" i="1"/>
  <c r="K396" i="1"/>
  <c r="L404" i="1"/>
  <c r="K404" i="1"/>
  <c r="J404" i="1"/>
  <c r="I404" i="1"/>
  <c r="H404" i="1"/>
  <c r="G404" i="1"/>
  <c r="F404" i="1"/>
  <c r="E404" i="1"/>
  <c r="D404" i="1"/>
  <c r="C404" i="1"/>
  <c r="L403" i="1"/>
  <c r="K403" i="1"/>
  <c r="J403" i="1"/>
  <c r="I403" i="1"/>
  <c r="H403" i="1"/>
  <c r="G403" i="1"/>
  <c r="F403" i="1"/>
  <c r="E403" i="1"/>
  <c r="D403" i="1"/>
  <c r="C403" i="1"/>
  <c r="L402" i="1"/>
  <c r="K402" i="1"/>
  <c r="J402" i="1"/>
  <c r="I402" i="1"/>
  <c r="H402" i="1"/>
  <c r="G402" i="1"/>
  <c r="F402" i="1"/>
  <c r="E402" i="1"/>
  <c r="D402" i="1"/>
  <c r="C402" i="1"/>
  <c r="L401" i="1"/>
  <c r="K401" i="1"/>
  <c r="J401" i="1"/>
  <c r="I401" i="1"/>
  <c r="H401" i="1"/>
  <c r="G401" i="1"/>
  <c r="F401" i="1"/>
  <c r="E401" i="1"/>
  <c r="D401" i="1"/>
  <c r="C401" i="1"/>
  <c r="L400" i="1"/>
  <c r="K400" i="1"/>
  <c r="J400" i="1"/>
  <c r="I400" i="1"/>
  <c r="H400" i="1"/>
  <c r="G400" i="1"/>
  <c r="F400" i="1"/>
  <c r="E400" i="1"/>
  <c r="D400" i="1"/>
  <c r="C400" i="1"/>
  <c r="I398" i="1"/>
  <c r="H398" i="1"/>
  <c r="G398" i="1"/>
  <c r="F398" i="1"/>
  <c r="E398" i="1"/>
  <c r="D398" i="1"/>
  <c r="C398" i="1"/>
  <c r="I397" i="1"/>
  <c r="H397" i="1"/>
  <c r="G397" i="1"/>
  <c r="F397" i="1"/>
  <c r="E397" i="1"/>
  <c r="D397" i="1"/>
  <c r="C397" i="1"/>
  <c r="I396" i="1"/>
  <c r="H396" i="1"/>
  <c r="G396" i="1"/>
  <c r="F396" i="1"/>
  <c r="E396" i="1"/>
  <c r="D396" i="1"/>
  <c r="C396" i="1"/>
  <c r="L394" i="1"/>
  <c r="K394" i="1"/>
  <c r="J394" i="1"/>
  <c r="I394" i="1"/>
  <c r="H394" i="1"/>
  <c r="G394" i="1"/>
  <c r="F394" i="1"/>
  <c r="E394" i="1"/>
  <c r="D394" i="1"/>
  <c r="C394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AK344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AW339" i="1"/>
  <c r="AV339" i="1"/>
  <c r="AU339" i="1"/>
  <c r="AT339" i="1"/>
  <c r="AS339" i="1"/>
  <c r="AR339" i="1"/>
  <c r="AQ339" i="1"/>
  <c r="AP339" i="1"/>
  <c r="AO339" i="1"/>
  <c r="AN339" i="1"/>
  <c r="AM339" i="1"/>
  <c r="AL339" i="1"/>
  <c r="AK339" i="1"/>
  <c r="AJ339" i="1"/>
  <c r="AI339" i="1"/>
  <c r="AH339" i="1"/>
  <c r="AG339" i="1"/>
  <c r="AF339" i="1"/>
  <c r="AE339" i="1"/>
  <c r="AD339" i="1"/>
  <c r="AC339" i="1"/>
  <c r="AB339" i="1"/>
  <c r="AA339" i="1"/>
  <c r="Z339" i="1"/>
  <c r="Y339" i="1"/>
  <c r="X339" i="1"/>
  <c r="W339" i="1"/>
  <c r="V339" i="1"/>
  <c r="U339" i="1"/>
  <c r="T339" i="1"/>
  <c r="S339" i="1"/>
  <c r="R339" i="1"/>
  <c r="Q339" i="1"/>
  <c r="P339" i="1"/>
  <c r="O339" i="1"/>
  <c r="N339" i="1"/>
  <c r="M339" i="1"/>
  <c r="L339" i="1"/>
  <c r="K339" i="1"/>
  <c r="J339" i="1"/>
  <c r="I339" i="1"/>
  <c r="H339" i="1"/>
  <c r="G339" i="1"/>
  <c r="F339" i="1"/>
  <c r="AW338" i="1"/>
  <c r="AV338" i="1"/>
  <c r="AU338" i="1"/>
  <c r="AT338" i="1"/>
  <c r="AS338" i="1"/>
  <c r="AR338" i="1"/>
  <c r="AQ338" i="1"/>
  <c r="AP338" i="1"/>
  <c r="AO338" i="1"/>
  <c r="AN338" i="1"/>
  <c r="AM338" i="1"/>
  <c r="AL338" i="1"/>
  <c r="AK338" i="1"/>
  <c r="AJ338" i="1"/>
  <c r="AI338" i="1"/>
  <c r="AH338" i="1"/>
  <c r="AG338" i="1"/>
  <c r="AF338" i="1"/>
  <c r="AE338" i="1"/>
  <c r="AD338" i="1"/>
  <c r="AC338" i="1"/>
  <c r="AB338" i="1"/>
  <c r="AA338" i="1"/>
  <c r="Z338" i="1"/>
  <c r="Y338" i="1"/>
  <c r="X338" i="1"/>
  <c r="W338" i="1"/>
  <c r="V338" i="1"/>
  <c r="U338" i="1"/>
  <c r="T338" i="1"/>
  <c r="S338" i="1"/>
  <c r="R338" i="1"/>
  <c r="Q338" i="1"/>
  <c r="P338" i="1"/>
  <c r="O338" i="1"/>
  <c r="N338" i="1"/>
  <c r="M338" i="1"/>
  <c r="L338" i="1"/>
  <c r="K338" i="1"/>
  <c r="J338" i="1"/>
  <c r="I338" i="1"/>
  <c r="H338" i="1"/>
  <c r="G338" i="1"/>
  <c r="F338" i="1"/>
  <c r="AW337" i="1"/>
  <c r="AV337" i="1"/>
  <c r="AU337" i="1"/>
  <c r="AT337" i="1"/>
  <c r="AS337" i="1"/>
  <c r="AR337" i="1"/>
  <c r="AQ337" i="1"/>
  <c r="AP337" i="1"/>
  <c r="AO337" i="1"/>
  <c r="AN337" i="1"/>
  <c r="AM337" i="1"/>
  <c r="AL337" i="1"/>
  <c r="AK337" i="1"/>
  <c r="AJ337" i="1"/>
  <c r="AI337" i="1"/>
  <c r="AH337" i="1"/>
  <c r="AG337" i="1"/>
  <c r="AF337" i="1"/>
  <c r="AE337" i="1"/>
  <c r="AD337" i="1"/>
  <c r="AC337" i="1"/>
  <c r="AB337" i="1"/>
  <c r="AA337" i="1"/>
  <c r="Z337" i="1"/>
  <c r="Y337" i="1"/>
  <c r="X337" i="1"/>
  <c r="W337" i="1"/>
  <c r="V337" i="1"/>
  <c r="U337" i="1"/>
  <c r="T337" i="1"/>
  <c r="S337" i="1"/>
  <c r="R337" i="1"/>
  <c r="Q337" i="1"/>
  <c r="P337" i="1"/>
  <c r="O337" i="1"/>
  <c r="N337" i="1"/>
  <c r="M337" i="1"/>
  <c r="L337" i="1"/>
  <c r="K337" i="1"/>
  <c r="J337" i="1"/>
  <c r="I337" i="1"/>
  <c r="H337" i="1"/>
  <c r="G337" i="1"/>
  <c r="F337" i="1"/>
  <c r="AW336" i="1"/>
  <c r="AV336" i="1"/>
  <c r="AU336" i="1"/>
  <c r="AT336" i="1"/>
  <c r="AS336" i="1"/>
  <c r="AR336" i="1"/>
  <c r="AQ336" i="1"/>
  <c r="AP336" i="1"/>
  <c r="AO336" i="1"/>
  <c r="AN336" i="1"/>
  <c r="AM336" i="1"/>
  <c r="AL336" i="1"/>
  <c r="AK336" i="1"/>
  <c r="AJ336" i="1"/>
  <c r="AI336" i="1"/>
  <c r="AH336" i="1"/>
  <c r="AG336" i="1"/>
  <c r="AF336" i="1"/>
  <c r="AE336" i="1"/>
  <c r="AD336" i="1"/>
  <c r="AC336" i="1"/>
  <c r="AB336" i="1"/>
  <c r="AA336" i="1"/>
  <c r="Z336" i="1"/>
  <c r="Y336" i="1"/>
  <c r="X336" i="1"/>
  <c r="W336" i="1"/>
  <c r="V336" i="1"/>
  <c r="U336" i="1"/>
  <c r="T336" i="1"/>
  <c r="S336" i="1"/>
  <c r="R336" i="1"/>
  <c r="Q336" i="1"/>
  <c r="P336" i="1"/>
  <c r="O336" i="1"/>
  <c r="N336" i="1"/>
  <c r="M336" i="1"/>
  <c r="L336" i="1"/>
  <c r="K336" i="1"/>
  <c r="J336" i="1"/>
  <c r="I336" i="1"/>
  <c r="H336" i="1"/>
  <c r="G336" i="1"/>
  <c r="F336" i="1"/>
  <c r="AW335" i="1"/>
  <c r="AV335" i="1"/>
  <c r="AU335" i="1"/>
  <c r="AT335" i="1"/>
  <c r="AS335" i="1"/>
  <c r="AR335" i="1"/>
  <c r="AQ335" i="1"/>
  <c r="AP335" i="1"/>
  <c r="AO335" i="1"/>
  <c r="AN335" i="1"/>
  <c r="AM335" i="1"/>
  <c r="AL335" i="1"/>
  <c r="AK335" i="1"/>
  <c r="AJ335" i="1"/>
  <c r="AI335" i="1"/>
  <c r="AH335" i="1"/>
  <c r="AG335" i="1"/>
  <c r="AF335" i="1"/>
  <c r="AE335" i="1"/>
  <c r="AD335" i="1"/>
  <c r="AC335" i="1"/>
  <c r="AB335" i="1"/>
  <c r="AA335" i="1"/>
  <c r="Z335" i="1"/>
  <c r="Y335" i="1"/>
  <c r="X335" i="1"/>
  <c r="W335" i="1"/>
  <c r="V335" i="1"/>
  <c r="U335" i="1"/>
  <c r="T335" i="1"/>
  <c r="S335" i="1"/>
  <c r="R335" i="1"/>
  <c r="Q335" i="1"/>
  <c r="P335" i="1"/>
  <c r="O335" i="1"/>
  <c r="N335" i="1"/>
  <c r="M335" i="1"/>
  <c r="L335" i="1"/>
  <c r="K335" i="1"/>
  <c r="J335" i="1"/>
  <c r="I335" i="1"/>
  <c r="H335" i="1"/>
  <c r="G335" i="1"/>
  <c r="F335" i="1"/>
  <c r="AW334" i="1"/>
  <c r="AV334" i="1"/>
  <c r="AU334" i="1"/>
  <c r="AT334" i="1"/>
  <c r="AS334" i="1"/>
  <c r="AR334" i="1"/>
  <c r="AQ334" i="1"/>
  <c r="AP334" i="1"/>
  <c r="AO334" i="1"/>
  <c r="AN334" i="1"/>
  <c r="AM334" i="1"/>
  <c r="AL334" i="1"/>
  <c r="AK334" i="1"/>
  <c r="AJ334" i="1"/>
  <c r="AI334" i="1"/>
  <c r="AH334" i="1"/>
  <c r="AG334" i="1"/>
  <c r="AF334" i="1"/>
  <c r="AE334" i="1"/>
  <c r="AD334" i="1"/>
  <c r="AC334" i="1"/>
  <c r="AB334" i="1"/>
  <c r="AA334" i="1"/>
  <c r="Z334" i="1"/>
  <c r="Y334" i="1"/>
  <c r="X334" i="1"/>
  <c r="W334" i="1"/>
  <c r="V334" i="1"/>
  <c r="U334" i="1"/>
  <c r="T334" i="1"/>
  <c r="S334" i="1"/>
  <c r="R334" i="1"/>
  <c r="Q334" i="1"/>
  <c r="P334" i="1"/>
  <c r="O334" i="1"/>
  <c r="N334" i="1"/>
  <c r="M334" i="1"/>
  <c r="L334" i="1"/>
  <c r="K334" i="1"/>
  <c r="J334" i="1"/>
  <c r="I334" i="1"/>
  <c r="H334" i="1"/>
  <c r="G334" i="1"/>
  <c r="F334" i="1"/>
  <c r="AW333" i="1"/>
  <c r="AV333" i="1"/>
  <c r="AU333" i="1"/>
  <c r="AT333" i="1"/>
  <c r="AS333" i="1"/>
  <c r="AR333" i="1"/>
  <c r="AQ333" i="1"/>
  <c r="AP333" i="1"/>
  <c r="AO333" i="1"/>
  <c r="AN333" i="1"/>
  <c r="AM333" i="1"/>
  <c r="AL333" i="1"/>
  <c r="AK333" i="1"/>
  <c r="AJ333" i="1"/>
  <c r="AI333" i="1"/>
  <c r="AH333" i="1"/>
  <c r="AG333" i="1"/>
  <c r="AF333" i="1"/>
  <c r="AE333" i="1"/>
  <c r="AD333" i="1"/>
  <c r="AC333" i="1"/>
  <c r="AB333" i="1"/>
  <c r="AA333" i="1"/>
  <c r="Z333" i="1"/>
  <c r="Y333" i="1"/>
  <c r="X333" i="1"/>
  <c r="W333" i="1"/>
  <c r="V333" i="1"/>
  <c r="U333" i="1"/>
  <c r="T333" i="1"/>
  <c r="S333" i="1"/>
  <c r="R333" i="1"/>
  <c r="Q333" i="1"/>
  <c r="P333" i="1"/>
  <c r="O333" i="1"/>
  <c r="N333" i="1"/>
  <c r="M333" i="1"/>
  <c r="L333" i="1"/>
  <c r="K333" i="1"/>
  <c r="J333" i="1"/>
  <c r="I333" i="1"/>
  <c r="H333" i="1"/>
  <c r="G333" i="1"/>
  <c r="F333" i="1"/>
  <c r="AW332" i="1"/>
  <c r="AV332" i="1"/>
  <c r="AU332" i="1"/>
  <c r="AT332" i="1"/>
  <c r="AS332" i="1"/>
  <c r="AR332" i="1"/>
  <c r="AQ332" i="1"/>
  <c r="AP332" i="1"/>
  <c r="AO332" i="1"/>
  <c r="AN332" i="1"/>
  <c r="AM332" i="1"/>
  <c r="AL332" i="1"/>
  <c r="AK332" i="1"/>
  <c r="AJ332" i="1"/>
  <c r="AI332" i="1"/>
  <c r="AH332" i="1"/>
  <c r="AG332" i="1"/>
  <c r="AF332" i="1"/>
  <c r="AE332" i="1"/>
  <c r="AD332" i="1"/>
  <c r="AC332" i="1"/>
  <c r="AB332" i="1"/>
  <c r="AA332" i="1"/>
  <c r="Z332" i="1"/>
  <c r="Y332" i="1"/>
  <c r="X332" i="1"/>
  <c r="W332" i="1"/>
  <c r="V332" i="1"/>
  <c r="U332" i="1"/>
  <c r="T332" i="1"/>
  <c r="S332" i="1"/>
  <c r="R332" i="1"/>
  <c r="Q332" i="1"/>
  <c r="P332" i="1"/>
  <c r="O332" i="1"/>
  <c r="N332" i="1"/>
  <c r="M332" i="1"/>
  <c r="L332" i="1"/>
  <c r="K332" i="1"/>
  <c r="J332" i="1"/>
  <c r="I332" i="1"/>
  <c r="H332" i="1"/>
  <c r="G332" i="1"/>
  <c r="F332" i="1"/>
  <c r="AW331" i="1"/>
  <c r="AV331" i="1"/>
  <c r="AU331" i="1"/>
  <c r="AT331" i="1"/>
  <c r="AS331" i="1"/>
  <c r="AR331" i="1"/>
  <c r="AQ331" i="1"/>
  <c r="AP331" i="1"/>
  <c r="AO331" i="1"/>
  <c r="AN331" i="1"/>
  <c r="AM331" i="1"/>
  <c r="AL331" i="1"/>
  <c r="AK331" i="1"/>
  <c r="AJ331" i="1"/>
  <c r="AI331" i="1"/>
  <c r="AH331" i="1"/>
  <c r="AG331" i="1"/>
  <c r="AF331" i="1"/>
  <c r="AE331" i="1"/>
  <c r="AD331" i="1"/>
  <c r="AC331" i="1"/>
  <c r="AB331" i="1"/>
  <c r="AA331" i="1"/>
  <c r="Z331" i="1"/>
  <c r="Y331" i="1"/>
  <c r="X331" i="1"/>
  <c r="W331" i="1"/>
  <c r="V331" i="1"/>
  <c r="U331" i="1"/>
  <c r="T331" i="1"/>
  <c r="S331" i="1"/>
  <c r="R331" i="1"/>
  <c r="Q331" i="1"/>
  <c r="P331" i="1"/>
  <c r="O331" i="1"/>
  <c r="N331" i="1"/>
  <c r="M331" i="1"/>
  <c r="L331" i="1"/>
  <c r="K331" i="1"/>
  <c r="J331" i="1"/>
  <c r="I331" i="1"/>
  <c r="H331" i="1"/>
  <c r="G331" i="1"/>
  <c r="F331" i="1"/>
  <c r="AW330" i="1"/>
  <c r="AV330" i="1"/>
  <c r="AU330" i="1"/>
  <c r="AT330" i="1"/>
  <c r="AS330" i="1"/>
  <c r="AR330" i="1"/>
  <c r="AQ330" i="1"/>
  <c r="AP330" i="1"/>
  <c r="AO330" i="1"/>
  <c r="AN330" i="1"/>
  <c r="AM330" i="1"/>
  <c r="AL330" i="1"/>
  <c r="AK330" i="1"/>
  <c r="AJ330" i="1"/>
  <c r="AI330" i="1"/>
  <c r="AH330" i="1"/>
  <c r="AG330" i="1"/>
  <c r="AF330" i="1"/>
  <c r="AE330" i="1"/>
  <c r="AD330" i="1"/>
  <c r="AC330" i="1"/>
  <c r="AB330" i="1"/>
  <c r="AA330" i="1"/>
  <c r="Z330" i="1"/>
  <c r="Y330" i="1"/>
  <c r="X330" i="1"/>
  <c r="W330" i="1"/>
  <c r="V330" i="1"/>
  <c r="U330" i="1"/>
  <c r="T330" i="1"/>
  <c r="S330" i="1"/>
  <c r="R330" i="1"/>
  <c r="Q330" i="1"/>
  <c r="P330" i="1"/>
  <c r="O330" i="1"/>
  <c r="N330" i="1"/>
  <c r="M330" i="1"/>
  <c r="L330" i="1"/>
  <c r="K330" i="1"/>
  <c r="J330" i="1"/>
  <c r="I330" i="1"/>
  <c r="H330" i="1"/>
  <c r="G330" i="1"/>
  <c r="F330" i="1"/>
  <c r="AW329" i="1"/>
  <c r="AV329" i="1"/>
  <c r="AU329" i="1"/>
  <c r="AT329" i="1"/>
  <c r="AS329" i="1"/>
  <c r="AR329" i="1"/>
  <c r="AQ329" i="1"/>
  <c r="AP329" i="1"/>
  <c r="AO329" i="1"/>
  <c r="AN329" i="1"/>
  <c r="AM329" i="1"/>
  <c r="AL329" i="1"/>
  <c r="AK329" i="1"/>
  <c r="AJ329" i="1"/>
  <c r="AI329" i="1"/>
  <c r="AH329" i="1"/>
  <c r="AG329" i="1"/>
  <c r="AF329" i="1"/>
  <c r="AE329" i="1"/>
  <c r="AD329" i="1"/>
  <c r="AC329" i="1"/>
  <c r="AB329" i="1"/>
  <c r="AA329" i="1"/>
  <c r="Z329" i="1"/>
  <c r="Y329" i="1"/>
  <c r="X329" i="1"/>
  <c r="W329" i="1"/>
  <c r="V329" i="1"/>
  <c r="U329" i="1"/>
  <c r="T329" i="1"/>
  <c r="S329" i="1"/>
  <c r="R329" i="1"/>
  <c r="Q329" i="1"/>
  <c r="P329" i="1"/>
  <c r="O329" i="1"/>
  <c r="N329" i="1"/>
  <c r="M329" i="1"/>
  <c r="L329" i="1"/>
  <c r="K329" i="1"/>
  <c r="J329" i="1"/>
  <c r="I329" i="1"/>
  <c r="H329" i="1"/>
  <c r="G329" i="1"/>
  <c r="F329" i="1"/>
  <c r="AV324" i="1"/>
  <c r="AU324" i="1"/>
  <c r="AT324" i="1"/>
  <c r="AS324" i="1"/>
  <c r="AR324" i="1"/>
  <c r="AQ324" i="1"/>
  <c r="AP324" i="1"/>
  <c r="AO324" i="1"/>
  <c r="AN324" i="1"/>
  <c r="AM324" i="1"/>
  <c r="AL324" i="1"/>
  <c r="AK324" i="1"/>
  <c r="AJ324" i="1"/>
  <c r="AI324" i="1"/>
  <c r="AH324" i="1"/>
  <c r="AG324" i="1"/>
  <c r="AF324" i="1"/>
  <c r="AE324" i="1"/>
  <c r="AD324" i="1"/>
  <c r="AC324" i="1"/>
  <c r="AB324" i="1"/>
  <c r="AA324" i="1"/>
  <c r="Z324" i="1"/>
  <c r="Y324" i="1"/>
  <c r="X324" i="1"/>
  <c r="W324" i="1"/>
  <c r="V324" i="1"/>
  <c r="U324" i="1"/>
  <c r="T324" i="1"/>
  <c r="S324" i="1"/>
  <c r="R324" i="1"/>
  <c r="Q324" i="1"/>
  <c r="P324" i="1"/>
  <c r="O324" i="1"/>
  <c r="N324" i="1"/>
  <c r="M324" i="1"/>
  <c r="L324" i="1"/>
  <c r="K324" i="1"/>
  <c r="J324" i="1"/>
  <c r="I324" i="1"/>
  <c r="H324" i="1"/>
  <c r="G324" i="1"/>
  <c r="F324" i="1"/>
  <c r="AV323" i="1"/>
  <c r="AU323" i="1"/>
  <c r="AT323" i="1"/>
  <c r="AS323" i="1"/>
  <c r="AR323" i="1"/>
  <c r="AQ323" i="1"/>
  <c r="AP323" i="1"/>
  <c r="AO323" i="1"/>
  <c r="AN323" i="1"/>
  <c r="AM323" i="1"/>
  <c r="AL323" i="1"/>
  <c r="AK323" i="1"/>
  <c r="AJ323" i="1"/>
  <c r="AI323" i="1"/>
  <c r="AH323" i="1"/>
  <c r="AG323" i="1"/>
  <c r="AF323" i="1"/>
  <c r="AE323" i="1"/>
  <c r="AD323" i="1"/>
  <c r="AC323" i="1"/>
  <c r="AB323" i="1"/>
  <c r="AA323" i="1"/>
  <c r="Z323" i="1"/>
  <c r="Y323" i="1"/>
  <c r="X323" i="1"/>
  <c r="W323" i="1"/>
  <c r="V323" i="1"/>
  <c r="U323" i="1"/>
  <c r="T323" i="1"/>
  <c r="S323" i="1"/>
  <c r="R323" i="1"/>
  <c r="Q323" i="1"/>
  <c r="P323" i="1"/>
  <c r="O323" i="1"/>
  <c r="N323" i="1"/>
  <c r="M323" i="1"/>
  <c r="L323" i="1"/>
  <c r="K323" i="1"/>
  <c r="J323" i="1"/>
  <c r="I323" i="1"/>
  <c r="H323" i="1"/>
  <c r="G323" i="1"/>
  <c r="F323" i="1"/>
  <c r="AV322" i="1"/>
  <c r="AU322" i="1"/>
  <c r="AT322" i="1"/>
  <c r="AS322" i="1"/>
  <c r="AR322" i="1"/>
  <c r="AQ322" i="1"/>
  <c r="AP322" i="1"/>
  <c r="AO322" i="1"/>
  <c r="AN322" i="1"/>
  <c r="AM322" i="1"/>
  <c r="AL322" i="1"/>
  <c r="AK322" i="1"/>
  <c r="AJ322" i="1"/>
  <c r="AI322" i="1"/>
  <c r="AH322" i="1"/>
  <c r="AG322" i="1"/>
  <c r="AF322" i="1"/>
  <c r="AE322" i="1"/>
  <c r="AD322" i="1"/>
  <c r="AC322" i="1"/>
  <c r="AB322" i="1"/>
  <c r="AA322" i="1"/>
  <c r="Z322" i="1"/>
  <c r="Y322" i="1"/>
  <c r="X322" i="1"/>
  <c r="W322" i="1"/>
  <c r="V322" i="1"/>
  <c r="U322" i="1"/>
  <c r="T322" i="1"/>
  <c r="S322" i="1"/>
  <c r="R322" i="1"/>
  <c r="Q322" i="1"/>
  <c r="P322" i="1"/>
  <c r="O322" i="1"/>
  <c r="N322" i="1"/>
  <c r="M322" i="1"/>
  <c r="L322" i="1"/>
  <c r="K322" i="1"/>
  <c r="J322" i="1"/>
  <c r="I322" i="1"/>
  <c r="H322" i="1"/>
  <c r="G322" i="1"/>
  <c r="F322" i="1"/>
  <c r="AV321" i="1"/>
  <c r="AU321" i="1"/>
  <c r="AT321" i="1"/>
  <c r="AS321" i="1"/>
  <c r="AR321" i="1"/>
  <c r="AQ321" i="1"/>
  <c r="AP321" i="1"/>
  <c r="AO321" i="1"/>
  <c r="AN321" i="1"/>
  <c r="AM321" i="1"/>
  <c r="AL321" i="1"/>
  <c r="AK321" i="1"/>
  <c r="AJ321" i="1"/>
  <c r="AI321" i="1"/>
  <c r="AH321" i="1"/>
  <c r="AG321" i="1"/>
  <c r="AF321" i="1"/>
  <c r="AE321" i="1"/>
  <c r="AD321" i="1"/>
  <c r="AC321" i="1"/>
  <c r="AB321" i="1"/>
  <c r="AA321" i="1"/>
  <c r="Z321" i="1"/>
  <c r="Y321" i="1"/>
  <c r="X321" i="1"/>
  <c r="W321" i="1"/>
  <c r="V321" i="1"/>
  <c r="U321" i="1"/>
  <c r="T321" i="1"/>
  <c r="S321" i="1"/>
  <c r="R321" i="1"/>
  <c r="Q321" i="1"/>
  <c r="P321" i="1"/>
  <c r="O321" i="1"/>
  <c r="N321" i="1"/>
  <c r="M321" i="1"/>
  <c r="L321" i="1"/>
  <c r="K321" i="1"/>
  <c r="J321" i="1"/>
  <c r="I321" i="1"/>
  <c r="H321" i="1"/>
  <c r="G321" i="1"/>
  <c r="F321" i="1"/>
  <c r="AV320" i="1"/>
  <c r="AU320" i="1"/>
  <c r="AT320" i="1"/>
  <c r="AS320" i="1"/>
  <c r="AR320" i="1"/>
  <c r="AQ320" i="1"/>
  <c r="AP320" i="1"/>
  <c r="AO320" i="1"/>
  <c r="AN320" i="1"/>
  <c r="AM320" i="1"/>
  <c r="AL320" i="1"/>
  <c r="AK320" i="1"/>
  <c r="AJ320" i="1"/>
  <c r="AI320" i="1"/>
  <c r="AH320" i="1"/>
  <c r="AG320" i="1"/>
  <c r="AF320" i="1"/>
  <c r="AE320" i="1"/>
  <c r="AD320" i="1"/>
  <c r="AC320" i="1"/>
  <c r="AB320" i="1"/>
  <c r="AA320" i="1"/>
  <c r="Z320" i="1"/>
  <c r="Y320" i="1"/>
  <c r="X320" i="1"/>
  <c r="W320" i="1"/>
  <c r="V320" i="1"/>
  <c r="U320" i="1"/>
  <c r="T320" i="1"/>
  <c r="S320" i="1"/>
  <c r="R320" i="1"/>
  <c r="Q320" i="1"/>
  <c r="P320" i="1"/>
  <c r="O320" i="1"/>
  <c r="N320" i="1"/>
  <c r="M320" i="1"/>
  <c r="L320" i="1"/>
  <c r="K320" i="1"/>
  <c r="J320" i="1"/>
  <c r="I320" i="1"/>
  <c r="H320" i="1"/>
  <c r="G320" i="1"/>
  <c r="F320" i="1"/>
  <c r="AV319" i="1"/>
  <c r="AU319" i="1"/>
  <c r="AT319" i="1"/>
  <c r="AS319" i="1"/>
  <c r="AR319" i="1"/>
  <c r="AQ319" i="1"/>
  <c r="AP319" i="1"/>
  <c r="AO319" i="1"/>
  <c r="AN319" i="1"/>
  <c r="AM319" i="1"/>
  <c r="AL319" i="1"/>
  <c r="AK319" i="1"/>
  <c r="AJ319" i="1"/>
  <c r="AI319" i="1"/>
  <c r="AH319" i="1"/>
  <c r="AG319" i="1"/>
  <c r="AF319" i="1"/>
  <c r="AE319" i="1"/>
  <c r="AD319" i="1"/>
  <c r="AC319" i="1"/>
  <c r="AB319" i="1"/>
  <c r="AA319" i="1"/>
  <c r="Z319" i="1"/>
  <c r="Y319" i="1"/>
  <c r="X319" i="1"/>
  <c r="W319" i="1"/>
  <c r="V319" i="1"/>
  <c r="U319" i="1"/>
  <c r="T319" i="1"/>
  <c r="S319" i="1"/>
  <c r="R319" i="1"/>
  <c r="Q319" i="1"/>
  <c r="P319" i="1"/>
  <c r="O319" i="1"/>
  <c r="N319" i="1"/>
  <c r="M319" i="1"/>
  <c r="L319" i="1"/>
  <c r="K319" i="1"/>
  <c r="J319" i="1"/>
  <c r="I319" i="1"/>
  <c r="H319" i="1"/>
  <c r="G319" i="1"/>
  <c r="F319" i="1"/>
  <c r="AV318" i="1"/>
  <c r="AU318" i="1"/>
  <c r="AT318" i="1"/>
  <c r="AS318" i="1"/>
  <c r="AR318" i="1"/>
  <c r="AQ318" i="1"/>
  <c r="AP318" i="1"/>
  <c r="AO318" i="1"/>
  <c r="AN318" i="1"/>
  <c r="AM318" i="1"/>
  <c r="AL318" i="1"/>
  <c r="AK318" i="1"/>
  <c r="AJ318" i="1"/>
  <c r="AI318" i="1"/>
  <c r="AH318" i="1"/>
  <c r="AG318" i="1"/>
  <c r="AF318" i="1"/>
  <c r="AE318" i="1"/>
  <c r="AD318" i="1"/>
  <c r="AC318" i="1"/>
  <c r="AB318" i="1"/>
  <c r="AA318" i="1"/>
  <c r="Z318" i="1"/>
  <c r="Y318" i="1"/>
  <c r="X318" i="1"/>
  <c r="W318" i="1"/>
  <c r="V318" i="1"/>
  <c r="U318" i="1"/>
  <c r="T318" i="1"/>
  <c r="S318" i="1"/>
  <c r="R318" i="1"/>
  <c r="Q318" i="1"/>
  <c r="P318" i="1"/>
  <c r="O318" i="1"/>
  <c r="N318" i="1"/>
  <c r="M318" i="1"/>
  <c r="L318" i="1"/>
  <c r="K318" i="1"/>
  <c r="J318" i="1"/>
  <c r="I318" i="1"/>
  <c r="H318" i="1"/>
  <c r="G318" i="1"/>
  <c r="F318" i="1"/>
  <c r="AV317" i="1"/>
  <c r="AU317" i="1"/>
  <c r="AT317" i="1"/>
  <c r="AS317" i="1"/>
  <c r="AR317" i="1"/>
  <c r="AQ317" i="1"/>
  <c r="AP317" i="1"/>
  <c r="AO317" i="1"/>
  <c r="AN317" i="1"/>
  <c r="AM317" i="1"/>
  <c r="AL317" i="1"/>
  <c r="AK317" i="1"/>
  <c r="AJ317" i="1"/>
  <c r="AI317" i="1"/>
  <c r="AH317" i="1"/>
  <c r="AG317" i="1"/>
  <c r="AF317" i="1"/>
  <c r="AE317" i="1"/>
  <c r="AD317" i="1"/>
  <c r="AC317" i="1"/>
  <c r="AB317" i="1"/>
  <c r="AA317" i="1"/>
  <c r="Z317" i="1"/>
  <c r="Y317" i="1"/>
  <c r="X317" i="1"/>
  <c r="W317" i="1"/>
  <c r="V317" i="1"/>
  <c r="U317" i="1"/>
  <c r="T317" i="1"/>
  <c r="S317" i="1"/>
  <c r="R317" i="1"/>
  <c r="Q317" i="1"/>
  <c r="P317" i="1"/>
  <c r="O317" i="1"/>
  <c r="N317" i="1"/>
  <c r="M317" i="1"/>
  <c r="L317" i="1"/>
  <c r="K317" i="1"/>
  <c r="J317" i="1"/>
  <c r="I317" i="1"/>
  <c r="H317" i="1"/>
  <c r="G317" i="1"/>
  <c r="F317" i="1"/>
  <c r="AV316" i="1"/>
  <c r="AU316" i="1"/>
  <c r="AT316" i="1"/>
  <c r="AS316" i="1"/>
  <c r="AR316" i="1"/>
  <c r="AQ316" i="1"/>
  <c r="AP316" i="1"/>
  <c r="AO316" i="1"/>
  <c r="AN316" i="1"/>
  <c r="AM316" i="1"/>
  <c r="AL316" i="1"/>
  <c r="AK316" i="1"/>
  <c r="AJ316" i="1"/>
  <c r="AI316" i="1"/>
  <c r="AH316" i="1"/>
  <c r="AG316" i="1"/>
  <c r="AF316" i="1"/>
  <c r="AE316" i="1"/>
  <c r="AD316" i="1"/>
  <c r="AC316" i="1"/>
  <c r="AB316" i="1"/>
  <c r="AA316" i="1"/>
  <c r="Z316" i="1"/>
  <c r="Y316" i="1"/>
  <c r="X316" i="1"/>
  <c r="W316" i="1"/>
  <c r="V316" i="1"/>
  <c r="U316" i="1"/>
  <c r="T316" i="1"/>
  <c r="S316" i="1"/>
  <c r="R316" i="1"/>
  <c r="Q316" i="1"/>
  <c r="P316" i="1"/>
  <c r="O316" i="1"/>
  <c r="N316" i="1"/>
  <c r="M316" i="1"/>
  <c r="L316" i="1"/>
  <c r="K316" i="1"/>
  <c r="J316" i="1"/>
  <c r="I316" i="1"/>
  <c r="H316" i="1"/>
  <c r="G316" i="1"/>
  <c r="F316" i="1"/>
  <c r="AV315" i="1"/>
  <c r="AU315" i="1"/>
  <c r="AT315" i="1"/>
  <c r="AS315" i="1"/>
  <c r="AR315" i="1"/>
  <c r="AQ315" i="1"/>
  <c r="AP315" i="1"/>
  <c r="AO315" i="1"/>
  <c r="AN315" i="1"/>
  <c r="AM315" i="1"/>
  <c r="AL315" i="1"/>
  <c r="AK315" i="1"/>
  <c r="AJ315" i="1"/>
  <c r="AI315" i="1"/>
  <c r="AH315" i="1"/>
  <c r="AG315" i="1"/>
  <c r="AF315" i="1"/>
  <c r="AE315" i="1"/>
  <c r="AD315" i="1"/>
  <c r="AC315" i="1"/>
  <c r="AB315" i="1"/>
  <c r="AA315" i="1"/>
  <c r="Z315" i="1"/>
  <c r="Y315" i="1"/>
  <c r="X315" i="1"/>
  <c r="W315" i="1"/>
  <c r="V315" i="1"/>
  <c r="U315" i="1"/>
  <c r="T315" i="1"/>
  <c r="S315" i="1"/>
  <c r="R315" i="1"/>
  <c r="Q315" i="1"/>
  <c r="P315" i="1"/>
  <c r="O315" i="1"/>
  <c r="N315" i="1"/>
  <c r="M315" i="1"/>
  <c r="L315" i="1"/>
  <c r="K315" i="1"/>
  <c r="J315" i="1"/>
  <c r="I315" i="1"/>
  <c r="H315" i="1"/>
  <c r="G315" i="1"/>
  <c r="F315" i="1"/>
  <c r="AV314" i="1"/>
  <c r="AU314" i="1"/>
  <c r="AT314" i="1"/>
  <c r="AS314" i="1"/>
  <c r="AR314" i="1"/>
  <c r="AQ314" i="1"/>
  <c r="AP314" i="1"/>
  <c r="AO314" i="1"/>
  <c r="AN314" i="1"/>
  <c r="AM314" i="1"/>
  <c r="AL314" i="1"/>
  <c r="AK314" i="1"/>
  <c r="AJ314" i="1"/>
  <c r="AI314" i="1"/>
  <c r="AH314" i="1"/>
  <c r="AG314" i="1"/>
  <c r="AF314" i="1"/>
  <c r="AE314" i="1"/>
  <c r="AD314" i="1"/>
  <c r="AC314" i="1"/>
  <c r="AB314" i="1"/>
  <c r="AA314" i="1"/>
  <c r="Z314" i="1"/>
  <c r="Y314" i="1"/>
  <c r="X314" i="1"/>
  <c r="W314" i="1"/>
  <c r="V314" i="1"/>
  <c r="U314" i="1"/>
  <c r="T314" i="1"/>
  <c r="S314" i="1"/>
  <c r="R314" i="1"/>
  <c r="Q314" i="1"/>
  <c r="P314" i="1"/>
  <c r="O314" i="1"/>
  <c r="N314" i="1"/>
  <c r="M314" i="1"/>
  <c r="L314" i="1"/>
  <c r="K314" i="1"/>
  <c r="J314" i="1"/>
  <c r="I314" i="1"/>
  <c r="H314" i="1"/>
  <c r="G314" i="1"/>
  <c r="F314" i="1"/>
  <c r="AV313" i="1"/>
  <c r="AU313" i="1"/>
  <c r="AT313" i="1"/>
  <c r="AS313" i="1"/>
  <c r="AR313" i="1"/>
  <c r="AQ313" i="1"/>
  <c r="AP313" i="1"/>
  <c r="AO313" i="1"/>
  <c r="AN313" i="1"/>
  <c r="AM313" i="1"/>
  <c r="AL313" i="1"/>
  <c r="AK313" i="1"/>
  <c r="AJ313" i="1"/>
  <c r="AI313" i="1"/>
  <c r="AH313" i="1"/>
  <c r="AG313" i="1"/>
  <c r="AF313" i="1"/>
  <c r="AE313" i="1"/>
  <c r="AD313" i="1"/>
  <c r="AC313" i="1"/>
  <c r="AB313" i="1"/>
  <c r="AA313" i="1"/>
  <c r="Z313" i="1"/>
  <c r="Y313" i="1"/>
  <c r="X313" i="1"/>
  <c r="W313" i="1"/>
  <c r="V313" i="1"/>
  <c r="U313" i="1"/>
  <c r="T313" i="1"/>
  <c r="S313" i="1"/>
  <c r="R313" i="1"/>
  <c r="Q313" i="1"/>
  <c r="P313" i="1"/>
  <c r="O313" i="1"/>
  <c r="N313" i="1"/>
  <c r="M313" i="1"/>
  <c r="L313" i="1"/>
  <c r="K313" i="1"/>
  <c r="J313" i="1"/>
  <c r="I313" i="1"/>
  <c r="H313" i="1"/>
  <c r="G313" i="1"/>
  <c r="F313" i="1"/>
  <c r="AV312" i="1"/>
  <c r="AU312" i="1"/>
  <c r="AT312" i="1"/>
  <c r="AS312" i="1"/>
  <c r="AR312" i="1"/>
  <c r="AQ312" i="1"/>
  <c r="AP312" i="1"/>
  <c r="AO312" i="1"/>
  <c r="AN312" i="1"/>
  <c r="AM312" i="1"/>
  <c r="AL312" i="1"/>
  <c r="AK312" i="1"/>
  <c r="AJ312" i="1"/>
  <c r="AI312" i="1"/>
  <c r="AH312" i="1"/>
  <c r="AG312" i="1"/>
  <c r="AF312" i="1"/>
  <c r="AE312" i="1"/>
  <c r="AD312" i="1"/>
  <c r="AC312" i="1"/>
  <c r="AB312" i="1"/>
  <c r="AA312" i="1"/>
  <c r="Z312" i="1"/>
  <c r="Y312" i="1"/>
  <c r="X312" i="1"/>
  <c r="W312" i="1"/>
  <c r="V312" i="1"/>
  <c r="U312" i="1"/>
  <c r="T312" i="1"/>
  <c r="S312" i="1"/>
  <c r="R312" i="1"/>
  <c r="Q312" i="1"/>
  <c r="P312" i="1"/>
  <c r="O312" i="1"/>
  <c r="N312" i="1"/>
  <c r="M312" i="1"/>
  <c r="L312" i="1"/>
  <c r="K312" i="1"/>
  <c r="J312" i="1"/>
  <c r="I312" i="1"/>
  <c r="H312" i="1"/>
  <c r="G312" i="1"/>
  <c r="F312" i="1"/>
  <c r="AV311" i="1"/>
  <c r="AU311" i="1"/>
  <c r="AT311" i="1"/>
  <c r="AS311" i="1"/>
  <c r="AR311" i="1"/>
  <c r="AQ311" i="1"/>
  <c r="AP311" i="1"/>
  <c r="AO311" i="1"/>
  <c r="AN311" i="1"/>
  <c r="AM311" i="1"/>
  <c r="AL311" i="1"/>
  <c r="AK311" i="1"/>
  <c r="AJ311" i="1"/>
  <c r="AI311" i="1"/>
  <c r="AH311" i="1"/>
  <c r="AG311" i="1"/>
  <c r="AF311" i="1"/>
  <c r="AE311" i="1"/>
  <c r="AD311" i="1"/>
  <c r="AC311" i="1"/>
  <c r="AB311" i="1"/>
  <c r="AA311" i="1"/>
  <c r="Z311" i="1"/>
  <c r="Y311" i="1"/>
  <c r="X311" i="1"/>
  <c r="W311" i="1"/>
  <c r="V311" i="1"/>
  <c r="U311" i="1"/>
  <c r="T311" i="1"/>
  <c r="S311" i="1"/>
  <c r="R311" i="1"/>
  <c r="Q311" i="1"/>
  <c r="P311" i="1"/>
  <c r="O311" i="1"/>
  <c r="N311" i="1"/>
  <c r="M311" i="1"/>
  <c r="L311" i="1"/>
  <c r="K311" i="1"/>
  <c r="J311" i="1"/>
  <c r="I311" i="1"/>
  <c r="H311" i="1"/>
  <c r="G311" i="1"/>
  <c r="F311" i="1"/>
  <c r="AV310" i="1"/>
  <c r="AU310" i="1"/>
  <c r="AT310" i="1"/>
  <c r="AS310" i="1"/>
  <c r="AR310" i="1"/>
  <c r="AQ310" i="1"/>
  <c r="AP310" i="1"/>
  <c r="AO310" i="1"/>
  <c r="AN310" i="1"/>
  <c r="AM310" i="1"/>
  <c r="AL310" i="1"/>
  <c r="AK310" i="1"/>
  <c r="AJ310" i="1"/>
  <c r="AI310" i="1"/>
  <c r="AH310" i="1"/>
  <c r="AG310" i="1"/>
  <c r="AF310" i="1"/>
  <c r="AE310" i="1"/>
  <c r="AD310" i="1"/>
  <c r="AC310" i="1"/>
  <c r="AB310" i="1"/>
  <c r="AA310" i="1"/>
  <c r="Z310" i="1"/>
  <c r="Y310" i="1"/>
  <c r="X310" i="1"/>
  <c r="W310" i="1"/>
  <c r="V310" i="1"/>
  <c r="U310" i="1"/>
  <c r="T310" i="1"/>
  <c r="S310" i="1"/>
  <c r="R310" i="1"/>
  <c r="Q310" i="1"/>
  <c r="P310" i="1"/>
  <c r="O310" i="1"/>
  <c r="N310" i="1"/>
  <c r="M310" i="1"/>
  <c r="L310" i="1"/>
  <c r="K310" i="1"/>
  <c r="J310" i="1"/>
  <c r="I310" i="1"/>
  <c r="H310" i="1"/>
  <c r="G310" i="1"/>
  <c r="F310" i="1"/>
  <c r="AV309" i="1"/>
  <c r="AU309" i="1"/>
  <c r="AT309" i="1"/>
  <c r="AS309" i="1"/>
  <c r="AR309" i="1"/>
  <c r="AQ309" i="1"/>
  <c r="AP309" i="1"/>
  <c r="AO309" i="1"/>
  <c r="AN309" i="1"/>
  <c r="AM309" i="1"/>
  <c r="AL309" i="1"/>
  <c r="AK309" i="1"/>
  <c r="AJ309" i="1"/>
  <c r="AI309" i="1"/>
  <c r="AH309" i="1"/>
  <c r="AG309" i="1"/>
  <c r="AF309" i="1"/>
  <c r="AE309" i="1"/>
  <c r="AD309" i="1"/>
  <c r="AC309" i="1"/>
  <c r="AB309" i="1"/>
  <c r="AA309" i="1"/>
  <c r="Z309" i="1"/>
  <c r="Y309" i="1"/>
  <c r="X309" i="1"/>
  <c r="W309" i="1"/>
  <c r="V309" i="1"/>
  <c r="U309" i="1"/>
  <c r="T309" i="1"/>
  <c r="S309" i="1"/>
  <c r="R309" i="1"/>
  <c r="Q309" i="1"/>
  <c r="P309" i="1"/>
  <c r="O309" i="1"/>
  <c r="N309" i="1"/>
  <c r="M309" i="1"/>
  <c r="L309" i="1"/>
  <c r="K309" i="1"/>
  <c r="J309" i="1"/>
  <c r="I309" i="1"/>
  <c r="H309" i="1"/>
  <c r="G309" i="1"/>
  <c r="F309" i="1"/>
  <c r="AV308" i="1"/>
  <c r="AU308" i="1"/>
  <c r="AT308" i="1"/>
  <c r="AS308" i="1"/>
  <c r="AR308" i="1"/>
  <c r="AQ308" i="1"/>
  <c r="AP308" i="1"/>
  <c r="AO308" i="1"/>
  <c r="AN308" i="1"/>
  <c r="AM308" i="1"/>
  <c r="AL308" i="1"/>
  <c r="AK308" i="1"/>
  <c r="AJ308" i="1"/>
  <c r="AI308" i="1"/>
  <c r="AH308" i="1"/>
  <c r="AG308" i="1"/>
  <c r="AF308" i="1"/>
  <c r="AE308" i="1"/>
  <c r="AD308" i="1"/>
  <c r="AC308" i="1"/>
  <c r="AB308" i="1"/>
  <c r="AA308" i="1"/>
  <c r="Z308" i="1"/>
  <c r="Y308" i="1"/>
  <c r="X308" i="1"/>
  <c r="W308" i="1"/>
  <c r="V308" i="1"/>
  <c r="U308" i="1"/>
  <c r="T308" i="1"/>
  <c r="S308" i="1"/>
  <c r="R308" i="1"/>
  <c r="Q308" i="1"/>
  <c r="P308" i="1"/>
  <c r="O308" i="1"/>
  <c r="N308" i="1"/>
  <c r="M308" i="1"/>
  <c r="L308" i="1"/>
  <c r="K308" i="1"/>
  <c r="J308" i="1"/>
  <c r="I308" i="1"/>
  <c r="H308" i="1"/>
  <c r="G308" i="1"/>
  <c r="F308" i="1"/>
  <c r="AV307" i="1"/>
  <c r="AU307" i="1"/>
  <c r="AT307" i="1"/>
  <c r="AS307" i="1"/>
  <c r="AR307" i="1"/>
  <c r="AQ307" i="1"/>
  <c r="AP307" i="1"/>
  <c r="AO307" i="1"/>
  <c r="AN307" i="1"/>
  <c r="AM307" i="1"/>
  <c r="AL307" i="1"/>
  <c r="AK307" i="1"/>
  <c r="AJ307" i="1"/>
  <c r="AI307" i="1"/>
  <c r="AH307" i="1"/>
  <c r="AG307" i="1"/>
  <c r="AF307" i="1"/>
  <c r="AE307" i="1"/>
  <c r="AD307" i="1"/>
  <c r="AC307" i="1"/>
  <c r="AB307" i="1"/>
  <c r="AA307" i="1"/>
  <c r="Z307" i="1"/>
  <c r="Y307" i="1"/>
  <c r="X307" i="1"/>
  <c r="W307" i="1"/>
  <c r="V307" i="1"/>
  <c r="U307" i="1"/>
  <c r="T307" i="1"/>
  <c r="S307" i="1"/>
  <c r="R307" i="1"/>
  <c r="Q307" i="1"/>
  <c r="P307" i="1"/>
  <c r="O307" i="1"/>
  <c r="N307" i="1"/>
  <c r="M307" i="1"/>
  <c r="L307" i="1"/>
  <c r="K307" i="1"/>
  <c r="J307" i="1"/>
  <c r="I307" i="1"/>
  <c r="H307" i="1"/>
  <c r="G307" i="1"/>
  <c r="F307" i="1"/>
  <c r="AX293" i="1"/>
  <c r="AW293" i="1"/>
  <c r="AV293" i="1"/>
  <c r="AU293" i="1"/>
  <c r="AT293" i="1"/>
  <c r="AS293" i="1"/>
  <c r="AR293" i="1"/>
  <c r="AQ293" i="1"/>
  <c r="AP293" i="1"/>
  <c r="AO293" i="1"/>
  <c r="AN293" i="1"/>
  <c r="AM293" i="1"/>
  <c r="AL293" i="1"/>
  <c r="AK293" i="1"/>
  <c r="AJ293" i="1"/>
  <c r="AI293" i="1"/>
  <c r="AH293" i="1"/>
  <c r="AG293" i="1"/>
  <c r="AF293" i="1"/>
  <c r="AE293" i="1"/>
  <c r="AD293" i="1"/>
  <c r="AC293" i="1"/>
  <c r="AB293" i="1"/>
  <c r="AA293" i="1"/>
  <c r="Z293" i="1"/>
  <c r="Y293" i="1"/>
  <c r="X293" i="1"/>
  <c r="W293" i="1"/>
  <c r="V293" i="1"/>
  <c r="U293" i="1"/>
  <c r="T293" i="1"/>
  <c r="S293" i="1"/>
  <c r="R293" i="1"/>
  <c r="Q293" i="1"/>
  <c r="P293" i="1"/>
  <c r="O293" i="1"/>
  <c r="N293" i="1"/>
  <c r="M293" i="1"/>
  <c r="L293" i="1"/>
  <c r="K293" i="1"/>
  <c r="J293" i="1"/>
  <c r="I293" i="1"/>
  <c r="H293" i="1"/>
  <c r="G293" i="1"/>
  <c r="F293" i="1"/>
  <c r="AX292" i="1"/>
  <c r="AW292" i="1"/>
  <c r="AV292" i="1"/>
  <c r="AU292" i="1"/>
  <c r="AT292" i="1"/>
  <c r="AS292" i="1"/>
  <c r="AR292" i="1"/>
  <c r="AQ292" i="1"/>
  <c r="AP292" i="1"/>
  <c r="AO292" i="1"/>
  <c r="AN292" i="1"/>
  <c r="AM292" i="1"/>
  <c r="AL292" i="1"/>
  <c r="AK292" i="1"/>
  <c r="AJ292" i="1"/>
  <c r="AI292" i="1"/>
  <c r="AH292" i="1"/>
  <c r="AG292" i="1"/>
  <c r="AF292" i="1"/>
  <c r="AE292" i="1"/>
  <c r="AD292" i="1"/>
  <c r="AC292" i="1"/>
  <c r="AB292" i="1"/>
  <c r="AA292" i="1"/>
  <c r="Z292" i="1"/>
  <c r="Y292" i="1"/>
  <c r="X292" i="1"/>
  <c r="W292" i="1"/>
  <c r="V292" i="1"/>
  <c r="U292" i="1"/>
  <c r="T292" i="1"/>
  <c r="S292" i="1"/>
  <c r="R292" i="1"/>
  <c r="Q292" i="1"/>
  <c r="P292" i="1"/>
  <c r="O292" i="1"/>
  <c r="N292" i="1"/>
  <c r="M292" i="1"/>
  <c r="L292" i="1"/>
  <c r="K292" i="1"/>
  <c r="J292" i="1"/>
  <c r="I292" i="1"/>
  <c r="H292" i="1"/>
  <c r="G292" i="1"/>
  <c r="F292" i="1"/>
  <c r="AX291" i="1"/>
  <c r="AW291" i="1"/>
  <c r="AV291" i="1"/>
  <c r="AU291" i="1"/>
  <c r="AT291" i="1"/>
  <c r="AS291" i="1"/>
  <c r="AR291" i="1"/>
  <c r="AQ291" i="1"/>
  <c r="AP291" i="1"/>
  <c r="AO291" i="1"/>
  <c r="AN291" i="1"/>
  <c r="AM291" i="1"/>
  <c r="AL291" i="1"/>
  <c r="AK291" i="1"/>
  <c r="AJ291" i="1"/>
  <c r="AI291" i="1"/>
  <c r="AH291" i="1"/>
  <c r="AG291" i="1"/>
  <c r="AF291" i="1"/>
  <c r="AE291" i="1"/>
  <c r="AD291" i="1"/>
  <c r="AC291" i="1"/>
  <c r="AB291" i="1"/>
  <c r="AA291" i="1"/>
  <c r="Z291" i="1"/>
  <c r="Y291" i="1"/>
  <c r="X291" i="1"/>
  <c r="W291" i="1"/>
  <c r="V291" i="1"/>
  <c r="U291" i="1"/>
  <c r="T291" i="1"/>
  <c r="S291" i="1"/>
  <c r="R291" i="1"/>
  <c r="Q291" i="1"/>
  <c r="P291" i="1"/>
  <c r="O291" i="1"/>
  <c r="N291" i="1"/>
  <c r="M291" i="1"/>
  <c r="L291" i="1"/>
  <c r="K291" i="1"/>
  <c r="J291" i="1"/>
  <c r="I291" i="1"/>
  <c r="H291" i="1"/>
  <c r="G291" i="1"/>
  <c r="F291" i="1"/>
  <c r="AX290" i="1"/>
  <c r="AW290" i="1"/>
  <c r="AV290" i="1"/>
  <c r="AU290" i="1"/>
  <c r="AT290" i="1"/>
  <c r="AS290" i="1"/>
  <c r="AR290" i="1"/>
  <c r="AQ290" i="1"/>
  <c r="AP290" i="1"/>
  <c r="AO290" i="1"/>
  <c r="AN290" i="1"/>
  <c r="AM290" i="1"/>
  <c r="AL290" i="1"/>
  <c r="AK290" i="1"/>
  <c r="AJ290" i="1"/>
  <c r="AI290" i="1"/>
  <c r="AH290" i="1"/>
  <c r="AG290" i="1"/>
  <c r="AF290" i="1"/>
  <c r="AE290" i="1"/>
  <c r="AD290" i="1"/>
  <c r="AC290" i="1"/>
  <c r="AB290" i="1"/>
  <c r="AA290" i="1"/>
  <c r="Z290" i="1"/>
  <c r="Y290" i="1"/>
  <c r="X290" i="1"/>
  <c r="W290" i="1"/>
  <c r="V290" i="1"/>
  <c r="U290" i="1"/>
  <c r="T290" i="1"/>
  <c r="S290" i="1"/>
  <c r="R290" i="1"/>
  <c r="Q290" i="1"/>
  <c r="P290" i="1"/>
  <c r="O290" i="1"/>
  <c r="N290" i="1"/>
  <c r="M290" i="1"/>
  <c r="L290" i="1"/>
  <c r="K290" i="1"/>
  <c r="J290" i="1"/>
  <c r="I290" i="1"/>
  <c r="H290" i="1"/>
  <c r="G290" i="1"/>
  <c r="F290" i="1"/>
  <c r="AX289" i="1"/>
  <c r="AW289" i="1"/>
  <c r="AV289" i="1"/>
  <c r="AU289" i="1"/>
  <c r="AT289" i="1"/>
  <c r="AS289" i="1"/>
  <c r="AR289" i="1"/>
  <c r="AQ289" i="1"/>
  <c r="AP289" i="1"/>
  <c r="AO289" i="1"/>
  <c r="AN289" i="1"/>
  <c r="AM289" i="1"/>
  <c r="AL289" i="1"/>
  <c r="AK289" i="1"/>
  <c r="AJ289" i="1"/>
  <c r="AI289" i="1"/>
  <c r="AH289" i="1"/>
  <c r="AG289" i="1"/>
  <c r="AF289" i="1"/>
  <c r="AE289" i="1"/>
  <c r="AD289" i="1"/>
  <c r="AC289" i="1"/>
  <c r="AB289" i="1"/>
  <c r="AA289" i="1"/>
  <c r="Z289" i="1"/>
  <c r="Y289" i="1"/>
  <c r="X289" i="1"/>
  <c r="W289" i="1"/>
  <c r="V289" i="1"/>
  <c r="U289" i="1"/>
  <c r="T289" i="1"/>
  <c r="S289" i="1"/>
  <c r="R289" i="1"/>
  <c r="Q289" i="1"/>
  <c r="P289" i="1"/>
  <c r="O289" i="1"/>
  <c r="N289" i="1"/>
  <c r="M289" i="1"/>
  <c r="L289" i="1"/>
  <c r="K289" i="1"/>
  <c r="J289" i="1"/>
  <c r="I289" i="1"/>
  <c r="H289" i="1"/>
  <c r="G289" i="1"/>
  <c r="F289" i="1"/>
  <c r="AX288" i="1"/>
  <c r="AW288" i="1"/>
  <c r="AV288" i="1"/>
  <c r="AU288" i="1"/>
  <c r="AT288" i="1"/>
  <c r="AS288" i="1"/>
  <c r="AR288" i="1"/>
  <c r="AQ288" i="1"/>
  <c r="AP288" i="1"/>
  <c r="AO288" i="1"/>
  <c r="AN288" i="1"/>
  <c r="AM288" i="1"/>
  <c r="AL288" i="1"/>
  <c r="AK288" i="1"/>
  <c r="AJ288" i="1"/>
  <c r="AI288" i="1"/>
  <c r="AH288" i="1"/>
  <c r="AG288" i="1"/>
  <c r="AF288" i="1"/>
  <c r="AE288" i="1"/>
  <c r="AD288" i="1"/>
  <c r="AC288" i="1"/>
  <c r="AB288" i="1"/>
  <c r="AA288" i="1"/>
  <c r="Z288" i="1"/>
  <c r="Y288" i="1"/>
  <c r="X288" i="1"/>
  <c r="W288" i="1"/>
  <c r="V288" i="1"/>
  <c r="U288" i="1"/>
  <c r="T288" i="1"/>
  <c r="S288" i="1"/>
  <c r="R288" i="1"/>
  <c r="Q288" i="1"/>
  <c r="P288" i="1"/>
  <c r="O288" i="1"/>
  <c r="N288" i="1"/>
  <c r="M288" i="1"/>
  <c r="L288" i="1"/>
  <c r="K288" i="1"/>
  <c r="J288" i="1"/>
  <c r="I288" i="1"/>
  <c r="H288" i="1"/>
  <c r="G288" i="1"/>
  <c r="F288" i="1"/>
  <c r="AX287" i="1"/>
  <c r="AW287" i="1"/>
  <c r="AV287" i="1"/>
  <c r="AU287" i="1"/>
  <c r="AT287" i="1"/>
  <c r="AS287" i="1"/>
  <c r="AR287" i="1"/>
  <c r="AQ287" i="1"/>
  <c r="AP287" i="1"/>
  <c r="AO287" i="1"/>
  <c r="AN287" i="1"/>
  <c r="AM287" i="1"/>
  <c r="AL287" i="1"/>
  <c r="AK287" i="1"/>
  <c r="AJ287" i="1"/>
  <c r="AI287" i="1"/>
  <c r="AH287" i="1"/>
  <c r="AG287" i="1"/>
  <c r="AF287" i="1"/>
  <c r="AE287" i="1"/>
  <c r="AD287" i="1"/>
  <c r="AC287" i="1"/>
  <c r="AB287" i="1"/>
  <c r="AA287" i="1"/>
  <c r="Z287" i="1"/>
  <c r="Y287" i="1"/>
  <c r="X287" i="1"/>
  <c r="W287" i="1"/>
  <c r="V287" i="1"/>
  <c r="U287" i="1"/>
  <c r="T287" i="1"/>
  <c r="S287" i="1"/>
  <c r="R287" i="1"/>
  <c r="Q287" i="1"/>
  <c r="P287" i="1"/>
  <c r="O287" i="1"/>
  <c r="N287" i="1"/>
  <c r="M287" i="1"/>
  <c r="L287" i="1"/>
  <c r="K287" i="1"/>
  <c r="J287" i="1"/>
  <c r="I287" i="1"/>
  <c r="H287" i="1"/>
  <c r="G287" i="1"/>
  <c r="F287" i="1"/>
  <c r="AX286" i="1"/>
  <c r="AW286" i="1"/>
  <c r="AV286" i="1"/>
  <c r="AU286" i="1"/>
  <c r="AT286" i="1"/>
  <c r="AS286" i="1"/>
  <c r="AR286" i="1"/>
  <c r="AQ286" i="1"/>
  <c r="AP286" i="1"/>
  <c r="AO286" i="1"/>
  <c r="AN286" i="1"/>
  <c r="AM286" i="1"/>
  <c r="AL286" i="1"/>
  <c r="AK286" i="1"/>
  <c r="AJ286" i="1"/>
  <c r="AI286" i="1"/>
  <c r="AH286" i="1"/>
  <c r="AG286" i="1"/>
  <c r="AF286" i="1"/>
  <c r="AE286" i="1"/>
  <c r="AD286" i="1"/>
  <c r="AC286" i="1"/>
  <c r="AB286" i="1"/>
  <c r="AA286" i="1"/>
  <c r="Z286" i="1"/>
  <c r="Y286" i="1"/>
  <c r="X286" i="1"/>
  <c r="W286" i="1"/>
  <c r="V286" i="1"/>
  <c r="U286" i="1"/>
  <c r="T286" i="1"/>
  <c r="S286" i="1"/>
  <c r="R286" i="1"/>
  <c r="Q286" i="1"/>
  <c r="P286" i="1"/>
  <c r="O286" i="1"/>
  <c r="N286" i="1"/>
  <c r="M286" i="1"/>
  <c r="L286" i="1"/>
  <c r="K286" i="1"/>
  <c r="J286" i="1"/>
  <c r="I286" i="1"/>
  <c r="H286" i="1"/>
  <c r="G286" i="1"/>
  <c r="F286" i="1"/>
  <c r="AX285" i="1"/>
  <c r="AW285" i="1"/>
  <c r="AV285" i="1"/>
  <c r="AU285" i="1"/>
  <c r="AT285" i="1"/>
  <c r="AS285" i="1"/>
  <c r="AR285" i="1"/>
  <c r="AQ285" i="1"/>
  <c r="AP285" i="1"/>
  <c r="AO285" i="1"/>
  <c r="AN285" i="1"/>
  <c r="AM285" i="1"/>
  <c r="AL285" i="1"/>
  <c r="AK285" i="1"/>
  <c r="AJ285" i="1"/>
  <c r="AI285" i="1"/>
  <c r="AH285" i="1"/>
  <c r="AG285" i="1"/>
  <c r="AF285" i="1"/>
  <c r="AE285" i="1"/>
  <c r="AD285" i="1"/>
  <c r="AC285" i="1"/>
  <c r="AB285" i="1"/>
  <c r="AA285" i="1"/>
  <c r="Z285" i="1"/>
  <c r="Y285" i="1"/>
  <c r="X285" i="1"/>
  <c r="W285" i="1"/>
  <c r="V285" i="1"/>
  <c r="U285" i="1"/>
  <c r="T285" i="1"/>
  <c r="S285" i="1"/>
  <c r="R285" i="1"/>
  <c r="Q285" i="1"/>
  <c r="P285" i="1"/>
  <c r="O285" i="1"/>
  <c r="N285" i="1"/>
  <c r="M285" i="1"/>
  <c r="L285" i="1"/>
  <c r="K285" i="1"/>
  <c r="J285" i="1"/>
  <c r="I285" i="1"/>
  <c r="H285" i="1"/>
  <c r="G285" i="1"/>
  <c r="F285" i="1"/>
  <c r="AX284" i="1"/>
  <c r="AW284" i="1"/>
  <c r="AV284" i="1"/>
  <c r="AU284" i="1"/>
  <c r="AT284" i="1"/>
  <c r="AS284" i="1"/>
  <c r="AR284" i="1"/>
  <c r="AQ284" i="1"/>
  <c r="AP284" i="1"/>
  <c r="AO284" i="1"/>
  <c r="AN284" i="1"/>
  <c r="AM284" i="1"/>
  <c r="AL284" i="1"/>
  <c r="AK284" i="1"/>
  <c r="AJ284" i="1"/>
  <c r="AI284" i="1"/>
  <c r="AH284" i="1"/>
  <c r="AG284" i="1"/>
  <c r="AF284" i="1"/>
  <c r="AE284" i="1"/>
  <c r="AD284" i="1"/>
  <c r="AC284" i="1"/>
  <c r="AB284" i="1"/>
  <c r="AA284" i="1"/>
  <c r="Z284" i="1"/>
  <c r="Y284" i="1"/>
  <c r="X284" i="1"/>
  <c r="W284" i="1"/>
  <c r="V284" i="1"/>
  <c r="U284" i="1"/>
  <c r="T284" i="1"/>
  <c r="S284" i="1"/>
  <c r="R284" i="1"/>
  <c r="Q284" i="1"/>
  <c r="P284" i="1"/>
  <c r="O284" i="1"/>
  <c r="N284" i="1"/>
  <c r="M284" i="1"/>
  <c r="L284" i="1"/>
  <c r="K284" i="1"/>
  <c r="J284" i="1"/>
  <c r="I284" i="1"/>
  <c r="H284" i="1"/>
  <c r="G284" i="1"/>
  <c r="F284" i="1"/>
  <c r="AX283" i="1"/>
  <c r="AW283" i="1"/>
  <c r="AV283" i="1"/>
  <c r="AU283" i="1"/>
  <c r="AT283" i="1"/>
  <c r="AS283" i="1"/>
  <c r="AR283" i="1"/>
  <c r="AQ283" i="1"/>
  <c r="AP283" i="1"/>
  <c r="AO283" i="1"/>
  <c r="AN283" i="1"/>
  <c r="AM283" i="1"/>
  <c r="AL283" i="1"/>
  <c r="AK283" i="1"/>
  <c r="AJ283" i="1"/>
  <c r="AI283" i="1"/>
  <c r="AH283" i="1"/>
  <c r="AG283" i="1"/>
  <c r="AF283" i="1"/>
  <c r="AE283" i="1"/>
  <c r="AD283" i="1"/>
  <c r="AC283" i="1"/>
  <c r="AB283" i="1"/>
  <c r="AA283" i="1"/>
  <c r="Z283" i="1"/>
  <c r="Y283" i="1"/>
  <c r="X283" i="1"/>
  <c r="W283" i="1"/>
  <c r="V283" i="1"/>
  <c r="U283" i="1"/>
  <c r="T283" i="1"/>
  <c r="S283" i="1"/>
  <c r="R283" i="1"/>
  <c r="Q283" i="1"/>
  <c r="P283" i="1"/>
  <c r="O283" i="1"/>
  <c r="N283" i="1"/>
  <c r="M283" i="1"/>
  <c r="L283" i="1"/>
  <c r="K283" i="1"/>
  <c r="J283" i="1"/>
  <c r="I283" i="1"/>
  <c r="H283" i="1"/>
  <c r="G283" i="1"/>
  <c r="F283" i="1"/>
  <c r="AX282" i="1"/>
  <c r="AW282" i="1"/>
  <c r="AV282" i="1"/>
  <c r="AU282" i="1"/>
  <c r="AT282" i="1"/>
  <c r="AS282" i="1"/>
  <c r="AR282" i="1"/>
  <c r="AQ282" i="1"/>
  <c r="AP282" i="1"/>
  <c r="AO282" i="1"/>
  <c r="AN282" i="1"/>
  <c r="AM282" i="1"/>
  <c r="AL282" i="1"/>
  <c r="AK282" i="1"/>
  <c r="AJ282" i="1"/>
  <c r="AI282" i="1"/>
  <c r="AH282" i="1"/>
  <c r="AG282" i="1"/>
  <c r="AF282" i="1"/>
  <c r="AE282" i="1"/>
  <c r="AD282" i="1"/>
  <c r="AC282" i="1"/>
  <c r="AB282" i="1"/>
  <c r="AA282" i="1"/>
  <c r="Z282" i="1"/>
  <c r="Y282" i="1"/>
  <c r="X282" i="1"/>
  <c r="W282" i="1"/>
  <c r="V282" i="1"/>
  <c r="U282" i="1"/>
  <c r="T282" i="1"/>
  <c r="S282" i="1"/>
  <c r="R282" i="1"/>
  <c r="Q282" i="1"/>
  <c r="P282" i="1"/>
  <c r="O282" i="1"/>
  <c r="N282" i="1"/>
  <c r="M282" i="1"/>
  <c r="L282" i="1"/>
  <c r="K282" i="1"/>
  <c r="J282" i="1"/>
  <c r="I282" i="1"/>
  <c r="H282" i="1"/>
  <c r="G282" i="1"/>
  <c r="F282" i="1"/>
  <c r="AX281" i="1"/>
  <c r="AW281" i="1"/>
  <c r="AV281" i="1"/>
  <c r="AU281" i="1"/>
  <c r="AT281" i="1"/>
  <c r="AS281" i="1"/>
  <c r="AR281" i="1"/>
  <c r="AQ281" i="1"/>
  <c r="AP281" i="1"/>
  <c r="AO281" i="1"/>
  <c r="AN281" i="1"/>
  <c r="AM281" i="1"/>
  <c r="AL281" i="1"/>
  <c r="AK281" i="1"/>
  <c r="AJ281" i="1"/>
  <c r="AI281" i="1"/>
  <c r="AH281" i="1"/>
  <c r="AG281" i="1"/>
  <c r="AF281" i="1"/>
  <c r="AE281" i="1"/>
  <c r="AD281" i="1"/>
  <c r="AC281" i="1"/>
  <c r="AB281" i="1"/>
  <c r="AA281" i="1"/>
  <c r="Z281" i="1"/>
  <c r="Y281" i="1"/>
  <c r="X281" i="1"/>
  <c r="W281" i="1"/>
  <c r="V281" i="1"/>
  <c r="U281" i="1"/>
  <c r="T281" i="1"/>
  <c r="S281" i="1"/>
  <c r="R281" i="1"/>
  <c r="Q281" i="1"/>
  <c r="P281" i="1"/>
  <c r="O281" i="1"/>
  <c r="N281" i="1"/>
  <c r="M281" i="1"/>
  <c r="L281" i="1"/>
  <c r="K281" i="1"/>
  <c r="J281" i="1"/>
  <c r="I281" i="1"/>
  <c r="H281" i="1"/>
  <c r="G281" i="1"/>
  <c r="F281" i="1"/>
  <c r="AX280" i="1"/>
  <c r="AW280" i="1"/>
  <c r="AV280" i="1"/>
  <c r="AU280" i="1"/>
  <c r="AT280" i="1"/>
  <c r="AS280" i="1"/>
  <c r="AR280" i="1"/>
  <c r="AQ280" i="1"/>
  <c r="AP280" i="1"/>
  <c r="AO280" i="1"/>
  <c r="AN280" i="1"/>
  <c r="AM280" i="1"/>
  <c r="AL280" i="1"/>
  <c r="AK280" i="1"/>
  <c r="AJ280" i="1"/>
  <c r="AI280" i="1"/>
  <c r="AH280" i="1"/>
  <c r="AG280" i="1"/>
  <c r="AF280" i="1"/>
  <c r="AE280" i="1"/>
  <c r="AD280" i="1"/>
  <c r="AC280" i="1"/>
  <c r="AB280" i="1"/>
  <c r="AA280" i="1"/>
  <c r="Z280" i="1"/>
  <c r="Y280" i="1"/>
  <c r="X280" i="1"/>
  <c r="W280" i="1"/>
  <c r="V280" i="1"/>
  <c r="U280" i="1"/>
  <c r="T280" i="1"/>
  <c r="S280" i="1"/>
  <c r="R280" i="1"/>
  <c r="Q280" i="1"/>
  <c r="P280" i="1"/>
  <c r="O280" i="1"/>
  <c r="N280" i="1"/>
  <c r="M280" i="1"/>
  <c r="L280" i="1"/>
  <c r="K280" i="1"/>
  <c r="J280" i="1"/>
  <c r="I280" i="1"/>
  <c r="H280" i="1"/>
  <c r="G280" i="1"/>
  <c r="F280" i="1"/>
  <c r="AX279" i="1"/>
  <c r="AW279" i="1"/>
  <c r="AV279" i="1"/>
  <c r="AU279" i="1"/>
  <c r="AT279" i="1"/>
  <c r="AS279" i="1"/>
  <c r="AR279" i="1"/>
  <c r="AQ279" i="1"/>
  <c r="AP279" i="1"/>
  <c r="AO279" i="1"/>
  <c r="AN279" i="1"/>
  <c r="AM279" i="1"/>
  <c r="AL279" i="1"/>
  <c r="AK279" i="1"/>
  <c r="AJ279" i="1"/>
  <c r="AI279" i="1"/>
  <c r="AH279" i="1"/>
  <c r="AG279" i="1"/>
  <c r="AF279" i="1"/>
  <c r="AE279" i="1"/>
  <c r="AD279" i="1"/>
  <c r="AC279" i="1"/>
  <c r="AB279" i="1"/>
  <c r="AA279" i="1"/>
  <c r="Z279" i="1"/>
  <c r="Y279" i="1"/>
  <c r="X279" i="1"/>
  <c r="W279" i="1"/>
  <c r="V279" i="1"/>
  <c r="U279" i="1"/>
  <c r="T279" i="1"/>
  <c r="S279" i="1"/>
  <c r="R279" i="1"/>
  <c r="Q279" i="1"/>
  <c r="P279" i="1"/>
  <c r="O279" i="1"/>
  <c r="N279" i="1"/>
  <c r="M279" i="1"/>
  <c r="L279" i="1"/>
  <c r="K279" i="1"/>
  <c r="J279" i="1"/>
  <c r="I279" i="1"/>
  <c r="H279" i="1"/>
  <c r="G279" i="1"/>
  <c r="F279" i="1"/>
  <c r="AX278" i="1"/>
  <c r="AW278" i="1"/>
  <c r="AV278" i="1"/>
  <c r="AU278" i="1"/>
  <c r="AT278" i="1"/>
  <c r="AS278" i="1"/>
  <c r="AR278" i="1"/>
  <c r="AQ278" i="1"/>
  <c r="AP278" i="1"/>
  <c r="AO278" i="1"/>
  <c r="AN278" i="1"/>
  <c r="AM278" i="1"/>
  <c r="AL278" i="1"/>
  <c r="AK278" i="1"/>
  <c r="AJ278" i="1"/>
  <c r="AI278" i="1"/>
  <c r="AH278" i="1"/>
  <c r="AG278" i="1"/>
  <c r="AF278" i="1"/>
  <c r="AE278" i="1"/>
  <c r="AD278" i="1"/>
  <c r="AC278" i="1"/>
  <c r="AB278" i="1"/>
  <c r="AA278" i="1"/>
  <c r="Z278" i="1"/>
  <c r="Y278" i="1"/>
  <c r="X278" i="1"/>
  <c r="W278" i="1"/>
  <c r="V278" i="1"/>
  <c r="U278" i="1"/>
  <c r="T278" i="1"/>
  <c r="S278" i="1"/>
  <c r="R278" i="1"/>
  <c r="Q278" i="1"/>
  <c r="P278" i="1"/>
  <c r="O278" i="1"/>
  <c r="N278" i="1"/>
  <c r="M278" i="1"/>
  <c r="L278" i="1"/>
  <c r="K278" i="1"/>
  <c r="J278" i="1"/>
  <c r="I278" i="1"/>
  <c r="H278" i="1"/>
  <c r="G278" i="1"/>
  <c r="F278" i="1"/>
  <c r="AX277" i="1"/>
  <c r="AW277" i="1"/>
  <c r="AV277" i="1"/>
  <c r="AU277" i="1"/>
  <c r="AT277" i="1"/>
  <c r="AS277" i="1"/>
  <c r="AR277" i="1"/>
  <c r="AQ277" i="1"/>
  <c r="AP277" i="1"/>
  <c r="AO277" i="1"/>
  <c r="AN277" i="1"/>
  <c r="AM277" i="1"/>
  <c r="AL277" i="1"/>
  <c r="AK277" i="1"/>
  <c r="AJ277" i="1"/>
  <c r="AI277" i="1"/>
  <c r="AH277" i="1"/>
  <c r="AG277" i="1"/>
  <c r="AF277" i="1"/>
  <c r="AE277" i="1"/>
  <c r="AD277" i="1"/>
  <c r="AC277" i="1"/>
  <c r="AB277" i="1"/>
  <c r="AA277" i="1"/>
  <c r="Z277" i="1"/>
  <c r="Y277" i="1"/>
  <c r="X277" i="1"/>
  <c r="W277" i="1"/>
  <c r="V277" i="1"/>
  <c r="U277" i="1"/>
  <c r="T277" i="1"/>
  <c r="S277" i="1"/>
  <c r="R277" i="1"/>
  <c r="Q277" i="1"/>
  <c r="P277" i="1"/>
  <c r="O277" i="1"/>
  <c r="N277" i="1"/>
  <c r="M277" i="1"/>
  <c r="L277" i="1"/>
  <c r="K277" i="1"/>
  <c r="J277" i="1"/>
  <c r="I277" i="1"/>
  <c r="H277" i="1"/>
  <c r="G277" i="1"/>
  <c r="F277" i="1"/>
  <c r="AX276" i="1"/>
  <c r="AW276" i="1"/>
  <c r="AV276" i="1"/>
  <c r="AU276" i="1"/>
  <c r="AT276" i="1"/>
  <c r="AS276" i="1"/>
  <c r="AR276" i="1"/>
  <c r="AQ276" i="1"/>
  <c r="AP276" i="1"/>
  <c r="AO276" i="1"/>
  <c r="AN276" i="1"/>
  <c r="AM276" i="1"/>
  <c r="AL276" i="1"/>
  <c r="AK276" i="1"/>
  <c r="AJ276" i="1"/>
  <c r="AI276" i="1"/>
  <c r="AH276" i="1"/>
  <c r="AG276" i="1"/>
  <c r="AF276" i="1"/>
  <c r="AE276" i="1"/>
  <c r="AD276" i="1"/>
  <c r="AC276" i="1"/>
  <c r="AB276" i="1"/>
  <c r="AA276" i="1"/>
  <c r="Z276" i="1"/>
  <c r="Y276" i="1"/>
  <c r="X276" i="1"/>
  <c r="W276" i="1"/>
  <c r="V276" i="1"/>
  <c r="U276" i="1"/>
  <c r="T276" i="1"/>
  <c r="S276" i="1"/>
  <c r="R276" i="1"/>
  <c r="Q276" i="1"/>
  <c r="P276" i="1"/>
  <c r="O276" i="1"/>
  <c r="N276" i="1"/>
  <c r="M276" i="1"/>
  <c r="L276" i="1"/>
  <c r="K276" i="1"/>
  <c r="J276" i="1"/>
  <c r="I276" i="1"/>
  <c r="H276" i="1"/>
  <c r="G276" i="1"/>
  <c r="F276" i="1"/>
  <c r="AX275" i="1"/>
  <c r="AW275" i="1"/>
  <c r="AV275" i="1"/>
  <c r="AU275" i="1"/>
  <c r="AT275" i="1"/>
  <c r="AS275" i="1"/>
  <c r="AR275" i="1"/>
  <c r="AQ275" i="1"/>
  <c r="AP275" i="1"/>
  <c r="AO275" i="1"/>
  <c r="AN275" i="1"/>
  <c r="AM275" i="1"/>
  <c r="AL275" i="1"/>
  <c r="AK275" i="1"/>
  <c r="AJ275" i="1"/>
  <c r="AI275" i="1"/>
  <c r="AH275" i="1"/>
  <c r="AG275" i="1"/>
  <c r="AF275" i="1"/>
  <c r="AE275" i="1"/>
  <c r="AD275" i="1"/>
  <c r="AC275" i="1"/>
  <c r="AB275" i="1"/>
  <c r="AA275" i="1"/>
  <c r="Z275" i="1"/>
  <c r="Y275" i="1"/>
  <c r="X275" i="1"/>
  <c r="W275" i="1"/>
  <c r="V275" i="1"/>
  <c r="U275" i="1"/>
  <c r="T275" i="1"/>
  <c r="S275" i="1"/>
  <c r="R275" i="1"/>
  <c r="Q275" i="1"/>
  <c r="P275" i="1"/>
  <c r="O275" i="1"/>
  <c r="N275" i="1"/>
  <c r="M275" i="1"/>
  <c r="L275" i="1"/>
  <c r="K275" i="1"/>
  <c r="J275" i="1"/>
  <c r="I275" i="1"/>
  <c r="H275" i="1"/>
  <c r="G275" i="1"/>
  <c r="F275" i="1"/>
  <c r="AX274" i="1"/>
  <c r="AW274" i="1"/>
  <c r="AV274" i="1"/>
  <c r="AU274" i="1"/>
  <c r="AT274" i="1"/>
  <c r="AS274" i="1"/>
  <c r="AR274" i="1"/>
  <c r="AQ274" i="1"/>
  <c r="AP274" i="1"/>
  <c r="AO274" i="1"/>
  <c r="AN274" i="1"/>
  <c r="AM274" i="1"/>
  <c r="AL274" i="1"/>
  <c r="AK274" i="1"/>
  <c r="AJ274" i="1"/>
  <c r="AI274" i="1"/>
  <c r="AH274" i="1"/>
  <c r="AG274" i="1"/>
  <c r="AF274" i="1"/>
  <c r="AE274" i="1"/>
  <c r="AD274" i="1"/>
  <c r="AC274" i="1"/>
  <c r="AB274" i="1"/>
  <c r="AA274" i="1"/>
  <c r="Z274" i="1"/>
  <c r="Y274" i="1"/>
  <c r="X274" i="1"/>
  <c r="W274" i="1"/>
  <c r="V274" i="1"/>
  <c r="U274" i="1"/>
  <c r="T274" i="1"/>
  <c r="S274" i="1"/>
  <c r="R274" i="1"/>
  <c r="Q274" i="1"/>
  <c r="P274" i="1"/>
  <c r="O274" i="1"/>
  <c r="N274" i="1"/>
  <c r="M274" i="1"/>
  <c r="L274" i="1"/>
  <c r="K274" i="1"/>
  <c r="J274" i="1"/>
  <c r="I274" i="1"/>
  <c r="H274" i="1"/>
  <c r="G274" i="1"/>
  <c r="F274" i="1"/>
  <c r="AX273" i="1"/>
  <c r="AW273" i="1"/>
  <c r="AV273" i="1"/>
  <c r="AU273" i="1"/>
  <c r="AT273" i="1"/>
  <c r="AS273" i="1"/>
  <c r="AR273" i="1"/>
  <c r="AQ273" i="1"/>
  <c r="AP273" i="1"/>
  <c r="AO273" i="1"/>
  <c r="AN273" i="1"/>
  <c r="AM273" i="1"/>
  <c r="AL273" i="1"/>
  <c r="AK273" i="1"/>
  <c r="AJ273" i="1"/>
  <c r="AI273" i="1"/>
  <c r="AH273" i="1"/>
  <c r="AG273" i="1"/>
  <c r="AF273" i="1"/>
  <c r="AE273" i="1"/>
  <c r="AD273" i="1"/>
  <c r="AC273" i="1"/>
  <c r="AB273" i="1"/>
  <c r="AA273" i="1"/>
  <c r="Z273" i="1"/>
  <c r="Y273" i="1"/>
  <c r="X273" i="1"/>
  <c r="W273" i="1"/>
  <c r="V273" i="1"/>
  <c r="U273" i="1"/>
  <c r="T273" i="1"/>
  <c r="S273" i="1"/>
  <c r="R273" i="1"/>
  <c r="Q273" i="1"/>
  <c r="P273" i="1"/>
  <c r="O273" i="1"/>
  <c r="N273" i="1"/>
  <c r="M273" i="1"/>
  <c r="L273" i="1"/>
  <c r="K273" i="1"/>
  <c r="J273" i="1"/>
  <c r="I273" i="1"/>
  <c r="H273" i="1"/>
  <c r="G273" i="1"/>
  <c r="F273" i="1"/>
  <c r="AX272" i="1"/>
  <c r="AW272" i="1"/>
  <c r="AV272" i="1"/>
  <c r="AU272" i="1"/>
  <c r="AT272" i="1"/>
  <c r="AS272" i="1"/>
  <c r="AR272" i="1"/>
  <c r="AQ272" i="1"/>
  <c r="AP272" i="1"/>
  <c r="AO272" i="1"/>
  <c r="AN272" i="1"/>
  <c r="AM272" i="1"/>
  <c r="AL272" i="1"/>
  <c r="AK272" i="1"/>
  <c r="AJ272" i="1"/>
  <c r="AI272" i="1"/>
  <c r="AH272" i="1"/>
  <c r="AG272" i="1"/>
  <c r="AF272" i="1"/>
  <c r="AE272" i="1"/>
  <c r="AD272" i="1"/>
  <c r="AC272" i="1"/>
  <c r="AB272" i="1"/>
  <c r="AA272" i="1"/>
  <c r="Z272" i="1"/>
  <c r="Y272" i="1"/>
  <c r="X272" i="1"/>
  <c r="W272" i="1"/>
  <c r="V272" i="1"/>
  <c r="U272" i="1"/>
  <c r="T272" i="1"/>
  <c r="S272" i="1"/>
  <c r="R272" i="1"/>
  <c r="Q272" i="1"/>
  <c r="P272" i="1"/>
  <c r="O272" i="1"/>
  <c r="N272" i="1"/>
  <c r="M272" i="1"/>
  <c r="L272" i="1"/>
  <c r="K272" i="1"/>
  <c r="J272" i="1"/>
  <c r="I272" i="1"/>
  <c r="H272" i="1"/>
  <c r="G272" i="1"/>
  <c r="F272" i="1"/>
  <c r="AX271" i="1"/>
  <c r="AW271" i="1"/>
  <c r="AV271" i="1"/>
  <c r="AU271" i="1"/>
  <c r="AT271" i="1"/>
  <c r="AS271" i="1"/>
  <c r="AR271" i="1"/>
  <c r="AQ271" i="1"/>
  <c r="AP271" i="1"/>
  <c r="AO271" i="1"/>
  <c r="AN271" i="1"/>
  <c r="AM271" i="1"/>
  <c r="AL271" i="1"/>
  <c r="AK271" i="1"/>
  <c r="AJ271" i="1"/>
  <c r="AI271" i="1"/>
  <c r="AH271" i="1"/>
  <c r="AG271" i="1"/>
  <c r="AF271" i="1"/>
  <c r="AE271" i="1"/>
  <c r="AD271" i="1"/>
  <c r="AC271" i="1"/>
  <c r="AB271" i="1"/>
  <c r="AA271" i="1"/>
  <c r="Z271" i="1"/>
  <c r="Y271" i="1"/>
  <c r="X271" i="1"/>
  <c r="W271" i="1"/>
  <c r="V271" i="1"/>
  <c r="U271" i="1"/>
  <c r="T271" i="1"/>
  <c r="S271" i="1"/>
  <c r="R271" i="1"/>
  <c r="Q271" i="1"/>
  <c r="P271" i="1"/>
  <c r="O271" i="1"/>
  <c r="N271" i="1"/>
  <c r="M271" i="1"/>
  <c r="L271" i="1"/>
  <c r="K271" i="1"/>
  <c r="J271" i="1"/>
  <c r="I271" i="1"/>
  <c r="H271" i="1"/>
  <c r="G271" i="1"/>
  <c r="F271" i="1"/>
  <c r="AX270" i="1"/>
  <c r="AW270" i="1"/>
  <c r="AV270" i="1"/>
  <c r="AU270" i="1"/>
  <c r="AT270" i="1"/>
  <c r="AS270" i="1"/>
  <c r="AR270" i="1"/>
  <c r="AQ270" i="1"/>
  <c r="AP270" i="1"/>
  <c r="AO270" i="1"/>
  <c r="AN270" i="1"/>
  <c r="AM270" i="1"/>
  <c r="AL270" i="1"/>
  <c r="AK270" i="1"/>
  <c r="AJ270" i="1"/>
  <c r="AI270" i="1"/>
  <c r="AH270" i="1"/>
  <c r="AG270" i="1"/>
  <c r="AF270" i="1"/>
  <c r="AE270" i="1"/>
  <c r="AD270" i="1"/>
  <c r="AC270" i="1"/>
  <c r="AB270" i="1"/>
  <c r="AA270" i="1"/>
  <c r="Z270" i="1"/>
  <c r="Y270" i="1"/>
  <c r="X270" i="1"/>
  <c r="W270" i="1"/>
  <c r="V270" i="1"/>
  <c r="U270" i="1"/>
  <c r="T270" i="1"/>
  <c r="S270" i="1"/>
  <c r="R270" i="1"/>
  <c r="Q270" i="1"/>
  <c r="P270" i="1"/>
  <c r="O270" i="1"/>
  <c r="N270" i="1"/>
  <c r="M270" i="1"/>
  <c r="L270" i="1"/>
  <c r="K270" i="1"/>
  <c r="J270" i="1"/>
  <c r="I270" i="1"/>
  <c r="H270" i="1"/>
  <c r="G270" i="1"/>
  <c r="F270" i="1"/>
  <c r="AX269" i="1"/>
  <c r="AW269" i="1"/>
  <c r="AV269" i="1"/>
  <c r="AU269" i="1"/>
  <c r="AT269" i="1"/>
  <c r="AS269" i="1"/>
  <c r="AR269" i="1"/>
  <c r="AQ269" i="1"/>
  <c r="AP269" i="1"/>
  <c r="AO269" i="1"/>
  <c r="AN269" i="1"/>
  <c r="AM269" i="1"/>
  <c r="AL269" i="1"/>
  <c r="AK269" i="1"/>
  <c r="AJ269" i="1"/>
  <c r="AI269" i="1"/>
  <c r="AH269" i="1"/>
  <c r="AG269" i="1"/>
  <c r="AF269" i="1"/>
  <c r="AE269" i="1"/>
  <c r="AD269" i="1"/>
  <c r="AC269" i="1"/>
  <c r="AB269" i="1"/>
  <c r="AA269" i="1"/>
  <c r="Z269" i="1"/>
  <c r="Y269" i="1"/>
  <c r="X269" i="1"/>
  <c r="W269" i="1"/>
  <c r="V269" i="1"/>
  <c r="U269" i="1"/>
  <c r="T269" i="1"/>
  <c r="S269" i="1"/>
  <c r="R269" i="1"/>
  <c r="Q269" i="1"/>
  <c r="P269" i="1"/>
  <c r="O269" i="1"/>
  <c r="N269" i="1"/>
  <c r="M269" i="1"/>
  <c r="L269" i="1"/>
  <c r="K269" i="1"/>
  <c r="J269" i="1"/>
  <c r="I269" i="1"/>
  <c r="H269" i="1"/>
  <c r="G269" i="1"/>
  <c r="F269" i="1"/>
  <c r="AX268" i="1"/>
  <c r="AW268" i="1"/>
  <c r="AV268" i="1"/>
  <c r="AU268" i="1"/>
  <c r="AT268" i="1"/>
  <c r="AS268" i="1"/>
  <c r="AR268" i="1"/>
  <c r="AQ268" i="1"/>
  <c r="AP268" i="1"/>
  <c r="AO268" i="1"/>
  <c r="AN268" i="1"/>
  <c r="AM268" i="1"/>
  <c r="AL268" i="1"/>
  <c r="AK268" i="1"/>
  <c r="AJ268" i="1"/>
  <c r="AI268" i="1"/>
  <c r="AH268" i="1"/>
  <c r="AG268" i="1"/>
  <c r="AF268" i="1"/>
  <c r="AE268" i="1"/>
  <c r="AD268" i="1"/>
  <c r="AC268" i="1"/>
  <c r="AB268" i="1"/>
  <c r="AA268" i="1"/>
  <c r="Z268" i="1"/>
  <c r="Y268" i="1"/>
  <c r="X268" i="1"/>
  <c r="W268" i="1"/>
  <c r="V268" i="1"/>
  <c r="U268" i="1"/>
  <c r="T268" i="1"/>
  <c r="S268" i="1"/>
  <c r="R268" i="1"/>
  <c r="Q268" i="1"/>
  <c r="P268" i="1"/>
  <c r="O268" i="1"/>
  <c r="N268" i="1"/>
  <c r="M268" i="1"/>
  <c r="L268" i="1"/>
  <c r="K268" i="1"/>
  <c r="J268" i="1"/>
  <c r="I268" i="1"/>
  <c r="H268" i="1"/>
  <c r="G268" i="1"/>
  <c r="F268" i="1"/>
  <c r="AX267" i="1"/>
  <c r="AW267" i="1"/>
  <c r="AV267" i="1"/>
  <c r="AU267" i="1"/>
  <c r="AT267" i="1"/>
  <c r="AS267" i="1"/>
  <c r="AR267" i="1"/>
  <c r="AQ267" i="1"/>
  <c r="AP267" i="1"/>
  <c r="AO267" i="1"/>
  <c r="AN267" i="1"/>
  <c r="AM267" i="1"/>
  <c r="AL267" i="1"/>
  <c r="AK267" i="1"/>
  <c r="AJ267" i="1"/>
  <c r="AI267" i="1"/>
  <c r="AH267" i="1"/>
  <c r="AG267" i="1"/>
  <c r="AF267" i="1"/>
  <c r="AE267" i="1"/>
  <c r="AD267" i="1"/>
  <c r="AC267" i="1"/>
  <c r="AB267" i="1"/>
  <c r="AA267" i="1"/>
  <c r="Z267" i="1"/>
  <c r="Y267" i="1"/>
  <c r="X267" i="1"/>
  <c r="W267" i="1"/>
  <c r="V267" i="1"/>
  <c r="U267" i="1"/>
  <c r="T267" i="1"/>
  <c r="S267" i="1"/>
  <c r="R267" i="1"/>
  <c r="Q267" i="1"/>
  <c r="P267" i="1"/>
  <c r="O267" i="1"/>
  <c r="N267" i="1"/>
  <c r="M267" i="1"/>
  <c r="L267" i="1"/>
  <c r="K267" i="1"/>
  <c r="J267" i="1"/>
  <c r="I267" i="1"/>
  <c r="H267" i="1"/>
  <c r="G267" i="1"/>
  <c r="F267" i="1"/>
  <c r="AX266" i="1"/>
  <c r="AW266" i="1"/>
  <c r="AV266" i="1"/>
  <c r="AU266" i="1"/>
  <c r="AT266" i="1"/>
  <c r="AS266" i="1"/>
  <c r="AR266" i="1"/>
  <c r="AQ266" i="1"/>
  <c r="AP266" i="1"/>
  <c r="AO266" i="1"/>
  <c r="AN266" i="1"/>
  <c r="AM266" i="1"/>
  <c r="AL266" i="1"/>
  <c r="AK266" i="1"/>
  <c r="AJ266" i="1"/>
  <c r="AI266" i="1"/>
  <c r="AH266" i="1"/>
  <c r="AG266" i="1"/>
  <c r="AF266" i="1"/>
  <c r="AE266" i="1"/>
  <c r="AD266" i="1"/>
  <c r="AC266" i="1"/>
  <c r="AB266" i="1"/>
  <c r="AA266" i="1"/>
  <c r="Z266" i="1"/>
  <c r="Y266" i="1"/>
  <c r="X266" i="1"/>
  <c r="W266" i="1"/>
  <c r="V266" i="1"/>
  <c r="U266" i="1"/>
  <c r="T266" i="1"/>
  <c r="S266" i="1"/>
  <c r="R266" i="1"/>
  <c r="Q266" i="1"/>
  <c r="P266" i="1"/>
  <c r="O266" i="1"/>
  <c r="N266" i="1"/>
  <c r="M266" i="1"/>
  <c r="L266" i="1"/>
  <c r="K266" i="1"/>
  <c r="J266" i="1"/>
  <c r="I266" i="1"/>
  <c r="H266" i="1"/>
  <c r="G266" i="1"/>
  <c r="F266" i="1"/>
  <c r="AX265" i="1"/>
  <c r="AW265" i="1"/>
  <c r="AV265" i="1"/>
  <c r="AU265" i="1"/>
  <c r="AT265" i="1"/>
  <c r="AS265" i="1"/>
  <c r="AR265" i="1"/>
  <c r="AQ265" i="1"/>
  <c r="AP265" i="1"/>
  <c r="AO265" i="1"/>
  <c r="AN265" i="1"/>
  <c r="AM265" i="1"/>
  <c r="AL265" i="1"/>
  <c r="AK265" i="1"/>
  <c r="AJ265" i="1"/>
  <c r="AI265" i="1"/>
  <c r="AH265" i="1"/>
  <c r="AG265" i="1"/>
  <c r="AF265" i="1"/>
  <c r="AE265" i="1"/>
  <c r="AD265" i="1"/>
  <c r="AC265" i="1"/>
  <c r="AB265" i="1"/>
  <c r="AA265" i="1"/>
  <c r="Z265" i="1"/>
  <c r="Y265" i="1"/>
  <c r="X265" i="1"/>
  <c r="W265" i="1"/>
  <c r="V265" i="1"/>
  <c r="U265" i="1"/>
  <c r="T265" i="1"/>
  <c r="S265" i="1"/>
  <c r="R265" i="1"/>
  <c r="Q265" i="1"/>
  <c r="P265" i="1"/>
  <c r="O265" i="1"/>
  <c r="N265" i="1"/>
  <c r="M265" i="1"/>
  <c r="L265" i="1"/>
  <c r="K265" i="1"/>
  <c r="J265" i="1"/>
  <c r="I265" i="1"/>
  <c r="H265" i="1"/>
  <c r="G265" i="1"/>
  <c r="F265" i="1"/>
  <c r="AX264" i="1"/>
  <c r="AW264" i="1"/>
  <c r="AV264" i="1"/>
  <c r="AU264" i="1"/>
  <c r="AT264" i="1"/>
  <c r="AS264" i="1"/>
  <c r="AR264" i="1"/>
  <c r="AQ264" i="1"/>
  <c r="AP264" i="1"/>
  <c r="AO264" i="1"/>
  <c r="AN264" i="1"/>
  <c r="AM264" i="1"/>
  <c r="AL264" i="1"/>
  <c r="AK264" i="1"/>
  <c r="AJ264" i="1"/>
  <c r="AI264" i="1"/>
  <c r="AH264" i="1"/>
  <c r="AG264" i="1"/>
  <c r="AF264" i="1"/>
  <c r="AE264" i="1"/>
  <c r="AD264" i="1"/>
  <c r="AC264" i="1"/>
  <c r="AB264" i="1"/>
  <c r="AA264" i="1"/>
  <c r="Z264" i="1"/>
  <c r="Y264" i="1"/>
  <c r="X264" i="1"/>
  <c r="W264" i="1"/>
  <c r="V264" i="1"/>
  <c r="U264" i="1"/>
  <c r="T264" i="1"/>
  <c r="S264" i="1"/>
  <c r="R264" i="1"/>
  <c r="Q264" i="1"/>
  <c r="P264" i="1"/>
  <c r="O264" i="1"/>
  <c r="N264" i="1"/>
  <c r="M264" i="1"/>
  <c r="L264" i="1"/>
  <c r="K264" i="1"/>
  <c r="J264" i="1"/>
  <c r="I264" i="1"/>
  <c r="H264" i="1"/>
  <c r="G264" i="1"/>
  <c r="F264" i="1"/>
  <c r="AX263" i="1"/>
  <c r="AW263" i="1"/>
  <c r="AV263" i="1"/>
  <c r="AU263" i="1"/>
  <c r="AT263" i="1"/>
  <c r="AS263" i="1"/>
  <c r="AR263" i="1"/>
  <c r="AQ263" i="1"/>
  <c r="AP263" i="1"/>
  <c r="AO263" i="1"/>
  <c r="AN263" i="1"/>
  <c r="AM263" i="1"/>
  <c r="AL263" i="1"/>
  <c r="AK263" i="1"/>
  <c r="AJ263" i="1"/>
  <c r="AI263" i="1"/>
  <c r="AH263" i="1"/>
  <c r="AG263" i="1"/>
  <c r="AF263" i="1"/>
  <c r="AE263" i="1"/>
  <c r="AD263" i="1"/>
  <c r="AC263" i="1"/>
  <c r="AB263" i="1"/>
  <c r="AA263" i="1"/>
  <c r="Z263" i="1"/>
  <c r="Y263" i="1"/>
  <c r="X263" i="1"/>
  <c r="W263" i="1"/>
  <c r="V263" i="1"/>
  <c r="U263" i="1"/>
  <c r="T263" i="1"/>
  <c r="S263" i="1"/>
  <c r="R263" i="1"/>
  <c r="Q263" i="1"/>
  <c r="P263" i="1"/>
  <c r="O263" i="1"/>
  <c r="N263" i="1"/>
  <c r="M263" i="1"/>
  <c r="L263" i="1"/>
  <c r="K263" i="1"/>
  <c r="J263" i="1"/>
  <c r="I263" i="1"/>
  <c r="H263" i="1"/>
  <c r="G263" i="1"/>
  <c r="F263" i="1"/>
  <c r="AX262" i="1"/>
  <c r="AW262" i="1"/>
  <c r="AV262" i="1"/>
  <c r="AU262" i="1"/>
  <c r="AT262" i="1"/>
  <c r="AS262" i="1"/>
  <c r="AR262" i="1"/>
  <c r="AQ262" i="1"/>
  <c r="AP262" i="1"/>
  <c r="AO262" i="1"/>
  <c r="AN262" i="1"/>
  <c r="AM262" i="1"/>
  <c r="AL262" i="1"/>
  <c r="AK262" i="1"/>
  <c r="AJ262" i="1"/>
  <c r="AI262" i="1"/>
  <c r="AH262" i="1"/>
  <c r="AG262" i="1"/>
  <c r="AF262" i="1"/>
  <c r="AE262" i="1"/>
  <c r="AD262" i="1"/>
  <c r="AC262" i="1"/>
  <c r="AB262" i="1"/>
  <c r="AA262" i="1"/>
  <c r="Z262" i="1"/>
  <c r="Y262" i="1"/>
  <c r="X262" i="1"/>
  <c r="W262" i="1"/>
  <c r="V262" i="1"/>
  <c r="U262" i="1"/>
  <c r="T262" i="1"/>
  <c r="S262" i="1"/>
  <c r="R262" i="1"/>
  <c r="Q262" i="1"/>
  <c r="P262" i="1"/>
  <c r="O262" i="1"/>
  <c r="N262" i="1"/>
  <c r="M262" i="1"/>
  <c r="L262" i="1"/>
  <c r="K262" i="1"/>
  <c r="J262" i="1"/>
  <c r="I262" i="1"/>
  <c r="H262" i="1"/>
  <c r="G262" i="1"/>
  <c r="F262" i="1"/>
  <c r="AX261" i="1"/>
  <c r="AW261" i="1"/>
  <c r="AV261" i="1"/>
  <c r="AU261" i="1"/>
  <c r="AT261" i="1"/>
  <c r="AS261" i="1"/>
  <c r="AR261" i="1"/>
  <c r="AQ261" i="1"/>
  <c r="AP261" i="1"/>
  <c r="AO261" i="1"/>
  <c r="AN261" i="1"/>
  <c r="AM261" i="1"/>
  <c r="AL261" i="1"/>
  <c r="AK261" i="1"/>
  <c r="AJ261" i="1"/>
  <c r="AI261" i="1"/>
  <c r="AH261" i="1"/>
  <c r="AG261" i="1"/>
  <c r="AF261" i="1"/>
  <c r="AE261" i="1"/>
  <c r="AD261" i="1"/>
  <c r="AC261" i="1"/>
  <c r="AB261" i="1"/>
  <c r="AA261" i="1"/>
  <c r="Z261" i="1"/>
  <c r="Y261" i="1"/>
  <c r="X261" i="1"/>
  <c r="W261" i="1"/>
  <c r="V261" i="1"/>
  <c r="U261" i="1"/>
  <c r="T261" i="1"/>
  <c r="S261" i="1"/>
  <c r="R261" i="1"/>
  <c r="Q261" i="1"/>
  <c r="P261" i="1"/>
  <c r="O261" i="1"/>
  <c r="N261" i="1"/>
  <c r="M261" i="1"/>
  <c r="L261" i="1"/>
  <c r="K261" i="1"/>
  <c r="J261" i="1"/>
  <c r="I261" i="1"/>
  <c r="H261" i="1"/>
  <c r="G261" i="1"/>
  <c r="F261" i="1"/>
  <c r="AX260" i="1"/>
  <c r="AW260" i="1"/>
  <c r="AV260" i="1"/>
  <c r="AU260" i="1"/>
  <c r="AT260" i="1"/>
  <c r="AS260" i="1"/>
  <c r="CR260" i="1" s="1"/>
  <c r="AR260" i="1"/>
  <c r="AQ260" i="1"/>
  <c r="AP260" i="1"/>
  <c r="AO260" i="1"/>
  <c r="AN260" i="1"/>
  <c r="AM260" i="1"/>
  <c r="AL260" i="1"/>
  <c r="AK260" i="1"/>
  <c r="AJ260" i="1"/>
  <c r="AI260" i="1"/>
  <c r="AH260" i="1"/>
  <c r="AG260" i="1"/>
  <c r="AF260" i="1"/>
  <c r="AE260" i="1"/>
  <c r="AD260" i="1"/>
  <c r="AC260" i="1"/>
  <c r="AB260" i="1"/>
  <c r="AA260" i="1"/>
  <c r="Z260" i="1"/>
  <c r="Y260" i="1"/>
  <c r="X260" i="1"/>
  <c r="W260" i="1"/>
  <c r="V260" i="1"/>
  <c r="U260" i="1"/>
  <c r="T260" i="1"/>
  <c r="S260" i="1"/>
  <c r="R260" i="1"/>
  <c r="Q260" i="1"/>
  <c r="P260" i="1"/>
  <c r="O260" i="1"/>
  <c r="N260" i="1"/>
  <c r="M260" i="1"/>
  <c r="L260" i="1"/>
  <c r="K260" i="1"/>
  <c r="J260" i="1"/>
  <c r="I260" i="1"/>
  <c r="H260" i="1"/>
  <c r="G260" i="1"/>
  <c r="F260" i="1"/>
  <c r="AX259" i="1"/>
  <c r="AW259" i="1"/>
  <c r="AV259" i="1"/>
  <c r="AU259" i="1"/>
  <c r="AT259" i="1"/>
  <c r="AS259" i="1"/>
  <c r="AR259" i="1"/>
  <c r="AQ259" i="1"/>
  <c r="AP259" i="1"/>
  <c r="AO259" i="1"/>
  <c r="AN259" i="1"/>
  <c r="AM259" i="1"/>
  <c r="AL259" i="1"/>
  <c r="AK259" i="1"/>
  <c r="AJ259" i="1"/>
  <c r="AI259" i="1"/>
  <c r="AH259" i="1"/>
  <c r="AG259" i="1"/>
  <c r="AF259" i="1"/>
  <c r="AE259" i="1"/>
  <c r="AD259" i="1"/>
  <c r="AC259" i="1"/>
  <c r="AB259" i="1"/>
  <c r="AA259" i="1"/>
  <c r="Z259" i="1"/>
  <c r="Y259" i="1"/>
  <c r="X259" i="1"/>
  <c r="W259" i="1"/>
  <c r="V259" i="1"/>
  <c r="U259" i="1"/>
  <c r="T259" i="1"/>
  <c r="S259" i="1"/>
  <c r="R259" i="1"/>
  <c r="Q259" i="1"/>
  <c r="P259" i="1"/>
  <c r="O259" i="1"/>
  <c r="N259" i="1"/>
  <c r="M259" i="1"/>
  <c r="L259" i="1"/>
  <c r="K259" i="1"/>
  <c r="J259" i="1"/>
  <c r="I259" i="1"/>
  <c r="H259" i="1"/>
  <c r="G259" i="1"/>
  <c r="F259" i="1"/>
  <c r="AX258" i="1"/>
  <c r="AW258" i="1"/>
  <c r="AV258" i="1"/>
  <c r="AU258" i="1"/>
  <c r="AT258" i="1"/>
  <c r="AS258" i="1"/>
  <c r="AR258" i="1"/>
  <c r="AQ258" i="1"/>
  <c r="AP258" i="1"/>
  <c r="AO258" i="1"/>
  <c r="AN258" i="1"/>
  <c r="AM258" i="1"/>
  <c r="AL258" i="1"/>
  <c r="AK258" i="1"/>
  <c r="AJ258" i="1"/>
  <c r="AI258" i="1"/>
  <c r="AH258" i="1"/>
  <c r="AG258" i="1"/>
  <c r="AF258" i="1"/>
  <c r="AE258" i="1"/>
  <c r="AD258" i="1"/>
  <c r="AC258" i="1"/>
  <c r="AB258" i="1"/>
  <c r="AA258" i="1"/>
  <c r="Z258" i="1"/>
  <c r="Y258" i="1"/>
  <c r="X258" i="1"/>
  <c r="W258" i="1"/>
  <c r="V258" i="1"/>
  <c r="U258" i="1"/>
  <c r="T258" i="1"/>
  <c r="S258" i="1"/>
  <c r="R258" i="1"/>
  <c r="Q258" i="1"/>
  <c r="P258" i="1"/>
  <c r="O258" i="1"/>
  <c r="N258" i="1"/>
  <c r="M258" i="1"/>
  <c r="L258" i="1"/>
  <c r="K258" i="1"/>
  <c r="J258" i="1"/>
  <c r="I258" i="1"/>
  <c r="H258" i="1"/>
  <c r="G258" i="1"/>
  <c r="F258" i="1"/>
  <c r="AX257" i="1"/>
  <c r="AW257" i="1"/>
  <c r="AV257" i="1"/>
  <c r="AU257" i="1"/>
  <c r="AT257" i="1"/>
  <c r="AS257" i="1"/>
  <c r="AR257" i="1"/>
  <c r="AQ257" i="1"/>
  <c r="AP257" i="1"/>
  <c r="AO257" i="1"/>
  <c r="AN257" i="1"/>
  <c r="AM257" i="1"/>
  <c r="AL257" i="1"/>
  <c r="AK257" i="1"/>
  <c r="AJ257" i="1"/>
  <c r="AI257" i="1"/>
  <c r="AH257" i="1"/>
  <c r="AG257" i="1"/>
  <c r="AF257" i="1"/>
  <c r="AE257" i="1"/>
  <c r="AD257" i="1"/>
  <c r="AC257" i="1"/>
  <c r="AB257" i="1"/>
  <c r="AA257" i="1"/>
  <c r="Z257" i="1"/>
  <c r="Y257" i="1"/>
  <c r="X257" i="1"/>
  <c r="W257" i="1"/>
  <c r="V257" i="1"/>
  <c r="U257" i="1"/>
  <c r="T257" i="1"/>
  <c r="S257" i="1"/>
  <c r="R257" i="1"/>
  <c r="Q257" i="1"/>
  <c r="P257" i="1"/>
  <c r="O257" i="1"/>
  <c r="N257" i="1"/>
  <c r="M257" i="1"/>
  <c r="L257" i="1"/>
  <c r="K257" i="1"/>
  <c r="J257" i="1"/>
  <c r="I257" i="1"/>
  <c r="H257" i="1"/>
  <c r="G257" i="1"/>
  <c r="F257" i="1"/>
  <c r="AX256" i="1"/>
  <c r="AW256" i="1"/>
  <c r="AV256" i="1"/>
  <c r="AU256" i="1"/>
  <c r="AT256" i="1"/>
  <c r="AS256" i="1"/>
  <c r="AR256" i="1"/>
  <c r="AQ256" i="1"/>
  <c r="AP256" i="1"/>
  <c r="AO256" i="1"/>
  <c r="AN256" i="1"/>
  <c r="AM256" i="1"/>
  <c r="AL256" i="1"/>
  <c r="AK256" i="1"/>
  <c r="AJ256" i="1"/>
  <c r="AI256" i="1"/>
  <c r="AH256" i="1"/>
  <c r="AG256" i="1"/>
  <c r="AF256" i="1"/>
  <c r="AE256" i="1"/>
  <c r="AD256" i="1"/>
  <c r="AC256" i="1"/>
  <c r="AB256" i="1"/>
  <c r="AA256" i="1"/>
  <c r="Z256" i="1"/>
  <c r="Y256" i="1"/>
  <c r="X256" i="1"/>
  <c r="W256" i="1"/>
  <c r="V256" i="1"/>
  <c r="U256" i="1"/>
  <c r="T256" i="1"/>
  <c r="S256" i="1"/>
  <c r="R256" i="1"/>
  <c r="Q256" i="1"/>
  <c r="P256" i="1"/>
  <c r="O256" i="1"/>
  <c r="N256" i="1"/>
  <c r="M256" i="1"/>
  <c r="L256" i="1"/>
  <c r="K256" i="1"/>
  <c r="J256" i="1"/>
  <c r="I256" i="1"/>
  <c r="H256" i="1"/>
  <c r="G256" i="1"/>
  <c r="F256" i="1"/>
  <c r="AX255" i="1"/>
  <c r="AW255" i="1"/>
  <c r="AV255" i="1"/>
  <c r="AU255" i="1"/>
  <c r="AT255" i="1"/>
  <c r="AS255" i="1"/>
  <c r="AR255" i="1"/>
  <c r="AQ255" i="1"/>
  <c r="AP255" i="1"/>
  <c r="AO255" i="1"/>
  <c r="AN255" i="1"/>
  <c r="AM255" i="1"/>
  <c r="AL255" i="1"/>
  <c r="AK255" i="1"/>
  <c r="AJ255" i="1"/>
  <c r="AI255" i="1"/>
  <c r="AH255" i="1"/>
  <c r="AG255" i="1"/>
  <c r="AF255" i="1"/>
  <c r="AE255" i="1"/>
  <c r="AD255" i="1"/>
  <c r="AC255" i="1"/>
  <c r="AB255" i="1"/>
  <c r="AA255" i="1"/>
  <c r="Z255" i="1"/>
  <c r="Y255" i="1"/>
  <c r="X255" i="1"/>
  <c r="W255" i="1"/>
  <c r="V255" i="1"/>
  <c r="U255" i="1"/>
  <c r="T255" i="1"/>
  <c r="S255" i="1"/>
  <c r="R255" i="1"/>
  <c r="Q255" i="1"/>
  <c r="P255" i="1"/>
  <c r="O255" i="1"/>
  <c r="N255" i="1"/>
  <c r="M255" i="1"/>
  <c r="L255" i="1"/>
  <c r="K255" i="1"/>
  <c r="J255" i="1"/>
  <c r="I255" i="1"/>
  <c r="H255" i="1"/>
  <c r="G255" i="1"/>
  <c r="F255" i="1"/>
  <c r="AX254" i="1"/>
  <c r="AW254" i="1"/>
  <c r="AV254" i="1"/>
  <c r="AU254" i="1"/>
  <c r="AT254" i="1"/>
  <c r="AS254" i="1"/>
  <c r="AR254" i="1"/>
  <c r="AQ254" i="1"/>
  <c r="AP254" i="1"/>
  <c r="AO254" i="1"/>
  <c r="AN254" i="1"/>
  <c r="AM254" i="1"/>
  <c r="AL254" i="1"/>
  <c r="AK254" i="1"/>
  <c r="AJ254" i="1"/>
  <c r="AI254" i="1"/>
  <c r="AH254" i="1"/>
  <c r="AG254" i="1"/>
  <c r="AF254" i="1"/>
  <c r="AE254" i="1"/>
  <c r="AD254" i="1"/>
  <c r="AC254" i="1"/>
  <c r="AB254" i="1"/>
  <c r="AA254" i="1"/>
  <c r="Z254" i="1"/>
  <c r="Y254" i="1"/>
  <c r="X254" i="1"/>
  <c r="W254" i="1"/>
  <c r="V254" i="1"/>
  <c r="U254" i="1"/>
  <c r="T254" i="1"/>
  <c r="S254" i="1"/>
  <c r="R254" i="1"/>
  <c r="Q254" i="1"/>
  <c r="P254" i="1"/>
  <c r="O254" i="1"/>
  <c r="N254" i="1"/>
  <c r="M254" i="1"/>
  <c r="L254" i="1"/>
  <c r="K254" i="1"/>
  <c r="J254" i="1"/>
  <c r="I254" i="1"/>
  <c r="H254" i="1"/>
  <c r="G254" i="1"/>
  <c r="F254" i="1"/>
  <c r="AX253" i="1"/>
  <c r="AW253" i="1"/>
  <c r="AV253" i="1"/>
  <c r="AU253" i="1"/>
  <c r="AT253" i="1"/>
  <c r="AS253" i="1"/>
  <c r="AR253" i="1"/>
  <c r="AQ253" i="1"/>
  <c r="AP253" i="1"/>
  <c r="AO253" i="1"/>
  <c r="AN253" i="1"/>
  <c r="AM253" i="1"/>
  <c r="AL253" i="1"/>
  <c r="AK253" i="1"/>
  <c r="AJ253" i="1"/>
  <c r="AI253" i="1"/>
  <c r="AH253" i="1"/>
  <c r="AG253" i="1"/>
  <c r="AF253" i="1"/>
  <c r="AE253" i="1"/>
  <c r="AD253" i="1"/>
  <c r="AC253" i="1"/>
  <c r="AB253" i="1"/>
  <c r="AA253" i="1"/>
  <c r="Z253" i="1"/>
  <c r="Y253" i="1"/>
  <c r="X253" i="1"/>
  <c r="W253" i="1"/>
  <c r="V253" i="1"/>
  <c r="U253" i="1"/>
  <c r="T253" i="1"/>
  <c r="S253" i="1"/>
  <c r="R253" i="1"/>
  <c r="Q253" i="1"/>
  <c r="P253" i="1"/>
  <c r="O253" i="1"/>
  <c r="N253" i="1"/>
  <c r="M253" i="1"/>
  <c r="L253" i="1"/>
  <c r="K253" i="1"/>
  <c r="J253" i="1"/>
  <c r="I253" i="1"/>
  <c r="H253" i="1"/>
  <c r="G253" i="1"/>
  <c r="F253" i="1"/>
  <c r="AX252" i="1"/>
  <c r="AW252" i="1"/>
  <c r="AV252" i="1"/>
  <c r="AU252" i="1"/>
  <c r="AT252" i="1"/>
  <c r="AS252" i="1"/>
  <c r="AR252" i="1"/>
  <c r="AQ252" i="1"/>
  <c r="AP252" i="1"/>
  <c r="AO252" i="1"/>
  <c r="AN252" i="1"/>
  <c r="AM252" i="1"/>
  <c r="AL252" i="1"/>
  <c r="AK252" i="1"/>
  <c r="AJ252" i="1"/>
  <c r="AI252" i="1"/>
  <c r="AH252" i="1"/>
  <c r="AG252" i="1"/>
  <c r="AF252" i="1"/>
  <c r="AE252" i="1"/>
  <c r="AD252" i="1"/>
  <c r="AC252" i="1"/>
  <c r="AB252" i="1"/>
  <c r="AA252" i="1"/>
  <c r="Z252" i="1"/>
  <c r="Y252" i="1"/>
  <c r="X252" i="1"/>
  <c r="W252" i="1"/>
  <c r="V252" i="1"/>
  <c r="U252" i="1"/>
  <c r="T252" i="1"/>
  <c r="S252" i="1"/>
  <c r="R252" i="1"/>
  <c r="Q252" i="1"/>
  <c r="P252" i="1"/>
  <c r="O252" i="1"/>
  <c r="N252" i="1"/>
  <c r="M252" i="1"/>
  <c r="L252" i="1"/>
  <c r="K252" i="1"/>
  <c r="J252" i="1"/>
  <c r="I252" i="1"/>
  <c r="H252" i="1"/>
  <c r="G252" i="1"/>
  <c r="F252" i="1"/>
  <c r="AX251" i="1"/>
  <c r="AW251" i="1"/>
  <c r="AV251" i="1"/>
  <c r="AU251" i="1"/>
  <c r="AT251" i="1"/>
  <c r="AS251" i="1"/>
  <c r="AR251" i="1"/>
  <c r="AQ251" i="1"/>
  <c r="AP251" i="1"/>
  <c r="AO251" i="1"/>
  <c r="AN251" i="1"/>
  <c r="AM251" i="1"/>
  <c r="AL251" i="1"/>
  <c r="AK251" i="1"/>
  <c r="AJ251" i="1"/>
  <c r="AI251" i="1"/>
  <c r="AH251" i="1"/>
  <c r="AG251" i="1"/>
  <c r="AF251" i="1"/>
  <c r="AE251" i="1"/>
  <c r="AD251" i="1"/>
  <c r="AC251" i="1"/>
  <c r="AB251" i="1"/>
  <c r="AA251" i="1"/>
  <c r="Z251" i="1"/>
  <c r="Y251" i="1"/>
  <c r="X251" i="1"/>
  <c r="W251" i="1"/>
  <c r="V251" i="1"/>
  <c r="U251" i="1"/>
  <c r="T251" i="1"/>
  <c r="S251" i="1"/>
  <c r="R251" i="1"/>
  <c r="Q251" i="1"/>
  <c r="P251" i="1"/>
  <c r="O251" i="1"/>
  <c r="N251" i="1"/>
  <c r="M251" i="1"/>
  <c r="L251" i="1"/>
  <c r="K251" i="1"/>
  <c r="J251" i="1"/>
  <c r="I251" i="1"/>
  <c r="H251" i="1"/>
  <c r="G251" i="1"/>
  <c r="F251" i="1"/>
  <c r="AX250" i="1"/>
  <c r="AW250" i="1"/>
  <c r="AV250" i="1"/>
  <c r="AU250" i="1"/>
  <c r="AT250" i="1"/>
  <c r="AS250" i="1"/>
  <c r="AR250" i="1"/>
  <c r="AQ250" i="1"/>
  <c r="AP250" i="1"/>
  <c r="AO250" i="1"/>
  <c r="AN250" i="1"/>
  <c r="AM250" i="1"/>
  <c r="AL250" i="1"/>
  <c r="AK250" i="1"/>
  <c r="AJ250" i="1"/>
  <c r="AI250" i="1"/>
  <c r="AH250" i="1"/>
  <c r="AG250" i="1"/>
  <c r="AF250" i="1"/>
  <c r="AE250" i="1"/>
  <c r="AD250" i="1"/>
  <c r="AC250" i="1"/>
  <c r="AB250" i="1"/>
  <c r="AA250" i="1"/>
  <c r="Z250" i="1"/>
  <c r="Y250" i="1"/>
  <c r="X250" i="1"/>
  <c r="W250" i="1"/>
  <c r="V250" i="1"/>
  <c r="U250" i="1"/>
  <c r="T250" i="1"/>
  <c r="S250" i="1"/>
  <c r="R250" i="1"/>
  <c r="Q250" i="1"/>
  <c r="P250" i="1"/>
  <c r="O250" i="1"/>
  <c r="N250" i="1"/>
  <c r="M250" i="1"/>
  <c r="L250" i="1"/>
  <c r="K250" i="1"/>
  <c r="J250" i="1"/>
  <c r="I250" i="1"/>
  <c r="H250" i="1"/>
  <c r="G250" i="1"/>
  <c r="F250" i="1"/>
  <c r="AX249" i="1"/>
  <c r="AW249" i="1"/>
  <c r="AV249" i="1"/>
  <c r="AU249" i="1"/>
  <c r="AT249" i="1"/>
  <c r="AS249" i="1"/>
  <c r="AR249" i="1"/>
  <c r="AQ249" i="1"/>
  <c r="AP249" i="1"/>
  <c r="AO249" i="1"/>
  <c r="AN249" i="1"/>
  <c r="AM249" i="1"/>
  <c r="AL249" i="1"/>
  <c r="AK249" i="1"/>
  <c r="AJ249" i="1"/>
  <c r="AI249" i="1"/>
  <c r="AH249" i="1"/>
  <c r="AG249" i="1"/>
  <c r="AF249" i="1"/>
  <c r="AE249" i="1"/>
  <c r="AD249" i="1"/>
  <c r="AC249" i="1"/>
  <c r="AB249" i="1"/>
  <c r="AA249" i="1"/>
  <c r="Z249" i="1"/>
  <c r="Y249" i="1"/>
  <c r="X249" i="1"/>
  <c r="W249" i="1"/>
  <c r="V249" i="1"/>
  <c r="U249" i="1"/>
  <c r="T249" i="1"/>
  <c r="S249" i="1"/>
  <c r="R249" i="1"/>
  <c r="Q249" i="1"/>
  <c r="P249" i="1"/>
  <c r="O249" i="1"/>
  <c r="N249" i="1"/>
  <c r="M249" i="1"/>
  <c r="L249" i="1"/>
  <c r="K249" i="1"/>
  <c r="J249" i="1"/>
  <c r="I249" i="1"/>
  <c r="H249" i="1"/>
  <c r="G249" i="1"/>
  <c r="F249" i="1"/>
  <c r="AX248" i="1"/>
  <c r="AW248" i="1"/>
  <c r="AV248" i="1"/>
  <c r="AU248" i="1"/>
  <c r="AT248" i="1"/>
  <c r="AS248" i="1"/>
  <c r="AR248" i="1"/>
  <c r="AQ248" i="1"/>
  <c r="AP248" i="1"/>
  <c r="AO248" i="1"/>
  <c r="AN248" i="1"/>
  <c r="AM248" i="1"/>
  <c r="AL248" i="1"/>
  <c r="AK248" i="1"/>
  <c r="AJ248" i="1"/>
  <c r="AI248" i="1"/>
  <c r="AH248" i="1"/>
  <c r="AG248" i="1"/>
  <c r="AF248" i="1"/>
  <c r="AE248" i="1"/>
  <c r="AD248" i="1"/>
  <c r="AC248" i="1"/>
  <c r="AB248" i="1"/>
  <c r="AA248" i="1"/>
  <c r="Z248" i="1"/>
  <c r="Y248" i="1"/>
  <c r="X248" i="1"/>
  <c r="W248" i="1"/>
  <c r="V248" i="1"/>
  <c r="U248" i="1"/>
  <c r="T248" i="1"/>
  <c r="S248" i="1"/>
  <c r="R248" i="1"/>
  <c r="Q248" i="1"/>
  <c r="P248" i="1"/>
  <c r="O248" i="1"/>
  <c r="N248" i="1"/>
  <c r="M248" i="1"/>
  <c r="L248" i="1"/>
  <c r="K248" i="1"/>
  <c r="J248" i="1"/>
  <c r="I248" i="1"/>
  <c r="H248" i="1"/>
  <c r="G248" i="1"/>
  <c r="F248" i="1"/>
  <c r="AX247" i="1"/>
  <c r="AW247" i="1"/>
  <c r="AV247" i="1"/>
  <c r="AU247" i="1"/>
  <c r="AT247" i="1"/>
  <c r="AS247" i="1"/>
  <c r="AR247" i="1"/>
  <c r="AQ247" i="1"/>
  <c r="AP247" i="1"/>
  <c r="AO247" i="1"/>
  <c r="AN247" i="1"/>
  <c r="AM247" i="1"/>
  <c r="AL247" i="1"/>
  <c r="AK247" i="1"/>
  <c r="AJ247" i="1"/>
  <c r="AI247" i="1"/>
  <c r="AH247" i="1"/>
  <c r="AG247" i="1"/>
  <c r="AF247" i="1"/>
  <c r="AE247" i="1"/>
  <c r="AD247" i="1"/>
  <c r="AC247" i="1"/>
  <c r="AB247" i="1"/>
  <c r="AA247" i="1"/>
  <c r="Z247" i="1"/>
  <c r="Y247" i="1"/>
  <c r="X247" i="1"/>
  <c r="W247" i="1"/>
  <c r="V247" i="1"/>
  <c r="U247" i="1"/>
  <c r="T247" i="1"/>
  <c r="S247" i="1"/>
  <c r="R247" i="1"/>
  <c r="Q247" i="1"/>
  <c r="P247" i="1"/>
  <c r="O247" i="1"/>
  <c r="N247" i="1"/>
  <c r="M247" i="1"/>
  <c r="L247" i="1"/>
  <c r="K247" i="1"/>
  <c r="J247" i="1"/>
  <c r="I247" i="1"/>
  <c r="H247" i="1"/>
  <c r="G247" i="1"/>
  <c r="F247" i="1"/>
  <c r="AX246" i="1"/>
  <c r="AW246" i="1"/>
  <c r="AV246" i="1"/>
  <c r="AU246" i="1"/>
  <c r="AT246" i="1"/>
  <c r="AS246" i="1"/>
  <c r="AR246" i="1"/>
  <c r="AQ246" i="1"/>
  <c r="AP246" i="1"/>
  <c r="AO246" i="1"/>
  <c r="AN246" i="1"/>
  <c r="AM246" i="1"/>
  <c r="AL246" i="1"/>
  <c r="AK246" i="1"/>
  <c r="AJ246" i="1"/>
  <c r="AI246" i="1"/>
  <c r="AH246" i="1"/>
  <c r="AG246" i="1"/>
  <c r="AF246" i="1"/>
  <c r="AE246" i="1"/>
  <c r="AD246" i="1"/>
  <c r="AC246" i="1"/>
  <c r="AB246" i="1"/>
  <c r="AA246" i="1"/>
  <c r="Z246" i="1"/>
  <c r="Y246" i="1"/>
  <c r="X246" i="1"/>
  <c r="W246" i="1"/>
  <c r="V246" i="1"/>
  <c r="U246" i="1"/>
  <c r="T246" i="1"/>
  <c r="S246" i="1"/>
  <c r="R246" i="1"/>
  <c r="Q246" i="1"/>
  <c r="P246" i="1"/>
  <c r="O246" i="1"/>
  <c r="N246" i="1"/>
  <c r="M246" i="1"/>
  <c r="L246" i="1"/>
  <c r="K246" i="1"/>
  <c r="J246" i="1"/>
  <c r="I246" i="1"/>
  <c r="H246" i="1"/>
  <c r="G246" i="1"/>
  <c r="F246" i="1"/>
  <c r="AX245" i="1"/>
  <c r="AW245" i="1"/>
  <c r="AV245" i="1"/>
  <c r="AU245" i="1"/>
  <c r="AT245" i="1"/>
  <c r="AS245" i="1"/>
  <c r="AR245" i="1"/>
  <c r="AQ245" i="1"/>
  <c r="AP245" i="1"/>
  <c r="AO245" i="1"/>
  <c r="AN245" i="1"/>
  <c r="AM245" i="1"/>
  <c r="AL245" i="1"/>
  <c r="AK245" i="1"/>
  <c r="AJ245" i="1"/>
  <c r="AI245" i="1"/>
  <c r="AH245" i="1"/>
  <c r="AG245" i="1"/>
  <c r="AF245" i="1"/>
  <c r="AE245" i="1"/>
  <c r="AD245" i="1"/>
  <c r="AC245" i="1"/>
  <c r="AB245" i="1"/>
  <c r="AA245" i="1"/>
  <c r="Z245" i="1"/>
  <c r="Y245" i="1"/>
  <c r="X245" i="1"/>
  <c r="W245" i="1"/>
  <c r="V245" i="1"/>
  <c r="U245" i="1"/>
  <c r="T245" i="1"/>
  <c r="S245" i="1"/>
  <c r="R245" i="1"/>
  <c r="Q245" i="1"/>
  <c r="P245" i="1"/>
  <c r="O245" i="1"/>
  <c r="N245" i="1"/>
  <c r="M245" i="1"/>
  <c r="L245" i="1"/>
  <c r="K245" i="1"/>
  <c r="J245" i="1"/>
  <c r="I245" i="1"/>
  <c r="H245" i="1"/>
  <c r="G245" i="1"/>
  <c r="F245" i="1"/>
  <c r="AX241" i="1"/>
  <c r="AW241" i="1"/>
  <c r="AV241" i="1"/>
  <c r="AU241" i="1"/>
  <c r="AT241" i="1"/>
  <c r="AS241" i="1"/>
  <c r="AR241" i="1"/>
  <c r="AQ241" i="1"/>
  <c r="AP241" i="1"/>
  <c r="AO241" i="1"/>
  <c r="AN241" i="1"/>
  <c r="AM241" i="1"/>
  <c r="AL241" i="1"/>
  <c r="AK241" i="1"/>
  <c r="AJ241" i="1"/>
  <c r="AI241" i="1"/>
  <c r="AH241" i="1"/>
  <c r="AG241" i="1"/>
  <c r="AF241" i="1"/>
  <c r="AE241" i="1"/>
  <c r="AD241" i="1"/>
  <c r="AC241" i="1"/>
  <c r="AB241" i="1"/>
  <c r="AA241" i="1"/>
  <c r="Z241" i="1"/>
  <c r="Y241" i="1"/>
  <c r="X241" i="1"/>
  <c r="W241" i="1"/>
  <c r="V241" i="1"/>
  <c r="U241" i="1"/>
  <c r="T241" i="1"/>
  <c r="S241" i="1"/>
  <c r="R241" i="1"/>
  <c r="Q241" i="1"/>
  <c r="P241" i="1"/>
  <c r="O241" i="1"/>
  <c r="N241" i="1"/>
  <c r="M241" i="1"/>
  <c r="L241" i="1"/>
  <c r="K241" i="1"/>
  <c r="J241" i="1"/>
  <c r="I241" i="1"/>
  <c r="H241" i="1"/>
  <c r="G241" i="1"/>
  <c r="F241" i="1"/>
  <c r="AX240" i="1"/>
  <c r="AW240" i="1"/>
  <c r="AV240" i="1"/>
  <c r="AU240" i="1"/>
  <c r="AT240" i="1"/>
  <c r="AS240" i="1"/>
  <c r="AR240" i="1"/>
  <c r="AQ240" i="1"/>
  <c r="AP240" i="1"/>
  <c r="AO240" i="1"/>
  <c r="AN240" i="1"/>
  <c r="AM240" i="1"/>
  <c r="AL240" i="1"/>
  <c r="AK240" i="1"/>
  <c r="AJ240" i="1"/>
  <c r="AI240" i="1"/>
  <c r="AH240" i="1"/>
  <c r="AG240" i="1"/>
  <c r="AF240" i="1"/>
  <c r="AE240" i="1"/>
  <c r="AD240" i="1"/>
  <c r="AC240" i="1"/>
  <c r="AB240" i="1"/>
  <c r="AA240" i="1"/>
  <c r="Z240" i="1"/>
  <c r="Y240" i="1"/>
  <c r="X240" i="1"/>
  <c r="W240" i="1"/>
  <c r="V240" i="1"/>
  <c r="U240" i="1"/>
  <c r="T240" i="1"/>
  <c r="S240" i="1"/>
  <c r="R240" i="1"/>
  <c r="Q240" i="1"/>
  <c r="P240" i="1"/>
  <c r="O240" i="1"/>
  <c r="N240" i="1"/>
  <c r="M240" i="1"/>
  <c r="L240" i="1"/>
  <c r="K240" i="1"/>
  <c r="J240" i="1"/>
  <c r="I240" i="1"/>
  <c r="H240" i="1"/>
  <c r="G240" i="1"/>
  <c r="F240" i="1"/>
  <c r="AX239" i="1"/>
  <c r="AW239" i="1"/>
  <c r="AV239" i="1"/>
  <c r="AU239" i="1"/>
  <c r="AT239" i="1"/>
  <c r="AS239" i="1"/>
  <c r="AR239" i="1"/>
  <c r="AQ239" i="1"/>
  <c r="AP239" i="1"/>
  <c r="AO239" i="1"/>
  <c r="AN239" i="1"/>
  <c r="AM239" i="1"/>
  <c r="AL239" i="1"/>
  <c r="AK239" i="1"/>
  <c r="AJ239" i="1"/>
  <c r="AI239" i="1"/>
  <c r="AH239" i="1"/>
  <c r="AG239" i="1"/>
  <c r="AF239" i="1"/>
  <c r="AE239" i="1"/>
  <c r="AD239" i="1"/>
  <c r="AC239" i="1"/>
  <c r="AB239" i="1"/>
  <c r="AA239" i="1"/>
  <c r="Z239" i="1"/>
  <c r="Y239" i="1"/>
  <c r="X239" i="1"/>
  <c r="W239" i="1"/>
  <c r="V239" i="1"/>
  <c r="U239" i="1"/>
  <c r="T239" i="1"/>
  <c r="S239" i="1"/>
  <c r="R239" i="1"/>
  <c r="Q239" i="1"/>
  <c r="P239" i="1"/>
  <c r="O239" i="1"/>
  <c r="N239" i="1"/>
  <c r="M239" i="1"/>
  <c r="L239" i="1"/>
  <c r="K239" i="1"/>
  <c r="J239" i="1"/>
  <c r="I239" i="1"/>
  <c r="H239" i="1"/>
  <c r="G239" i="1"/>
  <c r="F239" i="1"/>
  <c r="AX238" i="1"/>
  <c r="AW238" i="1"/>
  <c r="AV238" i="1"/>
  <c r="AU238" i="1"/>
  <c r="AT238" i="1"/>
  <c r="AS238" i="1"/>
  <c r="AR238" i="1"/>
  <c r="AQ238" i="1"/>
  <c r="AP238" i="1"/>
  <c r="AO238" i="1"/>
  <c r="AN238" i="1"/>
  <c r="AM238" i="1"/>
  <c r="AL238" i="1"/>
  <c r="AK238" i="1"/>
  <c r="AJ238" i="1"/>
  <c r="AI238" i="1"/>
  <c r="AH238" i="1"/>
  <c r="AG238" i="1"/>
  <c r="AF238" i="1"/>
  <c r="AE238" i="1"/>
  <c r="AD238" i="1"/>
  <c r="AC238" i="1"/>
  <c r="AB238" i="1"/>
  <c r="AA238" i="1"/>
  <c r="Z238" i="1"/>
  <c r="Y238" i="1"/>
  <c r="X238" i="1"/>
  <c r="W238" i="1"/>
  <c r="V238" i="1"/>
  <c r="U238" i="1"/>
  <c r="T238" i="1"/>
  <c r="S238" i="1"/>
  <c r="R238" i="1"/>
  <c r="Q238" i="1"/>
  <c r="P238" i="1"/>
  <c r="O238" i="1"/>
  <c r="N238" i="1"/>
  <c r="M238" i="1"/>
  <c r="L238" i="1"/>
  <c r="K238" i="1"/>
  <c r="J238" i="1"/>
  <c r="I238" i="1"/>
  <c r="H238" i="1"/>
  <c r="G238" i="1"/>
  <c r="F238" i="1"/>
  <c r="AX237" i="1"/>
  <c r="AW237" i="1"/>
  <c r="AV237" i="1"/>
  <c r="AU237" i="1"/>
  <c r="AT237" i="1"/>
  <c r="AS237" i="1"/>
  <c r="AR237" i="1"/>
  <c r="AQ237" i="1"/>
  <c r="AP237" i="1"/>
  <c r="AO237" i="1"/>
  <c r="AN237" i="1"/>
  <c r="AM237" i="1"/>
  <c r="AL237" i="1"/>
  <c r="AK237" i="1"/>
  <c r="AJ237" i="1"/>
  <c r="AI237" i="1"/>
  <c r="AH237" i="1"/>
  <c r="AG237" i="1"/>
  <c r="AF237" i="1"/>
  <c r="AE237" i="1"/>
  <c r="AD237" i="1"/>
  <c r="AC237" i="1"/>
  <c r="AB237" i="1"/>
  <c r="AA237" i="1"/>
  <c r="Z237" i="1"/>
  <c r="Y237" i="1"/>
  <c r="X237" i="1"/>
  <c r="W237" i="1"/>
  <c r="V237" i="1"/>
  <c r="U237" i="1"/>
  <c r="T237" i="1"/>
  <c r="S237" i="1"/>
  <c r="R237" i="1"/>
  <c r="Q237" i="1"/>
  <c r="P237" i="1"/>
  <c r="O237" i="1"/>
  <c r="N237" i="1"/>
  <c r="M237" i="1"/>
  <c r="L237" i="1"/>
  <c r="K237" i="1"/>
  <c r="J237" i="1"/>
  <c r="I237" i="1"/>
  <c r="H237" i="1"/>
  <c r="G237" i="1"/>
  <c r="F237" i="1"/>
  <c r="AX236" i="1"/>
  <c r="AW236" i="1"/>
  <c r="AV236" i="1"/>
  <c r="AU236" i="1"/>
  <c r="AT236" i="1"/>
  <c r="AS236" i="1"/>
  <c r="AR236" i="1"/>
  <c r="AQ236" i="1"/>
  <c r="AP236" i="1"/>
  <c r="AO236" i="1"/>
  <c r="AN236" i="1"/>
  <c r="AM236" i="1"/>
  <c r="AL236" i="1"/>
  <c r="AK236" i="1"/>
  <c r="AJ236" i="1"/>
  <c r="AI236" i="1"/>
  <c r="AH236" i="1"/>
  <c r="AG236" i="1"/>
  <c r="AF236" i="1"/>
  <c r="AE236" i="1"/>
  <c r="AD236" i="1"/>
  <c r="AC236" i="1"/>
  <c r="AB236" i="1"/>
  <c r="AA236" i="1"/>
  <c r="Z236" i="1"/>
  <c r="Y236" i="1"/>
  <c r="X236" i="1"/>
  <c r="W236" i="1"/>
  <c r="V236" i="1"/>
  <c r="U236" i="1"/>
  <c r="T236" i="1"/>
  <c r="S236" i="1"/>
  <c r="R236" i="1"/>
  <c r="Q236" i="1"/>
  <c r="P236" i="1"/>
  <c r="O236" i="1"/>
  <c r="N236" i="1"/>
  <c r="M236" i="1"/>
  <c r="L236" i="1"/>
  <c r="K236" i="1"/>
  <c r="J236" i="1"/>
  <c r="I236" i="1"/>
  <c r="H236" i="1"/>
  <c r="G236" i="1"/>
  <c r="F236" i="1"/>
  <c r="AX235" i="1"/>
  <c r="AW235" i="1"/>
  <c r="AV235" i="1"/>
  <c r="AU235" i="1"/>
  <c r="AT235" i="1"/>
  <c r="AS235" i="1"/>
  <c r="AR235" i="1"/>
  <c r="AQ235" i="1"/>
  <c r="AP235" i="1"/>
  <c r="AO235" i="1"/>
  <c r="AN235" i="1"/>
  <c r="AM235" i="1"/>
  <c r="AL235" i="1"/>
  <c r="AK235" i="1"/>
  <c r="AJ235" i="1"/>
  <c r="AI235" i="1"/>
  <c r="AH235" i="1"/>
  <c r="AG235" i="1"/>
  <c r="AF235" i="1"/>
  <c r="AE235" i="1"/>
  <c r="AD235" i="1"/>
  <c r="AC235" i="1"/>
  <c r="AB235" i="1"/>
  <c r="AA235" i="1"/>
  <c r="Z235" i="1"/>
  <c r="Y235" i="1"/>
  <c r="X235" i="1"/>
  <c r="W235" i="1"/>
  <c r="V235" i="1"/>
  <c r="U235" i="1"/>
  <c r="T235" i="1"/>
  <c r="S235" i="1"/>
  <c r="R235" i="1"/>
  <c r="Q235" i="1"/>
  <c r="P235" i="1"/>
  <c r="O235" i="1"/>
  <c r="N235" i="1"/>
  <c r="M235" i="1"/>
  <c r="L235" i="1"/>
  <c r="K235" i="1"/>
  <c r="J235" i="1"/>
  <c r="I235" i="1"/>
  <c r="H235" i="1"/>
  <c r="G235" i="1"/>
  <c r="F235" i="1"/>
  <c r="AX234" i="1"/>
  <c r="AW234" i="1"/>
  <c r="AV234" i="1"/>
  <c r="AU234" i="1"/>
  <c r="AT234" i="1"/>
  <c r="AS234" i="1"/>
  <c r="AR234" i="1"/>
  <c r="AQ234" i="1"/>
  <c r="AP234" i="1"/>
  <c r="AO234" i="1"/>
  <c r="AN234" i="1"/>
  <c r="AM234" i="1"/>
  <c r="AL234" i="1"/>
  <c r="AK234" i="1"/>
  <c r="AJ234" i="1"/>
  <c r="AI234" i="1"/>
  <c r="AH234" i="1"/>
  <c r="AG234" i="1"/>
  <c r="AF234" i="1"/>
  <c r="AE234" i="1"/>
  <c r="AD234" i="1"/>
  <c r="AC234" i="1"/>
  <c r="AB234" i="1"/>
  <c r="AA234" i="1"/>
  <c r="Z234" i="1"/>
  <c r="Y234" i="1"/>
  <c r="X234" i="1"/>
  <c r="W234" i="1"/>
  <c r="V234" i="1"/>
  <c r="U234" i="1"/>
  <c r="T234" i="1"/>
  <c r="S234" i="1"/>
  <c r="R234" i="1"/>
  <c r="Q234" i="1"/>
  <c r="P234" i="1"/>
  <c r="O234" i="1"/>
  <c r="N234" i="1"/>
  <c r="M234" i="1"/>
  <c r="L234" i="1"/>
  <c r="K234" i="1"/>
  <c r="J234" i="1"/>
  <c r="I234" i="1"/>
  <c r="H234" i="1"/>
  <c r="G234" i="1"/>
  <c r="F234" i="1"/>
  <c r="AX233" i="1"/>
  <c r="AW233" i="1"/>
  <c r="AV233" i="1"/>
  <c r="AU233" i="1"/>
  <c r="AT233" i="1"/>
  <c r="AS233" i="1"/>
  <c r="AR233" i="1"/>
  <c r="AQ233" i="1"/>
  <c r="AP233" i="1"/>
  <c r="AO233" i="1"/>
  <c r="AN233" i="1"/>
  <c r="AM233" i="1"/>
  <c r="AL233" i="1"/>
  <c r="AK233" i="1"/>
  <c r="AJ233" i="1"/>
  <c r="AI233" i="1"/>
  <c r="AH233" i="1"/>
  <c r="AG233" i="1"/>
  <c r="AF233" i="1"/>
  <c r="AE233" i="1"/>
  <c r="AD233" i="1"/>
  <c r="AC233" i="1"/>
  <c r="AB233" i="1"/>
  <c r="AA233" i="1"/>
  <c r="Z233" i="1"/>
  <c r="Y233" i="1"/>
  <c r="X233" i="1"/>
  <c r="W233" i="1"/>
  <c r="V233" i="1"/>
  <c r="U233" i="1"/>
  <c r="T233" i="1"/>
  <c r="S233" i="1"/>
  <c r="R233" i="1"/>
  <c r="Q233" i="1"/>
  <c r="P233" i="1"/>
  <c r="O233" i="1"/>
  <c r="N233" i="1"/>
  <c r="M233" i="1"/>
  <c r="L233" i="1"/>
  <c r="K233" i="1"/>
  <c r="J233" i="1"/>
  <c r="I233" i="1"/>
  <c r="H233" i="1"/>
  <c r="G233" i="1"/>
  <c r="F233" i="1"/>
  <c r="AX232" i="1"/>
  <c r="AW232" i="1"/>
  <c r="AV232" i="1"/>
  <c r="AU232" i="1"/>
  <c r="AT232" i="1"/>
  <c r="AS232" i="1"/>
  <c r="AR232" i="1"/>
  <c r="AQ232" i="1"/>
  <c r="AP232" i="1"/>
  <c r="AO232" i="1"/>
  <c r="AN232" i="1"/>
  <c r="AM232" i="1"/>
  <c r="AL232" i="1"/>
  <c r="AK232" i="1"/>
  <c r="AJ232" i="1"/>
  <c r="AI232" i="1"/>
  <c r="AH232" i="1"/>
  <c r="AG232" i="1"/>
  <c r="AF232" i="1"/>
  <c r="AE232" i="1"/>
  <c r="AD232" i="1"/>
  <c r="AC232" i="1"/>
  <c r="AB232" i="1"/>
  <c r="AA232" i="1"/>
  <c r="Z232" i="1"/>
  <c r="Y232" i="1"/>
  <c r="X232" i="1"/>
  <c r="W232" i="1"/>
  <c r="V232" i="1"/>
  <c r="U232" i="1"/>
  <c r="T232" i="1"/>
  <c r="S232" i="1"/>
  <c r="R232" i="1"/>
  <c r="Q232" i="1"/>
  <c r="P232" i="1"/>
  <c r="O232" i="1"/>
  <c r="N232" i="1"/>
  <c r="M232" i="1"/>
  <c r="L232" i="1"/>
  <c r="K232" i="1"/>
  <c r="J232" i="1"/>
  <c r="I232" i="1"/>
  <c r="H232" i="1"/>
  <c r="G232" i="1"/>
  <c r="F232" i="1"/>
  <c r="AX231" i="1"/>
  <c r="AW231" i="1"/>
  <c r="AV231" i="1"/>
  <c r="AU231" i="1"/>
  <c r="AT231" i="1"/>
  <c r="AS231" i="1"/>
  <c r="AR231" i="1"/>
  <c r="AQ231" i="1"/>
  <c r="AP231" i="1"/>
  <c r="AO231" i="1"/>
  <c r="AN231" i="1"/>
  <c r="AM231" i="1"/>
  <c r="AL231" i="1"/>
  <c r="AK231" i="1"/>
  <c r="AJ231" i="1"/>
  <c r="AI231" i="1"/>
  <c r="AH231" i="1"/>
  <c r="AG231" i="1"/>
  <c r="AF231" i="1"/>
  <c r="AE231" i="1"/>
  <c r="AD231" i="1"/>
  <c r="AC231" i="1"/>
  <c r="AB231" i="1"/>
  <c r="AA231" i="1"/>
  <c r="Z231" i="1"/>
  <c r="Y231" i="1"/>
  <c r="X231" i="1"/>
  <c r="W231" i="1"/>
  <c r="V231" i="1"/>
  <c r="U231" i="1"/>
  <c r="T231" i="1"/>
  <c r="S231" i="1"/>
  <c r="R231" i="1"/>
  <c r="Q231" i="1"/>
  <c r="P231" i="1"/>
  <c r="O231" i="1"/>
  <c r="N231" i="1"/>
  <c r="M231" i="1"/>
  <c r="L231" i="1"/>
  <c r="K231" i="1"/>
  <c r="J231" i="1"/>
  <c r="I231" i="1"/>
  <c r="H231" i="1"/>
  <c r="G231" i="1"/>
  <c r="F231" i="1"/>
  <c r="AX230" i="1"/>
  <c r="AW230" i="1"/>
  <c r="AV230" i="1"/>
  <c r="AU230" i="1"/>
  <c r="AT230" i="1"/>
  <c r="AS230" i="1"/>
  <c r="AR230" i="1"/>
  <c r="AQ230" i="1"/>
  <c r="AP230" i="1"/>
  <c r="AO230" i="1"/>
  <c r="AN230" i="1"/>
  <c r="AM230" i="1"/>
  <c r="AL230" i="1"/>
  <c r="AK230" i="1"/>
  <c r="AJ230" i="1"/>
  <c r="AI230" i="1"/>
  <c r="AH230" i="1"/>
  <c r="AG230" i="1"/>
  <c r="AF230" i="1"/>
  <c r="AE230" i="1"/>
  <c r="AD230" i="1"/>
  <c r="AC230" i="1"/>
  <c r="AB230" i="1"/>
  <c r="AA230" i="1"/>
  <c r="Z230" i="1"/>
  <c r="Y230" i="1"/>
  <c r="X230" i="1"/>
  <c r="W230" i="1"/>
  <c r="V230" i="1"/>
  <c r="U230" i="1"/>
  <c r="T230" i="1"/>
  <c r="S230" i="1"/>
  <c r="R230" i="1"/>
  <c r="Q230" i="1"/>
  <c r="P230" i="1"/>
  <c r="O230" i="1"/>
  <c r="N230" i="1"/>
  <c r="M230" i="1"/>
  <c r="L230" i="1"/>
  <c r="K230" i="1"/>
  <c r="J230" i="1"/>
  <c r="I230" i="1"/>
  <c r="H230" i="1"/>
  <c r="G230" i="1"/>
  <c r="F230" i="1"/>
  <c r="AX229" i="1"/>
  <c r="AW229" i="1"/>
  <c r="AV229" i="1"/>
  <c r="AU229" i="1"/>
  <c r="AT229" i="1"/>
  <c r="AS229" i="1"/>
  <c r="AR229" i="1"/>
  <c r="AQ229" i="1"/>
  <c r="AP229" i="1"/>
  <c r="AO229" i="1"/>
  <c r="AN229" i="1"/>
  <c r="AM229" i="1"/>
  <c r="AL229" i="1"/>
  <c r="AK229" i="1"/>
  <c r="AJ229" i="1"/>
  <c r="AI229" i="1"/>
  <c r="AH229" i="1"/>
  <c r="AG229" i="1"/>
  <c r="AF229" i="1"/>
  <c r="AE229" i="1"/>
  <c r="AD229" i="1"/>
  <c r="AC229" i="1"/>
  <c r="AB229" i="1"/>
  <c r="AA229" i="1"/>
  <c r="Z229" i="1"/>
  <c r="Y229" i="1"/>
  <c r="X229" i="1"/>
  <c r="W229" i="1"/>
  <c r="V229" i="1"/>
  <c r="U229" i="1"/>
  <c r="T229" i="1"/>
  <c r="S229" i="1"/>
  <c r="R229" i="1"/>
  <c r="Q229" i="1"/>
  <c r="P229" i="1"/>
  <c r="O229" i="1"/>
  <c r="N229" i="1"/>
  <c r="M229" i="1"/>
  <c r="L229" i="1"/>
  <c r="K229" i="1"/>
  <c r="J229" i="1"/>
  <c r="I229" i="1"/>
  <c r="H229" i="1"/>
  <c r="G229" i="1"/>
  <c r="F229" i="1"/>
  <c r="AX228" i="1"/>
  <c r="AW228" i="1"/>
  <c r="AV228" i="1"/>
  <c r="AU228" i="1"/>
  <c r="AT228" i="1"/>
  <c r="AS228" i="1"/>
  <c r="AR228" i="1"/>
  <c r="AQ228" i="1"/>
  <c r="AP228" i="1"/>
  <c r="AO228" i="1"/>
  <c r="AN228" i="1"/>
  <c r="AM228" i="1"/>
  <c r="AL228" i="1"/>
  <c r="AK228" i="1"/>
  <c r="AJ228" i="1"/>
  <c r="AI228" i="1"/>
  <c r="AH228" i="1"/>
  <c r="AG228" i="1"/>
  <c r="AF228" i="1"/>
  <c r="AE228" i="1"/>
  <c r="AD228" i="1"/>
  <c r="AC228" i="1"/>
  <c r="AB228" i="1"/>
  <c r="AA228" i="1"/>
  <c r="Z228" i="1"/>
  <c r="Y228" i="1"/>
  <c r="X228" i="1"/>
  <c r="W228" i="1"/>
  <c r="V228" i="1"/>
  <c r="U228" i="1"/>
  <c r="T228" i="1"/>
  <c r="S228" i="1"/>
  <c r="R228" i="1"/>
  <c r="Q228" i="1"/>
  <c r="P228" i="1"/>
  <c r="O228" i="1"/>
  <c r="N228" i="1"/>
  <c r="M228" i="1"/>
  <c r="L228" i="1"/>
  <c r="K228" i="1"/>
  <c r="J228" i="1"/>
  <c r="I228" i="1"/>
  <c r="H228" i="1"/>
  <c r="G228" i="1"/>
  <c r="F228" i="1"/>
  <c r="AX227" i="1"/>
  <c r="AW227" i="1"/>
  <c r="AV227" i="1"/>
  <c r="AU227" i="1"/>
  <c r="AT227" i="1"/>
  <c r="AS227" i="1"/>
  <c r="AR227" i="1"/>
  <c r="AQ227" i="1"/>
  <c r="AP227" i="1"/>
  <c r="AO227" i="1"/>
  <c r="AN227" i="1"/>
  <c r="AM227" i="1"/>
  <c r="AL227" i="1"/>
  <c r="AK227" i="1"/>
  <c r="AJ227" i="1"/>
  <c r="AI227" i="1"/>
  <c r="AH227" i="1"/>
  <c r="AG227" i="1"/>
  <c r="AF227" i="1"/>
  <c r="AE227" i="1"/>
  <c r="AD227" i="1"/>
  <c r="AC227" i="1"/>
  <c r="AB227" i="1"/>
  <c r="AA227" i="1"/>
  <c r="Z227" i="1"/>
  <c r="Y227" i="1"/>
  <c r="X227" i="1"/>
  <c r="W227" i="1"/>
  <c r="V227" i="1"/>
  <c r="U227" i="1"/>
  <c r="T227" i="1"/>
  <c r="S227" i="1"/>
  <c r="R227" i="1"/>
  <c r="Q227" i="1"/>
  <c r="P227" i="1"/>
  <c r="O227" i="1"/>
  <c r="N227" i="1"/>
  <c r="M227" i="1"/>
  <c r="L227" i="1"/>
  <c r="K227" i="1"/>
  <c r="J227" i="1"/>
  <c r="I227" i="1"/>
  <c r="H227" i="1"/>
  <c r="G227" i="1"/>
  <c r="F227" i="1"/>
  <c r="AX226" i="1"/>
  <c r="AW226" i="1"/>
  <c r="AV226" i="1"/>
  <c r="AU226" i="1"/>
  <c r="AT226" i="1"/>
  <c r="AS226" i="1"/>
  <c r="AR226" i="1"/>
  <c r="AQ226" i="1"/>
  <c r="AP226" i="1"/>
  <c r="AO226" i="1"/>
  <c r="AN226" i="1"/>
  <c r="AM226" i="1"/>
  <c r="AL226" i="1"/>
  <c r="AK226" i="1"/>
  <c r="AJ226" i="1"/>
  <c r="AI226" i="1"/>
  <c r="AH226" i="1"/>
  <c r="AG226" i="1"/>
  <c r="AF226" i="1"/>
  <c r="AE226" i="1"/>
  <c r="AD226" i="1"/>
  <c r="AC226" i="1"/>
  <c r="AB226" i="1"/>
  <c r="AA226" i="1"/>
  <c r="Z226" i="1"/>
  <c r="Y226" i="1"/>
  <c r="X226" i="1"/>
  <c r="W226" i="1"/>
  <c r="V226" i="1"/>
  <c r="U226" i="1"/>
  <c r="T226" i="1"/>
  <c r="S226" i="1"/>
  <c r="R226" i="1"/>
  <c r="Q226" i="1"/>
  <c r="P226" i="1"/>
  <c r="O226" i="1"/>
  <c r="N226" i="1"/>
  <c r="M226" i="1"/>
  <c r="L226" i="1"/>
  <c r="K226" i="1"/>
  <c r="J226" i="1"/>
  <c r="I226" i="1"/>
  <c r="H226" i="1"/>
  <c r="G226" i="1"/>
  <c r="F226" i="1"/>
  <c r="AX225" i="1"/>
  <c r="AW225" i="1"/>
  <c r="AV225" i="1"/>
  <c r="AU225" i="1"/>
  <c r="AT225" i="1"/>
  <c r="AS225" i="1"/>
  <c r="AR225" i="1"/>
  <c r="AQ225" i="1"/>
  <c r="AP225" i="1"/>
  <c r="AO225" i="1"/>
  <c r="AN225" i="1"/>
  <c r="AM225" i="1"/>
  <c r="AL225" i="1"/>
  <c r="AK225" i="1"/>
  <c r="AJ225" i="1"/>
  <c r="AI225" i="1"/>
  <c r="AH225" i="1"/>
  <c r="AG225" i="1"/>
  <c r="AF225" i="1"/>
  <c r="AE225" i="1"/>
  <c r="AD225" i="1"/>
  <c r="AC225" i="1"/>
  <c r="AB225" i="1"/>
  <c r="AA225" i="1"/>
  <c r="Z225" i="1"/>
  <c r="Y225" i="1"/>
  <c r="X225" i="1"/>
  <c r="W225" i="1"/>
  <c r="V225" i="1"/>
  <c r="U225" i="1"/>
  <c r="T225" i="1"/>
  <c r="S225" i="1"/>
  <c r="R225" i="1"/>
  <c r="Q225" i="1"/>
  <c r="P225" i="1"/>
  <c r="O225" i="1"/>
  <c r="N225" i="1"/>
  <c r="M225" i="1"/>
  <c r="L225" i="1"/>
  <c r="K225" i="1"/>
  <c r="J225" i="1"/>
  <c r="I225" i="1"/>
  <c r="H225" i="1"/>
  <c r="G225" i="1"/>
  <c r="F225" i="1"/>
  <c r="AX224" i="1"/>
  <c r="AW224" i="1"/>
  <c r="AV224" i="1"/>
  <c r="AU224" i="1"/>
  <c r="AT224" i="1"/>
  <c r="AS224" i="1"/>
  <c r="AR224" i="1"/>
  <c r="AQ224" i="1"/>
  <c r="AP224" i="1"/>
  <c r="AO224" i="1"/>
  <c r="AN224" i="1"/>
  <c r="AM224" i="1"/>
  <c r="AL224" i="1"/>
  <c r="AK224" i="1"/>
  <c r="AJ224" i="1"/>
  <c r="AI224" i="1"/>
  <c r="AH224" i="1"/>
  <c r="AG224" i="1"/>
  <c r="AF224" i="1"/>
  <c r="AE224" i="1"/>
  <c r="AD224" i="1"/>
  <c r="AC224" i="1"/>
  <c r="AB224" i="1"/>
  <c r="AA224" i="1"/>
  <c r="Z224" i="1"/>
  <c r="Y224" i="1"/>
  <c r="X224" i="1"/>
  <c r="W224" i="1"/>
  <c r="V224" i="1"/>
  <c r="U224" i="1"/>
  <c r="T224" i="1"/>
  <c r="S224" i="1"/>
  <c r="R224" i="1"/>
  <c r="Q224" i="1"/>
  <c r="P224" i="1"/>
  <c r="O224" i="1"/>
  <c r="N224" i="1"/>
  <c r="M224" i="1"/>
  <c r="L224" i="1"/>
  <c r="K224" i="1"/>
  <c r="J224" i="1"/>
  <c r="I224" i="1"/>
  <c r="H224" i="1"/>
  <c r="G224" i="1"/>
  <c r="F224" i="1"/>
  <c r="AX223" i="1"/>
  <c r="AW223" i="1"/>
  <c r="AV223" i="1"/>
  <c r="AU223" i="1"/>
  <c r="AT223" i="1"/>
  <c r="AS223" i="1"/>
  <c r="AR223" i="1"/>
  <c r="AQ223" i="1"/>
  <c r="AP223" i="1"/>
  <c r="AO223" i="1"/>
  <c r="AN223" i="1"/>
  <c r="AM223" i="1"/>
  <c r="AL223" i="1"/>
  <c r="AK223" i="1"/>
  <c r="AJ223" i="1"/>
  <c r="AI223" i="1"/>
  <c r="AH223" i="1"/>
  <c r="AG223" i="1"/>
  <c r="AF223" i="1"/>
  <c r="AE223" i="1"/>
  <c r="AD223" i="1"/>
  <c r="AC223" i="1"/>
  <c r="AB223" i="1"/>
  <c r="AA223" i="1"/>
  <c r="Z223" i="1"/>
  <c r="Y223" i="1"/>
  <c r="X223" i="1"/>
  <c r="W223" i="1"/>
  <c r="V223" i="1"/>
  <c r="U223" i="1"/>
  <c r="T223" i="1"/>
  <c r="S223" i="1"/>
  <c r="R223" i="1"/>
  <c r="Q223" i="1"/>
  <c r="P223" i="1"/>
  <c r="O223" i="1"/>
  <c r="N223" i="1"/>
  <c r="M223" i="1"/>
  <c r="L223" i="1"/>
  <c r="K223" i="1"/>
  <c r="J223" i="1"/>
  <c r="I223" i="1"/>
  <c r="H223" i="1"/>
  <c r="G223" i="1"/>
  <c r="F223" i="1"/>
  <c r="AX222" i="1"/>
  <c r="AW222" i="1"/>
  <c r="AV222" i="1"/>
  <c r="AU222" i="1"/>
  <c r="AT222" i="1"/>
  <c r="AS222" i="1"/>
  <c r="AR222" i="1"/>
  <c r="AQ222" i="1"/>
  <c r="AP222" i="1"/>
  <c r="AO222" i="1"/>
  <c r="AN222" i="1"/>
  <c r="AM222" i="1"/>
  <c r="AL222" i="1"/>
  <c r="AK222" i="1"/>
  <c r="AJ222" i="1"/>
  <c r="AI222" i="1"/>
  <c r="AH222" i="1"/>
  <c r="AG222" i="1"/>
  <c r="AF222" i="1"/>
  <c r="AE222" i="1"/>
  <c r="AD222" i="1"/>
  <c r="AC222" i="1"/>
  <c r="AB222" i="1"/>
  <c r="AA222" i="1"/>
  <c r="Z222" i="1"/>
  <c r="Y222" i="1"/>
  <c r="X222" i="1"/>
  <c r="W222" i="1"/>
  <c r="V222" i="1"/>
  <c r="U222" i="1"/>
  <c r="T222" i="1"/>
  <c r="S222" i="1"/>
  <c r="R222" i="1"/>
  <c r="Q222" i="1"/>
  <c r="P222" i="1"/>
  <c r="O222" i="1"/>
  <c r="N222" i="1"/>
  <c r="M222" i="1"/>
  <c r="L222" i="1"/>
  <c r="K222" i="1"/>
  <c r="J222" i="1"/>
  <c r="I222" i="1"/>
  <c r="H222" i="1"/>
  <c r="G222" i="1"/>
  <c r="F222" i="1"/>
  <c r="AX221" i="1"/>
  <c r="AW221" i="1"/>
  <c r="AV221" i="1"/>
  <c r="AU221" i="1"/>
  <c r="AT221" i="1"/>
  <c r="AS221" i="1"/>
  <c r="AR221" i="1"/>
  <c r="AQ221" i="1"/>
  <c r="AP221" i="1"/>
  <c r="AO221" i="1"/>
  <c r="AN221" i="1"/>
  <c r="AM221" i="1"/>
  <c r="AL221" i="1"/>
  <c r="AK221" i="1"/>
  <c r="AJ221" i="1"/>
  <c r="AI221" i="1"/>
  <c r="AH221" i="1"/>
  <c r="AG221" i="1"/>
  <c r="AF221" i="1"/>
  <c r="AE221" i="1"/>
  <c r="AD221" i="1"/>
  <c r="AC221" i="1"/>
  <c r="AB221" i="1"/>
  <c r="AA221" i="1"/>
  <c r="Z221" i="1"/>
  <c r="Y221" i="1"/>
  <c r="X221" i="1"/>
  <c r="W221" i="1"/>
  <c r="V221" i="1"/>
  <c r="U221" i="1"/>
  <c r="T221" i="1"/>
  <c r="S221" i="1"/>
  <c r="R221" i="1"/>
  <c r="Q221" i="1"/>
  <c r="P221" i="1"/>
  <c r="O221" i="1"/>
  <c r="N221" i="1"/>
  <c r="M221" i="1"/>
  <c r="L221" i="1"/>
  <c r="K221" i="1"/>
  <c r="J221" i="1"/>
  <c r="I221" i="1"/>
  <c r="H221" i="1"/>
  <c r="G221" i="1"/>
  <c r="F221" i="1"/>
  <c r="AX220" i="1"/>
  <c r="AW220" i="1"/>
  <c r="AV220" i="1"/>
  <c r="AU220" i="1"/>
  <c r="AT220" i="1"/>
  <c r="AS220" i="1"/>
  <c r="AR220" i="1"/>
  <c r="AQ220" i="1"/>
  <c r="AP220" i="1"/>
  <c r="AO220" i="1"/>
  <c r="AN220" i="1"/>
  <c r="AM220" i="1"/>
  <c r="AL220" i="1"/>
  <c r="AK220" i="1"/>
  <c r="AJ220" i="1"/>
  <c r="AI220" i="1"/>
  <c r="AH220" i="1"/>
  <c r="AG220" i="1"/>
  <c r="AF220" i="1"/>
  <c r="AE220" i="1"/>
  <c r="AD220" i="1"/>
  <c r="AC220" i="1"/>
  <c r="AB220" i="1"/>
  <c r="AA220" i="1"/>
  <c r="Z220" i="1"/>
  <c r="Y220" i="1"/>
  <c r="X220" i="1"/>
  <c r="W220" i="1"/>
  <c r="V220" i="1"/>
  <c r="U220" i="1"/>
  <c r="T220" i="1"/>
  <c r="S220" i="1"/>
  <c r="R220" i="1"/>
  <c r="Q220" i="1"/>
  <c r="P220" i="1"/>
  <c r="O220" i="1"/>
  <c r="N220" i="1"/>
  <c r="M220" i="1"/>
  <c r="L220" i="1"/>
  <c r="K220" i="1"/>
  <c r="J220" i="1"/>
  <c r="I220" i="1"/>
  <c r="H220" i="1"/>
  <c r="G220" i="1"/>
  <c r="F220" i="1"/>
  <c r="AX219" i="1"/>
  <c r="AW219" i="1"/>
  <c r="AV219" i="1"/>
  <c r="AU219" i="1"/>
  <c r="AT219" i="1"/>
  <c r="AS219" i="1"/>
  <c r="AR219" i="1"/>
  <c r="AQ219" i="1"/>
  <c r="AP219" i="1"/>
  <c r="AO219" i="1"/>
  <c r="AN219" i="1"/>
  <c r="AM219" i="1"/>
  <c r="AL219" i="1"/>
  <c r="AK219" i="1"/>
  <c r="AJ219" i="1"/>
  <c r="AI219" i="1"/>
  <c r="AH219" i="1"/>
  <c r="AG219" i="1"/>
  <c r="AF219" i="1"/>
  <c r="AE219" i="1"/>
  <c r="AD219" i="1"/>
  <c r="AC219" i="1"/>
  <c r="AB219" i="1"/>
  <c r="AA219" i="1"/>
  <c r="Z219" i="1"/>
  <c r="Y219" i="1"/>
  <c r="X219" i="1"/>
  <c r="W219" i="1"/>
  <c r="V219" i="1"/>
  <c r="U219" i="1"/>
  <c r="T219" i="1"/>
  <c r="S219" i="1"/>
  <c r="R219" i="1"/>
  <c r="Q219" i="1"/>
  <c r="P219" i="1"/>
  <c r="O219" i="1"/>
  <c r="N219" i="1"/>
  <c r="M219" i="1"/>
  <c r="L219" i="1"/>
  <c r="K219" i="1"/>
  <c r="J219" i="1"/>
  <c r="I219" i="1"/>
  <c r="H219" i="1"/>
  <c r="G219" i="1"/>
  <c r="F219" i="1"/>
  <c r="AX218" i="1"/>
  <c r="AW218" i="1"/>
  <c r="AV218" i="1"/>
  <c r="AU218" i="1"/>
  <c r="AT218" i="1"/>
  <c r="AS218" i="1"/>
  <c r="AR218" i="1"/>
  <c r="AQ218" i="1"/>
  <c r="AP218" i="1"/>
  <c r="AO218" i="1"/>
  <c r="AN218" i="1"/>
  <c r="AM218" i="1"/>
  <c r="AL218" i="1"/>
  <c r="AK218" i="1"/>
  <c r="AJ218" i="1"/>
  <c r="AI218" i="1"/>
  <c r="AH218" i="1"/>
  <c r="AG218" i="1"/>
  <c r="AF218" i="1"/>
  <c r="AE218" i="1"/>
  <c r="AD218" i="1"/>
  <c r="AC218" i="1"/>
  <c r="AB218" i="1"/>
  <c r="AA218" i="1"/>
  <c r="Z218" i="1"/>
  <c r="Y218" i="1"/>
  <c r="X218" i="1"/>
  <c r="W218" i="1"/>
  <c r="V218" i="1"/>
  <c r="U218" i="1"/>
  <c r="T218" i="1"/>
  <c r="S218" i="1"/>
  <c r="R218" i="1"/>
  <c r="Q218" i="1"/>
  <c r="P218" i="1"/>
  <c r="O218" i="1"/>
  <c r="N218" i="1"/>
  <c r="M218" i="1"/>
  <c r="L218" i="1"/>
  <c r="K218" i="1"/>
  <c r="J218" i="1"/>
  <c r="I218" i="1"/>
  <c r="H218" i="1"/>
  <c r="G218" i="1"/>
  <c r="F218" i="1"/>
  <c r="AX217" i="1"/>
  <c r="AW217" i="1"/>
  <c r="AV217" i="1"/>
  <c r="AU217" i="1"/>
  <c r="AT217" i="1"/>
  <c r="AS217" i="1"/>
  <c r="AR217" i="1"/>
  <c r="AQ217" i="1"/>
  <c r="AP217" i="1"/>
  <c r="AO217" i="1"/>
  <c r="AN217" i="1"/>
  <c r="AM217" i="1"/>
  <c r="AL217" i="1"/>
  <c r="AK217" i="1"/>
  <c r="AJ217" i="1"/>
  <c r="AI217" i="1"/>
  <c r="AH217" i="1"/>
  <c r="AG217" i="1"/>
  <c r="AF217" i="1"/>
  <c r="AE217" i="1"/>
  <c r="AD217" i="1"/>
  <c r="AC217" i="1"/>
  <c r="AB217" i="1"/>
  <c r="AA217" i="1"/>
  <c r="Z217" i="1"/>
  <c r="Y217" i="1"/>
  <c r="X217" i="1"/>
  <c r="W217" i="1"/>
  <c r="V217" i="1"/>
  <c r="U217" i="1"/>
  <c r="T217" i="1"/>
  <c r="S217" i="1"/>
  <c r="R217" i="1"/>
  <c r="Q217" i="1"/>
  <c r="P217" i="1"/>
  <c r="O217" i="1"/>
  <c r="N217" i="1"/>
  <c r="M217" i="1"/>
  <c r="L217" i="1"/>
  <c r="K217" i="1"/>
  <c r="J217" i="1"/>
  <c r="I217" i="1"/>
  <c r="H217" i="1"/>
  <c r="G217" i="1"/>
  <c r="F217" i="1"/>
  <c r="AX216" i="1"/>
  <c r="AW216" i="1"/>
  <c r="AV216" i="1"/>
  <c r="AU216" i="1"/>
  <c r="AT216" i="1"/>
  <c r="AS216" i="1"/>
  <c r="AR216" i="1"/>
  <c r="AQ216" i="1"/>
  <c r="AP216" i="1"/>
  <c r="AO216" i="1"/>
  <c r="AN216" i="1"/>
  <c r="AM216" i="1"/>
  <c r="AL216" i="1"/>
  <c r="AK216" i="1"/>
  <c r="AJ216" i="1"/>
  <c r="AI216" i="1"/>
  <c r="AH216" i="1"/>
  <c r="AG216" i="1"/>
  <c r="AF216" i="1"/>
  <c r="AE216" i="1"/>
  <c r="AD216" i="1"/>
  <c r="AC216" i="1"/>
  <c r="AB216" i="1"/>
  <c r="AA216" i="1"/>
  <c r="Z216" i="1"/>
  <c r="Y216" i="1"/>
  <c r="X216" i="1"/>
  <c r="W216" i="1"/>
  <c r="V216" i="1"/>
  <c r="U216" i="1"/>
  <c r="T216" i="1"/>
  <c r="S216" i="1"/>
  <c r="R216" i="1"/>
  <c r="Q216" i="1"/>
  <c r="P216" i="1"/>
  <c r="O216" i="1"/>
  <c r="N216" i="1"/>
  <c r="M216" i="1"/>
  <c r="L216" i="1"/>
  <c r="K216" i="1"/>
  <c r="J216" i="1"/>
  <c r="I216" i="1"/>
  <c r="H216" i="1"/>
  <c r="G216" i="1"/>
  <c r="F216" i="1"/>
  <c r="AX215" i="1"/>
  <c r="AW215" i="1"/>
  <c r="AV215" i="1"/>
  <c r="AU215" i="1"/>
  <c r="AT215" i="1"/>
  <c r="AS215" i="1"/>
  <c r="AR215" i="1"/>
  <c r="AQ215" i="1"/>
  <c r="AP215" i="1"/>
  <c r="AO215" i="1"/>
  <c r="AN215" i="1"/>
  <c r="AM215" i="1"/>
  <c r="AL215" i="1"/>
  <c r="AK215" i="1"/>
  <c r="AJ215" i="1"/>
  <c r="AI215" i="1"/>
  <c r="AH215" i="1"/>
  <c r="AG215" i="1"/>
  <c r="AF215" i="1"/>
  <c r="AE215" i="1"/>
  <c r="AD215" i="1"/>
  <c r="AC215" i="1"/>
  <c r="AB215" i="1"/>
  <c r="AA215" i="1"/>
  <c r="Z215" i="1"/>
  <c r="Y215" i="1"/>
  <c r="X215" i="1"/>
  <c r="W215" i="1"/>
  <c r="V215" i="1"/>
  <c r="U215" i="1"/>
  <c r="T215" i="1"/>
  <c r="S215" i="1"/>
  <c r="R215" i="1"/>
  <c r="Q215" i="1"/>
  <c r="P215" i="1"/>
  <c r="O215" i="1"/>
  <c r="N215" i="1"/>
  <c r="M215" i="1"/>
  <c r="L215" i="1"/>
  <c r="K215" i="1"/>
  <c r="J215" i="1"/>
  <c r="I215" i="1"/>
  <c r="H215" i="1"/>
  <c r="G215" i="1"/>
  <c r="F215" i="1"/>
  <c r="AX214" i="1"/>
  <c r="AW214" i="1"/>
  <c r="AV214" i="1"/>
  <c r="AU214" i="1"/>
  <c r="AT214" i="1"/>
  <c r="AS214" i="1"/>
  <c r="AR214" i="1"/>
  <c r="AQ214" i="1"/>
  <c r="AP214" i="1"/>
  <c r="AO214" i="1"/>
  <c r="AN214" i="1"/>
  <c r="AM214" i="1"/>
  <c r="AL214" i="1"/>
  <c r="AK214" i="1"/>
  <c r="AJ214" i="1"/>
  <c r="AI214" i="1"/>
  <c r="AH214" i="1"/>
  <c r="AG214" i="1"/>
  <c r="AF214" i="1"/>
  <c r="AE214" i="1"/>
  <c r="AD214" i="1"/>
  <c r="AC214" i="1"/>
  <c r="AB214" i="1"/>
  <c r="AA214" i="1"/>
  <c r="Z214" i="1"/>
  <c r="Y214" i="1"/>
  <c r="X214" i="1"/>
  <c r="W214" i="1"/>
  <c r="V214" i="1"/>
  <c r="U214" i="1"/>
  <c r="T214" i="1"/>
  <c r="S214" i="1"/>
  <c r="R214" i="1"/>
  <c r="Q214" i="1"/>
  <c r="P214" i="1"/>
  <c r="O214" i="1"/>
  <c r="N214" i="1"/>
  <c r="M214" i="1"/>
  <c r="L214" i="1"/>
  <c r="K214" i="1"/>
  <c r="J214" i="1"/>
  <c r="I214" i="1"/>
  <c r="H214" i="1"/>
  <c r="G214" i="1"/>
  <c r="F214" i="1"/>
  <c r="AX213" i="1"/>
  <c r="AW213" i="1"/>
  <c r="AV213" i="1"/>
  <c r="AU213" i="1"/>
  <c r="AT213" i="1"/>
  <c r="AS213" i="1"/>
  <c r="AR213" i="1"/>
  <c r="AQ213" i="1"/>
  <c r="AP213" i="1"/>
  <c r="AO213" i="1"/>
  <c r="AN213" i="1"/>
  <c r="AM213" i="1"/>
  <c r="AL213" i="1"/>
  <c r="AK213" i="1"/>
  <c r="AJ213" i="1"/>
  <c r="AI213" i="1"/>
  <c r="AH213" i="1"/>
  <c r="AG213" i="1"/>
  <c r="AF213" i="1"/>
  <c r="AE213" i="1"/>
  <c r="AD213" i="1"/>
  <c r="AC213" i="1"/>
  <c r="AB213" i="1"/>
  <c r="AA213" i="1"/>
  <c r="Z213" i="1"/>
  <c r="Y213" i="1"/>
  <c r="X213" i="1"/>
  <c r="W213" i="1"/>
  <c r="V213" i="1"/>
  <c r="U213" i="1"/>
  <c r="T213" i="1"/>
  <c r="S213" i="1"/>
  <c r="R213" i="1"/>
  <c r="Q213" i="1"/>
  <c r="P213" i="1"/>
  <c r="O213" i="1"/>
  <c r="N213" i="1"/>
  <c r="M213" i="1"/>
  <c r="L213" i="1"/>
  <c r="K213" i="1"/>
  <c r="J213" i="1"/>
  <c r="I213" i="1"/>
  <c r="H213" i="1"/>
  <c r="G213" i="1"/>
  <c r="F213" i="1"/>
  <c r="AX212" i="1"/>
  <c r="AW212" i="1"/>
  <c r="AV212" i="1"/>
  <c r="AU212" i="1"/>
  <c r="AT212" i="1"/>
  <c r="AS212" i="1"/>
  <c r="AR212" i="1"/>
  <c r="AQ212" i="1"/>
  <c r="AP212" i="1"/>
  <c r="AO212" i="1"/>
  <c r="AN212" i="1"/>
  <c r="AM212" i="1"/>
  <c r="AL212" i="1"/>
  <c r="AK212" i="1"/>
  <c r="AJ212" i="1"/>
  <c r="AI212" i="1"/>
  <c r="AH212" i="1"/>
  <c r="AG212" i="1"/>
  <c r="AF212" i="1"/>
  <c r="AE212" i="1"/>
  <c r="AD212" i="1"/>
  <c r="AC212" i="1"/>
  <c r="AB212" i="1"/>
  <c r="AA212" i="1"/>
  <c r="Z212" i="1"/>
  <c r="Y212" i="1"/>
  <c r="X212" i="1"/>
  <c r="W212" i="1"/>
  <c r="V212" i="1"/>
  <c r="U212" i="1"/>
  <c r="T212" i="1"/>
  <c r="S212" i="1"/>
  <c r="R212" i="1"/>
  <c r="Q212" i="1"/>
  <c r="P212" i="1"/>
  <c r="O212" i="1"/>
  <c r="N212" i="1"/>
  <c r="M212" i="1"/>
  <c r="L212" i="1"/>
  <c r="K212" i="1"/>
  <c r="J212" i="1"/>
  <c r="I212" i="1"/>
  <c r="H212" i="1"/>
  <c r="G212" i="1"/>
  <c r="F212" i="1"/>
  <c r="AX211" i="1"/>
  <c r="AW211" i="1"/>
  <c r="AV211" i="1"/>
  <c r="AU211" i="1"/>
  <c r="AT211" i="1"/>
  <c r="AS211" i="1"/>
  <c r="AR211" i="1"/>
  <c r="AQ211" i="1"/>
  <c r="AP211" i="1"/>
  <c r="AO211" i="1"/>
  <c r="AN211" i="1"/>
  <c r="AM211" i="1"/>
  <c r="AL211" i="1"/>
  <c r="AK211" i="1"/>
  <c r="AJ211" i="1"/>
  <c r="AI211" i="1"/>
  <c r="AH211" i="1"/>
  <c r="AG211" i="1"/>
  <c r="AF211" i="1"/>
  <c r="AE211" i="1"/>
  <c r="AD211" i="1"/>
  <c r="AC211" i="1"/>
  <c r="AB211" i="1"/>
  <c r="AA211" i="1"/>
  <c r="Z211" i="1"/>
  <c r="Y211" i="1"/>
  <c r="X211" i="1"/>
  <c r="W211" i="1"/>
  <c r="V211" i="1"/>
  <c r="U211" i="1"/>
  <c r="T211" i="1"/>
  <c r="S211" i="1"/>
  <c r="R211" i="1"/>
  <c r="Q211" i="1"/>
  <c r="P211" i="1"/>
  <c r="O211" i="1"/>
  <c r="N211" i="1"/>
  <c r="M211" i="1"/>
  <c r="L211" i="1"/>
  <c r="K211" i="1"/>
  <c r="J211" i="1"/>
  <c r="I211" i="1"/>
  <c r="H211" i="1"/>
  <c r="G211" i="1"/>
  <c r="F211" i="1"/>
  <c r="AX210" i="1"/>
  <c r="AW210" i="1"/>
  <c r="AV210" i="1"/>
  <c r="AU210" i="1"/>
  <c r="AT210" i="1"/>
  <c r="AS210" i="1"/>
  <c r="AR210" i="1"/>
  <c r="AQ210" i="1"/>
  <c r="AP210" i="1"/>
  <c r="AO210" i="1"/>
  <c r="AN210" i="1"/>
  <c r="AM210" i="1"/>
  <c r="AL210" i="1"/>
  <c r="AK210" i="1"/>
  <c r="AJ210" i="1"/>
  <c r="AI210" i="1"/>
  <c r="AH210" i="1"/>
  <c r="AG210" i="1"/>
  <c r="AF210" i="1"/>
  <c r="AE210" i="1"/>
  <c r="AD210" i="1"/>
  <c r="AC210" i="1"/>
  <c r="AB210" i="1"/>
  <c r="AA210" i="1"/>
  <c r="Z210" i="1"/>
  <c r="Y210" i="1"/>
  <c r="X210" i="1"/>
  <c r="W210" i="1"/>
  <c r="V210" i="1"/>
  <c r="U210" i="1"/>
  <c r="T210" i="1"/>
  <c r="S210" i="1"/>
  <c r="R210" i="1"/>
  <c r="Q210" i="1"/>
  <c r="P210" i="1"/>
  <c r="O210" i="1"/>
  <c r="N210" i="1"/>
  <c r="M210" i="1"/>
  <c r="L210" i="1"/>
  <c r="K210" i="1"/>
  <c r="J210" i="1"/>
  <c r="I210" i="1"/>
  <c r="H210" i="1"/>
  <c r="G210" i="1"/>
  <c r="F210" i="1"/>
  <c r="AX209" i="1"/>
  <c r="AW209" i="1"/>
  <c r="AV209" i="1"/>
  <c r="AU209" i="1"/>
  <c r="AT209" i="1"/>
  <c r="AS209" i="1"/>
  <c r="AR209" i="1"/>
  <c r="AQ209" i="1"/>
  <c r="AP209" i="1"/>
  <c r="AO209" i="1"/>
  <c r="AN209" i="1"/>
  <c r="AM209" i="1"/>
  <c r="AL209" i="1"/>
  <c r="AK209" i="1"/>
  <c r="AJ209" i="1"/>
  <c r="AI209" i="1"/>
  <c r="AH209" i="1"/>
  <c r="AG209" i="1"/>
  <c r="AF209" i="1"/>
  <c r="AE209" i="1"/>
  <c r="AD209" i="1"/>
  <c r="AC209" i="1"/>
  <c r="AB209" i="1"/>
  <c r="AA209" i="1"/>
  <c r="Z209" i="1"/>
  <c r="Y209" i="1"/>
  <c r="X209" i="1"/>
  <c r="W209" i="1"/>
  <c r="V209" i="1"/>
  <c r="U209" i="1"/>
  <c r="T209" i="1"/>
  <c r="S209" i="1"/>
  <c r="R209" i="1"/>
  <c r="Q209" i="1"/>
  <c r="P209" i="1"/>
  <c r="O209" i="1"/>
  <c r="N209" i="1"/>
  <c r="M209" i="1"/>
  <c r="L209" i="1"/>
  <c r="K209" i="1"/>
  <c r="J209" i="1"/>
  <c r="I209" i="1"/>
  <c r="H209" i="1"/>
  <c r="G209" i="1"/>
  <c r="F209" i="1"/>
  <c r="AX208" i="1"/>
  <c r="AW208" i="1"/>
  <c r="AV208" i="1"/>
  <c r="AU208" i="1"/>
  <c r="AT208" i="1"/>
  <c r="AS208" i="1"/>
  <c r="AR208" i="1"/>
  <c r="AQ208" i="1"/>
  <c r="AP208" i="1"/>
  <c r="AO208" i="1"/>
  <c r="AN208" i="1"/>
  <c r="AM208" i="1"/>
  <c r="AL208" i="1"/>
  <c r="AK208" i="1"/>
  <c r="AJ208" i="1"/>
  <c r="AI208" i="1"/>
  <c r="AH208" i="1"/>
  <c r="AG208" i="1"/>
  <c r="AF208" i="1"/>
  <c r="AE208" i="1"/>
  <c r="AD208" i="1"/>
  <c r="AC208" i="1"/>
  <c r="AB208" i="1"/>
  <c r="AA208" i="1"/>
  <c r="Z208" i="1"/>
  <c r="Y208" i="1"/>
  <c r="X208" i="1"/>
  <c r="W208" i="1"/>
  <c r="V208" i="1"/>
  <c r="U208" i="1"/>
  <c r="T208" i="1"/>
  <c r="S208" i="1"/>
  <c r="R208" i="1"/>
  <c r="Q208" i="1"/>
  <c r="P208" i="1"/>
  <c r="O208" i="1"/>
  <c r="N208" i="1"/>
  <c r="M208" i="1"/>
  <c r="L208" i="1"/>
  <c r="K208" i="1"/>
  <c r="J208" i="1"/>
  <c r="I208" i="1"/>
  <c r="H208" i="1"/>
  <c r="G208" i="1"/>
  <c r="F208" i="1"/>
  <c r="AX207" i="1"/>
  <c r="AW207" i="1"/>
  <c r="AV207" i="1"/>
  <c r="AU207" i="1"/>
  <c r="AT207" i="1"/>
  <c r="AS207" i="1"/>
  <c r="AR207" i="1"/>
  <c r="AQ207" i="1"/>
  <c r="AP207" i="1"/>
  <c r="AO207" i="1"/>
  <c r="AN207" i="1"/>
  <c r="AM207" i="1"/>
  <c r="AL207" i="1"/>
  <c r="AK207" i="1"/>
  <c r="AJ207" i="1"/>
  <c r="AI207" i="1"/>
  <c r="AH207" i="1"/>
  <c r="AG207" i="1"/>
  <c r="AF207" i="1"/>
  <c r="AE207" i="1"/>
  <c r="AD207" i="1"/>
  <c r="AC207" i="1"/>
  <c r="AB207" i="1"/>
  <c r="AA207" i="1"/>
  <c r="Z207" i="1"/>
  <c r="Y207" i="1"/>
  <c r="X207" i="1"/>
  <c r="W207" i="1"/>
  <c r="V207" i="1"/>
  <c r="U207" i="1"/>
  <c r="T207" i="1"/>
  <c r="S207" i="1"/>
  <c r="R207" i="1"/>
  <c r="Q207" i="1"/>
  <c r="P207" i="1"/>
  <c r="O207" i="1"/>
  <c r="N207" i="1"/>
  <c r="M207" i="1"/>
  <c r="L207" i="1"/>
  <c r="K207" i="1"/>
  <c r="J207" i="1"/>
  <c r="I207" i="1"/>
  <c r="H207" i="1"/>
  <c r="G207" i="1"/>
  <c r="F207" i="1"/>
  <c r="AX206" i="1"/>
  <c r="AW206" i="1"/>
  <c r="AV206" i="1"/>
  <c r="AU206" i="1"/>
  <c r="AT206" i="1"/>
  <c r="AS206" i="1"/>
  <c r="AR206" i="1"/>
  <c r="AQ206" i="1"/>
  <c r="AP206" i="1"/>
  <c r="AO206" i="1"/>
  <c r="AN206" i="1"/>
  <c r="AM206" i="1"/>
  <c r="AL206" i="1"/>
  <c r="AK206" i="1"/>
  <c r="AJ206" i="1"/>
  <c r="AI206" i="1"/>
  <c r="AH206" i="1"/>
  <c r="AG206" i="1"/>
  <c r="AF206" i="1"/>
  <c r="AE206" i="1"/>
  <c r="AD206" i="1"/>
  <c r="AC206" i="1"/>
  <c r="AB206" i="1"/>
  <c r="AA206" i="1"/>
  <c r="Z206" i="1"/>
  <c r="Y206" i="1"/>
  <c r="X206" i="1"/>
  <c r="W206" i="1"/>
  <c r="V206" i="1"/>
  <c r="U206" i="1"/>
  <c r="T206" i="1"/>
  <c r="S206" i="1"/>
  <c r="R206" i="1"/>
  <c r="Q206" i="1"/>
  <c r="P206" i="1"/>
  <c r="O206" i="1"/>
  <c r="N206" i="1"/>
  <c r="M206" i="1"/>
  <c r="L206" i="1"/>
  <c r="K206" i="1"/>
  <c r="J206" i="1"/>
  <c r="I206" i="1"/>
  <c r="H206" i="1"/>
  <c r="G206" i="1"/>
  <c r="F206" i="1"/>
  <c r="AX205" i="1"/>
  <c r="AW205" i="1"/>
  <c r="AV205" i="1"/>
  <c r="AU205" i="1"/>
  <c r="AT205" i="1"/>
  <c r="AS205" i="1"/>
  <c r="AR205" i="1"/>
  <c r="AQ205" i="1"/>
  <c r="AP205" i="1"/>
  <c r="AO205" i="1"/>
  <c r="AN205" i="1"/>
  <c r="AM205" i="1"/>
  <c r="AL205" i="1"/>
  <c r="AK205" i="1"/>
  <c r="AJ205" i="1"/>
  <c r="AI205" i="1"/>
  <c r="AH205" i="1"/>
  <c r="AG205" i="1"/>
  <c r="AF205" i="1"/>
  <c r="AE205" i="1"/>
  <c r="AD205" i="1"/>
  <c r="AC205" i="1"/>
  <c r="AB205" i="1"/>
  <c r="AA205" i="1"/>
  <c r="Z205" i="1"/>
  <c r="Y205" i="1"/>
  <c r="X205" i="1"/>
  <c r="W205" i="1"/>
  <c r="V205" i="1"/>
  <c r="U205" i="1"/>
  <c r="T205" i="1"/>
  <c r="S205" i="1"/>
  <c r="R205" i="1"/>
  <c r="Q205" i="1"/>
  <c r="P205" i="1"/>
  <c r="O205" i="1"/>
  <c r="N205" i="1"/>
  <c r="M205" i="1"/>
  <c r="L205" i="1"/>
  <c r="K205" i="1"/>
  <c r="J205" i="1"/>
  <c r="I205" i="1"/>
  <c r="H205" i="1"/>
  <c r="G205" i="1"/>
  <c r="F205" i="1"/>
  <c r="AX204" i="1"/>
  <c r="AW204" i="1"/>
  <c r="AV204" i="1"/>
  <c r="AU204" i="1"/>
  <c r="AT204" i="1"/>
  <c r="AS204" i="1"/>
  <c r="AR204" i="1"/>
  <c r="AQ204" i="1"/>
  <c r="AP204" i="1"/>
  <c r="AO204" i="1"/>
  <c r="AN204" i="1"/>
  <c r="AM204" i="1"/>
  <c r="AL204" i="1"/>
  <c r="AK204" i="1"/>
  <c r="AJ204" i="1"/>
  <c r="AI204" i="1"/>
  <c r="AH204" i="1"/>
  <c r="AG204" i="1"/>
  <c r="AF204" i="1"/>
  <c r="AE204" i="1"/>
  <c r="AD204" i="1"/>
  <c r="AC204" i="1"/>
  <c r="AB204" i="1"/>
  <c r="AA204" i="1"/>
  <c r="Z204" i="1"/>
  <c r="Y204" i="1"/>
  <c r="X204" i="1"/>
  <c r="W204" i="1"/>
  <c r="V204" i="1"/>
  <c r="U204" i="1"/>
  <c r="T204" i="1"/>
  <c r="S204" i="1"/>
  <c r="R204" i="1"/>
  <c r="Q204" i="1"/>
  <c r="P204" i="1"/>
  <c r="O204" i="1"/>
  <c r="N204" i="1"/>
  <c r="M204" i="1"/>
  <c r="L204" i="1"/>
  <c r="K204" i="1"/>
  <c r="J204" i="1"/>
  <c r="I204" i="1"/>
  <c r="H204" i="1"/>
  <c r="G204" i="1"/>
  <c r="F204" i="1"/>
  <c r="AX203" i="1"/>
  <c r="AW203" i="1"/>
  <c r="AV203" i="1"/>
  <c r="AU203" i="1"/>
  <c r="AT203" i="1"/>
  <c r="AS203" i="1"/>
  <c r="AR203" i="1"/>
  <c r="AQ203" i="1"/>
  <c r="AP203" i="1"/>
  <c r="AO203" i="1"/>
  <c r="AN203" i="1"/>
  <c r="AM203" i="1"/>
  <c r="AL203" i="1"/>
  <c r="AK203" i="1"/>
  <c r="AJ203" i="1"/>
  <c r="AI203" i="1"/>
  <c r="AH203" i="1"/>
  <c r="AG203" i="1"/>
  <c r="AF203" i="1"/>
  <c r="AE203" i="1"/>
  <c r="AD203" i="1"/>
  <c r="AC203" i="1"/>
  <c r="AB203" i="1"/>
  <c r="AA203" i="1"/>
  <c r="Z203" i="1"/>
  <c r="Y203" i="1"/>
  <c r="X203" i="1"/>
  <c r="W203" i="1"/>
  <c r="V203" i="1"/>
  <c r="U203" i="1"/>
  <c r="T203" i="1"/>
  <c r="S203" i="1"/>
  <c r="R203" i="1"/>
  <c r="Q203" i="1"/>
  <c r="P203" i="1"/>
  <c r="O203" i="1"/>
  <c r="N203" i="1"/>
  <c r="M203" i="1"/>
  <c r="L203" i="1"/>
  <c r="K203" i="1"/>
  <c r="J203" i="1"/>
  <c r="I203" i="1"/>
  <c r="H203" i="1"/>
  <c r="G203" i="1"/>
  <c r="F203" i="1"/>
  <c r="AX202" i="1"/>
  <c r="AW202" i="1"/>
  <c r="AV202" i="1"/>
  <c r="AU202" i="1"/>
  <c r="AT202" i="1"/>
  <c r="AS202" i="1"/>
  <c r="AR202" i="1"/>
  <c r="AQ202" i="1"/>
  <c r="AP202" i="1"/>
  <c r="AO202" i="1"/>
  <c r="AN202" i="1"/>
  <c r="AM202" i="1"/>
  <c r="AL202" i="1"/>
  <c r="AK202" i="1"/>
  <c r="AJ202" i="1"/>
  <c r="AI202" i="1"/>
  <c r="AH202" i="1"/>
  <c r="AG202" i="1"/>
  <c r="AF202" i="1"/>
  <c r="AE202" i="1"/>
  <c r="AD202" i="1"/>
  <c r="AC202" i="1"/>
  <c r="AB202" i="1"/>
  <c r="AA202" i="1"/>
  <c r="Z202" i="1"/>
  <c r="Y202" i="1"/>
  <c r="X202" i="1"/>
  <c r="W202" i="1"/>
  <c r="V202" i="1"/>
  <c r="U202" i="1"/>
  <c r="T202" i="1"/>
  <c r="S202" i="1"/>
  <c r="R202" i="1"/>
  <c r="Q202" i="1"/>
  <c r="P202" i="1"/>
  <c r="O202" i="1"/>
  <c r="N202" i="1"/>
  <c r="M202" i="1"/>
  <c r="L202" i="1"/>
  <c r="K202" i="1"/>
  <c r="J202" i="1"/>
  <c r="I202" i="1"/>
  <c r="H202" i="1"/>
  <c r="G202" i="1"/>
  <c r="F202" i="1"/>
  <c r="AX201" i="1"/>
  <c r="AW201" i="1"/>
  <c r="AV201" i="1"/>
  <c r="AU201" i="1"/>
  <c r="AT201" i="1"/>
  <c r="AS201" i="1"/>
  <c r="AR201" i="1"/>
  <c r="AQ201" i="1"/>
  <c r="AP201" i="1"/>
  <c r="AO201" i="1"/>
  <c r="AN201" i="1"/>
  <c r="AM201" i="1"/>
  <c r="AL201" i="1"/>
  <c r="AK201" i="1"/>
  <c r="AJ201" i="1"/>
  <c r="AI201" i="1"/>
  <c r="AH201" i="1"/>
  <c r="AG201" i="1"/>
  <c r="AF201" i="1"/>
  <c r="AE201" i="1"/>
  <c r="AD201" i="1"/>
  <c r="AC201" i="1"/>
  <c r="AB201" i="1"/>
  <c r="AA201" i="1"/>
  <c r="Z201" i="1"/>
  <c r="Y201" i="1"/>
  <c r="X201" i="1"/>
  <c r="W201" i="1"/>
  <c r="V201" i="1"/>
  <c r="U201" i="1"/>
  <c r="T201" i="1"/>
  <c r="S201" i="1"/>
  <c r="R201" i="1"/>
  <c r="Q201" i="1"/>
  <c r="P201" i="1"/>
  <c r="O201" i="1"/>
  <c r="N201" i="1"/>
  <c r="M201" i="1"/>
  <c r="L201" i="1"/>
  <c r="K201" i="1"/>
  <c r="J201" i="1"/>
  <c r="I201" i="1"/>
  <c r="H201" i="1"/>
  <c r="G201" i="1"/>
  <c r="F201" i="1"/>
  <c r="AX200" i="1"/>
  <c r="AW200" i="1"/>
  <c r="AV200" i="1"/>
  <c r="AU200" i="1"/>
  <c r="AT200" i="1"/>
  <c r="AS200" i="1"/>
  <c r="AR200" i="1"/>
  <c r="AQ200" i="1"/>
  <c r="AP200" i="1"/>
  <c r="AO200" i="1"/>
  <c r="AN200" i="1"/>
  <c r="AM200" i="1"/>
  <c r="AL200" i="1"/>
  <c r="AK200" i="1"/>
  <c r="AJ200" i="1"/>
  <c r="AI200" i="1"/>
  <c r="AH200" i="1"/>
  <c r="AG200" i="1"/>
  <c r="AF200" i="1"/>
  <c r="AE200" i="1"/>
  <c r="AD200" i="1"/>
  <c r="AC200" i="1"/>
  <c r="AB200" i="1"/>
  <c r="AA200" i="1"/>
  <c r="Z200" i="1"/>
  <c r="Y200" i="1"/>
  <c r="X200" i="1"/>
  <c r="W200" i="1"/>
  <c r="V200" i="1"/>
  <c r="U200" i="1"/>
  <c r="T200" i="1"/>
  <c r="S200" i="1"/>
  <c r="R200" i="1"/>
  <c r="Q200" i="1"/>
  <c r="P200" i="1"/>
  <c r="O200" i="1"/>
  <c r="N200" i="1"/>
  <c r="M200" i="1"/>
  <c r="L200" i="1"/>
  <c r="K200" i="1"/>
  <c r="J200" i="1"/>
  <c r="I200" i="1"/>
  <c r="H200" i="1"/>
  <c r="G200" i="1"/>
  <c r="F200" i="1"/>
  <c r="AX199" i="1"/>
  <c r="AW199" i="1"/>
  <c r="AV199" i="1"/>
  <c r="AU199" i="1"/>
  <c r="AT199" i="1"/>
  <c r="AS199" i="1"/>
  <c r="AR199" i="1"/>
  <c r="AQ199" i="1"/>
  <c r="AP199" i="1"/>
  <c r="AO199" i="1"/>
  <c r="AN199" i="1"/>
  <c r="AM199" i="1"/>
  <c r="AL199" i="1"/>
  <c r="AK199" i="1"/>
  <c r="AJ199" i="1"/>
  <c r="AI199" i="1"/>
  <c r="AH199" i="1"/>
  <c r="AG199" i="1"/>
  <c r="AF199" i="1"/>
  <c r="AE199" i="1"/>
  <c r="AD199" i="1"/>
  <c r="AC199" i="1"/>
  <c r="AB199" i="1"/>
  <c r="AA199" i="1"/>
  <c r="Z199" i="1"/>
  <c r="Y199" i="1"/>
  <c r="X199" i="1"/>
  <c r="W199" i="1"/>
  <c r="V199" i="1"/>
  <c r="U199" i="1"/>
  <c r="T199" i="1"/>
  <c r="S199" i="1"/>
  <c r="R199" i="1"/>
  <c r="Q199" i="1"/>
  <c r="P199" i="1"/>
  <c r="O199" i="1"/>
  <c r="N199" i="1"/>
  <c r="M199" i="1"/>
  <c r="L199" i="1"/>
  <c r="K199" i="1"/>
  <c r="J199" i="1"/>
  <c r="I199" i="1"/>
  <c r="H199" i="1"/>
  <c r="G199" i="1"/>
  <c r="F199" i="1"/>
  <c r="AX198" i="1"/>
  <c r="AW198" i="1"/>
  <c r="AV198" i="1"/>
  <c r="AU198" i="1"/>
  <c r="AT198" i="1"/>
  <c r="AS198" i="1"/>
  <c r="AR198" i="1"/>
  <c r="AQ198" i="1"/>
  <c r="AP198" i="1"/>
  <c r="AO198" i="1"/>
  <c r="AN198" i="1"/>
  <c r="AM198" i="1"/>
  <c r="AL198" i="1"/>
  <c r="AK198" i="1"/>
  <c r="AJ198" i="1"/>
  <c r="AI198" i="1"/>
  <c r="AH198" i="1"/>
  <c r="AG198" i="1"/>
  <c r="AF198" i="1"/>
  <c r="AE198" i="1"/>
  <c r="AD198" i="1"/>
  <c r="AC198" i="1"/>
  <c r="AB198" i="1"/>
  <c r="AA198" i="1"/>
  <c r="Z198" i="1"/>
  <c r="Y198" i="1"/>
  <c r="X198" i="1"/>
  <c r="W198" i="1"/>
  <c r="V198" i="1"/>
  <c r="U198" i="1"/>
  <c r="T198" i="1"/>
  <c r="S198" i="1"/>
  <c r="R198" i="1"/>
  <c r="Q198" i="1"/>
  <c r="P198" i="1"/>
  <c r="O198" i="1"/>
  <c r="N198" i="1"/>
  <c r="M198" i="1"/>
  <c r="L198" i="1"/>
  <c r="K198" i="1"/>
  <c r="J198" i="1"/>
  <c r="I198" i="1"/>
  <c r="H198" i="1"/>
  <c r="G198" i="1"/>
  <c r="F198" i="1"/>
  <c r="AX197" i="1"/>
  <c r="AW197" i="1"/>
  <c r="AV197" i="1"/>
  <c r="AU197" i="1"/>
  <c r="AT197" i="1"/>
  <c r="AS197" i="1"/>
  <c r="AR197" i="1"/>
  <c r="AQ197" i="1"/>
  <c r="AP197" i="1"/>
  <c r="AO197" i="1"/>
  <c r="AN197" i="1"/>
  <c r="AM197" i="1"/>
  <c r="AL197" i="1"/>
  <c r="AK197" i="1"/>
  <c r="AJ197" i="1"/>
  <c r="AI197" i="1"/>
  <c r="AH197" i="1"/>
  <c r="AG197" i="1"/>
  <c r="AF197" i="1"/>
  <c r="AE197" i="1"/>
  <c r="AD197" i="1"/>
  <c r="AC197" i="1"/>
  <c r="AB197" i="1"/>
  <c r="AA197" i="1"/>
  <c r="Z197" i="1"/>
  <c r="Y197" i="1"/>
  <c r="X197" i="1"/>
  <c r="W197" i="1"/>
  <c r="V197" i="1"/>
  <c r="U197" i="1"/>
  <c r="T197" i="1"/>
  <c r="S197" i="1"/>
  <c r="R197" i="1"/>
  <c r="Q197" i="1"/>
  <c r="P197" i="1"/>
  <c r="O197" i="1"/>
  <c r="N197" i="1"/>
  <c r="M197" i="1"/>
  <c r="L197" i="1"/>
  <c r="K197" i="1"/>
  <c r="J197" i="1"/>
  <c r="I197" i="1"/>
  <c r="H197" i="1"/>
  <c r="G197" i="1"/>
  <c r="F197" i="1"/>
  <c r="AX196" i="1"/>
  <c r="AW196" i="1"/>
  <c r="AV196" i="1"/>
  <c r="AU196" i="1"/>
  <c r="AT196" i="1"/>
  <c r="AS196" i="1"/>
  <c r="AR196" i="1"/>
  <c r="AQ196" i="1"/>
  <c r="AP196" i="1"/>
  <c r="AO196" i="1"/>
  <c r="AN196" i="1"/>
  <c r="AM196" i="1"/>
  <c r="AL196" i="1"/>
  <c r="AK196" i="1"/>
  <c r="AJ196" i="1"/>
  <c r="AI196" i="1"/>
  <c r="AH196" i="1"/>
  <c r="AG196" i="1"/>
  <c r="AF196" i="1"/>
  <c r="AE196" i="1"/>
  <c r="AD196" i="1"/>
  <c r="AC196" i="1"/>
  <c r="AB196" i="1"/>
  <c r="AA196" i="1"/>
  <c r="Z196" i="1"/>
  <c r="Y196" i="1"/>
  <c r="X196" i="1"/>
  <c r="W196" i="1"/>
  <c r="V196" i="1"/>
  <c r="U196" i="1"/>
  <c r="T196" i="1"/>
  <c r="S196" i="1"/>
  <c r="R196" i="1"/>
  <c r="Q196" i="1"/>
  <c r="P196" i="1"/>
  <c r="O196" i="1"/>
  <c r="N196" i="1"/>
  <c r="M196" i="1"/>
  <c r="L196" i="1"/>
  <c r="K196" i="1"/>
  <c r="J196" i="1"/>
  <c r="I196" i="1"/>
  <c r="H196" i="1"/>
  <c r="G196" i="1"/>
  <c r="F196" i="1"/>
  <c r="AX195" i="1"/>
  <c r="AW195" i="1"/>
  <c r="AV195" i="1"/>
  <c r="AU195" i="1"/>
  <c r="AT195" i="1"/>
  <c r="AS195" i="1"/>
  <c r="AR195" i="1"/>
  <c r="AQ195" i="1"/>
  <c r="AP195" i="1"/>
  <c r="AO195" i="1"/>
  <c r="AN195" i="1"/>
  <c r="AM195" i="1"/>
  <c r="AL195" i="1"/>
  <c r="AK195" i="1"/>
  <c r="AJ195" i="1"/>
  <c r="AI195" i="1"/>
  <c r="AH195" i="1"/>
  <c r="AG195" i="1"/>
  <c r="AF195" i="1"/>
  <c r="AE195" i="1"/>
  <c r="AD195" i="1"/>
  <c r="AC195" i="1"/>
  <c r="AB195" i="1"/>
  <c r="AA195" i="1"/>
  <c r="Z195" i="1"/>
  <c r="Y195" i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J195" i="1"/>
  <c r="I195" i="1"/>
  <c r="H195" i="1"/>
  <c r="G195" i="1"/>
  <c r="F195" i="1"/>
  <c r="AX194" i="1"/>
  <c r="AW194" i="1"/>
  <c r="AV194" i="1"/>
  <c r="AU194" i="1"/>
  <c r="AT194" i="1"/>
  <c r="AS194" i="1"/>
  <c r="AR194" i="1"/>
  <c r="AQ194" i="1"/>
  <c r="AP194" i="1"/>
  <c r="AO194" i="1"/>
  <c r="AN194" i="1"/>
  <c r="AM194" i="1"/>
  <c r="AL194" i="1"/>
  <c r="AK194" i="1"/>
  <c r="AJ194" i="1"/>
  <c r="AI194" i="1"/>
  <c r="AH194" i="1"/>
  <c r="AG194" i="1"/>
  <c r="AF194" i="1"/>
  <c r="AE194" i="1"/>
  <c r="AD194" i="1"/>
  <c r="AC194" i="1"/>
  <c r="AB194" i="1"/>
  <c r="AA194" i="1"/>
  <c r="Z194" i="1"/>
  <c r="Y194" i="1"/>
  <c r="X194" i="1"/>
  <c r="W194" i="1"/>
  <c r="V194" i="1"/>
  <c r="U194" i="1"/>
  <c r="T194" i="1"/>
  <c r="S194" i="1"/>
  <c r="R194" i="1"/>
  <c r="Q194" i="1"/>
  <c r="P194" i="1"/>
  <c r="O194" i="1"/>
  <c r="N194" i="1"/>
  <c r="M194" i="1"/>
  <c r="L194" i="1"/>
  <c r="K194" i="1"/>
  <c r="J194" i="1"/>
  <c r="I194" i="1"/>
  <c r="H194" i="1"/>
  <c r="G194" i="1"/>
  <c r="F194" i="1"/>
  <c r="AX193" i="1"/>
  <c r="AW193" i="1"/>
  <c r="AV193" i="1"/>
  <c r="AU193" i="1"/>
  <c r="AT193" i="1"/>
  <c r="AS193" i="1"/>
  <c r="AR193" i="1"/>
  <c r="AQ193" i="1"/>
  <c r="AP193" i="1"/>
  <c r="AO193" i="1"/>
  <c r="AN193" i="1"/>
  <c r="AM193" i="1"/>
  <c r="AL193" i="1"/>
  <c r="AK193" i="1"/>
  <c r="AJ193" i="1"/>
  <c r="AI193" i="1"/>
  <c r="AH193" i="1"/>
  <c r="AG193" i="1"/>
  <c r="AF193" i="1"/>
  <c r="AE193" i="1"/>
  <c r="AD193" i="1"/>
  <c r="AC193" i="1"/>
  <c r="AB193" i="1"/>
  <c r="AA193" i="1"/>
  <c r="Z193" i="1"/>
  <c r="Y193" i="1"/>
  <c r="X193" i="1"/>
  <c r="W193" i="1"/>
  <c r="V193" i="1"/>
  <c r="U193" i="1"/>
  <c r="T193" i="1"/>
  <c r="S193" i="1"/>
  <c r="R193" i="1"/>
  <c r="Q193" i="1"/>
  <c r="P193" i="1"/>
  <c r="O193" i="1"/>
  <c r="N193" i="1"/>
  <c r="M193" i="1"/>
  <c r="L193" i="1"/>
  <c r="K193" i="1"/>
  <c r="J193" i="1"/>
  <c r="I193" i="1"/>
  <c r="H193" i="1"/>
  <c r="G193" i="1"/>
  <c r="F193" i="1"/>
  <c r="F31" i="1"/>
  <c r="E31" i="1"/>
  <c r="D31" i="1"/>
  <c r="C31" i="1"/>
  <c r="F30" i="1"/>
  <c r="E30" i="1"/>
  <c r="D30" i="1"/>
  <c r="C30" i="1"/>
  <c r="F29" i="1"/>
  <c r="E29" i="1"/>
  <c r="D29" i="1"/>
  <c r="C29" i="1"/>
  <c r="F28" i="1"/>
  <c r="E28" i="1"/>
  <c r="D28" i="1"/>
  <c r="C28" i="1"/>
  <c r="F27" i="1"/>
  <c r="E27" i="1"/>
  <c r="D27" i="1"/>
  <c r="C27" i="1"/>
  <c r="F26" i="1"/>
  <c r="E26" i="1"/>
  <c r="D26" i="1"/>
  <c r="C26" i="1"/>
  <c r="F25" i="1"/>
  <c r="E25" i="1"/>
  <c r="D25" i="1"/>
  <c r="C25" i="1"/>
  <c r="F24" i="1"/>
  <c r="E24" i="1"/>
  <c r="D24" i="1"/>
  <c r="C24" i="1"/>
  <c r="F23" i="1"/>
  <c r="E23" i="1"/>
  <c r="D23" i="1"/>
  <c r="C23" i="1"/>
  <c r="F22" i="1"/>
  <c r="E22" i="1"/>
  <c r="D22" i="1"/>
  <c r="C22" i="1"/>
  <c r="F21" i="1"/>
  <c r="E21" i="1"/>
  <c r="D21" i="1"/>
  <c r="C21" i="1"/>
  <c r="F20" i="1"/>
  <c r="E20" i="1"/>
  <c r="D20" i="1"/>
  <c r="C20" i="1"/>
  <c r="F19" i="1"/>
  <c r="E19" i="1"/>
  <c r="D19" i="1"/>
  <c r="C19" i="1"/>
  <c r="F18" i="1"/>
  <c r="E18" i="1"/>
  <c r="D18" i="1"/>
  <c r="C18" i="1"/>
  <c r="U399" i="1"/>
  <c r="T399" i="1"/>
  <c r="S399" i="1"/>
  <c r="R399" i="1"/>
  <c r="Q399" i="1"/>
  <c r="P399" i="1"/>
  <c r="O399" i="1"/>
  <c r="N399" i="1"/>
  <c r="M399" i="1"/>
  <c r="D389" i="1"/>
  <c r="C389" i="1"/>
  <c r="B389" i="1" s="1"/>
  <c r="CB389" i="1" s="1"/>
  <c r="D388" i="1"/>
  <c r="C388" i="1"/>
  <c r="D387" i="1"/>
  <c r="C387" i="1"/>
  <c r="D386" i="1"/>
  <c r="C386" i="1"/>
  <c r="CB385" i="1"/>
  <c r="D385" i="1"/>
  <c r="C385" i="1"/>
  <c r="B385" i="1" s="1"/>
  <c r="D384" i="1"/>
  <c r="C384" i="1"/>
  <c r="B384" i="1" s="1"/>
  <c r="CB384" i="1" s="1"/>
  <c r="CB382" i="1"/>
  <c r="D382" i="1"/>
  <c r="C382" i="1"/>
  <c r="B382" i="1" s="1"/>
  <c r="D381" i="1"/>
  <c r="C381" i="1"/>
  <c r="D380" i="1"/>
  <c r="C380" i="1"/>
  <c r="B380" i="1" s="1"/>
  <c r="CB380" i="1" s="1"/>
  <c r="D379" i="1"/>
  <c r="C379" i="1"/>
  <c r="D378" i="1"/>
  <c r="C378" i="1"/>
  <c r="D376" i="1"/>
  <c r="C376" i="1"/>
  <c r="B376" i="1" s="1"/>
  <c r="CB375" i="1"/>
  <c r="D375" i="1"/>
  <c r="C375" i="1"/>
  <c r="B375" i="1" s="1"/>
  <c r="D373" i="1"/>
  <c r="C373" i="1"/>
  <c r="B373" i="1" s="1"/>
  <c r="CB373" i="1" s="1"/>
  <c r="CB372" i="1"/>
  <c r="D372" i="1"/>
  <c r="C372" i="1"/>
  <c r="B372" i="1" s="1"/>
  <c r="E366" i="1"/>
  <c r="D366" i="1"/>
  <c r="E365" i="1"/>
  <c r="D365" i="1"/>
  <c r="C365" i="1" s="1"/>
  <c r="CB365" i="1" s="1"/>
  <c r="E364" i="1"/>
  <c r="D364" i="1"/>
  <c r="E363" i="1"/>
  <c r="D363" i="1"/>
  <c r="E362" i="1"/>
  <c r="D362" i="1"/>
  <c r="C362" i="1" s="1"/>
  <c r="E361" i="1"/>
  <c r="D361" i="1"/>
  <c r="E360" i="1"/>
  <c r="D360" i="1"/>
  <c r="C360" i="1" s="1"/>
  <c r="CB360" i="1" s="1"/>
  <c r="CB359" i="1"/>
  <c r="E359" i="1"/>
  <c r="D359" i="1"/>
  <c r="C359" i="1" s="1"/>
  <c r="E358" i="1"/>
  <c r="D358" i="1"/>
  <c r="E357" i="1"/>
  <c r="D357" i="1"/>
  <c r="C357" i="1" s="1"/>
  <c r="CB357" i="1" s="1"/>
  <c r="D352" i="1"/>
  <c r="C352" i="1"/>
  <c r="D351" i="1"/>
  <c r="CT351" i="1" s="1"/>
  <c r="C351" i="1"/>
  <c r="B351" i="1" s="1"/>
  <c r="CS351" i="1" s="1"/>
  <c r="E301" i="1"/>
  <c r="D301" i="1"/>
  <c r="C301" i="1" s="1"/>
  <c r="E300" i="1"/>
  <c r="D300" i="1"/>
  <c r="E299" i="1"/>
  <c r="D299" i="1"/>
  <c r="E298" i="1"/>
  <c r="D298" i="1"/>
  <c r="E187" i="1"/>
  <c r="D187" i="1"/>
  <c r="E186" i="1"/>
  <c r="D186" i="1"/>
  <c r="C186" i="1"/>
  <c r="CA186" i="1" s="1"/>
  <c r="E185" i="1"/>
  <c r="D185" i="1"/>
  <c r="C185" i="1" s="1"/>
  <c r="E184" i="1"/>
  <c r="D184" i="1"/>
  <c r="Q183" i="1"/>
  <c r="P183" i="1"/>
  <c r="O183" i="1"/>
  <c r="N183" i="1"/>
  <c r="M183" i="1"/>
  <c r="L183" i="1"/>
  <c r="K183" i="1"/>
  <c r="J183" i="1"/>
  <c r="I183" i="1"/>
  <c r="H183" i="1"/>
  <c r="G183" i="1"/>
  <c r="F183" i="1"/>
  <c r="E182" i="1"/>
  <c r="D182" i="1"/>
  <c r="C182" i="1" s="1"/>
  <c r="CB182" i="1" s="1"/>
  <c r="E181" i="1"/>
  <c r="D181" i="1"/>
  <c r="C181" i="1" s="1"/>
  <c r="E180" i="1"/>
  <c r="D180" i="1"/>
  <c r="C180" i="1" s="1"/>
  <c r="CB180" i="1" s="1"/>
  <c r="R175" i="1"/>
  <c r="Q175" i="1"/>
  <c r="P175" i="1"/>
  <c r="O175" i="1"/>
  <c r="N175" i="1"/>
  <c r="M175" i="1"/>
  <c r="L175" i="1"/>
  <c r="K175" i="1"/>
  <c r="J175" i="1"/>
  <c r="I175" i="1"/>
  <c r="H175" i="1"/>
  <c r="G175" i="1"/>
  <c r="F175" i="1"/>
  <c r="E174" i="1"/>
  <c r="D174" i="1"/>
  <c r="C174" i="1" s="1"/>
  <c r="CP174" i="1" s="1"/>
  <c r="E173" i="1"/>
  <c r="D173" i="1"/>
  <c r="E172" i="1"/>
  <c r="D172" i="1"/>
  <c r="C172" i="1" s="1"/>
  <c r="CB172" i="1" s="1"/>
  <c r="E171" i="1"/>
  <c r="D171" i="1"/>
  <c r="C171" i="1" s="1"/>
  <c r="CB171" i="1" s="1"/>
  <c r="R170" i="1"/>
  <c r="R176" i="1" s="1"/>
  <c r="Q170" i="1"/>
  <c r="Q176" i="1" s="1"/>
  <c r="P170" i="1"/>
  <c r="O170" i="1"/>
  <c r="O176" i="1" s="1"/>
  <c r="N170" i="1"/>
  <c r="N176" i="1" s="1"/>
  <c r="M170" i="1"/>
  <c r="L170" i="1"/>
  <c r="L176" i="1" s="1"/>
  <c r="K170" i="1"/>
  <c r="K176" i="1" s="1"/>
  <c r="J170" i="1"/>
  <c r="J176" i="1" s="1"/>
  <c r="I170" i="1"/>
  <c r="H170" i="1"/>
  <c r="H176" i="1" s="1"/>
  <c r="G170" i="1"/>
  <c r="G176" i="1" s="1"/>
  <c r="F170" i="1"/>
  <c r="E169" i="1"/>
  <c r="D169" i="1"/>
  <c r="C169" i="1" s="1"/>
  <c r="CB169" i="1" s="1"/>
  <c r="E168" i="1"/>
  <c r="D168" i="1"/>
  <c r="E167" i="1"/>
  <c r="D167" i="1"/>
  <c r="C167" i="1" s="1"/>
  <c r="O162" i="1"/>
  <c r="N162" i="1"/>
  <c r="M162" i="1"/>
  <c r="L162" i="1"/>
  <c r="K162" i="1"/>
  <c r="J162" i="1"/>
  <c r="I162" i="1"/>
  <c r="H162" i="1"/>
  <c r="G162" i="1"/>
  <c r="F162" i="1"/>
  <c r="E161" i="1"/>
  <c r="D161" i="1"/>
  <c r="C161" i="1" s="1"/>
  <c r="CB161" i="1" s="1"/>
  <c r="E160" i="1"/>
  <c r="D160" i="1"/>
  <c r="C160" i="1" s="1"/>
  <c r="E159" i="1"/>
  <c r="D159" i="1"/>
  <c r="C159" i="1" s="1"/>
  <c r="CB159" i="1" s="1"/>
  <c r="E158" i="1"/>
  <c r="E162" i="1" s="1"/>
  <c r="D158" i="1"/>
  <c r="C158" i="1" s="1"/>
  <c r="CB158" i="1" s="1"/>
  <c r="O157" i="1"/>
  <c r="N157" i="1"/>
  <c r="M157" i="1"/>
  <c r="M163" i="1" s="1"/>
  <c r="L157" i="1"/>
  <c r="K157" i="1"/>
  <c r="K163" i="1" s="1"/>
  <c r="J157" i="1"/>
  <c r="I157" i="1"/>
  <c r="I163" i="1" s="1"/>
  <c r="H157" i="1"/>
  <c r="G157" i="1"/>
  <c r="G163" i="1" s="1"/>
  <c r="F157" i="1"/>
  <c r="E156" i="1"/>
  <c r="D156" i="1"/>
  <c r="C156" i="1"/>
  <c r="CA156" i="1" s="1"/>
  <c r="E155" i="1"/>
  <c r="C155" i="1" s="1"/>
  <c r="D155" i="1"/>
  <c r="E154" i="1"/>
  <c r="E157" i="1" s="1"/>
  <c r="E163" i="1" s="1"/>
  <c r="D154" i="1"/>
  <c r="D157" i="1" s="1"/>
  <c r="E150" i="1"/>
  <c r="D150" i="1"/>
  <c r="E149" i="1"/>
  <c r="D149" i="1"/>
  <c r="C149" i="1"/>
  <c r="CB149" i="1" s="1"/>
  <c r="AS149" i="1" s="1"/>
  <c r="E148" i="1"/>
  <c r="C148" i="1" s="1"/>
  <c r="D148" i="1"/>
  <c r="E147" i="1"/>
  <c r="D147" i="1"/>
  <c r="E146" i="1"/>
  <c r="C146" i="1" s="1"/>
  <c r="D146" i="1"/>
  <c r="E141" i="1"/>
  <c r="D141" i="1"/>
  <c r="C141" i="1" s="1"/>
  <c r="E140" i="1"/>
  <c r="D140" i="1"/>
  <c r="E139" i="1"/>
  <c r="D139" i="1"/>
  <c r="C139" i="1"/>
  <c r="E138" i="1"/>
  <c r="D138" i="1"/>
  <c r="C138" i="1" s="1"/>
  <c r="CA138" i="1" s="1"/>
  <c r="E137" i="1"/>
  <c r="D137" i="1"/>
  <c r="C137" i="1" s="1"/>
  <c r="CB137" i="1" s="1"/>
  <c r="CQ136" i="1"/>
  <c r="E136" i="1"/>
  <c r="D136" i="1"/>
  <c r="C136" i="1" s="1"/>
  <c r="CB136" i="1" s="1"/>
  <c r="CQ135" i="1"/>
  <c r="CB135" i="1"/>
  <c r="E135" i="1"/>
  <c r="D135" i="1"/>
  <c r="C135" i="1" s="1"/>
  <c r="CQ134" i="1"/>
  <c r="E134" i="1"/>
  <c r="D134" i="1"/>
  <c r="C134" i="1" s="1"/>
  <c r="CB134" i="1" s="1"/>
  <c r="E133" i="1"/>
  <c r="D133" i="1"/>
  <c r="C133" i="1" s="1"/>
  <c r="CB133" i="1" s="1"/>
  <c r="E128" i="1"/>
  <c r="D128" i="1"/>
  <c r="C128" i="1" s="1"/>
  <c r="E127" i="1"/>
  <c r="D127" i="1"/>
  <c r="C127" i="1" s="1"/>
  <c r="CB127" i="1" s="1"/>
  <c r="E126" i="1"/>
  <c r="D126" i="1"/>
  <c r="C126" i="1" s="1"/>
  <c r="CB126" i="1" s="1"/>
  <c r="E125" i="1"/>
  <c r="D125" i="1"/>
  <c r="C125" i="1" s="1"/>
  <c r="CB125" i="1" s="1"/>
  <c r="E124" i="1"/>
  <c r="D124" i="1"/>
  <c r="C124" i="1" s="1"/>
  <c r="CB123" i="1"/>
  <c r="E123" i="1"/>
  <c r="D123" i="1"/>
  <c r="C123" i="1" s="1"/>
  <c r="E122" i="1"/>
  <c r="D122" i="1"/>
  <c r="C122" i="1" s="1"/>
  <c r="CB122" i="1" s="1"/>
  <c r="E121" i="1"/>
  <c r="D121" i="1"/>
  <c r="C121" i="1" s="1"/>
  <c r="CB121" i="1" s="1"/>
  <c r="E120" i="1"/>
  <c r="D120" i="1"/>
  <c r="C120" i="1" s="1"/>
  <c r="E119" i="1"/>
  <c r="D119" i="1"/>
  <c r="C119" i="1" s="1"/>
  <c r="CB119" i="1" s="1"/>
  <c r="E114" i="1"/>
  <c r="D114" i="1"/>
  <c r="C114" i="1" s="1"/>
  <c r="E113" i="1"/>
  <c r="D113" i="1"/>
  <c r="C113" i="1" s="1"/>
  <c r="E112" i="1"/>
  <c r="C112" i="1" s="1"/>
  <c r="D112" i="1"/>
  <c r="M111" i="1"/>
  <c r="L111" i="1"/>
  <c r="K111" i="1"/>
  <c r="J111" i="1"/>
  <c r="I111" i="1"/>
  <c r="H111" i="1"/>
  <c r="G111" i="1"/>
  <c r="F111" i="1"/>
  <c r="D111" i="1"/>
  <c r="E106" i="1"/>
  <c r="D106" i="1"/>
  <c r="C106" i="1" s="1"/>
  <c r="E105" i="1"/>
  <c r="D105" i="1"/>
  <c r="C105" i="1" s="1"/>
  <c r="CH105" i="1" s="1"/>
  <c r="E104" i="1"/>
  <c r="D104" i="1"/>
  <c r="C104" i="1" s="1"/>
  <c r="CW104" i="1" s="1"/>
  <c r="E103" i="1"/>
  <c r="D103" i="1"/>
  <c r="C103" i="1" s="1"/>
  <c r="CH103" i="1" s="1"/>
  <c r="E98" i="1"/>
  <c r="D98" i="1"/>
  <c r="E97" i="1"/>
  <c r="C97" i="1" s="1"/>
  <c r="CO97" i="1" s="1"/>
  <c r="D97" i="1"/>
  <c r="E96" i="1"/>
  <c r="D96" i="1"/>
  <c r="E95" i="1"/>
  <c r="D95" i="1"/>
  <c r="C95" i="1" s="1"/>
  <c r="CO95" i="1" s="1"/>
  <c r="C89" i="1"/>
  <c r="CB89" i="1" s="1"/>
  <c r="CP86" i="1"/>
  <c r="CO86" i="1"/>
  <c r="CB86" i="1"/>
  <c r="CA86" i="1"/>
  <c r="E86" i="1"/>
  <c r="CA83" i="1"/>
  <c r="C83" i="1"/>
  <c r="CO82" i="1"/>
  <c r="C82" i="1"/>
  <c r="C81" i="1"/>
  <c r="CO81" i="1" s="1"/>
  <c r="C80" i="1"/>
  <c r="C79" i="1"/>
  <c r="CA79" i="1" s="1"/>
  <c r="CO78" i="1"/>
  <c r="C78" i="1"/>
  <c r="C77" i="1"/>
  <c r="CO77" i="1" s="1"/>
  <c r="C76" i="1"/>
  <c r="CA76" i="1" s="1"/>
  <c r="CA75" i="1"/>
  <c r="C75" i="1"/>
  <c r="C74" i="1"/>
  <c r="CO74" i="1" s="1"/>
  <c r="C73" i="1"/>
  <c r="C72" i="1"/>
  <c r="C71" i="1"/>
  <c r="CA71" i="1" s="1"/>
  <c r="C70" i="1"/>
  <c r="CO70" i="1" s="1"/>
  <c r="C69" i="1"/>
  <c r="CO69" i="1" s="1"/>
  <c r="C68" i="1"/>
  <c r="CA68" i="1" s="1"/>
  <c r="C67" i="1"/>
  <c r="CA67" i="1" s="1"/>
  <c r="CO66" i="1"/>
  <c r="C66" i="1"/>
  <c r="C65" i="1"/>
  <c r="CO65" i="1" s="1"/>
  <c r="C64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R59" i="1"/>
  <c r="CQ59" i="1"/>
  <c r="CG59" i="1"/>
  <c r="CD59" i="1"/>
  <c r="CC59" i="1"/>
  <c r="CA59" i="1"/>
  <c r="C59" i="1"/>
  <c r="CS59" i="1" s="1"/>
  <c r="CR58" i="1"/>
  <c r="CQ58" i="1"/>
  <c r="CD58" i="1"/>
  <c r="CC58" i="1"/>
  <c r="C58" i="1"/>
  <c r="CU58" i="1" s="1"/>
  <c r="CU57" i="1"/>
  <c r="CS57" i="1"/>
  <c r="CR57" i="1"/>
  <c r="CQ57" i="1"/>
  <c r="CD57" i="1"/>
  <c r="CC57" i="1"/>
  <c r="CA57" i="1"/>
  <c r="C57" i="1"/>
  <c r="CO57" i="1" s="1"/>
  <c r="CR56" i="1"/>
  <c r="CQ56" i="1"/>
  <c r="CD56" i="1"/>
  <c r="CC56" i="1"/>
  <c r="C56" i="1"/>
  <c r="CS56" i="1" s="1"/>
  <c r="CR55" i="1"/>
  <c r="CQ55" i="1"/>
  <c r="CD55" i="1"/>
  <c r="CC55" i="1"/>
  <c r="C55" i="1"/>
  <c r="CA55" i="1" s="1"/>
  <c r="CX51" i="1"/>
  <c r="CS51" i="1"/>
  <c r="CR51" i="1"/>
  <c r="CE51" i="1"/>
  <c r="CD51" i="1"/>
  <c r="C51" i="1"/>
  <c r="CA51" i="1" s="1"/>
  <c r="CX50" i="1"/>
  <c r="CT50" i="1"/>
  <c r="CS50" i="1"/>
  <c r="CR50" i="1"/>
  <c r="CK50" i="1"/>
  <c r="CG50" i="1"/>
  <c r="CE50" i="1"/>
  <c r="CD50" i="1"/>
  <c r="CA50" i="1"/>
  <c r="C50" i="1"/>
  <c r="CS49" i="1"/>
  <c r="CR49" i="1"/>
  <c r="CG49" i="1"/>
  <c r="CE49" i="1"/>
  <c r="CD49" i="1"/>
  <c r="CC49" i="1"/>
  <c r="CA49" i="1"/>
  <c r="C49" i="1"/>
  <c r="CX48" i="1"/>
  <c r="CT48" i="1"/>
  <c r="CS48" i="1"/>
  <c r="CR48" i="1"/>
  <c r="CK48" i="1"/>
  <c r="CG48" i="1"/>
  <c r="CE48" i="1"/>
  <c r="CD48" i="1"/>
  <c r="CA48" i="1"/>
  <c r="C48" i="1"/>
  <c r="CS47" i="1"/>
  <c r="CR47" i="1"/>
  <c r="CE47" i="1"/>
  <c r="CD47" i="1"/>
  <c r="C47" i="1"/>
  <c r="CA47" i="1" s="1"/>
  <c r="CX46" i="1"/>
  <c r="CT46" i="1"/>
  <c r="CS46" i="1"/>
  <c r="CR46" i="1"/>
  <c r="CK46" i="1"/>
  <c r="CE46" i="1"/>
  <c r="CD46" i="1"/>
  <c r="C46" i="1"/>
  <c r="CG46" i="1" s="1"/>
  <c r="CS45" i="1"/>
  <c r="CR45" i="1"/>
  <c r="CE45" i="1"/>
  <c r="CD45" i="1"/>
  <c r="C45" i="1"/>
  <c r="CX44" i="1"/>
  <c r="CT44" i="1"/>
  <c r="CS44" i="1"/>
  <c r="CR44" i="1"/>
  <c r="CK44" i="1"/>
  <c r="CG44" i="1"/>
  <c r="CE44" i="1"/>
  <c r="CD44" i="1"/>
  <c r="C44" i="1"/>
  <c r="CA44" i="1" s="1"/>
  <c r="CS43" i="1"/>
  <c r="CR43" i="1"/>
  <c r="CE43" i="1"/>
  <c r="CD43" i="1"/>
  <c r="C43" i="1"/>
  <c r="CK43" i="1" s="1"/>
  <c r="CX42" i="1"/>
  <c r="CS42" i="1"/>
  <c r="CR42" i="1"/>
  <c r="CE42" i="1"/>
  <c r="CD42" i="1"/>
  <c r="CA42" i="1"/>
  <c r="C42" i="1"/>
  <c r="CX41" i="1"/>
  <c r="CT41" i="1"/>
  <c r="CS41" i="1"/>
  <c r="CR41" i="1"/>
  <c r="CK41" i="1"/>
  <c r="CI41" i="1"/>
  <c r="CG41" i="1"/>
  <c r="CE41" i="1"/>
  <c r="CD41" i="1"/>
  <c r="CC41" i="1"/>
  <c r="CA41" i="1"/>
  <c r="C41" i="1"/>
  <c r="CS40" i="1"/>
  <c r="CR40" i="1"/>
  <c r="CE40" i="1"/>
  <c r="CD40" i="1"/>
  <c r="CA40" i="1"/>
  <c r="C40" i="1"/>
  <c r="CX39" i="1"/>
  <c r="CT39" i="1"/>
  <c r="CS39" i="1"/>
  <c r="CR39" i="1"/>
  <c r="CK39" i="1"/>
  <c r="CI39" i="1"/>
  <c r="CG39" i="1"/>
  <c r="CE39" i="1"/>
  <c r="CD39" i="1"/>
  <c r="C39" i="1"/>
  <c r="CC39" i="1" s="1"/>
  <c r="CS38" i="1"/>
  <c r="CR38" i="1"/>
  <c r="CK38" i="1"/>
  <c r="CG38" i="1"/>
  <c r="CE38" i="1"/>
  <c r="CD38" i="1"/>
  <c r="C38" i="1"/>
  <c r="CX37" i="1"/>
  <c r="CT37" i="1"/>
  <c r="CS37" i="1"/>
  <c r="CR37" i="1"/>
  <c r="CK37" i="1"/>
  <c r="CI37" i="1"/>
  <c r="CG37" i="1"/>
  <c r="CE37" i="1"/>
  <c r="CD37" i="1"/>
  <c r="C37" i="1"/>
  <c r="CA37" i="1" s="1"/>
  <c r="CS36" i="1"/>
  <c r="CR36" i="1"/>
  <c r="CE36" i="1"/>
  <c r="CD36" i="1"/>
  <c r="C36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X14" i="1"/>
  <c r="CW14" i="1"/>
  <c r="CR14" i="1"/>
  <c r="CJ14" i="1"/>
  <c r="CI14" i="1"/>
  <c r="C14" i="1"/>
  <c r="CB14" i="1" s="1"/>
  <c r="CX13" i="1"/>
  <c r="CW13" i="1"/>
  <c r="CV13" i="1"/>
  <c r="CU13" i="1"/>
  <c r="CT13" i="1"/>
  <c r="CR13" i="1"/>
  <c r="CQ13" i="1"/>
  <c r="CP13" i="1"/>
  <c r="CJ13" i="1"/>
  <c r="CI13" i="1"/>
  <c r="CA13" i="1"/>
  <c r="C13" i="1"/>
  <c r="CX12" i="1"/>
  <c r="CW12" i="1"/>
  <c r="CV12" i="1"/>
  <c r="CT12" i="1"/>
  <c r="CR12" i="1"/>
  <c r="CP12" i="1"/>
  <c r="CJ12" i="1"/>
  <c r="CI12" i="1"/>
  <c r="CH12" i="1"/>
  <c r="CF12" i="1"/>
  <c r="CD12" i="1"/>
  <c r="CB12" i="1"/>
  <c r="C12" i="1"/>
  <c r="CU12" i="1" s="1"/>
  <c r="CX11" i="1"/>
  <c r="CW11" i="1"/>
  <c r="CR11" i="1"/>
  <c r="CJ11" i="1"/>
  <c r="CI11" i="1"/>
  <c r="C11" i="1"/>
  <c r="CA11" i="1" s="1"/>
  <c r="A5" i="1"/>
  <c r="A4" i="1"/>
  <c r="A3" i="1"/>
  <c r="A2" i="1"/>
  <c r="CE351" i="1" l="1"/>
  <c r="CG43" i="1"/>
  <c r="CC138" i="1"/>
  <c r="CH14" i="1"/>
  <c r="C187" i="1"/>
  <c r="CE11" i="1"/>
  <c r="CS55" i="1"/>
  <c r="CF11" i="1"/>
  <c r="CX43" i="1"/>
  <c r="CA77" i="1"/>
  <c r="I176" i="1"/>
  <c r="CA69" i="1"/>
  <c r="CX36" i="1"/>
  <c r="CT36" i="1"/>
  <c r="CA36" i="1"/>
  <c r="CX45" i="1"/>
  <c r="CT45" i="1"/>
  <c r="CO73" i="1"/>
  <c r="CA73" i="1"/>
  <c r="CI45" i="1"/>
  <c r="CO58" i="1"/>
  <c r="CF14" i="1"/>
  <c r="CS13" i="1"/>
  <c r="CF13" i="1"/>
  <c r="CH13" i="1"/>
  <c r="CE13" i="1"/>
  <c r="CD13" i="1"/>
  <c r="CB13" i="1"/>
  <c r="CT42" i="1"/>
  <c r="CK42" i="1"/>
  <c r="CG42" i="1"/>
  <c r="CX47" i="1"/>
  <c r="CT47" i="1"/>
  <c r="CI47" i="1"/>
  <c r="CA43" i="1"/>
  <c r="CS11" i="1"/>
  <c r="CV11" i="1"/>
  <c r="CU11" i="1"/>
  <c r="CT11" i="1"/>
  <c r="CG45" i="1"/>
  <c r="CG55" i="1"/>
  <c r="CO89" i="1"/>
  <c r="CH11" i="1"/>
  <c r="CP141" i="1"/>
  <c r="CC141" i="1"/>
  <c r="F163" i="1"/>
  <c r="H163" i="1"/>
  <c r="CC47" i="1"/>
  <c r="CC43" i="1"/>
  <c r="N163" i="1"/>
  <c r="O163" i="1"/>
  <c r="CK36" i="1"/>
  <c r="CG47" i="1"/>
  <c r="CI43" i="1"/>
  <c r="CT43" i="1"/>
  <c r="CQ133" i="1"/>
  <c r="CP11" i="1"/>
  <c r="C35" i="1"/>
  <c r="CX40" i="1"/>
  <c r="CT40" i="1"/>
  <c r="CK40" i="1"/>
  <c r="CG40" i="1"/>
  <c r="B386" i="1"/>
  <c r="CA89" i="1"/>
  <c r="CA45" i="1"/>
  <c r="CG36" i="1"/>
  <c r="CC45" i="1"/>
  <c r="CQ137" i="1"/>
  <c r="CU14" i="1"/>
  <c r="CP14" i="1"/>
  <c r="CV14" i="1"/>
  <c r="CT14" i="1"/>
  <c r="CK47" i="1"/>
  <c r="CB11" i="1"/>
  <c r="CK45" i="1"/>
  <c r="CD11" i="1"/>
  <c r="CX38" i="1"/>
  <c r="CT38" i="1"/>
  <c r="C63" i="1"/>
  <c r="C147" i="1"/>
  <c r="CT352" i="1"/>
  <c r="CF352" i="1"/>
  <c r="CD14" i="1"/>
  <c r="CQ11" i="1"/>
  <c r="CT51" i="1"/>
  <c r="CK51" i="1"/>
  <c r="CI51" i="1"/>
  <c r="CG51" i="1"/>
  <c r="CC51" i="1"/>
  <c r="CA38" i="1"/>
  <c r="CX49" i="1"/>
  <c r="CT49" i="1"/>
  <c r="CK49" i="1"/>
  <c r="CI49" i="1"/>
  <c r="CA81" i="1"/>
  <c r="J163" i="1"/>
  <c r="P176" i="1"/>
  <c r="C363" i="1"/>
  <c r="CB363" i="1" s="1"/>
  <c r="B378" i="1"/>
  <c r="CB378" i="1" s="1"/>
  <c r="B387" i="1"/>
  <c r="CB387" i="1" s="1"/>
  <c r="C96" i="1"/>
  <c r="E111" i="1"/>
  <c r="L163" i="1"/>
  <c r="M176" i="1"/>
  <c r="C298" i="1"/>
  <c r="C364" i="1"/>
  <c r="CB364" i="1" s="1"/>
  <c r="B379" i="1"/>
  <c r="CB379" i="1" s="1"/>
  <c r="B388" i="1"/>
  <c r="CB388" i="1" s="1"/>
  <c r="C150" i="1"/>
  <c r="C299" i="1"/>
  <c r="C358" i="1"/>
  <c r="C366" i="1"/>
  <c r="B381" i="1"/>
  <c r="C140" i="1"/>
  <c r="E170" i="1"/>
  <c r="E175" i="1"/>
  <c r="C98" i="1"/>
  <c r="CQ98" i="1" s="1"/>
  <c r="C168" i="1"/>
  <c r="CB168" i="1" s="1"/>
  <c r="C300" i="1"/>
  <c r="C184" i="1"/>
  <c r="CC37" i="1"/>
  <c r="CA65" i="1"/>
  <c r="C173" i="1"/>
  <c r="CB173" i="1" s="1"/>
  <c r="CA46" i="1"/>
  <c r="CA39" i="1"/>
  <c r="CG57" i="1"/>
  <c r="C361" i="1"/>
  <c r="CB361" i="1" s="1"/>
  <c r="E183" i="1"/>
  <c r="F176" i="1"/>
  <c r="CO29" i="1"/>
  <c r="CA20" i="1"/>
  <c r="CO21" i="1"/>
  <c r="CA28" i="1"/>
  <c r="E239" i="1"/>
  <c r="CV239" i="1" s="1"/>
  <c r="D275" i="1"/>
  <c r="CD275" i="1" s="1"/>
  <c r="E329" i="1"/>
  <c r="CA329" i="1" s="1"/>
  <c r="G399" i="1"/>
  <c r="CQ18" i="1"/>
  <c r="CQ22" i="1"/>
  <c r="CQ30" i="1"/>
  <c r="D238" i="1"/>
  <c r="CU238" i="1" s="1"/>
  <c r="D251" i="1"/>
  <c r="CR251" i="1" s="1"/>
  <c r="D253" i="1"/>
  <c r="CR253" i="1" s="1"/>
  <c r="E256" i="1"/>
  <c r="CS256" i="1" s="1"/>
  <c r="E258" i="1"/>
  <c r="CB258" i="1" s="1"/>
  <c r="E260" i="1"/>
  <c r="CQ260" i="1" s="1"/>
  <c r="D261" i="1"/>
  <c r="CD261" i="1" s="1"/>
  <c r="E262" i="1"/>
  <c r="CP262" i="1" s="1"/>
  <c r="E264" i="1"/>
  <c r="CP264" i="1" s="1"/>
  <c r="E266" i="1"/>
  <c r="CP266" i="1" s="1"/>
  <c r="D267" i="1"/>
  <c r="CR267" i="1" s="1"/>
  <c r="E268" i="1"/>
  <c r="CP268" i="1" s="1"/>
  <c r="E272" i="1"/>
  <c r="CS272" i="1" s="1"/>
  <c r="E274" i="1"/>
  <c r="CP274" i="1" s="1"/>
  <c r="E276" i="1"/>
  <c r="CP276" i="1" s="1"/>
  <c r="D279" i="1"/>
  <c r="CD279" i="1" s="1"/>
  <c r="E280" i="1"/>
  <c r="CE280" i="1" s="1"/>
  <c r="E282" i="1"/>
  <c r="CP282" i="1" s="1"/>
  <c r="D283" i="1"/>
  <c r="CD283" i="1" s="1"/>
  <c r="E284" i="1"/>
  <c r="CP284" i="1" s="1"/>
  <c r="D287" i="1"/>
  <c r="CR287" i="1" s="1"/>
  <c r="D293" i="1"/>
  <c r="CD293" i="1" s="1"/>
  <c r="AR306" i="1"/>
  <c r="CA312" i="1"/>
  <c r="E313" i="1"/>
  <c r="C313" i="1" s="1"/>
  <c r="E315" i="1"/>
  <c r="CB315" i="1" s="1"/>
  <c r="L306" i="1"/>
  <c r="CA316" i="1"/>
  <c r="CA320" i="1"/>
  <c r="E323" i="1"/>
  <c r="CB323" i="1" s="1"/>
  <c r="E332" i="1"/>
  <c r="CO332" i="1" s="1"/>
  <c r="E334" i="1"/>
  <c r="E336" i="1"/>
  <c r="CO336" i="1" s="1"/>
  <c r="E338" i="1"/>
  <c r="CA338" i="1" s="1"/>
  <c r="E344" i="1"/>
  <c r="CA344" i="1" s="1"/>
  <c r="C399" i="1"/>
  <c r="K399" i="1"/>
  <c r="M395" i="1"/>
  <c r="CO25" i="1"/>
  <c r="CQ26" i="1"/>
  <c r="D209" i="1"/>
  <c r="CU209" i="1" s="1"/>
  <c r="CO324" i="1"/>
  <c r="CB24" i="1"/>
  <c r="E196" i="1"/>
  <c r="CI196" i="1" s="1"/>
  <c r="E202" i="1"/>
  <c r="CP202" i="1" s="1"/>
  <c r="D207" i="1"/>
  <c r="CC207" i="1" s="1"/>
  <c r="D211" i="1"/>
  <c r="CQ211" i="1" s="1"/>
  <c r="E216" i="1"/>
  <c r="CH216" i="1" s="1"/>
  <c r="D225" i="1"/>
  <c r="CQ225" i="1" s="1"/>
  <c r="E230" i="1"/>
  <c r="CB230" i="1" s="1"/>
  <c r="D239" i="1"/>
  <c r="CC239" i="1" s="1"/>
  <c r="E247" i="1"/>
  <c r="CP247" i="1" s="1"/>
  <c r="E259" i="1"/>
  <c r="CP259" i="1" s="1"/>
  <c r="D266" i="1"/>
  <c r="E269" i="1"/>
  <c r="CE269" i="1" s="1"/>
  <c r="D274" i="1"/>
  <c r="E277" i="1"/>
  <c r="CE277" i="1" s="1"/>
  <c r="D282" i="1"/>
  <c r="C282" i="1" s="1"/>
  <c r="E285" i="1"/>
  <c r="CE285" i="1" s="1"/>
  <c r="E289" i="1"/>
  <c r="CE289" i="1" s="1"/>
  <c r="CA307" i="1"/>
  <c r="E310" i="1"/>
  <c r="C310" i="1" s="1"/>
  <c r="CF310" i="1" s="1"/>
  <c r="T306" i="1"/>
  <c r="E318" i="1"/>
  <c r="CB318" i="1" s="1"/>
  <c r="B394" i="1"/>
  <c r="CO394" i="1" s="1"/>
  <c r="B396" i="1"/>
  <c r="CA396" i="1" s="1"/>
  <c r="J399" i="1"/>
  <c r="B401" i="1"/>
  <c r="CA401" i="1" s="1"/>
  <c r="B410" i="1"/>
  <c r="CO410" i="1" s="1"/>
  <c r="B411" i="1"/>
  <c r="CA411" i="1" s="1"/>
  <c r="AJ306" i="1"/>
  <c r="CA321" i="1"/>
  <c r="I395" i="1"/>
  <c r="CO20" i="1"/>
  <c r="CO27" i="1"/>
  <c r="F399" i="1"/>
  <c r="AB306" i="1"/>
  <c r="CA317" i="1"/>
  <c r="E193" i="1"/>
  <c r="CP193" i="1" s="1"/>
  <c r="E195" i="1"/>
  <c r="CP195" i="1" s="1"/>
  <c r="D196" i="1"/>
  <c r="CU196" i="1" s="1"/>
  <c r="E197" i="1"/>
  <c r="CA197" i="1" s="1"/>
  <c r="D198" i="1"/>
  <c r="CX198" i="1" s="1"/>
  <c r="E199" i="1"/>
  <c r="CP199" i="1" s="1"/>
  <c r="D200" i="1"/>
  <c r="CU200" i="1" s="1"/>
  <c r="E201" i="1"/>
  <c r="CA201" i="1" s="1"/>
  <c r="D202" i="1"/>
  <c r="CG202" i="1" s="1"/>
  <c r="E203" i="1"/>
  <c r="CP203" i="1" s="1"/>
  <c r="D204" i="1"/>
  <c r="CU204" i="1" s="1"/>
  <c r="E205" i="1"/>
  <c r="CI205" i="1" s="1"/>
  <c r="D206" i="1"/>
  <c r="CG206" i="1" s="1"/>
  <c r="E207" i="1"/>
  <c r="CO207" i="1" s="1"/>
  <c r="E209" i="1"/>
  <c r="CO209" i="1" s="1"/>
  <c r="D210" i="1"/>
  <c r="CG210" i="1" s="1"/>
  <c r="E211" i="1"/>
  <c r="CH211" i="1" s="1"/>
  <c r="D212" i="1"/>
  <c r="CJ212" i="1" s="1"/>
  <c r="E213" i="1"/>
  <c r="CH213" i="1" s="1"/>
  <c r="D214" i="1"/>
  <c r="CU214" i="1" s="1"/>
  <c r="E215" i="1"/>
  <c r="CB215" i="1" s="1"/>
  <c r="D216" i="1"/>
  <c r="CJ216" i="1" s="1"/>
  <c r="E217" i="1"/>
  <c r="CW217" i="1" s="1"/>
  <c r="D218" i="1"/>
  <c r="CQ218" i="1" s="1"/>
  <c r="E219" i="1"/>
  <c r="CI219" i="1" s="1"/>
  <c r="D220" i="1"/>
  <c r="CQ220" i="1" s="1"/>
  <c r="E221" i="1"/>
  <c r="CO221" i="1" s="1"/>
  <c r="D222" i="1"/>
  <c r="CC222" i="1" s="1"/>
  <c r="E223" i="1"/>
  <c r="CB223" i="1" s="1"/>
  <c r="D224" i="1"/>
  <c r="CX224" i="1" s="1"/>
  <c r="E225" i="1"/>
  <c r="CO225" i="1" s="1"/>
  <c r="D226" i="1"/>
  <c r="CU226" i="1" s="1"/>
  <c r="E227" i="1"/>
  <c r="CR227" i="1" s="1"/>
  <c r="D228" i="1"/>
  <c r="CJ228" i="1" s="1"/>
  <c r="E229" i="1"/>
  <c r="CI229" i="1" s="1"/>
  <c r="D230" i="1"/>
  <c r="CU230" i="1" s="1"/>
  <c r="E231" i="1"/>
  <c r="CH231" i="1" s="1"/>
  <c r="D232" i="1"/>
  <c r="CQ232" i="1" s="1"/>
  <c r="E233" i="1"/>
  <c r="CB233" i="1" s="1"/>
  <c r="E235" i="1"/>
  <c r="CI235" i="1" s="1"/>
  <c r="D236" i="1"/>
  <c r="CQ236" i="1" s="1"/>
  <c r="E237" i="1"/>
  <c r="CB237" i="1" s="1"/>
  <c r="D240" i="1"/>
  <c r="CQ240" i="1" s="1"/>
  <c r="E241" i="1"/>
  <c r="CH241" i="1" s="1"/>
  <c r="D245" i="1"/>
  <c r="CD245" i="1" s="1"/>
  <c r="D247" i="1"/>
  <c r="CR247" i="1" s="1"/>
  <c r="E248" i="1"/>
  <c r="CQ248" i="1" s="1"/>
  <c r="D249" i="1"/>
  <c r="CD249" i="1" s="1"/>
  <c r="E250" i="1"/>
  <c r="CS250" i="1" s="1"/>
  <c r="E252" i="1"/>
  <c r="CE252" i="1" s="1"/>
  <c r="E254" i="1"/>
  <c r="CS254" i="1" s="1"/>
  <c r="D255" i="1"/>
  <c r="CD255" i="1" s="1"/>
  <c r="D257" i="1"/>
  <c r="CR257" i="1" s="1"/>
  <c r="D259" i="1"/>
  <c r="CD259" i="1" s="1"/>
  <c r="D263" i="1"/>
  <c r="CD263" i="1" s="1"/>
  <c r="D265" i="1"/>
  <c r="CR265" i="1" s="1"/>
  <c r="D269" i="1"/>
  <c r="E270" i="1"/>
  <c r="CB270" i="1" s="1"/>
  <c r="D271" i="1"/>
  <c r="CR271" i="1" s="1"/>
  <c r="D273" i="1"/>
  <c r="CR273" i="1" s="1"/>
  <c r="D277" i="1"/>
  <c r="CR277" i="1" s="1"/>
  <c r="E278" i="1"/>
  <c r="CQ278" i="1" s="1"/>
  <c r="D281" i="1"/>
  <c r="CD281" i="1" s="1"/>
  <c r="D285" i="1"/>
  <c r="CD285" i="1" s="1"/>
  <c r="E286" i="1"/>
  <c r="CQ286" i="1" s="1"/>
  <c r="E288" i="1"/>
  <c r="CP288" i="1" s="1"/>
  <c r="D289" i="1"/>
  <c r="CR289" i="1" s="1"/>
  <c r="E290" i="1"/>
  <c r="CE290" i="1" s="1"/>
  <c r="D291" i="1"/>
  <c r="CR291" i="1" s="1"/>
  <c r="E292" i="1"/>
  <c r="CE292" i="1" s="1"/>
  <c r="E307" i="1"/>
  <c r="CB307" i="1" s="1"/>
  <c r="AP306" i="1"/>
  <c r="E309" i="1"/>
  <c r="CP309" i="1" s="1"/>
  <c r="E311" i="1"/>
  <c r="CB311" i="1" s="1"/>
  <c r="CA311" i="1"/>
  <c r="CA315" i="1"/>
  <c r="D316" i="1"/>
  <c r="CQ316" i="1" s="1"/>
  <c r="J306" i="1"/>
  <c r="R306" i="1"/>
  <c r="Z306" i="1"/>
  <c r="AH306" i="1"/>
  <c r="E317" i="1"/>
  <c r="CB317" i="1" s="1"/>
  <c r="D318" i="1"/>
  <c r="CQ318" i="1" s="1"/>
  <c r="P306" i="1"/>
  <c r="X306" i="1"/>
  <c r="AF306" i="1"/>
  <c r="E319" i="1"/>
  <c r="CB319" i="1" s="1"/>
  <c r="D320" i="1"/>
  <c r="CQ320" i="1" s="1"/>
  <c r="E321" i="1"/>
  <c r="CP321" i="1" s="1"/>
  <c r="D322" i="1"/>
  <c r="CQ322" i="1" s="1"/>
  <c r="D324" i="1"/>
  <c r="CQ324" i="1" s="1"/>
  <c r="E330" i="1"/>
  <c r="CA330" i="1" s="1"/>
  <c r="E331" i="1"/>
  <c r="CA331" i="1" s="1"/>
  <c r="E333" i="1"/>
  <c r="CO333" i="1" s="1"/>
  <c r="E335" i="1"/>
  <c r="CA335" i="1" s="1"/>
  <c r="E337" i="1"/>
  <c r="CO337" i="1" s="1"/>
  <c r="E339" i="1"/>
  <c r="CA339" i="1" s="1"/>
  <c r="E345" i="1"/>
  <c r="CA345" i="1" s="1"/>
  <c r="E346" i="1"/>
  <c r="CA346" i="1" s="1"/>
  <c r="G395" i="1"/>
  <c r="E399" i="1"/>
  <c r="I399" i="1"/>
  <c r="Q395" i="1"/>
  <c r="U395" i="1"/>
  <c r="CQ19" i="1"/>
  <c r="CP21" i="1"/>
  <c r="CC22" i="1"/>
  <c r="CP23" i="1"/>
  <c r="CC24" i="1"/>
  <c r="CP25" i="1"/>
  <c r="CC26" i="1"/>
  <c r="CQ28" i="1"/>
  <c r="CC29" i="1"/>
  <c r="CP30" i="1"/>
  <c r="CC31" i="1"/>
  <c r="D193" i="1"/>
  <c r="CU193" i="1" s="1"/>
  <c r="D195" i="1"/>
  <c r="CU195" i="1" s="1"/>
  <c r="D197" i="1"/>
  <c r="CG197" i="1" s="1"/>
  <c r="E198" i="1"/>
  <c r="CP198" i="1" s="1"/>
  <c r="D199" i="1"/>
  <c r="CX199" i="1" s="1"/>
  <c r="E200" i="1"/>
  <c r="CW200" i="1" s="1"/>
  <c r="D201" i="1"/>
  <c r="CG201" i="1" s="1"/>
  <c r="D203" i="1"/>
  <c r="CC203" i="1" s="1"/>
  <c r="E204" i="1"/>
  <c r="CP204" i="1" s="1"/>
  <c r="D205" i="1"/>
  <c r="CG205" i="1" s="1"/>
  <c r="E206" i="1"/>
  <c r="CI206" i="1" s="1"/>
  <c r="E208" i="1"/>
  <c r="C208" i="1" s="1"/>
  <c r="E210" i="1"/>
  <c r="CV210" i="1" s="1"/>
  <c r="E212" i="1"/>
  <c r="CH212" i="1" s="1"/>
  <c r="D213" i="1"/>
  <c r="CQ213" i="1" s="1"/>
  <c r="E214" i="1"/>
  <c r="CV214" i="1" s="1"/>
  <c r="D215" i="1"/>
  <c r="CQ215" i="1" s="1"/>
  <c r="D217" i="1"/>
  <c r="CU217" i="1" s="1"/>
  <c r="E218" i="1"/>
  <c r="CO218" i="1" s="1"/>
  <c r="D219" i="1"/>
  <c r="CQ219" i="1" s="1"/>
  <c r="E220" i="1"/>
  <c r="CV220" i="1" s="1"/>
  <c r="D221" i="1"/>
  <c r="CQ221" i="1" s="1"/>
  <c r="E222" i="1"/>
  <c r="CD222" i="1" s="1"/>
  <c r="D223" i="1"/>
  <c r="CJ223" i="1" s="1"/>
  <c r="E224" i="1"/>
  <c r="CO224" i="1" s="1"/>
  <c r="E226" i="1"/>
  <c r="CB226" i="1" s="1"/>
  <c r="D227" i="1"/>
  <c r="CG227" i="1" s="1"/>
  <c r="E228" i="1"/>
  <c r="CH228" i="1" s="1"/>
  <c r="D229" i="1"/>
  <c r="CJ229" i="1" s="1"/>
  <c r="D231" i="1"/>
  <c r="CC231" i="1" s="1"/>
  <c r="E232" i="1"/>
  <c r="CH232" i="1" s="1"/>
  <c r="D233" i="1"/>
  <c r="CG233" i="1" s="1"/>
  <c r="E234" i="1"/>
  <c r="CP234" i="1" s="1"/>
  <c r="D235" i="1"/>
  <c r="CU235" i="1" s="1"/>
  <c r="E236" i="1"/>
  <c r="CH236" i="1" s="1"/>
  <c r="D237" i="1"/>
  <c r="CJ237" i="1" s="1"/>
  <c r="E238" i="1"/>
  <c r="CH238" i="1" s="1"/>
  <c r="E240" i="1"/>
  <c r="CD240" i="1" s="1"/>
  <c r="D241" i="1"/>
  <c r="CC241" i="1" s="1"/>
  <c r="D248" i="1"/>
  <c r="CR248" i="1" s="1"/>
  <c r="D250" i="1"/>
  <c r="E251" i="1"/>
  <c r="CE251" i="1" s="1"/>
  <c r="D252" i="1"/>
  <c r="CR252" i="1" s="1"/>
  <c r="D254" i="1"/>
  <c r="CR254" i="1" s="1"/>
  <c r="E255" i="1"/>
  <c r="CC255" i="1" s="1"/>
  <c r="D256" i="1"/>
  <c r="D258" i="1"/>
  <c r="E261" i="1"/>
  <c r="CS261" i="1" s="1"/>
  <c r="D262" i="1"/>
  <c r="CR262" i="1" s="1"/>
  <c r="E263" i="1"/>
  <c r="CQ263" i="1" s="1"/>
  <c r="E265" i="1"/>
  <c r="CE265" i="1" s="1"/>
  <c r="E267" i="1"/>
  <c r="CE267" i="1" s="1"/>
  <c r="D268" i="1"/>
  <c r="CD268" i="1" s="1"/>
  <c r="D270" i="1"/>
  <c r="CR270" i="1" s="1"/>
  <c r="E271" i="1"/>
  <c r="CS271" i="1" s="1"/>
  <c r="D272" i="1"/>
  <c r="CD272" i="1" s="1"/>
  <c r="E275" i="1"/>
  <c r="CQ275" i="1" s="1"/>
  <c r="D276" i="1"/>
  <c r="CR276" i="1" s="1"/>
  <c r="D278" i="1"/>
  <c r="E279" i="1"/>
  <c r="CE279" i="1" s="1"/>
  <c r="D280" i="1"/>
  <c r="CD280" i="1" s="1"/>
  <c r="E283" i="1"/>
  <c r="CQ283" i="1" s="1"/>
  <c r="D284" i="1"/>
  <c r="D286" i="1"/>
  <c r="E287" i="1"/>
  <c r="CQ287" i="1" s="1"/>
  <c r="D288" i="1"/>
  <c r="CD288" i="1" s="1"/>
  <c r="D290" i="1"/>
  <c r="E291" i="1"/>
  <c r="CQ291" i="1" s="1"/>
  <c r="D292" i="1"/>
  <c r="CD292" i="1" s="1"/>
  <c r="E293" i="1"/>
  <c r="CE293" i="1" s="1"/>
  <c r="AN306" i="1"/>
  <c r="AV306" i="1"/>
  <c r="M306" i="1"/>
  <c r="Q306" i="1"/>
  <c r="U306" i="1"/>
  <c r="Y306" i="1"/>
  <c r="AC306" i="1"/>
  <c r="CO308" i="1"/>
  <c r="AS306" i="1"/>
  <c r="CA309" i="1"/>
  <c r="AT306" i="1"/>
  <c r="CO312" i="1"/>
  <c r="CA313" i="1"/>
  <c r="E314" i="1"/>
  <c r="CB314" i="1" s="1"/>
  <c r="I306" i="1"/>
  <c r="AG306" i="1"/>
  <c r="AK306" i="1"/>
  <c r="CO316" i="1"/>
  <c r="F306" i="1"/>
  <c r="N306" i="1"/>
  <c r="V306" i="1"/>
  <c r="AD306" i="1"/>
  <c r="AL306" i="1"/>
  <c r="CO317" i="1"/>
  <c r="CO320" i="1"/>
  <c r="D321" i="1"/>
  <c r="CQ321" i="1" s="1"/>
  <c r="CO321" i="1"/>
  <c r="E322" i="1"/>
  <c r="CB322" i="1" s="1"/>
  <c r="CA324" i="1"/>
  <c r="D330" i="1"/>
  <c r="D331" i="1"/>
  <c r="D332" i="1"/>
  <c r="CB332" i="1" s="1"/>
  <c r="D333" i="1"/>
  <c r="CB333" i="1" s="1"/>
  <c r="D334" i="1"/>
  <c r="D335" i="1"/>
  <c r="CP335" i="1" s="1"/>
  <c r="D336" i="1"/>
  <c r="D337" i="1"/>
  <c r="D338" i="1"/>
  <c r="D339" i="1"/>
  <c r="D344" i="1"/>
  <c r="D345" i="1"/>
  <c r="D346" i="1"/>
  <c r="E395" i="1"/>
  <c r="C395" i="1"/>
  <c r="D399" i="1"/>
  <c r="H399" i="1"/>
  <c r="L399" i="1"/>
  <c r="CC20" i="1"/>
  <c r="CB23" i="1"/>
  <c r="CQ25" i="1"/>
  <c r="CC28" i="1"/>
  <c r="CB31" i="1"/>
  <c r="D234" i="1"/>
  <c r="CQ234" i="1" s="1"/>
  <c r="F395" i="1"/>
  <c r="CC19" i="1"/>
  <c r="CP20" i="1"/>
  <c r="CB22" i="1"/>
  <c r="CO23" i="1"/>
  <c r="CQ24" i="1"/>
  <c r="CB26" i="1"/>
  <c r="CC27" i="1"/>
  <c r="CP28" i="1"/>
  <c r="CB30" i="1"/>
  <c r="CO31" i="1"/>
  <c r="H306" i="1"/>
  <c r="CO313" i="1"/>
  <c r="D317" i="1"/>
  <c r="CQ317" i="1" s="1"/>
  <c r="CB18" i="1"/>
  <c r="E245" i="1"/>
  <c r="CB245" i="1" s="1"/>
  <c r="E249" i="1"/>
  <c r="CQ249" i="1" s="1"/>
  <c r="E253" i="1"/>
  <c r="CQ253" i="1" s="1"/>
  <c r="E257" i="1"/>
  <c r="CB257" i="1" s="1"/>
  <c r="D264" i="1"/>
  <c r="E273" i="1"/>
  <c r="CB273" i="1" s="1"/>
  <c r="E281" i="1"/>
  <c r="CE281" i="1" s="1"/>
  <c r="CO307" i="1"/>
  <c r="K306" i="1"/>
  <c r="O306" i="1"/>
  <c r="S306" i="1"/>
  <c r="W306" i="1"/>
  <c r="AA306" i="1"/>
  <c r="AQ306" i="1"/>
  <c r="AU306" i="1"/>
  <c r="CO310" i="1"/>
  <c r="CO311" i="1"/>
  <c r="E312" i="1"/>
  <c r="CP312" i="1" s="1"/>
  <c r="CO314" i="1"/>
  <c r="CO315" i="1"/>
  <c r="G306" i="1"/>
  <c r="AE306" i="1"/>
  <c r="AI306" i="1"/>
  <c r="AM306" i="1"/>
  <c r="CO318" i="1"/>
  <c r="D319" i="1"/>
  <c r="CC319" i="1" s="1"/>
  <c r="CA319" i="1"/>
  <c r="E320" i="1"/>
  <c r="CB320" i="1" s="1"/>
  <c r="CA322" i="1"/>
  <c r="D323" i="1"/>
  <c r="CQ323" i="1" s="1"/>
  <c r="CO323" i="1"/>
  <c r="E324" i="1"/>
  <c r="CB324" i="1" s="1"/>
  <c r="L395" i="1"/>
  <c r="P395" i="1"/>
  <c r="T395" i="1"/>
  <c r="N395" i="1"/>
  <c r="R395" i="1"/>
  <c r="B409" i="1"/>
  <c r="CA409" i="1" s="1"/>
  <c r="CA19" i="1"/>
  <c r="CQ21" i="1"/>
  <c r="CO24" i="1"/>
  <c r="CA27" i="1"/>
  <c r="CQ29" i="1"/>
  <c r="CA308" i="1"/>
  <c r="B397" i="1"/>
  <c r="CO397" i="1" s="1"/>
  <c r="B398" i="1"/>
  <c r="CA398" i="1" s="1"/>
  <c r="B403" i="1"/>
  <c r="CA403" i="1" s="1"/>
  <c r="CP19" i="1"/>
  <c r="CB21" i="1"/>
  <c r="CO22" i="1"/>
  <c r="CQ23" i="1"/>
  <c r="CB25" i="1"/>
  <c r="CO26" i="1"/>
  <c r="CP27" i="1"/>
  <c r="CB29" i="1"/>
  <c r="CO30" i="1"/>
  <c r="CQ31" i="1"/>
  <c r="CO309" i="1"/>
  <c r="D395" i="1"/>
  <c r="H395" i="1"/>
  <c r="B400" i="1"/>
  <c r="CA400" i="1" s="1"/>
  <c r="B402" i="1"/>
  <c r="CO402" i="1" s="1"/>
  <c r="B404" i="1"/>
  <c r="CB404" i="1" s="1"/>
  <c r="K395" i="1"/>
  <c r="O395" i="1"/>
  <c r="S395" i="1"/>
  <c r="AO306" i="1"/>
  <c r="E308" i="1"/>
  <c r="CA310" i="1"/>
  <c r="CA314" i="1"/>
  <c r="E316" i="1"/>
  <c r="CB316" i="1" s="1"/>
  <c r="CA318" i="1"/>
  <c r="CO319" i="1"/>
  <c r="CO322" i="1"/>
  <c r="CA323" i="1"/>
  <c r="CP18" i="1"/>
  <c r="CO19" i="1"/>
  <c r="CB20" i="1"/>
  <c r="CQ20" i="1"/>
  <c r="CC21" i="1"/>
  <c r="CA22" i="1"/>
  <c r="CP22" i="1"/>
  <c r="CC23" i="1"/>
  <c r="CA24" i="1"/>
  <c r="CP24" i="1"/>
  <c r="CC25" i="1"/>
  <c r="CA26" i="1"/>
  <c r="CP26" i="1"/>
  <c r="CB27" i="1"/>
  <c r="CQ27" i="1"/>
  <c r="CO28" i="1"/>
  <c r="CA29" i="1"/>
  <c r="CP29" i="1"/>
  <c r="CC30" i="1"/>
  <c r="CA31" i="1"/>
  <c r="CP31" i="1"/>
  <c r="CB19" i="1"/>
  <c r="CA21" i="1"/>
  <c r="CA23" i="1"/>
  <c r="CA25" i="1"/>
  <c r="CB28" i="1"/>
  <c r="CA30" i="1"/>
  <c r="CC18" i="1"/>
  <c r="CO18" i="1"/>
  <c r="CA18" i="1"/>
  <c r="CC150" i="1"/>
  <c r="CQ150" i="1"/>
  <c r="CP150" i="1"/>
  <c r="CB150" i="1"/>
  <c r="AS150" i="1" s="1"/>
  <c r="AN133" i="1"/>
  <c r="CC146" i="1"/>
  <c r="CQ146" i="1"/>
  <c r="CP146" i="1"/>
  <c r="CB146" i="1"/>
  <c r="AS146" i="1" s="1"/>
  <c r="CP184" i="1"/>
  <c r="CB184" i="1"/>
  <c r="CO184" i="1"/>
  <c r="CA184" i="1"/>
  <c r="R184" i="1" s="1"/>
  <c r="CQ140" i="1"/>
  <c r="CB140" i="1"/>
  <c r="CO140" i="1"/>
  <c r="CP140" i="1"/>
  <c r="CC140" i="1"/>
  <c r="CA140" i="1"/>
  <c r="CC147" i="1"/>
  <c r="CQ147" i="1"/>
  <c r="CP147" i="1"/>
  <c r="CB147" i="1"/>
  <c r="AS147" i="1" s="1"/>
  <c r="CP187" i="1"/>
  <c r="CB187" i="1"/>
  <c r="CO187" i="1"/>
  <c r="CA187" i="1"/>
  <c r="CB64" i="1"/>
  <c r="CP64" i="1"/>
  <c r="CB72" i="1"/>
  <c r="CP72" i="1"/>
  <c r="CB80" i="1"/>
  <c r="CP80" i="1"/>
  <c r="CB95" i="1"/>
  <c r="CO98" i="1"/>
  <c r="CV106" i="1"/>
  <c r="CG106" i="1"/>
  <c r="CI106" i="1"/>
  <c r="CO120" i="1"/>
  <c r="CA120" i="1"/>
  <c r="CP120" i="1"/>
  <c r="CO139" i="1"/>
  <c r="CQ139" i="1"/>
  <c r="CB139" i="1"/>
  <c r="CB155" i="1"/>
  <c r="CP155" i="1"/>
  <c r="CO155" i="1"/>
  <c r="CO167" i="1"/>
  <c r="C170" i="1"/>
  <c r="CA167" i="1"/>
  <c r="CP167" i="1"/>
  <c r="CP185" i="1"/>
  <c r="CB185" i="1"/>
  <c r="CO185" i="1"/>
  <c r="CQ301" i="1"/>
  <c r="CC301" i="1"/>
  <c r="CO301" i="1"/>
  <c r="CA301" i="1"/>
  <c r="CD301" i="1"/>
  <c r="CG352" i="1"/>
  <c r="B352" i="1"/>
  <c r="CA358" i="1"/>
  <c r="CO358" i="1"/>
  <c r="CP358" i="1"/>
  <c r="CA362" i="1"/>
  <c r="CO362" i="1"/>
  <c r="CP362" i="1"/>
  <c r="CA366" i="1"/>
  <c r="CO366" i="1"/>
  <c r="CP366" i="1"/>
  <c r="CA376" i="1"/>
  <c r="CO376" i="1"/>
  <c r="CP376" i="1"/>
  <c r="CA381" i="1"/>
  <c r="CO381" i="1"/>
  <c r="CP381" i="1"/>
  <c r="CA386" i="1"/>
  <c r="CO386" i="1"/>
  <c r="CP386" i="1"/>
  <c r="CW36" i="1"/>
  <c r="CO36" i="1"/>
  <c r="CH36" i="1"/>
  <c r="CY36" i="1"/>
  <c r="CU36" i="1"/>
  <c r="CQ36" i="1"/>
  <c r="CJ36" i="1"/>
  <c r="CF36" i="1"/>
  <c r="CB36" i="1"/>
  <c r="CP36" i="1"/>
  <c r="CV36" i="1"/>
  <c r="CW38" i="1"/>
  <c r="CO38" i="1"/>
  <c r="CH38" i="1"/>
  <c r="CY38" i="1"/>
  <c r="CU38" i="1"/>
  <c r="CQ38" i="1"/>
  <c r="CJ38" i="1"/>
  <c r="CF38" i="1"/>
  <c r="CB38" i="1"/>
  <c r="CP38" i="1"/>
  <c r="CV38" i="1"/>
  <c r="CW40" i="1"/>
  <c r="CO40" i="1"/>
  <c r="CH40" i="1"/>
  <c r="CY40" i="1"/>
  <c r="CU40" i="1"/>
  <c r="CQ40" i="1"/>
  <c r="CJ40" i="1"/>
  <c r="CF40" i="1"/>
  <c r="CB40" i="1"/>
  <c r="CP40" i="1"/>
  <c r="CV40" i="1"/>
  <c r="CW42" i="1"/>
  <c r="CO42" i="1"/>
  <c r="CH42" i="1"/>
  <c r="CY42" i="1"/>
  <c r="CU42" i="1"/>
  <c r="CQ42" i="1"/>
  <c r="CJ42" i="1"/>
  <c r="CF42" i="1"/>
  <c r="CB42" i="1"/>
  <c r="CP42" i="1"/>
  <c r="CV42" i="1"/>
  <c r="CW44" i="1"/>
  <c r="CO44" i="1"/>
  <c r="CH44" i="1"/>
  <c r="CY44" i="1"/>
  <c r="CU44" i="1"/>
  <c r="CQ44" i="1"/>
  <c r="CJ44" i="1"/>
  <c r="CF44" i="1"/>
  <c r="CB44" i="1"/>
  <c r="CP44" i="1"/>
  <c r="CV44" i="1"/>
  <c r="CW46" i="1"/>
  <c r="CO46" i="1"/>
  <c r="CH46" i="1"/>
  <c r="CY46" i="1"/>
  <c r="CU46" i="1"/>
  <c r="CQ46" i="1"/>
  <c r="CJ46" i="1"/>
  <c r="CF46" i="1"/>
  <c r="CB46" i="1"/>
  <c r="CP46" i="1"/>
  <c r="CV46" i="1"/>
  <c r="CW48" i="1"/>
  <c r="CO48" i="1"/>
  <c r="CH48" i="1"/>
  <c r="CY48" i="1"/>
  <c r="CU48" i="1"/>
  <c r="CQ48" i="1"/>
  <c r="CJ48" i="1"/>
  <c r="CF48" i="1"/>
  <c r="CB48" i="1"/>
  <c r="CP48" i="1"/>
  <c r="CV48" i="1"/>
  <c r="CW50" i="1"/>
  <c r="CO50" i="1"/>
  <c r="CH50" i="1"/>
  <c r="CY50" i="1"/>
  <c r="CU50" i="1"/>
  <c r="CQ50" i="1"/>
  <c r="CJ50" i="1"/>
  <c r="CF50" i="1"/>
  <c r="CB50" i="1"/>
  <c r="CP50" i="1"/>
  <c r="CV50" i="1"/>
  <c r="CV55" i="1"/>
  <c r="CH55" i="1"/>
  <c r="CT55" i="1"/>
  <c r="CP55" i="1"/>
  <c r="CF55" i="1"/>
  <c r="CB55" i="1"/>
  <c r="CE55" i="1"/>
  <c r="CA56" i="1"/>
  <c r="CG56" i="1"/>
  <c r="CV59" i="1"/>
  <c r="CH59" i="1"/>
  <c r="CT59" i="1"/>
  <c r="CP59" i="1"/>
  <c r="CF59" i="1"/>
  <c r="CB59" i="1"/>
  <c r="Y59" i="1" s="1"/>
  <c r="CE59" i="1"/>
  <c r="CA64" i="1"/>
  <c r="S64" i="1" s="1"/>
  <c r="CP67" i="1"/>
  <c r="CB67" i="1"/>
  <c r="S67" i="1" s="1"/>
  <c r="CP71" i="1"/>
  <c r="CB71" i="1"/>
  <c r="CA72" i="1"/>
  <c r="S72" i="1" s="1"/>
  <c r="CP75" i="1"/>
  <c r="CB75" i="1"/>
  <c r="CP79" i="1"/>
  <c r="CB79" i="1"/>
  <c r="CA80" i="1"/>
  <c r="CP83" i="1"/>
  <c r="CB83" i="1"/>
  <c r="CC97" i="1"/>
  <c r="CP97" i="1"/>
  <c r="CA97" i="1"/>
  <c r="CB97" i="1"/>
  <c r="CW106" i="1"/>
  <c r="CO121" i="1"/>
  <c r="CA121" i="1"/>
  <c r="AJ121" i="1" s="1"/>
  <c r="CP121" i="1"/>
  <c r="CO125" i="1"/>
  <c r="CA125" i="1"/>
  <c r="AJ125" i="1" s="1"/>
  <c r="CP125" i="1"/>
  <c r="CC133" i="1"/>
  <c r="CP133" i="1"/>
  <c r="CA133" i="1"/>
  <c r="CO133" i="1"/>
  <c r="CC135" i="1"/>
  <c r="AN135" i="1" s="1"/>
  <c r="CP135" i="1"/>
  <c r="CA135" i="1"/>
  <c r="CO135" i="1"/>
  <c r="CC137" i="1"/>
  <c r="AN137" i="1" s="1"/>
  <c r="CP137" i="1"/>
  <c r="CA137" i="1"/>
  <c r="CO137" i="1"/>
  <c r="CP139" i="1"/>
  <c r="CC149" i="1"/>
  <c r="CQ149" i="1"/>
  <c r="CP149" i="1"/>
  <c r="CB156" i="1"/>
  <c r="P156" i="1" s="1"/>
  <c r="CP156" i="1"/>
  <c r="CO156" i="1"/>
  <c r="CA161" i="1"/>
  <c r="P161" i="1" s="1"/>
  <c r="CO161" i="1"/>
  <c r="CP161" i="1"/>
  <c r="E176" i="1"/>
  <c r="CO168" i="1"/>
  <c r="CA168" i="1"/>
  <c r="S168" i="1" s="1"/>
  <c r="CP168" i="1"/>
  <c r="CO171" i="1"/>
  <c r="C175" i="1"/>
  <c r="CA171" i="1"/>
  <c r="S171" i="1" s="1"/>
  <c r="CP171" i="1"/>
  <c r="D175" i="1"/>
  <c r="CO182" i="1"/>
  <c r="CA182" i="1"/>
  <c r="R182" i="1" s="1"/>
  <c r="CP182" i="1"/>
  <c r="CP186" i="1"/>
  <c r="CB186" i="1"/>
  <c r="R186" i="1" s="1"/>
  <c r="CO186" i="1"/>
  <c r="CQ300" i="1"/>
  <c r="CC300" i="1"/>
  <c r="CO300" i="1"/>
  <c r="CA300" i="1"/>
  <c r="CD300" i="1"/>
  <c r="CP301" i="1"/>
  <c r="CR351" i="1"/>
  <c r="CD351" i="1"/>
  <c r="CG351" i="1"/>
  <c r="CA359" i="1"/>
  <c r="AN359" i="1" s="1"/>
  <c r="CO359" i="1"/>
  <c r="CP359" i="1"/>
  <c r="CA363" i="1"/>
  <c r="AN363" i="1" s="1"/>
  <c r="CO363" i="1"/>
  <c r="CP363" i="1"/>
  <c r="CA372" i="1"/>
  <c r="AT372" i="1" s="1"/>
  <c r="CO372" i="1"/>
  <c r="CP372" i="1"/>
  <c r="CA378" i="1"/>
  <c r="AT378" i="1" s="1"/>
  <c r="CO378" i="1"/>
  <c r="CP378" i="1"/>
  <c r="CA382" i="1"/>
  <c r="AT382" i="1" s="1"/>
  <c r="CO382" i="1"/>
  <c r="CP382" i="1"/>
  <c r="CA387" i="1"/>
  <c r="AT387" i="1" s="1"/>
  <c r="CO387" i="1"/>
  <c r="CP387" i="1"/>
  <c r="CT56" i="1"/>
  <c r="CP56" i="1"/>
  <c r="CF56" i="1"/>
  <c r="CB56" i="1"/>
  <c r="CV56" i="1"/>
  <c r="CH56" i="1"/>
  <c r="CE56" i="1"/>
  <c r="CB68" i="1"/>
  <c r="S68" i="1" s="1"/>
  <c r="CP68" i="1"/>
  <c r="CB76" i="1"/>
  <c r="S76" i="1" s="1"/>
  <c r="CP76" i="1"/>
  <c r="CP95" i="1"/>
  <c r="CA95" i="1"/>
  <c r="CC95" i="1"/>
  <c r="CP98" i="1"/>
  <c r="CC98" i="1"/>
  <c r="CV104" i="1"/>
  <c r="CG104" i="1"/>
  <c r="CI104" i="1"/>
  <c r="CU104" i="1"/>
  <c r="CU106" i="1"/>
  <c r="CO124" i="1"/>
  <c r="CA124" i="1"/>
  <c r="CP124" i="1"/>
  <c r="CO128" i="1"/>
  <c r="CA128" i="1"/>
  <c r="CP128" i="1"/>
  <c r="CC139" i="1"/>
  <c r="CO141" i="1"/>
  <c r="CQ141" i="1"/>
  <c r="CB141" i="1"/>
  <c r="CC148" i="1"/>
  <c r="CQ148" i="1"/>
  <c r="CP148" i="1"/>
  <c r="CA160" i="1"/>
  <c r="CO160" i="1"/>
  <c r="CP160" i="1"/>
  <c r="CO174" i="1"/>
  <c r="CA174" i="1"/>
  <c r="CO181" i="1"/>
  <c r="CA181" i="1"/>
  <c r="CP181" i="1"/>
  <c r="CR255" i="1"/>
  <c r="CO56" i="1"/>
  <c r="CU56" i="1"/>
  <c r="CT58" i="1"/>
  <c r="CP58" i="1"/>
  <c r="CF58" i="1"/>
  <c r="CB58" i="1"/>
  <c r="CV58" i="1"/>
  <c r="CH58" i="1"/>
  <c r="CE58" i="1"/>
  <c r="CO64" i="1"/>
  <c r="CB66" i="1"/>
  <c r="CP66" i="1"/>
  <c r="CO68" i="1"/>
  <c r="CB70" i="1"/>
  <c r="CP70" i="1"/>
  <c r="S71" i="1"/>
  <c r="CO72" i="1"/>
  <c r="CB74" i="1"/>
  <c r="CP74" i="1"/>
  <c r="S75" i="1"/>
  <c r="CO76" i="1"/>
  <c r="CB78" i="1"/>
  <c r="CP78" i="1"/>
  <c r="S79" i="1"/>
  <c r="CO80" i="1"/>
  <c r="CB82" i="1"/>
  <c r="CP82" i="1"/>
  <c r="S83" i="1"/>
  <c r="CQ95" i="1"/>
  <c r="CI103" i="1"/>
  <c r="CV103" i="1"/>
  <c r="CG103" i="1"/>
  <c r="AM103" i="1" s="1"/>
  <c r="CU103" i="1"/>
  <c r="CI105" i="1"/>
  <c r="CV105" i="1"/>
  <c r="CG105" i="1"/>
  <c r="AM105" i="1" s="1"/>
  <c r="CU105" i="1"/>
  <c r="C111" i="1"/>
  <c r="CO122" i="1"/>
  <c r="CA122" i="1"/>
  <c r="AJ122" i="1" s="1"/>
  <c r="CP122" i="1"/>
  <c r="CO126" i="1"/>
  <c r="CA126" i="1"/>
  <c r="AJ126" i="1" s="1"/>
  <c r="CP126" i="1"/>
  <c r="C162" i="1"/>
  <c r="CA158" i="1"/>
  <c r="P158" i="1" s="1"/>
  <c r="CO158" i="1"/>
  <c r="CP158" i="1"/>
  <c r="D162" i="1"/>
  <c r="D163" i="1" s="1"/>
  <c r="CO169" i="1"/>
  <c r="CA169" i="1"/>
  <c r="S169" i="1" s="1"/>
  <c r="CP169" i="1"/>
  <c r="CO172" i="1"/>
  <c r="CA172" i="1"/>
  <c r="S172" i="1" s="1"/>
  <c r="CP172" i="1"/>
  <c r="D183" i="1"/>
  <c r="CQ299" i="1"/>
  <c r="CC299" i="1"/>
  <c r="CO299" i="1"/>
  <c r="CA299" i="1"/>
  <c r="CD299" i="1"/>
  <c r="CR301" i="1"/>
  <c r="CU352" i="1"/>
  <c r="CA360" i="1"/>
  <c r="AN360" i="1" s="1"/>
  <c r="CO360" i="1"/>
  <c r="CP360" i="1"/>
  <c r="CA364" i="1"/>
  <c r="AN364" i="1" s="1"/>
  <c r="CO364" i="1"/>
  <c r="CP364" i="1"/>
  <c r="CA373" i="1"/>
  <c r="AT373" i="1" s="1"/>
  <c r="CO373" i="1"/>
  <c r="CP373" i="1"/>
  <c r="CA379" i="1"/>
  <c r="AT379" i="1" s="1"/>
  <c r="CO379" i="1"/>
  <c r="CP379" i="1"/>
  <c r="CA384" i="1"/>
  <c r="AT384" i="1" s="1"/>
  <c r="CO384" i="1"/>
  <c r="CP384" i="1"/>
  <c r="CA388" i="1"/>
  <c r="AT388" i="1" s="1"/>
  <c r="CO388" i="1"/>
  <c r="CP388" i="1"/>
  <c r="CC36" i="1"/>
  <c r="CI36" i="1"/>
  <c r="CW37" i="1"/>
  <c r="CO37" i="1"/>
  <c r="CH37" i="1"/>
  <c r="CY37" i="1"/>
  <c r="CU37" i="1"/>
  <c r="CQ37" i="1"/>
  <c r="CJ37" i="1"/>
  <c r="CF37" i="1"/>
  <c r="CB37" i="1"/>
  <c r="CP37" i="1"/>
  <c r="CV37" i="1"/>
  <c r="CC38" i="1"/>
  <c r="CI38" i="1"/>
  <c r="CW39" i="1"/>
  <c r="CO39" i="1"/>
  <c r="CH39" i="1"/>
  <c r="CY39" i="1"/>
  <c r="CU39" i="1"/>
  <c r="CQ39" i="1"/>
  <c r="CJ39" i="1"/>
  <c r="CF39" i="1"/>
  <c r="CB39" i="1"/>
  <c r="CP39" i="1"/>
  <c r="CV39" i="1"/>
  <c r="CC40" i="1"/>
  <c r="CI40" i="1"/>
  <c r="CW41" i="1"/>
  <c r="CO41" i="1"/>
  <c r="CH41" i="1"/>
  <c r="CY41" i="1"/>
  <c r="CU41" i="1"/>
  <c r="CQ41" i="1"/>
  <c r="CJ41" i="1"/>
  <c r="CF41" i="1"/>
  <c r="CB41" i="1"/>
  <c r="CP41" i="1"/>
  <c r="CV41" i="1"/>
  <c r="CC42" i="1"/>
  <c r="AB42" i="1" s="1"/>
  <c r="CI42" i="1"/>
  <c r="CW43" i="1"/>
  <c r="CO43" i="1"/>
  <c r="CH43" i="1"/>
  <c r="CY43" i="1"/>
  <c r="CU43" i="1"/>
  <c r="CQ43" i="1"/>
  <c r="CJ43" i="1"/>
  <c r="CF43" i="1"/>
  <c r="CB43" i="1"/>
  <c r="CP43" i="1"/>
  <c r="CV43" i="1"/>
  <c r="CC44" i="1"/>
  <c r="CI44" i="1"/>
  <c r="CW45" i="1"/>
  <c r="CO45" i="1"/>
  <c r="CH45" i="1"/>
  <c r="CY45" i="1"/>
  <c r="CU45" i="1"/>
  <c r="CQ45" i="1"/>
  <c r="CJ45" i="1"/>
  <c r="CF45" i="1"/>
  <c r="CB45" i="1"/>
  <c r="AB45" i="1" s="1"/>
  <c r="CP45" i="1"/>
  <c r="CV45" i="1"/>
  <c r="CC46" i="1"/>
  <c r="CI46" i="1"/>
  <c r="CW47" i="1"/>
  <c r="CO47" i="1"/>
  <c r="CH47" i="1"/>
  <c r="CY47" i="1"/>
  <c r="CU47" i="1"/>
  <c r="CQ47" i="1"/>
  <c r="CJ47" i="1"/>
  <c r="CF47" i="1"/>
  <c r="CB47" i="1"/>
  <c r="CP47" i="1"/>
  <c r="CV47" i="1"/>
  <c r="CC48" i="1"/>
  <c r="CI48" i="1"/>
  <c r="CW49" i="1"/>
  <c r="CO49" i="1"/>
  <c r="CH49" i="1"/>
  <c r="CY49" i="1"/>
  <c r="CU49" i="1"/>
  <c r="CQ49" i="1"/>
  <c r="CJ49" i="1"/>
  <c r="CF49" i="1"/>
  <c r="CB49" i="1"/>
  <c r="CP49" i="1"/>
  <c r="CV49" i="1"/>
  <c r="CC50" i="1"/>
  <c r="CI50" i="1"/>
  <c r="CW51" i="1"/>
  <c r="CO51" i="1"/>
  <c r="CH51" i="1"/>
  <c r="CY51" i="1"/>
  <c r="CU51" i="1"/>
  <c r="CQ51" i="1"/>
  <c r="CJ51" i="1"/>
  <c r="CF51" i="1"/>
  <c r="CB51" i="1"/>
  <c r="CP51" i="1"/>
  <c r="CV51" i="1"/>
  <c r="CO55" i="1"/>
  <c r="CU55" i="1"/>
  <c r="CV57" i="1"/>
  <c r="CH57" i="1"/>
  <c r="CT57" i="1"/>
  <c r="CP57" i="1"/>
  <c r="CF57" i="1"/>
  <c r="CB57" i="1"/>
  <c r="CE57" i="1"/>
  <c r="CA58" i="1"/>
  <c r="CG58" i="1"/>
  <c r="CS58" i="1"/>
  <c r="CO59" i="1"/>
  <c r="CU59" i="1"/>
  <c r="CP65" i="1"/>
  <c r="CB65" i="1"/>
  <c r="S65" i="1" s="1"/>
  <c r="CA66" i="1"/>
  <c r="CO67" i="1"/>
  <c r="CP69" i="1"/>
  <c r="CB69" i="1"/>
  <c r="S69" i="1" s="1"/>
  <c r="CA70" i="1"/>
  <c r="S70" i="1" s="1"/>
  <c r="CO71" i="1"/>
  <c r="CP73" i="1"/>
  <c r="CB73" i="1"/>
  <c r="S73" i="1" s="1"/>
  <c r="CA74" i="1"/>
  <c r="S74" i="1" s="1"/>
  <c r="CO75" i="1"/>
  <c r="CP77" i="1"/>
  <c r="CB77" i="1"/>
  <c r="S77" i="1" s="1"/>
  <c r="CA78" i="1"/>
  <c r="S78" i="1" s="1"/>
  <c r="CO79" i="1"/>
  <c r="CP81" i="1"/>
  <c r="CB81" i="1"/>
  <c r="S81" i="1" s="1"/>
  <c r="CA82" i="1"/>
  <c r="CO83" i="1"/>
  <c r="CQ96" i="1"/>
  <c r="CB96" i="1"/>
  <c r="CO96" i="1"/>
  <c r="CC96" i="1"/>
  <c r="CQ97" i="1"/>
  <c r="CW103" i="1"/>
  <c r="CH104" i="1"/>
  <c r="CW105" i="1"/>
  <c r="CH106" i="1"/>
  <c r="CO119" i="1"/>
  <c r="CA119" i="1"/>
  <c r="AJ119" i="1" s="1"/>
  <c r="CP119" i="1"/>
  <c r="CB120" i="1"/>
  <c r="CO123" i="1"/>
  <c r="CA123" i="1"/>
  <c r="AJ123" i="1" s="1"/>
  <c r="CP123" i="1"/>
  <c r="CB124" i="1"/>
  <c r="CO127" i="1"/>
  <c r="CA127" i="1"/>
  <c r="AJ127" i="1" s="1"/>
  <c r="CP127" i="1"/>
  <c r="CB128" i="1"/>
  <c r="CP134" i="1"/>
  <c r="CA134" i="1"/>
  <c r="CC134" i="1"/>
  <c r="AN134" i="1" s="1"/>
  <c r="CO134" i="1"/>
  <c r="CP136" i="1"/>
  <c r="CA136" i="1"/>
  <c r="CC136" i="1"/>
  <c r="CO136" i="1"/>
  <c r="CQ138" i="1"/>
  <c r="CB138" i="1"/>
  <c r="CO138" i="1"/>
  <c r="CP138" i="1"/>
  <c r="CA139" i="1"/>
  <c r="CA141" i="1"/>
  <c r="CB148" i="1"/>
  <c r="AS148" i="1" s="1"/>
  <c r="C154" i="1"/>
  <c r="CA155" i="1"/>
  <c r="CA159" i="1"/>
  <c r="P159" i="1" s="1"/>
  <c r="CO159" i="1"/>
  <c r="CP159" i="1"/>
  <c r="CB160" i="1"/>
  <c r="CB167" i="1"/>
  <c r="D170" i="1"/>
  <c r="D176" i="1" s="1"/>
  <c r="CO173" i="1"/>
  <c r="CA173" i="1"/>
  <c r="S173" i="1" s="1"/>
  <c r="CP173" i="1"/>
  <c r="CB174" i="1"/>
  <c r="CO180" i="1"/>
  <c r="C183" i="1"/>
  <c r="CA180" i="1"/>
  <c r="R180" i="1" s="1"/>
  <c r="CP180" i="1"/>
  <c r="CB181" i="1"/>
  <c r="CA185" i="1"/>
  <c r="R185" i="1" s="1"/>
  <c r="CQ298" i="1"/>
  <c r="CC298" i="1"/>
  <c r="CO298" i="1"/>
  <c r="CA298" i="1"/>
  <c r="CD298" i="1"/>
  <c r="CP299" i="1"/>
  <c r="CR300" i="1"/>
  <c r="CB301" i="1"/>
  <c r="CU351" i="1"/>
  <c r="CA357" i="1"/>
  <c r="AN357" i="1" s="1"/>
  <c r="CO357" i="1"/>
  <c r="CP357" i="1"/>
  <c r="CB358" i="1"/>
  <c r="CA361" i="1"/>
  <c r="AN361" i="1" s="1"/>
  <c r="CO361" i="1"/>
  <c r="CP361" i="1"/>
  <c r="CB362" i="1"/>
  <c r="CA365" i="1"/>
  <c r="AN365" i="1" s="1"/>
  <c r="CO365" i="1"/>
  <c r="CP365" i="1"/>
  <c r="CB366" i="1"/>
  <c r="CA375" i="1"/>
  <c r="AT375" i="1" s="1"/>
  <c r="CO375" i="1"/>
  <c r="CP375" i="1"/>
  <c r="CB376" i="1"/>
  <c r="CA380" i="1"/>
  <c r="AT380" i="1" s="1"/>
  <c r="CO380" i="1"/>
  <c r="CP380" i="1"/>
  <c r="CB381" i="1"/>
  <c r="CA385" i="1"/>
  <c r="AT385" i="1" s="1"/>
  <c r="CO385" i="1"/>
  <c r="CP385" i="1"/>
  <c r="CB386" i="1"/>
  <c r="CA389" i="1"/>
  <c r="AT389" i="1" s="1"/>
  <c r="CO389" i="1"/>
  <c r="CP389" i="1"/>
  <c r="CC12" i="1"/>
  <c r="CG12" i="1"/>
  <c r="CO12" i="1"/>
  <c r="CS12" i="1"/>
  <c r="CC14" i="1"/>
  <c r="CG14" i="1"/>
  <c r="CO14" i="1"/>
  <c r="CS14" i="1"/>
  <c r="CP89" i="1"/>
  <c r="CC11" i="1"/>
  <c r="Y11" i="1" s="1"/>
  <c r="CG11" i="1"/>
  <c r="CO11" i="1"/>
  <c r="CA12" i="1"/>
  <c r="CE12" i="1"/>
  <c r="CQ12" i="1"/>
  <c r="CC13" i="1"/>
  <c r="Y13" i="1" s="1"/>
  <c r="CG13" i="1"/>
  <c r="CO13" i="1"/>
  <c r="CA14" i="1"/>
  <c r="CE14" i="1"/>
  <c r="CQ14" i="1"/>
  <c r="CF351" i="1"/>
  <c r="C269" i="1" l="1"/>
  <c r="CQ207" i="1"/>
  <c r="C266" i="1"/>
  <c r="CI239" i="1"/>
  <c r="AB44" i="1"/>
  <c r="AB50" i="1"/>
  <c r="AB37" i="1"/>
  <c r="AN136" i="1"/>
  <c r="AB40" i="1"/>
  <c r="CA98" i="1"/>
  <c r="CB300" i="1"/>
  <c r="CP300" i="1"/>
  <c r="CB98" i="1"/>
  <c r="S80" i="1"/>
  <c r="S66" i="1"/>
  <c r="AB36" i="1"/>
  <c r="Y55" i="1"/>
  <c r="AB48" i="1"/>
  <c r="CB299" i="1"/>
  <c r="CR299" i="1"/>
  <c r="CR298" i="1"/>
  <c r="CP298" i="1"/>
  <c r="CB298" i="1"/>
  <c r="S167" i="1"/>
  <c r="P155" i="1"/>
  <c r="S82" i="1"/>
  <c r="CP200" i="1"/>
  <c r="AP300" i="1"/>
  <c r="CP96" i="1"/>
  <c r="CA96" i="1"/>
  <c r="AZ96" i="1" s="1"/>
  <c r="CR193" i="1"/>
  <c r="CW214" i="1"/>
  <c r="CR283" i="1"/>
  <c r="CE276" i="1"/>
  <c r="CW205" i="1"/>
  <c r="C230" i="1"/>
  <c r="CE230" i="1" s="1"/>
  <c r="CB274" i="1"/>
  <c r="CR223" i="1"/>
  <c r="CD253" i="1"/>
  <c r="CO210" i="1"/>
  <c r="CC276" i="1"/>
  <c r="CC211" i="1"/>
  <c r="CQ269" i="1"/>
  <c r="CB286" i="1"/>
  <c r="CR261" i="1"/>
  <c r="CJ211" i="1"/>
  <c r="CP269" i="1"/>
  <c r="CR275" i="1"/>
  <c r="CG213" i="1"/>
  <c r="CO219" i="1"/>
  <c r="CG239" i="1"/>
  <c r="CU236" i="1"/>
  <c r="C339" i="1"/>
  <c r="CS339" i="1" s="1"/>
  <c r="C331" i="1"/>
  <c r="CD331" i="1" s="1"/>
  <c r="C250" i="1"/>
  <c r="CV250" i="1" s="1"/>
  <c r="CC282" i="1"/>
  <c r="CP315" i="1"/>
  <c r="CB260" i="1"/>
  <c r="CB201" i="1"/>
  <c r="CG218" i="1"/>
  <c r="CC199" i="1"/>
  <c r="CP197" i="1"/>
  <c r="CO396" i="1"/>
  <c r="C338" i="1"/>
  <c r="CF338" i="1" s="1"/>
  <c r="C330" i="1"/>
  <c r="CT330" i="1" s="1"/>
  <c r="CR293" i="1"/>
  <c r="CJ218" i="1"/>
  <c r="CD241" i="1"/>
  <c r="CS274" i="1"/>
  <c r="CR241" i="1"/>
  <c r="CQ230" i="1"/>
  <c r="CR249" i="1"/>
  <c r="CG222" i="1"/>
  <c r="CH239" i="1"/>
  <c r="CH235" i="1"/>
  <c r="CB255" i="1"/>
  <c r="CQ266" i="1"/>
  <c r="CP233" i="1"/>
  <c r="CB272" i="1"/>
  <c r="CP410" i="1"/>
  <c r="CB394" i="1"/>
  <c r="CG209" i="1"/>
  <c r="CH202" i="1"/>
  <c r="CA214" i="1"/>
  <c r="CA240" i="1"/>
  <c r="CI208" i="1"/>
  <c r="C315" i="1"/>
  <c r="CE315" i="1" s="1"/>
  <c r="C285" i="1"/>
  <c r="CV285" i="1" s="1"/>
  <c r="CS260" i="1"/>
  <c r="CP260" i="1"/>
  <c r="CR201" i="1"/>
  <c r="CD197" i="1"/>
  <c r="CO400" i="1"/>
  <c r="CX230" i="1"/>
  <c r="CQ214" i="1"/>
  <c r="CJ210" i="1"/>
  <c r="CR310" i="1"/>
  <c r="CX210" i="1"/>
  <c r="CB241" i="1"/>
  <c r="CD239" i="1"/>
  <c r="CB239" i="1"/>
  <c r="CG207" i="1"/>
  <c r="CW235" i="1"/>
  <c r="CI201" i="1"/>
  <c r="CS266" i="1"/>
  <c r="CE266" i="1"/>
  <c r="CO338" i="1"/>
  <c r="CE282" i="1"/>
  <c r="CB266" i="1"/>
  <c r="CP208" i="1"/>
  <c r="CC274" i="1"/>
  <c r="CR239" i="1"/>
  <c r="CR285" i="1"/>
  <c r="CE260" i="1"/>
  <c r="CR205" i="1"/>
  <c r="CD201" i="1"/>
  <c r="CH197" i="1"/>
  <c r="CD251" i="1"/>
  <c r="CC226" i="1"/>
  <c r="CG214" i="1"/>
  <c r="CQ222" i="1"/>
  <c r="CQ210" i="1"/>
  <c r="CD282" i="1"/>
  <c r="CJ230" i="1"/>
  <c r="CV228" i="1"/>
  <c r="CW239" i="1"/>
  <c r="CW241" i="1"/>
  <c r="CP239" i="1"/>
  <c r="CO239" i="1"/>
  <c r="CV235" i="1"/>
  <c r="CP201" i="1"/>
  <c r="CS290" i="1"/>
  <c r="CO330" i="1"/>
  <c r="CQ282" i="1"/>
  <c r="CB282" i="1"/>
  <c r="CC260" i="1"/>
  <c r="CB290" i="1"/>
  <c r="C274" i="1"/>
  <c r="CT274" i="1" s="1"/>
  <c r="CC266" i="1"/>
  <c r="CA208" i="1"/>
  <c r="CV230" i="1"/>
  <c r="CP323" i="1"/>
  <c r="C260" i="1"/>
  <c r="CG260" i="1" s="1"/>
  <c r="CX233" i="1"/>
  <c r="CO205" i="1"/>
  <c r="CW201" i="1"/>
  <c r="CB197" i="1"/>
  <c r="CG226" i="1"/>
  <c r="CU210" i="1"/>
  <c r="CD265" i="1"/>
  <c r="CX219" i="1"/>
  <c r="CJ222" i="1"/>
  <c r="CD198" i="1"/>
  <c r="CR266" i="1"/>
  <c r="CP230" i="1"/>
  <c r="CO241" i="1"/>
  <c r="CA239" i="1"/>
  <c r="CO235" i="1"/>
  <c r="CV205" i="1"/>
  <c r="CI197" i="1"/>
  <c r="CS282" i="1"/>
  <c r="CS291" i="1"/>
  <c r="CQ274" i="1"/>
  <c r="CE274" i="1"/>
  <c r="CQ290" i="1"/>
  <c r="C275" i="1"/>
  <c r="CA275" i="1" s="1"/>
  <c r="CC285" i="1"/>
  <c r="CQ238" i="1"/>
  <c r="C215" i="1"/>
  <c r="CE215" i="1" s="1"/>
  <c r="CG238" i="1"/>
  <c r="CD287" i="1"/>
  <c r="C239" i="1"/>
  <c r="CK239" i="1" s="1"/>
  <c r="CP313" i="1"/>
  <c r="C268" i="1"/>
  <c r="CG268" i="1" s="1"/>
  <c r="CJ238" i="1"/>
  <c r="CB335" i="1"/>
  <c r="CQ239" i="1"/>
  <c r="CU202" i="1"/>
  <c r="CS275" i="1"/>
  <c r="CA336" i="1"/>
  <c r="CS280" i="1"/>
  <c r="CB250" i="1"/>
  <c r="C255" i="1"/>
  <c r="CI255" i="1" s="1"/>
  <c r="CU211" i="1"/>
  <c r="CG198" i="1"/>
  <c r="CH227" i="1"/>
  <c r="CB285" i="1"/>
  <c r="CB276" i="1"/>
  <c r="CQ259" i="1"/>
  <c r="C336" i="1"/>
  <c r="CF336" i="1" s="1"/>
  <c r="CC278" i="1"/>
  <c r="CC264" i="1"/>
  <c r="CP277" i="1"/>
  <c r="CP258" i="1"/>
  <c r="CQ209" i="1"/>
  <c r="CX238" i="1"/>
  <c r="CX209" i="1"/>
  <c r="C287" i="1"/>
  <c r="CV287" i="1" s="1"/>
  <c r="CC225" i="1"/>
  <c r="CJ209" i="1"/>
  <c r="CO202" i="1"/>
  <c r="CA202" i="1"/>
  <c r="CQ264" i="1"/>
  <c r="CQ277" i="1"/>
  <c r="CQ257" i="1"/>
  <c r="C329" i="1"/>
  <c r="CQ329" i="1" s="1"/>
  <c r="CE264" i="1"/>
  <c r="CQ258" i="1"/>
  <c r="CI223" i="1"/>
  <c r="CC289" i="1"/>
  <c r="CC275" i="1"/>
  <c r="CQ193" i="1"/>
  <c r="CC238" i="1"/>
  <c r="CC209" i="1"/>
  <c r="C272" i="1"/>
  <c r="CH272" i="1" s="1"/>
  <c r="CP398" i="1"/>
  <c r="CB313" i="1"/>
  <c r="CR202" i="1"/>
  <c r="CD196" i="1"/>
  <c r="C210" i="1"/>
  <c r="CE210" i="1" s="1"/>
  <c r="CV216" i="1"/>
  <c r="CO223" i="1"/>
  <c r="CU205" i="1"/>
  <c r="CB277" i="1"/>
  <c r="CB284" i="1"/>
  <c r="CE258" i="1"/>
  <c r="CE259" i="1"/>
  <c r="CE283" i="1"/>
  <c r="CO329" i="1"/>
  <c r="CE272" i="1"/>
  <c r="C264" i="1"/>
  <c r="CI264" i="1" s="1"/>
  <c r="CP272" i="1"/>
  <c r="CP196" i="1"/>
  <c r="C258" i="1"/>
  <c r="CA258" i="1" s="1"/>
  <c r="CC259" i="1"/>
  <c r="CR226" i="1"/>
  <c r="CC277" i="1"/>
  <c r="CC258" i="1"/>
  <c r="CQ202" i="1"/>
  <c r="CP316" i="1"/>
  <c r="CD250" i="1"/>
  <c r="CG235" i="1"/>
  <c r="CG225" i="1"/>
  <c r="CB204" i="1"/>
  <c r="G30" i="1"/>
  <c r="CI224" i="1"/>
  <c r="CB211" i="1"/>
  <c r="CS277" i="1"/>
  <c r="CB264" i="1"/>
  <c r="CS264" i="1"/>
  <c r="CS258" i="1"/>
  <c r="CW220" i="1"/>
  <c r="C267" i="1"/>
  <c r="CI267" i="1" s="1"/>
  <c r="CC256" i="1"/>
  <c r="CO195" i="1"/>
  <c r="CB212" i="1"/>
  <c r="CJ232" i="1"/>
  <c r="CV203" i="1"/>
  <c r="CE257" i="1"/>
  <c r="CA234" i="1"/>
  <c r="CA215" i="1"/>
  <c r="CP293" i="1"/>
  <c r="CR234" i="1"/>
  <c r="CB401" i="1"/>
  <c r="V401" i="1" s="1"/>
  <c r="CQ217" i="1"/>
  <c r="CR269" i="1"/>
  <c r="CR245" i="1"/>
  <c r="CR280" i="1"/>
  <c r="CQ229" i="1"/>
  <c r="CU220" i="1"/>
  <c r="CP238" i="1"/>
  <c r="CP216" i="1"/>
  <c r="CG193" i="1"/>
  <c r="CI226" i="1"/>
  <c r="CG199" i="1"/>
  <c r="CO215" i="1"/>
  <c r="CX205" i="1"/>
  <c r="CW231" i="1"/>
  <c r="CR219" i="1"/>
  <c r="CS286" i="1"/>
  <c r="CS269" i="1"/>
  <c r="CQ285" i="1"/>
  <c r="CB251" i="1"/>
  <c r="CE287" i="1"/>
  <c r="CD238" i="1"/>
  <c r="CI204" i="1"/>
  <c r="CI200" i="1"/>
  <c r="C345" i="1"/>
  <c r="CR345" i="1" s="1"/>
  <c r="C278" i="1"/>
  <c r="CT278" i="1" s="1"/>
  <c r="CC288" i="1"/>
  <c r="CX212" i="1"/>
  <c r="CR274" i="1"/>
  <c r="CU231" i="1"/>
  <c r="CU221" i="1"/>
  <c r="CG232" i="1"/>
  <c r="CG231" i="1"/>
  <c r="C195" i="1"/>
  <c r="CK195" i="1" s="1"/>
  <c r="CE268" i="1"/>
  <c r="CB256" i="1"/>
  <c r="CO240" i="1"/>
  <c r="CC286" i="1"/>
  <c r="CC247" i="1"/>
  <c r="CI238" i="1"/>
  <c r="CH219" i="1"/>
  <c r="CC263" i="1"/>
  <c r="CV240" i="1"/>
  <c r="CR211" i="1"/>
  <c r="CP311" i="1"/>
  <c r="CC236" i="1"/>
  <c r="CG224" i="1"/>
  <c r="C193" i="1"/>
  <c r="CY193" i="1" s="1"/>
  <c r="CR292" i="1"/>
  <c r="CD270" i="1"/>
  <c r="CG220" i="1"/>
  <c r="CX221" i="1"/>
  <c r="CX211" i="1"/>
  <c r="CW204" i="1"/>
  <c r="CH200" i="1"/>
  <c r="CO193" i="1"/>
  <c r="G26" i="1"/>
  <c r="CW240" i="1"/>
  <c r="CJ239" i="1"/>
  <c r="CO212" i="1"/>
  <c r="CA226" i="1"/>
  <c r="CC193" i="1"/>
  <c r="CH215" i="1"/>
  <c r="CP223" i="1"/>
  <c r="CI231" i="1"/>
  <c r="CC206" i="1"/>
  <c r="CJ224" i="1"/>
  <c r="CA195" i="1"/>
  <c r="CQ276" i="1"/>
  <c r="CD247" i="1"/>
  <c r="CQ293" i="1"/>
  <c r="CQ251" i="1"/>
  <c r="CA332" i="1"/>
  <c r="CA220" i="1"/>
  <c r="CP226" i="1"/>
  <c r="CC284" i="1"/>
  <c r="CC262" i="1"/>
  <c r="CA238" i="1"/>
  <c r="CR231" i="1"/>
  <c r="CA223" i="1"/>
  <c r="CD219" i="1"/>
  <c r="CI211" i="1"/>
  <c r="CP287" i="1"/>
  <c r="CP250" i="1"/>
  <c r="CV238" i="1"/>
  <c r="CV215" i="1"/>
  <c r="CJ202" i="1"/>
  <c r="CJ193" i="1"/>
  <c r="CO398" i="1"/>
  <c r="CG236" i="1"/>
  <c r="CX215" i="1"/>
  <c r="CR279" i="1"/>
  <c r="CD257" i="1"/>
  <c r="CC229" i="1"/>
  <c r="CB193" i="1"/>
  <c r="CH234" i="1"/>
  <c r="CV224" i="1"/>
  <c r="CI220" i="1"/>
  <c r="CB216" i="1"/>
  <c r="CD210" i="1"/>
  <c r="CD227" i="1"/>
  <c r="CW223" i="1"/>
  <c r="CP215" i="1"/>
  <c r="CU199" i="1"/>
  <c r="CV231" i="1"/>
  <c r="CQ255" i="1"/>
  <c r="CE250" i="1"/>
  <c r="CS284" i="1"/>
  <c r="CE256" i="1"/>
  <c r="CS287" i="1"/>
  <c r="CP331" i="1"/>
  <c r="CA196" i="1"/>
  <c r="CE262" i="1"/>
  <c r="CB234" i="1"/>
  <c r="CW216" i="1"/>
  <c r="CI210" i="1"/>
  <c r="CE255" i="1"/>
  <c r="C334" i="1"/>
  <c r="CT334" i="1" s="1"/>
  <c r="C286" i="1"/>
  <c r="CT286" i="1" s="1"/>
  <c r="CC290" i="1"/>
  <c r="CC268" i="1"/>
  <c r="CR235" i="1"/>
  <c r="CH220" i="1"/>
  <c r="CR216" i="1"/>
  <c r="CA211" i="1"/>
  <c r="CQ199" i="1"/>
  <c r="CC291" i="1"/>
  <c r="CC287" i="1"/>
  <c r="CC269" i="1"/>
  <c r="CC250" i="1"/>
  <c r="CR238" i="1"/>
  <c r="CW227" i="1"/>
  <c r="CR215" i="1"/>
  <c r="CQ206" i="1"/>
  <c r="CQ198" i="1"/>
  <c r="CP339" i="1"/>
  <c r="CB331" i="1"/>
  <c r="CR286" i="1"/>
  <c r="CD273" i="1"/>
  <c r="CX236" i="1"/>
  <c r="CC215" i="1"/>
  <c r="CJ214" i="1"/>
  <c r="CD205" i="1"/>
  <c r="CB205" i="1"/>
  <c r="CH201" i="1"/>
  <c r="CV198" i="1"/>
  <c r="CO197" i="1"/>
  <c r="CP402" i="1"/>
  <c r="C291" i="1"/>
  <c r="CT291" i="1" s="1"/>
  <c r="CD274" i="1"/>
  <c r="CD269" i="1"/>
  <c r="C262" i="1"/>
  <c r="CT262" i="1" s="1"/>
  <c r="CR250" i="1"/>
  <c r="C238" i="1"/>
  <c r="CT238" i="1" s="1"/>
  <c r="CC230" i="1"/>
  <c r="CQ226" i="1"/>
  <c r="CU222" i="1"/>
  <c r="CX214" i="1"/>
  <c r="CD277" i="1"/>
  <c r="CX239" i="1"/>
  <c r="CX218" i="1"/>
  <c r="CB309" i="1"/>
  <c r="C279" i="1"/>
  <c r="CI279" i="1" s="1"/>
  <c r="CD267" i="1"/>
  <c r="CX229" i="1"/>
  <c r="CU229" i="1"/>
  <c r="CG211" i="1"/>
  <c r="CH204" i="1"/>
  <c r="CR196" i="1"/>
  <c r="CO196" i="1"/>
  <c r="CD193" i="1"/>
  <c r="CX222" i="1"/>
  <c r="CU218" i="1"/>
  <c r="CC210" i="1"/>
  <c r="CB238" i="1"/>
  <c r="CO234" i="1"/>
  <c r="CP224" i="1"/>
  <c r="CQ223" i="1"/>
  <c r="CR220" i="1"/>
  <c r="CD216" i="1"/>
  <c r="CW210" i="1"/>
  <c r="CP210" i="1"/>
  <c r="CU215" i="1"/>
  <c r="CB208" i="1"/>
  <c r="CI216" i="1"/>
  <c r="CJ236" i="1"/>
  <c r="CA193" i="1"/>
  <c r="CA241" i="1"/>
  <c r="CV241" i="1"/>
  <c r="CD223" i="1"/>
  <c r="CW215" i="1"/>
  <c r="CC198" i="1"/>
  <c r="CU203" i="1"/>
  <c r="CP235" i="1"/>
  <c r="CD235" i="1"/>
  <c r="CA235" i="1"/>
  <c r="CB231" i="1"/>
  <c r="CP231" i="1"/>
  <c r="CV227" i="1"/>
  <c r="CD211" i="1"/>
  <c r="CP211" i="1"/>
  <c r="CU206" i="1"/>
  <c r="CX202" i="1"/>
  <c r="CW219" i="1"/>
  <c r="CV201" i="1"/>
  <c r="CV197" i="1"/>
  <c r="CQ284" i="1"/>
  <c r="CB268" i="1"/>
  <c r="CQ247" i="1"/>
  <c r="CE286" i="1"/>
  <c r="CB269" i="1"/>
  <c r="CS262" i="1"/>
  <c r="CB247" i="1"/>
  <c r="CS255" i="1"/>
  <c r="CQ256" i="1"/>
  <c r="CQ245" i="1"/>
  <c r="CB287" i="1"/>
  <c r="CB275" i="1"/>
  <c r="CB267" i="1"/>
  <c r="CC320" i="1"/>
  <c r="CP318" i="1"/>
  <c r="CA337" i="1"/>
  <c r="CO331" i="1"/>
  <c r="CO344" i="1"/>
  <c r="CO401" i="1"/>
  <c r="CE247" i="1"/>
  <c r="CE284" i="1"/>
  <c r="CD224" i="1"/>
  <c r="CA204" i="1"/>
  <c r="CB262" i="1"/>
  <c r="CP290" i="1"/>
  <c r="CA210" i="1"/>
  <c r="CB321" i="1"/>
  <c r="CP255" i="1"/>
  <c r="B399" i="1"/>
  <c r="C337" i="1"/>
  <c r="CD337" i="1" s="1"/>
  <c r="C290" i="1"/>
  <c r="CI290" i="1" s="1"/>
  <c r="C284" i="1"/>
  <c r="CG284" i="1" s="1"/>
  <c r="C227" i="1"/>
  <c r="CV196" i="1"/>
  <c r="CD291" i="1"/>
  <c r="CD262" i="1"/>
  <c r="C234" i="1"/>
  <c r="CK234" i="1" s="1"/>
  <c r="C309" i="1"/>
  <c r="CE309" i="1" s="1"/>
  <c r="CR268" i="1"/>
  <c r="CD204" i="1"/>
  <c r="CH196" i="1"/>
  <c r="CW193" i="1"/>
  <c r="CO238" i="1"/>
  <c r="CH224" i="1"/>
  <c r="CD215" i="1"/>
  <c r="CU198" i="1"/>
  <c r="CD231" i="1"/>
  <c r="CI227" i="1"/>
  <c r="CO211" i="1"/>
  <c r="CX206" i="1"/>
  <c r="CC202" i="1"/>
  <c r="CA219" i="1"/>
  <c r="CB289" i="1"/>
  <c r="CE275" i="1"/>
  <c r="CQ262" i="1"/>
  <c r="CP286" i="1"/>
  <c r="CI234" i="1"/>
  <c r="CR224" i="1"/>
  <c r="CD220" i="1"/>
  <c r="CI215" i="1"/>
  <c r="CR210" i="1"/>
  <c r="CJ199" i="1"/>
  <c r="CP289" i="1"/>
  <c r="CP285" i="1"/>
  <c r="CP275" i="1"/>
  <c r="CC267" i="1"/>
  <c r="CP256" i="1"/>
  <c r="CC245" i="1"/>
  <c r="CV234" i="1"/>
  <c r="CV223" i="1"/>
  <c r="CV211" i="1"/>
  <c r="CJ206" i="1"/>
  <c r="CJ198" i="1"/>
  <c r="CP401" i="1"/>
  <c r="CJ234" i="1"/>
  <c r="CJ226" i="1"/>
  <c r="CG215" i="1"/>
  <c r="CH205" i="1"/>
  <c r="CV204" i="1"/>
  <c r="CO201" i="1"/>
  <c r="CR197" i="1"/>
  <c r="CW197" i="1"/>
  <c r="CV193" i="1"/>
  <c r="C320" i="1"/>
  <c r="CD320" i="1" s="1"/>
  <c r="CU239" i="1"/>
  <c r="CG230" i="1"/>
  <c r="CX226" i="1"/>
  <c r="CC214" i="1"/>
  <c r="C245" i="1"/>
  <c r="CV245" i="1" s="1"/>
  <c r="CU219" i="1"/>
  <c r="C280" i="1"/>
  <c r="CO280" i="1" s="1"/>
  <c r="CX237" i="1"/>
  <c r="CG229" i="1"/>
  <c r="CG223" i="1"/>
  <c r="C211" i="1"/>
  <c r="CT211" i="1" s="1"/>
  <c r="CR204" i="1"/>
  <c r="CO204" i="1"/>
  <c r="CB196" i="1"/>
  <c r="CW196" i="1"/>
  <c r="CH193" i="1"/>
  <c r="CB339" i="1"/>
  <c r="CC218" i="1"/>
  <c r="CW238" i="1"/>
  <c r="CA224" i="1"/>
  <c r="CP214" i="1"/>
  <c r="CO220" i="1"/>
  <c r="CO216" i="1"/>
  <c r="CH210" i="1"/>
  <c r="CB210" i="1"/>
  <c r="CJ215" i="1"/>
  <c r="CX193" i="1"/>
  <c r="CA205" i="1"/>
  <c r="CP241" i="1"/>
  <c r="CI241" i="1"/>
  <c r="CH223" i="1"/>
  <c r="CO231" i="1"/>
  <c r="CI193" i="1"/>
  <c r="CB235" i="1"/>
  <c r="CA231" i="1"/>
  <c r="CW211" i="1"/>
  <c r="CP205" i="1"/>
  <c r="CV219" i="1"/>
  <c r="CS289" i="1"/>
  <c r="CS285" i="1"/>
  <c r="CQ268" i="1"/>
  <c r="CS276" i="1"/>
  <c r="CS247" i="1"/>
  <c r="CE245" i="1"/>
  <c r="CC316" i="1"/>
  <c r="CO339" i="1"/>
  <c r="CW224" i="1"/>
  <c r="CB224" i="1"/>
  <c r="CQ250" i="1"/>
  <c r="CS268" i="1"/>
  <c r="CB214" i="1"/>
  <c r="CQ289" i="1"/>
  <c r="CA216" i="1"/>
  <c r="C344" i="1"/>
  <c r="CR344" i="1" s="1"/>
  <c r="C276" i="1"/>
  <c r="CT276" i="1" s="1"/>
  <c r="C256" i="1"/>
  <c r="CT256" i="1" s="1"/>
  <c r="CI236" i="1"/>
  <c r="CJ197" i="1"/>
  <c r="CR230" i="1"/>
  <c r="CV209" i="1"/>
  <c r="CQ204" i="1"/>
  <c r="CO411" i="1"/>
  <c r="CD266" i="1"/>
  <c r="CP411" i="1"/>
  <c r="CS310" i="1"/>
  <c r="CX207" i="1"/>
  <c r="CS249" i="1"/>
  <c r="CQ254" i="1"/>
  <c r="CC249" i="1"/>
  <c r="CI230" i="1"/>
  <c r="CJ205" i="1"/>
  <c r="CQ195" i="1"/>
  <c r="CR240" i="1"/>
  <c r="CA410" i="1"/>
  <c r="CP396" i="1"/>
  <c r="CU225" i="1"/>
  <c r="CV202" i="1"/>
  <c r="CV200" i="1"/>
  <c r="CP324" i="1"/>
  <c r="CU310" i="1"/>
  <c r="CQ235" i="1"/>
  <c r="CG217" i="1"/>
  <c r="C277" i="1"/>
  <c r="CI277" i="1" s="1"/>
  <c r="CX225" i="1"/>
  <c r="C220" i="1"/>
  <c r="CF220" i="1" s="1"/>
  <c r="CB411" i="1"/>
  <c r="G411" i="1" s="1"/>
  <c r="CE310" i="1"/>
  <c r="CR282" i="1"/>
  <c r="CJ217" i="1"/>
  <c r="CO206" i="1"/>
  <c r="CB202" i="1"/>
  <c r="CW202" i="1"/>
  <c r="CT310" i="1"/>
  <c r="CR288" i="1"/>
  <c r="CQ231" i="1"/>
  <c r="CO230" i="1"/>
  <c r="CV212" i="1"/>
  <c r="CD230" i="1"/>
  <c r="CO226" i="1"/>
  <c r="CW237" i="1"/>
  <c r="CI212" i="1"/>
  <c r="CU207" i="1"/>
  <c r="CI202" i="1"/>
  <c r="CU224" i="1"/>
  <c r="CA203" i="1"/>
  <c r="CB259" i="1"/>
  <c r="CS245" i="1"/>
  <c r="CP249" i="1"/>
  <c r="CS263" i="1"/>
  <c r="CC317" i="1"/>
  <c r="CP322" i="1"/>
  <c r="C333" i="1"/>
  <c r="CS333" i="1" s="1"/>
  <c r="CA394" i="1"/>
  <c r="CW230" i="1"/>
  <c r="CQ252" i="1"/>
  <c r="CD226" i="1"/>
  <c r="CJ207" i="1"/>
  <c r="CV236" i="1"/>
  <c r="C218" i="1"/>
  <c r="CY218" i="1" s="1"/>
  <c r="CD310" i="1"/>
  <c r="CU241" i="1"/>
  <c r="CP310" i="1"/>
  <c r="CB310" i="1"/>
  <c r="C207" i="1"/>
  <c r="CY207" i="1" s="1"/>
  <c r="CA230" i="1"/>
  <c r="CR212" i="1"/>
  <c r="CP263" i="1"/>
  <c r="CP245" i="1"/>
  <c r="CB396" i="1"/>
  <c r="V396" i="1" s="1"/>
  <c r="C293" i="1"/>
  <c r="CT293" i="1" s="1"/>
  <c r="CR264" i="1"/>
  <c r="CG241" i="1"/>
  <c r="C236" i="1"/>
  <c r="CK236" i="1" s="1"/>
  <c r="CJ225" i="1"/>
  <c r="C212" i="1"/>
  <c r="CY212" i="1" s="1"/>
  <c r="C202" i="1"/>
  <c r="CK202" i="1" s="1"/>
  <c r="CH199" i="1"/>
  <c r="CB410" i="1"/>
  <c r="CB336" i="1"/>
  <c r="CP320" i="1"/>
  <c r="CG310" i="1"/>
  <c r="C292" i="1"/>
  <c r="CG292" i="1" s="1"/>
  <c r="CR258" i="1"/>
  <c r="C235" i="1"/>
  <c r="CT235" i="1" s="1"/>
  <c r="CG221" i="1"/>
  <c r="CX217" i="1"/>
  <c r="CC228" i="1"/>
  <c r="CP336" i="1"/>
  <c r="CR256" i="1"/>
  <c r="CQ216" i="1"/>
  <c r="CD202" i="1"/>
  <c r="CD200" i="1"/>
  <c r="C231" i="1"/>
  <c r="CE231" i="1" s="1"/>
  <c r="CH240" i="1"/>
  <c r="CW218" i="1"/>
  <c r="CP212" i="1"/>
  <c r="CH230" i="1"/>
  <c r="CP236" i="1"/>
  <c r="CV226" i="1"/>
  <c r="CP206" i="1"/>
  <c r="CH237" i="1"/>
  <c r="CI207" i="1"/>
  <c r="CC205" i="1"/>
  <c r="CU201" i="1"/>
  <c r="CB213" i="1"/>
  <c r="CX195" i="1"/>
  <c r="CV195" i="1"/>
  <c r="CQ265" i="1"/>
  <c r="CS259" i="1"/>
  <c r="CS283" i="1"/>
  <c r="CE263" i="1"/>
  <c r="CP332" i="1"/>
  <c r="CP394" i="1"/>
  <c r="CA200" i="1"/>
  <c r="CE270" i="1"/>
  <c r="CR222" i="1"/>
  <c r="C263" i="1"/>
  <c r="CV263" i="1" s="1"/>
  <c r="CD252" i="1"/>
  <c r="CC227" i="1"/>
  <c r="CV206" i="1"/>
  <c r="CB397" i="1"/>
  <c r="CR284" i="1"/>
  <c r="CX234" i="1"/>
  <c r="CX240" i="1"/>
  <c r="C232" i="1"/>
  <c r="CE232" i="1" s="1"/>
  <c r="CW206" i="1"/>
  <c r="C222" i="1"/>
  <c r="CK222" i="1" s="1"/>
  <c r="CA222" i="1"/>
  <c r="CD229" i="1"/>
  <c r="CC197" i="1"/>
  <c r="CC204" i="1"/>
  <c r="CB253" i="1"/>
  <c r="CS253" i="1"/>
  <c r="CC324" i="1"/>
  <c r="CO409" i="1"/>
  <c r="CC253" i="1"/>
  <c r="CH218" i="1"/>
  <c r="CJ195" i="1"/>
  <c r="CC293" i="1"/>
  <c r="CP283" i="1"/>
  <c r="CC254" i="1"/>
  <c r="CV217" i="1"/>
  <c r="CQ196" i="1"/>
  <c r="CP307" i="1"/>
  <c r="CD276" i="1"/>
  <c r="CD264" i="1"/>
  <c r="CQ241" i="1"/>
  <c r="CJ235" i="1"/>
  <c r="CU227" i="1"/>
  <c r="CQ224" i="1"/>
  <c r="C206" i="1"/>
  <c r="CY206" i="1" s="1"/>
  <c r="CH203" i="1"/>
  <c r="CO199" i="1"/>
  <c r="CP397" i="1"/>
  <c r="C316" i="1"/>
  <c r="CF316" i="1" s="1"/>
  <c r="C259" i="1"/>
  <c r="CV259" i="1" s="1"/>
  <c r="C251" i="1"/>
  <c r="CI251" i="1" s="1"/>
  <c r="CX235" i="1"/>
  <c r="CR278" i="1"/>
  <c r="CC234" i="1"/>
  <c r="CX228" i="1"/>
  <c r="CC221" i="1"/>
  <c r="CP344" i="1"/>
  <c r="CD256" i="1"/>
  <c r="C249" i="1"/>
  <c r="CI249" i="1" s="1"/>
  <c r="CJ231" i="1"/>
  <c r="CC216" i="1"/>
  <c r="CR206" i="1"/>
  <c r="CR200" i="1"/>
  <c r="CO200" i="1"/>
  <c r="CP400" i="1"/>
  <c r="CX231" i="1"/>
  <c r="G28" i="1"/>
  <c r="CP240" i="1"/>
  <c r="CI222" i="1"/>
  <c r="CW212" i="1"/>
  <c r="CW236" i="1"/>
  <c r="CD232" i="1"/>
  <c r="CW226" i="1"/>
  <c r="CI221" i="1"/>
  <c r="CG195" i="1"/>
  <c r="CP237" i="1"/>
  <c r="CP209" i="1"/>
  <c r="C205" i="1"/>
  <c r="CY205" i="1" s="1"/>
  <c r="CU197" i="1"/>
  <c r="CB225" i="1"/>
  <c r="CC200" i="1"/>
  <c r="CC195" i="1"/>
  <c r="CV199" i="1"/>
  <c r="CB293" i="1"/>
  <c r="CS288" i="1"/>
  <c r="CB252" i="1"/>
  <c r="CS292" i="1"/>
  <c r="CS251" i="1"/>
  <c r="CP251" i="1"/>
  <c r="CS281" i="1"/>
  <c r="CB249" i="1"/>
  <c r="CB283" i="1"/>
  <c r="CP271" i="1"/>
  <c r="CB263" i="1"/>
  <c r="C322" i="1"/>
  <c r="CE322" i="1" s="1"/>
  <c r="C332" i="1"/>
  <c r="CE332" i="1" s="1"/>
  <c r="CB240" i="1"/>
  <c r="CA212" i="1"/>
  <c r="CC318" i="1"/>
  <c r="CB278" i="1"/>
  <c r="CH226" i="1"/>
  <c r="C314" i="1"/>
  <c r="CS314" i="1" s="1"/>
  <c r="CA236" i="1"/>
  <c r="CI225" i="1"/>
  <c r="CJ201" i="1"/>
  <c r="CV213" i="1"/>
  <c r="CP337" i="1"/>
  <c r="C209" i="1"/>
  <c r="CE209" i="1" s="1"/>
  <c r="C265" i="1"/>
  <c r="CV265" i="1" s="1"/>
  <c r="CR290" i="1"/>
  <c r="C281" i="1"/>
  <c r="CV281" i="1" s="1"/>
  <c r="CB400" i="1"/>
  <c r="V400" i="1" s="1"/>
  <c r="CW232" i="1"/>
  <c r="CH209" i="1"/>
  <c r="CP213" i="1"/>
  <c r="CB265" i="1"/>
  <c r="C270" i="1"/>
  <c r="CV270" i="1" s="1"/>
  <c r="CC251" i="1"/>
  <c r="CI240" i="1"/>
  <c r="CD218" i="1"/>
  <c r="CI213" i="1"/>
  <c r="CQ205" i="1"/>
  <c r="CC283" i="1"/>
  <c r="CP265" i="1"/>
  <c r="CP252" i="1"/>
  <c r="CV232" i="1"/>
  <c r="CV225" i="1"/>
  <c r="CQ200" i="1"/>
  <c r="CA397" i="1"/>
  <c r="C241" i="1"/>
  <c r="CT241" i="1" s="1"/>
  <c r="CU234" i="1"/>
  <c r="CX227" i="1"/>
  <c r="CC224" i="1"/>
  <c r="CU213" i="1"/>
  <c r="CH207" i="1"/>
  <c r="CO203" i="1"/>
  <c r="CH195" i="1"/>
  <c r="CB344" i="1"/>
  <c r="C283" i="1"/>
  <c r="CT283" i="1" s="1"/>
  <c r="CR259" i="1"/>
  <c r="CC235" i="1"/>
  <c r="C226" i="1"/>
  <c r="CK226" i="1" s="1"/>
  <c r="CC217" i="1"/>
  <c r="C247" i="1"/>
  <c r="CV247" i="1" s="1"/>
  <c r="CG234" i="1"/>
  <c r="C228" i="1"/>
  <c r="CJ221" i="1"/>
  <c r="CC213" i="1"/>
  <c r="C229" i="1"/>
  <c r="CG216" i="1"/>
  <c r="CB206" i="1"/>
  <c r="CB200" i="1"/>
  <c r="G25" i="1"/>
  <c r="G24" i="1"/>
  <c r="CA218" i="1"/>
  <c r="CD212" i="1"/>
  <c r="CB236" i="1"/>
  <c r="CP232" i="1"/>
  <c r="CA206" i="1"/>
  <c r="CA237" i="1"/>
  <c r="CA233" i="1"/>
  <c r="CH217" i="1"/>
  <c r="CP207" i="1"/>
  <c r="CW213" i="1"/>
  <c r="CX201" i="1"/>
  <c r="CA221" i="1"/>
  <c r="CC196" i="1"/>
  <c r="CA199" i="1"/>
  <c r="CQ292" i="1"/>
  <c r="CS293" i="1"/>
  <c r="CE278" i="1"/>
  <c r="CS248" i="1"/>
  <c r="CE249" i="1"/>
  <c r="CB271" i="1"/>
  <c r="CB312" i="1"/>
  <c r="CP333" i="1"/>
  <c r="CO345" i="1"/>
  <c r="G18" i="1"/>
  <c r="D306" i="1"/>
  <c r="CP292" i="1"/>
  <c r="CP278" i="1"/>
  <c r="CO346" i="1"/>
  <c r="CP270" i="1"/>
  <c r="C346" i="1"/>
  <c r="CD346" i="1" s="1"/>
  <c r="C254" i="1"/>
  <c r="CV254" i="1" s="1"/>
  <c r="C248" i="1"/>
  <c r="CA248" i="1" s="1"/>
  <c r="CY208" i="1"/>
  <c r="CS208" i="1"/>
  <c r="CR233" i="1"/>
  <c r="CA225" i="1"/>
  <c r="CA213" i="1"/>
  <c r="CP261" i="1"/>
  <c r="CR225" i="1"/>
  <c r="CR213" i="1"/>
  <c r="CD208" i="1"/>
  <c r="CJ196" i="1"/>
  <c r="C307" i="1"/>
  <c r="CU307" i="1" s="1"/>
  <c r="CC233" i="1"/>
  <c r="C200" i="1"/>
  <c r="CF200" i="1" s="1"/>
  <c r="C214" i="1"/>
  <c r="CS214" i="1" s="1"/>
  <c r="CC219" i="1"/>
  <c r="CP338" i="1"/>
  <c r="CD289" i="1"/>
  <c r="C271" i="1"/>
  <c r="CT271" i="1" s="1"/>
  <c r="CC237" i="1"/>
  <c r="C223" i="1"/>
  <c r="CK223" i="1" s="1"/>
  <c r="CB346" i="1"/>
  <c r="G23" i="1"/>
  <c r="CU223" i="1"/>
  <c r="CH214" i="1"/>
  <c r="CD233" i="1"/>
  <c r="CX203" i="1"/>
  <c r="CX200" i="1"/>
  <c r="CX196" i="1"/>
  <c r="CE254" i="1"/>
  <c r="CB248" i="1"/>
  <c r="CS267" i="1"/>
  <c r="CC321" i="1"/>
  <c r="B395" i="1"/>
  <c r="C319" i="1"/>
  <c r="CU319" i="1" s="1"/>
  <c r="E306" i="1"/>
  <c r="CD228" i="1"/>
  <c r="C318" i="1"/>
  <c r="CF318" i="1" s="1"/>
  <c r="CC292" i="1"/>
  <c r="CI232" i="1"/>
  <c r="CH221" i="1"/>
  <c r="CI217" i="1"/>
  <c r="CI209" i="1"/>
  <c r="CJ203" i="1"/>
  <c r="CC265" i="1"/>
  <c r="CC261" i="1"/>
  <c r="CC252" i="1"/>
  <c r="CC248" i="1"/>
  <c r="CR236" i="1"/>
  <c r="CR232" i="1"/>
  <c r="CW228" i="1"/>
  <c r="CW208" i="1"/>
  <c r="CP346" i="1"/>
  <c r="CP319" i="1"/>
  <c r="C311" i="1"/>
  <c r="CU311" i="1" s="1"/>
  <c r="CD286" i="1"/>
  <c r="C252" i="1"/>
  <c r="CV252" i="1" s="1"/>
  <c r="CX241" i="1"/>
  <c r="CU237" i="1"/>
  <c r="CQ233" i="1"/>
  <c r="CQ227" i="1"/>
  <c r="C224" i="1"/>
  <c r="CT224" i="1" s="1"/>
  <c r="CJ213" i="1"/>
  <c r="CC212" i="1"/>
  <c r="CR207" i="1"/>
  <c r="CW207" i="1"/>
  <c r="CR203" i="1"/>
  <c r="CW203" i="1"/>
  <c r="CR199" i="1"/>
  <c r="CW199" i="1"/>
  <c r="CR195" i="1"/>
  <c r="CW195" i="1"/>
  <c r="CD284" i="1"/>
  <c r="CD258" i="1"/>
  <c r="CG219" i="1"/>
  <c r="C217" i="1"/>
  <c r="CE217" i="1" s="1"/>
  <c r="CD278" i="1"/>
  <c r="CR272" i="1"/>
  <c r="CD254" i="1"/>
  <c r="CG228" i="1"/>
  <c r="CU228" i="1"/>
  <c r="C221" i="1"/>
  <c r="CF221" i="1" s="1"/>
  <c r="CJ220" i="1"/>
  <c r="C219" i="1"/>
  <c r="CT219" i="1" s="1"/>
  <c r="C213" i="1"/>
  <c r="CK213" i="1" s="1"/>
  <c r="CD290" i="1"/>
  <c r="C289" i="1"/>
  <c r="CI289" i="1" s="1"/>
  <c r="CD271" i="1"/>
  <c r="CD248" i="1"/>
  <c r="CG240" i="1"/>
  <c r="CQ237" i="1"/>
  <c r="CG237" i="1"/>
  <c r="CX232" i="1"/>
  <c r="CX223" i="1"/>
  <c r="C216" i="1"/>
  <c r="CK216" i="1" s="1"/>
  <c r="CD206" i="1"/>
  <c r="CR198" i="1"/>
  <c r="CO198" i="1"/>
  <c r="CC220" i="1"/>
  <c r="G20" i="1"/>
  <c r="CJ227" i="1"/>
  <c r="CH222" i="1"/>
  <c r="CV222" i="1"/>
  <c r="CJ241" i="1"/>
  <c r="CO236" i="1"/>
  <c r="CB232" i="1"/>
  <c r="CH208" i="1"/>
  <c r="CR229" i="1"/>
  <c r="CU212" i="1"/>
  <c r="CJ240" i="1"/>
  <c r="CD237" i="1"/>
  <c r="CV237" i="1"/>
  <c r="CO233" i="1"/>
  <c r="CU232" i="1"/>
  <c r="CH229" i="1"/>
  <c r="CB217" i="1"/>
  <c r="CP217" i="1"/>
  <c r="CW209" i="1"/>
  <c r="CV207" i="1"/>
  <c r="C203" i="1"/>
  <c r="CE203" i="1" s="1"/>
  <c r="C199" i="1"/>
  <c r="CT199" i="1" s="1"/>
  <c r="C201" i="1"/>
  <c r="CE201" i="1" s="1"/>
  <c r="CX197" i="1"/>
  <c r="CD225" i="1"/>
  <c r="CP225" i="1"/>
  <c r="CV221" i="1"/>
  <c r="CD213" i="1"/>
  <c r="CG204" i="1"/>
  <c r="CG200" i="1"/>
  <c r="CG196" i="1"/>
  <c r="CI203" i="1"/>
  <c r="CI199" i="1"/>
  <c r="CI195" i="1"/>
  <c r="CS252" i="1"/>
  <c r="CQ288" i="1"/>
  <c r="CB261" i="1"/>
  <c r="CE288" i="1"/>
  <c r="CE248" i="1"/>
  <c r="CE253" i="1"/>
  <c r="CB291" i="1"/>
  <c r="CS279" i="1"/>
  <c r="CE271" i="1"/>
  <c r="CQ267" i="1"/>
  <c r="C321" i="1"/>
  <c r="CE321" i="1" s="1"/>
  <c r="C317" i="1"/>
  <c r="CF317" i="1" s="1"/>
  <c r="CP314" i="1"/>
  <c r="CQ319" i="1"/>
  <c r="CP345" i="1"/>
  <c r="G27" i="1"/>
  <c r="CB254" i="1"/>
  <c r="CC322" i="1"/>
  <c r="CP317" i="1"/>
  <c r="CS270" i="1"/>
  <c r="CE261" i="1"/>
  <c r="CU233" i="1"/>
  <c r="CJ233" i="1"/>
  <c r="CI214" i="1"/>
  <c r="CO214" i="1"/>
  <c r="CQ203" i="1"/>
  <c r="CP248" i="1"/>
  <c r="CW229" i="1"/>
  <c r="CR217" i="1"/>
  <c r="CR209" i="1"/>
  <c r="CJ204" i="1"/>
  <c r="CJ200" i="1"/>
  <c r="CR263" i="1"/>
  <c r="C204" i="1"/>
  <c r="CF204" i="1" s="1"/>
  <c r="C198" i="1"/>
  <c r="CS198" i="1" s="1"/>
  <c r="C196" i="1"/>
  <c r="CF196" i="1" s="1"/>
  <c r="C324" i="1"/>
  <c r="CS324" i="1" s="1"/>
  <c r="C261" i="1"/>
  <c r="CI261" i="1" s="1"/>
  <c r="C225" i="1"/>
  <c r="CE225" i="1" s="1"/>
  <c r="CC240" i="1"/>
  <c r="CH198" i="1"/>
  <c r="G31" i="1"/>
  <c r="CI228" i="1"/>
  <c r="CV208" i="1"/>
  <c r="CU240" i="1"/>
  <c r="CV233" i="1"/>
  <c r="CV229" i="1"/>
  <c r="CD217" i="1"/>
  <c r="CO217" i="1"/>
  <c r="CB209" i="1"/>
  <c r="CI198" i="1"/>
  <c r="CW225" i="1"/>
  <c r="CR221" i="1"/>
  <c r="CO213" i="1"/>
  <c r="CX204" i="1"/>
  <c r="CE291" i="1"/>
  <c r="CQ261" i="1"/>
  <c r="CP222" i="1"/>
  <c r="CB222" i="1"/>
  <c r="CI218" i="1"/>
  <c r="CR218" i="1"/>
  <c r="CR237" i="1"/>
  <c r="CA232" i="1"/>
  <c r="CD221" i="1"/>
  <c r="CA217" i="1"/>
  <c r="CR214" i="1"/>
  <c r="CA209" i="1"/>
  <c r="CQ201" i="1"/>
  <c r="CQ197" i="1"/>
  <c r="CP291" i="1"/>
  <c r="CP267" i="1"/>
  <c r="CP254" i="1"/>
  <c r="CR208" i="1"/>
  <c r="CB409" i="1"/>
  <c r="G409" i="1" s="1"/>
  <c r="CB345" i="1"/>
  <c r="C233" i="1"/>
  <c r="CY233" i="1" s="1"/>
  <c r="CU216" i="1"/>
  <c r="CQ212" i="1"/>
  <c r="CG212" i="1"/>
  <c r="CD207" i="1"/>
  <c r="CB207" i="1"/>
  <c r="CD203" i="1"/>
  <c r="CB203" i="1"/>
  <c r="CD199" i="1"/>
  <c r="CB199" i="1"/>
  <c r="CD195" i="1"/>
  <c r="CB195" i="1"/>
  <c r="CB338" i="1"/>
  <c r="CQ228" i="1"/>
  <c r="CX220" i="1"/>
  <c r="CJ219" i="1"/>
  <c r="CX213" i="1"/>
  <c r="CB330" i="1"/>
  <c r="CR281" i="1"/>
  <c r="C240" i="1"/>
  <c r="CS240" i="1" s="1"/>
  <c r="C237" i="1"/>
  <c r="CF237" i="1" s="1"/>
  <c r="CC232" i="1"/>
  <c r="CC223" i="1"/>
  <c r="CX216" i="1"/>
  <c r="CH206" i="1"/>
  <c r="CB198" i="1"/>
  <c r="CW198" i="1"/>
  <c r="CB337" i="1"/>
  <c r="C288" i="1"/>
  <c r="CI288" i="1" s="1"/>
  <c r="G19" i="1"/>
  <c r="G22" i="1"/>
  <c r="CR228" i="1"/>
  <c r="CW222" i="1"/>
  <c r="CV218" i="1"/>
  <c r="CD214" i="1"/>
  <c r="CD236" i="1"/>
  <c r="CO232" i="1"/>
  <c r="CO208" i="1"/>
  <c r="CG203" i="1"/>
  <c r="CA198" i="1"/>
  <c r="CI237" i="1"/>
  <c r="CO237" i="1"/>
  <c r="CI233" i="1"/>
  <c r="CH233" i="1"/>
  <c r="CD209" i="1"/>
  <c r="CA207" i="1"/>
  <c r="CH225" i="1"/>
  <c r="CC201" i="1"/>
  <c r="C197" i="1"/>
  <c r="CT197" i="1" s="1"/>
  <c r="CW233" i="1"/>
  <c r="CW221" i="1"/>
  <c r="CB288" i="1"/>
  <c r="CS278" i="1"/>
  <c r="CB292" i="1"/>
  <c r="CS265" i="1"/>
  <c r="CE273" i="1"/>
  <c r="C312" i="1"/>
  <c r="CD312" i="1" s="1"/>
  <c r="CA333" i="1"/>
  <c r="CO335" i="1"/>
  <c r="CP330" i="1"/>
  <c r="CO222" i="1"/>
  <c r="C335" i="1"/>
  <c r="CD234" i="1"/>
  <c r="CW234" i="1"/>
  <c r="CO403" i="1"/>
  <c r="CA404" i="1"/>
  <c r="V404" i="1" s="1"/>
  <c r="C257" i="1"/>
  <c r="CV257" i="1" s="1"/>
  <c r="G29" i="1"/>
  <c r="CS257" i="1"/>
  <c r="CC257" i="1"/>
  <c r="CA402" i="1"/>
  <c r="C253" i="1"/>
  <c r="CV253" i="1" s="1"/>
  <c r="CF208" i="1"/>
  <c r="CO404" i="1"/>
  <c r="CP403" i="1"/>
  <c r="CB398" i="1"/>
  <c r="V398" i="1" s="1"/>
  <c r="CP404" i="1"/>
  <c r="CS273" i="1"/>
  <c r="CP257" i="1"/>
  <c r="CP253" i="1"/>
  <c r="CC323" i="1"/>
  <c r="CE208" i="1"/>
  <c r="CP273" i="1"/>
  <c r="CP409" i="1"/>
  <c r="C323" i="1"/>
  <c r="CS323" i="1" s="1"/>
  <c r="C273" i="1"/>
  <c r="CH273" i="1" s="1"/>
  <c r="CT208" i="1"/>
  <c r="CB402" i="1"/>
  <c r="CB403" i="1"/>
  <c r="V403" i="1" s="1"/>
  <c r="G21" i="1"/>
  <c r="CK208" i="1"/>
  <c r="CB308" i="1"/>
  <c r="C308" i="1"/>
  <c r="CP308" i="1"/>
  <c r="AB47" i="1"/>
  <c r="Y14" i="1"/>
  <c r="CB154" i="1"/>
  <c r="CP154" i="1"/>
  <c r="CO154" i="1"/>
  <c r="C157" i="1"/>
  <c r="C163" i="1" s="1"/>
  <c r="CA154" i="1"/>
  <c r="P154" i="1" s="1"/>
  <c r="AX96" i="1"/>
  <c r="Y57" i="1"/>
  <c r="AB39" i="1"/>
  <c r="Y12" i="1"/>
  <c r="CF285" i="1"/>
  <c r="Y58" i="1"/>
  <c r="AB51" i="1"/>
  <c r="AB46" i="1"/>
  <c r="AB43" i="1"/>
  <c r="AB38" i="1"/>
  <c r="CT284" i="1"/>
  <c r="CF284" i="1"/>
  <c r="CU284" i="1"/>
  <c r="CV269" i="1"/>
  <c r="CI269" i="1"/>
  <c r="CA269" i="1"/>
  <c r="CT269" i="1"/>
  <c r="CG269" i="1"/>
  <c r="CF269" i="1"/>
  <c r="CU269" i="1"/>
  <c r="CW269" i="1"/>
  <c r="CO269" i="1"/>
  <c r="CH269" i="1"/>
  <c r="CT255" i="1"/>
  <c r="CW255" i="1"/>
  <c r="R181" i="1"/>
  <c r="AJ128" i="1"/>
  <c r="AM104" i="1"/>
  <c r="AT376" i="1"/>
  <c r="AP301" i="1"/>
  <c r="AP298" i="1"/>
  <c r="AB49" i="1"/>
  <c r="AB41" i="1"/>
  <c r="AP299" i="1"/>
  <c r="AT381" i="1"/>
  <c r="AN358" i="1"/>
  <c r="C176" i="1"/>
  <c r="S174" i="1"/>
  <c r="P160" i="1"/>
  <c r="AX95" i="1"/>
  <c r="AZ95" i="1"/>
  <c r="CU313" i="1"/>
  <c r="CE313" i="1"/>
  <c r="CS313" i="1"/>
  <c r="CG313" i="1"/>
  <c r="CT313" i="1"/>
  <c r="CD313" i="1"/>
  <c r="CR313" i="1"/>
  <c r="CF313" i="1"/>
  <c r="AX97" i="1"/>
  <c r="AZ97" i="1"/>
  <c r="Y56" i="1"/>
  <c r="AT386" i="1"/>
  <c r="AN362" i="1"/>
  <c r="CR352" i="1"/>
  <c r="CC352" i="1"/>
  <c r="CP352" i="1"/>
  <c r="CE352" i="1"/>
  <c r="CA352" i="1"/>
  <c r="CQ352" i="1"/>
  <c r="CB352" i="1"/>
  <c r="CO352" i="1"/>
  <c r="CS352" i="1"/>
  <c r="CD352" i="1"/>
  <c r="CT266" i="1"/>
  <c r="CG266" i="1"/>
  <c r="CV266" i="1"/>
  <c r="CI266" i="1"/>
  <c r="CA266" i="1"/>
  <c r="CU266" i="1"/>
  <c r="CH266" i="1"/>
  <c r="CF266" i="1"/>
  <c r="CW266" i="1"/>
  <c r="CO266" i="1"/>
  <c r="AM106" i="1"/>
  <c r="AN141" i="1"/>
  <c r="AJ124" i="1"/>
  <c r="AX98" i="1"/>
  <c r="V351" i="1"/>
  <c r="CT282" i="1"/>
  <c r="CG282" i="1"/>
  <c r="CV282" i="1"/>
  <c r="CI282" i="1"/>
  <c r="CA282" i="1"/>
  <c r="CF282" i="1"/>
  <c r="CU282" i="1"/>
  <c r="CW282" i="1"/>
  <c r="CO282" i="1"/>
  <c r="CH282" i="1"/>
  <c r="AN366" i="1"/>
  <c r="AN139" i="1"/>
  <c r="AJ120" i="1"/>
  <c r="R187" i="1"/>
  <c r="AN140" i="1"/>
  <c r="CA250" i="1" l="1"/>
  <c r="CT230" i="1"/>
  <c r="CK238" i="1"/>
  <c r="CE238" i="1"/>
  <c r="CC331" i="1"/>
  <c r="CR317" i="1"/>
  <c r="CT193" i="1"/>
  <c r="CS193" i="1"/>
  <c r="CV264" i="1"/>
  <c r="CF230" i="1"/>
  <c r="CK230" i="1"/>
  <c r="CH277" i="1"/>
  <c r="CF240" i="1"/>
  <c r="CS210" i="1"/>
  <c r="CV273" i="1"/>
  <c r="CE339" i="1"/>
  <c r="CA267" i="1"/>
  <c r="CV267" i="1"/>
  <c r="CU286" i="1"/>
  <c r="CY209" i="1"/>
  <c r="CW267" i="1"/>
  <c r="CU250" i="1"/>
  <c r="CT272" i="1"/>
  <c r="CT318" i="1"/>
  <c r="CT260" i="1"/>
  <c r="CH267" i="1"/>
  <c r="CF330" i="1"/>
  <c r="CF218" i="1"/>
  <c r="CU309" i="1"/>
  <c r="CA268" i="1"/>
  <c r="CG267" i="1"/>
  <c r="CI275" i="1"/>
  <c r="CD330" i="1"/>
  <c r="CT268" i="1"/>
  <c r="CY230" i="1"/>
  <c r="CV286" i="1"/>
  <c r="CE202" i="1"/>
  <c r="CT285" i="1"/>
  <c r="CS329" i="1"/>
  <c r="CS230" i="1"/>
  <c r="CK210" i="1"/>
  <c r="CF193" i="1"/>
  <c r="CT338" i="1"/>
  <c r="CR331" i="1"/>
  <c r="CV248" i="1"/>
  <c r="CU272" i="1"/>
  <c r="CH264" i="1"/>
  <c r="CH250" i="1"/>
  <c r="CF250" i="1"/>
  <c r="CD344" i="1"/>
  <c r="CW268" i="1"/>
  <c r="CW290" i="1"/>
  <c r="CW291" i="1"/>
  <c r="CK241" i="1"/>
  <c r="CT315" i="1"/>
  <c r="CV255" i="1"/>
  <c r="CF272" i="1"/>
  <c r="CI258" i="1"/>
  <c r="CA264" i="1"/>
  <c r="CW250" i="1"/>
  <c r="CT250" i="1"/>
  <c r="CO274" i="1"/>
  <c r="CW275" i="1"/>
  <c r="CT253" i="1"/>
  <c r="CH260" i="1"/>
  <c r="CR336" i="1"/>
  <c r="CC336" i="1"/>
  <c r="CH255" i="1"/>
  <c r="CV272" i="1"/>
  <c r="CT264" i="1"/>
  <c r="CI250" i="1"/>
  <c r="CA255" i="1"/>
  <c r="CW272" i="1"/>
  <c r="CU287" i="1"/>
  <c r="CO264" i="1"/>
  <c r="CO250" i="1"/>
  <c r="CG250" i="1"/>
  <c r="CF275" i="1"/>
  <c r="CW260" i="1"/>
  <c r="CF202" i="1"/>
  <c r="CT214" i="1"/>
  <c r="CE212" i="1"/>
  <c r="CS330" i="1"/>
  <c r="CQ330" i="1"/>
  <c r="CC330" i="1"/>
  <c r="CF207" i="1"/>
  <c r="CQ339" i="1"/>
  <c r="CC339" i="1"/>
  <c r="CT339" i="1"/>
  <c r="CE330" i="1"/>
  <c r="CC333" i="1"/>
  <c r="CE331" i="1"/>
  <c r="CT331" i="1"/>
  <c r="CF331" i="1"/>
  <c r="CQ331" i="1"/>
  <c r="CF222" i="1"/>
  <c r="CV277" i="1"/>
  <c r="CU254" i="1"/>
  <c r="CD316" i="1"/>
  <c r="CO262" i="1"/>
  <c r="CR330" i="1"/>
  <c r="V394" i="1"/>
  <c r="CD339" i="1"/>
  <c r="CF339" i="1"/>
  <c r="CR339" i="1"/>
  <c r="CS331" i="1"/>
  <c r="CH268" i="1"/>
  <c r="CI268" i="1"/>
  <c r="CY234" i="1"/>
  <c r="CW256" i="1"/>
  <c r="CT287" i="1"/>
  <c r="CU316" i="1"/>
  <c r="CO285" i="1"/>
  <c r="CA285" i="1"/>
  <c r="CH292" i="1"/>
  <c r="CH275" i="1"/>
  <c r="CG275" i="1"/>
  <c r="CV275" i="1"/>
  <c r="CA260" i="1"/>
  <c r="CI260" i="1"/>
  <c r="CQ338" i="1"/>
  <c r="CC338" i="1"/>
  <c r="CQ336" i="1"/>
  <c r="CE336" i="1"/>
  <c r="CT336" i="1"/>
  <c r="CC344" i="1"/>
  <c r="CD338" i="1"/>
  <c r="CF265" i="1"/>
  <c r="CH258" i="1"/>
  <c r="CG316" i="1"/>
  <c r="CH285" i="1"/>
  <c r="CW285" i="1"/>
  <c r="CI285" i="1"/>
  <c r="CA292" i="1"/>
  <c r="CU275" i="1"/>
  <c r="CT275" i="1"/>
  <c r="CE311" i="1"/>
  <c r="CO260" i="1"/>
  <c r="CV260" i="1"/>
  <c r="CS338" i="1"/>
  <c r="CR338" i="1"/>
  <c r="CS336" i="1"/>
  <c r="CE338" i="1"/>
  <c r="CU268" i="1"/>
  <c r="CV268" i="1"/>
  <c r="CO268" i="1"/>
  <c r="CF268" i="1"/>
  <c r="CF258" i="1"/>
  <c r="CR316" i="1"/>
  <c r="CU285" i="1"/>
  <c r="CG285" i="1"/>
  <c r="CT292" i="1"/>
  <c r="CO275" i="1"/>
  <c r="CU260" i="1"/>
  <c r="CF260" i="1"/>
  <c r="CD336" i="1"/>
  <c r="CD332" i="1"/>
  <c r="CT309" i="1"/>
  <c r="CE222" i="1"/>
  <c r="CW248" i="1"/>
  <c r="CF267" i="1"/>
  <c r="CT267" i="1"/>
  <c r="CY219" i="1"/>
  <c r="CS226" i="1"/>
  <c r="CG315" i="1"/>
  <c r="CO255" i="1"/>
  <c r="CU255" i="1"/>
  <c r="CG255" i="1"/>
  <c r="CI272" i="1"/>
  <c r="CO272" i="1"/>
  <c r="CK193" i="1"/>
  <c r="CF264" i="1"/>
  <c r="CW264" i="1"/>
  <c r="CG264" i="1"/>
  <c r="CV274" i="1"/>
  <c r="CK224" i="1"/>
  <c r="CO267" i="1"/>
  <c r="CU267" i="1"/>
  <c r="CG277" i="1"/>
  <c r="CV290" i="1"/>
  <c r="CE218" i="1"/>
  <c r="CA291" i="1"/>
  <c r="CG288" i="1"/>
  <c r="CF255" i="1"/>
  <c r="CG272" i="1"/>
  <c r="CA272" i="1"/>
  <c r="CE193" i="1"/>
  <c r="CS206" i="1"/>
  <c r="CU264" i="1"/>
  <c r="CT261" i="1"/>
  <c r="CH274" i="1"/>
  <c r="CW274" i="1"/>
  <c r="CG274" i="1"/>
  <c r="CF209" i="1"/>
  <c r="CT210" i="1"/>
  <c r="CS231" i="1"/>
  <c r="CO248" i="1"/>
  <c r="CI248" i="1"/>
  <c r="CO281" i="1"/>
  <c r="CT216" i="1"/>
  <c r="CT289" i="1"/>
  <c r="CE239" i="1"/>
  <c r="CF241" i="1"/>
  <c r="CI286" i="1"/>
  <c r="CD315" i="1"/>
  <c r="CU315" i="1"/>
  <c r="CI284" i="1"/>
  <c r="CF198" i="1"/>
  <c r="CT206" i="1"/>
  <c r="CF274" i="1"/>
  <c r="CI274" i="1"/>
  <c r="CT215" i="1"/>
  <c r="CF311" i="1"/>
  <c r="CS238" i="1"/>
  <c r="CE207" i="1"/>
  <c r="CT333" i="1"/>
  <c r="CD345" i="1"/>
  <c r="CT209" i="1"/>
  <c r="CU248" i="1"/>
  <c r="CE226" i="1"/>
  <c r="CS220" i="1"/>
  <c r="CF315" i="1"/>
  <c r="CS315" i="1"/>
  <c r="CT233" i="1"/>
  <c r="CI280" i="1"/>
  <c r="CT254" i="1"/>
  <c r="CY210" i="1"/>
  <c r="CG248" i="1"/>
  <c r="CE216" i="1"/>
  <c r="CH289" i="1"/>
  <c r="CF239" i="1"/>
  <c r="CO286" i="1"/>
  <c r="CR315" i="1"/>
  <c r="CA284" i="1"/>
  <c r="CY202" i="1"/>
  <c r="CU274" i="1"/>
  <c r="CA274" i="1"/>
  <c r="CY215" i="1"/>
  <c r="CR320" i="1"/>
  <c r="CF333" i="1"/>
  <c r="CF332" i="1"/>
  <c r="CG318" i="1"/>
  <c r="CK207" i="1"/>
  <c r="CO265" i="1"/>
  <c r="CA270" i="1"/>
  <c r="CO261" i="1"/>
  <c r="CV261" i="1"/>
  <c r="CS215" i="1"/>
  <c r="CF320" i="1"/>
  <c r="CW276" i="1"/>
  <c r="CK233" i="1"/>
  <c r="CE199" i="1"/>
  <c r="CF211" i="1"/>
  <c r="CF271" i="1"/>
  <c r="CV278" i="1"/>
  <c r="CK209" i="1"/>
  <c r="CF210" i="1"/>
  <c r="CY222" i="1"/>
  <c r="CT222" i="1"/>
  <c r="CF248" i="1"/>
  <c r="CT248" i="1"/>
  <c r="CS221" i="1"/>
  <c r="CF226" i="1"/>
  <c r="CT226" i="1"/>
  <c r="CG257" i="1"/>
  <c r="CS239" i="1"/>
  <c r="CT239" i="1"/>
  <c r="CF286" i="1"/>
  <c r="CW286" i="1"/>
  <c r="CG286" i="1"/>
  <c r="CO288" i="1"/>
  <c r="CT270" i="1"/>
  <c r="CO284" i="1"/>
  <c r="CV284" i="1"/>
  <c r="CT316" i="1"/>
  <c r="CS316" i="1"/>
  <c r="CT202" i="1"/>
  <c r="CS202" i="1"/>
  <c r="CK235" i="1"/>
  <c r="CW261" i="1"/>
  <c r="CK215" i="1"/>
  <c r="CO252" i="1"/>
  <c r="CK211" i="1"/>
  <c r="CH280" i="1"/>
  <c r="CS209" i="1"/>
  <c r="CS222" i="1"/>
  <c r="CH248" i="1"/>
  <c r="CY226" i="1"/>
  <c r="CY239" i="1"/>
  <c r="CH286" i="1"/>
  <c r="CA286" i="1"/>
  <c r="CU288" i="1"/>
  <c r="CH284" i="1"/>
  <c r="CW284" i="1"/>
  <c r="CE316" i="1"/>
  <c r="CK198" i="1"/>
  <c r="CG261" i="1"/>
  <c r="CF215" i="1"/>
  <c r="CD323" i="1"/>
  <c r="CY238" i="1"/>
  <c r="CF233" i="1"/>
  <c r="CT207" i="1"/>
  <c r="CD321" i="1"/>
  <c r="CE317" i="1"/>
  <c r="CD333" i="1"/>
  <c r="CY195" i="1"/>
  <c r="CS205" i="1"/>
  <c r="CQ345" i="1"/>
  <c r="CF195" i="1"/>
  <c r="CS207" i="1"/>
  <c r="CC345" i="1"/>
  <c r="G410" i="1"/>
  <c r="CU278" i="1"/>
  <c r="CT220" i="1"/>
  <c r="CV276" i="1"/>
  <c r="CF238" i="1"/>
  <c r="AY238" i="1" s="1"/>
  <c r="CS233" i="1"/>
  <c r="CG312" i="1"/>
  <c r="CR333" i="1"/>
  <c r="CE333" i="1"/>
  <c r="CQ333" i="1"/>
  <c r="CQ344" i="1"/>
  <c r="CY221" i="1"/>
  <c r="CO287" i="1"/>
  <c r="CV262" i="1"/>
  <c r="CE329" i="1"/>
  <c r="CF329" i="1"/>
  <c r="CE211" i="1"/>
  <c r="CU271" i="1"/>
  <c r="CV271" i="1"/>
  <c r="CV280" i="1"/>
  <c r="CO245" i="1"/>
  <c r="CO278" i="1"/>
  <c r="CG278" i="1"/>
  <c r="CI256" i="1"/>
  <c r="CA289" i="1"/>
  <c r="CI259" i="1"/>
  <c r="CS236" i="1"/>
  <c r="CF287" i="1"/>
  <c r="CW287" i="1"/>
  <c r="CI287" i="1"/>
  <c r="CW258" i="1"/>
  <c r="CT258" i="1"/>
  <c r="CT319" i="1"/>
  <c r="CF214" i="1"/>
  <c r="CU320" i="1"/>
  <c r="CF276" i="1"/>
  <c r="CG276" i="1"/>
  <c r="CF283" i="1"/>
  <c r="CE195" i="1"/>
  <c r="CT329" i="1"/>
  <c r="CT337" i="1"/>
  <c r="CG271" i="1"/>
  <c r="CH271" i="1"/>
  <c r="CT234" i="1"/>
  <c r="CO279" i="1"/>
  <c r="CU256" i="1"/>
  <c r="CA287" i="1"/>
  <c r="CO258" i="1"/>
  <c r="CG258" i="1"/>
  <c r="CV258" i="1"/>
  <c r="CA271" i="1"/>
  <c r="CW280" i="1"/>
  <c r="CA245" i="1"/>
  <c r="CH278" i="1"/>
  <c r="CS237" i="1"/>
  <c r="CY216" i="1"/>
  <c r="CF289" i="1"/>
  <c r="CT259" i="1"/>
  <c r="CF236" i="1"/>
  <c r="CH287" i="1"/>
  <c r="CG287" i="1"/>
  <c r="CU258" i="1"/>
  <c r="CF319" i="1"/>
  <c r="CE214" i="1"/>
  <c r="CE320" i="1"/>
  <c r="CO276" i="1"/>
  <c r="CG251" i="1"/>
  <c r="CV283" i="1"/>
  <c r="CD329" i="1"/>
  <c r="CC329" i="1"/>
  <c r="CR329" i="1"/>
  <c r="C306" i="1"/>
  <c r="A437" i="1" s="1"/>
  <c r="CE337" i="1"/>
  <c r="CO293" i="1"/>
  <c r="CH262" i="1"/>
  <c r="CG262" i="1"/>
  <c r="CS211" i="1"/>
  <c r="CF249" i="1"/>
  <c r="CA280" i="1"/>
  <c r="CF234" i="1"/>
  <c r="CE234" i="1"/>
  <c r="CU245" i="1"/>
  <c r="CT245" i="1"/>
  <c r="CF278" i="1"/>
  <c r="CI278" i="1"/>
  <c r="CH279" i="1"/>
  <c r="CV279" i="1"/>
  <c r="CK221" i="1"/>
  <c r="CT221" i="1"/>
  <c r="CS223" i="1"/>
  <c r="CH256" i="1"/>
  <c r="CA256" i="1"/>
  <c r="CK220" i="1"/>
  <c r="CU259" i="1"/>
  <c r="CT236" i="1"/>
  <c r="CS235" i="1"/>
  <c r="CF224" i="1"/>
  <c r="CT320" i="1"/>
  <c r="CS320" i="1"/>
  <c r="CU276" i="1"/>
  <c r="CI276" i="1"/>
  <c r="CS307" i="1"/>
  <c r="CF262" i="1"/>
  <c r="CI262" i="1"/>
  <c r="CO283" i="1"/>
  <c r="CF205" i="1"/>
  <c r="AY227" i="1"/>
  <c r="CU314" i="1"/>
  <c r="CF337" i="1"/>
  <c r="CS337" i="1"/>
  <c r="CS234" i="1"/>
  <c r="CF245" i="1"/>
  <c r="CW245" i="1"/>
  <c r="CI245" i="1"/>
  <c r="CT231" i="1"/>
  <c r="CA279" i="1"/>
  <c r="CO256" i="1"/>
  <c r="CG256" i="1"/>
  <c r="CV256" i="1"/>
  <c r="CW262" i="1"/>
  <c r="CR337" i="1"/>
  <c r="CQ337" i="1"/>
  <c r="CY211" i="1"/>
  <c r="CH245" i="1"/>
  <c r="CG245" i="1"/>
  <c r="CW278" i="1"/>
  <c r="CA278" i="1"/>
  <c r="CW279" i="1"/>
  <c r="CE221" i="1"/>
  <c r="CF256" i="1"/>
  <c r="CI265" i="1"/>
  <c r="CE236" i="1"/>
  <c r="CT204" i="1"/>
  <c r="CY235" i="1"/>
  <c r="CA252" i="1"/>
  <c r="CA293" i="1"/>
  <c r="CG320" i="1"/>
  <c r="CH276" i="1"/>
  <c r="CA276" i="1"/>
  <c r="CU262" i="1"/>
  <c r="CA262" i="1"/>
  <c r="CT195" i="1"/>
  <c r="CR321" i="1"/>
  <c r="CU322" i="1"/>
  <c r="CS195" i="1"/>
  <c r="CC337" i="1"/>
  <c r="CS334" i="1"/>
  <c r="CC334" i="1"/>
  <c r="CF309" i="1"/>
  <c r="CG309" i="1"/>
  <c r="CO254" i="1"/>
  <c r="CA254" i="1"/>
  <c r="CT237" i="1"/>
  <c r="CA281" i="1"/>
  <c r="CU277" i="1"/>
  <c r="CT277" i="1"/>
  <c r="CH290" i="1"/>
  <c r="CF290" i="1"/>
  <c r="CG290" i="1"/>
  <c r="CK218" i="1"/>
  <c r="CT218" i="1"/>
  <c r="CH291" i="1"/>
  <c r="CF291" i="1"/>
  <c r="CI291" i="1"/>
  <c r="CY241" i="1"/>
  <c r="CK206" i="1"/>
  <c r="CF212" i="1"/>
  <c r="CT212" i="1"/>
  <c r="CU292" i="1"/>
  <c r="CI292" i="1"/>
  <c r="CY224" i="1"/>
  <c r="CE197" i="1"/>
  <c r="CT332" i="1"/>
  <c r="CU318" i="1"/>
  <c r="CQ332" i="1"/>
  <c r="CE318" i="1"/>
  <c r="CF334" i="1"/>
  <c r="CR334" i="1"/>
  <c r="CE334" i="1"/>
  <c r="AW310" i="1"/>
  <c r="CR309" i="1"/>
  <c r="CS309" i="1"/>
  <c r="CF254" i="1"/>
  <c r="CW254" i="1"/>
  <c r="CI254" i="1"/>
  <c r="CK237" i="1"/>
  <c r="CW281" i="1"/>
  <c r="CI281" i="1"/>
  <c r="CO277" i="1"/>
  <c r="CA277" i="1"/>
  <c r="CU290" i="1"/>
  <c r="CA290" i="1"/>
  <c r="CT290" i="1"/>
  <c r="CS218" i="1"/>
  <c r="CU291" i="1"/>
  <c r="CG291" i="1"/>
  <c r="CV291" i="1"/>
  <c r="CE241" i="1"/>
  <c r="CE196" i="1"/>
  <c r="CT200" i="1"/>
  <c r="CF206" i="1"/>
  <c r="CS212" i="1"/>
  <c r="CK212" i="1"/>
  <c r="CO292" i="1"/>
  <c r="CV292" i="1"/>
  <c r="CE224" i="1"/>
  <c r="CR332" i="1"/>
  <c r="CD309" i="1"/>
  <c r="CH254" i="1"/>
  <c r="CG254" i="1"/>
  <c r="CY237" i="1"/>
  <c r="CH281" i="1"/>
  <c r="CF277" i="1"/>
  <c r="CW277" i="1"/>
  <c r="CF257" i="1"/>
  <c r="CO290" i="1"/>
  <c r="CO291" i="1"/>
  <c r="CS241" i="1"/>
  <c r="CY196" i="1"/>
  <c r="CS200" i="1"/>
  <c r="CE206" i="1"/>
  <c r="CF292" i="1"/>
  <c r="CW292" i="1"/>
  <c r="CS224" i="1"/>
  <c r="CQ334" i="1"/>
  <c r="CD334" i="1"/>
  <c r="CY231" i="1"/>
  <c r="CK231" i="1"/>
  <c r="CE240" i="1"/>
  <c r="CS225" i="1"/>
  <c r="CS196" i="1"/>
  <c r="CO263" i="1"/>
  <c r="CR307" i="1"/>
  <c r="CI271" i="1"/>
  <c r="CO271" i="1"/>
  <c r="CF231" i="1"/>
  <c r="CY213" i="1"/>
  <c r="CY220" i="1"/>
  <c r="CK225" i="1"/>
  <c r="CA247" i="1"/>
  <c r="CW265" i="1"/>
  <c r="CF259" i="1"/>
  <c r="CY236" i="1"/>
  <c r="CI270" i="1"/>
  <c r="CH270" i="1"/>
  <c r="CK196" i="1"/>
  <c r="CE198" i="1"/>
  <c r="CY198" i="1"/>
  <c r="CS319" i="1"/>
  <c r="CY214" i="1"/>
  <c r="CK214" i="1"/>
  <c r="CE235" i="1"/>
  <c r="CH261" i="1"/>
  <c r="CA261" i="1"/>
  <c r="CH293" i="1"/>
  <c r="CG293" i="1"/>
  <c r="CV293" i="1"/>
  <c r="CS311" i="1"/>
  <c r="CH253" i="1"/>
  <c r="CA263" i="1"/>
  <c r="CF307" i="1"/>
  <c r="CF251" i="1"/>
  <c r="CG283" i="1"/>
  <c r="CT203" i="1"/>
  <c r="CK205" i="1"/>
  <c r="CF322" i="1"/>
  <c r="CE314" i="1"/>
  <c r="CS322" i="1"/>
  <c r="CG249" i="1"/>
  <c r="CW247" i="1"/>
  <c r="CT196" i="1"/>
  <c r="CF293" i="1"/>
  <c r="CW293" i="1"/>
  <c r="CI293" i="1"/>
  <c r="CT321" i="1"/>
  <c r="V397" i="1"/>
  <c r="CU249" i="1"/>
  <c r="CW271" i="1"/>
  <c r="CT213" i="1"/>
  <c r="CS232" i="1"/>
  <c r="CE220" i="1"/>
  <c r="CT247" i="1"/>
  <c r="CA265" i="1"/>
  <c r="CA259" i="1"/>
  <c r="CU270" i="1"/>
  <c r="CT198" i="1"/>
  <c r="CI273" i="1"/>
  <c r="CE319" i="1"/>
  <c r="CF235" i="1"/>
  <c r="CU261" i="1"/>
  <c r="CF261" i="1"/>
  <c r="CU293" i="1"/>
  <c r="CR311" i="1"/>
  <c r="CA253" i="1"/>
  <c r="CE307" i="1"/>
  <c r="CY217" i="1"/>
  <c r="CW251" i="1"/>
  <c r="CH283" i="1"/>
  <c r="CI283" i="1"/>
  <c r="CK203" i="1"/>
  <c r="CT322" i="1"/>
  <c r="CC346" i="1"/>
  <c r="AL346" i="1" s="1"/>
  <c r="CO249" i="1"/>
  <c r="CT249" i="1"/>
  <c r="CF219" i="1"/>
  <c r="CA288" i="1"/>
  <c r="CS204" i="1"/>
  <c r="CU253" i="1"/>
  <c r="CH263" i="1"/>
  <c r="CI263" i="1"/>
  <c r="CK217" i="1"/>
  <c r="CH251" i="1"/>
  <c r="CR346" i="1"/>
  <c r="CH249" i="1"/>
  <c r="CV249" i="1"/>
  <c r="CE237" i="1"/>
  <c r="CK219" i="1"/>
  <c r="CF216" i="1"/>
  <c r="CH257" i="1"/>
  <c r="CY223" i="1"/>
  <c r="CY232" i="1"/>
  <c r="CT232" i="1"/>
  <c r="CW289" i="1"/>
  <c r="CG289" i="1"/>
  <c r="CV289" i="1"/>
  <c r="CO247" i="1"/>
  <c r="CU247" i="1"/>
  <c r="CG247" i="1"/>
  <c r="CU265" i="1"/>
  <c r="CT265" i="1"/>
  <c r="CH259" i="1"/>
  <c r="CW259" i="1"/>
  <c r="CG259" i="1"/>
  <c r="CH288" i="1"/>
  <c r="CV288" i="1"/>
  <c r="CG270" i="1"/>
  <c r="CO270" i="1"/>
  <c r="CG319" i="1"/>
  <c r="CD319" i="1"/>
  <c r="CT311" i="1"/>
  <c r="CG311" i="1"/>
  <c r="CF253" i="1"/>
  <c r="CW253" i="1"/>
  <c r="CG253" i="1"/>
  <c r="CF263" i="1"/>
  <c r="CT263" i="1"/>
  <c r="CT307" i="1"/>
  <c r="CG307" i="1"/>
  <c r="CU323" i="1"/>
  <c r="CO251" i="1"/>
  <c r="CV251" i="1"/>
  <c r="CU283" i="1"/>
  <c r="CA283" i="1"/>
  <c r="CE233" i="1"/>
  <c r="CK199" i="1"/>
  <c r="CE205" i="1"/>
  <c r="CG314" i="1"/>
  <c r="AY229" i="1"/>
  <c r="AY228" i="1"/>
  <c r="CQ346" i="1"/>
  <c r="CC332" i="1"/>
  <c r="CS332" i="1"/>
  <c r="CD322" i="1"/>
  <c r="CR322" i="1"/>
  <c r="CA249" i="1"/>
  <c r="CT223" i="1"/>
  <c r="CK232" i="1"/>
  <c r="CF247" i="1"/>
  <c r="CI247" i="1"/>
  <c r="CW288" i="1"/>
  <c r="CT288" i="1"/>
  <c r="CR324" i="1"/>
  <c r="CI253" i="1"/>
  <c r="CW263" i="1"/>
  <c r="CR323" i="1"/>
  <c r="CA251" i="1"/>
  <c r="CT251" i="1"/>
  <c r="CU312" i="1"/>
  <c r="CG322" i="1"/>
  <c r="CD314" i="1"/>
  <c r="CT314" i="1"/>
  <c r="CW249" i="1"/>
  <c r="CS216" i="1"/>
  <c r="CF232" i="1"/>
  <c r="CO289" i="1"/>
  <c r="CU289" i="1"/>
  <c r="CH247" i="1"/>
  <c r="CH265" i="1"/>
  <c r="CG265" i="1"/>
  <c r="CO259" i="1"/>
  <c r="CF288" i="1"/>
  <c r="CW270" i="1"/>
  <c r="CF270" i="1"/>
  <c r="CR319" i="1"/>
  <c r="CU324" i="1"/>
  <c r="CD311" i="1"/>
  <c r="CO253" i="1"/>
  <c r="CU263" i="1"/>
  <c r="CG263" i="1"/>
  <c r="CD307" i="1"/>
  <c r="CG323" i="1"/>
  <c r="CU251" i="1"/>
  <c r="CW283" i="1"/>
  <c r="CT205" i="1"/>
  <c r="CE312" i="1"/>
  <c r="CR314" i="1"/>
  <c r="CT312" i="1"/>
  <c r="V402" i="1"/>
  <c r="CF314" i="1"/>
  <c r="CQ335" i="1"/>
  <c r="CF335" i="1"/>
  <c r="CS335" i="1"/>
  <c r="CT335" i="1"/>
  <c r="CC335" i="1"/>
  <c r="CR335" i="1"/>
  <c r="CE335" i="1"/>
  <c r="CD335" i="1"/>
  <c r="CY240" i="1"/>
  <c r="CT240" i="1"/>
  <c r="CS213" i="1"/>
  <c r="CD324" i="1"/>
  <c r="CH252" i="1"/>
  <c r="CI252" i="1"/>
  <c r="CK240" i="1"/>
  <c r="CF213" i="1"/>
  <c r="CE213" i="1"/>
  <c r="CS219" i="1"/>
  <c r="CF223" i="1"/>
  <c r="CE223" i="1"/>
  <c r="CY225" i="1"/>
  <c r="CT225" i="1"/>
  <c r="CE200" i="1"/>
  <c r="CY200" i="1"/>
  <c r="CE204" i="1"/>
  <c r="CY204" i="1"/>
  <c r="CO273" i="1"/>
  <c r="CE324" i="1"/>
  <c r="CF324" i="1"/>
  <c r="CF252" i="1"/>
  <c r="CT252" i="1"/>
  <c r="CE323" i="1"/>
  <c r="CF323" i="1"/>
  <c r="CF217" i="1"/>
  <c r="CT217" i="1"/>
  <c r="AY208" i="1"/>
  <c r="CU321" i="1"/>
  <c r="CG321" i="1"/>
  <c r="CS321" i="1"/>
  <c r="CF321" i="1"/>
  <c r="CF203" i="1"/>
  <c r="CY203" i="1"/>
  <c r="CS203" i="1"/>
  <c r="CD318" i="1"/>
  <c r="CS318" i="1"/>
  <c r="CR318" i="1"/>
  <c r="CK200" i="1"/>
  <c r="CK204" i="1"/>
  <c r="CW273" i="1"/>
  <c r="CG324" i="1"/>
  <c r="CW252" i="1"/>
  <c r="CK201" i="1"/>
  <c r="CS201" i="1"/>
  <c r="CY201" i="1"/>
  <c r="CE219" i="1"/>
  <c r="CF225" i="1"/>
  <c r="CF273" i="1"/>
  <c r="CT324" i="1"/>
  <c r="CU252" i="1"/>
  <c r="CG252" i="1"/>
  <c r="CT323" i="1"/>
  <c r="CS217" i="1"/>
  <c r="CF201" i="1"/>
  <c r="CT201" i="1"/>
  <c r="CF312" i="1"/>
  <c r="CR312" i="1"/>
  <c r="CS312" i="1"/>
  <c r="CY197" i="1"/>
  <c r="CK197" i="1"/>
  <c r="CF197" i="1"/>
  <c r="CS197" i="1"/>
  <c r="CS317" i="1"/>
  <c r="CT317" i="1"/>
  <c r="CD317" i="1"/>
  <c r="CU317" i="1"/>
  <c r="CG317" i="1"/>
  <c r="CF199" i="1"/>
  <c r="CS199" i="1"/>
  <c r="CY199" i="1"/>
  <c r="CO257" i="1"/>
  <c r="CT257" i="1"/>
  <c r="CW257" i="1"/>
  <c r="CI257" i="1"/>
  <c r="CU273" i="1"/>
  <c r="CT273" i="1"/>
  <c r="CA257" i="1"/>
  <c r="AY282" i="1"/>
  <c r="CU257" i="1"/>
  <c r="CG273" i="1"/>
  <c r="CA273" i="1"/>
  <c r="CU308" i="1"/>
  <c r="CG308" i="1"/>
  <c r="CT308" i="1"/>
  <c r="CE308" i="1"/>
  <c r="CR308" i="1"/>
  <c r="CF308" i="1"/>
  <c r="CD308" i="1"/>
  <c r="CS308" i="1"/>
  <c r="AY230" i="1"/>
  <c r="AW313" i="1"/>
  <c r="AY266" i="1"/>
  <c r="V352" i="1"/>
  <c r="AY269" i="1"/>
  <c r="AL344" i="1" l="1"/>
  <c r="AY267" i="1"/>
  <c r="AY236" i="1"/>
  <c r="AY210" i="1"/>
  <c r="AX336" i="1"/>
  <c r="AY206" i="1"/>
  <c r="AY250" i="1"/>
  <c r="AY231" i="1"/>
  <c r="AY226" i="1"/>
  <c r="AY241" i="1"/>
  <c r="AY203" i="1"/>
  <c r="AY260" i="1"/>
  <c r="AX339" i="1"/>
  <c r="AY202" i="1"/>
  <c r="AX330" i="1"/>
  <c r="AY222" i="1"/>
  <c r="AY268" i="1"/>
  <c r="AX331" i="1"/>
  <c r="AY207" i="1"/>
  <c r="AY258" i="1"/>
  <c r="AY280" i="1"/>
  <c r="AY275" i="1"/>
  <c r="AY216" i="1"/>
  <c r="AY212" i="1"/>
  <c r="AY239" i="1"/>
  <c r="AY272" i="1"/>
  <c r="AY285" i="1"/>
  <c r="AX338" i="1"/>
  <c r="AY218" i="1"/>
  <c r="AW316" i="1"/>
  <c r="AY264" i="1"/>
  <c r="AX333" i="1"/>
  <c r="AY199" i="1"/>
  <c r="AY193" i="1"/>
  <c r="AY277" i="1"/>
  <c r="AY255" i="1"/>
  <c r="AY292" i="1"/>
  <c r="AY279" i="1"/>
  <c r="AY256" i="1"/>
  <c r="AY211" i="1"/>
  <c r="AY195" i="1"/>
  <c r="AY284" i="1"/>
  <c r="AY274" i="1"/>
  <c r="AL345" i="1"/>
  <c r="AW315" i="1"/>
  <c r="AY233" i="1"/>
  <c r="AY217" i="1"/>
  <c r="AY270" i="1"/>
  <c r="AY265" i="1"/>
  <c r="AY248" i="1"/>
  <c r="AY209" i="1"/>
  <c r="AX332" i="1"/>
  <c r="AY240" i="1"/>
  <c r="AY198" i="1"/>
  <c r="AY281" i="1"/>
  <c r="AW309" i="1"/>
  <c r="AW320" i="1"/>
  <c r="AX329" i="1"/>
  <c r="AY245" i="1"/>
  <c r="AY215" i="1"/>
  <c r="AY286" i="1"/>
  <c r="AY225" i="1"/>
  <c r="AW319" i="1"/>
  <c r="AY287" i="1"/>
  <c r="AY276" i="1"/>
  <c r="AY293" i="1"/>
  <c r="AY251" i="1"/>
  <c r="AY261" i="1"/>
  <c r="AY271" i="1"/>
  <c r="AX334" i="1"/>
  <c r="AY196" i="1"/>
  <c r="AY291" i="1"/>
  <c r="AY254" i="1"/>
  <c r="AY278" i="1"/>
  <c r="AY262" i="1"/>
  <c r="AY257" i="1"/>
  <c r="AY224" i="1"/>
  <c r="AW322" i="1"/>
  <c r="AY232" i="1"/>
  <c r="AY214" i="1"/>
  <c r="AY221" i="1"/>
  <c r="AX337" i="1"/>
  <c r="AY234" i="1"/>
  <c r="AY223" i="1"/>
  <c r="AY237" i="1"/>
  <c r="AY290" i="1"/>
  <c r="AY289" i="1"/>
  <c r="AY220" i="1"/>
  <c r="AW318" i="1"/>
  <c r="AW321" i="1"/>
  <c r="AW307" i="1"/>
  <c r="AW311" i="1"/>
  <c r="AY205" i="1"/>
  <c r="AY219" i="1"/>
  <c r="AW323" i="1"/>
  <c r="AY213" i="1"/>
  <c r="AW314" i="1"/>
  <c r="AY247" i="1"/>
  <c r="AY253" i="1"/>
  <c r="AY259" i="1"/>
  <c r="AY235" i="1"/>
  <c r="AW317" i="1"/>
  <c r="AY252" i="1"/>
  <c r="AW312" i="1"/>
  <c r="AY204" i="1"/>
  <c r="AY249" i="1"/>
  <c r="AY288" i="1"/>
  <c r="AY263" i="1"/>
  <c r="AY283" i="1"/>
  <c r="AY197" i="1"/>
  <c r="AY201" i="1"/>
  <c r="AY200" i="1"/>
  <c r="AW324" i="1"/>
  <c r="AY273" i="1"/>
  <c r="AX335" i="1"/>
  <c r="B437" i="1"/>
  <c r="AW308" i="1"/>
</calcChain>
</file>

<file path=xl/sharedStrings.xml><?xml version="1.0" encoding="utf-8"?>
<sst xmlns="http://schemas.openxmlformats.org/spreadsheetml/2006/main" count="18876" uniqueCount="407">
  <si>
    <t>SERVICIO DE SALUD</t>
  </si>
  <si>
    <t>REM-A05.   INGRESOS Y EGRESOS POR CONDICIÓN Y PROBLEMAS DE SALUD</t>
  </si>
  <si>
    <t>SECCIÓN A: INGRESOS DE GESTANTES A PROGRAMA PRENATAL</t>
  </si>
  <si>
    <t>CONDICIÓN</t>
  </si>
  <si>
    <t xml:space="preserve">TOTAL      </t>
  </si>
  <si>
    <t>RANGO ETARIO</t>
  </si>
  <si>
    <t>Víctima de Violencia de Género</t>
  </si>
  <si>
    <t>Ingresos por Traslado</t>
  </si>
  <si>
    <t>Ingresos con Control Precoz Extrasistema</t>
  </si>
  <si>
    <t>Derivación por IVE causal 3 &lt;14 años</t>
  </si>
  <si>
    <t>Identidad de género</t>
  </si>
  <si>
    <t>Personas con discapacidad</t>
  </si>
  <si>
    <t>Pueblos Originarios</t>
  </si>
  <si>
    <t>Migrantes</t>
  </si>
  <si>
    <t>Menor
de 14 años</t>
  </si>
  <si>
    <t>14 años</t>
  </si>
  <si>
    <t>15 - 19 años</t>
  </si>
  <si>
    <t>20 - 24 años</t>
  </si>
  <si>
    <t>25 - 29 años</t>
  </si>
  <si>
    <t>30 - 34 años</t>
  </si>
  <si>
    <t>35 - 39 años</t>
  </si>
  <si>
    <t>40 - 44 años</t>
  </si>
  <si>
    <t>45 - 49 años</t>
  </si>
  <si>
    <t>50 - 54 años</t>
  </si>
  <si>
    <t>55 y más años</t>
  </si>
  <si>
    <t>Trans masculino</t>
  </si>
  <si>
    <t>No binarie</t>
  </si>
  <si>
    <t>Menor de 20 años</t>
  </si>
  <si>
    <t>20 y más años</t>
  </si>
  <si>
    <t>Gestantes Ingresadas</t>
  </si>
  <si>
    <t>Primigestas Ingresadas</t>
  </si>
  <si>
    <t>Gestantes Ingresadas antes de las 14 Semanas</t>
  </si>
  <si>
    <t>Gestantes con Embarazo no Planificado</t>
  </si>
  <si>
    <t>SECCIÓN B: INGRESO DE GESTANTES CON PATOLOGÍA DE ALTO RIESGO OBSTÉTRICO A LA UNIDAD DE ARO  (Nivel Secundario)</t>
  </si>
  <si>
    <t>PATOLOGÍA</t>
  </si>
  <si>
    <t>Nº de Ingreso a ARO</t>
  </si>
  <si>
    <t>Víctima de violencia de género</t>
  </si>
  <si>
    <t>Nº de Gestantes Ingresadas</t>
  </si>
  <si>
    <t>Preeclampsia (PE)</t>
  </si>
  <si>
    <t>Síndrome Hipertensivo del Embarazo (SHE)</t>
  </si>
  <si>
    <t xml:space="preserve"> </t>
  </si>
  <si>
    <t>Factores de Riesgo y Condicionantes de Parto Prematuro</t>
  </si>
  <si>
    <t>Retardo Crecimiento Intrauterino (RCIU)</t>
  </si>
  <si>
    <t>SÍFILIS</t>
  </si>
  <si>
    <t>VIH</t>
  </si>
  <si>
    <t>Diabetes</t>
  </si>
  <si>
    <t>Cesárea Anterior</t>
  </si>
  <si>
    <t>Malformación Congénita</t>
  </si>
  <si>
    <t>Hipotiroidismo</t>
  </si>
  <si>
    <t>Diabetes Gestacional</t>
  </si>
  <si>
    <t>Hipertensión Crónica</t>
  </si>
  <si>
    <t>Otras Patologías del Embarazo</t>
  </si>
  <si>
    <t xml:space="preserve">SECCIÓN C: INGRESOS A PROGRAMA DE REGULACIÓN DE FERTILIDAD </t>
  </si>
  <si>
    <t>MÉTODOS</t>
  </si>
  <si>
    <t>Espacios Amigables/ Adolescentes</t>
  </si>
  <si>
    <t>Ingreso por cambio de Método Anticonceptivo</t>
  </si>
  <si>
    <t>Inicio precoz de MAC nivel secundario y terciario</t>
  </si>
  <si>
    <t>Ingreso a Anticoncepción post aborto</t>
  </si>
  <si>
    <t>Identidad de Género</t>
  </si>
  <si>
    <t>Personas con Discpacidad</t>
  </si>
  <si>
    <t>Menos
de 15 años</t>
  </si>
  <si>
    <t>55 - 59 años</t>
  </si>
  <si>
    <t>60 - 64 años</t>
  </si>
  <si>
    <t>65 - 69 años</t>
  </si>
  <si>
    <t>70 y más años</t>
  </si>
  <si>
    <t>Trans femenino</t>
  </si>
  <si>
    <t>TOTAL REGULACIÓN DE FERTILIDAD</t>
  </si>
  <si>
    <t>D.I.U. T con Cobre</t>
  </si>
  <si>
    <t>D.I.U. con Levonorgestrel</t>
  </si>
  <si>
    <t>Hormonal</t>
  </si>
  <si>
    <t>Oral Combinado</t>
  </si>
  <si>
    <t>Oral Progestágeno</t>
  </si>
  <si>
    <t>Inyectable Combinado</t>
  </si>
  <si>
    <t>Inyectable Progestágeno</t>
  </si>
  <si>
    <t>Implante Etonogestrel (3 años)</t>
  </si>
  <si>
    <t>Implante Levonorgestrel (5 años)</t>
  </si>
  <si>
    <t>Anillo Vaginal</t>
  </si>
  <si>
    <t xml:space="preserve"> Sólo preservativo MAC                                                                                                                                                                                                                                             </t>
  </si>
  <si>
    <t>Mujer</t>
  </si>
  <si>
    <t>Hombres</t>
  </si>
  <si>
    <t>Esterilización Quirúrgica</t>
  </si>
  <si>
    <t>Otros</t>
  </si>
  <si>
    <t>Método de Regulación de Fertilidad más Preservativos</t>
  </si>
  <si>
    <t>Gestantes que reciben preservativo</t>
  </si>
  <si>
    <t>SECCIÓN C1: INGRESOS A SALUD SEXUAL</t>
  </si>
  <si>
    <t>Preservativo/Practica Sexual Segura</t>
  </si>
  <si>
    <t>Lubricantes</t>
  </si>
  <si>
    <t>Condón Femenino</t>
  </si>
  <si>
    <t>SECCIÓN C2: EGRESOS DE PROGRAMA DE REGULACIÓN DE FERTILIDAD Y SALUD SEXUAL</t>
  </si>
  <si>
    <t xml:space="preserve">SECCIÓN D: INGRESOS A PROGRAMA CONTROL DE CLIMATERIO </t>
  </si>
  <si>
    <t>CONCEPTO</t>
  </si>
  <si>
    <t>TOTAL</t>
  </si>
  <si>
    <t>Ingresos</t>
  </si>
  <si>
    <t>SECCIÓN E:  INGRESOS  A CONTROL DE SALUD DE RECIÉN NACIDOS</t>
  </si>
  <si>
    <t>EDAD</t>
  </si>
  <si>
    <t>Niños</t>
  </si>
  <si>
    <t>Niñas</t>
  </si>
  <si>
    <t xml:space="preserve">Menor o igual a 28 días </t>
  </si>
  <si>
    <t xml:space="preserve">SECCIÓN F:  INGRESOS Y EGRESOS A SALA DE ESTIMULACIÓN, SERVICIO ITINERANTE Y ATENCIÓN DOMICILIARIA </t>
  </si>
  <si>
    <t xml:space="preserve">NIÑO / A (CON) </t>
  </si>
  <si>
    <t xml:space="preserve">TOTAL    </t>
  </si>
  <si>
    <t>INGRESOS</t>
  </si>
  <si>
    <t>Egresos</t>
  </si>
  <si>
    <t>Niños y niñas Mejor Niñez</t>
  </si>
  <si>
    <t>Sala de Estimulación</t>
  </si>
  <si>
    <t>Servicio Itinerante en Centro de Salud</t>
  </si>
  <si>
    <t>Atención Domiciliaria</t>
  </si>
  <si>
    <t xml:space="preserve">Cumplimiento de tratamiento Sala de Estimulación </t>
  </si>
  <si>
    <t>Servicio Itinerante</t>
  </si>
  <si>
    <t>Derivación a Especialidad</t>
  </si>
  <si>
    <t>Inasistente</t>
  </si>
  <si>
    <t>Menos de 7 meses</t>
  </si>
  <si>
    <t>7 - 11 meses</t>
  </si>
  <si>
    <t>12 - 17 meses</t>
  </si>
  <si>
    <t>18 - 23 meses</t>
  </si>
  <si>
    <t>24 - 47 meses</t>
  </si>
  <si>
    <t>48 - 59 meses</t>
  </si>
  <si>
    <t>0-11 meses</t>
  </si>
  <si>
    <t>12-23 meses</t>
  </si>
  <si>
    <t>24-59 meses</t>
  </si>
  <si>
    <t>Ambos Sexos</t>
  </si>
  <si>
    <t>Mujeres</t>
  </si>
  <si>
    <t>Normal con Rezago</t>
  </si>
  <si>
    <t>Riesgo</t>
  </si>
  <si>
    <t>Retraso</t>
  </si>
  <si>
    <t>Normal con Riesgo Biopsicosocial</t>
  </si>
  <si>
    <t>SECCIÓN F.1: REINGRESOS Y EGRESOS POR SEGUNDA VEZ A SALA DE ESTIMULACIÓN, SERVICIO ITINERANTE Y ATENCIÓN DOMICILIARIA</t>
  </si>
  <si>
    <t>SALA DE ESTIMULACIÓN</t>
  </si>
  <si>
    <t>SERVICIO ITINERANTE</t>
  </si>
  <si>
    <t>ATENCIÓN DOMICILIARIA</t>
  </si>
  <si>
    <t xml:space="preserve">EGRESOS POR SEGUNDA VEZ Y RESULTADOS DE REEVALUACIÓN POST EGRESO </t>
  </si>
  <si>
    <t>24- 59 meses</t>
  </si>
  <si>
    <t>Motivo Egreso</t>
  </si>
  <si>
    <t>Resultado de Reevaluación</t>
  </si>
  <si>
    <t>Cumplimien-to de tratamiento</t>
  </si>
  <si>
    <t>Recuperado</t>
  </si>
  <si>
    <t>No Recuperado</t>
  </si>
  <si>
    <t>SECCIÓN G: INGRESO DE NIÑOS, NIÑAS Y ADOLESCENTES CON NECESIDADES ESPECIALES  A CONTROL DE SALUD EN APS</t>
  </si>
  <si>
    <t>NANEAS</t>
  </si>
  <si>
    <t>RANGO ETARIO Y SEXO</t>
  </si>
  <si>
    <t xml:space="preserve"> 0 - 4 años</t>
  </si>
  <si>
    <t xml:space="preserve"> 5 - 9 años</t>
  </si>
  <si>
    <t xml:space="preserve"> 10 -14 años</t>
  </si>
  <si>
    <t>Total Ingresos</t>
  </si>
  <si>
    <t>Baja Complejidad</t>
  </si>
  <si>
    <t>Mediana Complejidad</t>
  </si>
  <si>
    <t>Alta Complejidad</t>
  </si>
  <si>
    <t>SECCIÓN H: INGRESOS AL PROGRAMA DE SALUD CARDIOVASCULAR (PSCV)</t>
  </si>
  <si>
    <t>70 - 74 años</t>
  </si>
  <si>
    <t>75 - 79 años</t>
  </si>
  <si>
    <t>80 y más años</t>
  </si>
  <si>
    <t>Ingresos al PSCV</t>
  </si>
  <si>
    <t>Programa de Salud Cardiovascular</t>
  </si>
  <si>
    <t>Hipertensión Arterial</t>
  </si>
  <si>
    <t>Diabetes Mellitus</t>
  </si>
  <si>
    <t>Dislipidemia</t>
  </si>
  <si>
    <t>Antecedentes de Infarto Agudo al Miocardio (IAM)</t>
  </si>
  <si>
    <t>Antecedentes de otras enfermedades cardiovasculares (se excluye IAM y ACV)</t>
  </si>
  <si>
    <t>Antecedentes Enf. Cerebrovascular (ACV)</t>
  </si>
  <si>
    <t>Enfermedad Renal Crónica</t>
  </si>
  <si>
    <t>Tabaquismo ≥ 55 años</t>
  </si>
  <si>
    <t>Protocolo HEARTS</t>
  </si>
  <si>
    <t>SECCIÓN I: EGRESOS  DEL PROGAMA DE SALUD CARDIOVASCULAR (PSCV)</t>
  </si>
  <si>
    <t>CAUSAL DE EGRESO</t>
  </si>
  <si>
    <t>Abandono</t>
  </si>
  <si>
    <t>Traslado</t>
  </si>
  <si>
    <t>Fallecimiento</t>
  </si>
  <si>
    <t>No cumple criterio de inclusión</t>
  </si>
  <si>
    <t>Egresos del PSCV</t>
  </si>
  <si>
    <t>Antecedentes Infarto Agudo al Miocardio (IAM)</t>
  </si>
  <si>
    <t xml:space="preserve">SECCIÓN J: INGRESOS Y EGRESOS AL PROGRAMA DE PACIENTES CON DEPENDENCIA LEVE, MODERADA Y SEVERA </t>
  </si>
  <si>
    <t>TOTAL INGRESOS</t>
  </si>
  <si>
    <t xml:space="preserve"> 10 - 14 años</t>
  </si>
  <si>
    <t>Altas</t>
  </si>
  <si>
    <t>Abandono/
Traslado</t>
  </si>
  <si>
    <t>Dependencia Leve</t>
  </si>
  <si>
    <t>Dependencia Moderada</t>
  </si>
  <si>
    <t xml:space="preserve">Dependencia Severa  </t>
  </si>
  <si>
    <t>Oncológico</t>
  </si>
  <si>
    <t>No Oncológico</t>
  </si>
  <si>
    <t>Dependencia severa (lesiones por presión)</t>
  </si>
  <si>
    <t>SECCIÓN K: INGRESOS AL PROGRAMA DEL ADULTO MAYOR SEGÚN CONDICIÓN DE FUNCIONALIDAD Y DEPENDENCIA</t>
  </si>
  <si>
    <t>EMPAM</t>
  </si>
  <si>
    <t>Autovalente sin Riesgo</t>
  </si>
  <si>
    <t>Autovalente con Riesgo</t>
  </si>
  <si>
    <t>Riesgo de Dependencia</t>
  </si>
  <si>
    <t>SUBTOTAL</t>
  </si>
  <si>
    <t>BARTHEL</t>
  </si>
  <si>
    <t>Dependiente Leve</t>
  </si>
  <si>
    <t>Dependiente Moderado</t>
  </si>
  <si>
    <t>Dependiente Grave</t>
  </si>
  <si>
    <t>Dependiente Total</t>
  </si>
  <si>
    <t xml:space="preserve">TOTAL  </t>
  </si>
  <si>
    <t>SECCIÓN L: EGRESOS DEL PROGRAMA DEL ADULTO MAYOR SEGÚN CONDICIÓN DE FUNCIONALIDAD Y DEPENDENCIA</t>
  </si>
  <si>
    <t>SECCIÓN M: INGRESOS Y EGRESOS DEL PROGRAMA MÁS ADULTOS MAYORES AUTOVALENTES</t>
  </si>
  <si>
    <t>Ingreso</t>
  </si>
  <si>
    <t>Egreso</t>
  </si>
  <si>
    <t>Completa Ciclo</t>
  </si>
  <si>
    <t>* Los pacientes de 60 a 64 años, no debe desagregarse por condición de funcionalidad, por ello sólo se registran en la primera fila (Autovalente sin riesgo).</t>
  </si>
  <si>
    <t>** Para la desagregación por funcionalidad se contabiliza desde 65 y mas años. Sólo para el cálculo del total de los ingresos se contabiliza el rango de 60 - 64 años.</t>
  </si>
  <si>
    <t>SECCIÓN N: INGRESOS AL PROGRAMA DE SALUD MENTAL EN APS /ESPECIALIDAD</t>
  </si>
  <si>
    <t>MOTIVO DE INGRESO</t>
  </si>
  <si>
    <t>0 - 4 años</t>
  </si>
  <si>
    <t>5 - 9 años</t>
  </si>
  <si>
    <t>10 - 14 años</t>
  </si>
  <si>
    <t>Gestantes</t>
  </si>
  <si>
    <t xml:space="preserve">Madre de hijo menor de 5 años </t>
  </si>
  <si>
    <t>Niños, Niñas, Adolescentes y Jóvenes  SENAME</t>
  </si>
  <si>
    <t>Niños, Niñas, Adolescentes y Jóvenes  Mejor Niñez</t>
  </si>
  <si>
    <t>TRANS</t>
  </si>
  <si>
    <t>TRANS Femenino/
Masculino</t>
  </si>
  <si>
    <t>Adolescentes derivados de Espacios Amigables</t>
  </si>
  <si>
    <t>Masculino</t>
  </si>
  <si>
    <t>Femenino</t>
  </si>
  <si>
    <t>INGRESOS AL PROGRAMA</t>
  </si>
  <si>
    <t>FACTORES DE RIESGO Y CONDICIONANTES DE LA SALUD MENTAL</t>
  </si>
  <si>
    <t>Violencia Física</t>
  </si>
  <si>
    <t>Victima</t>
  </si>
  <si>
    <t>Agresor/a</t>
  </si>
  <si>
    <t>Violencia Sexual</t>
  </si>
  <si>
    <t>Violencia Psicológica</t>
  </si>
  <si>
    <t>Abuso sexual</t>
  </si>
  <si>
    <t>Suicidio</t>
  </si>
  <si>
    <t>Ideación</t>
  </si>
  <si>
    <t>Intento</t>
  </si>
  <si>
    <t xml:space="preserve">PERSONAS CON DIAGNÓSTICOS DE TRASTORNOS MENTALES </t>
  </si>
  <si>
    <t>Trastornos del Humor
(Afectivos)</t>
  </si>
  <si>
    <t>Depresión Leve</t>
  </si>
  <si>
    <t>Depresión Moderada</t>
  </si>
  <si>
    <t>Depresión Grave</t>
  </si>
  <si>
    <t>Depresión Post Parto</t>
  </si>
  <si>
    <t>Trastorno Bipolar</t>
  </si>
  <si>
    <t>Depresión Refractaria</t>
  </si>
  <si>
    <t>Depresión Grave Con Psicosis</t>
  </si>
  <si>
    <t>Depresión con Alto Riesgo Suicida</t>
  </si>
  <si>
    <t>Trastornos Mentales y del Comportamiento Debido a Consumo Sustancias Psicotrópicas</t>
  </si>
  <si>
    <t>Consumo Perjudicial de Alcohol</t>
  </si>
  <si>
    <t>Consumo Dependiente del Alcohol</t>
  </si>
  <si>
    <t>Consumo Perjudicial de Drogas</t>
  </si>
  <si>
    <t>Consumo Dependiente de Drogas</t>
  </si>
  <si>
    <t>Consumo de Drogas y Alcohol</t>
  </si>
  <si>
    <t>Trastornos del Comportamiento y de Las Emociones de Comienzo Habitual en la Infancia y Adolescencia</t>
  </si>
  <si>
    <t>Trastorno Hipercinéticos</t>
  </si>
  <si>
    <t>Trastorno Disocial Desafiante y Oposicionista</t>
  </si>
  <si>
    <t>Trastorno de Ansiedad de Separación en la Infancia</t>
  </si>
  <si>
    <t>Otros Trastornos del Comportamiento y de las Emociones de Comienzo Habitual en La Infancia y Adolescencia</t>
  </si>
  <si>
    <t>Trastornos de Ansiedad</t>
  </si>
  <si>
    <t>Trastorno de Estrés Post Traumático</t>
  </si>
  <si>
    <t xml:space="preserve">Trastorno de Pánico  </t>
  </si>
  <si>
    <t>Fobias Sociales</t>
  </si>
  <si>
    <t>Trastornos de Ansiedad Generalizada</t>
  </si>
  <si>
    <t>Otros Trastornos de Ansiedad</t>
  </si>
  <si>
    <t xml:space="preserve">
Demencias (Incluye Alzheimer)</t>
  </si>
  <si>
    <t>Leve</t>
  </si>
  <si>
    <t>Moderado</t>
  </si>
  <si>
    <t>Avanzado</t>
  </si>
  <si>
    <t>Esquizofrenia</t>
  </si>
  <si>
    <t>Trastorno Adaptativo</t>
  </si>
  <si>
    <t>Trastornos de la Conducta Alimentaria</t>
  </si>
  <si>
    <t>Retraso Mental</t>
  </si>
  <si>
    <t>Trastorno de Personalidad</t>
  </si>
  <si>
    <t>Trastorno Generalizados del Desarrollo</t>
  </si>
  <si>
    <t>Autismo</t>
  </si>
  <si>
    <t>Asperger</t>
  </si>
  <si>
    <t>Síndrome de Rett</t>
  </si>
  <si>
    <t>Trastorno Desintegrativo de la Infancia</t>
  </si>
  <si>
    <t>Trastorno Generalizado del Desarrollo no Específico</t>
  </si>
  <si>
    <t>Epilepsia</t>
  </si>
  <si>
    <t>Otras</t>
  </si>
  <si>
    <t>SECCIÓN O: EGRESOS DEL PROGRAMA DE SALUD  MENTAL POR ALTAS CLÍNICAS EN APS /ESPECIALIDAD</t>
  </si>
  <si>
    <t>MOTIVO DE EGRESO</t>
  </si>
  <si>
    <t>EGRESOS</t>
  </si>
  <si>
    <t>Niños, Niñas, Adolescentes y Jóvenes Mejor Niñez</t>
  </si>
  <si>
    <t>TRANS Masculino/
Femenino</t>
  </si>
  <si>
    <t>Traslado o Derivación</t>
  </si>
  <si>
    <t>EGRESOS DEL PROGRAMA</t>
  </si>
  <si>
    <t>Depresión Grave con Psicosis</t>
  </si>
  <si>
    <t>Trastornos del Comportamiento y de las Emociones de Comienzo Habitual en la Infancia y Adolescencia</t>
  </si>
  <si>
    <t xml:space="preserve">
Trastornos de Ansiedad</t>
  </si>
  <si>
    <t>SECCIÓN P:  PROGRAMA DE REHABILITACIÓN (PERSONAS CON TRASTORNOS PSIQUIÁTRICOS)</t>
  </si>
  <si>
    <t>TIPO DE PROGRAMA</t>
  </si>
  <si>
    <t>RUBRO</t>
  </si>
  <si>
    <t>Programa de Rehabilitación Tipo I</t>
  </si>
  <si>
    <t xml:space="preserve">
Programa de Rehabilitación Tipo II</t>
  </si>
  <si>
    <t>SECCIÓN Q: INGRESOS Y EGRESOS A PROGRAMA INFECCIÓN POR TRANSMISIÓN SEXUAL (Uso de establecimientos que realizan atención de ITS)</t>
  </si>
  <si>
    <t>PATOLOGÍAS</t>
  </si>
  <si>
    <t xml:space="preserve">TOTAL </t>
  </si>
  <si>
    <t>Niños, Niñas, Adolescentes y Jóvenes SENAME</t>
  </si>
  <si>
    <t>Total</t>
  </si>
  <si>
    <t>Por alta</t>
  </si>
  <si>
    <t>Por abandono</t>
  </si>
  <si>
    <t xml:space="preserve">Hombres </t>
  </si>
  <si>
    <t>TOTAL DE INGRESOS</t>
  </si>
  <si>
    <t>Sífilis</t>
  </si>
  <si>
    <t>Gonorrea</t>
  </si>
  <si>
    <t>Condiloma</t>
  </si>
  <si>
    <t>Herpes</t>
  </si>
  <si>
    <t>Chlamydias</t>
  </si>
  <si>
    <t>Uretritis no Gonocócica</t>
  </si>
  <si>
    <t>Linfogranuloma</t>
  </si>
  <si>
    <t>Chancroide</t>
  </si>
  <si>
    <t>Otras ITS</t>
  </si>
  <si>
    <t>No Gestantes</t>
  </si>
  <si>
    <t>SECCIÓN R: INGRESOS Y EGRESOS DEL PROGRAMA DE VIH/SIDA (Uso exclusivo Centros de Atención VIH-SIDA)</t>
  </si>
  <si>
    <t>Menor de 6 meses</t>
  </si>
  <si>
    <t>6 - 11 meses</t>
  </si>
  <si>
    <t>12 - 24 meses</t>
  </si>
  <si>
    <t>3 - 4 años</t>
  </si>
  <si>
    <t>75 y más años</t>
  </si>
  <si>
    <t xml:space="preserve">Ingresos al programa </t>
  </si>
  <si>
    <t>Reingresos por abandono</t>
  </si>
  <si>
    <t>Total egresos</t>
  </si>
  <si>
    <t>Egresos por Fallecimiento (Incluido en Total Egresos)</t>
  </si>
  <si>
    <t>Egresos por Alta Hijo VIH (-) de Madre VIH (+)Incluido en Total Egresos</t>
  </si>
  <si>
    <t>Evaluación Movilidad Programa</t>
  </si>
  <si>
    <t>Abandono Controles</t>
  </si>
  <si>
    <t>Abandono Tratamiento</t>
  </si>
  <si>
    <t>Abandono de la Atención</t>
  </si>
  <si>
    <t>Egresos por Traslado</t>
  </si>
  <si>
    <t>SECCIÓN S: INGRESOS Y EGRESOS POR COMERCIO SEXUAL (Uso exclusivo de Unidades Control Comercio Sexual)</t>
  </si>
  <si>
    <t>Inasistentes</t>
  </si>
  <si>
    <t>SECCIÓN T: INGRESOS Y EGRESOS PROGRAMA DE ACOMPAÑAMIENTO PSICOSOCIAL EN ATENCIÓN PRIMARIA</t>
  </si>
  <si>
    <t>ACTIVIDAD</t>
  </si>
  <si>
    <t xml:space="preserve">TOTAL               </t>
  </si>
  <si>
    <t>Aumento de funcionalidad familiar (4 puntos o más)</t>
  </si>
  <si>
    <t>Cumple con el 70% de los objetivos del plan de acompañamiento</t>
  </si>
  <si>
    <t>Egreso por alta clínica del Prog de Salud Mental</t>
  </si>
  <si>
    <t>SECCIÓN U: INGRESOS  INTEGRALES DE PERSONAS CON CONDICIONES CRÓNICAS EN ATENCIÓN PRIMARIA</t>
  </si>
  <si>
    <t>RIESGO</t>
  </si>
  <si>
    <t>REALIZADO POR</t>
  </si>
  <si>
    <t>Realizado en domicilio</t>
  </si>
  <si>
    <t>Dupla (Médico + Profesional no médico)</t>
  </si>
  <si>
    <t>Médico</t>
  </si>
  <si>
    <t>Profesional No Médico</t>
  </si>
  <si>
    <t>Ingreso Integral</t>
  </si>
  <si>
    <t>Riesgo Leve (G1)</t>
  </si>
  <si>
    <t>Riesgo Moderado (G2)</t>
  </si>
  <si>
    <t>Riesgo Alto (G3)</t>
  </si>
  <si>
    <t>Plan de Cuidado Elaborado</t>
  </si>
  <si>
    <t>Gestión de casos</t>
  </si>
  <si>
    <t>Ingreso Riesgo Alto (G3)</t>
  </si>
  <si>
    <t>Ingreso Riesgo Moderado (G2)</t>
  </si>
  <si>
    <t>Egreso Riesgo Alto (G3)</t>
  </si>
  <si>
    <t>Egreso Riesgo Moderado (G2)</t>
  </si>
  <si>
    <r>
      <t>SECCIÓN V: INGRESOS Y EGRESOS DEL PROGRAMA DE ATENCIÓN DOMICILIARIA PARA PERSONAS CON DEPENDENCIA SEVERA</t>
    </r>
    <r>
      <rPr>
        <b/>
        <i/>
        <sz val="9"/>
        <color theme="1"/>
        <rFont val="Verdana"/>
        <family val="2"/>
      </rPr>
      <t xml:space="preserve"> </t>
    </r>
  </si>
  <si>
    <t>TIPO DE INGRESO O EGRESO</t>
  </si>
  <si>
    <t>TIPO DE ESTRATEGIA</t>
  </si>
  <si>
    <t>Personas con discapacidad (con RND)</t>
  </si>
  <si>
    <t>25-29 años</t>
  </si>
  <si>
    <t>30-34 años</t>
  </si>
  <si>
    <t>45- 49 años</t>
  </si>
  <si>
    <t>80 y mas años</t>
  </si>
  <si>
    <t xml:space="preserve">Rehabilitación NNA </t>
  </si>
  <si>
    <t>Rehabilitación Base Comunitaria (RBC)</t>
  </si>
  <si>
    <t>Rehabilitación Integral(RI)</t>
  </si>
  <si>
    <t>Rehabilitación Rural (RR)</t>
  </si>
  <si>
    <t>Ingresos persona con dependencia severa</t>
  </si>
  <si>
    <t>Ingresos con Plan de Cuidado Integral  (ingresado vía ECICEP)</t>
  </si>
  <si>
    <t>Ingresos con Plan de  Cuidado  Integral (no ingresados a ECICEP)</t>
  </si>
  <si>
    <t>Ingreso Cuidador</t>
  </si>
  <si>
    <t>Ingreso con Plan de Cuidado al Cuidador (ingresado vía ECICEP)</t>
  </si>
  <si>
    <t>Ingreso con Plan de Cuidado al cuidador (no ingresado a ECICEP)</t>
  </si>
  <si>
    <t>Egresos persona con dependencia</t>
  </si>
  <si>
    <t>Egresos por alta (disminuye nivel de dependencia)</t>
  </si>
  <si>
    <t>Egresos por alta administrativa</t>
  </si>
  <si>
    <t>Egreso por traslado</t>
  </si>
  <si>
    <t>Egresos por fallecimiento</t>
  </si>
  <si>
    <t xml:space="preserve">Egresos por otras causas </t>
  </si>
  <si>
    <t>Egreso Cuidador</t>
  </si>
  <si>
    <t>Egreso por alta persona con dependencia</t>
  </si>
  <si>
    <t>Egreso por cambio de cuidador</t>
  </si>
  <si>
    <t xml:space="preserve">Egreso por alta administrativa </t>
  </si>
  <si>
    <t>Egreso por fallecimiento persona con dependencia</t>
  </si>
  <si>
    <t>Egreso por fallecimiento cuidador</t>
  </si>
  <si>
    <t>SECCIÓN W: INGRESO Y EGRESO PROGRAMA ACOMPAÑAMIENTO A LA IDENTIDAD DE GENERO EN NIVEL DE ESPECIALIDAD</t>
  </si>
  <si>
    <t>IDENTIDAD DE GÉNERO</t>
  </si>
  <si>
    <t>PROCEDENCIA DE LA DERIVACIÓN</t>
  </si>
  <si>
    <t>ACOMPAÑAMIENTO AL INGRESO</t>
  </si>
  <si>
    <t>3 a 9 años</t>
  </si>
  <si>
    <t>10 a 17 años</t>
  </si>
  <si>
    <t>Trans o género no conforme</t>
  </si>
  <si>
    <t>No trans ni género no conforme</t>
  </si>
  <si>
    <t>Establecimiento Educacional</t>
  </si>
  <si>
    <t>APS</t>
  </si>
  <si>
    <t>Otras especialidades u hospitalización</t>
  </si>
  <si>
    <t>Sistema Judicial</t>
  </si>
  <si>
    <t>Intersector</t>
  </si>
  <si>
    <t>Consulta espontánea a PAIG</t>
  </si>
  <si>
    <t>Padres o tutores legales</t>
  </si>
  <si>
    <t>Adulto significativo (diferente del tutor legal)</t>
  </si>
  <si>
    <t>Sin acompañamiento</t>
  </si>
  <si>
    <t>Hombre</t>
  </si>
  <si>
    <t>Intersexual</t>
  </si>
  <si>
    <t>Número de Niños, Niñas y Adolescentes en atención</t>
  </si>
  <si>
    <t>Ingresos con nivel de riesgo bajo</t>
  </si>
  <si>
    <t>Ingresos con nivel riesgo medio</t>
  </si>
  <si>
    <t>Ingresos con nivel de riesgo alto</t>
  </si>
  <si>
    <t>Egresos con nivel de riesgo bajo</t>
  </si>
  <si>
    <t>Egresos con nivel riesgo medio</t>
  </si>
  <si>
    <t>Egresos con nivel de riesgo alto</t>
  </si>
  <si>
    <t>Egresos sin completar PCI</t>
  </si>
  <si>
    <t>Egresos por abandono</t>
  </si>
  <si>
    <t>SECCIÓN X: INTERVENCIONES REALIZADAS POR ÁMBITO DENTRO DEL PROGRAMA DE ACOMPAÑAMIENTO A LA IDENTIDAD DE GÉNERO (PAIG)</t>
  </si>
  <si>
    <t>INTERVENCIONES POR ÁMBITO</t>
  </si>
  <si>
    <t>Ámbito individual</t>
  </si>
  <si>
    <t>Ámbito familiar</t>
  </si>
  <si>
    <t>Ámbito educativo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</si>
</sst>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b/>
      <sz val="12"/>
      <color theme="1"/>
      <name val="Verdana"/>
      <family val="2"/>
    </font>
    <font>
      <b/>
      <sz val="9"/>
      <color theme="1"/>
      <name val="Verdana"/>
      <family val="2"/>
    </font>
    <font>
      <sz val="8"/>
      <color theme="1"/>
      <name val="Verdana"/>
      <family val="2"/>
    </font>
    <font>
      <b/>
      <sz val="11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theme="1"/>
      <name val="Aptos Narrow"/>
      <family val="2"/>
    </font>
    <font>
      <sz val="11"/>
      <color indexed="8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i/>
      <sz val="9"/>
      <color theme="1"/>
      <name val="Verdana"/>
      <family val="2"/>
    </font>
    <font>
      <i/>
      <sz val="9"/>
      <color theme="1"/>
      <name val="Verdana"/>
      <family val="2"/>
    </font>
    <font>
      <sz val="8"/>
      <name val="Verdana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29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double">
        <color indexed="64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double">
        <color indexed="64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auto="1"/>
      </left>
      <right style="hair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auto="1"/>
      </left>
      <right style="hair">
        <color auto="1"/>
      </right>
      <top/>
      <bottom style="double">
        <color indexed="64"/>
      </bottom>
      <diagonal/>
    </border>
    <border>
      <left/>
      <right style="hair">
        <color auto="1"/>
      </right>
      <top/>
      <bottom style="double">
        <color indexed="64"/>
      </bottom>
      <diagonal/>
    </border>
    <border>
      <left style="hair">
        <color auto="1"/>
      </left>
      <right style="double">
        <color auto="1"/>
      </right>
      <top/>
      <bottom style="double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indexed="64"/>
      </top>
      <bottom style="double">
        <color auto="1"/>
      </bottom>
      <diagonal/>
    </border>
    <border>
      <left style="thin">
        <color auto="1"/>
      </left>
      <right/>
      <top style="double">
        <color indexed="64"/>
      </top>
      <bottom style="hair">
        <color indexed="64"/>
      </bottom>
      <diagonal/>
    </border>
    <border>
      <left/>
      <right style="thin">
        <color auto="1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double">
        <color indexed="64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auto="1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/>
      <diagonal/>
    </border>
    <border>
      <left/>
      <right style="double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hair">
        <color indexed="64"/>
      </bottom>
      <diagonal/>
    </border>
    <border>
      <left/>
      <right style="double">
        <color rgb="FF000000"/>
      </right>
      <top/>
      <bottom style="hair">
        <color auto="1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auto="1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hair">
        <color indexed="64"/>
      </right>
      <top/>
      <bottom style="hair">
        <color indexed="64"/>
      </bottom>
      <diagonal/>
    </border>
    <border>
      <left style="thin">
        <color rgb="FF000000"/>
      </left>
      <right style="hair">
        <color rgb="FF000000"/>
      </right>
      <top/>
      <bottom style="hair">
        <color indexed="64"/>
      </bottom>
      <diagonal/>
    </border>
    <border>
      <left style="thin">
        <color rgb="FF000000"/>
      </left>
      <right style="hair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hair">
        <color auto="1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rgb="FF000000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double">
        <color indexed="64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auto="1"/>
      </top>
      <bottom style="hair">
        <color auto="1"/>
      </bottom>
      <diagonal/>
    </border>
    <border>
      <left/>
      <right style="thin">
        <color indexed="22"/>
      </right>
      <top style="hair">
        <color auto="1"/>
      </top>
      <bottom style="hair">
        <color auto="1"/>
      </bottom>
      <diagonal/>
    </border>
    <border>
      <left/>
      <right style="thin">
        <color indexed="22"/>
      </right>
      <top style="hair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indexed="64"/>
      </right>
      <top style="hair">
        <color auto="1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auto="1"/>
      </right>
      <top/>
      <bottom/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double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double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double">
        <color indexed="64"/>
      </right>
      <top/>
      <bottom style="hair">
        <color indexed="64"/>
      </bottom>
      <diagonal/>
    </border>
    <border>
      <left style="thin">
        <color auto="1"/>
      </left>
      <right style="double">
        <color auto="1"/>
      </right>
      <top style="hair">
        <color auto="1"/>
      </top>
      <bottom/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auto="1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auto="1"/>
      </right>
      <top/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hair">
        <color indexed="64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hair">
        <color auto="1"/>
      </bottom>
      <diagonal/>
    </border>
    <border>
      <left/>
      <right/>
      <top style="thin">
        <color rgb="FF000000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hair">
        <color indexed="64"/>
      </bottom>
      <diagonal/>
    </border>
    <border>
      <left/>
      <right style="hair">
        <color indexed="64"/>
      </right>
      <top style="thin">
        <color rgb="FF000000"/>
      </top>
      <bottom style="hair">
        <color auto="1"/>
      </bottom>
      <diagonal/>
    </border>
    <border>
      <left/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hair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double">
        <color auto="1"/>
      </right>
      <top style="hair">
        <color indexed="64"/>
      </top>
      <bottom style="double">
        <color auto="1"/>
      </bottom>
      <diagonal/>
    </border>
    <border>
      <left/>
      <right/>
      <top style="hair">
        <color indexed="64"/>
      </top>
      <bottom style="double">
        <color auto="1"/>
      </bottom>
      <diagonal/>
    </border>
    <border>
      <left style="thin">
        <color rgb="FF000000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hair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auto="1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double">
        <color auto="1"/>
      </right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double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thin">
        <color rgb="FF000000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double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/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22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auto="1"/>
      </top>
      <bottom style="hair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double">
        <color auto="1"/>
      </right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double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double">
        <color auto="1"/>
      </right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auto="1"/>
      </top>
      <bottom style="hair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hair">
        <color indexed="64"/>
      </right>
      <top/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/>
      <diagonal/>
    </border>
    <border>
      <left/>
      <right style="double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auto="1"/>
      </top>
      <bottom style="hair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indexed="22"/>
      </right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double">
        <color auto="1"/>
      </right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22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9"/>
      </left>
      <right style="thin">
        <color indexed="9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double">
        <color auto="1"/>
      </right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double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22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double">
        <color auto="1"/>
      </right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double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22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auto="1"/>
      </top>
      <bottom style="hair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/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indexed="22"/>
      </right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double">
        <color auto="1"/>
      </right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/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auto="1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indexed="22"/>
      </right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9"/>
      </left>
      <right style="thin">
        <color indexed="9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hair">
        <color indexed="64"/>
      </right>
      <top/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/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auto="1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indexed="22"/>
      </right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double">
        <color auto="1"/>
      </right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5">
    <xf numFmtId="0" fontId="0" fillId="0" borderId="0"/>
    <xf numFmtId="0" fontId="11" fillId="2" borderId="1" applyNumberFormat="0" applyFont="0" applyAlignment="0" applyProtection="0"/>
    <xf numFmtId="0" fontId="13" fillId="0" borderId="0"/>
    <xf numFmtId="0" fontId="13" fillId="22" borderId="223" applyNumberFormat="0" applyFont="0" applyAlignment="0" applyProtection="0"/>
    <xf numFmtId="0" fontId="14" fillId="0" borderId="0"/>
  </cellStyleXfs>
  <cellXfs count="5155">
    <xf numFmtId="0" fontId="0" fillId="0" borderId="0" xfId="0"/>
    <xf numFmtId="1" fontId="2" fillId="3" borderId="0" xfId="0" applyNumberFormat="1" applyFont="1" applyFill="1"/>
    <xf numFmtId="0" fontId="4" fillId="0" borderId="0" xfId="0" applyFont="1"/>
    <xf numFmtId="1" fontId="5" fillId="0" borderId="15" xfId="0" applyNumberFormat="1" applyFont="1" applyBorder="1" applyAlignment="1">
      <alignment horizontal="center" vertical="center" wrapText="1"/>
    </xf>
    <xf numFmtId="1" fontId="5" fillId="0" borderId="16" xfId="0" applyNumberFormat="1" applyFont="1" applyBorder="1" applyAlignment="1">
      <alignment horizontal="center" vertical="center" wrapText="1"/>
    </xf>
    <xf numFmtId="1" fontId="5" fillId="0" borderId="17" xfId="0" applyNumberFormat="1" applyFont="1" applyBorder="1" applyAlignment="1">
      <alignment horizontal="center" vertical="center"/>
    </xf>
    <xf numFmtId="1" fontId="5" fillId="0" borderId="18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" fontId="5" fillId="0" borderId="21" xfId="0" applyNumberFormat="1" applyFont="1" applyBorder="1" applyAlignment="1">
      <alignment horizontal="center" vertical="center" wrapText="1"/>
    </xf>
    <xf numFmtId="1" fontId="5" fillId="3" borderId="22" xfId="0" applyNumberFormat="1" applyFont="1" applyFill="1" applyBorder="1"/>
    <xf numFmtId="1" fontId="5" fillId="4" borderId="23" xfId="0" applyNumberFormat="1" applyFont="1" applyFill="1" applyBorder="1" applyProtection="1">
      <protection locked="0"/>
    </xf>
    <xf numFmtId="1" fontId="5" fillId="4" borderId="24" xfId="0" applyNumberFormat="1" applyFont="1" applyFill="1" applyBorder="1" applyProtection="1">
      <protection locked="0"/>
    </xf>
    <xf numFmtId="1" fontId="5" fillId="4" borderId="25" xfId="0" applyNumberFormat="1" applyFont="1" applyFill="1" applyBorder="1" applyProtection="1">
      <protection locked="0"/>
    </xf>
    <xf numFmtId="1" fontId="5" fillId="4" borderId="26" xfId="0" applyNumberFormat="1" applyFont="1" applyFill="1" applyBorder="1" applyProtection="1">
      <protection locked="0"/>
    </xf>
    <xf numFmtId="1" fontId="5" fillId="4" borderId="27" xfId="0" applyNumberFormat="1" applyFont="1" applyFill="1" applyBorder="1" applyProtection="1">
      <protection locked="0"/>
    </xf>
    <xf numFmtId="1" fontId="5" fillId="4" borderId="28" xfId="0" applyNumberFormat="1" applyFont="1" applyFill="1" applyBorder="1" applyProtection="1">
      <protection locked="0"/>
    </xf>
    <xf numFmtId="0" fontId="5" fillId="5" borderId="29" xfId="0" applyFont="1" applyFill="1" applyBorder="1" applyProtection="1">
      <protection locked="0"/>
    </xf>
    <xf numFmtId="1" fontId="5" fillId="4" borderId="30" xfId="0" applyNumberFormat="1" applyFont="1" applyFill="1" applyBorder="1" applyProtection="1">
      <protection locked="0"/>
    </xf>
    <xf numFmtId="0" fontId="5" fillId="6" borderId="0" xfId="0" applyFont="1" applyFill="1"/>
    <xf numFmtId="0" fontId="5" fillId="7" borderId="0" xfId="0" applyFont="1" applyFill="1"/>
    <xf numFmtId="0" fontId="5" fillId="8" borderId="0" xfId="0" applyFont="1" applyFill="1"/>
    <xf numFmtId="1" fontId="5" fillId="3" borderId="31" xfId="0" applyNumberFormat="1" applyFont="1" applyFill="1" applyBorder="1"/>
    <xf numFmtId="1" fontId="5" fillId="4" borderId="32" xfId="0" applyNumberFormat="1" applyFont="1" applyFill="1" applyBorder="1" applyProtection="1">
      <protection locked="0"/>
    </xf>
    <xf numFmtId="1" fontId="5" fillId="4" borderId="33" xfId="0" applyNumberFormat="1" applyFont="1" applyFill="1" applyBorder="1" applyProtection="1">
      <protection locked="0"/>
    </xf>
    <xf numFmtId="1" fontId="5" fillId="4" borderId="34" xfId="0" applyNumberFormat="1" applyFont="1" applyFill="1" applyBorder="1" applyProtection="1">
      <protection locked="0"/>
    </xf>
    <xf numFmtId="1" fontId="5" fillId="4" borderId="35" xfId="0" applyNumberFormat="1" applyFont="1" applyFill="1" applyBorder="1" applyProtection="1">
      <protection locked="0"/>
    </xf>
    <xf numFmtId="1" fontId="5" fillId="4" borderId="36" xfId="0" applyNumberFormat="1" applyFont="1" applyFill="1" applyBorder="1" applyProtection="1">
      <protection locked="0"/>
    </xf>
    <xf numFmtId="1" fontId="5" fillId="4" borderId="37" xfId="0" applyNumberFormat="1" applyFont="1" applyFill="1" applyBorder="1" applyProtection="1">
      <protection locked="0"/>
    </xf>
    <xf numFmtId="1" fontId="5" fillId="4" borderId="38" xfId="0" applyNumberFormat="1" applyFont="1" applyFill="1" applyBorder="1" applyProtection="1">
      <protection locked="0"/>
    </xf>
    <xf numFmtId="1" fontId="5" fillId="3" borderId="42" xfId="0" applyNumberFormat="1" applyFont="1" applyFill="1" applyBorder="1"/>
    <xf numFmtId="1" fontId="5" fillId="4" borderId="43" xfId="0" applyNumberFormat="1" applyFont="1" applyFill="1" applyBorder="1" applyProtection="1">
      <protection locked="0"/>
    </xf>
    <xf numFmtId="1" fontId="5" fillId="4" borderId="44" xfId="0" applyNumberFormat="1" applyFont="1" applyFill="1" applyBorder="1" applyProtection="1">
      <protection locked="0"/>
    </xf>
    <xf numFmtId="1" fontId="5" fillId="4" borderId="45" xfId="0" applyNumberFormat="1" applyFont="1" applyFill="1" applyBorder="1" applyProtection="1">
      <protection locked="0"/>
    </xf>
    <xf numFmtId="1" fontId="5" fillId="4" borderId="46" xfId="0" applyNumberFormat="1" applyFont="1" applyFill="1" applyBorder="1" applyProtection="1">
      <protection locked="0"/>
    </xf>
    <xf numFmtId="1" fontId="5" fillId="4" borderId="47" xfId="0" applyNumberFormat="1" applyFont="1" applyFill="1" applyBorder="1" applyProtection="1">
      <protection locked="0"/>
    </xf>
    <xf numFmtId="1" fontId="5" fillId="4" borderId="48" xfId="0" applyNumberFormat="1" applyFont="1" applyFill="1" applyBorder="1" applyProtection="1">
      <protection locked="0"/>
    </xf>
    <xf numFmtId="0" fontId="5" fillId="5" borderId="20" xfId="0" applyFont="1" applyFill="1" applyBorder="1" applyProtection="1">
      <protection locked="0"/>
    </xf>
    <xf numFmtId="1" fontId="5" fillId="4" borderId="41" xfId="0" applyNumberFormat="1" applyFont="1" applyFill="1" applyBorder="1" applyProtection="1">
      <protection locked="0"/>
    </xf>
    <xf numFmtId="1" fontId="4" fillId="0" borderId="0" xfId="0" applyNumberFormat="1" applyFont="1"/>
    <xf numFmtId="1" fontId="6" fillId="0" borderId="0" xfId="0" applyNumberFormat="1" applyFont="1"/>
    <xf numFmtId="0" fontId="5" fillId="0" borderId="0" xfId="0" applyFont="1"/>
    <xf numFmtId="1" fontId="5" fillId="4" borderId="15" xfId="0" applyNumberFormat="1" applyFont="1" applyFill="1" applyBorder="1" applyProtection="1">
      <protection locked="0"/>
    </xf>
    <xf numFmtId="1" fontId="5" fillId="4" borderId="18" xfId="0" applyNumberFormat="1" applyFont="1" applyFill="1" applyBorder="1" applyProtection="1">
      <protection locked="0"/>
    </xf>
    <xf numFmtId="1" fontId="5" fillId="4" borderId="16" xfId="0" applyNumberFormat="1" applyFont="1" applyFill="1" applyBorder="1" applyProtection="1">
      <protection locked="0"/>
    </xf>
    <xf numFmtId="1" fontId="5" fillId="4" borderId="11" xfId="0" applyNumberFormat="1" applyFont="1" applyFill="1" applyBorder="1" applyProtection="1">
      <protection locked="0"/>
    </xf>
    <xf numFmtId="1" fontId="5" fillId="4" borderId="56" xfId="0" applyNumberFormat="1" applyFont="1" applyFill="1" applyBorder="1" applyProtection="1">
      <protection locked="0"/>
    </xf>
    <xf numFmtId="1" fontId="5" fillId="4" borderId="57" xfId="0" applyNumberFormat="1" applyFont="1" applyFill="1" applyBorder="1" applyProtection="1">
      <protection locked="0"/>
    </xf>
    <xf numFmtId="1" fontId="5" fillId="4" borderId="58" xfId="0" applyNumberFormat="1" applyFont="1" applyFill="1" applyBorder="1" applyProtection="1">
      <protection locked="0"/>
    </xf>
    <xf numFmtId="1" fontId="5" fillId="4" borderId="59" xfId="0" applyNumberFormat="1" applyFont="1" applyFill="1" applyBorder="1" applyProtection="1">
      <protection locked="0"/>
    </xf>
    <xf numFmtId="1" fontId="5" fillId="4" borderId="60" xfId="0" applyNumberFormat="1" applyFont="1" applyFill="1" applyBorder="1" applyProtection="1">
      <protection locked="0"/>
    </xf>
    <xf numFmtId="1" fontId="5" fillId="4" borderId="61" xfId="0" applyNumberFormat="1" applyFont="1" applyFill="1" applyBorder="1" applyProtection="1">
      <protection locked="0"/>
    </xf>
    <xf numFmtId="1" fontId="5" fillId="4" borderId="62" xfId="0" applyNumberFormat="1" applyFont="1" applyFill="1" applyBorder="1" applyProtection="1">
      <protection locked="0"/>
    </xf>
    <xf numFmtId="1" fontId="5" fillId="4" borderId="63" xfId="0" applyNumberFormat="1" applyFont="1" applyFill="1" applyBorder="1" applyProtection="1">
      <protection locked="0"/>
    </xf>
    <xf numFmtId="1" fontId="7" fillId="0" borderId="64" xfId="0" applyNumberFormat="1" applyFont="1" applyBorder="1"/>
    <xf numFmtId="1" fontId="7" fillId="0" borderId="12" xfId="0" applyNumberFormat="1" applyFont="1" applyBorder="1"/>
    <xf numFmtId="1" fontId="7" fillId="0" borderId="0" xfId="0" applyNumberFormat="1" applyFont="1"/>
    <xf numFmtId="0" fontId="8" fillId="0" borderId="0" xfId="0" applyFont="1"/>
    <xf numFmtId="1" fontId="5" fillId="0" borderId="16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1" fontId="5" fillId="0" borderId="69" xfId="0" applyNumberFormat="1" applyFont="1" applyBorder="1"/>
    <xf numFmtId="1" fontId="5" fillId="0" borderId="15" xfId="0" applyNumberFormat="1" applyFont="1" applyBorder="1"/>
    <xf numFmtId="1" fontId="5" fillId="0" borderId="17" xfId="0" applyNumberFormat="1" applyFont="1" applyBorder="1"/>
    <xf numFmtId="1" fontId="5" fillId="0" borderId="70" xfId="0" applyNumberFormat="1" applyFont="1" applyBorder="1"/>
    <xf numFmtId="1" fontId="5" fillId="0" borderId="11" xfId="0" applyNumberFormat="1" applyFont="1" applyBorder="1"/>
    <xf numFmtId="1" fontId="5" fillId="0" borderId="22" xfId="0" applyNumberFormat="1" applyFont="1" applyBorder="1"/>
    <xf numFmtId="1" fontId="5" fillId="10" borderId="25" xfId="0" applyNumberFormat="1" applyFont="1" applyFill="1" applyBorder="1"/>
    <xf numFmtId="1" fontId="5" fillId="10" borderId="27" xfId="0" applyNumberFormat="1" applyFont="1" applyFill="1" applyBorder="1"/>
    <xf numFmtId="0" fontId="0" fillId="7" borderId="0" xfId="0" applyFill="1"/>
    <xf numFmtId="1" fontId="5" fillId="0" borderId="42" xfId="0" applyNumberFormat="1" applyFont="1" applyBorder="1"/>
    <xf numFmtId="1" fontId="5" fillId="10" borderId="45" xfId="0" applyNumberFormat="1" applyFont="1" applyFill="1" applyBorder="1"/>
    <xf numFmtId="1" fontId="5" fillId="10" borderId="47" xfId="0" applyNumberFormat="1" applyFont="1" applyFill="1" applyBorder="1"/>
    <xf numFmtId="1" fontId="5" fillId="0" borderId="30" xfId="0" applyNumberFormat="1" applyFont="1" applyBorder="1" applyAlignment="1" applyProtection="1">
      <alignment horizontal="left" wrapText="1"/>
      <protection hidden="1"/>
    </xf>
    <xf numFmtId="1" fontId="5" fillId="0" borderId="38" xfId="0" applyNumberFormat="1" applyFont="1" applyBorder="1" applyAlignment="1" applyProtection="1">
      <alignment horizontal="left" wrapText="1"/>
      <protection hidden="1"/>
    </xf>
    <xf numFmtId="1" fontId="5" fillId="0" borderId="31" xfId="0" applyNumberFormat="1" applyFont="1" applyBorder="1"/>
    <xf numFmtId="1" fontId="5" fillId="10" borderId="34" xfId="0" applyNumberFormat="1" applyFont="1" applyFill="1" applyBorder="1"/>
    <xf numFmtId="1" fontId="5" fillId="10" borderId="36" xfId="0" applyNumberFormat="1" applyFont="1" applyFill="1" applyBorder="1"/>
    <xf numFmtId="1" fontId="5" fillId="0" borderId="63" xfId="0" applyNumberFormat="1" applyFont="1" applyBorder="1" applyAlignment="1" applyProtection="1">
      <alignment horizontal="left" wrapText="1"/>
      <protection hidden="1"/>
    </xf>
    <xf numFmtId="1" fontId="5" fillId="0" borderId="64" xfId="0" applyNumberFormat="1" applyFont="1" applyBorder="1"/>
    <xf numFmtId="1" fontId="5" fillId="4" borderId="71" xfId="0" applyNumberFormat="1" applyFont="1" applyFill="1" applyBorder="1" applyProtection="1">
      <protection locked="0"/>
    </xf>
    <xf numFmtId="1" fontId="5" fillId="4" borderId="72" xfId="0" applyNumberFormat="1" applyFont="1" applyFill="1" applyBorder="1" applyProtection="1">
      <protection locked="0"/>
    </xf>
    <xf numFmtId="1" fontId="5" fillId="10" borderId="72" xfId="0" applyNumberFormat="1" applyFont="1" applyFill="1" applyBorder="1"/>
    <xf numFmtId="1" fontId="5" fillId="10" borderId="73" xfId="0" applyNumberFormat="1" applyFont="1" applyFill="1" applyBorder="1"/>
    <xf numFmtId="1" fontId="5" fillId="4" borderId="74" xfId="0" applyNumberFormat="1" applyFont="1" applyFill="1" applyBorder="1" applyProtection="1">
      <protection locked="0"/>
    </xf>
    <xf numFmtId="1" fontId="5" fillId="4" borderId="13" xfId="0" applyNumberFormat="1" applyFont="1" applyFill="1" applyBorder="1" applyProtection="1">
      <protection locked="0"/>
    </xf>
    <xf numFmtId="1" fontId="5" fillId="0" borderId="42" xfId="0" applyNumberFormat="1" applyFont="1" applyBorder="1" applyAlignment="1">
      <alignment horizontal="left" vertical="center" wrapText="1"/>
    </xf>
    <xf numFmtId="1" fontId="5" fillId="10" borderId="25" xfId="0" applyNumberFormat="1" applyFont="1" applyFill="1" applyBorder="1" applyProtection="1">
      <protection locked="0"/>
    </xf>
    <xf numFmtId="1" fontId="5" fillId="0" borderId="42" xfId="0" applyNumberFormat="1" applyFont="1" applyBorder="1" applyAlignment="1" applyProtection="1">
      <alignment horizontal="left" wrapText="1"/>
      <protection hidden="1"/>
    </xf>
    <xf numFmtId="1" fontId="5" fillId="0" borderId="21" xfId="0" applyNumberFormat="1" applyFont="1" applyBorder="1" applyAlignment="1" applyProtection="1">
      <alignment horizontal="left" wrapText="1"/>
      <protection hidden="1"/>
    </xf>
    <xf numFmtId="1" fontId="5" fillId="0" borderId="14" xfId="0" applyNumberFormat="1" applyFont="1" applyBorder="1"/>
    <xf numFmtId="1" fontId="5" fillId="4" borderId="52" xfId="0" applyNumberFormat="1" applyFont="1" applyFill="1" applyBorder="1" applyProtection="1">
      <protection locked="0"/>
    </xf>
    <xf numFmtId="1" fontId="5" fillId="4" borderId="20" xfId="0" applyNumberFormat="1" applyFont="1" applyFill="1" applyBorder="1" applyProtection="1">
      <protection locked="0"/>
    </xf>
    <xf numFmtId="1" fontId="5" fillId="10" borderId="20" xfId="0" applyNumberFormat="1" applyFont="1" applyFill="1" applyBorder="1"/>
    <xf numFmtId="1" fontId="5" fillId="10" borderId="53" xfId="0" applyNumberFormat="1" applyFont="1" applyFill="1" applyBorder="1"/>
    <xf numFmtId="1" fontId="5" fillId="4" borderId="19" xfId="0" applyNumberFormat="1" applyFont="1" applyFill="1" applyBorder="1" applyProtection="1">
      <protection locked="0"/>
    </xf>
    <xf numFmtId="1" fontId="5" fillId="4" borderId="21" xfId="0" applyNumberFormat="1" applyFont="1" applyFill="1" applyBorder="1" applyProtection="1">
      <protection locked="0"/>
    </xf>
    <xf numFmtId="1" fontId="5" fillId="4" borderId="17" xfId="0" applyNumberFormat="1" applyFont="1" applyFill="1" applyBorder="1" applyProtection="1">
      <protection locked="0"/>
    </xf>
    <xf numFmtId="1" fontId="5" fillId="10" borderId="17" xfId="0" applyNumberFormat="1" applyFont="1" applyFill="1" applyBorder="1"/>
    <xf numFmtId="1" fontId="5" fillId="10" borderId="18" xfId="0" applyNumberFormat="1" applyFont="1" applyFill="1" applyBorder="1"/>
    <xf numFmtId="1" fontId="5" fillId="4" borderId="70" xfId="0" applyNumberFormat="1" applyFont="1" applyFill="1" applyBorder="1" applyProtection="1">
      <protection locked="0"/>
    </xf>
    <xf numFmtId="1" fontId="5" fillId="0" borderId="76" xfId="0" applyNumberFormat="1" applyFont="1" applyBorder="1"/>
    <xf numFmtId="1" fontId="5" fillId="4" borderId="29" xfId="0" applyNumberFormat="1" applyFont="1" applyFill="1" applyBorder="1" applyProtection="1">
      <protection locked="0"/>
    </xf>
    <xf numFmtId="1" fontId="5" fillId="10" borderId="29" xfId="0" applyNumberFormat="1" applyFont="1" applyFill="1" applyBorder="1"/>
    <xf numFmtId="1" fontId="5" fillId="10" borderId="57" xfId="0" applyNumberFormat="1" applyFont="1" applyFill="1" applyBorder="1"/>
    <xf numFmtId="1" fontId="5" fillId="4" borderId="77" xfId="0" applyNumberFormat="1" applyFont="1" applyFill="1" applyBorder="1" applyProtection="1">
      <protection locked="0"/>
    </xf>
    <xf numFmtId="1" fontId="0" fillId="0" borderId="0" xfId="0" applyNumberFormat="1" applyAlignment="1">
      <alignment horizontal="right"/>
    </xf>
    <xf numFmtId="0" fontId="5" fillId="0" borderId="79" xfId="0" applyFont="1" applyBorder="1" applyAlignment="1">
      <alignment horizontal="center" vertical="center" wrapText="1"/>
    </xf>
    <xf numFmtId="1" fontId="5" fillId="0" borderId="22" xfId="0" applyNumberFormat="1" applyFont="1" applyBorder="1" applyAlignment="1" applyProtection="1">
      <alignment horizontal="left" wrapText="1"/>
      <protection hidden="1"/>
    </xf>
    <xf numFmtId="0" fontId="0" fillId="7" borderId="0" xfId="0" applyFill="1" applyAlignment="1">
      <alignment horizontal="right"/>
    </xf>
    <xf numFmtId="0" fontId="0" fillId="0" borderId="0" xfId="0" applyAlignment="1">
      <alignment horizontal="right"/>
    </xf>
    <xf numFmtId="1" fontId="5" fillId="0" borderId="80" xfId="0" applyNumberFormat="1" applyFont="1" applyBorder="1" applyAlignment="1" applyProtection="1">
      <alignment horizontal="left" wrapText="1"/>
      <protection hidden="1"/>
    </xf>
    <xf numFmtId="1" fontId="5" fillId="4" borderId="54" xfId="0" applyNumberFormat="1" applyFont="1" applyFill="1" applyBorder="1" applyProtection="1">
      <protection locked="0"/>
    </xf>
    <xf numFmtId="1" fontId="5" fillId="4" borderId="53" xfId="0" applyNumberFormat="1" applyFont="1" applyFill="1" applyBorder="1" applyProtection="1">
      <protection locked="0"/>
    </xf>
    <xf numFmtId="1" fontId="5" fillId="0" borderId="14" xfId="0" applyNumberFormat="1" applyFont="1" applyBorder="1" applyAlignment="1" applyProtection="1">
      <alignment horizontal="left" wrapText="1"/>
      <protection hidden="1"/>
    </xf>
    <xf numFmtId="1" fontId="5" fillId="0" borderId="7" xfId="0" applyNumberFormat="1" applyFont="1" applyBorder="1"/>
    <xf numFmtId="1" fontId="5" fillId="10" borderId="24" xfId="0" applyNumberFormat="1" applyFont="1" applyFill="1" applyBorder="1"/>
    <xf numFmtId="1" fontId="5" fillId="10" borderId="44" xfId="0" applyNumberFormat="1" applyFont="1" applyFill="1" applyBorder="1"/>
    <xf numFmtId="1" fontId="5" fillId="10" borderId="33" xfId="0" applyNumberFormat="1" applyFont="1" applyFill="1" applyBorder="1"/>
    <xf numFmtId="1" fontId="5" fillId="10" borderId="81" xfId="0" applyNumberFormat="1" applyFont="1" applyFill="1" applyBorder="1"/>
    <xf numFmtId="1" fontId="5" fillId="0" borderId="83" xfId="0" applyNumberFormat="1" applyFont="1" applyBorder="1" applyAlignment="1" applyProtection="1">
      <alignment horizontal="left" wrapText="1"/>
      <protection hidden="1"/>
    </xf>
    <xf numFmtId="1" fontId="5" fillId="0" borderId="82" xfId="0" applyNumberFormat="1" applyFont="1" applyBorder="1"/>
    <xf numFmtId="1" fontId="5" fillId="4" borderId="84" xfId="0" applyNumberFormat="1" applyFont="1" applyFill="1" applyBorder="1" applyProtection="1">
      <protection locked="0"/>
    </xf>
    <xf numFmtId="1" fontId="5" fillId="10" borderId="85" xfId="0" applyNumberFormat="1" applyFont="1" applyFill="1" applyBorder="1"/>
    <xf numFmtId="1" fontId="5" fillId="10" borderId="84" xfId="0" applyNumberFormat="1" applyFont="1" applyFill="1" applyBorder="1"/>
    <xf numFmtId="1" fontId="5" fillId="10" borderId="86" xfId="0" applyNumberFormat="1" applyFont="1" applyFill="1" applyBorder="1"/>
    <xf numFmtId="1" fontId="5" fillId="4" borderId="87" xfId="0" applyNumberFormat="1" applyFont="1" applyFill="1" applyBorder="1" applyProtection="1">
      <protection locked="0"/>
    </xf>
    <xf numFmtId="1" fontId="5" fillId="4" borderId="88" xfId="0" applyNumberFormat="1" applyFont="1" applyFill="1" applyBorder="1" applyProtection="1">
      <protection locked="0"/>
    </xf>
    <xf numFmtId="1" fontId="5" fillId="10" borderId="58" xfId="0" applyNumberFormat="1" applyFont="1" applyFill="1" applyBorder="1"/>
    <xf numFmtId="1" fontId="5" fillId="10" borderId="54" xfId="0" applyNumberFormat="1" applyFont="1" applyFill="1" applyBorder="1"/>
    <xf numFmtId="1" fontId="2" fillId="0" borderId="0" xfId="0" applyNumberFormat="1" applyFont="1"/>
    <xf numFmtId="1" fontId="5" fillId="0" borderId="69" xfId="0" applyNumberFormat="1" applyFont="1" applyBorder="1" applyAlignment="1">
      <alignment horizontal="center" vertical="center" wrapText="1"/>
    </xf>
    <xf numFmtId="1" fontId="5" fillId="0" borderId="91" xfId="0" applyNumberFormat="1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0" fontId="5" fillId="0" borderId="92" xfId="0" applyFont="1" applyBorder="1" applyAlignment="1">
      <alignment horizontal="center" wrapText="1"/>
    </xf>
    <xf numFmtId="1" fontId="5" fillId="0" borderId="5" xfId="0" applyNumberFormat="1" applyFont="1" applyBorder="1"/>
    <xf numFmtId="1" fontId="5" fillId="4" borderId="91" xfId="0" applyNumberFormat="1" applyFont="1" applyFill="1" applyBorder="1" applyProtection="1">
      <protection locked="0"/>
    </xf>
    <xf numFmtId="0" fontId="5" fillId="5" borderId="70" xfId="0" applyFont="1" applyFill="1" applyBorder="1" applyProtection="1">
      <protection locked="0"/>
    </xf>
    <xf numFmtId="0" fontId="5" fillId="5" borderId="11" xfId="0" applyFont="1" applyFill="1" applyBorder="1" applyProtection="1">
      <protection locked="0"/>
    </xf>
    <xf numFmtId="1" fontId="4" fillId="0" borderId="93" xfId="0" applyNumberFormat="1" applyFont="1" applyBorder="1"/>
    <xf numFmtId="1" fontId="7" fillId="3" borderId="0" xfId="0" applyNumberFormat="1" applyFont="1" applyFill="1"/>
    <xf numFmtId="1" fontId="9" fillId="3" borderId="94" xfId="0" applyNumberFormat="1" applyFont="1" applyFill="1" applyBorder="1"/>
    <xf numFmtId="1" fontId="5" fillId="0" borderId="95" xfId="0" applyNumberFormat="1" applyFont="1" applyBorder="1" applyAlignment="1">
      <alignment horizontal="center" vertical="center" wrapText="1"/>
    </xf>
    <xf numFmtId="0" fontId="4" fillId="11" borderId="96" xfId="0" applyFont="1" applyFill="1" applyBorder="1"/>
    <xf numFmtId="0" fontId="10" fillId="0" borderId="0" xfId="0" applyFont="1"/>
    <xf numFmtId="0" fontId="5" fillId="0" borderId="15" xfId="0" applyFont="1" applyBorder="1" applyAlignment="1">
      <alignment wrapText="1"/>
    </xf>
    <xf numFmtId="0" fontId="5" fillId="0" borderId="54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49" xfId="0" applyFont="1" applyBorder="1" applyAlignment="1">
      <alignment horizontal="center" wrapText="1"/>
    </xf>
    <xf numFmtId="0" fontId="5" fillId="0" borderId="120" xfId="0" applyFont="1" applyBorder="1" applyAlignment="1">
      <alignment horizontal="center" wrapText="1"/>
    </xf>
    <xf numFmtId="0" fontId="5" fillId="0" borderId="95" xfId="0" applyFont="1" applyBorder="1" applyAlignment="1">
      <alignment horizontal="center" wrapText="1"/>
    </xf>
    <xf numFmtId="0" fontId="5" fillId="0" borderId="121" xfId="0" applyFont="1" applyBorder="1" applyAlignment="1">
      <alignment horizontal="center" wrapText="1"/>
    </xf>
    <xf numFmtId="0" fontId="5" fillId="0" borderId="51" xfId="0" applyFont="1" applyBorder="1" applyAlignment="1">
      <alignment horizontal="center" wrapText="1"/>
    </xf>
    <xf numFmtId="0" fontId="5" fillId="0" borderId="122" xfId="0" applyFont="1" applyBorder="1" applyAlignment="1">
      <alignment horizontal="center" wrapText="1"/>
    </xf>
    <xf numFmtId="0" fontId="5" fillId="0" borderId="23" xfId="0" applyFont="1" applyBorder="1"/>
    <xf numFmtId="0" fontId="5" fillId="0" borderId="24" xfId="0" applyFont="1" applyBorder="1"/>
    <xf numFmtId="0" fontId="5" fillId="0" borderId="30" xfId="0" applyFont="1" applyBorder="1"/>
    <xf numFmtId="0" fontId="5" fillId="5" borderId="23" xfId="0" applyFont="1" applyFill="1" applyBorder="1" applyProtection="1">
      <protection locked="0"/>
    </xf>
    <xf numFmtId="0" fontId="5" fillId="5" borderId="128" xfId="0" applyFont="1" applyFill="1" applyBorder="1" applyProtection="1">
      <protection locked="0"/>
    </xf>
    <xf numFmtId="0" fontId="5" fillId="5" borderId="129" xfId="0" applyFont="1" applyFill="1" applyBorder="1" applyProtection="1">
      <protection locked="0"/>
    </xf>
    <xf numFmtId="0" fontId="5" fillId="5" borderId="59" xfId="0" applyFont="1" applyFill="1" applyBorder="1" applyProtection="1">
      <protection locked="0"/>
    </xf>
    <xf numFmtId="0" fontId="5" fillId="5" borderId="24" xfId="0" applyFont="1" applyFill="1" applyBorder="1" applyProtection="1">
      <protection locked="0"/>
    </xf>
    <xf numFmtId="0" fontId="5" fillId="5" borderId="130" xfId="0" applyFont="1" applyFill="1" applyBorder="1" applyProtection="1">
      <protection locked="0"/>
    </xf>
    <xf numFmtId="0" fontId="5" fillId="5" borderId="131" xfId="0" applyFont="1" applyFill="1" applyBorder="1" applyProtection="1">
      <protection locked="0"/>
    </xf>
    <xf numFmtId="0" fontId="5" fillId="5" borderId="132" xfId="0" applyFont="1" applyFill="1" applyBorder="1" applyProtection="1">
      <protection locked="0"/>
    </xf>
    <xf numFmtId="0" fontId="5" fillId="5" borderId="133" xfId="0" applyFont="1" applyFill="1" applyBorder="1" applyProtection="1">
      <protection locked="0"/>
    </xf>
    <xf numFmtId="0" fontId="5" fillId="5" borderId="134" xfId="0" applyFont="1" applyFill="1" applyBorder="1" applyProtection="1">
      <protection locked="0"/>
    </xf>
    <xf numFmtId="0" fontId="5" fillId="5" borderId="58" xfId="0" applyFont="1" applyFill="1" applyBorder="1" applyProtection="1">
      <protection locked="0"/>
    </xf>
    <xf numFmtId="0" fontId="5" fillId="5" borderId="135" xfId="0" applyFont="1" applyFill="1" applyBorder="1" applyProtection="1">
      <protection locked="0"/>
    </xf>
    <xf numFmtId="0" fontId="8" fillId="13" borderId="0" xfId="0" applyFont="1" applyFill="1"/>
    <xf numFmtId="0" fontId="5" fillId="0" borderId="32" xfId="0" applyFont="1" applyBorder="1"/>
    <xf numFmtId="0" fontId="5" fillId="0" borderId="58" xfId="0" applyFont="1" applyBorder="1"/>
    <xf numFmtId="0" fontId="5" fillId="0" borderId="59" xfId="0" applyFont="1" applyBorder="1"/>
    <xf numFmtId="0" fontId="5" fillId="5" borderId="56" xfId="0" applyFont="1" applyFill="1" applyBorder="1" applyProtection="1">
      <protection locked="0"/>
    </xf>
    <xf numFmtId="0" fontId="5" fillId="5" borderId="136" xfId="0" applyFont="1" applyFill="1" applyBorder="1" applyProtection="1">
      <protection locked="0"/>
    </xf>
    <xf numFmtId="0" fontId="5" fillId="5" borderId="137" xfId="0" applyFont="1" applyFill="1" applyBorder="1" applyProtection="1">
      <protection locked="0"/>
    </xf>
    <xf numFmtId="0" fontId="5" fillId="5" borderId="38" xfId="0" applyFont="1" applyFill="1" applyBorder="1" applyProtection="1">
      <protection locked="0"/>
    </xf>
    <xf numFmtId="0" fontId="5" fillId="5" borderId="138" xfId="0" applyFont="1" applyFill="1" applyBorder="1" applyProtection="1">
      <protection locked="0"/>
    </xf>
    <xf numFmtId="0" fontId="5" fillId="0" borderId="56" xfId="0" applyFont="1" applyBorder="1"/>
    <xf numFmtId="0" fontId="5" fillId="0" borderId="52" xfId="0" applyFont="1" applyBorder="1"/>
    <xf numFmtId="0" fontId="5" fillId="0" borderId="54" xfId="0" applyFont="1" applyBorder="1"/>
    <xf numFmtId="0" fontId="5" fillId="0" borderId="41" xfId="0" applyFont="1" applyBorder="1"/>
    <xf numFmtId="0" fontId="5" fillId="5" borderId="52" xfId="0" applyFont="1" applyFill="1" applyBorder="1" applyProtection="1">
      <protection locked="0"/>
    </xf>
    <xf numFmtId="0" fontId="5" fillId="5" borderId="120" xfId="0" applyFont="1" applyFill="1" applyBorder="1" applyProtection="1">
      <protection locked="0"/>
    </xf>
    <xf numFmtId="0" fontId="5" fillId="5" borderId="139" xfId="0" applyFont="1" applyFill="1" applyBorder="1" applyProtection="1">
      <protection locked="0"/>
    </xf>
    <xf numFmtId="0" fontId="5" fillId="5" borderId="21" xfId="0" applyFont="1" applyFill="1" applyBorder="1" applyProtection="1">
      <protection locked="0"/>
    </xf>
    <xf numFmtId="0" fontId="5" fillId="5" borderId="44" xfId="0" applyFont="1" applyFill="1" applyBorder="1" applyProtection="1">
      <protection locked="0"/>
    </xf>
    <xf numFmtId="0" fontId="5" fillId="5" borderId="140" xfId="0" applyFont="1" applyFill="1" applyBorder="1" applyProtection="1">
      <protection locked="0"/>
    </xf>
    <xf numFmtId="0" fontId="5" fillId="5" borderId="141" xfId="0" applyFont="1" applyFill="1" applyBorder="1" applyProtection="1">
      <protection locked="0"/>
    </xf>
    <xf numFmtId="0" fontId="5" fillId="5" borderId="142" xfId="0" applyFont="1" applyFill="1" applyBorder="1" applyProtection="1">
      <protection locked="0"/>
    </xf>
    <xf numFmtId="0" fontId="5" fillId="5" borderId="54" xfId="0" applyFont="1" applyFill="1" applyBorder="1" applyProtection="1">
      <protection locked="0"/>
    </xf>
    <xf numFmtId="0" fontId="5" fillId="5" borderId="143" xfId="0" applyFont="1" applyFill="1" applyBorder="1" applyProtection="1">
      <protection locked="0"/>
    </xf>
    <xf numFmtId="0" fontId="5" fillId="5" borderId="144" xfId="0" applyFont="1" applyFill="1" applyBorder="1" applyProtection="1">
      <protection locked="0"/>
    </xf>
    <xf numFmtId="0" fontId="5" fillId="5" borderId="122" xfId="0" applyFont="1" applyFill="1" applyBorder="1" applyProtection="1">
      <protection locked="0"/>
    </xf>
    <xf numFmtId="0" fontId="5" fillId="5" borderId="145" xfId="0" applyFont="1" applyFill="1" applyBorder="1" applyProtection="1">
      <protection locked="0"/>
    </xf>
    <xf numFmtId="1" fontId="5" fillId="0" borderId="17" xfId="0" applyNumberFormat="1" applyFont="1" applyBorder="1" applyAlignment="1">
      <alignment horizontal="center" vertical="center" wrapText="1"/>
    </xf>
    <xf numFmtId="1" fontId="5" fillId="0" borderId="49" xfId="0" applyNumberFormat="1" applyFont="1" applyBorder="1" applyAlignment="1">
      <alignment horizontal="center" vertical="center" wrapText="1"/>
    </xf>
    <xf numFmtId="1" fontId="5" fillId="0" borderId="11" xfId="0" applyNumberFormat="1" applyFont="1" applyBorder="1" applyAlignment="1">
      <alignment horizontal="center" vertical="center" wrapText="1"/>
    </xf>
    <xf numFmtId="1" fontId="5" fillId="0" borderId="51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149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5" fillId="0" borderId="23" xfId="0" applyNumberFormat="1" applyFont="1" applyBorder="1"/>
    <xf numFmtId="1" fontId="5" fillId="0" borderId="24" xfId="0" applyNumberFormat="1" applyFont="1" applyBorder="1"/>
    <xf numFmtId="1" fontId="5" fillId="0" borderId="151" xfId="0" applyNumberFormat="1" applyFont="1" applyBorder="1"/>
    <xf numFmtId="1" fontId="5" fillId="4" borderId="152" xfId="0" applyNumberFormat="1" applyFont="1" applyFill="1" applyBorder="1" applyProtection="1">
      <protection locked="0"/>
    </xf>
    <xf numFmtId="1" fontId="5" fillId="4" borderId="153" xfId="0" applyNumberFormat="1" applyFont="1" applyFill="1" applyBorder="1" applyProtection="1">
      <protection locked="0"/>
    </xf>
    <xf numFmtId="1" fontId="5" fillId="4" borderId="22" xfId="0" applyNumberFormat="1" applyFont="1" applyFill="1" applyBorder="1" applyProtection="1">
      <protection locked="0"/>
    </xf>
    <xf numFmtId="1" fontId="5" fillId="4" borderId="154" xfId="0" applyNumberFormat="1" applyFont="1" applyFill="1" applyBorder="1" applyProtection="1">
      <protection locked="0"/>
    </xf>
    <xf numFmtId="1" fontId="5" fillId="0" borderId="32" xfId="0" applyNumberFormat="1" applyFont="1" applyBorder="1"/>
    <xf numFmtId="1" fontId="5" fillId="0" borderId="33" xfId="0" applyNumberFormat="1" applyFont="1" applyBorder="1"/>
    <xf numFmtId="1" fontId="5" fillId="0" borderId="155" xfId="0" applyNumberFormat="1" applyFont="1" applyBorder="1"/>
    <xf numFmtId="1" fontId="5" fillId="4" borderId="156" xfId="0" applyNumberFormat="1" applyFont="1" applyFill="1" applyBorder="1" applyProtection="1">
      <protection locked="0"/>
    </xf>
    <xf numFmtId="1" fontId="5" fillId="4" borderId="157" xfId="0" applyNumberFormat="1" applyFont="1" applyFill="1" applyBorder="1" applyProtection="1">
      <protection locked="0"/>
    </xf>
    <xf numFmtId="1" fontId="5" fillId="4" borderId="31" xfId="0" applyNumberFormat="1" applyFont="1" applyFill="1" applyBorder="1" applyProtection="1">
      <protection locked="0"/>
    </xf>
    <xf numFmtId="1" fontId="5" fillId="4" borderId="158" xfId="0" applyNumberFormat="1" applyFont="1" applyFill="1" applyBorder="1" applyProtection="1">
      <protection locked="0"/>
    </xf>
    <xf numFmtId="1" fontId="5" fillId="0" borderId="52" xfId="0" applyNumberFormat="1" applyFont="1" applyBorder="1"/>
    <xf numFmtId="1" fontId="5" fillId="0" borderId="44" xfId="0" applyNumberFormat="1" applyFont="1" applyBorder="1"/>
    <xf numFmtId="1" fontId="5" fillId="0" borderId="159" xfId="0" applyNumberFormat="1" applyFont="1" applyBorder="1"/>
    <xf numFmtId="1" fontId="5" fillId="4" borderId="160" xfId="0" applyNumberFormat="1" applyFont="1" applyFill="1" applyBorder="1" applyProtection="1">
      <protection locked="0"/>
    </xf>
    <xf numFmtId="1" fontId="5" fillId="4" borderId="161" xfId="0" applyNumberFormat="1" applyFont="1" applyFill="1" applyBorder="1" applyProtection="1">
      <protection locked="0"/>
    </xf>
    <xf numFmtId="1" fontId="5" fillId="4" borderId="42" xfId="0" applyNumberFormat="1" applyFont="1" applyFill="1" applyBorder="1" applyProtection="1">
      <protection locked="0"/>
    </xf>
    <xf numFmtId="1" fontId="5" fillId="4" borderId="162" xfId="0" applyNumberFormat="1" applyFont="1" applyFill="1" applyBorder="1" applyProtection="1">
      <protection locked="0"/>
    </xf>
    <xf numFmtId="1" fontId="5" fillId="14" borderId="52" xfId="0" applyNumberFormat="1" applyFont="1" applyFill="1" applyBorder="1"/>
    <xf numFmtId="1" fontId="5" fillId="14" borderId="21" xfId="0" applyNumberFormat="1" applyFont="1" applyFill="1" applyBorder="1"/>
    <xf numFmtId="1" fontId="7" fillId="0" borderId="0" xfId="0" applyNumberFormat="1" applyFont="1" applyAlignment="1">
      <alignment wrapText="1"/>
    </xf>
    <xf numFmtId="1" fontId="5" fillId="0" borderId="49" xfId="0" applyNumberFormat="1" applyFont="1" applyBorder="1" applyAlignment="1">
      <alignment horizontal="center" vertical="center"/>
    </xf>
    <xf numFmtId="1" fontId="5" fillId="3" borderId="15" xfId="1" applyNumberFormat="1" applyFont="1" applyFill="1" applyBorder="1"/>
    <xf numFmtId="1" fontId="5" fillId="3" borderId="17" xfId="1" applyNumberFormat="1" applyFont="1" applyFill="1" applyBorder="1"/>
    <xf numFmtId="1" fontId="5" fillId="3" borderId="163" xfId="1" applyNumberFormat="1" applyFont="1" applyFill="1" applyBorder="1"/>
    <xf numFmtId="1" fontId="5" fillId="0" borderId="16" xfId="0" applyNumberFormat="1" applyFont="1" applyBorder="1"/>
    <xf numFmtId="1" fontId="5" fillId="3" borderId="23" xfId="1" applyNumberFormat="1" applyFont="1" applyFill="1" applyBorder="1"/>
    <xf numFmtId="1" fontId="5" fillId="3" borderId="25" xfId="1" applyNumberFormat="1" applyFont="1" applyFill="1" applyBorder="1"/>
    <xf numFmtId="1" fontId="5" fillId="3" borderId="164" xfId="1" applyNumberFormat="1" applyFont="1" applyFill="1" applyBorder="1"/>
    <xf numFmtId="1" fontId="5" fillId="4" borderId="151" xfId="0" applyNumberFormat="1" applyFont="1" applyFill="1" applyBorder="1" applyProtection="1">
      <protection locked="0"/>
    </xf>
    <xf numFmtId="1" fontId="5" fillId="3" borderId="32" xfId="1" applyNumberFormat="1" applyFont="1" applyFill="1" applyBorder="1"/>
    <xf numFmtId="1" fontId="5" fillId="3" borderId="34" xfId="1" applyNumberFormat="1" applyFont="1" applyFill="1" applyBorder="1"/>
    <xf numFmtId="1" fontId="5" fillId="3" borderId="165" xfId="1" applyNumberFormat="1" applyFont="1" applyFill="1" applyBorder="1"/>
    <xf numFmtId="1" fontId="5" fillId="4" borderId="155" xfId="0" applyNumberFormat="1" applyFont="1" applyFill="1" applyBorder="1" applyProtection="1">
      <protection locked="0"/>
    </xf>
    <xf numFmtId="1" fontId="5" fillId="3" borderId="43" xfId="1" applyNumberFormat="1" applyFont="1" applyFill="1" applyBorder="1"/>
    <xf numFmtId="1" fontId="5" fillId="3" borderId="45" xfId="1" applyNumberFormat="1" applyFont="1" applyFill="1" applyBorder="1"/>
    <xf numFmtId="1" fontId="5" fillId="3" borderId="166" xfId="1" applyNumberFormat="1" applyFont="1" applyFill="1" applyBorder="1"/>
    <xf numFmtId="1" fontId="5" fillId="4" borderId="159" xfId="0" applyNumberFormat="1" applyFont="1" applyFill="1" applyBorder="1" applyProtection="1">
      <protection locked="0"/>
    </xf>
    <xf numFmtId="1" fontId="4" fillId="3" borderId="93" xfId="0" applyNumberFormat="1" applyFont="1" applyFill="1" applyBorder="1"/>
    <xf numFmtId="1" fontId="4" fillId="3" borderId="167" xfId="0" applyNumberFormat="1" applyFont="1" applyFill="1" applyBorder="1"/>
    <xf numFmtId="1" fontId="5" fillId="0" borderId="66" xfId="0" applyNumberFormat="1" applyFont="1" applyBorder="1" applyAlignment="1">
      <alignment horizontal="center" vertical="center" wrapText="1"/>
    </xf>
    <xf numFmtId="1" fontId="5" fillId="0" borderId="50" xfId="0" applyNumberFormat="1" applyFont="1" applyBorder="1" applyAlignment="1">
      <alignment horizontal="center" vertical="center" wrapText="1"/>
    </xf>
    <xf numFmtId="1" fontId="5" fillId="0" borderId="95" xfId="0" applyNumberFormat="1" applyFont="1" applyBorder="1"/>
    <xf numFmtId="1" fontId="5" fillId="0" borderId="56" xfId="0" applyNumberFormat="1" applyFont="1" applyBorder="1"/>
    <xf numFmtId="1" fontId="5" fillId="0" borderId="29" xfId="0" applyNumberFormat="1" applyFont="1" applyBorder="1"/>
    <xf numFmtId="1" fontId="5" fillId="0" borderId="168" xfId="0" applyNumberFormat="1" applyFont="1" applyBorder="1"/>
    <xf numFmtId="1" fontId="5" fillId="0" borderId="34" xfId="0" applyNumberFormat="1" applyFont="1" applyBorder="1"/>
    <xf numFmtId="1" fontId="5" fillId="0" borderId="31" xfId="0" applyNumberFormat="1" applyFont="1" applyBorder="1" applyAlignment="1">
      <alignment wrapText="1"/>
    </xf>
    <xf numFmtId="1" fontId="5" fillId="4" borderId="169" xfId="0" applyNumberFormat="1" applyFont="1" applyFill="1" applyBorder="1" applyProtection="1">
      <protection locked="0"/>
    </xf>
    <xf numFmtId="1" fontId="5" fillId="0" borderId="80" xfId="0" applyNumberFormat="1" applyFont="1" applyBorder="1" applyAlignment="1">
      <alignment wrapText="1"/>
    </xf>
    <xf numFmtId="1" fontId="5" fillId="0" borderId="60" xfId="0" applyNumberFormat="1" applyFont="1" applyBorder="1"/>
    <xf numFmtId="1" fontId="5" fillId="0" borderId="170" xfId="0" applyNumberFormat="1" applyFont="1" applyBorder="1"/>
    <xf numFmtId="1" fontId="5" fillId="0" borderId="171" xfId="0" applyNumberFormat="1" applyFont="1" applyBorder="1"/>
    <xf numFmtId="1" fontId="5" fillId="15" borderId="43" xfId="0" applyNumberFormat="1" applyFont="1" applyFill="1" applyBorder="1"/>
    <xf numFmtId="1" fontId="5" fillId="15" borderId="41" xfId="0" applyNumberFormat="1" applyFont="1" applyFill="1" applyBorder="1"/>
    <xf numFmtId="1" fontId="7" fillId="0" borderId="172" xfId="0" applyNumberFormat="1" applyFont="1" applyBorder="1"/>
    <xf numFmtId="1" fontId="5" fillId="0" borderId="174" xfId="0" applyNumberFormat="1" applyFont="1" applyBorder="1" applyAlignment="1">
      <alignment horizontal="center" vertical="center" wrapText="1"/>
    </xf>
    <xf numFmtId="0" fontId="0" fillId="6" borderId="0" xfId="0" applyFill="1"/>
    <xf numFmtId="1" fontId="5" fillId="4" borderId="176" xfId="0" applyNumberFormat="1" applyFont="1" applyFill="1" applyBorder="1" applyProtection="1">
      <protection locked="0"/>
    </xf>
    <xf numFmtId="1" fontId="5" fillId="4" borderId="170" xfId="0" applyNumberFormat="1" applyFont="1" applyFill="1" applyBorder="1" applyProtection="1">
      <protection locked="0"/>
    </xf>
    <xf numFmtId="1" fontId="5" fillId="0" borderId="43" xfId="0" applyNumberFormat="1" applyFont="1" applyBorder="1"/>
    <xf numFmtId="1" fontId="5" fillId="0" borderId="45" xfId="0" applyNumberFormat="1" applyFont="1" applyBorder="1"/>
    <xf numFmtId="1" fontId="5" fillId="0" borderId="25" xfId="0" applyNumberFormat="1" applyFont="1" applyBorder="1"/>
    <xf numFmtId="1" fontId="5" fillId="0" borderId="30" xfId="0" applyNumberFormat="1" applyFont="1" applyBorder="1"/>
    <xf numFmtId="1" fontId="5" fillId="0" borderId="63" xfId="0" applyNumberFormat="1" applyFont="1" applyBorder="1"/>
    <xf numFmtId="1" fontId="5" fillId="0" borderId="41" xfId="0" applyNumberFormat="1" applyFont="1" applyBorder="1"/>
    <xf numFmtId="1" fontId="5" fillId="0" borderId="20" xfId="0" applyNumberFormat="1" applyFont="1" applyBorder="1"/>
    <xf numFmtId="1" fontId="5" fillId="0" borderId="21" xfId="0" applyNumberFormat="1" applyFont="1" applyBorder="1"/>
    <xf numFmtId="1" fontId="5" fillId="4" borderId="175" xfId="0" applyNumberFormat="1" applyFont="1" applyFill="1" applyBorder="1" applyProtection="1">
      <protection locked="0"/>
    </xf>
    <xf numFmtId="1" fontId="7" fillId="0" borderId="6" xfId="0" applyNumberFormat="1" applyFont="1" applyBorder="1"/>
    <xf numFmtId="1" fontId="7" fillId="0" borderId="177" xfId="0" applyNumberFormat="1" applyFont="1" applyBorder="1"/>
    <xf numFmtId="1" fontId="7" fillId="0" borderId="178" xfId="0" applyNumberFormat="1" applyFont="1" applyBorder="1"/>
    <xf numFmtId="1" fontId="5" fillId="0" borderId="184" xfId="0" applyNumberFormat="1" applyFont="1" applyBorder="1" applyAlignment="1">
      <alignment horizontal="center" vertical="center" wrapText="1"/>
    </xf>
    <xf numFmtId="1" fontId="5" fillId="0" borderId="185" xfId="0" applyNumberFormat="1" applyFont="1" applyBorder="1" applyAlignment="1">
      <alignment horizontal="center" vertical="center" wrapText="1"/>
    </xf>
    <xf numFmtId="1" fontId="5" fillId="0" borderId="182" xfId="0" applyNumberFormat="1" applyFont="1" applyBorder="1" applyAlignment="1">
      <alignment horizontal="center" vertical="center" wrapText="1"/>
    </xf>
    <xf numFmtId="1" fontId="5" fillId="0" borderId="183" xfId="0" applyNumberFormat="1" applyFont="1" applyBorder="1" applyAlignment="1">
      <alignment horizontal="center" vertical="center" wrapText="1"/>
    </xf>
    <xf numFmtId="1" fontId="5" fillId="0" borderId="186" xfId="0" applyNumberFormat="1" applyFont="1" applyBorder="1"/>
    <xf numFmtId="1" fontId="5" fillId="0" borderId="187" xfId="0" applyNumberFormat="1" applyFont="1" applyBorder="1"/>
    <xf numFmtId="1" fontId="5" fillId="0" borderId="188" xfId="0" applyNumberFormat="1" applyFont="1" applyBorder="1"/>
    <xf numFmtId="1" fontId="5" fillId="0" borderId="189" xfId="0" applyNumberFormat="1" applyFont="1" applyBorder="1"/>
    <xf numFmtId="1" fontId="5" fillId="4" borderId="190" xfId="0" applyNumberFormat="1" applyFont="1" applyFill="1" applyBorder="1" applyProtection="1">
      <protection locked="0"/>
    </xf>
    <xf numFmtId="1" fontId="5" fillId="0" borderId="38" xfId="0" applyNumberFormat="1" applyFont="1" applyBorder="1"/>
    <xf numFmtId="1" fontId="5" fillId="0" borderId="80" xfId="0" applyNumberFormat="1" applyFont="1" applyBorder="1" applyAlignment="1" applyProtection="1">
      <alignment wrapText="1"/>
      <protection hidden="1"/>
    </xf>
    <xf numFmtId="1" fontId="5" fillId="0" borderId="184" xfId="0" applyNumberFormat="1" applyFont="1" applyBorder="1"/>
    <xf numFmtId="1" fontId="5" fillId="0" borderId="185" xfId="0" applyNumberFormat="1" applyFont="1" applyBorder="1"/>
    <xf numFmtId="1" fontId="5" fillId="0" borderId="182" xfId="0" applyNumberFormat="1" applyFont="1" applyBorder="1"/>
    <xf numFmtId="1" fontId="5" fillId="0" borderId="183" xfId="0" applyNumberFormat="1" applyFont="1" applyBorder="1"/>
    <xf numFmtId="1" fontId="5" fillId="0" borderId="192" xfId="0" applyNumberFormat="1" applyFont="1" applyBorder="1"/>
    <xf numFmtId="0" fontId="12" fillId="0" borderId="0" xfId="0" applyFont="1"/>
    <xf numFmtId="1" fontId="5" fillId="0" borderId="59" xfId="0" applyNumberFormat="1" applyFont="1" applyBorder="1"/>
    <xf numFmtId="1" fontId="5" fillId="0" borderId="80" xfId="0" applyNumberFormat="1" applyFont="1" applyBorder="1"/>
    <xf numFmtId="1" fontId="5" fillId="0" borderId="175" xfId="0" applyNumberFormat="1" applyFont="1" applyBorder="1"/>
    <xf numFmtId="1" fontId="5" fillId="0" borderId="19" xfId="0" applyNumberFormat="1" applyFont="1" applyBorder="1"/>
    <xf numFmtId="1" fontId="7" fillId="0" borderId="193" xfId="0" applyNumberFormat="1" applyFont="1" applyBorder="1"/>
    <xf numFmtId="1" fontId="7" fillId="0" borderId="194" xfId="0" applyNumberFormat="1" applyFont="1" applyBorder="1"/>
    <xf numFmtId="1" fontId="5" fillId="0" borderId="202" xfId="0" applyNumberFormat="1" applyFont="1" applyBorder="1" applyAlignment="1">
      <alignment horizontal="center" vertical="center" wrapText="1"/>
    </xf>
    <xf numFmtId="1" fontId="5" fillId="0" borderId="203" xfId="0" applyNumberFormat="1" applyFont="1" applyBorder="1" applyAlignment="1">
      <alignment horizontal="center" vertical="center" wrapText="1"/>
    </xf>
    <xf numFmtId="1" fontId="5" fillId="0" borderId="198" xfId="0" applyNumberFormat="1" applyFont="1" applyBorder="1" applyAlignment="1">
      <alignment horizontal="center" vertical="center" wrapText="1"/>
    </xf>
    <xf numFmtId="1" fontId="5" fillId="0" borderId="197" xfId="0" applyNumberFormat="1" applyFont="1" applyBorder="1" applyAlignment="1">
      <alignment horizontal="center" vertical="center" wrapText="1"/>
    </xf>
    <xf numFmtId="1" fontId="5" fillId="0" borderId="204" xfId="0" applyNumberFormat="1" applyFont="1" applyBorder="1" applyAlignment="1">
      <alignment horizontal="center" vertical="center" wrapText="1"/>
    </xf>
    <xf numFmtId="1" fontId="5" fillId="0" borderId="199" xfId="0" applyNumberFormat="1" applyFont="1" applyBorder="1" applyAlignment="1">
      <alignment horizontal="center" vertical="center" wrapText="1"/>
    </xf>
    <xf numFmtId="1" fontId="5" fillId="0" borderId="206" xfId="0" applyNumberFormat="1" applyFont="1" applyBorder="1"/>
    <xf numFmtId="1" fontId="5" fillId="0" borderId="207" xfId="0" applyNumberFormat="1" applyFont="1" applyBorder="1" applyAlignment="1">
      <alignment horizontal="right" vertical="center" wrapText="1"/>
    </xf>
    <xf numFmtId="1" fontId="5" fillId="0" borderId="208" xfId="0" applyNumberFormat="1" applyFont="1" applyBorder="1" applyAlignment="1">
      <alignment horizontal="right"/>
    </xf>
    <xf numFmtId="1" fontId="5" fillId="0" borderId="209" xfId="0" applyNumberFormat="1" applyFont="1" applyBorder="1" applyAlignment="1">
      <alignment horizontal="right"/>
    </xf>
    <xf numFmtId="1" fontId="5" fillId="4" borderId="207" xfId="0" applyNumberFormat="1" applyFont="1" applyFill="1" applyBorder="1" applyProtection="1">
      <protection locked="0"/>
    </xf>
    <xf numFmtId="1" fontId="5" fillId="4" borderId="209" xfId="0" applyNumberFormat="1" applyFont="1" applyFill="1" applyBorder="1" applyProtection="1">
      <protection locked="0"/>
    </xf>
    <xf numFmtId="1" fontId="5" fillId="4" borderId="210" xfId="0" applyNumberFormat="1" applyFont="1" applyFill="1" applyBorder="1" applyProtection="1">
      <protection locked="0"/>
    </xf>
    <xf numFmtId="1" fontId="5" fillId="4" borderId="211" xfId="0" applyNumberFormat="1" applyFont="1" applyFill="1" applyBorder="1" applyProtection="1">
      <protection locked="0"/>
    </xf>
    <xf numFmtId="1" fontId="5" fillId="4" borderId="208" xfId="0" applyNumberFormat="1" applyFont="1" applyFill="1" applyBorder="1" applyProtection="1">
      <protection locked="0"/>
    </xf>
    <xf numFmtId="1" fontId="5" fillId="4" borderId="212" xfId="0" applyNumberFormat="1" applyFont="1" applyFill="1" applyBorder="1" applyProtection="1">
      <protection locked="0"/>
    </xf>
    <xf numFmtId="1" fontId="5" fillId="0" borderId="32" xfId="0" applyNumberFormat="1" applyFont="1" applyBorder="1" applyAlignment="1">
      <alignment horizontal="right"/>
    </xf>
    <xf numFmtId="1" fontId="5" fillId="0" borderId="34" xfId="0" applyNumberFormat="1" applyFont="1" applyBorder="1" applyAlignment="1">
      <alignment horizontal="right"/>
    </xf>
    <xf numFmtId="1" fontId="5" fillId="0" borderId="38" xfId="0" applyNumberFormat="1" applyFont="1" applyBorder="1" applyAlignment="1">
      <alignment horizontal="right"/>
    </xf>
    <xf numFmtId="1" fontId="5" fillId="0" borderId="60" xfId="0" applyNumberFormat="1" applyFont="1" applyBorder="1" applyAlignment="1">
      <alignment horizontal="right"/>
    </xf>
    <xf numFmtId="1" fontId="5" fillId="0" borderId="170" xfId="0" applyNumberFormat="1" applyFont="1" applyBorder="1" applyAlignment="1">
      <alignment horizontal="right"/>
    </xf>
    <xf numFmtId="1" fontId="5" fillId="0" borderId="63" xfId="0" applyNumberFormat="1" applyFont="1" applyBorder="1" applyAlignment="1">
      <alignment horizontal="right"/>
    </xf>
    <xf numFmtId="1" fontId="5" fillId="4" borderId="213" xfId="0" applyNumberFormat="1" applyFont="1" applyFill="1" applyBorder="1" applyProtection="1">
      <protection locked="0"/>
    </xf>
    <xf numFmtId="1" fontId="5" fillId="0" borderId="202" xfId="0" applyNumberFormat="1" applyFont="1" applyBorder="1" applyAlignment="1">
      <alignment horizontal="right"/>
    </xf>
    <xf numFmtId="1" fontId="5" fillId="0" borderId="203" xfId="0" applyNumberFormat="1" applyFont="1" applyBorder="1" applyAlignment="1">
      <alignment horizontal="right"/>
    </xf>
    <xf numFmtId="1" fontId="5" fillId="0" borderId="198" xfId="0" applyNumberFormat="1" applyFont="1" applyBorder="1" applyAlignment="1">
      <alignment horizontal="right"/>
    </xf>
    <xf numFmtId="1" fontId="5" fillId="0" borderId="197" xfId="0" applyNumberFormat="1" applyFont="1" applyBorder="1" applyAlignment="1">
      <alignment horizontal="right"/>
    </xf>
    <xf numFmtId="1" fontId="5" fillId="0" borderId="204" xfId="0" applyNumberFormat="1" applyFont="1" applyBorder="1" applyAlignment="1">
      <alignment horizontal="right"/>
    </xf>
    <xf numFmtId="1" fontId="5" fillId="0" borderId="199" xfId="0" applyNumberFormat="1" applyFont="1" applyBorder="1" applyAlignment="1">
      <alignment horizontal="right"/>
    </xf>
    <xf numFmtId="1" fontId="5" fillId="0" borderId="56" xfId="0" applyNumberFormat="1" applyFont="1" applyBorder="1" applyAlignment="1">
      <alignment horizontal="right"/>
    </xf>
    <xf numFmtId="1" fontId="5" fillId="0" borderId="29" xfId="0" applyNumberFormat="1" applyFont="1" applyBorder="1" applyAlignment="1">
      <alignment horizontal="right"/>
    </xf>
    <xf numFmtId="1" fontId="5" fillId="0" borderId="59" xfId="0" applyNumberFormat="1" applyFont="1" applyBorder="1" applyAlignment="1">
      <alignment horizontal="right"/>
    </xf>
    <xf numFmtId="1" fontId="5" fillId="4" borderId="215" xfId="0" applyNumberFormat="1" applyFont="1" applyFill="1" applyBorder="1" applyProtection="1">
      <protection locked="0"/>
    </xf>
    <xf numFmtId="1" fontId="5" fillId="0" borderId="52" xfId="0" applyNumberFormat="1" applyFont="1" applyBorder="1" applyAlignment="1">
      <alignment horizontal="right"/>
    </xf>
    <xf numFmtId="1" fontId="5" fillId="0" borderId="20" xfId="0" applyNumberFormat="1" applyFont="1" applyBorder="1" applyAlignment="1">
      <alignment horizontal="right"/>
    </xf>
    <xf numFmtId="1" fontId="5" fillId="0" borderId="21" xfId="0" applyNumberFormat="1" applyFont="1" applyBorder="1" applyAlignment="1">
      <alignment horizontal="right"/>
    </xf>
    <xf numFmtId="1" fontId="5" fillId="0" borderId="94" xfId="0" applyNumberFormat="1" applyFont="1" applyBorder="1" applyAlignment="1">
      <alignment horizontal="right"/>
    </xf>
    <xf numFmtId="1" fontId="5" fillId="0" borderId="19" xfId="0" applyNumberFormat="1" applyFont="1" applyBorder="1" applyAlignment="1">
      <alignment horizontal="right"/>
    </xf>
    <xf numFmtId="1" fontId="5" fillId="0" borderId="175" xfId="0" applyNumberFormat="1" applyFont="1" applyBorder="1" applyAlignment="1">
      <alignment horizontal="right"/>
    </xf>
    <xf numFmtId="1" fontId="5" fillId="0" borderId="216" xfId="0" applyNumberFormat="1" applyFont="1" applyBorder="1" applyAlignment="1">
      <alignment horizontal="center" vertical="center" wrapText="1"/>
    </xf>
    <xf numFmtId="1" fontId="5" fillId="0" borderId="207" xfId="0" applyNumberFormat="1" applyFont="1" applyBorder="1"/>
    <xf numFmtId="1" fontId="5" fillId="0" borderId="208" xfId="0" applyNumberFormat="1" applyFont="1" applyBorder="1"/>
    <xf numFmtId="1" fontId="5" fillId="0" borderId="209" xfId="0" applyNumberFormat="1" applyFont="1" applyBorder="1"/>
    <xf numFmtId="1" fontId="5" fillId="4" borderId="217" xfId="0" applyNumberFormat="1" applyFont="1" applyFill="1" applyBorder="1" applyProtection="1">
      <protection locked="0"/>
    </xf>
    <xf numFmtId="1" fontId="5" fillId="14" borderId="32" xfId="0" applyNumberFormat="1" applyFont="1" applyFill="1" applyBorder="1"/>
    <xf numFmtId="1" fontId="5" fillId="14" borderId="38" xfId="0" applyNumberFormat="1" applyFont="1" applyFill="1" applyBorder="1"/>
    <xf numFmtId="1" fontId="5" fillId="14" borderId="43" xfId="0" applyNumberFormat="1" applyFont="1" applyFill="1" applyBorder="1"/>
    <xf numFmtId="1" fontId="5" fillId="14" borderId="41" xfId="0" applyNumberFormat="1" applyFont="1" applyFill="1" applyBorder="1"/>
    <xf numFmtId="1" fontId="5" fillId="0" borderId="214" xfId="0" applyNumberFormat="1" applyFont="1" applyBorder="1" applyAlignment="1">
      <alignment horizontal="center"/>
    </xf>
    <xf numFmtId="1" fontId="5" fillId="0" borderId="53" xfId="0" applyNumberFormat="1" applyFont="1" applyBorder="1"/>
    <xf numFmtId="1" fontId="5" fillId="4" borderId="75" xfId="0" applyNumberFormat="1" applyFont="1" applyFill="1" applyBorder="1" applyProtection="1">
      <protection locked="0"/>
    </xf>
    <xf numFmtId="1" fontId="5" fillId="4" borderId="168" xfId="0" applyNumberFormat="1" applyFont="1" applyFill="1" applyBorder="1" applyProtection="1">
      <protection locked="0"/>
    </xf>
    <xf numFmtId="1" fontId="5" fillId="4" borderId="0" xfId="0" applyNumberFormat="1" applyFont="1" applyFill="1" applyProtection="1">
      <protection locked="0"/>
    </xf>
    <xf numFmtId="1" fontId="5" fillId="4" borderId="12" xfId="0" applyNumberFormat="1" applyFont="1" applyFill="1" applyBorder="1" applyProtection="1">
      <protection locked="0"/>
    </xf>
    <xf numFmtId="1" fontId="5" fillId="0" borderId="56" xfId="0" applyNumberFormat="1" applyFont="1" applyBorder="1" applyAlignment="1">
      <alignment horizontal="right" vertical="center" wrapText="1"/>
    </xf>
    <xf numFmtId="1" fontId="5" fillId="0" borderId="43" xfId="0" applyNumberFormat="1" applyFont="1" applyBorder="1" applyAlignment="1">
      <alignment horizontal="right"/>
    </xf>
    <xf numFmtId="1" fontId="5" fillId="0" borderId="45" xfId="0" applyNumberFormat="1" applyFont="1" applyBorder="1" applyAlignment="1">
      <alignment horizontal="right"/>
    </xf>
    <xf numFmtId="1" fontId="5" fillId="0" borderId="41" xfId="0" applyNumberFormat="1" applyFont="1" applyBorder="1" applyAlignment="1">
      <alignment horizontal="right"/>
    </xf>
    <xf numFmtId="1" fontId="5" fillId="0" borderId="0" xfId="0" applyNumberFormat="1" applyFont="1"/>
    <xf numFmtId="1" fontId="9" fillId="0" borderId="0" xfId="0" applyNumberFormat="1" applyFont="1"/>
    <xf numFmtId="1" fontId="7" fillId="0" borderId="0" xfId="0" applyNumberFormat="1" applyFont="1" applyAlignment="1">
      <alignment vertical="top" wrapText="1"/>
    </xf>
    <xf numFmtId="1" fontId="5" fillId="0" borderId="202" xfId="0" applyNumberFormat="1" applyFont="1" applyBorder="1" applyAlignment="1">
      <alignment horizontal="center" vertical="center"/>
    </xf>
    <xf numFmtId="1" fontId="5" fillId="0" borderId="203" xfId="0" applyNumberFormat="1" applyFont="1" applyBorder="1" applyAlignment="1">
      <alignment horizontal="center" vertical="center"/>
    </xf>
    <xf numFmtId="1" fontId="5" fillId="0" borderId="21" xfId="0" applyNumberFormat="1" applyFont="1" applyBorder="1" applyAlignment="1">
      <alignment horizontal="center" vertical="center"/>
    </xf>
    <xf numFmtId="1" fontId="5" fillId="0" borderId="94" xfId="0" applyNumberFormat="1" applyFont="1" applyBorder="1" applyAlignment="1">
      <alignment horizontal="center" vertical="center"/>
    </xf>
    <xf numFmtId="1" fontId="5" fillId="0" borderId="54" xfId="0" applyNumberFormat="1" applyFont="1" applyBorder="1" applyAlignment="1">
      <alignment horizontal="center" vertical="center" wrapText="1"/>
    </xf>
    <xf numFmtId="1" fontId="5" fillId="0" borderId="202" xfId="0" applyNumberFormat="1" applyFont="1" applyBorder="1" applyAlignment="1">
      <alignment wrapText="1"/>
    </xf>
    <xf numFmtId="1" fontId="5" fillId="0" borderId="203" xfId="0" applyNumberFormat="1" applyFont="1" applyBorder="1" applyAlignment="1">
      <alignment wrapText="1"/>
    </xf>
    <xf numFmtId="1" fontId="5" fillId="0" borderId="13" xfId="0" applyNumberFormat="1" applyFont="1" applyBorder="1" applyAlignment="1">
      <alignment wrapText="1"/>
    </xf>
    <xf numFmtId="0" fontId="8" fillId="7" borderId="0" xfId="0" applyFont="1" applyFill="1"/>
    <xf numFmtId="1" fontId="7" fillId="10" borderId="196" xfId="0" applyNumberFormat="1" applyFont="1" applyFill="1" applyBorder="1" applyAlignment="1">
      <alignment horizontal="center"/>
    </xf>
    <xf numFmtId="1" fontId="7" fillId="10" borderId="197" xfId="0" applyNumberFormat="1" applyFont="1" applyFill="1" applyBorder="1" applyAlignment="1">
      <alignment horizontal="center"/>
    </xf>
    <xf numFmtId="1" fontId="5" fillId="0" borderId="209" xfId="0" applyNumberFormat="1" applyFont="1" applyBorder="1" applyAlignment="1">
      <alignment wrapText="1"/>
    </xf>
    <xf numFmtId="1" fontId="5" fillId="0" borderId="207" xfId="0" applyNumberFormat="1" applyFont="1" applyBorder="1" applyAlignment="1">
      <alignment wrapText="1"/>
    </xf>
    <xf numFmtId="1" fontId="5" fillId="0" borderId="208" xfId="0" applyNumberFormat="1" applyFont="1" applyBorder="1" applyAlignment="1">
      <alignment wrapText="1"/>
    </xf>
    <xf numFmtId="1" fontId="5" fillId="4" borderId="219" xfId="0" applyNumberFormat="1" applyFont="1" applyFill="1" applyBorder="1" applyProtection="1">
      <protection locked="0"/>
    </xf>
    <xf numFmtId="1" fontId="5" fillId="0" borderId="41" xfId="0" applyNumberFormat="1" applyFont="1" applyBorder="1" applyAlignment="1">
      <alignment wrapText="1"/>
    </xf>
    <xf numFmtId="1" fontId="5" fillId="0" borderId="56" xfId="0" applyNumberFormat="1" applyFont="1" applyBorder="1" applyAlignment="1">
      <alignment wrapText="1"/>
    </xf>
    <xf numFmtId="1" fontId="5" fillId="0" borderId="29" xfId="0" applyNumberFormat="1" applyFont="1" applyBorder="1" applyAlignment="1">
      <alignment wrapText="1"/>
    </xf>
    <xf numFmtId="1" fontId="5" fillId="0" borderId="59" xfId="0" applyNumberFormat="1" applyFont="1" applyBorder="1" applyAlignment="1">
      <alignment wrapText="1"/>
    </xf>
    <xf numFmtId="1" fontId="5" fillId="0" borderId="52" xfId="0" applyNumberFormat="1" applyFont="1" applyBorder="1" applyAlignment="1">
      <alignment wrapText="1"/>
    </xf>
    <xf numFmtId="1" fontId="5" fillId="0" borderId="20" xfId="0" applyNumberFormat="1" applyFont="1" applyBorder="1" applyAlignment="1">
      <alignment wrapText="1"/>
    </xf>
    <xf numFmtId="1" fontId="5" fillId="0" borderId="21" xfId="0" applyNumberFormat="1" applyFont="1" applyBorder="1" applyAlignment="1">
      <alignment wrapText="1"/>
    </xf>
    <xf numFmtId="1" fontId="5" fillId="4" borderId="94" xfId="0" applyNumberFormat="1" applyFont="1" applyFill="1" applyBorder="1" applyProtection="1">
      <protection locked="0"/>
    </xf>
    <xf numFmtId="1" fontId="5" fillId="4" borderId="68" xfId="0" applyNumberFormat="1" applyFont="1" applyFill="1" applyBorder="1" applyProtection="1">
      <protection locked="0"/>
    </xf>
    <xf numFmtId="1" fontId="5" fillId="0" borderId="198" xfId="0" applyNumberFormat="1" applyFont="1" applyBorder="1" applyAlignment="1">
      <alignment wrapText="1"/>
    </xf>
    <xf numFmtId="1" fontId="5" fillId="0" borderId="71" xfId="0" applyNumberFormat="1" applyFont="1" applyBorder="1" applyAlignment="1">
      <alignment wrapText="1"/>
    </xf>
    <xf numFmtId="1" fontId="5" fillId="0" borderId="72" xfId="0" applyNumberFormat="1" applyFont="1" applyBorder="1" applyAlignment="1">
      <alignment wrapText="1"/>
    </xf>
    <xf numFmtId="1" fontId="5" fillId="10" borderId="13" xfId="0" applyNumberFormat="1" applyFont="1" applyFill="1" applyBorder="1"/>
    <xf numFmtId="1" fontId="4" fillId="0" borderId="196" xfId="0" applyNumberFormat="1" applyFont="1" applyBorder="1"/>
    <xf numFmtId="1" fontId="4" fillId="0" borderId="197" xfId="0" applyNumberFormat="1" applyFont="1" applyBorder="1"/>
    <xf numFmtId="1" fontId="5" fillId="0" borderId="202" xfId="0" applyNumberFormat="1" applyFont="1" applyBorder="1"/>
    <xf numFmtId="1" fontId="5" fillId="0" borderId="203" xfId="0" applyNumberFormat="1" applyFont="1" applyBorder="1"/>
    <xf numFmtId="1" fontId="5" fillId="0" borderId="198" xfId="0" applyNumberFormat="1" applyFont="1" applyBorder="1"/>
    <xf numFmtId="1" fontId="5" fillId="4" borderId="148" xfId="0" applyNumberFormat="1" applyFont="1" applyFill="1" applyBorder="1" applyProtection="1">
      <protection locked="0"/>
    </xf>
    <xf numFmtId="1" fontId="5" fillId="0" borderId="38" xfId="0" applyNumberFormat="1" applyFont="1" applyBorder="1" applyAlignment="1">
      <alignment wrapText="1"/>
    </xf>
    <xf numFmtId="1" fontId="5" fillId="0" borderId="32" xfId="0" applyNumberFormat="1" applyFont="1" applyBorder="1" applyAlignment="1">
      <alignment wrapText="1"/>
    </xf>
    <xf numFmtId="1" fontId="5" fillId="0" borderId="34" xfId="0" applyNumberFormat="1" applyFont="1" applyBorder="1" applyAlignment="1">
      <alignment wrapText="1"/>
    </xf>
    <xf numFmtId="1" fontId="5" fillId="4" borderId="171" xfId="0" applyNumberFormat="1" applyFont="1" applyFill="1" applyBorder="1" applyProtection="1">
      <protection locked="0"/>
    </xf>
    <xf numFmtId="1" fontId="5" fillId="0" borderId="170" xfId="0" applyNumberFormat="1" applyFont="1" applyBorder="1" applyAlignment="1">
      <alignment wrapText="1"/>
    </xf>
    <xf numFmtId="1" fontId="5" fillId="0" borderId="158" xfId="0" applyNumberFormat="1" applyFont="1" applyBorder="1" applyAlignment="1">
      <alignment wrapText="1"/>
    </xf>
    <xf numFmtId="1" fontId="5" fillId="14" borderId="72" xfId="0" applyNumberFormat="1" applyFont="1" applyFill="1" applyBorder="1"/>
    <xf numFmtId="0" fontId="5" fillId="16" borderId="0" xfId="0" applyFont="1" applyFill="1"/>
    <xf numFmtId="0" fontId="5" fillId="10" borderId="0" xfId="0" applyFont="1" applyFill="1"/>
    <xf numFmtId="0" fontId="8" fillId="17" borderId="0" xfId="0" applyFont="1" applyFill="1"/>
    <xf numFmtId="1" fontId="5" fillId="0" borderId="215" xfId="2" applyNumberFormat="1" applyFont="1" applyBorder="1" applyAlignment="1">
      <alignment wrapText="1"/>
    </xf>
    <xf numFmtId="1" fontId="5" fillId="0" borderId="158" xfId="2" applyNumberFormat="1" applyFont="1" applyBorder="1" applyAlignment="1">
      <alignment wrapText="1"/>
    </xf>
    <xf numFmtId="1" fontId="5" fillId="0" borderId="213" xfId="2" applyNumberFormat="1" applyFont="1" applyBorder="1" applyAlignment="1">
      <alignment wrapText="1"/>
    </xf>
    <xf numFmtId="1" fontId="5" fillId="0" borderId="60" xfId="0" applyNumberFormat="1" applyFont="1" applyBorder="1" applyAlignment="1">
      <alignment wrapText="1"/>
    </xf>
    <xf numFmtId="1" fontId="5" fillId="0" borderId="63" xfId="0" applyNumberFormat="1" applyFont="1" applyBorder="1" applyAlignment="1">
      <alignment wrapText="1"/>
    </xf>
    <xf numFmtId="1" fontId="5" fillId="15" borderId="60" xfId="0" applyNumberFormat="1" applyFont="1" applyFill="1" applyBorder="1"/>
    <xf numFmtId="1" fontId="5" fillId="15" borderId="63" xfId="0" applyNumberFormat="1" applyFont="1" applyFill="1" applyBorder="1"/>
    <xf numFmtId="1" fontId="5" fillId="0" borderId="210" xfId="0" applyNumberFormat="1" applyFont="1" applyBorder="1" applyAlignment="1">
      <alignment wrapText="1"/>
    </xf>
    <xf numFmtId="1" fontId="5" fillId="4" borderId="3" xfId="0" applyNumberFormat="1" applyFont="1" applyFill="1" applyBorder="1" applyProtection="1">
      <protection locked="0"/>
    </xf>
    <xf numFmtId="1" fontId="5" fillId="4" borderId="65" xfId="0" applyNumberFormat="1" applyFont="1" applyFill="1" applyBorder="1" applyProtection="1">
      <protection locked="0"/>
    </xf>
    <xf numFmtId="1" fontId="5" fillId="0" borderId="43" xfId="0" applyNumberFormat="1" applyFont="1" applyBorder="1" applyAlignment="1">
      <alignment wrapText="1"/>
    </xf>
    <xf numFmtId="1" fontId="5" fillId="0" borderId="45" xfId="0" applyNumberFormat="1" applyFont="1" applyBorder="1" applyAlignment="1">
      <alignment wrapText="1"/>
    </xf>
    <xf numFmtId="1" fontId="5" fillId="14" borderId="65" xfId="0" applyNumberFormat="1" applyFont="1" applyFill="1" applyBorder="1"/>
    <xf numFmtId="1" fontId="5" fillId="14" borderId="174" xfId="0" applyNumberFormat="1" applyFont="1" applyFill="1" applyBorder="1"/>
    <xf numFmtId="1" fontId="5" fillId="14" borderId="3" xfId="0" applyNumberFormat="1" applyFont="1" applyFill="1" applyBorder="1"/>
    <xf numFmtId="0" fontId="5" fillId="18" borderId="0" xfId="0" applyFont="1" applyFill="1"/>
    <xf numFmtId="1" fontId="5" fillId="14" borderId="0" xfId="0" applyNumberFormat="1" applyFont="1" applyFill="1"/>
    <xf numFmtId="1" fontId="5" fillId="14" borderId="220" xfId="0" applyNumberFormat="1" applyFont="1" applyFill="1" applyBorder="1"/>
    <xf numFmtId="1" fontId="5" fillId="14" borderId="13" xfId="0" applyNumberFormat="1" applyFont="1" applyFill="1" applyBorder="1"/>
    <xf numFmtId="1" fontId="5" fillId="14" borderId="78" xfId="0" applyNumberFormat="1" applyFont="1" applyFill="1" applyBorder="1"/>
    <xf numFmtId="1" fontId="5" fillId="14" borderId="94" xfId="0" applyNumberFormat="1" applyFont="1" applyFill="1" applyBorder="1"/>
    <xf numFmtId="1" fontId="5" fillId="14" borderId="175" xfId="0" applyNumberFormat="1" applyFont="1" applyFill="1" applyBorder="1"/>
    <xf numFmtId="1" fontId="5" fillId="0" borderId="22" xfId="0" applyNumberFormat="1" applyFont="1" applyBorder="1" applyAlignment="1">
      <alignment wrapText="1"/>
    </xf>
    <xf numFmtId="1" fontId="5" fillId="0" borderId="75" xfId="0" applyNumberFormat="1" applyFont="1" applyBorder="1" applyAlignment="1">
      <alignment wrapText="1"/>
    </xf>
    <xf numFmtId="1" fontId="5" fillId="4" borderId="39" xfId="0" applyNumberFormat="1" applyFont="1" applyFill="1" applyBorder="1" applyProtection="1">
      <protection locked="0"/>
    </xf>
    <xf numFmtId="1" fontId="5" fillId="0" borderId="94" xfId="0" applyNumberFormat="1" applyFont="1" applyBorder="1" applyAlignment="1">
      <alignment wrapText="1"/>
    </xf>
    <xf numFmtId="1" fontId="5" fillId="4" borderId="40" xfId="0" applyNumberFormat="1" applyFont="1" applyFill="1" applyBorder="1" applyProtection="1">
      <protection locked="0"/>
    </xf>
    <xf numFmtId="1" fontId="5" fillId="0" borderId="154" xfId="0" applyNumberFormat="1" applyFont="1" applyBorder="1" applyAlignment="1">
      <alignment wrapText="1"/>
    </xf>
    <xf numFmtId="1" fontId="5" fillId="0" borderId="23" xfId="0" applyNumberFormat="1" applyFont="1" applyBorder="1" applyAlignment="1">
      <alignment wrapText="1"/>
    </xf>
    <xf numFmtId="1" fontId="5" fillId="0" borderId="30" xfId="0" applyNumberFormat="1" applyFont="1" applyBorder="1" applyAlignment="1">
      <alignment wrapText="1"/>
    </xf>
    <xf numFmtId="1" fontId="5" fillId="10" borderId="30" xfId="0" applyNumberFormat="1" applyFont="1" applyFill="1" applyBorder="1"/>
    <xf numFmtId="1" fontId="5" fillId="10" borderId="3" xfId="0" applyNumberFormat="1" applyFont="1" applyFill="1" applyBorder="1"/>
    <xf numFmtId="0" fontId="5" fillId="17" borderId="0" xfId="0" applyFont="1" applyFill="1"/>
    <xf numFmtId="1" fontId="5" fillId="10" borderId="32" xfId="0" applyNumberFormat="1" applyFont="1" applyFill="1" applyBorder="1"/>
    <xf numFmtId="1" fontId="5" fillId="10" borderId="38" xfId="0" applyNumberFormat="1" applyFont="1" applyFill="1" applyBorder="1"/>
    <xf numFmtId="1" fontId="5" fillId="14" borderId="74" xfId="0" applyNumberFormat="1" applyFont="1" applyFill="1" applyBorder="1"/>
    <xf numFmtId="1" fontId="5" fillId="10" borderId="60" xfId="0" applyNumberFormat="1" applyFont="1" applyFill="1" applyBorder="1"/>
    <xf numFmtId="1" fontId="5" fillId="10" borderId="63" xfId="0" applyNumberFormat="1" applyFont="1" applyFill="1" applyBorder="1"/>
    <xf numFmtId="1" fontId="5" fillId="0" borderId="162" xfId="0" applyNumberFormat="1" applyFont="1" applyBorder="1" applyAlignment="1">
      <alignment wrapText="1"/>
    </xf>
    <xf numFmtId="1" fontId="5" fillId="10" borderId="43" xfId="0" applyNumberFormat="1" applyFont="1" applyFill="1" applyBorder="1"/>
    <xf numFmtId="1" fontId="5" fillId="10" borderId="41" xfId="0" applyNumberFormat="1" applyFont="1" applyFill="1" applyBorder="1"/>
    <xf numFmtId="1" fontId="5" fillId="14" borderId="19" xfId="0" applyNumberFormat="1" applyFont="1" applyFill="1" applyBorder="1"/>
    <xf numFmtId="1" fontId="5" fillId="0" borderId="219" xfId="0" applyNumberFormat="1" applyFont="1" applyBorder="1" applyAlignment="1">
      <alignment wrapText="1"/>
    </xf>
    <xf numFmtId="1" fontId="5" fillId="0" borderId="155" xfId="0" applyNumberFormat="1" applyFont="1" applyBorder="1" applyAlignment="1">
      <alignment wrapText="1"/>
    </xf>
    <xf numFmtId="1" fontId="5" fillId="0" borderId="42" xfId="0" applyNumberFormat="1" applyFont="1" applyBorder="1" applyAlignment="1">
      <alignment wrapText="1"/>
    </xf>
    <xf numFmtId="1" fontId="5" fillId="0" borderId="159" xfId="0" applyNumberFormat="1" applyFont="1" applyBorder="1" applyAlignment="1">
      <alignment wrapText="1"/>
    </xf>
    <xf numFmtId="1" fontId="5" fillId="19" borderId="48" xfId="0" applyNumberFormat="1" applyFont="1" applyFill="1" applyBorder="1" applyProtection="1">
      <protection locked="0"/>
    </xf>
    <xf numFmtId="1" fontId="5" fillId="19" borderId="41" xfId="0" applyNumberFormat="1" applyFont="1" applyFill="1" applyBorder="1" applyProtection="1">
      <protection locked="0"/>
    </xf>
    <xf numFmtId="1" fontId="5" fillId="0" borderId="15" xfId="0" applyNumberFormat="1" applyFont="1" applyBorder="1" applyAlignment="1">
      <alignment horizontal="center" vertical="center"/>
    </xf>
    <xf numFmtId="1" fontId="5" fillId="0" borderId="70" xfId="0" applyNumberFormat="1" applyFont="1" applyBorder="1" applyAlignment="1">
      <alignment horizontal="center" vertical="center" wrapText="1"/>
    </xf>
    <xf numFmtId="1" fontId="5" fillId="0" borderId="15" xfId="0" applyNumberFormat="1" applyFont="1" applyBorder="1" applyAlignment="1">
      <alignment wrapText="1"/>
    </xf>
    <xf numFmtId="1" fontId="5" fillId="0" borderId="17" xfId="0" applyNumberFormat="1" applyFont="1" applyBorder="1" applyAlignment="1">
      <alignment wrapText="1"/>
    </xf>
    <xf numFmtId="0" fontId="0" fillId="8" borderId="0" xfId="0" applyFill="1"/>
    <xf numFmtId="0" fontId="8" fillId="8" borderId="0" xfId="0" applyFont="1" applyFill="1"/>
    <xf numFmtId="1" fontId="5" fillId="10" borderId="2" xfId="0" applyNumberFormat="1" applyFont="1" applyFill="1" applyBorder="1"/>
    <xf numFmtId="1" fontId="5" fillId="10" borderId="65" xfId="0" applyNumberFormat="1" applyFont="1" applyFill="1" applyBorder="1"/>
    <xf numFmtId="1" fontId="7" fillId="10" borderId="65" xfId="0" applyNumberFormat="1" applyFont="1" applyFill="1" applyBorder="1"/>
    <xf numFmtId="1" fontId="5" fillId="0" borderId="16" xfId="0" applyNumberFormat="1" applyFont="1" applyBorder="1" applyAlignment="1">
      <alignment wrapText="1"/>
    </xf>
    <xf numFmtId="1" fontId="5" fillId="0" borderId="182" xfId="0" applyNumberFormat="1" applyFont="1" applyBorder="1" applyAlignment="1">
      <alignment wrapText="1"/>
    </xf>
    <xf numFmtId="1" fontId="4" fillId="0" borderId="5" xfId="0" applyNumberFormat="1" applyFont="1" applyBorder="1"/>
    <xf numFmtId="1" fontId="4" fillId="0" borderId="181" xfId="0" applyNumberFormat="1" applyFont="1" applyBorder="1"/>
    <xf numFmtId="1" fontId="5" fillId="14" borderId="34" xfId="0" applyNumberFormat="1" applyFont="1" applyFill="1" applyBorder="1"/>
    <xf numFmtId="1" fontId="5" fillId="4" borderId="81" xfId="0" applyNumberFormat="1" applyFont="1" applyFill="1" applyBorder="1" applyProtection="1">
      <protection locked="0"/>
    </xf>
    <xf numFmtId="1" fontId="5" fillId="4" borderId="220" xfId="0" applyNumberFormat="1" applyFont="1" applyFill="1" applyBorder="1" applyProtection="1">
      <protection locked="0"/>
    </xf>
    <xf numFmtId="0" fontId="5" fillId="20" borderId="0" xfId="0" applyFont="1" applyFill="1"/>
    <xf numFmtId="1" fontId="5" fillId="14" borderId="51" xfId="0" applyNumberFormat="1" applyFont="1" applyFill="1" applyBorder="1"/>
    <xf numFmtId="0" fontId="8" fillId="21" borderId="0" xfId="0" applyFont="1" applyFill="1"/>
    <xf numFmtId="1" fontId="5" fillId="10" borderId="56" xfId="0" applyNumberFormat="1" applyFont="1" applyFill="1" applyBorder="1"/>
    <xf numFmtId="1" fontId="5" fillId="10" borderId="59" xfId="0" applyNumberFormat="1" applyFont="1" applyFill="1" applyBorder="1"/>
    <xf numFmtId="1" fontId="5" fillId="14" borderId="81" xfId="0" applyNumberFormat="1" applyFont="1" applyFill="1" applyBorder="1"/>
    <xf numFmtId="1" fontId="5" fillId="10" borderId="52" xfId="0" applyNumberFormat="1" applyFont="1" applyFill="1" applyBorder="1"/>
    <xf numFmtId="1" fontId="5" fillId="10" borderId="21" xfId="0" applyNumberFormat="1" applyFont="1" applyFill="1" applyBorder="1"/>
    <xf numFmtId="1" fontId="5" fillId="14" borderId="54" xfId="0" applyNumberFormat="1" applyFont="1" applyFill="1" applyBorder="1"/>
    <xf numFmtId="1" fontId="5" fillId="19" borderId="44" xfId="0" applyNumberFormat="1" applyFont="1" applyFill="1" applyBorder="1" applyProtection="1">
      <protection locked="0"/>
    </xf>
    <xf numFmtId="1" fontId="5" fillId="0" borderId="49" xfId="0" applyNumberFormat="1" applyFont="1" applyBorder="1" applyAlignment="1" applyProtection="1">
      <alignment horizontal="center" vertical="center" wrapText="1"/>
      <protection hidden="1"/>
    </xf>
    <xf numFmtId="1" fontId="5" fillId="0" borderId="221" xfId="0" applyNumberFormat="1" applyFont="1" applyBorder="1" applyAlignment="1" applyProtection="1">
      <alignment horizontal="center" vertical="center" wrapText="1"/>
      <protection hidden="1"/>
    </xf>
    <xf numFmtId="1" fontId="5" fillId="0" borderId="13" xfId="0" applyNumberFormat="1" applyFont="1" applyBorder="1" applyAlignment="1">
      <alignment horizontal="center" vertical="center" wrapText="1"/>
    </xf>
    <xf numFmtId="1" fontId="5" fillId="0" borderId="49" xfId="0" applyNumberFormat="1" applyFont="1" applyBorder="1" applyAlignment="1" applyProtection="1">
      <alignment horizontal="center" vertical="center"/>
      <protection hidden="1"/>
    </xf>
    <xf numFmtId="1" fontId="5" fillId="0" borderId="3" xfId="0" applyNumberFormat="1" applyFont="1" applyBorder="1" applyAlignment="1" applyProtection="1">
      <alignment horizontal="center" vertical="center"/>
      <protection hidden="1"/>
    </xf>
    <xf numFmtId="1" fontId="5" fillId="0" borderId="4" xfId="0" applyNumberFormat="1" applyFont="1" applyBorder="1" applyAlignment="1" applyProtection="1">
      <alignment horizontal="center" vertical="center"/>
      <protection hidden="1"/>
    </xf>
    <xf numFmtId="1" fontId="5" fillId="0" borderId="15" xfId="0" applyNumberFormat="1" applyFont="1" applyBorder="1" applyAlignment="1" applyProtection="1">
      <alignment horizontal="center" vertical="center"/>
      <protection hidden="1"/>
    </xf>
    <xf numFmtId="1" fontId="5" fillId="0" borderId="174" xfId="0" applyNumberFormat="1" applyFont="1" applyBorder="1" applyAlignment="1" applyProtection="1">
      <alignment horizontal="center" vertical="center"/>
      <protection hidden="1"/>
    </xf>
    <xf numFmtId="1" fontId="5" fillId="0" borderId="4" xfId="0" applyNumberFormat="1" applyFont="1" applyBorder="1" applyAlignment="1" applyProtection="1">
      <alignment wrapText="1"/>
      <protection hidden="1"/>
    </xf>
    <xf numFmtId="1" fontId="5" fillId="0" borderId="49" xfId="0" applyNumberFormat="1" applyFont="1" applyBorder="1" applyAlignment="1">
      <alignment horizontal="right" wrapText="1"/>
    </xf>
    <xf numFmtId="1" fontId="5" fillId="0" borderId="221" xfId="0" applyNumberFormat="1" applyFont="1" applyBorder="1" applyAlignment="1">
      <alignment horizontal="right" wrapText="1"/>
    </xf>
    <xf numFmtId="1" fontId="5" fillId="0" borderId="30" xfId="0" applyNumberFormat="1" applyFont="1" applyBorder="1" applyAlignment="1">
      <alignment horizontal="right"/>
    </xf>
    <xf numFmtId="1" fontId="5" fillId="0" borderId="42" xfId="0" applyNumberFormat="1" applyFont="1" applyBorder="1" applyAlignment="1" applyProtection="1">
      <alignment wrapText="1"/>
      <protection hidden="1"/>
    </xf>
    <xf numFmtId="1" fontId="5" fillId="0" borderId="43" xfId="0" applyNumberFormat="1" applyFont="1" applyBorder="1" applyAlignment="1">
      <alignment horizontal="right" wrapText="1"/>
    </xf>
    <xf numFmtId="1" fontId="5" fillId="0" borderId="45" xfId="0" applyNumberFormat="1" applyFont="1" applyBorder="1" applyAlignment="1">
      <alignment horizontal="right" wrapText="1"/>
    </xf>
    <xf numFmtId="1" fontId="5" fillId="0" borderId="71" xfId="0" applyNumberFormat="1" applyFont="1" applyBorder="1" applyAlignment="1">
      <alignment horizontal="right" wrapText="1"/>
    </xf>
    <xf numFmtId="1" fontId="5" fillId="0" borderId="72" xfId="0" applyNumberFormat="1" applyFont="1" applyBorder="1" applyAlignment="1">
      <alignment horizontal="right" wrapText="1"/>
    </xf>
    <xf numFmtId="1" fontId="7" fillId="0" borderId="222" xfId="0" applyNumberFormat="1" applyFont="1" applyBorder="1"/>
    <xf numFmtId="1" fontId="5" fillId="0" borderId="182" xfId="0" applyNumberFormat="1" applyFont="1" applyBorder="1" applyAlignment="1">
      <alignment horizontal="center" vertical="center"/>
    </xf>
    <xf numFmtId="1" fontId="5" fillId="0" borderId="95" xfId="0" applyNumberFormat="1" applyFont="1" applyBorder="1" applyAlignment="1">
      <alignment wrapText="1"/>
    </xf>
    <xf numFmtId="1" fontId="5" fillId="0" borderId="18" xfId="0" applyNumberFormat="1" applyFont="1" applyBorder="1" applyAlignment="1">
      <alignment wrapText="1"/>
    </xf>
    <xf numFmtId="1" fontId="5" fillId="0" borderId="181" xfId="0" applyNumberFormat="1" applyFont="1" applyBorder="1" applyAlignment="1">
      <alignment wrapText="1"/>
    </xf>
    <xf numFmtId="1" fontId="5" fillId="14" borderId="72" xfId="0" applyNumberFormat="1" applyFont="1" applyFill="1" applyBorder="1" applyAlignment="1">
      <alignment wrapText="1"/>
    </xf>
    <xf numFmtId="1" fontId="5" fillId="14" borderId="104" xfId="0" applyNumberFormat="1" applyFont="1" applyFill="1" applyBorder="1"/>
    <xf numFmtId="0" fontId="0" fillId="17" borderId="0" xfId="0" applyFill="1"/>
    <xf numFmtId="0" fontId="0" fillId="13" borderId="0" xfId="0" applyFill="1"/>
    <xf numFmtId="1" fontId="5" fillId="0" borderId="75" xfId="0" applyNumberFormat="1" applyFont="1" applyBorder="1"/>
    <xf numFmtId="1" fontId="5" fillId="0" borderId="39" xfId="0" applyNumberFormat="1" applyFont="1" applyBorder="1"/>
    <xf numFmtId="1" fontId="5" fillId="0" borderId="40" xfId="0" applyNumberFormat="1" applyFont="1" applyBorder="1"/>
    <xf numFmtId="1" fontId="5" fillId="14" borderId="20" xfId="0" applyNumberFormat="1" applyFont="1" applyFill="1" applyBorder="1" applyAlignment="1">
      <alignment wrapText="1"/>
    </xf>
    <xf numFmtId="1" fontId="5" fillId="4" borderId="224" xfId="0" applyNumberFormat="1" applyFont="1" applyFill="1" applyBorder="1" applyProtection="1">
      <protection locked="0"/>
    </xf>
    <xf numFmtId="1" fontId="7" fillId="0" borderId="94" xfId="0" applyNumberFormat="1" applyFont="1" applyBorder="1"/>
    <xf numFmtId="1" fontId="5" fillId="0" borderId="9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1" fontId="5" fillId="10" borderId="208" xfId="0" applyNumberFormat="1" applyFont="1" applyFill="1" applyBorder="1"/>
    <xf numFmtId="1" fontId="5" fillId="10" borderId="154" xfId="0" applyNumberFormat="1" applyFont="1" applyFill="1" applyBorder="1"/>
    <xf numFmtId="1" fontId="5" fillId="10" borderId="152" xfId="0" applyNumberFormat="1" applyFont="1" applyFill="1" applyBorder="1"/>
    <xf numFmtId="1" fontId="5" fillId="14" borderId="40" xfId="0" applyNumberFormat="1" applyFont="1" applyFill="1" applyBorder="1"/>
    <xf numFmtId="1" fontId="5" fillId="14" borderId="162" xfId="0" applyNumberFormat="1" applyFont="1" applyFill="1" applyBorder="1"/>
    <xf numFmtId="1" fontId="5" fillId="14" borderId="227" xfId="0" applyNumberFormat="1" applyFont="1" applyFill="1" applyBorder="1"/>
    <xf numFmtId="0" fontId="0" fillId="21" borderId="0" xfId="0" applyFill="1"/>
    <xf numFmtId="1" fontId="5" fillId="0" borderId="39" xfId="0" applyNumberFormat="1" applyFont="1" applyBorder="1" applyAlignment="1">
      <alignment wrapText="1"/>
    </xf>
    <xf numFmtId="1" fontId="5" fillId="0" borderId="14" xfId="0" applyNumberFormat="1" applyFont="1" applyBorder="1" applyAlignment="1">
      <alignment wrapText="1"/>
    </xf>
    <xf numFmtId="1" fontId="5" fillId="0" borderId="11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wrapText="1"/>
    </xf>
    <xf numFmtId="1" fontId="4" fillId="0" borderId="228" xfId="0" applyNumberFormat="1" applyFont="1" applyBorder="1"/>
    <xf numFmtId="1" fontId="7" fillId="0" borderId="229" xfId="0" applyNumberFormat="1" applyFont="1" applyBorder="1"/>
    <xf numFmtId="1" fontId="5" fillId="0" borderId="234" xfId="0" applyNumberFormat="1" applyFont="1" applyBorder="1" applyProtection="1">
      <protection hidden="1"/>
    </xf>
    <xf numFmtId="1" fontId="5" fillId="0" borderId="225" xfId="0" applyNumberFormat="1" applyFont="1" applyBorder="1" applyAlignment="1">
      <alignment horizontal="center" vertical="center"/>
    </xf>
    <xf numFmtId="1" fontId="5" fillId="0" borderId="54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24" xfId="0" applyNumberFormat="1" applyFont="1" applyBorder="1" applyAlignment="1">
      <alignment horizontal="right" wrapText="1"/>
    </xf>
    <xf numFmtId="1" fontId="5" fillId="4" borderId="55" xfId="0" applyNumberFormat="1" applyFont="1" applyFill="1" applyBorder="1" applyProtection="1">
      <protection locked="0"/>
    </xf>
    <xf numFmtId="1" fontId="5" fillId="10" borderId="48" xfId="4" applyNumberFormat="1" applyFont="1" applyFill="1" applyBorder="1"/>
    <xf numFmtId="1" fontId="5" fillId="14" borderId="17" xfId="0" applyNumberFormat="1" applyFont="1" applyFill="1" applyBorder="1"/>
    <xf numFmtId="1" fontId="5" fillId="14" borderId="11" xfId="0" applyNumberFormat="1" applyFont="1" applyFill="1" applyBorder="1"/>
    <xf numFmtId="1" fontId="5" fillId="4" borderId="211" xfId="4" applyNumberFormat="1" applyFont="1" applyFill="1" applyBorder="1" applyProtection="1">
      <protection locked="0"/>
    </xf>
    <xf numFmtId="1" fontId="5" fillId="0" borderId="54" xfId="0" applyNumberFormat="1" applyFont="1" applyBorder="1" applyAlignment="1">
      <alignment horizontal="right" wrapText="1"/>
    </xf>
    <xf numFmtId="1" fontId="5" fillId="4" borderId="150" xfId="0" applyNumberFormat="1" applyFont="1" applyFill="1" applyBorder="1" applyProtection="1">
      <protection locked="0"/>
    </xf>
    <xf numFmtId="1" fontId="5" fillId="4" borderId="48" xfId="4" applyNumberFormat="1" applyFont="1" applyFill="1" applyBorder="1" applyProtection="1">
      <protection locked="0"/>
    </xf>
    <xf numFmtId="1" fontId="5" fillId="0" borderId="23" xfId="0" applyNumberFormat="1" applyFont="1" applyBorder="1" applyAlignment="1">
      <alignment horizontal="right" wrapText="1"/>
    </xf>
    <xf numFmtId="1" fontId="5" fillId="0" borderId="30" xfId="0" applyNumberFormat="1" applyFont="1" applyBorder="1" applyAlignment="1">
      <alignment horizontal="right" wrapText="1"/>
    </xf>
    <xf numFmtId="1" fontId="5" fillId="0" borderId="32" xfId="0" applyNumberFormat="1" applyFont="1" applyBorder="1" applyAlignment="1">
      <alignment horizontal="right" wrapText="1"/>
    </xf>
    <xf numFmtId="1" fontId="5" fillId="0" borderId="33" xfId="0" applyNumberFormat="1" applyFont="1" applyBorder="1" applyAlignment="1">
      <alignment horizontal="right" wrapText="1"/>
    </xf>
    <xf numFmtId="1" fontId="5" fillId="0" borderId="38" xfId="0" applyNumberFormat="1" applyFont="1" applyBorder="1" applyAlignment="1">
      <alignment horizontal="right" wrapText="1"/>
    </xf>
    <xf numFmtId="1" fontId="5" fillId="0" borderId="60" xfId="0" applyNumberFormat="1" applyFont="1" applyBorder="1" applyAlignment="1">
      <alignment horizontal="right" wrapText="1"/>
    </xf>
    <xf numFmtId="1" fontId="5" fillId="0" borderId="62" xfId="0" applyNumberFormat="1" applyFont="1" applyBorder="1" applyAlignment="1">
      <alignment horizontal="right" wrapText="1"/>
    </xf>
    <xf numFmtId="1" fontId="5" fillId="0" borderId="63" xfId="0" applyNumberFormat="1" applyFont="1" applyBorder="1" applyAlignment="1">
      <alignment horizontal="right" wrapText="1"/>
    </xf>
    <xf numFmtId="1" fontId="5" fillId="0" borderId="44" xfId="0" applyNumberFormat="1" applyFont="1" applyBorder="1" applyAlignment="1">
      <alignment horizontal="right" wrapText="1"/>
    </xf>
    <xf numFmtId="1" fontId="5" fillId="0" borderId="41" xfId="0" applyNumberFormat="1" applyFont="1" applyBorder="1" applyAlignment="1">
      <alignment horizontal="right" wrapText="1"/>
    </xf>
    <xf numFmtId="1" fontId="5" fillId="0" borderId="56" xfId="0" applyNumberFormat="1" applyFont="1" applyBorder="1" applyAlignment="1">
      <alignment horizontal="right" wrapText="1"/>
    </xf>
    <xf numFmtId="1" fontId="5" fillId="0" borderId="58" xfId="0" applyNumberFormat="1" applyFont="1" applyBorder="1" applyAlignment="1">
      <alignment horizontal="right" wrapText="1"/>
    </xf>
    <xf numFmtId="1" fontId="5" fillId="0" borderId="59" xfId="0" applyNumberFormat="1" applyFont="1" applyBorder="1" applyAlignment="1">
      <alignment horizontal="right" wrapText="1"/>
    </xf>
    <xf numFmtId="0" fontId="1" fillId="0" borderId="0" xfId="0" applyFont="1"/>
    <xf numFmtId="1" fontId="16" fillId="3" borderId="0" xfId="0" applyNumberFormat="1" applyFont="1" applyFill="1"/>
    <xf numFmtId="1" fontId="2" fillId="9" borderId="69" xfId="0" applyNumberFormat="1" applyFont="1" applyFill="1" applyBorder="1"/>
    <xf numFmtId="1" fontId="5" fillId="10" borderId="15" xfId="0" applyNumberFormat="1" applyFont="1" applyFill="1" applyBorder="1"/>
    <xf numFmtId="1" fontId="5" fillId="10" borderId="16" xfId="0" applyNumberFormat="1" applyFont="1" applyFill="1" applyBorder="1"/>
    <xf numFmtId="1" fontId="5" fillId="10" borderId="95" xfId="0" applyNumberFormat="1" applyFont="1" applyFill="1" applyBorder="1"/>
    <xf numFmtId="1" fontId="5" fillId="10" borderId="182" xfId="0" applyNumberFormat="1" applyFont="1" applyFill="1" applyBorder="1"/>
    <xf numFmtId="1" fontId="5" fillId="10" borderId="7" xfId="0" applyNumberFormat="1" applyFont="1" applyFill="1" applyBorder="1"/>
    <xf numFmtId="1" fontId="5" fillId="10" borderId="70" xfId="0" applyNumberFormat="1" applyFont="1" applyFill="1" applyBorder="1"/>
    <xf numFmtId="1" fontId="5" fillId="10" borderId="91" xfId="0" applyNumberFormat="1" applyFont="1" applyFill="1" applyBorder="1"/>
    <xf numFmtId="1" fontId="5" fillId="9" borderId="76" xfId="0" applyNumberFormat="1" applyFont="1" applyFill="1" applyBorder="1" applyAlignment="1">
      <alignment vertical="center" wrapText="1"/>
    </xf>
    <xf numFmtId="1" fontId="5" fillId="0" borderId="23" xfId="0" applyNumberFormat="1" applyFont="1" applyBorder="1" applyAlignment="1">
      <alignment vertical="center" wrapText="1"/>
    </xf>
    <xf numFmtId="1" fontId="5" fillId="0" borderId="24" xfId="0" applyNumberFormat="1" applyFont="1" applyBorder="1" applyAlignment="1">
      <alignment vertical="center" wrapText="1"/>
    </xf>
    <xf numFmtId="1" fontId="5" fillId="0" borderId="219" xfId="0" applyNumberFormat="1" applyFont="1" applyBorder="1"/>
    <xf numFmtId="1" fontId="5" fillId="10" borderId="211" xfId="0" applyNumberFormat="1" applyFont="1" applyFill="1" applyBorder="1"/>
    <xf numFmtId="1" fontId="5" fillId="4" borderId="239" xfId="0" applyNumberFormat="1" applyFont="1" applyFill="1" applyBorder="1" applyProtection="1">
      <protection locked="0"/>
    </xf>
    <xf numFmtId="1" fontId="5" fillId="9" borderId="64" xfId="0" applyNumberFormat="1" applyFont="1" applyFill="1" applyBorder="1" applyAlignment="1">
      <alignment vertical="center" wrapText="1"/>
    </xf>
    <xf numFmtId="1" fontId="5" fillId="10" borderId="48" xfId="0" applyNumberFormat="1" applyFont="1" applyFill="1" applyBorder="1"/>
    <xf numFmtId="1" fontId="5" fillId="4" borderId="240" xfId="0" applyNumberFormat="1" applyFont="1" applyFill="1" applyBorder="1" applyProtection="1">
      <protection locked="0"/>
    </xf>
    <xf numFmtId="1" fontId="2" fillId="9" borderId="69" xfId="0" applyNumberFormat="1" applyFont="1" applyFill="1" applyBorder="1" applyAlignment="1">
      <alignment vertical="center" wrapText="1"/>
    </xf>
    <xf numFmtId="1" fontId="5" fillId="10" borderId="15" xfId="0" applyNumberFormat="1" applyFont="1" applyFill="1" applyBorder="1" applyAlignment="1">
      <alignment vertical="center" wrapText="1"/>
    </xf>
    <xf numFmtId="1" fontId="5" fillId="10" borderId="16" xfId="0" applyNumberFormat="1" applyFont="1" applyFill="1" applyBorder="1" applyAlignment="1">
      <alignment vertical="center" wrapText="1"/>
    </xf>
    <xf numFmtId="0" fontId="0" fillId="23" borderId="0" xfId="0" applyFill="1"/>
    <xf numFmtId="1" fontId="5" fillId="3" borderId="56" xfId="0" applyNumberFormat="1" applyFont="1" applyFill="1" applyBorder="1" applyAlignment="1">
      <alignment vertical="center" wrapText="1"/>
    </xf>
    <xf numFmtId="1" fontId="5" fillId="3" borderId="81" xfId="0" applyNumberFormat="1" applyFont="1" applyFill="1" applyBorder="1" applyAlignment="1">
      <alignment vertical="center" wrapText="1"/>
    </xf>
    <xf numFmtId="1" fontId="5" fillId="10" borderId="77" xfId="0" applyNumberFormat="1" applyFont="1" applyFill="1" applyBorder="1"/>
    <xf numFmtId="1" fontId="5" fillId="4" borderId="241" xfId="0" applyNumberFormat="1" applyFont="1" applyFill="1" applyBorder="1" applyProtection="1">
      <protection locked="0"/>
    </xf>
    <xf numFmtId="1" fontId="5" fillId="9" borderId="80" xfId="0" applyNumberFormat="1" applyFont="1" applyFill="1" applyBorder="1" applyAlignment="1">
      <alignment vertical="center" wrapText="1"/>
    </xf>
    <xf numFmtId="1" fontId="5" fillId="3" borderId="60" xfId="0" applyNumberFormat="1" applyFont="1" applyFill="1" applyBorder="1" applyAlignment="1">
      <alignment vertical="center" wrapText="1"/>
    </xf>
    <xf numFmtId="1" fontId="5" fillId="3" borderId="62" xfId="0" applyNumberFormat="1" applyFont="1" applyFill="1" applyBorder="1" applyAlignment="1">
      <alignment vertical="center" wrapText="1"/>
    </xf>
    <xf numFmtId="1" fontId="5" fillId="10" borderId="169" xfId="0" applyNumberFormat="1" applyFont="1" applyFill="1" applyBorder="1"/>
    <xf numFmtId="1" fontId="5" fillId="10" borderId="170" xfId="0" applyNumberFormat="1" applyFont="1" applyFill="1" applyBorder="1"/>
    <xf numFmtId="1" fontId="5" fillId="4" borderId="242" xfId="0" applyNumberFormat="1" applyFont="1" applyFill="1" applyBorder="1" applyProtection="1">
      <protection locked="0"/>
    </xf>
    <xf numFmtId="1" fontId="5" fillId="3" borderId="71" xfId="0" applyNumberFormat="1" applyFont="1" applyFill="1" applyBorder="1" applyAlignment="1">
      <alignment vertical="center" wrapText="1"/>
    </xf>
    <xf numFmtId="1" fontId="5" fillId="0" borderId="148" xfId="0" applyNumberFormat="1" applyFont="1" applyBorder="1"/>
    <xf numFmtId="1" fontId="5" fillId="10" borderId="74" xfId="0" applyNumberFormat="1" applyFont="1" applyFill="1" applyBorder="1"/>
    <xf numFmtId="1" fontId="5" fillId="4" borderId="237" xfId="0" applyNumberFormat="1" applyFont="1" applyFill="1" applyBorder="1" applyProtection="1">
      <protection locked="0"/>
    </xf>
    <xf numFmtId="1" fontId="5" fillId="9" borderId="31" xfId="0" applyNumberFormat="1" applyFont="1" applyFill="1" applyBorder="1" applyAlignment="1">
      <alignment vertical="center" wrapText="1"/>
    </xf>
    <xf numFmtId="1" fontId="5" fillId="3" borderId="32" xfId="0" applyNumberFormat="1" applyFont="1" applyFill="1" applyBorder="1" applyAlignment="1">
      <alignment vertical="center" wrapText="1"/>
    </xf>
    <xf numFmtId="1" fontId="5" fillId="3" borderId="33" xfId="0" applyNumberFormat="1" applyFont="1" applyFill="1" applyBorder="1" applyAlignment="1">
      <alignment vertical="center" wrapText="1"/>
    </xf>
    <xf numFmtId="1" fontId="5" fillId="10" borderId="37" xfId="0" applyNumberFormat="1" applyFont="1" applyFill="1" applyBorder="1"/>
    <xf numFmtId="1" fontId="5" fillId="4" borderId="243" xfId="0" applyNumberFormat="1" applyFont="1" applyFill="1" applyBorder="1" applyProtection="1">
      <protection locked="0"/>
    </xf>
    <xf numFmtId="1" fontId="5" fillId="9" borderId="22" xfId="0" applyNumberFormat="1" applyFont="1" applyFill="1" applyBorder="1" applyAlignment="1">
      <alignment vertical="center" wrapText="1"/>
    </xf>
    <xf numFmtId="1" fontId="5" fillId="3" borderId="23" xfId="0" applyNumberFormat="1" applyFont="1" applyFill="1" applyBorder="1" applyAlignment="1">
      <alignment vertical="center" wrapText="1"/>
    </xf>
    <xf numFmtId="1" fontId="5" fillId="3" borderId="24" xfId="0" applyNumberFormat="1" applyFont="1" applyFill="1" applyBorder="1" applyAlignment="1">
      <alignment vertical="center" wrapText="1"/>
    </xf>
    <xf numFmtId="1" fontId="5" fillId="9" borderId="42" xfId="0" applyNumberFormat="1" applyFont="1" applyFill="1" applyBorder="1" applyAlignment="1">
      <alignment vertical="center" wrapText="1"/>
    </xf>
    <xf numFmtId="1" fontId="5" fillId="3" borderId="43" xfId="0" applyNumberFormat="1" applyFont="1" applyFill="1" applyBorder="1" applyAlignment="1">
      <alignment vertical="center" wrapText="1"/>
    </xf>
    <xf numFmtId="1" fontId="5" fillId="3" borderId="44" xfId="0" applyNumberFormat="1" applyFont="1" applyFill="1" applyBorder="1" applyAlignment="1">
      <alignment vertical="center" wrapText="1"/>
    </xf>
    <xf numFmtId="1" fontId="5" fillId="0" borderId="175" xfId="0" applyNumberFormat="1" applyFont="1" applyBorder="1" applyAlignment="1">
      <alignment horizontal="center" vertical="center" wrapText="1"/>
    </xf>
    <xf numFmtId="1" fontId="5" fillId="9" borderId="64" xfId="0" applyNumberFormat="1" applyFont="1" applyFill="1" applyBorder="1" applyAlignment="1">
      <alignment horizontal="left" vertical="center" wrapText="1"/>
    </xf>
    <xf numFmtId="1" fontId="5" fillId="0" borderId="14" xfId="0" applyNumberFormat="1" applyFont="1" applyBorder="1" applyAlignment="1">
      <alignment horizontal="right" vertical="center" wrapText="1"/>
    </xf>
    <xf numFmtId="1" fontId="5" fillId="10" borderId="245" xfId="0" applyNumberFormat="1" applyFont="1" applyFill="1" applyBorder="1"/>
    <xf numFmtId="1" fontId="5" fillId="10" borderId="251" xfId="0" applyNumberFormat="1" applyFont="1" applyFill="1" applyBorder="1"/>
    <xf numFmtId="1" fontId="5" fillId="10" borderId="190" xfId="0" applyNumberFormat="1" applyFont="1" applyFill="1" applyBorder="1"/>
    <xf numFmtId="1" fontId="5" fillId="0" borderId="54" xfId="0" applyNumberFormat="1" applyFont="1" applyBorder="1"/>
    <xf numFmtId="1" fontId="5" fillId="0" borderId="252" xfId="0" applyNumberFormat="1" applyFont="1" applyBorder="1"/>
    <xf numFmtId="1" fontId="5" fillId="0" borderId="22" xfId="0" applyNumberFormat="1" applyFont="1" applyBorder="1" applyAlignment="1">
      <alignment vertical="center" wrapText="1"/>
    </xf>
    <xf numFmtId="1" fontId="5" fillId="0" borderId="31" xfId="0" applyNumberFormat="1" applyFont="1" applyBorder="1" applyAlignment="1">
      <alignment vertical="center" wrapText="1"/>
    </xf>
    <xf numFmtId="1" fontId="5" fillId="10" borderId="156" xfId="0" applyNumberFormat="1" applyFont="1" applyFill="1" applyBorder="1"/>
    <xf numFmtId="1" fontId="5" fillId="3" borderId="31" xfId="0" applyNumberFormat="1" applyFont="1" applyFill="1" applyBorder="1" applyAlignment="1">
      <alignment vertical="center" wrapText="1"/>
    </xf>
    <xf numFmtId="1" fontId="17" fillId="0" borderId="17" xfId="0" applyNumberFormat="1" applyFont="1" applyBorder="1"/>
    <xf numFmtId="1" fontId="5" fillId="0" borderId="18" xfId="0" applyNumberFormat="1" applyFont="1" applyBorder="1"/>
    <xf numFmtId="1" fontId="5" fillId="0" borderId="49" xfId="0" applyNumberFormat="1" applyFont="1" applyBorder="1"/>
    <xf numFmtId="1" fontId="5" fillId="0" borderId="3" xfId="0" applyNumberFormat="1" applyFont="1" applyBorder="1"/>
    <xf numFmtId="1" fontId="5" fillId="0" borderId="221" xfId="0" applyNumberFormat="1" applyFont="1" applyBorder="1"/>
    <xf numFmtId="1" fontId="5" fillId="0" borderId="51" xfId="0" applyNumberFormat="1" applyFont="1" applyBorder="1"/>
    <xf numFmtId="1" fontId="5" fillId="10" borderId="253" xfId="0" applyNumberFormat="1" applyFont="1" applyFill="1" applyBorder="1"/>
    <xf numFmtId="1" fontId="5" fillId="10" borderId="254" xfId="0" applyNumberFormat="1" applyFont="1" applyFill="1" applyBorder="1"/>
    <xf numFmtId="1" fontId="5" fillId="10" borderId="255" xfId="0" applyNumberFormat="1" applyFont="1" applyFill="1" applyBorder="1"/>
    <xf numFmtId="1" fontId="5" fillId="10" borderId="256" xfId="0" applyNumberFormat="1" applyFont="1" applyFill="1" applyBorder="1"/>
    <xf numFmtId="1" fontId="5" fillId="10" borderId="257" xfId="0" applyNumberFormat="1" applyFont="1" applyFill="1" applyBorder="1"/>
    <xf numFmtId="1" fontId="5" fillId="10" borderId="258" xfId="0" applyNumberFormat="1" applyFont="1" applyFill="1" applyBorder="1"/>
    <xf numFmtId="1" fontId="5" fillId="10" borderId="0" xfId="0" applyNumberFormat="1" applyFont="1" applyFill="1"/>
    <xf numFmtId="1" fontId="5" fillId="10" borderId="259" xfId="0" applyNumberFormat="1" applyFont="1" applyFill="1" applyBorder="1"/>
    <xf numFmtId="1" fontId="5" fillId="9" borderId="260" xfId="0" applyNumberFormat="1" applyFont="1" applyFill="1" applyBorder="1" applyAlignment="1">
      <alignment vertical="center" wrapText="1"/>
    </xf>
    <xf numFmtId="1" fontId="5" fillId="0" borderId="260" xfId="0" applyNumberFormat="1" applyFont="1" applyBorder="1" applyAlignment="1">
      <alignment vertical="center" wrapText="1"/>
    </xf>
    <xf numFmtId="1" fontId="5" fillId="4" borderId="261" xfId="0" applyNumberFormat="1" applyFont="1" applyFill="1" applyBorder="1" applyProtection="1">
      <protection locked="0"/>
    </xf>
    <xf numFmtId="1" fontId="5" fillId="4" borderId="262" xfId="0" applyNumberFormat="1" applyFont="1" applyFill="1" applyBorder="1" applyProtection="1">
      <protection locked="0"/>
    </xf>
    <xf numFmtId="1" fontId="5" fillId="4" borderId="263" xfId="0" applyNumberFormat="1" applyFont="1" applyFill="1" applyBorder="1" applyProtection="1">
      <protection locked="0"/>
    </xf>
    <xf numFmtId="1" fontId="5" fillId="4" borderId="264" xfId="0" applyNumberFormat="1" applyFont="1" applyFill="1" applyBorder="1" applyProtection="1">
      <protection locked="0"/>
    </xf>
    <xf numFmtId="1" fontId="5" fillId="10" borderId="265" xfId="0" applyNumberFormat="1" applyFont="1" applyFill="1" applyBorder="1"/>
    <xf numFmtId="1" fontId="5" fillId="10" borderId="266" xfId="0" applyNumberFormat="1" applyFont="1" applyFill="1" applyBorder="1"/>
    <xf numFmtId="1" fontId="5" fillId="10" borderId="267" xfId="0" applyNumberFormat="1" applyFont="1" applyFill="1" applyBorder="1"/>
    <xf numFmtId="1" fontId="5" fillId="9" borderId="14" xfId="0" applyNumberFormat="1" applyFont="1" applyFill="1" applyBorder="1" applyAlignment="1">
      <alignment vertical="center" wrapText="1"/>
    </xf>
    <xf numFmtId="1" fontId="5" fillId="0" borderId="14" xfId="0" applyNumberFormat="1" applyFont="1" applyBorder="1" applyAlignment="1">
      <alignment vertical="center" wrapText="1"/>
    </xf>
    <xf numFmtId="1" fontId="5" fillId="10" borderId="268" xfId="0" applyNumberFormat="1" applyFont="1" applyFill="1" applyBorder="1"/>
    <xf numFmtId="1" fontId="5" fillId="10" borderId="269" xfId="0" applyNumberFormat="1" applyFont="1" applyFill="1" applyBorder="1"/>
    <xf numFmtId="1" fontId="5" fillId="10" borderId="270" xfId="0" applyNumberFormat="1" applyFont="1" applyFill="1" applyBorder="1"/>
    <xf numFmtId="1" fontId="5" fillId="10" borderId="271" xfId="0" applyNumberFormat="1" applyFont="1" applyFill="1" applyBorder="1"/>
    <xf numFmtId="1" fontId="5" fillId="10" borderId="272" xfId="0" applyNumberFormat="1" applyFont="1" applyFill="1" applyBorder="1"/>
    <xf numFmtId="1" fontId="4" fillId="9" borderId="93" xfId="0" applyNumberFormat="1" applyFont="1" applyFill="1" applyBorder="1"/>
    <xf numFmtId="1" fontId="5" fillId="3" borderId="42" xfId="0" applyNumberFormat="1" applyFont="1" applyFill="1" applyBorder="1" applyAlignment="1">
      <alignment vertical="center" wrapText="1"/>
    </xf>
    <xf numFmtId="1" fontId="0" fillId="24" borderId="0" xfId="0" applyNumberFormat="1" applyFill="1"/>
    <xf numFmtId="0" fontId="0" fillId="24" borderId="0" xfId="0" applyFill="1"/>
    <xf numFmtId="1" fontId="7" fillId="0" borderId="273" xfId="0" applyNumberFormat="1" applyFont="1" applyBorder="1"/>
    <xf numFmtId="1" fontId="7" fillId="0" borderId="274" xfId="0" applyNumberFormat="1" applyFont="1" applyBorder="1"/>
    <xf numFmtId="1" fontId="5" fillId="4" borderId="275" xfId="0" applyNumberFormat="1" applyFont="1" applyFill="1" applyBorder="1" applyProtection="1">
      <protection locked="0"/>
    </xf>
    <xf numFmtId="1" fontId="9" fillId="3" borderId="275" xfId="0" applyNumberFormat="1" applyFont="1" applyFill="1" applyBorder="1"/>
    <xf numFmtId="1" fontId="5" fillId="0" borderId="275" xfId="0" applyNumberFormat="1" applyFont="1" applyBorder="1" applyAlignment="1">
      <alignment horizontal="right"/>
    </xf>
    <xf numFmtId="1" fontId="5" fillId="0" borderId="275" xfId="0" applyNumberFormat="1" applyFont="1" applyBorder="1" applyAlignment="1">
      <alignment horizontal="center" vertical="center"/>
    </xf>
    <xf numFmtId="1" fontId="5" fillId="14" borderId="275" xfId="0" applyNumberFormat="1" applyFont="1" applyFill="1" applyBorder="1"/>
    <xf numFmtId="1" fontId="5" fillId="0" borderId="275" xfId="0" applyNumberFormat="1" applyFont="1" applyBorder="1" applyAlignment="1">
      <alignment wrapText="1"/>
    </xf>
    <xf numFmtId="1" fontId="7" fillId="0" borderId="276" xfId="0" applyNumberFormat="1" applyFont="1" applyBorder="1"/>
    <xf numFmtId="1" fontId="4" fillId="9" borderId="277" xfId="0" applyNumberFormat="1" applyFont="1" applyFill="1" applyBorder="1"/>
    <xf numFmtId="1" fontId="4" fillId="0" borderId="277" xfId="0" applyNumberFormat="1" applyFont="1" applyBorder="1"/>
    <xf numFmtId="1" fontId="4" fillId="3" borderId="277" xfId="0" applyNumberFormat="1" applyFont="1" applyFill="1" applyBorder="1"/>
    <xf numFmtId="1" fontId="5" fillId="22" borderId="278" xfId="3" applyNumberFormat="1" applyFont="1" applyBorder="1" applyProtection="1">
      <protection locked="0"/>
    </xf>
    <xf numFmtId="1" fontId="5" fillId="22" borderId="279" xfId="3" applyNumberFormat="1" applyFont="1" applyBorder="1" applyProtection="1">
      <protection locked="0"/>
    </xf>
    <xf numFmtId="1" fontId="5" fillId="22" borderId="280" xfId="3" applyNumberFormat="1" applyFont="1" applyBorder="1" applyProtection="1">
      <protection locked="0"/>
    </xf>
    <xf numFmtId="1" fontId="5" fillId="22" borderId="281" xfId="3" applyNumberFormat="1" applyFont="1" applyBorder="1" applyProtection="1">
      <protection locked="0"/>
    </xf>
    <xf numFmtId="1" fontId="5" fillId="22" borderId="282" xfId="3" applyNumberFormat="1" applyFont="1" applyBorder="1" applyProtection="1">
      <protection locked="0"/>
    </xf>
    <xf numFmtId="1" fontId="5" fillId="22" borderId="283" xfId="3" applyNumberFormat="1" applyFont="1" applyBorder="1" applyProtection="1">
      <protection locked="0"/>
    </xf>
    <xf numFmtId="1" fontId="7" fillId="0" borderId="285" xfId="0" applyNumberFormat="1" applyFont="1" applyBorder="1"/>
    <xf numFmtId="1" fontId="5" fillId="0" borderId="284" xfId="0" applyNumberFormat="1" applyFont="1" applyBorder="1" applyAlignment="1">
      <alignment wrapText="1"/>
    </xf>
    <xf numFmtId="1" fontId="5" fillId="4" borderId="288" xfId="0" applyNumberFormat="1" applyFont="1" applyFill="1" applyBorder="1" applyProtection="1">
      <protection locked="0"/>
    </xf>
    <xf numFmtId="1" fontId="5" fillId="4" borderId="284" xfId="0" applyNumberFormat="1" applyFont="1" applyFill="1" applyBorder="1" applyProtection="1">
      <protection locked="0"/>
    </xf>
    <xf numFmtId="1" fontId="5" fillId="4" borderId="285" xfId="0" applyNumberFormat="1" applyFont="1" applyFill="1" applyBorder="1" applyProtection="1">
      <protection locked="0"/>
    </xf>
    <xf numFmtId="1" fontId="5" fillId="4" borderId="289" xfId="0" applyNumberFormat="1" applyFont="1" applyFill="1" applyBorder="1" applyProtection="1">
      <protection locked="0"/>
    </xf>
    <xf numFmtId="1" fontId="5" fillId="0" borderId="288" xfId="0" applyNumberFormat="1" applyFont="1" applyBorder="1" applyAlignment="1">
      <alignment horizontal="center" vertical="center"/>
    </xf>
    <xf numFmtId="1" fontId="5" fillId="0" borderId="288" xfId="0" applyNumberFormat="1" applyFont="1" applyBorder="1" applyAlignment="1">
      <alignment horizontal="right" wrapText="1"/>
    </xf>
    <xf numFmtId="1" fontId="5" fillId="0" borderId="284" xfId="0" applyNumberFormat="1" applyFont="1" applyBorder="1" applyAlignment="1">
      <alignment horizontal="right"/>
    </xf>
    <xf numFmtId="1" fontId="5" fillId="0" borderId="288" xfId="0" applyNumberFormat="1" applyFont="1" applyBorder="1"/>
    <xf numFmtId="1" fontId="5" fillId="0" borderId="284" xfId="0" applyNumberFormat="1" applyFont="1" applyBorder="1" applyAlignment="1" applyProtection="1">
      <alignment horizontal="left" wrapText="1"/>
      <protection hidden="1"/>
    </xf>
    <xf numFmtId="1" fontId="5" fillId="10" borderId="288" xfId="0" applyNumberFormat="1" applyFont="1" applyFill="1" applyBorder="1"/>
    <xf numFmtId="1" fontId="9" fillId="3" borderId="285" xfId="0" applyNumberFormat="1" applyFont="1" applyFill="1" applyBorder="1"/>
    <xf numFmtId="0" fontId="5" fillId="0" borderId="284" xfId="0" applyFont="1" applyBorder="1" applyAlignment="1">
      <alignment horizontal="center" wrapText="1"/>
    </xf>
    <xf numFmtId="0" fontId="5" fillId="0" borderId="291" xfId="0" applyFont="1" applyBorder="1" applyAlignment="1">
      <alignment horizontal="center" wrapText="1"/>
    </xf>
    <xf numFmtId="0" fontId="5" fillId="0" borderId="292" xfId="0" applyFont="1" applyBorder="1" applyAlignment="1">
      <alignment horizontal="center" wrapText="1"/>
    </xf>
    <xf numFmtId="0" fontId="5" fillId="0" borderId="288" xfId="0" applyFont="1" applyBorder="1"/>
    <xf numFmtId="0" fontId="5" fillId="5" borderId="291" xfId="0" applyFont="1" applyFill="1" applyBorder="1" applyProtection="1">
      <protection locked="0"/>
    </xf>
    <xf numFmtId="0" fontId="5" fillId="5" borderId="284" xfId="0" applyFont="1" applyFill="1" applyBorder="1" applyProtection="1">
      <protection locked="0"/>
    </xf>
    <xf numFmtId="0" fontId="5" fillId="5" borderId="288" xfId="0" applyFont="1" applyFill="1" applyBorder="1" applyProtection="1">
      <protection locked="0"/>
    </xf>
    <xf numFmtId="0" fontId="5" fillId="5" borderId="292" xfId="0" applyFont="1" applyFill="1" applyBorder="1" applyProtection="1">
      <protection locked="0"/>
    </xf>
    <xf numFmtId="1" fontId="5" fillId="14" borderId="284" xfId="0" applyNumberFormat="1" applyFont="1" applyFill="1" applyBorder="1"/>
    <xf numFmtId="1" fontId="5" fillId="0" borderId="289" xfId="0" applyNumberFormat="1" applyFont="1" applyBorder="1"/>
    <xf numFmtId="1" fontId="5" fillId="0" borderId="285" xfId="0" applyNumberFormat="1" applyFont="1" applyBorder="1" applyAlignment="1">
      <alignment horizontal="right"/>
    </xf>
    <xf numFmtId="1" fontId="5" fillId="0" borderId="289" xfId="0" applyNumberFormat="1" applyFont="1" applyBorder="1" applyAlignment="1">
      <alignment horizontal="right"/>
    </xf>
    <xf numFmtId="1" fontId="5" fillId="14" borderId="285" xfId="0" applyNumberFormat="1" applyFont="1" applyFill="1" applyBorder="1"/>
    <xf numFmtId="1" fontId="5" fillId="14" borderId="289" xfId="0" applyNumberFormat="1" applyFont="1" applyFill="1" applyBorder="1"/>
    <xf numFmtId="1" fontId="5" fillId="0" borderId="285" xfId="0" applyNumberFormat="1" applyFont="1" applyBorder="1" applyAlignment="1">
      <alignment wrapText="1"/>
    </xf>
    <xf numFmtId="1" fontId="5" fillId="10" borderId="284" xfId="0" applyNumberFormat="1" applyFont="1" applyFill="1" applyBorder="1"/>
    <xf numFmtId="1" fontId="5" fillId="14" borderId="288" xfId="0" applyNumberFormat="1" applyFont="1" applyFill="1" applyBorder="1"/>
    <xf numFmtId="1" fontId="5" fillId="4" borderId="295" xfId="0" applyNumberFormat="1" applyFont="1" applyFill="1" applyBorder="1" applyProtection="1">
      <protection locked="0"/>
    </xf>
    <xf numFmtId="1" fontId="5" fillId="0" borderId="296" xfId="0" applyNumberFormat="1" applyFont="1" applyBorder="1" applyAlignment="1">
      <alignment horizontal="center" vertical="center"/>
    </xf>
    <xf numFmtId="0" fontId="5" fillId="0" borderId="299" xfId="0" applyFont="1" applyBorder="1" applyAlignment="1">
      <alignment horizontal="center" wrapText="1"/>
    </xf>
    <xf numFmtId="1" fontId="5" fillId="0" borderId="301" xfId="0" applyNumberFormat="1" applyFont="1" applyBorder="1" applyAlignment="1">
      <alignment horizontal="right"/>
    </xf>
    <xf numFmtId="1" fontId="5" fillId="4" borderId="301" xfId="0" applyNumberFormat="1" applyFont="1" applyFill="1" applyBorder="1" applyProtection="1">
      <protection locked="0"/>
    </xf>
    <xf numFmtId="1" fontId="5" fillId="0" borderId="301" xfId="0" applyNumberFormat="1" applyFont="1" applyBorder="1"/>
    <xf numFmtId="1" fontId="5" fillId="4" borderId="302" xfId="0" applyNumberFormat="1" applyFont="1" applyFill="1" applyBorder="1" applyProtection="1">
      <protection locked="0"/>
    </xf>
    <xf numFmtId="1" fontId="5" fillId="4" borderId="303" xfId="0" applyNumberFormat="1" applyFont="1" applyFill="1" applyBorder="1" applyProtection="1">
      <protection locked="0"/>
    </xf>
    <xf numFmtId="1" fontId="5" fillId="0" borderId="301" xfId="0" applyNumberFormat="1" applyFont="1" applyBorder="1" applyAlignment="1">
      <alignment wrapText="1"/>
    </xf>
    <xf numFmtId="1" fontId="5" fillId="4" borderId="304" xfId="0" applyNumberFormat="1" applyFont="1" applyFill="1" applyBorder="1" applyProtection="1">
      <protection locked="0"/>
    </xf>
    <xf numFmtId="1" fontId="5" fillId="0" borderId="304" xfId="0" applyNumberFormat="1" applyFont="1" applyBorder="1" applyAlignment="1">
      <alignment wrapText="1"/>
    </xf>
    <xf numFmtId="1" fontId="5" fillId="14" borderId="303" xfId="0" applyNumberFormat="1" applyFont="1" applyFill="1" applyBorder="1"/>
    <xf numFmtId="1" fontId="5" fillId="10" borderId="301" xfId="0" applyNumberFormat="1" applyFont="1" applyFill="1" applyBorder="1"/>
    <xf numFmtId="1" fontId="5" fillId="0" borderId="304" xfId="0" applyNumberFormat="1" applyFont="1" applyBorder="1"/>
    <xf numFmtId="1" fontId="7" fillId="0" borderId="303" xfId="0" applyNumberFormat="1" applyFont="1" applyBorder="1"/>
    <xf numFmtId="1" fontId="5" fillId="10" borderId="302" xfId="0" applyNumberFormat="1" applyFont="1" applyFill="1" applyBorder="1"/>
    <xf numFmtId="1" fontId="5" fillId="10" borderId="301" xfId="0" applyNumberFormat="1" applyFont="1" applyFill="1" applyBorder="1" applyProtection="1">
      <protection locked="0"/>
    </xf>
    <xf numFmtId="0" fontId="5" fillId="5" borderId="305" xfId="0" applyFont="1" applyFill="1" applyBorder="1" applyProtection="1">
      <protection locked="0"/>
    </xf>
    <xf numFmtId="1" fontId="5" fillId="3" borderId="301" xfId="1" applyNumberFormat="1" applyFont="1" applyFill="1" applyBorder="1"/>
    <xf numFmtId="1" fontId="5" fillId="0" borderId="306" xfId="0" applyNumberFormat="1" applyFont="1" applyBorder="1" applyAlignment="1">
      <alignment wrapText="1"/>
    </xf>
    <xf numFmtId="1" fontId="5" fillId="4" borderId="309" xfId="0" applyNumberFormat="1" applyFont="1" applyFill="1" applyBorder="1" applyProtection="1">
      <protection locked="0"/>
    </xf>
    <xf numFmtId="1" fontId="5" fillId="4" borderId="306" xfId="0" applyNumberFormat="1" applyFont="1" applyFill="1" applyBorder="1" applyProtection="1">
      <protection locked="0"/>
    </xf>
    <xf numFmtId="1" fontId="5" fillId="4" borderId="307" xfId="0" applyNumberFormat="1" applyFont="1" applyFill="1" applyBorder="1" applyProtection="1">
      <protection locked="0"/>
    </xf>
    <xf numFmtId="1" fontId="5" fillId="4" borderId="310" xfId="0" applyNumberFormat="1" applyFont="1" applyFill="1" applyBorder="1" applyProtection="1">
      <protection locked="0"/>
    </xf>
    <xf numFmtId="1" fontId="5" fillId="0" borderId="306" xfId="0" applyNumberFormat="1" applyFont="1" applyBorder="1" applyAlignment="1">
      <alignment horizontal="right"/>
    </xf>
    <xf numFmtId="1" fontId="5" fillId="0" borderId="306" xfId="0" applyNumberFormat="1" applyFont="1" applyBorder="1"/>
    <xf numFmtId="1" fontId="5" fillId="0" borderId="306" xfId="0" applyNumberFormat="1" applyFont="1" applyBorder="1" applyAlignment="1">
      <alignment horizontal="center" vertical="center" wrapText="1"/>
    </xf>
    <xf numFmtId="1" fontId="5" fillId="0" borderId="309" xfId="0" applyNumberFormat="1" applyFont="1" applyBorder="1" applyAlignment="1">
      <alignment horizontal="center" vertical="center" wrapText="1"/>
    </xf>
    <xf numFmtId="1" fontId="5" fillId="0" borderId="306" xfId="0" applyNumberFormat="1" applyFont="1" applyBorder="1" applyAlignment="1">
      <alignment horizontal="center" vertical="center"/>
    </xf>
    <xf numFmtId="1" fontId="5" fillId="0" borderId="307" xfId="0" applyNumberFormat="1" applyFont="1" applyBorder="1" applyAlignment="1">
      <alignment horizontal="center" vertical="center"/>
    </xf>
    <xf numFmtId="1" fontId="5" fillId="0" borderId="313" xfId="0" applyNumberFormat="1" applyFont="1" applyBorder="1" applyAlignment="1">
      <alignment horizontal="center" vertical="center" wrapText="1"/>
    </xf>
    <xf numFmtId="1" fontId="5" fillId="4" borderId="313" xfId="0" applyNumberFormat="1" applyFont="1" applyFill="1" applyBorder="1" applyProtection="1">
      <protection locked="0"/>
    </xf>
    <xf numFmtId="1" fontId="5" fillId="4" borderId="312" xfId="0" applyNumberFormat="1" applyFont="1" applyFill="1" applyBorder="1" applyProtection="1">
      <protection locked="0"/>
    </xf>
    <xf numFmtId="1" fontId="5" fillId="0" borderId="313" xfId="0" applyNumberFormat="1" applyFont="1" applyBorder="1" applyAlignment="1">
      <alignment horizontal="center" vertical="center"/>
    </xf>
    <xf numFmtId="1" fontId="5" fillId="4" borderId="314" xfId="0" applyNumberFormat="1" applyFont="1" applyFill="1" applyBorder="1" applyProtection="1">
      <protection locked="0"/>
    </xf>
    <xf numFmtId="1" fontId="5" fillId="3" borderId="317" xfId="1" applyNumberFormat="1" applyFont="1" applyFill="1" applyBorder="1"/>
    <xf numFmtId="1" fontId="5" fillId="0" borderId="313" xfId="0" applyNumberFormat="1" applyFont="1" applyBorder="1"/>
    <xf numFmtId="1" fontId="5" fillId="0" borderId="319" xfId="0" applyNumberFormat="1" applyFont="1" applyBorder="1"/>
    <xf numFmtId="1" fontId="5" fillId="0" borderId="320" xfId="0" applyNumberFormat="1" applyFont="1" applyBorder="1"/>
    <xf numFmtId="1" fontId="5" fillId="0" borderId="306" xfId="0" applyNumberFormat="1" applyFont="1" applyBorder="1" applyAlignment="1" applyProtection="1">
      <alignment horizontal="left" wrapText="1"/>
      <protection hidden="1"/>
    </xf>
    <xf numFmtId="1" fontId="5" fillId="10" borderId="309" xfId="0" applyNumberFormat="1" applyFont="1" applyFill="1" applyBorder="1"/>
    <xf numFmtId="1" fontId="9" fillId="3" borderId="307" xfId="0" applyNumberFormat="1" applyFont="1" applyFill="1" applyBorder="1"/>
    <xf numFmtId="0" fontId="5" fillId="0" borderId="309" xfId="0" applyFont="1" applyBorder="1" applyAlignment="1">
      <alignment horizontal="center" wrapText="1"/>
    </xf>
    <xf numFmtId="0" fontId="5" fillId="0" borderId="306" xfId="0" applyFont="1" applyBorder="1" applyAlignment="1">
      <alignment horizontal="center" wrapText="1"/>
    </xf>
    <xf numFmtId="0" fontId="5" fillId="0" borderId="323" xfId="0" applyFont="1" applyBorder="1" applyAlignment="1">
      <alignment horizontal="center" wrapText="1"/>
    </xf>
    <xf numFmtId="0" fontId="5" fillId="0" borderId="324" xfId="0" applyFont="1" applyBorder="1" applyAlignment="1">
      <alignment horizontal="center" wrapText="1"/>
    </xf>
    <xf numFmtId="0" fontId="5" fillId="0" borderId="309" xfId="0" applyFont="1" applyBorder="1"/>
    <xf numFmtId="0" fontId="5" fillId="5" borderId="323" xfId="0" applyFont="1" applyFill="1" applyBorder="1" applyProtection="1">
      <protection locked="0"/>
    </xf>
    <xf numFmtId="0" fontId="5" fillId="5" borderId="306" xfId="0" applyFont="1" applyFill="1" applyBorder="1" applyProtection="1">
      <protection locked="0"/>
    </xf>
    <xf numFmtId="0" fontId="5" fillId="5" borderId="309" xfId="0" applyFont="1" applyFill="1" applyBorder="1" applyProtection="1">
      <protection locked="0"/>
    </xf>
    <xf numFmtId="0" fontId="5" fillId="5" borderId="324" xfId="0" applyFont="1" applyFill="1" applyBorder="1" applyProtection="1">
      <protection locked="0"/>
    </xf>
    <xf numFmtId="1" fontId="5" fillId="14" borderId="306" xfId="0" applyNumberFormat="1" applyFont="1" applyFill="1" applyBorder="1"/>
    <xf numFmtId="1" fontId="4" fillId="3" borderId="326" xfId="0" applyNumberFormat="1" applyFont="1" applyFill="1" applyBorder="1"/>
    <xf numFmtId="1" fontId="5" fillId="0" borderId="310" xfId="0" applyNumberFormat="1" applyFont="1" applyBorder="1"/>
    <xf numFmtId="1" fontId="5" fillId="0" borderId="327" xfId="0" applyNumberFormat="1" applyFont="1" applyBorder="1"/>
    <xf numFmtId="1" fontId="5" fillId="4" borderId="328" xfId="0" applyNumberFormat="1" applyFont="1" applyFill="1" applyBorder="1" applyProtection="1">
      <protection locked="0"/>
    </xf>
    <xf numFmtId="1" fontId="5" fillId="4" borderId="329" xfId="0" applyNumberFormat="1" applyFont="1" applyFill="1" applyBorder="1" applyProtection="1">
      <protection locked="0"/>
    </xf>
    <xf numFmtId="1" fontId="5" fillId="4" borderId="330" xfId="0" applyNumberFormat="1" applyFont="1" applyFill="1" applyBorder="1" applyProtection="1">
      <protection locked="0"/>
    </xf>
    <xf numFmtId="1" fontId="5" fillId="0" borderId="307" xfId="0" applyNumberFormat="1" applyFont="1" applyBorder="1" applyAlignment="1">
      <alignment horizontal="right"/>
    </xf>
    <xf numFmtId="1" fontId="5" fillId="0" borderId="310" xfId="0" applyNumberFormat="1" applyFont="1" applyBorder="1" applyAlignment="1">
      <alignment horizontal="right"/>
    </xf>
    <xf numFmtId="1" fontId="5" fillId="0" borderId="328" xfId="0" applyNumberFormat="1" applyFont="1" applyBorder="1"/>
    <xf numFmtId="1" fontId="5" fillId="14" borderId="308" xfId="0" applyNumberFormat="1" applyFont="1" applyFill="1" applyBorder="1"/>
    <xf numFmtId="1" fontId="5" fillId="14" borderId="307" xfId="0" applyNumberFormat="1" applyFont="1" applyFill="1" applyBorder="1"/>
    <xf numFmtId="1" fontId="5" fillId="14" borderId="310" xfId="0" applyNumberFormat="1" applyFont="1" applyFill="1" applyBorder="1"/>
    <xf numFmtId="1" fontId="5" fillId="4" borderId="331" xfId="0" applyNumberFormat="1" applyFont="1" applyFill="1" applyBorder="1" applyProtection="1">
      <protection locked="0"/>
    </xf>
    <xf numFmtId="1" fontId="5" fillId="0" borderId="307" xfId="0" applyNumberFormat="1" applyFont="1" applyBorder="1" applyAlignment="1">
      <alignment wrapText="1"/>
    </xf>
    <xf numFmtId="1" fontId="5" fillId="10" borderId="331" xfId="0" applyNumberFormat="1" applyFont="1" applyFill="1" applyBorder="1"/>
    <xf numFmtId="1" fontId="5" fillId="10" borderId="306" xfId="0" applyNumberFormat="1" applyFont="1" applyFill="1" applyBorder="1"/>
    <xf numFmtId="1" fontId="5" fillId="14" borderId="309" xfId="0" applyNumberFormat="1" applyFont="1" applyFill="1" applyBorder="1"/>
    <xf numFmtId="1" fontId="5" fillId="14" borderId="333" xfId="0" applyNumberFormat="1" applyFont="1" applyFill="1" applyBorder="1"/>
    <xf numFmtId="1" fontId="5" fillId="0" borderId="341" xfId="0" applyNumberFormat="1" applyFont="1" applyBorder="1" applyAlignment="1">
      <alignment horizontal="center" vertical="center" wrapText="1"/>
    </xf>
    <xf numFmtId="1" fontId="5" fillId="0" borderId="342" xfId="0" applyNumberFormat="1" applyFont="1" applyBorder="1" applyAlignment="1">
      <alignment horizontal="center" vertical="center" wrapText="1"/>
    </xf>
    <xf numFmtId="1" fontId="5" fillId="0" borderId="343" xfId="0" applyNumberFormat="1" applyFont="1" applyBorder="1" applyAlignment="1">
      <alignment horizontal="center" vertical="center" wrapText="1"/>
    </xf>
    <xf numFmtId="1" fontId="5" fillId="0" borderId="346" xfId="0" applyNumberFormat="1" applyFont="1" applyBorder="1"/>
    <xf numFmtId="1" fontId="5" fillId="4" borderId="346" xfId="0" applyNumberFormat="1" applyFont="1" applyFill="1" applyBorder="1" applyProtection="1">
      <protection locked="0"/>
    </xf>
    <xf numFmtId="1" fontId="5" fillId="4" borderId="333" xfId="0" applyNumberFormat="1" applyFont="1" applyFill="1" applyBorder="1" applyProtection="1">
      <protection locked="0"/>
    </xf>
    <xf numFmtId="1" fontId="5" fillId="0" borderId="341" xfId="0" applyNumberFormat="1" applyFont="1" applyBorder="1"/>
    <xf numFmtId="1" fontId="5" fillId="0" borderId="348" xfId="0" applyNumberFormat="1" applyFont="1" applyBorder="1"/>
    <xf numFmtId="1" fontId="5" fillId="0" borderId="340" xfId="0" applyNumberFormat="1" applyFont="1" applyBorder="1"/>
    <xf numFmtId="1" fontId="5" fillId="4" borderId="341" xfId="0" applyNumberFormat="1" applyFont="1" applyFill="1" applyBorder="1" applyProtection="1">
      <protection locked="0"/>
    </xf>
    <xf numFmtId="1" fontId="5" fillId="4" borderId="349" xfId="0" applyNumberFormat="1" applyFont="1" applyFill="1" applyBorder="1" applyProtection="1">
      <protection locked="0"/>
    </xf>
    <xf numFmtId="1" fontId="5" fillId="4" borderId="340" xfId="0" applyNumberFormat="1" applyFont="1" applyFill="1" applyBorder="1" applyProtection="1">
      <protection locked="0"/>
    </xf>
    <xf numFmtId="1" fontId="5" fillId="4" borderId="348" xfId="0" applyNumberFormat="1" applyFont="1" applyFill="1" applyBorder="1" applyProtection="1">
      <protection locked="0"/>
    </xf>
    <xf numFmtId="1" fontId="5" fillId="0" borderId="348" xfId="0" applyNumberFormat="1" applyFont="1" applyBorder="1" applyAlignment="1">
      <alignment horizontal="center" vertical="center" wrapText="1"/>
    </xf>
    <xf numFmtId="1" fontId="5" fillId="0" borderId="349" xfId="0" applyNumberFormat="1" applyFont="1" applyBorder="1" applyAlignment="1">
      <alignment horizontal="center" vertical="center" wrapText="1"/>
    </xf>
    <xf numFmtId="1" fontId="5" fillId="0" borderId="338" xfId="0" applyNumberFormat="1" applyFont="1" applyBorder="1" applyAlignment="1">
      <alignment horizontal="center" vertical="center"/>
    </xf>
    <xf numFmtId="1" fontId="5" fillId="0" borderId="340" xfId="0" applyNumberFormat="1" applyFont="1" applyBorder="1" applyAlignment="1">
      <alignment horizontal="center" vertical="center" wrapText="1"/>
    </xf>
    <xf numFmtId="1" fontId="5" fillId="0" borderId="349" xfId="0" applyNumberFormat="1" applyFont="1" applyBorder="1" applyAlignment="1">
      <alignment horizontal="center" vertical="center"/>
    </xf>
    <xf numFmtId="1" fontId="5" fillId="0" borderId="337" xfId="0" applyNumberFormat="1" applyFont="1" applyBorder="1" applyAlignment="1">
      <alignment horizontal="center" vertical="center" wrapText="1"/>
    </xf>
    <xf numFmtId="1" fontId="5" fillId="10" borderId="348" xfId="0" applyNumberFormat="1" applyFont="1" applyFill="1" applyBorder="1"/>
    <xf numFmtId="1" fontId="5" fillId="9" borderId="351" xfId="0" applyNumberFormat="1" applyFont="1" applyFill="1" applyBorder="1" applyAlignment="1">
      <alignment vertical="center" wrapText="1"/>
    </xf>
    <xf numFmtId="1" fontId="5" fillId="3" borderId="333" xfId="0" applyNumberFormat="1" applyFont="1" applyFill="1" applyBorder="1" applyAlignment="1">
      <alignment vertical="center" wrapText="1"/>
    </xf>
    <xf numFmtId="1" fontId="5" fillId="4" borderId="355" xfId="0" applyNumberFormat="1" applyFont="1" applyFill="1" applyBorder="1" applyProtection="1">
      <protection locked="0"/>
    </xf>
    <xf numFmtId="1" fontId="5" fillId="9" borderId="351" xfId="0" applyNumberFormat="1" applyFont="1" applyFill="1" applyBorder="1" applyAlignment="1">
      <alignment horizontal="left" vertical="center" wrapText="1"/>
    </xf>
    <xf numFmtId="1" fontId="5" fillId="4" borderId="344" xfId="0" applyNumberFormat="1" applyFont="1" applyFill="1" applyBorder="1" applyProtection="1">
      <protection locked="0"/>
    </xf>
    <xf numFmtId="1" fontId="5" fillId="4" borderId="347" xfId="0" applyNumberFormat="1" applyFont="1" applyFill="1" applyBorder="1" applyProtection="1">
      <protection locked="0"/>
    </xf>
    <xf numFmtId="1" fontId="5" fillId="0" borderId="350" xfId="0" applyNumberFormat="1" applyFont="1" applyBorder="1"/>
    <xf numFmtId="1" fontId="5" fillId="0" borderId="349" xfId="0" applyNumberFormat="1" applyFont="1" applyBorder="1"/>
    <xf numFmtId="1" fontId="5" fillId="0" borderId="337" xfId="0" applyNumberFormat="1" applyFont="1" applyBorder="1"/>
    <xf numFmtId="1" fontId="5" fillId="0" borderId="342" xfId="0" applyNumberFormat="1" applyFont="1" applyBorder="1"/>
    <xf numFmtId="1" fontId="5" fillId="0" borderId="344" xfId="0" applyNumberFormat="1" applyFont="1" applyBorder="1"/>
    <xf numFmtId="1" fontId="5" fillId="4" borderId="327" xfId="0" applyNumberFormat="1" applyFont="1" applyFill="1" applyBorder="1" applyProtection="1">
      <protection locked="0"/>
    </xf>
    <xf numFmtId="1" fontId="5" fillId="0" borderId="338" xfId="0" applyNumberFormat="1" applyFont="1" applyBorder="1" applyAlignment="1">
      <alignment horizontal="center" vertical="center" wrapText="1"/>
    </xf>
    <xf numFmtId="1" fontId="5" fillId="0" borderId="350" xfId="0" applyNumberFormat="1" applyFont="1" applyBorder="1" applyAlignment="1">
      <alignment horizontal="center" vertical="center" wrapText="1"/>
    </xf>
    <xf numFmtId="1" fontId="5" fillId="0" borderId="352" xfId="0" applyNumberFormat="1" applyFont="1" applyBorder="1" applyAlignment="1">
      <alignment horizontal="center" vertical="center" wrapText="1"/>
    </xf>
    <xf numFmtId="1" fontId="5" fillId="0" borderId="345" xfId="0" applyNumberFormat="1" applyFont="1" applyBorder="1" applyAlignment="1">
      <alignment horizontal="center" vertical="center" wrapText="1"/>
    </xf>
    <xf numFmtId="1" fontId="5" fillId="0" borderId="354" xfId="0" applyNumberFormat="1" applyFont="1" applyBorder="1" applyAlignment="1">
      <alignment horizontal="center" vertical="center" wrapText="1"/>
    </xf>
    <xf numFmtId="1" fontId="5" fillId="0" borderId="348" xfId="0" applyNumberFormat="1" applyFont="1" applyBorder="1" applyAlignment="1">
      <alignment horizontal="center" vertical="center"/>
    </xf>
    <xf numFmtId="1" fontId="5" fillId="3" borderId="327" xfId="0" applyNumberFormat="1" applyFont="1" applyFill="1" applyBorder="1"/>
    <xf numFmtId="1" fontId="5" fillId="4" borderId="357" xfId="0" applyNumberFormat="1" applyFont="1" applyFill="1" applyBorder="1" applyProtection="1">
      <protection locked="0"/>
    </xf>
    <xf numFmtId="1" fontId="5" fillId="4" borderId="343" xfId="0" applyNumberFormat="1" applyFont="1" applyFill="1" applyBorder="1" applyProtection="1">
      <protection locked="0"/>
    </xf>
    <xf numFmtId="1" fontId="7" fillId="0" borderId="351" xfId="0" applyNumberFormat="1" applyFont="1" applyBorder="1"/>
    <xf numFmtId="0" fontId="5" fillId="0" borderId="341" xfId="0" applyFont="1" applyBorder="1" applyAlignment="1">
      <alignment horizontal="center" vertical="center" wrapText="1"/>
    </xf>
    <xf numFmtId="0" fontId="5" fillId="0" borderId="348" xfId="0" applyFont="1" applyBorder="1" applyAlignment="1">
      <alignment horizontal="center" vertical="center" wrapText="1"/>
    </xf>
    <xf numFmtId="1" fontId="5" fillId="0" borderId="346" xfId="0" applyNumberFormat="1" applyFont="1" applyBorder="1" applyAlignment="1" applyProtection="1">
      <alignment horizontal="left" wrapText="1"/>
      <protection hidden="1"/>
    </xf>
    <xf numFmtId="1" fontId="5" fillId="0" borderId="351" xfId="0" applyNumberFormat="1" applyFont="1" applyBorder="1"/>
    <xf numFmtId="1" fontId="5" fillId="10" borderId="343" xfId="0" applyNumberFormat="1" applyFont="1" applyFill="1" applyBorder="1"/>
    <xf numFmtId="1" fontId="5" fillId="0" borderId="327" xfId="0" applyNumberFormat="1" applyFont="1" applyBorder="1" applyAlignment="1" applyProtection="1">
      <alignment horizontal="left" wrapText="1"/>
      <protection hidden="1"/>
    </xf>
    <xf numFmtId="0" fontId="5" fillId="0" borderId="344" xfId="0" applyFont="1" applyBorder="1" applyAlignment="1">
      <alignment horizontal="center" vertical="center" wrapText="1"/>
    </xf>
    <xf numFmtId="1" fontId="5" fillId="0" borderId="335" xfId="0" applyNumberFormat="1" applyFont="1" applyBorder="1"/>
    <xf numFmtId="1" fontId="5" fillId="4" borderId="352" xfId="0" applyNumberFormat="1" applyFont="1" applyFill="1" applyBorder="1" applyProtection="1">
      <protection locked="0"/>
    </xf>
    <xf numFmtId="0" fontId="5" fillId="5" borderId="344" xfId="0" applyFont="1" applyFill="1" applyBorder="1" applyProtection="1">
      <protection locked="0"/>
    </xf>
    <xf numFmtId="0" fontId="5" fillId="5" borderId="340" xfId="0" applyFont="1" applyFill="1" applyBorder="1" applyProtection="1">
      <protection locked="0"/>
    </xf>
    <xf numFmtId="0" fontId="5" fillId="0" borderId="341" xfId="0" applyFont="1" applyBorder="1" applyAlignment="1">
      <alignment wrapText="1"/>
    </xf>
    <xf numFmtId="0" fontId="5" fillId="0" borderId="338" xfId="0" applyFont="1" applyBorder="1" applyAlignment="1">
      <alignment horizontal="center" wrapText="1"/>
    </xf>
    <xf numFmtId="0" fontId="5" fillId="0" borderId="342" xfId="0" applyFont="1" applyBorder="1" applyAlignment="1">
      <alignment horizontal="center" wrapText="1"/>
    </xf>
    <xf numFmtId="0" fontId="5" fillId="0" borderId="363" xfId="0" applyFont="1" applyBorder="1" applyAlignment="1">
      <alignment horizontal="center" wrapText="1"/>
    </xf>
    <xf numFmtId="0" fontId="5" fillId="0" borderId="328" xfId="0" applyFont="1" applyBorder="1"/>
    <xf numFmtId="0" fontId="5" fillId="0" borderId="331" xfId="0" applyFont="1" applyBorder="1"/>
    <xf numFmtId="0" fontId="5" fillId="0" borderId="346" xfId="0" applyFont="1" applyBorder="1"/>
    <xf numFmtId="0" fontId="5" fillId="5" borderId="328" xfId="0" applyFont="1" applyFill="1" applyBorder="1" applyProtection="1">
      <protection locked="0"/>
    </xf>
    <xf numFmtId="0" fontId="5" fillId="5" borderId="364" xfId="0" applyFont="1" applyFill="1" applyBorder="1" applyProtection="1">
      <protection locked="0"/>
    </xf>
    <xf numFmtId="0" fontId="5" fillId="5" borderId="331" xfId="0" applyFont="1" applyFill="1" applyBorder="1" applyProtection="1">
      <protection locked="0"/>
    </xf>
    <xf numFmtId="0" fontId="5" fillId="5" borderId="365" xfId="0" applyFont="1" applyFill="1" applyBorder="1" applyProtection="1">
      <protection locked="0"/>
    </xf>
    <xf numFmtId="0" fontId="5" fillId="5" borderId="366" xfId="0" applyFont="1" applyFill="1" applyBorder="1" applyProtection="1">
      <protection locked="0"/>
    </xf>
    <xf numFmtId="1" fontId="5" fillId="0" borderId="368" xfId="0" applyNumberFormat="1" applyFont="1" applyBorder="1" applyAlignment="1">
      <alignment horizontal="center" vertical="center" wrapText="1"/>
    </xf>
    <xf numFmtId="1" fontId="5" fillId="0" borderId="331" xfId="0" applyNumberFormat="1" applyFont="1" applyBorder="1"/>
    <xf numFmtId="1" fontId="5" fillId="4" borderId="369" xfId="0" applyNumberFormat="1" applyFont="1" applyFill="1" applyBorder="1" applyProtection="1">
      <protection locked="0"/>
    </xf>
    <xf numFmtId="1" fontId="5" fillId="3" borderId="341" xfId="1" applyNumberFormat="1" applyFont="1" applyFill="1" applyBorder="1"/>
    <xf numFmtId="1" fontId="5" fillId="3" borderId="348" xfId="1" applyNumberFormat="1" applyFont="1" applyFill="1" applyBorder="1"/>
    <xf numFmtId="1" fontId="5" fillId="3" borderId="370" xfId="1" applyNumberFormat="1" applyFont="1" applyFill="1" applyBorder="1"/>
    <xf numFmtId="1" fontId="5" fillId="0" borderId="371" xfId="0" applyNumberFormat="1" applyFont="1" applyBorder="1"/>
    <xf numFmtId="1" fontId="5" fillId="3" borderId="328" xfId="1" applyNumberFormat="1" applyFont="1" applyFill="1" applyBorder="1"/>
    <xf numFmtId="1" fontId="5" fillId="3" borderId="372" xfId="1" applyNumberFormat="1" applyFont="1" applyFill="1" applyBorder="1"/>
    <xf numFmtId="1" fontId="5" fillId="0" borderId="371" xfId="0" applyNumberFormat="1" applyFont="1" applyBorder="1" applyAlignment="1">
      <alignment horizontal="center" vertical="center" wrapText="1"/>
    </xf>
    <xf numFmtId="1" fontId="5" fillId="0" borderId="358" xfId="0" applyNumberFormat="1" applyFont="1" applyBorder="1" applyAlignment="1">
      <alignment horizontal="center" vertical="center" wrapText="1"/>
    </xf>
    <xf numFmtId="1" fontId="5" fillId="4" borderId="371" xfId="0" applyNumberFormat="1" applyFont="1" applyFill="1" applyBorder="1" applyProtection="1">
      <protection locked="0"/>
    </xf>
    <xf numFmtId="1" fontId="7" fillId="0" borderId="373" xfId="0" applyNumberFormat="1" applyFont="1" applyBorder="1"/>
    <xf numFmtId="1" fontId="7" fillId="0" borderId="336" xfId="0" applyNumberFormat="1" applyFont="1" applyBorder="1"/>
    <xf numFmtId="1" fontId="7" fillId="0" borderId="374" xfId="0" applyNumberFormat="1" applyFont="1" applyBorder="1"/>
    <xf numFmtId="1" fontId="7" fillId="0" borderId="375" xfId="0" applyNumberFormat="1" applyFont="1" applyBorder="1"/>
    <xf numFmtId="1" fontId="5" fillId="0" borderId="382" xfId="0" applyNumberFormat="1" applyFont="1" applyBorder="1" applyAlignment="1">
      <alignment horizontal="center" vertical="center" wrapText="1"/>
    </xf>
    <xf numFmtId="1" fontId="5" fillId="0" borderId="383" xfId="0" applyNumberFormat="1" applyFont="1" applyBorder="1" applyAlignment="1">
      <alignment horizontal="center" vertical="center" wrapText="1"/>
    </xf>
    <xf numFmtId="1" fontId="5" fillId="0" borderId="379" xfId="0" applyNumberFormat="1" applyFont="1" applyBorder="1" applyAlignment="1">
      <alignment horizontal="center" vertical="center" wrapText="1"/>
    </xf>
    <xf numFmtId="1" fontId="5" fillId="0" borderId="380" xfId="0" applyNumberFormat="1" applyFont="1" applyBorder="1" applyAlignment="1">
      <alignment horizontal="center" vertical="center" wrapText="1"/>
    </xf>
    <xf numFmtId="1" fontId="5" fillId="0" borderId="385" xfId="0" applyNumberFormat="1" applyFont="1" applyBorder="1"/>
    <xf numFmtId="1" fontId="5" fillId="0" borderId="386" xfId="0" applyNumberFormat="1" applyFont="1" applyBorder="1"/>
    <xf numFmtId="1" fontId="5" fillId="0" borderId="387" xfId="0" applyNumberFormat="1" applyFont="1" applyBorder="1"/>
    <xf numFmtId="1" fontId="5" fillId="0" borderId="382" xfId="0" applyNumberFormat="1" applyFont="1" applyBorder="1"/>
    <xf numFmtId="1" fontId="5" fillId="0" borderId="383" xfId="0" applyNumberFormat="1" applyFont="1" applyBorder="1"/>
    <xf numFmtId="1" fontId="5" fillId="0" borderId="379" xfId="0" applyNumberFormat="1" applyFont="1" applyBorder="1"/>
    <xf numFmtId="1" fontId="5" fillId="0" borderId="380" xfId="0" applyNumberFormat="1" applyFont="1" applyBorder="1"/>
    <xf numFmtId="1" fontId="5" fillId="0" borderId="389" xfId="0" applyNumberFormat="1" applyFont="1" applyBorder="1"/>
    <xf numFmtId="1" fontId="7" fillId="0" borderId="390" xfId="0" applyNumberFormat="1" applyFont="1" applyBorder="1"/>
    <xf numFmtId="1" fontId="7" fillId="0" borderId="391" xfId="0" applyNumberFormat="1" applyFont="1" applyBorder="1"/>
    <xf numFmtId="1" fontId="5" fillId="0" borderId="378" xfId="0" applyNumberFormat="1" applyFont="1" applyBorder="1" applyAlignment="1">
      <alignment horizontal="center" vertical="center" wrapText="1"/>
    </xf>
    <xf numFmtId="1" fontId="5" fillId="0" borderId="389" xfId="0" applyNumberFormat="1" applyFont="1" applyBorder="1" applyAlignment="1">
      <alignment horizontal="center" vertical="center" wrapText="1"/>
    </xf>
    <xf numFmtId="1" fontId="5" fillId="0" borderId="394" xfId="0" applyNumberFormat="1" applyFont="1" applyBorder="1"/>
    <xf numFmtId="1" fontId="5" fillId="0" borderId="395" xfId="0" applyNumberFormat="1" applyFont="1" applyBorder="1" applyAlignment="1">
      <alignment horizontal="right" vertical="center" wrapText="1"/>
    </xf>
    <xf numFmtId="1" fontId="5" fillId="0" borderId="396" xfId="0" applyNumberFormat="1" applyFont="1" applyBorder="1" applyAlignment="1">
      <alignment horizontal="right"/>
    </xf>
    <xf numFmtId="1" fontId="5" fillId="4" borderId="395" xfId="0" applyNumberFormat="1" applyFont="1" applyFill="1" applyBorder="1" applyProtection="1">
      <protection locked="0"/>
    </xf>
    <xf numFmtId="1" fontId="5" fillId="4" borderId="396" xfId="0" applyNumberFormat="1" applyFont="1" applyFill="1" applyBorder="1" applyProtection="1">
      <protection locked="0"/>
    </xf>
    <xf numFmtId="1" fontId="5" fillId="4" borderId="397" xfId="0" applyNumberFormat="1" applyFont="1" applyFill="1" applyBorder="1" applyProtection="1">
      <protection locked="0"/>
    </xf>
    <xf numFmtId="1" fontId="5" fillId="4" borderId="398" xfId="0" applyNumberFormat="1" applyFont="1" applyFill="1" applyBorder="1" applyProtection="1">
      <protection locked="0"/>
    </xf>
    <xf numFmtId="1" fontId="5" fillId="4" borderId="399" xfId="0" applyNumberFormat="1" applyFont="1" applyFill="1" applyBorder="1" applyProtection="1">
      <protection locked="0"/>
    </xf>
    <xf numFmtId="1" fontId="5" fillId="0" borderId="401" xfId="0" applyNumberFormat="1" applyFont="1" applyBorder="1" applyAlignment="1">
      <alignment horizontal="right"/>
    </xf>
    <xf numFmtId="1" fontId="5" fillId="0" borderId="402" xfId="0" applyNumberFormat="1" applyFont="1" applyBorder="1" applyAlignment="1">
      <alignment horizontal="right"/>
    </xf>
    <xf numFmtId="1" fontId="5" fillId="0" borderId="403" xfId="0" applyNumberFormat="1" applyFont="1" applyBorder="1" applyAlignment="1">
      <alignment horizontal="right"/>
    </xf>
    <xf numFmtId="1" fontId="5" fillId="0" borderId="404" xfId="0" applyNumberFormat="1" applyFont="1" applyBorder="1" applyAlignment="1">
      <alignment horizontal="right"/>
    </xf>
    <xf numFmtId="1" fontId="5" fillId="0" borderId="405" xfId="0" applyNumberFormat="1" applyFont="1" applyBorder="1" applyAlignment="1">
      <alignment horizontal="right"/>
    </xf>
    <xf numFmtId="1" fontId="5" fillId="0" borderId="406" xfId="0" applyNumberFormat="1" applyFont="1" applyBorder="1" applyAlignment="1">
      <alignment horizontal="right"/>
    </xf>
    <xf numFmtId="1" fontId="5" fillId="0" borderId="401" xfId="0" applyNumberFormat="1" applyFont="1" applyBorder="1" applyAlignment="1">
      <alignment horizontal="center" vertical="center" wrapText="1"/>
    </xf>
    <xf numFmtId="1" fontId="5" fillId="0" borderId="402" xfId="0" applyNumberFormat="1" applyFont="1" applyBorder="1" applyAlignment="1">
      <alignment horizontal="center" vertical="center" wrapText="1"/>
    </xf>
    <xf numFmtId="1" fontId="5" fillId="0" borderId="403" xfId="0" applyNumberFormat="1" applyFont="1" applyBorder="1" applyAlignment="1">
      <alignment horizontal="center" vertical="center" wrapText="1"/>
    </xf>
    <xf numFmtId="1" fontId="5" fillId="0" borderId="410" xfId="0" applyNumberFormat="1" applyFont="1" applyBorder="1" applyAlignment="1">
      <alignment horizontal="center" vertical="center" wrapText="1"/>
    </xf>
    <xf numFmtId="1" fontId="5" fillId="0" borderId="395" xfId="0" applyNumberFormat="1" applyFont="1" applyBorder="1"/>
    <xf numFmtId="1" fontId="5" fillId="0" borderId="396" xfId="0" applyNumberFormat="1" applyFont="1" applyBorder="1"/>
    <xf numFmtId="1" fontId="5" fillId="0" borderId="400" xfId="0" applyNumberFormat="1" applyFont="1" applyBorder="1" applyAlignment="1">
      <alignment horizontal="center"/>
    </xf>
    <xf numFmtId="1" fontId="5" fillId="0" borderId="401" xfId="0" applyNumberFormat="1" applyFont="1" applyBorder="1" applyAlignment="1">
      <alignment horizontal="center" vertical="center"/>
    </xf>
    <xf numFmtId="1" fontId="5" fillId="0" borderId="402" xfId="0" applyNumberFormat="1" applyFont="1" applyBorder="1" applyAlignment="1">
      <alignment horizontal="center" vertical="center"/>
    </xf>
    <xf numFmtId="1" fontId="5" fillId="0" borderId="401" xfId="0" applyNumberFormat="1" applyFont="1" applyBorder="1" applyAlignment="1">
      <alignment wrapText="1"/>
    </xf>
    <xf numFmtId="1" fontId="5" fillId="0" borderId="402" xfId="0" applyNumberFormat="1" applyFont="1" applyBorder="1" applyAlignment="1">
      <alignment wrapText="1"/>
    </xf>
    <xf numFmtId="1" fontId="5" fillId="4" borderId="401" xfId="0" applyNumberFormat="1" applyFont="1" applyFill="1" applyBorder="1" applyProtection="1">
      <protection locked="0"/>
    </xf>
    <xf numFmtId="1" fontId="5" fillId="4" borderId="405" xfId="0" applyNumberFormat="1" applyFont="1" applyFill="1" applyBorder="1" applyProtection="1">
      <protection locked="0"/>
    </xf>
    <xf numFmtId="1" fontId="5" fillId="4" borderId="403" xfId="0" applyNumberFormat="1" applyFont="1" applyFill="1" applyBorder="1" applyProtection="1">
      <protection locked="0"/>
    </xf>
    <xf numFmtId="1" fontId="5" fillId="4" borderId="404" xfId="0" applyNumberFormat="1" applyFont="1" applyFill="1" applyBorder="1" applyProtection="1">
      <protection locked="0"/>
    </xf>
    <xf numFmtId="1" fontId="5" fillId="4" borderId="412" xfId="0" applyNumberFormat="1" applyFont="1" applyFill="1" applyBorder="1" applyProtection="1">
      <protection locked="0"/>
    </xf>
    <xf numFmtId="1" fontId="5" fillId="4" borderId="400" xfId="0" applyNumberFormat="1" applyFont="1" applyFill="1" applyBorder="1" applyProtection="1">
      <protection locked="0"/>
    </xf>
    <xf numFmtId="1" fontId="7" fillId="10" borderId="408" xfId="0" applyNumberFormat="1" applyFont="1" applyFill="1" applyBorder="1" applyAlignment="1">
      <alignment horizontal="center"/>
    </xf>
    <xf numFmtId="1" fontId="7" fillId="10" borderId="404" xfId="0" applyNumberFormat="1" applyFont="1" applyFill="1" applyBorder="1" applyAlignment="1">
      <alignment horizontal="center"/>
    </xf>
    <xf numFmtId="1" fontId="7" fillId="10" borderId="403" xfId="0" applyNumberFormat="1" applyFont="1" applyFill="1" applyBorder="1" applyAlignment="1">
      <alignment horizontal="center"/>
    </xf>
    <xf numFmtId="1" fontId="7" fillId="10" borderId="400" xfId="0" applyNumberFormat="1" applyFont="1" applyFill="1" applyBorder="1" applyAlignment="1">
      <alignment horizontal="center"/>
    </xf>
    <xf numFmtId="1" fontId="5" fillId="0" borderId="396" xfId="0" applyNumberFormat="1" applyFont="1" applyBorder="1" applyAlignment="1">
      <alignment wrapText="1"/>
    </xf>
    <xf numFmtId="1" fontId="5" fillId="0" borderId="395" xfId="0" applyNumberFormat="1" applyFont="1" applyBorder="1" applyAlignment="1">
      <alignment wrapText="1"/>
    </xf>
    <xf numFmtId="1" fontId="5" fillId="0" borderId="403" xfId="0" applyNumberFormat="1" applyFont="1" applyBorder="1" applyAlignment="1">
      <alignment wrapText="1"/>
    </xf>
    <xf numFmtId="1" fontId="5" fillId="10" borderId="395" xfId="0" applyNumberFormat="1" applyFont="1" applyFill="1" applyBorder="1"/>
    <xf numFmtId="1" fontId="5" fillId="10" borderId="396" xfId="0" applyNumberFormat="1" applyFont="1" applyFill="1" applyBorder="1"/>
    <xf numFmtId="1" fontId="5" fillId="0" borderId="333" xfId="0" applyNumberFormat="1" applyFont="1" applyBorder="1" applyAlignment="1">
      <alignment wrapText="1"/>
    </xf>
    <xf numFmtId="1" fontId="5" fillId="10" borderId="333" xfId="0" applyNumberFormat="1" applyFont="1" applyFill="1" applyBorder="1"/>
    <xf numFmtId="1" fontId="4" fillId="0" borderId="408" xfId="0" applyNumberFormat="1" applyFont="1" applyBorder="1"/>
    <xf numFmtId="1" fontId="4" fillId="0" borderId="404" xfId="0" applyNumberFormat="1" applyFont="1" applyBorder="1"/>
    <xf numFmtId="1" fontId="5" fillId="0" borderId="401" xfId="0" applyNumberFormat="1" applyFont="1" applyBorder="1"/>
    <xf numFmtId="1" fontId="5" fillId="0" borderId="402" xfId="0" applyNumberFormat="1" applyFont="1" applyBorder="1"/>
    <xf numFmtId="1" fontId="5" fillId="0" borderId="403" xfId="0" applyNumberFormat="1" applyFont="1" applyBorder="1"/>
    <xf numFmtId="1" fontId="5" fillId="0" borderId="397" xfId="0" applyNumberFormat="1" applyFont="1" applyBorder="1" applyAlignment="1">
      <alignment wrapText="1"/>
    </xf>
    <xf numFmtId="1" fontId="5" fillId="4" borderId="411" xfId="0" applyNumberFormat="1" applyFont="1" applyFill="1" applyBorder="1" applyProtection="1">
      <protection locked="0"/>
    </xf>
    <xf numFmtId="1" fontId="5" fillId="4" borderId="413" xfId="0" applyNumberFormat="1" applyFont="1" applyFill="1" applyBorder="1" applyProtection="1">
      <protection locked="0"/>
    </xf>
    <xf numFmtId="1" fontId="5" fillId="14" borderId="392" xfId="0" applyNumberFormat="1" applyFont="1" applyFill="1" applyBorder="1"/>
    <xf numFmtId="1" fontId="5" fillId="0" borderId="394" xfId="0" applyNumberFormat="1" applyFont="1" applyBorder="1" applyAlignment="1">
      <alignment wrapText="1"/>
    </xf>
    <xf numFmtId="1" fontId="5" fillId="4" borderId="414" xfId="0" applyNumberFormat="1" applyFont="1" applyFill="1" applyBorder="1" applyProtection="1">
      <protection locked="0"/>
    </xf>
    <xf numFmtId="1" fontId="5" fillId="14" borderId="409" xfId="0" applyNumberFormat="1" applyFont="1" applyFill="1" applyBorder="1"/>
    <xf numFmtId="1" fontId="5" fillId="10" borderId="411" xfId="0" applyNumberFormat="1" applyFont="1" applyFill="1" applyBorder="1"/>
    <xf numFmtId="1" fontId="5" fillId="0" borderId="417" xfId="0" applyNumberFormat="1" applyFont="1" applyBorder="1" applyAlignment="1">
      <alignment horizontal="center" vertical="center"/>
    </xf>
    <xf numFmtId="1" fontId="5" fillId="0" borderId="405" xfId="0" applyNumberFormat="1" applyFont="1" applyBorder="1" applyAlignment="1">
      <alignment horizontal="center" vertical="center" wrapText="1"/>
    </xf>
    <xf numFmtId="1" fontId="5" fillId="0" borderId="417" xfId="0" applyNumberFormat="1" applyFont="1" applyBorder="1" applyAlignment="1">
      <alignment horizontal="center" vertical="center" wrapText="1"/>
    </xf>
    <xf numFmtId="1" fontId="5" fillId="0" borderId="406" xfId="0" applyNumberFormat="1" applyFont="1" applyBorder="1" applyAlignment="1">
      <alignment horizontal="center" vertical="center" wrapText="1"/>
    </xf>
    <xf numFmtId="1" fontId="5" fillId="4" borderId="417" xfId="0" applyNumberFormat="1" applyFont="1" applyFill="1" applyBorder="1" applyProtection="1">
      <protection locked="0"/>
    </xf>
    <xf numFmtId="1" fontId="5" fillId="10" borderId="392" xfId="0" applyNumberFormat="1" applyFont="1" applyFill="1" applyBorder="1"/>
    <xf numFmtId="1" fontId="7" fillId="10" borderId="404" xfId="0" applyNumberFormat="1" applyFont="1" applyFill="1" applyBorder="1"/>
    <xf numFmtId="1" fontId="7" fillId="10" borderId="406" xfId="0" applyNumberFormat="1" applyFont="1" applyFill="1" applyBorder="1"/>
    <xf numFmtId="1" fontId="7" fillId="10" borderId="403" xfId="0" applyNumberFormat="1" applyFont="1" applyFill="1" applyBorder="1"/>
    <xf numFmtId="1" fontId="5" fillId="0" borderId="417" xfId="0" applyNumberFormat="1" applyFont="1" applyBorder="1" applyAlignment="1">
      <alignment wrapText="1"/>
    </xf>
    <xf numFmtId="1" fontId="7" fillId="4" borderId="401" xfId="0" applyNumberFormat="1" applyFont="1" applyFill="1" applyBorder="1" applyProtection="1">
      <protection locked="0"/>
    </xf>
    <xf numFmtId="1" fontId="7" fillId="4" borderId="403" xfId="0" applyNumberFormat="1" applyFont="1" applyFill="1" applyBorder="1" applyProtection="1">
      <protection locked="0"/>
    </xf>
    <xf numFmtId="1" fontId="5" fillId="10" borderId="414" xfId="0" applyNumberFormat="1" applyFont="1" applyFill="1" applyBorder="1"/>
    <xf numFmtId="1" fontId="5" fillId="0" borderId="411" xfId="0" applyNumberFormat="1" applyFont="1" applyBorder="1" applyAlignment="1" applyProtection="1">
      <alignment horizontal="center" vertical="center" wrapText="1"/>
      <protection hidden="1"/>
    </xf>
    <xf numFmtId="1" fontId="5" fillId="0" borderId="418" xfId="0" applyNumberFormat="1" applyFont="1" applyBorder="1" applyAlignment="1" applyProtection="1">
      <alignment horizontal="center" vertical="center" wrapText="1"/>
      <protection hidden="1"/>
    </xf>
    <xf numFmtId="1" fontId="5" fillId="0" borderId="411" xfId="0" applyNumberFormat="1" applyFont="1" applyBorder="1" applyAlignment="1" applyProtection="1">
      <alignment horizontal="center" vertical="center"/>
      <protection hidden="1"/>
    </xf>
    <xf numFmtId="1" fontId="5" fillId="0" borderId="407" xfId="0" applyNumberFormat="1" applyFont="1" applyBorder="1" applyAlignment="1" applyProtection="1">
      <alignment horizontal="center" vertical="center"/>
      <protection hidden="1"/>
    </xf>
    <xf numFmtId="1" fontId="5" fillId="0" borderId="401" xfId="0" applyNumberFormat="1" applyFont="1" applyBorder="1" applyAlignment="1" applyProtection="1">
      <alignment horizontal="center" vertical="center"/>
      <protection hidden="1"/>
    </xf>
    <xf numFmtId="1" fontId="5" fillId="0" borderId="407" xfId="0" applyNumberFormat="1" applyFont="1" applyBorder="1" applyAlignment="1" applyProtection="1">
      <alignment wrapText="1"/>
      <protection hidden="1"/>
    </xf>
    <xf numFmtId="1" fontId="5" fillId="0" borderId="411" xfId="0" applyNumberFormat="1" applyFont="1" applyBorder="1" applyAlignment="1">
      <alignment horizontal="right" wrapText="1"/>
    </xf>
    <xf numFmtId="1" fontId="5" fillId="0" borderId="418" xfId="0" applyNumberFormat="1" applyFont="1" applyBorder="1" applyAlignment="1">
      <alignment horizontal="right" wrapText="1"/>
    </xf>
    <xf numFmtId="1" fontId="5" fillId="0" borderId="333" xfId="0" applyNumberFormat="1" applyFont="1" applyBorder="1" applyAlignment="1">
      <alignment horizontal="right" wrapText="1"/>
    </xf>
    <xf numFmtId="1" fontId="5" fillId="0" borderId="403" xfId="0" applyNumberFormat="1" applyFont="1" applyBorder="1" applyAlignment="1">
      <alignment horizontal="center" vertical="center"/>
    </xf>
    <xf numFmtId="1" fontId="5" fillId="0" borderId="412" xfId="0" applyNumberFormat="1" applyFont="1" applyBorder="1" applyAlignment="1">
      <alignment horizontal="center" vertical="center" wrapText="1"/>
    </xf>
    <xf numFmtId="1" fontId="5" fillId="0" borderId="412" xfId="0" applyNumberFormat="1" applyFont="1" applyBorder="1" applyAlignment="1">
      <alignment wrapText="1"/>
    </xf>
    <xf numFmtId="1" fontId="5" fillId="0" borderId="410" xfId="0" applyNumberFormat="1" applyFont="1" applyBorder="1" applyAlignment="1">
      <alignment wrapText="1"/>
    </xf>
    <xf numFmtId="1" fontId="5" fillId="0" borderId="404" xfId="0" applyNumberFormat="1" applyFont="1" applyBorder="1" applyAlignment="1">
      <alignment wrapText="1"/>
    </xf>
    <xf numFmtId="1" fontId="5" fillId="22" borderId="420" xfId="3" applyNumberFormat="1" applyFont="1" applyBorder="1" applyProtection="1">
      <protection locked="0"/>
    </xf>
    <xf numFmtId="1" fontId="5" fillId="22" borderId="421" xfId="3" applyNumberFormat="1" applyFont="1" applyBorder="1" applyProtection="1">
      <protection locked="0"/>
    </xf>
    <xf numFmtId="1" fontId="5" fillId="22" borderId="422" xfId="3" applyNumberFormat="1" applyFont="1" applyBorder="1" applyProtection="1">
      <protection locked="0"/>
    </xf>
    <xf numFmtId="1" fontId="5" fillId="22" borderId="423" xfId="3" applyNumberFormat="1" applyFont="1" applyBorder="1" applyProtection="1">
      <protection locked="0"/>
    </xf>
    <xf numFmtId="1" fontId="5" fillId="22" borderId="424" xfId="3" applyNumberFormat="1" applyFont="1" applyBorder="1" applyProtection="1">
      <protection locked="0"/>
    </xf>
    <xf numFmtId="1" fontId="5" fillId="22" borderId="425" xfId="3" applyNumberFormat="1" applyFont="1" applyBorder="1" applyProtection="1">
      <protection locked="0"/>
    </xf>
    <xf numFmtId="1" fontId="7" fillId="0" borderId="427" xfId="0" applyNumberFormat="1" applyFont="1" applyBorder="1"/>
    <xf numFmtId="1" fontId="5" fillId="0" borderId="418" xfId="0" applyNumberFormat="1" applyFont="1" applyBorder="1" applyAlignment="1">
      <alignment horizontal="center" vertical="center" wrapText="1"/>
    </xf>
    <xf numFmtId="1" fontId="5" fillId="10" borderId="415" xfId="0" applyNumberFormat="1" applyFont="1" applyFill="1" applyBorder="1"/>
    <xf numFmtId="1" fontId="5" fillId="10" borderId="397" xfId="0" applyNumberFormat="1" applyFont="1" applyFill="1" applyBorder="1"/>
    <xf numFmtId="1" fontId="5" fillId="10" borderId="399" xfId="0" applyNumberFormat="1" applyFont="1" applyFill="1" applyBorder="1"/>
    <xf numFmtId="1" fontId="5" fillId="0" borderId="426" xfId="0" applyNumberFormat="1" applyFont="1" applyBorder="1" applyAlignment="1">
      <alignment wrapText="1"/>
    </xf>
    <xf numFmtId="1" fontId="5" fillId="4" borderId="406" xfId="0" applyNumberFormat="1" applyFont="1" applyFill="1" applyBorder="1" applyProtection="1">
      <protection locked="0"/>
    </xf>
    <xf numFmtId="1" fontId="5" fillId="4" borderId="402" xfId="0" applyNumberFormat="1" applyFont="1" applyFill="1" applyBorder="1" applyProtection="1">
      <protection locked="0"/>
    </xf>
    <xf numFmtId="1" fontId="5" fillId="4" borderId="429" xfId="0" applyNumberFormat="1" applyFont="1" applyFill="1" applyBorder="1" applyProtection="1">
      <protection locked="0"/>
    </xf>
    <xf numFmtId="1" fontId="5" fillId="4" borderId="426" xfId="0" applyNumberFormat="1" applyFont="1" applyFill="1" applyBorder="1" applyProtection="1">
      <protection locked="0"/>
    </xf>
    <xf numFmtId="1" fontId="5" fillId="4" borderId="427" xfId="0" applyNumberFormat="1" applyFont="1" applyFill="1" applyBorder="1" applyProtection="1">
      <protection locked="0"/>
    </xf>
    <xf numFmtId="1" fontId="5" fillId="4" borderId="430" xfId="0" applyNumberFormat="1" applyFont="1" applyFill="1" applyBorder="1" applyProtection="1">
      <protection locked="0"/>
    </xf>
    <xf numFmtId="1" fontId="5" fillId="0" borderId="426" xfId="0" applyNumberFormat="1" applyFont="1" applyBorder="1" applyAlignment="1">
      <alignment horizontal="center" vertical="center" wrapText="1"/>
    </xf>
    <xf numFmtId="1" fontId="4" fillId="0" borderId="431" xfId="0" applyNumberFormat="1" applyFont="1" applyBorder="1"/>
    <xf numFmtId="1" fontId="7" fillId="0" borderId="432" xfId="0" applyNumberFormat="1" applyFont="1" applyBorder="1"/>
    <xf numFmtId="1" fontId="5" fillId="0" borderId="411" xfId="0" applyNumberFormat="1" applyFont="1" applyBorder="1" applyAlignment="1">
      <alignment horizontal="center" vertical="center"/>
    </xf>
    <xf numFmtId="1" fontId="5" fillId="0" borderId="429" xfId="0" applyNumberFormat="1" applyFont="1" applyBorder="1" applyAlignment="1">
      <alignment horizontal="center" vertical="center"/>
    </xf>
    <xf numFmtId="1" fontId="5" fillId="0" borderId="404" xfId="0" applyNumberFormat="1" applyFont="1" applyBorder="1" applyAlignment="1">
      <alignment horizontal="center" vertical="center" wrapText="1"/>
    </xf>
    <xf numFmtId="1" fontId="5" fillId="0" borderId="414" xfId="0" applyNumberFormat="1" applyFont="1" applyBorder="1" applyAlignment="1">
      <alignment horizontal="right" wrapText="1"/>
    </xf>
    <xf numFmtId="1" fontId="5" fillId="4" borderId="415" xfId="0" applyNumberFormat="1" applyFont="1" applyFill="1" applyBorder="1" applyProtection="1">
      <protection locked="0"/>
    </xf>
    <xf numFmtId="1" fontId="5" fillId="14" borderId="402" xfId="0" applyNumberFormat="1" applyFont="1" applyFill="1" applyBorder="1"/>
    <xf numFmtId="1" fontId="5" fillId="14" borderId="403" xfId="0" applyNumberFormat="1" applyFont="1" applyFill="1" applyBorder="1"/>
    <xf numFmtId="1" fontId="5" fillId="4" borderId="398" xfId="4" applyNumberFormat="1" applyFont="1" applyFill="1" applyBorder="1" applyProtection="1">
      <protection locked="0"/>
    </xf>
    <xf numFmtId="1" fontId="5" fillId="0" borderId="429" xfId="0" applyNumberFormat="1" applyFont="1" applyBorder="1" applyAlignment="1">
      <alignment horizontal="right" wrapText="1"/>
    </xf>
    <xf numFmtId="1" fontId="5" fillId="0" borderId="426" xfId="0" applyNumberFormat="1" applyFont="1" applyBorder="1" applyAlignment="1">
      <alignment horizontal="right"/>
    </xf>
    <xf numFmtId="1" fontId="5" fillId="0" borderId="395" xfId="0" applyNumberFormat="1" applyFont="1" applyBorder="1" applyAlignment="1">
      <alignment horizontal="right" wrapText="1"/>
    </xf>
    <xf numFmtId="1" fontId="5" fillId="0" borderId="396" xfId="0" applyNumberFormat="1" applyFont="1" applyBorder="1" applyAlignment="1">
      <alignment horizontal="right" wrapText="1"/>
    </xf>
    <xf numFmtId="1" fontId="2" fillId="9" borderId="400" xfId="0" applyNumberFormat="1" applyFont="1" applyFill="1" applyBorder="1"/>
    <xf numFmtId="1" fontId="5" fillId="10" borderId="401" xfId="0" applyNumberFormat="1" applyFont="1" applyFill="1" applyBorder="1"/>
    <xf numFmtId="1" fontId="5" fillId="10" borderId="417" xfId="0" applyNumberFormat="1" applyFont="1" applyFill="1" applyBorder="1"/>
    <xf numFmtId="1" fontId="5" fillId="10" borderId="412" xfId="0" applyNumberFormat="1" applyFont="1" applyFill="1" applyBorder="1"/>
    <xf numFmtId="1" fontId="5" fillId="10" borderId="403" xfId="0" applyNumberFormat="1" applyFont="1" applyFill="1" applyBorder="1"/>
    <xf numFmtId="1" fontId="5" fillId="10" borderId="406" xfId="0" applyNumberFormat="1" applyFont="1" applyFill="1" applyBorder="1"/>
    <xf numFmtId="1" fontId="5" fillId="10" borderId="405" xfId="0" applyNumberFormat="1" applyFont="1" applyFill="1" applyBorder="1"/>
    <xf numFmtId="1" fontId="5" fillId="10" borderId="402" xfId="0" applyNumberFormat="1" applyFont="1" applyFill="1" applyBorder="1"/>
    <xf numFmtId="1" fontId="5" fillId="10" borderId="419" xfId="0" applyNumberFormat="1" applyFont="1" applyFill="1" applyBorder="1"/>
    <xf numFmtId="1" fontId="5" fillId="0" borderId="395" xfId="0" applyNumberFormat="1" applyFont="1" applyBorder="1" applyAlignment="1">
      <alignment vertical="center" wrapText="1"/>
    </xf>
    <xf numFmtId="1" fontId="5" fillId="0" borderId="414" xfId="0" applyNumberFormat="1" applyFont="1" applyBorder="1" applyAlignment="1">
      <alignment vertical="center" wrapText="1"/>
    </xf>
    <xf numFmtId="1" fontId="5" fillId="10" borderId="398" xfId="0" applyNumberFormat="1" applyFont="1" applyFill="1" applyBorder="1"/>
    <xf numFmtId="1" fontId="5" fillId="4" borderId="434" xfId="0" applyNumberFormat="1" applyFont="1" applyFill="1" applyBorder="1" applyProtection="1">
      <protection locked="0"/>
    </xf>
    <xf numFmtId="1" fontId="2" fillId="9" borderId="400" xfId="0" applyNumberFormat="1" applyFont="1" applyFill="1" applyBorder="1" applyAlignment="1">
      <alignment vertical="center" wrapText="1"/>
    </xf>
    <xf numFmtId="1" fontId="5" fillId="10" borderId="401" xfId="0" applyNumberFormat="1" applyFont="1" applyFill="1" applyBorder="1" applyAlignment="1">
      <alignment vertical="center" wrapText="1"/>
    </xf>
    <xf numFmtId="1" fontId="5" fillId="10" borderId="417" xfId="0" applyNumberFormat="1" applyFont="1" applyFill="1" applyBorder="1" applyAlignment="1">
      <alignment vertical="center" wrapText="1"/>
    </xf>
    <xf numFmtId="1" fontId="5" fillId="9" borderId="394" xfId="0" applyNumberFormat="1" applyFont="1" applyFill="1" applyBorder="1" applyAlignment="1">
      <alignment vertical="center" wrapText="1"/>
    </xf>
    <xf numFmtId="1" fontId="5" fillId="3" borderId="395" xfId="0" applyNumberFormat="1" applyFont="1" applyFill="1" applyBorder="1" applyAlignment="1">
      <alignment vertical="center" wrapText="1"/>
    </xf>
    <xf numFmtId="1" fontId="5" fillId="3" borderId="414" xfId="0" applyNumberFormat="1" applyFont="1" applyFill="1" applyBorder="1" applyAlignment="1">
      <alignment vertical="center" wrapText="1"/>
    </xf>
    <xf numFmtId="1" fontId="5" fillId="0" borderId="438" xfId="0" applyNumberFormat="1" applyFont="1" applyBorder="1" applyAlignment="1">
      <alignment horizontal="center" vertical="center" wrapText="1"/>
    </xf>
    <xf numFmtId="1" fontId="5" fillId="0" borderId="430" xfId="0" applyNumberFormat="1" applyFont="1" applyBorder="1" applyAlignment="1">
      <alignment horizontal="center" vertical="center" wrapText="1"/>
    </xf>
    <xf numFmtId="1" fontId="2" fillId="9" borderId="439" xfId="0" applyNumberFormat="1" applyFont="1" applyFill="1" applyBorder="1"/>
    <xf numFmtId="1" fontId="5" fillId="0" borderId="439" xfId="0" applyNumberFormat="1" applyFont="1" applyBorder="1"/>
    <xf numFmtId="1" fontId="5" fillId="0" borderId="417" xfId="0" applyNumberFormat="1" applyFont="1" applyBorder="1"/>
    <xf numFmtId="1" fontId="5" fillId="0" borderId="406" xfId="0" applyNumberFormat="1" applyFont="1" applyBorder="1"/>
    <xf numFmtId="1" fontId="5" fillId="0" borderId="429" xfId="0" applyNumberFormat="1" applyFont="1" applyBorder="1"/>
    <xf numFmtId="1" fontId="5" fillId="0" borderId="412" xfId="0" applyNumberFormat="1" applyFont="1" applyBorder="1"/>
    <xf numFmtId="1" fontId="5" fillId="0" borderId="426" xfId="0" applyNumberFormat="1" applyFont="1" applyBorder="1"/>
    <xf numFmtId="1" fontId="5" fillId="0" borderId="394" xfId="0" applyNumberFormat="1" applyFont="1" applyBorder="1" applyAlignment="1">
      <alignment vertical="center" wrapText="1"/>
    </xf>
    <xf numFmtId="1" fontId="17" fillId="0" borderId="402" xfId="0" applyNumberFormat="1" applyFont="1" applyBorder="1"/>
    <xf numFmtId="1" fontId="5" fillId="0" borderId="405" xfId="0" applyNumberFormat="1" applyFont="1" applyBorder="1"/>
    <xf numFmtId="1" fontId="5" fillId="0" borderId="410" xfId="0" applyNumberFormat="1" applyFont="1" applyBorder="1"/>
    <xf numFmtId="1" fontId="5" fillId="0" borderId="411" xfId="0" applyNumberFormat="1" applyFont="1" applyBorder="1"/>
    <xf numFmtId="1" fontId="5" fillId="0" borderId="418" xfId="0" applyNumberFormat="1" applyFont="1" applyBorder="1"/>
    <xf numFmtId="1" fontId="5" fillId="4" borderId="394" xfId="0" applyNumberFormat="1" applyFont="1" applyFill="1" applyBorder="1" applyProtection="1">
      <protection locked="0"/>
    </xf>
    <xf numFmtId="1" fontId="5" fillId="0" borderId="319" xfId="0" applyNumberFormat="1" applyFont="1" applyBorder="1" applyAlignment="1">
      <alignment horizontal="center" vertical="center" wrapText="1"/>
    </xf>
    <xf numFmtId="1" fontId="5" fillId="0" borderId="312" xfId="0" applyNumberFormat="1" applyFont="1" applyBorder="1" applyAlignment="1">
      <alignment horizontal="center" vertical="center" wrapText="1"/>
    </xf>
    <xf numFmtId="1" fontId="5" fillId="0" borderId="320" xfId="0" applyNumberFormat="1" applyFont="1" applyBorder="1" applyAlignment="1">
      <alignment horizontal="center" vertical="center" wrapText="1"/>
    </xf>
    <xf numFmtId="1" fontId="5" fillId="0" borderId="312" xfId="0" applyNumberFormat="1" applyFont="1" applyBorder="1"/>
    <xf numFmtId="1" fontId="5" fillId="0" borderId="314" xfId="0" applyNumberFormat="1" applyFont="1" applyBorder="1" applyAlignment="1">
      <alignment horizontal="center" vertical="center" wrapText="1"/>
    </xf>
    <xf numFmtId="1" fontId="5" fillId="0" borderId="297" xfId="0" applyNumberFormat="1" applyFont="1" applyBorder="1" applyAlignment="1">
      <alignment horizontal="center" vertical="center" wrapText="1"/>
    </xf>
    <xf numFmtId="0" fontId="5" fillId="0" borderId="296" xfId="0" applyFont="1" applyBorder="1" applyAlignment="1">
      <alignment horizontal="center" wrapText="1"/>
    </xf>
    <xf numFmtId="1" fontId="5" fillId="0" borderId="298" xfId="0" applyNumberFormat="1" applyFont="1" applyBorder="1" applyAlignment="1">
      <alignment horizontal="center" vertical="center" wrapText="1"/>
    </xf>
    <xf numFmtId="1" fontId="5" fillId="0" borderId="296" xfId="0" applyNumberFormat="1" applyFont="1" applyBorder="1" applyAlignment="1">
      <alignment horizontal="center" vertical="center" wrapText="1"/>
    </xf>
    <xf numFmtId="1" fontId="5" fillId="0" borderId="284" xfId="0" applyNumberFormat="1" applyFont="1" applyBorder="1" applyAlignment="1">
      <alignment horizontal="center" vertical="center" wrapText="1"/>
    </xf>
    <xf numFmtId="1" fontId="5" fillId="0" borderId="288" xfId="0" applyNumberFormat="1" applyFont="1" applyBorder="1" applyAlignment="1">
      <alignment horizontal="center" vertical="center" wrapText="1"/>
    </xf>
    <xf numFmtId="1" fontId="5" fillId="0" borderId="284" xfId="0" applyNumberFormat="1" applyFont="1" applyBorder="1"/>
    <xf numFmtId="1" fontId="5" fillId="0" borderId="289" xfId="0" applyNumberFormat="1" applyFont="1" applyBorder="1" applyAlignment="1">
      <alignment horizontal="center" vertical="center" wrapText="1"/>
    </xf>
    <xf numFmtId="1" fontId="5" fillId="0" borderId="284" xfId="0" applyNumberFormat="1" applyFont="1" applyBorder="1" applyAlignment="1">
      <alignment horizontal="center" vertical="center"/>
    </xf>
    <xf numFmtId="1" fontId="5" fillId="0" borderId="285" xfId="0" applyNumberFormat="1" applyFont="1" applyBorder="1" applyAlignment="1">
      <alignment horizontal="center" vertical="center"/>
    </xf>
    <xf numFmtId="1" fontId="5" fillId="0" borderId="287" xfId="0" applyNumberFormat="1" applyFont="1" applyBorder="1" applyAlignment="1">
      <alignment horizontal="center" vertical="center" wrapText="1"/>
    </xf>
    <xf numFmtId="1" fontId="5" fillId="3" borderId="394" xfId="0" applyNumberFormat="1" applyFont="1" applyFill="1" applyBorder="1"/>
    <xf numFmtId="1" fontId="5" fillId="0" borderId="441" xfId="0" applyNumberFormat="1" applyFont="1" applyBorder="1"/>
    <xf numFmtId="1" fontId="5" fillId="0" borderId="394" xfId="0" applyNumberFormat="1" applyFont="1" applyBorder="1" applyAlignment="1" applyProtection="1">
      <alignment horizontal="left" wrapText="1"/>
      <protection hidden="1"/>
    </xf>
    <xf numFmtId="1" fontId="5" fillId="0" borderId="441" xfId="0" applyNumberFormat="1" applyFont="1" applyBorder="1" applyAlignment="1" applyProtection="1">
      <alignment horizontal="left" wrapText="1"/>
      <protection hidden="1"/>
    </xf>
    <xf numFmtId="0" fontId="5" fillId="0" borderId="395" xfId="0" applyFont="1" applyBorder="1"/>
    <xf numFmtId="0" fontId="5" fillId="0" borderId="414" xfId="0" applyFont="1" applyBorder="1"/>
    <xf numFmtId="0" fontId="5" fillId="5" borderId="395" xfId="0" applyFont="1" applyFill="1" applyBorder="1" applyProtection="1">
      <protection locked="0"/>
    </xf>
    <xf numFmtId="0" fontId="5" fillId="5" borderId="414" xfId="0" applyFont="1" applyFill="1" applyBorder="1" applyProtection="1">
      <protection locked="0"/>
    </xf>
    <xf numFmtId="0" fontId="5" fillId="5" borderId="443" xfId="0" applyFont="1" applyFill="1" applyBorder="1" applyProtection="1">
      <protection locked="0"/>
    </xf>
    <xf numFmtId="1" fontId="5" fillId="0" borderId="414" xfId="0" applyNumberFormat="1" applyFont="1" applyBorder="1"/>
    <xf numFmtId="1" fontId="5" fillId="3" borderId="395" xfId="1" applyNumberFormat="1" applyFont="1" applyFill="1" applyBorder="1"/>
    <xf numFmtId="1" fontId="5" fillId="0" borderId="444" xfId="0" applyNumberFormat="1" applyFont="1" applyBorder="1" applyAlignment="1">
      <alignment wrapText="1"/>
    </xf>
    <xf numFmtId="1" fontId="5" fillId="0" borderId="441" xfId="0" applyNumberFormat="1" applyFont="1" applyBorder="1" applyAlignment="1">
      <alignment wrapText="1"/>
    </xf>
    <xf numFmtId="1" fontId="5" fillId="4" borderId="446" xfId="0" applyNumberFormat="1" applyFont="1" applyFill="1" applyBorder="1" applyProtection="1">
      <protection locked="0"/>
    </xf>
    <xf numFmtId="1" fontId="5" fillId="4" borderId="444" xfId="0" applyNumberFormat="1" applyFont="1" applyFill="1" applyBorder="1" applyProtection="1">
      <protection locked="0"/>
    </xf>
    <xf numFmtId="1" fontId="5" fillId="4" borderId="447" xfId="0" applyNumberFormat="1" applyFont="1" applyFill="1" applyBorder="1" applyProtection="1">
      <protection locked="0"/>
    </xf>
    <xf numFmtId="1" fontId="5" fillId="0" borderId="444" xfId="0" applyNumberFormat="1" applyFont="1" applyBorder="1" applyAlignment="1">
      <alignment horizontal="center" vertical="center" wrapText="1"/>
    </xf>
    <xf numFmtId="1" fontId="5" fillId="0" borderId="444" xfId="0" applyNumberFormat="1" applyFont="1" applyBorder="1" applyAlignment="1">
      <alignment horizontal="right"/>
    </xf>
    <xf numFmtId="1" fontId="5" fillId="0" borderId="441" xfId="0" applyNumberFormat="1" applyFont="1" applyBorder="1" applyAlignment="1">
      <alignment horizontal="right" vertical="center" wrapText="1"/>
    </xf>
    <xf numFmtId="1" fontId="5" fillId="0" borderId="444" xfId="0" applyNumberFormat="1" applyFont="1" applyBorder="1"/>
    <xf numFmtId="1" fontId="5" fillId="9" borderId="441" xfId="0" applyNumberFormat="1" applyFont="1" applyFill="1" applyBorder="1" applyAlignment="1">
      <alignment vertical="center" wrapText="1"/>
    </xf>
    <xf numFmtId="1" fontId="5" fillId="0" borderId="441" xfId="0" applyNumberFormat="1" applyFont="1" applyBorder="1" applyAlignment="1">
      <alignment vertical="center" wrapText="1"/>
    </xf>
    <xf numFmtId="1" fontId="5" fillId="0" borderId="444" xfId="0" applyNumberFormat="1" applyFont="1" applyBorder="1" applyAlignment="1">
      <alignment horizontal="center" vertical="center"/>
    </xf>
    <xf numFmtId="1" fontId="5" fillId="0" borderId="446" xfId="0" applyNumberFormat="1" applyFont="1" applyBorder="1" applyAlignment="1">
      <alignment horizontal="center" vertical="center" wrapText="1"/>
    </xf>
    <xf numFmtId="1" fontId="5" fillId="0" borderId="444" xfId="0" applyNumberFormat="1" applyFont="1" applyBorder="1" applyAlignment="1" applyProtection="1">
      <alignment horizontal="left" wrapText="1"/>
      <protection hidden="1"/>
    </xf>
    <xf numFmtId="1" fontId="5" fillId="10" borderId="446" xfId="0" applyNumberFormat="1" applyFont="1" applyFill="1" applyBorder="1"/>
    <xf numFmtId="0" fontId="5" fillId="0" borderId="446" xfId="0" applyFont="1" applyBorder="1" applyAlignment="1">
      <alignment horizontal="center" wrapText="1"/>
    </xf>
    <xf numFmtId="0" fontId="5" fillId="0" borderId="444" xfId="0" applyFont="1" applyBorder="1" applyAlignment="1">
      <alignment horizontal="center" wrapText="1"/>
    </xf>
    <xf numFmtId="0" fontId="5" fillId="0" borderId="449" xfId="0" applyFont="1" applyBorder="1" applyAlignment="1">
      <alignment horizontal="center" wrapText="1"/>
    </xf>
    <xf numFmtId="0" fontId="5" fillId="0" borderId="450" xfId="0" applyFont="1" applyBorder="1" applyAlignment="1">
      <alignment horizontal="center" wrapText="1"/>
    </xf>
    <xf numFmtId="0" fontId="5" fillId="0" borderId="446" xfId="0" applyFont="1" applyBorder="1"/>
    <xf numFmtId="0" fontId="5" fillId="5" borderId="449" xfId="0" applyFont="1" applyFill="1" applyBorder="1" applyProtection="1">
      <protection locked="0"/>
    </xf>
    <xf numFmtId="0" fontId="5" fillId="5" borderId="444" xfId="0" applyFont="1" applyFill="1" applyBorder="1" applyProtection="1">
      <protection locked="0"/>
    </xf>
    <xf numFmtId="0" fontId="5" fillId="5" borderId="446" xfId="0" applyFont="1" applyFill="1" applyBorder="1" applyProtection="1">
      <protection locked="0"/>
    </xf>
    <xf numFmtId="0" fontId="5" fillId="5" borderId="450" xfId="0" applyFont="1" applyFill="1" applyBorder="1" applyProtection="1">
      <protection locked="0"/>
    </xf>
    <xf numFmtId="1" fontId="5" fillId="14" borderId="444" xfId="0" applyNumberFormat="1" applyFont="1" applyFill="1" applyBorder="1"/>
    <xf numFmtId="1" fontId="4" fillId="3" borderId="452" xfId="0" applyNumberFormat="1" applyFont="1" applyFill="1" applyBorder="1"/>
    <xf numFmtId="1" fontId="5" fillId="4" borderId="453" xfId="0" applyNumberFormat="1" applyFont="1" applyFill="1" applyBorder="1" applyProtection="1">
      <protection locked="0"/>
    </xf>
    <xf numFmtId="1" fontId="5" fillId="0" borderId="447" xfId="0" applyNumberFormat="1" applyFont="1" applyBorder="1"/>
    <xf numFmtId="1" fontId="5" fillId="0" borderId="447" xfId="0" applyNumberFormat="1" applyFont="1" applyBorder="1" applyAlignment="1">
      <alignment horizontal="right"/>
    </xf>
    <xf numFmtId="1" fontId="5" fillId="14" borderId="445" xfId="0" applyNumberFormat="1" applyFont="1" applyFill="1" applyBorder="1"/>
    <xf numFmtId="1" fontId="5" fillId="14" borderId="447" xfId="0" applyNumberFormat="1" applyFont="1" applyFill="1" applyBorder="1"/>
    <xf numFmtId="1" fontId="5" fillId="10" borderId="444" xfId="0" applyNumberFormat="1" applyFont="1" applyFill="1" applyBorder="1"/>
    <xf numFmtId="1" fontId="5" fillId="14" borderId="446" xfId="0" applyNumberFormat="1" applyFont="1" applyFill="1" applyBorder="1"/>
    <xf numFmtId="1" fontId="5" fillId="0" borderId="461" xfId="0" applyNumberFormat="1" applyFont="1" applyBorder="1" applyAlignment="1">
      <alignment horizontal="center" vertical="center" wrapText="1"/>
    </xf>
    <xf numFmtId="1" fontId="5" fillId="0" borderId="462" xfId="0" applyNumberFormat="1" applyFont="1" applyBorder="1" applyAlignment="1">
      <alignment horizontal="center" vertical="center" wrapText="1"/>
    </xf>
    <xf numFmtId="1" fontId="5" fillId="0" borderId="463" xfId="0" applyNumberFormat="1" applyFont="1" applyBorder="1" applyAlignment="1">
      <alignment horizontal="center" vertical="center" wrapText="1"/>
    </xf>
    <xf numFmtId="1" fontId="5" fillId="0" borderId="453" xfId="0" applyNumberFormat="1" applyFont="1" applyBorder="1"/>
    <xf numFmtId="1" fontId="5" fillId="0" borderId="461" xfId="0" applyNumberFormat="1" applyFont="1" applyBorder="1"/>
    <xf numFmtId="1" fontId="5" fillId="0" borderId="467" xfId="0" applyNumberFormat="1" applyFont="1" applyBorder="1"/>
    <xf numFmtId="1" fontId="5" fillId="0" borderId="460" xfId="0" applyNumberFormat="1" applyFont="1" applyBorder="1"/>
    <xf numFmtId="1" fontId="5" fillId="4" borderId="461" xfId="0" applyNumberFormat="1" applyFont="1" applyFill="1" applyBorder="1" applyProtection="1">
      <protection locked="0"/>
    </xf>
    <xf numFmtId="1" fontId="5" fillId="4" borderId="468" xfId="0" applyNumberFormat="1" applyFont="1" applyFill="1" applyBorder="1" applyProtection="1">
      <protection locked="0"/>
    </xf>
    <xf numFmtId="1" fontId="5" fillId="4" borderId="460" xfId="0" applyNumberFormat="1" applyFont="1" applyFill="1" applyBorder="1" applyProtection="1">
      <protection locked="0"/>
    </xf>
    <xf numFmtId="1" fontId="5" fillId="4" borderId="467" xfId="0" applyNumberFormat="1" applyFont="1" applyFill="1" applyBorder="1" applyProtection="1">
      <protection locked="0"/>
    </xf>
    <xf numFmtId="1" fontId="5" fillId="0" borderId="467" xfId="0" applyNumberFormat="1" applyFont="1" applyBorder="1" applyAlignment="1">
      <alignment horizontal="center" vertical="center" wrapText="1"/>
    </xf>
    <xf numFmtId="1" fontId="5" fillId="0" borderId="468" xfId="0" applyNumberFormat="1" applyFont="1" applyBorder="1" applyAlignment="1">
      <alignment horizontal="center" vertical="center" wrapText="1"/>
    </xf>
    <xf numFmtId="1" fontId="5" fillId="0" borderId="458" xfId="0" applyNumberFormat="1" applyFont="1" applyBorder="1" applyAlignment="1">
      <alignment horizontal="center" vertical="center"/>
    </xf>
    <xf numFmtId="1" fontId="5" fillId="0" borderId="460" xfId="0" applyNumberFormat="1" applyFont="1" applyBorder="1" applyAlignment="1">
      <alignment horizontal="center" vertical="center" wrapText="1"/>
    </xf>
    <xf numFmtId="1" fontId="5" fillId="0" borderId="468" xfId="0" applyNumberFormat="1" applyFont="1" applyBorder="1" applyAlignment="1">
      <alignment horizontal="center" vertical="center"/>
    </xf>
    <xf numFmtId="1" fontId="5" fillId="0" borderId="457" xfId="0" applyNumberFormat="1" applyFont="1" applyBorder="1" applyAlignment="1">
      <alignment horizontal="center" vertical="center" wrapText="1"/>
    </xf>
    <xf numFmtId="1" fontId="5" fillId="10" borderId="467" xfId="0" applyNumberFormat="1" applyFont="1" applyFill="1" applyBorder="1"/>
    <xf numFmtId="1" fontId="5" fillId="4" borderId="464" xfId="0" applyNumberFormat="1" applyFont="1" applyFill="1" applyBorder="1" applyProtection="1">
      <protection locked="0"/>
    </xf>
    <xf numFmtId="1" fontId="5" fillId="4" borderId="466" xfId="0" applyNumberFormat="1" applyFont="1" applyFill="1" applyBorder="1" applyProtection="1">
      <protection locked="0"/>
    </xf>
    <xf numFmtId="1" fontId="5" fillId="0" borderId="469" xfId="0" applyNumberFormat="1" applyFont="1" applyBorder="1"/>
    <xf numFmtId="1" fontId="5" fillId="0" borderId="468" xfId="0" applyNumberFormat="1" applyFont="1" applyBorder="1"/>
    <xf numFmtId="1" fontId="5" fillId="0" borderId="457" xfId="0" applyNumberFormat="1" applyFont="1" applyBorder="1"/>
    <xf numFmtId="1" fontId="5" fillId="0" borderId="462" xfId="0" applyNumberFormat="1" applyFont="1" applyBorder="1"/>
    <xf numFmtId="1" fontId="5" fillId="0" borderId="464" xfId="0" applyNumberFormat="1" applyFont="1" applyBorder="1"/>
    <xf numFmtId="1" fontId="5" fillId="0" borderId="458" xfId="0" applyNumberFormat="1" applyFont="1" applyBorder="1" applyAlignment="1">
      <alignment horizontal="center" vertical="center" wrapText="1"/>
    </xf>
    <xf numFmtId="1" fontId="5" fillId="0" borderId="469" xfId="0" applyNumberFormat="1" applyFont="1" applyBorder="1" applyAlignment="1">
      <alignment horizontal="center" vertical="center" wrapText="1"/>
    </xf>
    <xf numFmtId="1" fontId="5" fillId="0" borderId="470" xfId="0" applyNumberFormat="1" applyFont="1" applyBorder="1" applyAlignment="1">
      <alignment horizontal="center" vertical="center" wrapText="1"/>
    </xf>
    <xf numFmtId="1" fontId="5" fillId="0" borderId="465" xfId="0" applyNumberFormat="1" applyFont="1" applyBorder="1" applyAlignment="1">
      <alignment horizontal="center" vertical="center" wrapText="1"/>
    </xf>
    <xf numFmtId="1" fontId="5" fillId="0" borderId="472" xfId="0" applyNumberFormat="1" applyFont="1" applyBorder="1" applyAlignment="1">
      <alignment horizontal="center" vertical="center" wrapText="1"/>
    </xf>
    <xf numFmtId="1" fontId="5" fillId="0" borderId="467" xfId="0" applyNumberFormat="1" applyFont="1" applyBorder="1" applyAlignment="1">
      <alignment horizontal="center" vertical="center"/>
    </xf>
    <xf numFmtId="1" fontId="5" fillId="4" borderId="463" xfId="0" applyNumberFormat="1" applyFont="1" applyFill="1" applyBorder="1" applyProtection="1">
      <protection locked="0"/>
    </xf>
    <xf numFmtId="0" fontId="5" fillId="0" borderId="461" xfId="0" applyFont="1" applyBorder="1" applyAlignment="1">
      <alignment horizontal="center" vertical="center" wrapText="1"/>
    </xf>
    <xf numFmtId="0" fontId="5" fillId="0" borderId="467" xfId="0" applyFont="1" applyBorder="1" applyAlignment="1">
      <alignment horizontal="center" vertical="center" wrapText="1"/>
    </xf>
    <xf numFmtId="1" fontId="5" fillId="0" borderId="453" xfId="0" applyNumberFormat="1" applyFont="1" applyBorder="1" applyAlignment="1" applyProtection="1">
      <alignment horizontal="left" wrapText="1"/>
      <protection hidden="1"/>
    </xf>
    <xf numFmtId="1" fontId="5" fillId="10" borderId="463" xfId="0" applyNumberFormat="1" applyFont="1" applyFill="1" applyBorder="1"/>
    <xf numFmtId="0" fontId="5" fillId="0" borderId="464" xfId="0" applyFont="1" applyBorder="1" applyAlignment="1">
      <alignment horizontal="center" vertical="center" wrapText="1"/>
    </xf>
    <xf numFmtId="1" fontId="5" fillId="0" borderId="455" xfId="0" applyNumberFormat="1" applyFont="1" applyBorder="1"/>
    <xf numFmtId="1" fontId="5" fillId="4" borderId="470" xfId="0" applyNumberFormat="1" applyFont="1" applyFill="1" applyBorder="1" applyProtection="1">
      <protection locked="0"/>
    </xf>
    <xf numFmtId="0" fontId="5" fillId="5" borderId="464" xfId="0" applyFont="1" applyFill="1" applyBorder="1" applyProtection="1">
      <protection locked="0"/>
    </xf>
    <xf numFmtId="0" fontId="5" fillId="5" borderId="460" xfId="0" applyFont="1" applyFill="1" applyBorder="1" applyProtection="1">
      <protection locked="0"/>
    </xf>
    <xf numFmtId="0" fontId="5" fillId="0" borderId="461" xfId="0" applyFont="1" applyBorder="1" applyAlignment="1">
      <alignment wrapText="1"/>
    </xf>
    <xf numFmtId="0" fontId="5" fillId="0" borderId="458" xfId="0" applyFont="1" applyBorder="1" applyAlignment="1">
      <alignment horizontal="center" wrapText="1"/>
    </xf>
    <xf numFmtId="0" fontId="5" fillId="0" borderId="462" xfId="0" applyFont="1" applyBorder="1" applyAlignment="1">
      <alignment horizontal="center" wrapText="1"/>
    </xf>
    <xf numFmtId="0" fontId="5" fillId="0" borderId="478" xfId="0" applyFont="1" applyBorder="1" applyAlignment="1">
      <alignment horizontal="center" wrapText="1"/>
    </xf>
    <xf numFmtId="0" fontId="5" fillId="0" borderId="453" xfId="0" applyFont="1" applyBorder="1"/>
    <xf numFmtId="1" fontId="5" fillId="0" borderId="480" xfId="0" applyNumberFormat="1" applyFont="1" applyBorder="1" applyAlignment="1">
      <alignment horizontal="center" vertical="center" wrapText="1"/>
    </xf>
    <xf numFmtId="1" fontId="5" fillId="3" borderId="461" xfId="1" applyNumberFormat="1" applyFont="1" applyFill="1" applyBorder="1"/>
    <xf numFmtId="1" fontId="5" fillId="3" borderId="467" xfId="1" applyNumberFormat="1" applyFont="1" applyFill="1" applyBorder="1"/>
    <xf numFmtId="1" fontId="5" fillId="3" borderId="481" xfId="1" applyNumberFormat="1" applyFont="1" applyFill="1" applyBorder="1"/>
    <xf numFmtId="1" fontId="5" fillId="0" borderId="482" xfId="0" applyNumberFormat="1" applyFont="1" applyBorder="1"/>
    <xf numFmtId="1" fontId="5" fillId="3" borderId="483" xfId="1" applyNumberFormat="1" applyFont="1" applyFill="1" applyBorder="1"/>
    <xf numFmtId="1" fontId="5" fillId="4" borderId="484" xfId="0" applyNumberFormat="1" applyFont="1" applyFill="1" applyBorder="1" applyProtection="1">
      <protection locked="0"/>
    </xf>
    <xf numFmtId="1" fontId="5" fillId="0" borderId="482" xfId="0" applyNumberFormat="1" applyFont="1" applyBorder="1" applyAlignment="1">
      <alignment horizontal="center" vertical="center" wrapText="1"/>
    </xf>
    <xf numFmtId="1" fontId="5" fillId="0" borderId="474" xfId="0" applyNumberFormat="1" applyFont="1" applyBorder="1" applyAlignment="1">
      <alignment horizontal="center" vertical="center" wrapText="1"/>
    </xf>
    <xf numFmtId="1" fontId="5" fillId="4" borderId="482" xfId="0" applyNumberFormat="1" applyFont="1" applyFill="1" applyBorder="1" applyProtection="1">
      <protection locked="0"/>
    </xf>
    <xf numFmtId="1" fontId="7" fillId="0" borderId="485" xfId="0" applyNumberFormat="1" applyFont="1" applyBorder="1"/>
    <xf numFmtId="1" fontId="7" fillId="0" borderId="456" xfId="0" applyNumberFormat="1" applyFont="1" applyBorder="1"/>
    <xf numFmtId="1" fontId="7" fillId="0" borderId="486" xfId="0" applyNumberFormat="1" applyFont="1" applyBorder="1"/>
    <xf numFmtId="1" fontId="7" fillId="0" borderId="487" xfId="0" applyNumberFormat="1" applyFont="1" applyBorder="1"/>
    <xf numFmtId="1" fontId="5" fillId="0" borderId="494" xfId="0" applyNumberFormat="1" applyFont="1" applyBorder="1" applyAlignment="1">
      <alignment horizontal="center" vertical="center" wrapText="1"/>
    </xf>
    <xf numFmtId="1" fontId="5" fillId="0" borderId="495" xfId="0" applyNumberFormat="1" applyFont="1" applyBorder="1" applyAlignment="1">
      <alignment horizontal="center" vertical="center" wrapText="1"/>
    </xf>
    <xf numFmtId="1" fontId="5" fillId="0" borderId="491" xfId="0" applyNumberFormat="1" applyFont="1" applyBorder="1" applyAlignment="1">
      <alignment horizontal="center" vertical="center" wrapText="1"/>
    </xf>
    <xf numFmtId="1" fontId="5" fillId="0" borderId="492" xfId="0" applyNumberFormat="1" applyFont="1" applyBorder="1" applyAlignment="1">
      <alignment horizontal="center" vertical="center" wrapText="1"/>
    </xf>
    <xf numFmtId="1" fontId="5" fillId="0" borderId="497" xfId="0" applyNumberFormat="1" applyFont="1" applyBorder="1"/>
    <xf numFmtId="1" fontId="5" fillId="0" borderId="498" xfId="0" applyNumberFormat="1" applyFont="1" applyBorder="1"/>
    <xf numFmtId="1" fontId="5" fillId="0" borderId="499" xfId="0" applyNumberFormat="1" applyFont="1" applyBorder="1"/>
    <xf numFmtId="1" fontId="5" fillId="0" borderId="494" xfId="0" applyNumberFormat="1" applyFont="1" applyBorder="1"/>
    <xf numFmtId="1" fontId="5" fillId="0" borderId="495" xfId="0" applyNumberFormat="1" applyFont="1" applyBorder="1"/>
    <xf numFmtId="1" fontId="5" fillId="0" borderId="491" xfId="0" applyNumberFormat="1" applyFont="1" applyBorder="1"/>
    <xf numFmtId="1" fontId="5" fillId="0" borderId="492" xfId="0" applyNumberFormat="1" applyFont="1" applyBorder="1"/>
    <xf numFmtId="1" fontId="5" fillId="0" borderId="501" xfId="0" applyNumberFormat="1" applyFont="1" applyBorder="1"/>
    <xf numFmtId="1" fontId="7" fillId="0" borderId="502" xfId="0" applyNumberFormat="1" applyFont="1" applyBorder="1"/>
    <xf numFmtId="1" fontId="7" fillId="0" borderId="503" xfId="0" applyNumberFormat="1" applyFont="1" applyBorder="1"/>
    <xf numFmtId="1" fontId="5" fillId="0" borderId="490" xfId="0" applyNumberFormat="1" applyFont="1" applyBorder="1" applyAlignment="1">
      <alignment horizontal="center" vertical="center" wrapText="1"/>
    </xf>
    <xf numFmtId="1" fontId="5" fillId="0" borderId="501" xfId="0" applyNumberFormat="1" applyFont="1" applyBorder="1" applyAlignment="1">
      <alignment horizontal="center" vertical="center" wrapText="1"/>
    </xf>
    <xf numFmtId="1" fontId="5" fillId="0" borderId="506" xfId="0" applyNumberFormat="1" applyFont="1" applyBorder="1"/>
    <xf numFmtId="1" fontId="5" fillId="0" borderId="507" xfId="0" applyNumberFormat="1" applyFont="1" applyBorder="1" applyAlignment="1">
      <alignment horizontal="right" vertical="center" wrapText="1"/>
    </xf>
    <xf numFmtId="1" fontId="5" fillId="0" borderId="508" xfId="0" applyNumberFormat="1" applyFont="1" applyBorder="1" applyAlignment="1">
      <alignment horizontal="right"/>
    </xf>
    <xf numFmtId="1" fontId="5" fillId="4" borderId="507" xfId="0" applyNumberFormat="1" applyFont="1" applyFill="1" applyBorder="1" applyProtection="1">
      <protection locked="0"/>
    </xf>
    <xf numFmtId="1" fontId="5" fillId="4" borderId="508" xfId="0" applyNumberFormat="1" applyFont="1" applyFill="1" applyBorder="1" applyProtection="1">
      <protection locked="0"/>
    </xf>
    <xf numFmtId="1" fontId="5" fillId="4" borderId="509" xfId="0" applyNumberFormat="1" applyFont="1" applyFill="1" applyBorder="1" applyProtection="1">
      <protection locked="0"/>
    </xf>
    <xf numFmtId="1" fontId="5" fillId="4" borderId="510" xfId="0" applyNumberFormat="1" applyFont="1" applyFill="1" applyBorder="1" applyProtection="1">
      <protection locked="0"/>
    </xf>
    <xf numFmtId="1" fontId="5" fillId="4" borderId="511" xfId="0" applyNumberFormat="1" applyFont="1" applyFill="1" applyBorder="1" applyProtection="1">
      <protection locked="0"/>
    </xf>
    <xf numFmtId="1" fontId="5" fillId="0" borderId="513" xfId="0" applyNumberFormat="1" applyFont="1" applyBorder="1" applyAlignment="1">
      <alignment horizontal="right"/>
    </xf>
    <xf numFmtId="1" fontId="5" fillId="0" borderId="514" xfId="0" applyNumberFormat="1" applyFont="1" applyBorder="1" applyAlignment="1">
      <alignment horizontal="right"/>
    </xf>
    <xf numFmtId="1" fontId="5" fillId="0" borderId="515" xfId="0" applyNumberFormat="1" applyFont="1" applyBorder="1" applyAlignment="1">
      <alignment horizontal="right"/>
    </xf>
    <xf numFmtId="1" fontId="5" fillId="0" borderId="516" xfId="0" applyNumberFormat="1" applyFont="1" applyBorder="1" applyAlignment="1">
      <alignment horizontal="right"/>
    </xf>
    <xf numFmtId="1" fontId="5" fillId="0" borderId="517" xfId="0" applyNumberFormat="1" applyFont="1" applyBorder="1" applyAlignment="1">
      <alignment horizontal="right"/>
    </xf>
    <xf numFmtId="1" fontId="5" fillId="0" borderId="518" xfId="0" applyNumberFormat="1" applyFont="1" applyBorder="1" applyAlignment="1">
      <alignment horizontal="right"/>
    </xf>
    <xf numFmtId="1" fontId="5" fillId="0" borderId="513" xfId="0" applyNumberFormat="1" applyFont="1" applyBorder="1" applyAlignment="1">
      <alignment horizontal="center" vertical="center" wrapText="1"/>
    </xf>
    <xf numFmtId="1" fontId="5" fillId="0" borderId="514" xfId="0" applyNumberFormat="1" applyFont="1" applyBorder="1" applyAlignment="1">
      <alignment horizontal="center" vertical="center" wrapText="1"/>
    </xf>
    <xf numFmtId="1" fontId="5" fillId="0" borderId="515" xfId="0" applyNumberFormat="1" applyFont="1" applyBorder="1" applyAlignment="1">
      <alignment horizontal="center" vertical="center" wrapText="1"/>
    </xf>
    <xf numFmtId="1" fontId="5" fillId="0" borderId="522" xfId="0" applyNumberFormat="1" applyFont="1" applyBorder="1" applyAlignment="1">
      <alignment horizontal="center" vertical="center" wrapText="1"/>
    </xf>
    <xf numFmtId="1" fontId="5" fillId="0" borderId="507" xfId="0" applyNumberFormat="1" applyFont="1" applyBorder="1"/>
    <xf numFmtId="1" fontId="5" fillId="0" borderId="508" xfId="0" applyNumberFormat="1" applyFont="1" applyBorder="1"/>
    <xf numFmtId="1" fontId="5" fillId="0" borderId="512" xfId="0" applyNumberFormat="1" applyFont="1" applyBorder="1" applyAlignment="1">
      <alignment horizontal="center"/>
    </xf>
    <xf numFmtId="1" fontId="5" fillId="0" borderId="513" xfId="0" applyNumberFormat="1" applyFont="1" applyBorder="1" applyAlignment="1">
      <alignment horizontal="center" vertical="center"/>
    </xf>
    <xf numFmtId="1" fontId="5" fillId="0" borderId="514" xfId="0" applyNumberFormat="1" applyFont="1" applyBorder="1" applyAlignment="1">
      <alignment horizontal="center" vertical="center"/>
    </xf>
    <xf numFmtId="1" fontId="5" fillId="0" borderId="513" xfId="0" applyNumberFormat="1" applyFont="1" applyBorder="1" applyAlignment="1">
      <alignment wrapText="1"/>
    </xf>
    <xf numFmtId="1" fontId="5" fillId="0" borderId="514" xfId="0" applyNumberFormat="1" applyFont="1" applyBorder="1" applyAlignment="1">
      <alignment wrapText="1"/>
    </xf>
    <xf numFmtId="1" fontId="5" fillId="4" borderId="513" xfId="0" applyNumberFormat="1" applyFont="1" applyFill="1" applyBorder="1" applyProtection="1">
      <protection locked="0"/>
    </xf>
    <xf numFmtId="1" fontId="5" fillId="4" borderId="517" xfId="0" applyNumberFormat="1" applyFont="1" applyFill="1" applyBorder="1" applyProtection="1">
      <protection locked="0"/>
    </xf>
    <xf numFmtId="1" fontId="5" fillId="4" borderId="515" xfId="0" applyNumberFormat="1" applyFont="1" applyFill="1" applyBorder="1" applyProtection="1">
      <protection locked="0"/>
    </xf>
    <xf numFmtId="1" fontId="5" fillId="4" borderId="516" xfId="0" applyNumberFormat="1" applyFont="1" applyFill="1" applyBorder="1" applyProtection="1">
      <protection locked="0"/>
    </xf>
    <xf numFmtId="1" fontId="5" fillId="4" borderId="524" xfId="0" applyNumberFormat="1" applyFont="1" applyFill="1" applyBorder="1" applyProtection="1">
      <protection locked="0"/>
    </xf>
    <xf numFmtId="1" fontId="5" fillId="4" borderId="512" xfId="0" applyNumberFormat="1" applyFont="1" applyFill="1" applyBorder="1" applyProtection="1">
      <protection locked="0"/>
    </xf>
    <xf numFmtId="1" fontId="7" fillId="10" borderId="520" xfId="0" applyNumberFormat="1" applyFont="1" applyFill="1" applyBorder="1" applyAlignment="1">
      <alignment horizontal="center"/>
    </xf>
    <xf numFmtId="1" fontId="7" fillId="10" borderId="516" xfId="0" applyNumberFormat="1" applyFont="1" applyFill="1" applyBorder="1" applyAlignment="1">
      <alignment horizontal="center"/>
    </xf>
    <xf numFmtId="1" fontId="7" fillId="10" borderId="515" xfId="0" applyNumberFormat="1" applyFont="1" applyFill="1" applyBorder="1" applyAlignment="1">
      <alignment horizontal="center"/>
    </xf>
    <xf numFmtId="1" fontId="7" fillId="10" borderId="512" xfId="0" applyNumberFormat="1" applyFont="1" applyFill="1" applyBorder="1" applyAlignment="1">
      <alignment horizontal="center"/>
    </xf>
    <xf numFmtId="1" fontId="5" fillId="0" borderId="508" xfId="0" applyNumberFormat="1" applyFont="1" applyBorder="1" applyAlignment="1">
      <alignment wrapText="1"/>
    </xf>
    <xf numFmtId="1" fontId="5" fillId="0" borderId="507" xfId="0" applyNumberFormat="1" applyFont="1" applyBorder="1" applyAlignment="1">
      <alignment wrapText="1"/>
    </xf>
    <xf numFmtId="1" fontId="5" fillId="0" borderId="515" xfId="0" applyNumberFormat="1" applyFont="1" applyBorder="1" applyAlignment="1">
      <alignment wrapText="1"/>
    </xf>
    <xf numFmtId="1" fontId="5" fillId="10" borderId="507" xfId="0" applyNumberFormat="1" applyFont="1" applyFill="1" applyBorder="1"/>
    <xf numFmtId="1" fontId="5" fillId="10" borderId="508" xfId="0" applyNumberFormat="1" applyFont="1" applyFill="1" applyBorder="1"/>
    <xf numFmtId="1" fontId="4" fillId="0" borderId="520" xfId="0" applyNumberFormat="1" applyFont="1" applyBorder="1"/>
    <xf numFmtId="1" fontId="4" fillId="0" borderId="516" xfId="0" applyNumberFormat="1" applyFont="1" applyBorder="1"/>
    <xf numFmtId="1" fontId="5" fillId="0" borderId="513" xfId="0" applyNumberFormat="1" applyFont="1" applyBorder="1"/>
    <xf numFmtId="1" fontId="5" fillId="0" borderId="514" xfId="0" applyNumberFormat="1" applyFont="1" applyBorder="1"/>
    <xf numFmtId="1" fontId="5" fillId="0" borderId="515" xfId="0" applyNumberFormat="1" applyFont="1" applyBorder="1"/>
    <xf numFmtId="1" fontId="5" fillId="0" borderId="509" xfId="0" applyNumberFormat="1" applyFont="1" applyBorder="1" applyAlignment="1">
      <alignment wrapText="1"/>
    </xf>
    <xf numFmtId="1" fontId="5" fillId="4" borderId="523" xfId="0" applyNumberFormat="1" applyFont="1" applyFill="1" applyBorder="1" applyProtection="1">
      <protection locked="0"/>
    </xf>
    <xf numFmtId="1" fontId="5" fillId="4" borderId="525" xfId="0" applyNumberFormat="1" applyFont="1" applyFill="1" applyBorder="1" applyProtection="1">
      <protection locked="0"/>
    </xf>
    <xf numFmtId="1" fontId="5" fillId="14" borderId="504" xfId="0" applyNumberFormat="1" applyFont="1" applyFill="1" applyBorder="1"/>
    <xf numFmtId="1" fontId="5" fillId="0" borderId="506" xfId="0" applyNumberFormat="1" applyFont="1" applyBorder="1" applyAlignment="1">
      <alignment wrapText="1"/>
    </xf>
    <xf numFmtId="1" fontId="5" fillId="4" borderId="526" xfId="0" applyNumberFormat="1" applyFont="1" applyFill="1" applyBorder="1" applyProtection="1">
      <protection locked="0"/>
    </xf>
    <xf numFmtId="1" fontId="5" fillId="14" borderId="521" xfId="0" applyNumberFormat="1" applyFont="1" applyFill="1" applyBorder="1"/>
    <xf numFmtId="1" fontId="5" fillId="10" borderId="523" xfId="0" applyNumberFormat="1" applyFont="1" applyFill="1" applyBorder="1"/>
    <xf numFmtId="1" fontId="5" fillId="0" borderId="529" xfId="0" applyNumberFormat="1" applyFont="1" applyBorder="1" applyAlignment="1">
      <alignment horizontal="center" vertical="center"/>
    </xf>
    <xf numFmtId="1" fontId="5" fillId="0" borderId="517" xfId="0" applyNumberFormat="1" applyFont="1" applyBorder="1" applyAlignment="1">
      <alignment horizontal="center" vertical="center" wrapText="1"/>
    </xf>
    <xf numFmtId="1" fontId="5" fillId="0" borderId="529" xfId="0" applyNumberFormat="1" applyFont="1" applyBorder="1" applyAlignment="1">
      <alignment horizontal="center" vertical="center" wrapText="1"/>
    </xf>
    <xf numFmtId="1" fontId="5" fillId="0" borderId="518" xfId="0" applyNumberFormat="1" applyFont="1" applyBorder="1" applyAlignment="1">
      <alignment horizontal="center" vertical="center" wrapText="1"/>
    </xf>
    <xf numFmtId="1" fontId="5" fillId="4" borderId="529" xfId="0" applyNumberFormat="1" applyFont="1" applyFill="1" applyBorder="1" applyProtection="1">
      <protection locked="0"/>
    </xf>
    <xf numFmtId="1" fontId="5" fillId="10" borderId="504" xfId="0" applyNumberFormat="1" applyFont="1" applyFill="1" applyBorder="1"/>
    <xf numFmtId="1" fontId="7" fillId="10" borderId="516" xfId="0" applyNumberFormat="1" applyFont="1" applyFill="1" applyBorder="1"/>
    <xf numFmtId="1" fontId="7" fillId="10" borderId="518" xfId="0" applyNumberFormat="1" applyFont="1" applyFill="1" applyBorder="1"/>
    <xf numFmtId="1" fontId="7" fillId="10" borderId="515" xfId="0" applyNumberFormat="1" applyFont="1" applyFill="1" applyBorder="1"/>
    <xf numFmtId="1" fontId="5" fillId="0" borderId="529" xfId="0" applyNumberFormat="1" applyFont="1" applyBorder="1" applyAlignment="1">
      <alignment wrapText="1"/>
    </xf>
    <xf numFmtId="1" fontId="7" fillId="4" borderId="513" xfId="0" applyNumberFormat="1" applyFont="1" applyFill="1" applyBorder="1" applyProtection="1">
      <protection locked="0"/>
    </xf>
    <xf numFmtId="1" fontId="7" fillId="4" borderId="515" xfId="0" applyNumberFormat="1" applyFont="1" applyFill="1" applyBorder="1" applyProtection="1">
      <protection locked="0"/>
    </xf>
    <xf numFmtId="1" fontId="5" fillId="10" borderId="526" xfId="0" applyNumberFormat="1" applyFont="1" applyFill="1" applyBorder="1"/>
    <xf numFmtId="1" fontId="5" fillId="0" borderId="523" xfId="0" applyNumberFormat="1" applyFont="1" applyBorder="1" applyAlignment="1" applyProtection="1">
      <alignment horizontal="center" vertical="center" wrapText="1"/>
      <protection hidden="1"/>
    </xf>
    <xf numFmtId="1" fontId="5" fillId="0" borderId="530" xfId="0" applyNumberFormat="1" applyFont="1" applyBorder="1" applyAlignment="1" applyProtection="1">
      <alignment horizontal="center" vertical="center" wrapText="1"/>
      <protection hidden="1"/>
    </xf>
    <xf numFmtId="1" fontId="5" fillId="0" borderId="523" xfId="0" applyNumberFormat="1" applyFont="1" applyBorder="1" applyAlignment="1" applyProtection="1">
      <alignment horizontal="center" vertical="center"/>
      <protection hidden="1"/>
    </xf>
    <xf numFmtId="1" fontId="5" fillId="0" borderId="519" xfId="0" applyNumberFormat="1" applyFont="1" applyBorder="1" applyAlignment="1" applyProtection="1">
      <alignment horizontal="center" vertical="center"/>
      <protection hidden="1"/>
    </xf>
    <xf numFmtId="1" fontId="5" fillId="0" borderId="513" xfId="0" applyNumberFormat="1" applyFont="1" applyBorder="1" applyAlignment="1" applyProtection="1">
      <alignment horizontal="center" vertical="center"/>
      <protection hidden="1"/>
    </xf>
    <xf numFmtId="1" fontId="5" fillId="0" borderId="519" xfId="0" applyNumberFormat="1" applyFont="1" applyBorder="1" applyAlignment="1" applyProtection="1">
      <alignment wrapText="1"/>
      <protection hidden="1"/>
    </xf>
    <xf numFmtId="1" fontId="5" fillId="0" borderId="523" xfId="0" applyNumberFormat="1" applyFont="1" applyBorder="1" applyAlignment="1">
      <alignment horizontal="right" wrapText="1"/>
    </xf>
    <xf numFmtId="1" fontId="5" fillId="0" borderId="530" xfId="0" applyNumberFormat="1" applyFont="1" applyBorder="1" applyAlignment="1">
      <alignment horizontal="right" wrapText="1"/>
    </xf>
    <xf numFmtId="1" fontId="5" fillId="0" borderId="482" xfId="0" applyNumberFormat="1" applyFont="1" applyBorder="1" applyAlignment="1">
      <alignment horizontal="center" vertical="center"/>
    </xf>
    <xf numFmtId="1" fontId="5" fillId="0" borderId="461" xfId="0" applyNumberFormat="1" applyFont="1" applyBorder="1" applyAlignment="1">
      <alignment wrapText="1"/>
    </xf>
    <xf numFmtId="1" fontId="5" fillId="0" borderId="467" xfId="0" applyNumberFormat="1" applyFont="1" applyBorder="1" applyAlignment="1">
      <alignment wrapText="1"/>
    </xf>
    <xf numFmtId="1" fontId="5" fillId="0" borderId="482" xfId="0" applyNumberFormat="1" applyFont="1" applyBorder="1" applyAlignment="1">
      <alignment wrapText="1"/>
    </xf>
    <xf numFmtId="1" fontId="5" fillId="0" borderId="462" xfId="0" applyNumberFormat="1" applyFont="1" applyBorder="1" applyAlignment="1">
      <alignment wrapText="1"/>
    </xf>
    <xf numFmtId="1" fontId="5" fillId="0" borderId="463" xfId="0" applyNumberFormat="1" applyFont="1" applyBorder="1" applyAlignment="1">
      <alignment wrapText="1"/>
    </xf>
    <xf numFmtId="1" fontId="5" fillId="0" borderId="468" xfId="0" applyNumberFormat="1" applyFont="1" applyBorder="1" applyAlignment="1">
      <alignment wrapText="1"/>
    </xf>
    <xf numFmtId="1" fontId="5" fillId="0" borderId="456" xfId="0" applyNumberFormat="1" applyFont="1" applyBorder="1" applyAlignment="1">
      <alignment wrapText="1"/>
    </xf>
    <xf numFmtId="1" fontId="5" fillId="22" borderId="532" xfId="3" applyNumberFormat="1" applyFont="1" applyBorder="1" applyProtection="1">
      <protection locked="0"/>
    </xf>
    <xf numFmtId="1" fontId="5" fillId="22" borderId="533" xfId="3" applyNumberFormat="1" applyFont="1" applyBorder="1" applyProtection="1">
      <protection locked="0"/>
    </xf>
    <xf numFmtId="1" fontId="5" fillId="22" borderId="534" xfId="3" applyNumberFormat="1" applyFont="1" applyBorder="1" applyProtection="1">
      <protection locked="0"/>
    </xf>
    <xf numFmtId="1" fontId="5" fillId="22" borderId="535" xfId="3" applyNumberFormat="1" applyFont="1" applyBorder="1" applyProtection="1">
      <protection locked="0"/>
    </xf>
    <xf numFmtId="1" fontId="5" fillId="22" borderId="536" xfId="3" applyNumberFormat="1" applyFont="1" applyBorder="1" applyProtection="1">
      <protection locked="0"/>
    </xf>
    <xf numFmtId="1" fontId="5" fillId="22" borderId="537" xfId="3" applyNumberFormat="1" applyFont="1" applyBorder="1" applyProtection="1">
      <protection locked="0"/>
    </xf>
    <xf numFmtId="1" fontId="7" fillId="0" borderId="539" xfId="0" applyNumberFormat="1" applyFont="1" applyBorder="1"/>
    <xf numFmtId="1" fontId="5" fillId="0" borderId="530" xfId="0" applyNumberFormat="1" applyFont="1" applyBorder="1" applyAlignment="1">
      <alignment horizontal="center" vertical="center" wrapText="1"/>
    </xf>
    <xf numFmtId="1" fontId="5" fillId="0" borderId="524" xfId="0" applyNumberFormat="1" applyFont="1" applyBorder="1" applyAlignment="1">
      <alignment horizontal="center" vertical="center" wrapText="1"/>
    </xf>
    <xf numFmtId="1" fontId="5" fillId="10" borderId="527" xfId="0" applyNumberFormat="1" applyFont="1" applyFill="1" applyBorder="1"/>
    <xf numFmtId="1" fontId="5" fillId="10" borderId="509" xfId="0" applyNumberFormat="1" applyFont="1" applyFill="1" applyBorder="1"/>
    <xf numFmtId="1" fontId="5" fillId="10" borderId="511" xfId="0" applyNumberFormat="1" applyFont="1" applyFill="1" applyBorder="1"/>
    <xf numFmtId="1" fontId="5" fillId="0" borderId="538" xfId="0" applyNumberFormat="1" applyFont="1" applyBorder="1" applyAlignment="1">
      <alignment wrapText="1"/>
    </xf>
    <xf numFmtId="1" fontId="5" fillId="4" borderId="518" xfId="0" applyNumberFormat="1" applyFont="1" applyFill="1" applyBorder="1" applyProtection="1">
      <protection locked="0"/>
    </xf>
    <xf numFmtId="1" fontId="5" fillId="4" borderId="514" xfId="0" applyNumberFormat="1" applyFont="1" applyFill="1" applyBorder="1" applyProtection="1">
      <protection locked="0"/>
    </xf>
    <xf numFmtId="1" fontId="5" fillId="4" borderId="541" xfId="0" applyNumberFormat="1" applyFont="1" applyFill="1" applyBorder="1" applyProtection="1">
      <protection locked="0"/>
    </xf>
    <xf numFmtId="1" fontId="5" fillId="4" borderId="538" xfId="0" applyNumberFormat="1" applyFont="1" applyFill="1" applyBorder="1" applyProtection="1">
      <protection locked="0"/>
    </xf>
    <xf numFmtId="1" fontId="5" fillId="4" borderId="542" xfId="0" applyNumberFormat="1" applyFont="1" applyFill="1" applyBorder="1" applyProtection="1">
      <protection locked="0"/>
    </xf>
    <xf numFmtId="1" fontId="5" fillId="0" borderId="515" xfId="0" applyNumberFormat="1" applyFont="1" applyBorder="1" applyAlignment="1">
      <alignment horizontal="center" vertical="center"/>
    </xf>
    <xf numFmtId="1" fontId="5" fillId="0" borderId="538" xfId="0" applyNumberFormat="1" applyFont="1" applyBorder="1" applyAlignment="1">
      <alignment horizontal="center" vertical="center" wrapText="1"/>
    </xf>
    <xf numFmtId="1" fontId="4" fillId="0" borderId="543" xfId="0" applyNumberFormat="1" applyFont="1" applyBorder="1"/>
    <xf numFmtId="1" fontId="7" fillId="0" borderId="544" xfId="0" applyNumberFormat="1" applyFont="1" applyBorder="1"/>
    <xf numFmtId="1" fontId="5" fillId="0" borderId="523" xfId="0" applyNumberFormat="1" applyFont="1" applyBorder="1" applyAlignment="1">
      <alignment horizontal="center" vertical="center"/>
    </xf>
    <xf numFmtId="1" fontId="5" fillId="0" borderId="541" xfId="0" applyNumberFormat="1" applyFont="1" applyBorder="1" applyAlignment="1">
      <alignment horizontal="center" vertical="center"/>
    </xf>
    <xf numFmtId="1" fontId="5" fillId="0" borderId="516" xfId="0" applyNumberFormat="1" applyFont="1" applyBorder="1" applyAlignment="1">
      <alignment horizontal="center" vertical="center" wrapText="1"/>
    </xf>
    <xf numFmtId="1" fontId="5" fillId="0" borderId="526" xfId="0" applyNumberFormat="1" applyFont="1" applyBorder="1" applyAlignment="1">
      <alignment horizontal="right" wrapText="1"/>
    </xf>
    <xf numFmtId="1" fontId="5" fillId="4" borderId="527" xfId="0" applyNumberFormat="1" applyFont="1" applyFill="1" applyBorder="1" applyProtection="1">
      <protection locked="0"/>
    </xf>
    <xf numFmtId="1" fontId="5" fillId="14" borderId="514" xfId="0" applyNumberFormat="1" applyFont="1" applyFill="1" applyBorder="1"/>
    <xf numFmtId="1" fontId="5" fillId="14" borderId="515" xfId="0" applyNumberFormat="1" applyFont="1" applyFill="1" applyBorder="1"/>
    <xf numFmtId="1" fontId="5" fillId="4" borderId="510" xfId="4" applyNumberFormat="1" applyFont="1" applyFill="1" applyBorder="1" applyProtection="1">
      <protection locked="0"/>
    </xf>
    <xf numFmtId="1" fontId="5" fillId="0" borderId="541" xfId="0" applyNumberFormat="1" applyFont="1" applyBorder="1" applyAlignment="1">
      <alignment horizontal="right" wrapText="1"/>
    </xf>
    <xf numFmtId="1" fontId="5" fillId="0" borderId="538" xfId="0" applyNumberFormat="1" applyFont="1" applyBorder="1" applyAlignment="1">
      <alignment horizontal="right"/>
    </xf>
    <xf numFmtId="1" fontId="5" fillId="0" borderId="507" xfId="0" applyNumberFormat="1" applyFont="1" applyBorder="1" applyAlignment="1">
      <alignment horizontal="right" wrapText="1"/>
    </xf>
    <xf numFmtId="1" fontId="5" fillId="0" borderId="508" xfId="0" applyNumberFormat="1" applyFont="1" applyBorder="1" applyAlignment="1">
      <alignment horizontal="right" wrapText="1"/>
    </xf>
    <xf numFmtId="1" fontId="2" fillId="9" borderId="512" xfId="0" applyNumberFormat="1" applyFont="1" applyFill="1" applyBorder="1"/>
    <xf numFmtId="1" fontId="5" fillId="10" borderId="513" xfId="0" applyNumberFormat="1" applyFont="1" applyFill="1" applyBorder="1"/>
    <xf numFmtId="1" fontId="5" fillId="10" borderId="529" xfId="0" applyNumberFormat="1" applyFont="1" applyFill="1" applyBorder="1"/>
    <xf numFmtId="1" fontId="5" fillId="10" borderId="524" xfId="0" applyNumberFormat="1" applyFont="1" applyFill="1" applyBorder="1"/>
    <xf numFmtId="1" fontId="5" fillId="10" borderId="515" xfId="0" applyNumberFormat="1" applyFont="1" applyFill="1" applyBorder="1"/>
    <xf numFmtId="1" fontId="5" fillId="10" borderId="518" xfId="0" applyNumberFormat="1" applyFont="1" applyFill="1" applyBorder="1"/>
    <xf numFmtId="1" fontId="5" fillId="10" borderId="517" xfId="0" applyNumberFormat="1" applyFont="1" applyFill="1" applyBorder="1"/>
    <xf numFmtId="1" fontId="5" fillId="10" borderId="514" xfId="0" applyNumberFormat="1" applyFont="1" applyFill="1" applyBorder="1"/>
    <xf numFmtId="1" fontId="5" fillId="10" borderId="531" xfId="0" applyNumberFormat="1" applyFont="1" applyFill="1" applyBorder="1"/>
    <xf numFmtId="1" fontId="5" fillId="0" borderId="507" xfId="0" applyNumberFormat="1" applyFont="1" applyBorder="1" applyAlignment="1">
      <alignment vertical="center" wrapText="1"/>
    </xf>
    <xf numFmtId="1" fontId="5" fillId="0" borderId="526" xfId="0" applyNumberFormat="1" applyFont="1" applyBorder="1" applyAlignment="1">
      <alignment vertical="center" wrapText="1"/>
    </xf>
    <xf numFmtId="1" fontId="5" fillId="10" borderId="510" xfId="0" applyNumberFormat="1" applyFont="1" applyFill="1" applyBorder="1"/>
    <xf numFmtId="1" fontId="5" fillId="4" borderId="546" xfId="0" applyNumberFormat="1" applyFont="1" applyFill="1" applyBorder="1" applyProtection="1">
      <protection locked="0"/>
    </xf>
    <xf numFmtId="1" fontId="2" fillId="9" borderId="512" xfId="0" applyNumberFormat="1" applyFont="1" applyFill="1" applyBorder="1" applyAlignment="1">
      <alignment vertical="center" wrapText="1"/>
    </xf>
    <xf numFmtId="1" fontId="5" fillId="10" borderId="513" xfId="0" applyNumberFormat="1" applyFont="1" applyFill="1" applyBorder="1" applyAlignment="1">
      <alignment vertical="center" wrapText="1"/>
    </xf>
    <xf numFmtId="1" fontId="5" fillId="10" borderId="529" xfId="0" applyNumberFormat="1" applyFont="1" applyFill="1" applyBorder="1" applyAlignment="1">
      <alignment vertical="center" wrapText="1"/>
    </xf>
    <xf numFmtId="1" fontId="5" fillId="9" borderId="506" xfId="0" applyNumberFormat="1" applyFont="1" applyFill="1" applyBorder="1" applyAlignment="1">
      <alignment vertical="center" wrapText="1"/>
    </xf>
    <xf numFmtId="1" fontId="5" fillId="3" borderId="507" xfId="0" applyNumberFormat="1" applyFont="1" applyFill="1" applyBorder="1" applyAlignment="1">
      <alignment vertical="center" wrapText="1"/>
    </xf>
    <xf numFmtId="1" fontId="5" fillId="3" borderId="526" xfId="0" applyNumberFormat="1" applyFont="1" applyFill="1" applyBorder="1" applyAlignment="1">
      <alignment vertical="center" wrapText="1"/>
    </xf>
    <xf numFmtId="1" fontId="5" fillId="0" borderId="550" xfId="0" applyNumberFormat="1" applyFont="1" applyBorder="1" applyAlignment="1">
      <alignment horizontal="center" vertical="center" wrapText="1"/>
    </xf>
    <xf numFmtId="1" fontId="5" fillId="0" borderId="542" xfId="0" applyNumberFormat="1" applyFont="1" applyBorder="1" applyAlignment="1">
      <alignment horizontal="center" vertical="center" wrapText="1"/>
    </xf>
    <xf numFmtId="1" fontId="2" fillId="9" borderId="551" xfId="0" applyNumberFormat="1" applyFont="1" applyFill="1" applyBorder="1"/>
    <xf numFmtId="1" fontId="5" fillId="0" borderId="551" xfId="0" applyNumberFormat="1" applyFont="1" applyBorder="1"/>
    <xf numFmtId="1" fontId="5" fillId="0" borderId="529" xfId="0" applyNumberFormat="1" applyFont="1" applyBorder="1"/>
    <xf numFmtId="1" fontId="5" fillId="0" borderId="518" xfId="0" applyNumberFormat="1" applyFont="1" applyBorder="1"/>
    <xf numFmtId="1" fontId="5" fillId="0" borderId="541" xfId="0" applyNumberFormat="1" applyFont="1" applyBorder="1"/>
    <xf numFmtId="1" fontId="5" fillId="0" borderId="524" xfId="0" applyNumberFormat="1" applyFont="1" applyBorder="1"/>
    <xf numFmtId="1" fontId="5" fillId="0" borderId="538" xfId="0" applyNumberFormat="1" applyFont="1" applyBorder="1"/>
    <xf numFmtId="1" fontId="5" fillId="0" borderId="506" xfId="0" applyNumberFormat="1" applyFont="1" applyBorder="1" applyAlignment="1">
      <alignment vertical="center" wrapText="1"/>
    </xf>
    <xf numFmtId="1" fontId="17" fillId="0" borderId="514" xfId="0" applyNumberFormat="1" applyFont="1" applyBorder="1"/>
    <xf numFmtId="1" fontId="5" fillId="0" borderId="517" xfId="0" applyNumberFormat="1" applyFont="1" applyBorder="1"/>
    <xf numFmtId="1" fontId="5" fillId="0" borderId="522" xfId="0" applyNumberFormat="1" applyFont="1" applyBorder="1"/>
    <xf numFmtId="1" fontId="5" fillId="0" borderId="523" xfId="0" applyNumberFormat="1" applyFont="1" applyBorder="1"/>
    <xf numFmtId="1" fontId="5" fillId="0" borderId="530" xfId="0" applyNumberFormat="1" applyFont="1" applyBorder="1"/>
    <xf numFmtId="1" fontId="5" fillId="4" borderId="506" xfId="0" applyNumberFormat="1" applyFont="1" applyFill="1" applyBorder="1" applyProtection="1">
      <protection locked="0"/>
    </xf>
    <xf numFmtId="1" fontId="5" fillId="0" borderId="539" xfId="0" applyNumberFormat="1" applyFont="1" applyBorder="1" applyAlignment="1">
      <alignment horizontal="center" vertical="center"/>
    </xf>
    <xf numFmtId="1" fontId="5" fillId="0" borderId="538" xfId="0" applyNumberFormat="1" applyFont="1" applyBorder="1" applyAlignment="1">
      <alignment horizontal="center" vertical="center"/>
    </xf>
    <xf numFmtId="1" fontId="5" fillId="0" borderId="541" xfId="0" applyNumberFormat="1" applyFont="1" applyBorder="1" applyAlignment="1">
      <alignment horizontal="center" vertical="center" wrapText="1"/>
    </xf>
    <xf numFmtId="1" fontId="5" fillId="3" borderId="506" xfId="0" applyNumberFormat="1" applyFont="1" applyFill="1" applyBorder="1"/>
    <xf numFmtId="1" fontId="5" fillId="4" borderId="550" xfId="0" applyNumberFormat="1" applyFont="1" applyFill="1" applyBorder="1" applyProtection="1">
      <protection locked="0"/>
    </xf>
    <xf numFmtId="1" fontId="5" fillId="4" borderId="522" xfId="0" applyNumberFormat="1" applyFont="1" applyFill="1" applyBorder="1" applyProtection="1">
      <protection locked="0"/>
    </xf>
    <xf numFmtId="1" fontId="5" fillId="4" borderId="319" xfId="0" applyNumberFormat="1" applyFont="1" applyFill="1" applyBorder="1" applyProtection="1">
      <protection locked="0"/>
    </xf>
    <xf numFmtId="0" fontId="5" fillId="0" borderId="550" xfId="0" applyFont="1" applyBorder="1" applyAlignment="1">
      <alignment horizontal="center" vertical="center" wrapText="1"/>
    </xf>
    <xf numFmtId="0" fontId="5" fillId="0" borderId="514" xfId="0" applyFont="1" applyBorder="1" applyAlignment="1">
      <alignment horizontal="center" vertical="center" wrapText="1"/>
    </xf>
    <xf numFmtId="1" fontId="5" fillId="0" borderId="550" xfId="0" applyNumberFormat="1" applyFont="1" applyBorder="1"/>
    <xf numFmtId="1" fontId="5" fillId="0" borderId="508" xfId="0" applyNumberFormat="1" applyFont="1" applyBorder="1" applyAlignment="1" applyProtection="1">
      <alignment horizontal="left" wrapText="1"/>
      <protection hidden="1"/>
    </xf>
    <xf numFmtId="1" fontId="5" fillId="0" borderId="553" xfId="0" applyNumberFormat="1" applyFont="1" applyBorder="1"/>
    <xf numFmtId="1" fontId="5" fillId="10" borderId="522" xfId="0" applyNumberFormat="1" applyFont="1" applyFill="1" applyBorder="1"/>
    <xf numFmtId="1" fontId="5" fillId="0" borderId="506" xfId="0" applyNumberFormat="1" applyFont="1" applyBorder="1" applyAlignment="1" applyProtection="1">
      <alignment horizontal="left" wrapText="1"/>
      <protection hidden="1"/>
    </xf>
    <xf numFmtId="1" fontId="5" fillId="0" borderId="553" xfId="0" applyNumberFormat="1" applyFont="1" applyBorder="1" applyAlignment="1" applyProtection="1">
      <alignment horizontal="left" wrapText="1"/>
      <protection hidden="1"/>
    </xf>
    <xf numFmtId="1" fontId="5" fillId="10" borderId="295" xfId="0" applyNumberFormat="1" applyFont="1" applyFill="1" applyBorder="1"/>
    <xf numFmtId="1" fontId="5" fillId="0" borderId="551" xfId="0" applyNumberFormat="1" applyFont="1" applyBorder="1" applyAlignment="1">
      <alignment horizontal="center" vertical="center" wrapText="1"/>
    </xf>
    <xf numFmtId="0" fontId="5" fillId="0" borderId="517" xfId="0" applyFont="1" applyBorder="1" applyAlignment="1">
      <alignment horizontal="center" vertical="center" wrapText="1"/>
    </xf>
    <xf numFmtId="1" fontId="5" fillId="0" borderId="552" xfId="0" applyNumberFormat="1" applyFont="1" applyBorder="1"/>
    <xf numFmtId="0" fontId="5" fillId="5" borderId="517" xfId="0" applyFont="1" applyFill="1" applyBorder="1" applyProtection="1">
      <protection locked="0"/>
    </xf>
    <xf numFmtId="0" fontId="5" fillId="5" borderId="319" xfId="0" applyFont="1" applyFill="1" applyBorder="1" applyProtection="1">
      <protection locked="0"/>
    </xf>
    <xf numFmtId="0" fontId="5" fillId="0" borderId="513" xfId="0" applyFont="1" applyBorder="1" applyAlignment="1">
      <alignment wrapText="1"/>
    </xf>
    <xf numFmtId="0" fontId="5" fillId="0" borderId="295" xfId="0" applyFont="1" applyBorder="1" applyAlignment="1">
      <alignment horizontal="center" wrapText="1"/>
    </xf>
    <xf numFmtId="0" fontId="5" fillId="0" borderId="524" xfId="0" applyFont="1" applyBorder="1" applyAlignment="1">
      <alignment horizontal="center" wrapText="1"/>
    </xf>
    <xf numFmtId="0" fontId="5" fillId="0" borderId="507" xfId="0" applyFont="1" applyBorder="1"/>
    <xf numFmtId="0" fontId="5" fillId="0" borderId="526" xfId="0" applyFont="1" applyBorder="1"/>
    <xf numFmtId="0" fontId="5" fillId="0" borderId="508" xfId="0" applyFont="1" applyBorder="1"/>
    <xf numFmtId="0" fontId="5" fillId="5" borderId="507" xfId="0" applyFont="1" applyFill="1" applyBorder="1" applyProtection="1">
      <protection locked="0"/>
    </xf>
    <xf numFmtId="0" fontId="5" fillId="5" borderId="526" xfId="0" applyFont="1" applyFill="1" applyBorder="1" applyProtection="1">
      <protection locked="0"/>
    </xf>
    <xf numFmtId="0" fontId="5" fillId="5" borderId="556" xfId="0" applyFont="1" applyFill="1" applyBorder="1" applyProtection="1">
      <protection locked="0"/>
    </xf>
    <xf numFmtId="1" fontId="5" fillId="0" borderId="557" xfId="0" applyNumberFormat="1" applyFont="1" applyBorder="1" applyAlignment="1">
      <alignment horizontal="center" vertical="center" wrapText="1"/>
    </xf>
    <xf numFmtId="1" fontId="5" fillId="0" borderId="526" xfId="0" applyNumberFormat="1" applyFont="1" applyBorder="1"/>
    <xf numFmtId="1" fontId="5" fillId="3" borderId="513" xfId="1" applyNumberFormat="1" applyFont="1" applyFill="1" applyBorder="1"/>
    <xf numFmtId="1" fontId="5" fillId="3" borderId="514" xfId="1" applyNumberFormat="1" applyFont="1" applyFill="1" applyBorder="1"/>
    <xf numFmtId="1" fontId="5" fillId="3" borderId="507" xfId="1" applyNumberFormat="1" applyFont="1" applyFill="1" applyBorder="1"/>
    <xf numFmtId="1" fontId="5" fillId="3" borderId="558" xfId="1" applyNumberFormat="1" applyFont="1" applyFill="1" applyBorder="1"/>
    <xf numFmtId="1" fontId="4" fillId="3" borderId="559" xfId="0" applyNumberFormat="1" applyFont="1" applyFill="1" applyBorder="1"/>
    <xf numFmtId="1" fontId="7" fillId="0" borderId="560" xfId="0" applyNumberFormat="1" applyFont="1" applyBorder="1"/>
    <xf numFmtId="1" fontId="7" fillId="0" borderId="318" xfId="0" applyNumberFormat="1" applyFont="1" applyBorder="1"/>
    <xf numFmtId="1" fontId="7" fillId="0" borderId="561" xfId="0" applyNumberFormat="1" applyFont="1" applyBorder="1"/>
    <xf numFmtId="1" fontId="7" fillId="0" borderId="562" xfId="0" applyNumberFormat="1" applyFont="1" applyBorder="1"/>
    <xf numFmtId="1" fontId="5" fillId="0" borderId="569" xfId="0" applyNumberFormat="1" applyFont="1" applyBorder="1" applyAlignment="1">
      <alignment horizontal="center" vertical="center" wrapText="1"/>
    </xf>
    <xf numFmtId="1" fontId="5" fillId="0" borderId="570" xfId="0" applyNumberFormat="1" applyFont="1" applyBorder="1" applyAlignment="1">
      <alignment horizontal="center" vertical="center" wrapText="1"/>
    </xf>
    <xf numFmtId="1" fontId="5" fillId="0" borderId="566" xfId="0" applyNumberFormat="1" applyFont="1" applyBorder="1" applyAlignment="1">
      <alignment horizontal="center" vertical="center" wrapText="1"/>
    </xf>
    <xf numFmtId="1" fontId="5" fillId="0" borderId="567" xfId="0" applyNumberFormat="1" applyFont="1" applyBorder="1" applyAlignment="1">
      <alignment horizontal="center" vertical="center" wrapText="1"/>
    </xf>
    <xf numFmtId="1" fontId="5" fillId="0" borderId="572" xfId="0" applyNumberFormat="1" applyFont="1" applyBorder="1"/>
    <xf numFmtId="1" fontId="5" fillId="0" borderId="573" xfId="0" applyNumberFormat="1" applyFont="1" applyBorder="1"/>
    <xf numFmtId="1" fontId="5" fillId="0" borderId="574" xfId="0" applyNumberFormat="1" applyFont="1" applyBorder="1"/>
    <xf numFmtId="1" fontId="5" fillId="0" borderId="569" xfId="0" applyNumberFormat="1" applyFont="1" applyBorder="1"/>
    <xf numFmtId="1" fontId="5" fillId="0" borderId="570" xfId="0" applyNumberFormat="1" applyFont="1" applyBorder="1"/>
    <xf numFmtId="1" fontId="5" fillId="0" borderId="566" xfId="0" applyNumberFormat="1" applyFont="1" applyBorder="1"/>
    <xf numFmtId="1" fontId="5" fillId="0" borderId="567" xfId="0" applyNumberFormat="1" applyFont="1" applyBorder="1"/>
    <xf numFmtId="1" fontId="5" fillId="0" borderId="576" xfId="0" applyNumberFormat="1" applyFont="1" applyBorder="1"/>
    <xf numFmtId="1" fontId="7" fillId="0" borderId="577" xfId="0" applyNumberFormat="1" applyFont="1" applyBorder="1"/>
    <xf numFmtId="1" fontId="7" fillId="0" borderId="578" xfId="0" applyNumberFormat="1" applyFont="1" applyBorder="1"/>
    <xf numFmtId="1" fontId="5" fillId="0" borderId="565" xfId="0" applyNumberFormat="1" applyFont="1" applyBorder="1" applyAlignment="1">
      <alignment horizontal="center" vertical="center" wrapText="1"/>
    </xf>
    <xf numFmtId="1" fontId="5" fillId="0" borderId="576" xfId="0" applyNumberFormat="1" applyFont="1" applyBorder="1" applyAlignment="1">
      <alignment horizontal="center" vertical="center" wrapText="1"/>
    </xf>
    <xf numFmtId="1" fontId="5" fillId="0" borderId="581" xfId="0" applyNumberFormat="1" applyFont="1" applyBorder="1"/>
    <xf numFmtId="1" fontId="5" fillId="0" borderId="582" xfId="0" applyNumberFormat="1" applyFont="1" applyBorder="1" applyAlignment="1">
      <alignment horizontal="right" vertical="center" wrapText="1"/>
    </xf>
    <xf numFmtId="1" fontId="5" fillId="0" borderId="583" xfId="0" applyNumberFormat="1" applyFont="1" applyBorder="1" applyAlignment="1">
      <alignment horizontal="right"/>
    </xf>
    <xf numFmtId="1" fontId="5" fillId="4" borderId="582" xfId="0" applyNumberFormat="1" applyFont="1" applyFill="1" applyBorder="1" applyProtection="1">
      <protection locked="0"/>
    </xf>
    <xf numFmtId="1" fontId="5" fillId="4" borderId="583" xfId="0" applyNumberFormat="1" applyFont="1" applyFill="1" applyBorder="1" applyProtection="1">
      <protection locked="0"/>
    </xf>
    <xf numFmtId="1" fontId="5" fillId="4" borderId="584" xfId="0" applyNumberFormat="1" applyFont="1" applyFill="1" applyBorder="1" applyProtection="1">
      <protection locked="0"/>
    </xf>
    <xf numFmtId="1" fontId="5" fillId="4" borderId="585" xfId="0" applyNumberFormat="1" applyFont="1" applyFill="1" applyBorder="1" applyProtection="1">
      <protection locked="0"/>
    </xf>
    <xf numFmtId="1" fontId="5" fillId="4" borderId="586" xfId="0" applyNumberFormat="1" applyFont="1" applyFill="1" applyBorder="1" applyProtection="1">
      <protection locked="0"/>
    </xf>
    <xf numFmtId="1" fontId="5" fillId="0" borderId="569" xfId="0" applyNumberFormat="1" applyFont="1" applyBorder="1" applyAlignment="1">
      <alignment horizontal="right"/>
    </xf>
    <xf numFmtId="1" fontId="5" fillId="0" borderId="587" xfId="0" applyNumberFormat="1" applyFont="1" applyBorder="1" applyAlignment="1">
      <alignment horizontal="right"/>
    </xf>
    <xf numFmtId="1" fontId="5" fillId="0" borderId="588" xfId="0" applyNumberFormat="1" applyFont="1" applyBorder="1" applyAlignment="1">
      <alignment horizontal="right"/>
    </xf>
    <xf numFmtId="1" fontId="5" fillId="0" borderId="589" xfId="0" applyNumberFormat="1" applyFont="1" applyBorder="1" applyAlignment="1">
      <alignment horizontal="right"/>
    </xf>
    <xf numFmtId="1" fontId="5" fillId="0" borderId="590" xfId="0" applyNumberFormat="1" applyFont="1" applyBorder="1" applyAlignment="1">
      <alignment horizontal="right"/>
    </xf>
    <xf numFmtId="1" fontId="5" fillId="0" borderId="591" xfId="0" applyNumberFormat="1" applyFont="1" applyBorder="1" applyAlignment="1">
      <alignment horizontal="right"/>
    </xf>
    <xf numFmtId="1" fontId="5" fillId="0" borderId="592" xfId="0" applyNumberFormat="1" applyFont="1" applyBorder="1" applyAlignment="1">
      <alignment horizontal="right"/>
    </xf>
    <xf numFmtId="1" fontId="5" fillId="0" borderId="589" xfId="0" applyNumberFormat="1" applyFont="1" applyBorder="1" applyAlignment="1">
      <alignment horizontal="center" vertical="center" wrapText="1"/>
    </xf>
    <xf numFmtId="1" fontId="5" fillId="0" borderId="587" xfId="0" applyNumberFormat="1" applyFont="1" applyBorder="1" applyAlignment="1">
      <alignment horizontal="center" vertical="center" wrapText="1"/>
    </xf>
    <xf numFmtId="1" fontId="5" fillId="0" borderId="588" xfId="0" applyNumberFormat="1" applyFont="1" applyBorder="1" applyAlignment="1">
      <alignment horizontal="center" vertical="center" wrapText="1"/>
    </xf>
    <xf numFmtId="1" fontId="5" fillId="0" borderId="597" xfId="0" applyNumberFormat="1" applyFont="1" applyBorder="1" applyAlignment="1">
      <alignment horizontal="center" vertical="center" wrapText="1"/>
    </xf>
    <xf numFmtId="1" fontId="5" fillId="0" borderId="582" xfId="0" applyNumberFormat="1" applyFont="1" applyBorder="1"/>
    <xf numFmtId="1" fontId="5" fillId="0" borderId="583" xfId="0" applyNumberFormat="1" applyFont="1" applyBorder="1"/>
    <xf numFmtId="1" fontId="5" fillId="0" borderId="594" xfId="0" applyNumberFormat="1" applyFont="1" applyBorder="1" applyAlignment="1">
      <alignment horizontal="center"/>
    </xf>
    <xf numFmtId="1" fontId="5" fillId="0" borderId="598" xfId="0" applyNumberFormat="1" applyFont="1" applyBorder="1" applyAlignment="1">
      <alignment horizontal="center" vertical="center" wrapText="1"/>
    </xf>
    <xf numFmtId="1" fontId="5" fillId="0" borderId="589" xfId="0" applyNumberFormat="1" applyFont="1" applyBorder="1" applyAlignment="1">
      <alignment horizontal="center" vertical="center"/>
    </xf>
    <xf numFmtId="1" fontId="5" fillId="0" borderId="587" xfId="0" applyNumberFormat="1" applyFont="1" applyBorder="1" applyAlignment="1">
      <alignment horizontal="center" vertical="center"/>
    </xf>
    <xf numFmtId="1" fontId="5" fillId="0" borderId="589" xfId="0" applyNumberFormat="1" applyFont="1" applyBorder="1" applyAlignment="1">
      <alignment wrapText="1"/>
    </xf>
    <xf numFmtId="1" fontId="5" fillId="0" borderId="587" xfId="0" applyNumberFormat="1" applyFont="1" applyBorder="1" applyAlignment="1">
      <alignment wrapText="1"/>
    </xf>
    <xf numFmtId="1" fontId="5" fillId="4" borderId="589" xfId="0" applyNumberFormat="1" applyFont="1" applyFill="1" applyBorder="1" applyProtection="1">
      <protection locked="0"/>
    </xf>
    <xf numFmtId="1" fontId="5" fillId="4" borderId="591" xfId="0" applyNumberFormat="1" applyFont="1" applyFill="1" applyBorder="1" applyProtection="1">
      <protection locked="0"/>
    </xf>
    <xf numFmtId="1" fontId="5" fillId="4" borderId="588" xfId="0" applyNumberFormat="1" applyFont="1" applyFill="1" applyBorder="1" applyProtection="1">
      <protection locked="0"/>
    </xf>
    <xf numFmtId="1" fontId="5" fillId="4" borderId="590" xfId="0" applyNumberFormat="1" applyFont="1" applyFill="1" applyBorder="1" applyProtection="1">
      <protection locked="0"/>
    </xf>
    <xf numFmtId="1" fontId="5" fillId="4" borderId="599" xfId="0" applyNumberFormat="1" applyFont="1" applyFill="1" applyBorder="1" applyProtection="1">
      <protection locked="0"/>
    </xf>
    <xf numFmtId="1" fontId="5" fillId="4" borderId="594" xfId="0" applyNumberFormat="1" applyFont="1" applyFill="1" applyBorder="1" applyProtection="1">
      <protection locked="0"/>
    </xf>
    <xf numFmtId="1" fontId="7" fillId="10" borderId="595" xfId="0" applyNumberFormat="1" applyFont="1" applyFill="1" applyBorder="1" applyAlignment="1">
      <alignment horizontal="center"/>
    </xf>
    <xf numFmtId="1" fontId="7" fillId="10" borderId="590" xfId="0" applyNumberFormat="1" applyFont="1" applyFill="1" applyBorder="1" applyAlignment="1">
      <alignment horizontal="center"/>
    </xf>
    <xf numFmtId="1" fontId="7" fillId="10" borderId="588" xfId="0" applyNumberFormat="1" applyFont="1" applyFill="1" applyBorder="1" applyAlignment="1">
      <alignment horizontal="center"/>
    </xf>
    <xf numFmtId="1" fontId="7" fillId="10" borderId="594" xfId="0" applyNumberFormat="1" applyFont="1" applyFill="1" applyBorder="1" applyAlignment="1">
      <alignment horizontal="center"/>
    </xf>
    <xf numFmtId="1" fontId="5" fillId="0" borderId="583" xfId="0" applyNumberFormat="1" applyFont="1" applyBorder="1" applyAlignment="1">
      <alignment wrapText="1"/>
    </xf>
    <xf numFmtId="1" fontId="5" fillId="0" borderId="582" xfId="0" applyNumberFormat="1" applyFont="1" applyBorder="1" applyAlignment="1">
      <alignment wrapText="1"/>
    </xf>
    <xf numFmtId="1" fontId="5" fillId="0" borderId="588" xfId="0" applyNumberFormat="1" applyFont="1" applyBorder="1" applyAlignment="1">
      <alignment wrapText="1"/>
    </xf>
    <xf numFmtId="1" fontId="5" fillId="10" borderId="582" xfId="0" applyNumberFormat="1" applyFont="1" applyFill="1" applyBorder="1"/>
    <xf numFmtId="1" fontId="5" fillId="10" borderId="583" xfId="0" applyNumberFormat="1" applyFont="1" applyFill="1" applyBorder="1"/>
    <xf numFmtId="1" fontId="4" fillId="0" borderId="595" xfId="0" applyNumberFormat="1" applyFont="1" applyBorder="1"/>
    <xf numFmtId="1" fontId="4" fillId="0" borderId="590" xfId="0" applyNumberFormat="1" applyFont="1" applyBorder="1"/>
    <xf numFmtId="1" fontId="5" fillId="0" borderId="589" xfId="0" applyNumberFormat="1" applyFont="1" applyBorder="1"/>
    <xf numFmtId="1" fontId="5" fillId="0" borderId="587" xfId="0" applyNumberFormat="1" applyFont="1" applyBorder="1"/>
    <xf numFmtId="1" fontId="5" fillId="0" borderId="588" xfId="0" applyNumberFormat="1" applyFont="1" applyBorder="1"/>
    <xf numFmtId="1" fontId="5" fillId="0" borderId="584" xfId="0" applyNumberFormat="1" applyFont="1" applyBorder="1" applyAlignment="1">
      <alignment wrapText="1"/>
    </xf>
    <xf numFmtId="1" fontId="5" fillId="4" borderId="598" xfId="0" applyNumberFormat="1" applyFont="1" applyFill="1" applyBorder="1" applyProtection="1">
      <protection locked="0"/>
    </xf>
    <xf numFmtId="1" fontId="5" fillId="4" borderId="600" xfId="0" applyNumberFormat="1" applyFont="1" applyFill="1" applyBorder="1" applyProtection="1">
      <protection locked="0"/>
    </xf>
    <xf numFmtId="1" fontId="5" fillId="14" borderId="579" xfId="0" applyNumberFormat="1" applyFont="1" applyFill="1" applyBorder="1"/>
    <xf numFmtId="1" fontId="5" fillId="14" borderId="294" xfId="0" applyNumberFormat="1" applyFont="1" applyFill="1" applyBorder="1"/>
    <xf numFmtId="1" fontId="5" fillId="0" borderId="581" xfId="0" applyNumberFormat="1" applyFont="1" applyBorder="1" applyAlignment="1">
      <alignment wrapText="1"/>
    </xf>
    <xf numFmtId="1" fontId="5" fillId="4" borderId="601" xfId="0" applyNumberFormat="1" applyFont="1" applyFill="1" applyBorder="1" applyProtection="1">
      <protection locked="0"/>
    </xf>
    <xf numFmtId="1" fontId="5" fillId="14" borderId="596" xfId="0" applyNumberFormat="1" applyFont="1" applyFill="1" applyBorder="1"/>
    <xf numFmtId="1" fontId="5" fillId="10" borderId="598" xfId="0" applyNumberFormat="1" applyFont="1" applyFill="1" applyBorder="1"/>
    <xf numFmtId="1" fontId="5" fillId="0" borderId="604" xfId="0" applyNumberFormat="1" applyFont="1" applyBorder="1" applyAlignment="1">
      <alignment horizontal="center" vertical="center"/>
    </xf>
    <xf numFmtId="1" fontId="5" fillId="0" borderId="591" xfId="0" applyNumberFormat="1" applyFont="1" applyBorder="1" applyAlignment="1">
      <alignment horizontal="center" vertical="center" wrapText="1"/>
    </xf>
    <xf numFmtId="1" fontId="5" fillId="0" borderId="604" xfId="0" applyNumberFormat="1" applyFont="1" applyBorder="1" applyAlignment="1">
      <alignment horizontal="center" vertical="center" wrapText="1"/>
    </xf>
    <xf numFmtId="1" fontId="5" fillId="0" borderId="592" xfId="0" applyNumberFormat="1" applyFont="1" applyBorder="1" applyAlignment="1">
      <alignment horizontal="center" vertical="center" wrapText="1"/>
    </xf>
    <xf numFmtId="1" fontId="5" fillId="4" borderId="604" xfId="0" applyNumberFormat="1" applyFont="1" applyFill="1" applyBorder="1" applyProtection="1">
      <protection locked="0"/>
    </xf>
    <xf numFmtId="1" fontId="5" fillId="10" borderId="579" xfId="0" applyNumberFormat="1" applyFont="1" applyFill="1" applyBorder="1"/>
    <xf numFmtId="1" fontId="7" fillId="10" borderId="590" xfId="0" applyNumberFormat="1" applyFont="1" applyFill="1" applyBorder="1"/>
    <xf numFmtId="1" fontId="7" fillId="10" borderId="592" xfId="0" applyNumberFormat="1" applyFont="1" applyFill="1" applyBorder="1"/>
    <xf numFmtId="1" fontId="7" fillId="10" borderId="588" xfId="0" applyNumberFormat="1" applyFont="1" applyFill="1" applyBorder="1"/>
    <xf numFmtId="1" fontId="5" fillId="0" borderId="604" xfId="0" applyNumberFormat="1" applyFont="1" applyBorder="1" applyAlignment="1">
      <alignment wrapText="1"/>
    </xf>
    <xf numFmtId="1" fontId="7" fillId="4" borderId="589" xfId="0" applyNumberFormat="1" applyFont="1" applyFill="1" applyBorder="1" applyProtection="1">
      <protection locked="0"/>
    </xf>
    <xf numFmtId="1" fontId="7" fillId="4" borderId="588" xfId="0" applyNumberFormat="1" applyFont="1" applyFill="1" applyBorder="1" applyProtection="1">
      <protection locked="0"/>
    </xf>
    <xf numFmtId="1" fontId="5" fillId="10" borderId="601" xfId="0" applyNumberFormat="1" applyFont="1" applyFill="1" applyBorder="1"/>
    <xf numFmtId="1" fontId="5" fillId="0" borderId="598" xfId="0" applyNumberFormat="1" applyFont="1" applyBorder="1" applyAlignment="1" applyProtection="1">
      <alignment horizontal="center" vertical="center" wrapText="1"/>
      <protection hidden="1"/>
    </xf>
    <xf numFmtId="1" fontId="5" fillId="0" borderId="605" xfId="0" applyNumberFormat="1" applyFont="1" applyBorder="1" applyAlignment="1" applyProtection="1">
      <alignment horizontal="center" vertical="center" wrapText="1"/>
      <protection hidden="1"/>
    </xf>
    <xf numFmtId="1" fontId="5" fillId="0" borderId="598" xfId="0" applyNumberFormat="1" applyFont="1" applyBorder="1" applyAlignment="1" applyProtection="1">
      <alignment horizontal="center" vertical="center"/>
      <protection hidden="1"/>
    </xf>
    <xf numFmtId="1" fontId="5" fillId="0" borderId="593" xfId="0" applyNumberFormat="1" applyFont="1" applyBorder="1" applyAlignment="1" applyProtection="1">
      <alignment horizontal="center" vertical="center"/>
      <protection hidden="1"/>
    </xf>
    <xf numFmtId="1" fontId="5" fillId="0" borderId="589" xfId="0" applyNumberFormat="1" applyFont="1" applyBorder="1" applyAlignment="1" applyProtection="1">
      <alignment horizontal="center" vertical="center"/>
      <protection hidden="1"/>
    </xf>
    <xf numFmtId="1" fontId="5" fillId="0" borderId="593" xfId="0" applyNumberFormat="1" applyFont="1" applyBorder="1" applyAlignment="1" applyProtection="1">
      <alignment wrapText="1"/>
      <protection hidden="1"/>
    </xf>
    <xf numFmtId="1" fontId="5" fillId="0" borderId="598" xfId="0" applyNumberFormat="1" applyFont="1" applyBorder="1" applyAlignment="1">
      <alignment horizontal="right" wrapText="1"/>
    </xf>
    <xf numFmtId="1" fontId="5" fillId="0" borderId="605" xfId="0" applyNumberFormat="1" applyFont="1" applyBorder="1" applyAlignment="1">
      <alignment horizontal="right" wrapText="1"/>
    </xf>
    <xf numFmtId="1" fontId="5" fillId="0" borderId="588" xfId="0" applyNumberFormat="1" applyFont="1" applyBorder="1" applyAlignment="1">
      <alignment horizontal="center" vertical="center"/>
    </xf>
    <xf numFmtId="1" fontId="5" fillId="0" borderId="599" xfId="0" applyNumberFormat="1" applyFont="1" applyBorder="1" applyAlignment="1">
      <alignment horizontal="center" vertical="center" wrapText="1"/>
    </xf>
    <xf numFmtId="1" fontId="5" fillId="0" borderId="599" xfId="0" applyNumberFormat="1" applyFont="1" applyBorder="1" applyAlignment="1">
      <alignment wrapText="1"/>
    </xf>
    <xf numFmtId="1" fontId="5" fillId="0" borderId="597" xfId="0" applyNumberFormat="1" applyFont="1" applyBorder="1" applyAlignment="1">
      <alignment wrapText="1"/>
    </xf>
    <xf numFmtId="1" fontId="5" fillId="0" borderId="590" xfId="0" applyNumberFormat="1" applyFont="1" applyBorder="1" applyAlignment="1">
      <alignment wrapText="1"/>
    </xf>
    <xf numFmtId="1" fontId="5" fillId="0" borderId="605" xfId="0" applyNumberFormat="1" applyFont="1" applyBorder="1" applyAlignment="1">
      <alignment horizontal="center" vertical="center" wrapText="1"/>
    </xf>
    <xf numFmtId="1" fontId="5" fillId="10" borderId="602" xfId="0" applyNumberFormat="1" applyFont="1" applyFill="1" applyBorder="1"/>
    <xf numFmtId="1" fontId="5" fillId="10" borderId="584" xfId="0" applyNumberFormat="1" applyFont="1" applyFill="1" applyBorder="1"/>
    <xf numFmtId="1" fontId="5" fillId="10" borderId="586" xfId="0" applyNumberFormat="1" applyFont="1" applyFill="1" applyBorder="1"/>
    <xf numFmtId="1" fontId="5" fillId="4" borderId="592" xfId="0" applyNumberFormat="1" applyFont="1" applyFill="1" applyBorder="1" applyProtection="1">
      <protection locked="0"/>
    </xf>
    <xf numFmtId="1" fontId="5" fillId="4" borderId="587" xfId="0" applyNumberFormat="1" applyFont="1" applyFill="1" applyBorder="1" applyProtection="1">
      <protection locked="0"/>
    </xf>
    <xf numFmtId="1" fontId="5" fillId="0" borderId="553" xfId="0" applyNumberFormat="1" applyFont="1" applyBorder="1" applyAlignment="1">
      <alignment wrapText="1"/>
    </xf>
    <xf numFmtId="1" fontId="4" fillId="0" borderId="607" xfId="0" applyNumberFormat="1" applyFont="1" applyBorder="1"/>
    <xf numFmtId="1" fontId="7" fillId="0" borderId="608" xfId="0" applyNumberFormat="1" applyFont="1" applyBorder="1"/>
    <xf numFmtId="1" fontId="5" fillId="0" borderId="598" xfId="0" applyNumberFormat="1" applyFont="1" applyBorder="1" applyAlignment="1">
      <alignment horizontal="center" vertical="center"/>
    </xf>
    <xf numFmtId="1" fontId="5" fillId="0" borderId="590" xfId="0" applyNumberFormat="1" applyFont="1" applyBorder="1" applyAlignment="1">
      <alignment horizontal="center" vertical="center" wrapText="1"/>
    </xf>
    <xf numFmtId="1" fontId="5" fillId="0" borderId="601" xfId="0" applyNumberFormat="1" applyFont="1" applyBorder="1" applyAlignment="1">
      <alignment horizontal="right" wrapText="1"/>
    </xf>
    <xf numFmtId="1" fontId="5" fillId="4" borderId="602" xfId="0" applyNumberFormat="1" applyFont="1" applyFill="1" applyBorder="1" applyProtection="1">
      <protection locked="0"/>
    </xf>
    <xf numFmtId="1" fontId="5" fillId="14" borderId="587" xfId="0" applyNumberFormat="1" applyFont="1" applyFill="1" applyBorder="1"/>
    <xf numFmtId="1" fontId="5" fillId="14" borderId="588" xfId="0" applyNumberFormat="1" applyFont="1" applyFill="1" applyBorder="1"/>
    <xf numFmtId="1" fontId="5" fillId="4" borderId="585" xfId="4" applyNumberFormat="1" applyFont="1" applyFill="1" applyBorder="1" applyProtection="1">
      <protection locked="0"/>
    </xf>
    <xf numFmtId="1" fontId="5" fillId="0" borderId="600" xfId="0" applyNumberFormat="1" applyFont="1" applyBorder="1" applyAlignment="1">
      <alignment horizontal="center" vertical="center" wrapText="1"/>
    </xf>
    <xf numFmtId="1" fontId="5" fillId="0" borderId="582" xfId="0" applyNumberFormat="1" applyFont="1" applyBorder="1" applyAlignment="1">
      <alignment horizontal="right" wrapText="1"/>
    </xf>
    <xf numFmtId="1" fontId="5" fillId="0" borderId="583" xfId="0" applyNumberFormat="1" applyFont="1" applyBorder="1" applyAlignment="1">
      <alignment horizontal="right" wrapText="1"/>
    </xf>
    <xf numFmtId="1" fontId="2" fillId="9" borderId="594" xfId="0" applyNumberFormat="1" applyFont="1" applyFill="1" applyBorder="1"/>
    <xf numFmtId="1" fontId="5" fillId="10" borderId="589" xfId="0" applyNumberFormat="1" applyFont="1" applyFill="1" applyBorder="1"/>
    <xf numFmtId="1" fontId="5" fillId="10" borderId="604" xfId="0" applyNumberFormat="1" applyFont="1" applyFill="1" applyBorder="1"/>
    <xf numFmtId="1" fontId="5" fillId="10" borderId="599" xfId="0" applyNumberFormat="1" applyFont="1" applyFill="1" applyBorder="1"/>
    <xf numFmtId="1" fontId="5" fillId="10" borderId="588" xfId="0" applyNumberFormat="1" applyFont="1" applyFill="1" applyBorder="1"/>
    <xf numFmtId="1" fontId="5" fillId="10" borderId="592" xfId="0" applyNumberFormat="1" applyFont="1" applyFill="1" applyBorder="1"/>
    <xf numFmtId="1" fontId="5" fillId="10" borderId="591" xfId="0" applyNumberFormat="1" applyFont="1" applyFill="1" applyBorder="1"/>
    <xf numFmtId="1" fontId="5" fillId="10" borderId="587" xfId="0" applyNumberFormat="1" applyFont="1" applyFill="1" applyBorder="1"/>
    <xf numFmtId="1" fontId="5" fillId="10" borderId="606" xfId="0" applyNumberFormat="1" applyFont="1" applyFill="1" applyBorder="1"/>
    <xf numFmtId="1" fontId="5" fillId="0" borderId="582" xfId="0" applyNumberFormat="1" applyFont="1" applyBorder="1" applyAlignment="1">
      <alignment vertical="center" wrapText="1"/>
    </xf>
    <xf numFmtId="1" fontId="5" fillId="0" borderId="601" xfId="0" applyNumberFormat="1" applyFont="1" applyBorder="1" applyAlignment="1">
      <alignment vertical="center" wrapText="1"/>
    </xf>
    <xf numFmtId="1" fontId="5" fillId="10" borderId="585" xfId="0" applyNumberFormat="1" applyFont="1" applyFill="1" applyBorder="1"/>
    <xf numFmtId="1" fontId="5" fillId="4" borderId="611" xfId="0" applyNumberFormat="1" applyFont="1" applyFill="1" applyBorder="1" applyProtection="1">
      <protection locked="0"/>
    </xf>
    <xf numFmtId="1" fontId="2" fillId="9" borderId="594" xfId="0" applyNumberFormat="1" applyFont="1" applyFill="1" applyBorder="1" applyAlignment="1">
      <alignment vertical="center" wrapText="1"/>
    </xf>
    <xf numFmtId="1" fontId="5" fillId="10" borderId="589" xfId="0" applyNumberFormat="1" applyFont="1" applyFill="1" applyBorder="1" applyAlignment="1">
      <alignment vertical="center" wrapText="1"/>
    </xf>
    <xf numFmtId="1" fontId="5" fillId="10" borderId="604" xfId="0" applyNumberFormat="1" applyFont="1" applyFill="1" applyBorder="1" applyAlignment="1">
      <alignment vertical="center" wrapText="1"/>
    </xf>
    <xf numFmtId="1" fontId="5" fillId="9" borderId="581" xfId="0" applyNumberFormat="1" applyFont="1" applyFill="1" applyBorder="1" applyAlignment="1">
      <alignment vertical="center" wrapText="1"/>
    </xf>
    <xf numFmtId="1" fontId="5" fillId="3" borderId="582" xfId="0" applyNumberFormat="1" applyFont="1" applyFill="1" applyBorder="1" applyAlignment="1">
      <alignment vertical="center" wrapText="1"/>
    </xf>
    <xf numFmtId="1" fontId="5" fillId="3" borderId="601" xfId="0" applyNumberFormat="1" applyFont="1" applyFill="1" applyBorder="1" applyAlignment="1">
      <alignment vertical="center" wrapText="1"/>
    </xf>
    <xf numFmtId="1" fontId="5" fillId="0" borderId="616" xfId="0" applyNumberFormat="1" applyFont="1" applyBorder="1" applyAlignment="1">
      <alignment horizontal="center" vertical="center" wrapText="1"/>
    </xf>
    <xf numFmtId="1" fontId="5" fillId="9" borderId="617" xfId="0" applyNumberFormat="1" applyFont="1" applyFill="1" applyBorder="1" applyAlignment="1">
      <alignment horizontal="left" vertical="center" wrapText="1"/>
    </xf>
    <xf numFmtId="1" fontId="5" fillId="0" borderId="553" xfId="0" applyNumberFormat="1" applyFont="1" applyBorder="1" applyAlignment="1">
      <alignment horizontal="right" vertical="center" wrapText="1"/>
    </xf>
    <xf numFmtId="1" fontId="2" fillId="9" borderId="618" xfId="0" applyNumberFormat="1" applyFont="1" applyFill="1" applyBorder="1"/>
    <xf numFmtId="1" fontId="5" fillId="0" borderId="618" xfId="0" applyNumberFormat="1" applyFont="1" applyBorder="1"/>
    <xf numFmtId="1" fontId="5" fillId="0" borderId="604" xfId="0" applyNumberFormat="1" applyFont="1" applyBorder="1"/>
    <xf numFmtId="1" fontId="5" fillId="0" borderId="592" xfId="0" applyNumberFormat="1" applyFont="1" applyBorder="1"/>
    <xf numFmtId="1" fontId="5" fillId="0" borderId="599" xfId="0" applyNumberFormat="1" applyFont="1" applyBorder="1"/>
    <xf numFmtId="1" fontId="5" fillId="0" borderId="581" xfId="0" applyNumberFormat="1" applyFont="1" applyBorder="1" applyAlignment="1">
      <alignment vertical="center" wrapText="1"/>
    </xf>
    <xf numFmtId="1" fontId="17" fillId="0" borderId="587" xfId="0" applyNumberFormat="1" applyFont="1" applyBorder="1"/>
    <xf numFmtId="1" fontId="5" fillId="0" borderId="591" xfId="0" applyNumberFormat="1" applyFont="1" applyBorder="1"/>
    <xf numFmtId="1" fontId="5" fillId="0" borderId="597" xfId="0" applyNumberFormat="1" applyFont="1" applyBorder="1"/>
    <xf numFmtId="1" fontId="5" fillId="0" borderId="598" xfId="0" applyNumberFormat="1" applyFont="1" applyBorder="1"/>
    <xf numFmtId="1" fontId="5" fillId="0" borderId="605" xfId="0" applyNumberFormat="1" applyFont="1" applyBorder="1"/>
    <xf numFmtId="1" fontId="5" fillId="9" borderId="553" xfId="0" applyNumberFormat="1" applyFont="1" applyFill="1" applyBorder="1" applyAlignment="1">
      <alignment vertical="center" wrapText="1"/>
    </xf>
    <xf numFmtId="1" fontId="5" fillId="0" borderId="553" xfId="0" applyNumberFormat="1" applyFont="1" applyBorder="1" applyAlignment="1">
      <alignment vertical="center" wrapText="1"/>
    </xf>
    <xf numFmtId="1" fontId="5" fillId="4" borderId="581" xfId="0" applyNumberFormat="1" applyFont="1" applyFill="1" applyBorder="1" applyProtection="1">
      <protection locked="0"/>
    </xf>
    <xf numFmtId="1" fontId="5" fillId="3" borderId="581" xfId="0" applyNumberFormat="1" applyFont="1" applyFill="1" applyBorder="1"/>
    <xf numFmtId="1" fontId="5" fillId="4" borderId="616" xfId="0" applyNumberFormat="1" applyFont="1" applyFill="1" applyBorder="1" applyProtection="1">
      <protection locked="0"/>
    </xf>
    <xf numFmtId="1" fontId="5" fillId="4" borderId="597" xfId="0" applyNumberFormat="1" applyFont="1" applyFill="1" applyBorder="1" applyProtection="1">
      <protection locked="0"/>
    </xf>
    <xf numFmtId="1" fontId="7" fillId="0" borderId="617" xfId="0" applyNumberFormat="1" applyFont="1" applyBorder="1"/>
    <xf numFmtId="0" fontId="5" fillId="0" borderId="616" xfId="0" applyFont="1" applyBorder="1" applyAlignment="1">
      <alignment horizontal="center" vertical="center" wrapText="1"/>
    </xf>
    <xf numFmtId="0" fontId="5" fillId="0" borderId="587" xfId="0" applyFont="1" applyBorder="1" applyAlignment="1">
      <alignment horizontal="center" vertical="center" wrapText="1"/>
    </xf>
    <xf numFmtId="1" fontId="5" fillId="0" borderId="616" xfId="0" applyNumberFormat="1" applyFont="1" applyBorder="1"/>
    <xf numFmtId="1" fontId="5" fillId="0" borderId="583" xfId="0" applyNumberFormat="1" applyFont="1" applyBorder="1" applyAlignment="1" applyProtection="1">
      <alignment horizontal="left" wrapText="1"/>
      <protection hidden="1"/>
    </xf>
    <xf numFmtId="1" fontId="5" fillId="0" borderId="617" xfId="0" applyNumberFormat="1" applyFont="1" applyBorder="1"/>
    <xf numFmtId="1" fontId="5" fillId="4" borderId="615" xfId="0" applyNumberFormat="1" applyFont="1" applyFill="1" applyBorder="1" applyProtection="1">
      <protection locked="0"/>
    </xf>
    <xf numFmtId="1" fontId="5" fillId="0" borderId="538" xfId="0" applyNumberFormat="1" applyFont="1" applyBorder="1" applyAlignment="1" applyProtection="1">
      <alignment horizontal="left" wrapText="1"/>
      <protection hidden="1"/>
    </xf>
    <xf numFmtId="1" fontId="5" fillId="0" borderId="620" xfId="0" applyNumberFormat="1" applyFont="1" applyBorder="1"/>
    <xf numFmtId="1" fontId="5" fillId="10" borderId="597" xfId="0" applyNumberFormat="1" applyFont="1" applyFill="1" applyBorder="1"/>
    <xf numFmtId="1" fontId="5" fillId="0" borderId="581" xfId="0" applyNumberFormat="1" applyFont="1" applyBorder="1" applyAlignment="1" applyProtection="1">
      <alignment horizontal="left" wrapText="1"/>
      <protection hidden="1"/>
    </xf>
    <xf numFmtId="1" fontId="5" fillId="0" borderId="620" xfId="0" applyNumberFormat="1" applyFont="1" applyBorder="1" applyAlignment="1" applyProtection="1">
      <alignment horizontal="left" wrapText="1"/>
      <protection hidden="1"/>
    </xf>
    <xf numFmtId="1" fontId="5" fillId="10" borderId="541" xfId="0" applyNumberFormat="1" applyFont="1" applyFill="1" applyBorder="1"/>
    <xf numFmtId="1" fontId="5" fillId="0" borderId="618" xfId="0" applyNumberFormat="1" applyFont="1" applyBorder="1" applyAlignment="1">
      <alignment horizontal="center" vertical="center" wrapText="1"/>
    </xf>
    <xf numFmtId="1" fontId="5" fillId="0" borderId="622" xfId="0" applyNumberFormat="1" applyFont="1" applyBorder="1" applyAlignment="1">
      <alignment horizontal="center" vertical="center" wrapText="1"/>
    </xf>
    <xf numFmtId="0" fontId="5" fillId="0" borderId="591" xfId="0" applyFont="1" applyBorder="1" applyAlignment="1">
      <alignment horizontal="center" vertical="center" wrapText="1"/>
    </xf>
    <xf numFmtId="1" fontId="5" fillId="0" borderId="619" xfId="0" applyNumberFormat="1" applyFont="1" applyBorder="1"/>
    <xf numFmtId="1" fontId="5" fillId="4" borderId="622" xfId="0" applyNumberFormat="1" applyFont="1" applyFill="1" applyBorder="1" applyProtection="1">
      <protection locked="0"/>
    </xf>
    <xf numFmtId="0" fontId="5" fillId="5" borderId="591" xfId="0" applyFont="1" applyFill="1" applyBorder="1" applyProtection="1">
      <protection locked="0"/>
    </xf>
    <xf numFmtId="0" fontId="5" fillId="5" borderId="588" xfId="0" applyFont="1" applyFill="1" applyBorder="1" applyProtection="1">
      <protection locked="0"/>
    </xf>
    <xf numFmtId="1" fontId="9" fillId="3" borderId="539" xfId="0" applyNumberFormat="1" applyFont="1" applyFill="1" applyBorder="1"/>
    <xf numFmtId="0" fontId="5" fillId="0" borderId="589" xfId="0" applyFont="1" applyBorder="1" applyAlignment="1">
      <alignment wrapText="1"/>
    </xf>
    <xf numFmtId="0" fontId="5" fillId="0" borderId="541" xfId="0" applyFont="1" applyBorder="1" applyAlignment="1">
      <alignment horizontal="center" wrapText="1"/>
    </xf>
    <xf numFmtId="0" fontId="5" fillId="0" borderId="538" xfId="0" applyFont="1" applyBorder="1" applyAlignment="1">
      <alignment horizontal="center" wrapText="1"/>
    </xf>
    <xf numFmtId="0" fontId="5" fillId="0" borderId="598" xfId="0" applyFont="1" applyBorder="1" applyAlignment="1">
      <alignment horizontal="center" wrapText="1"/>
    </xf>
    <xf numFmtId="0" fontId="5" fillId="0" borderId="626" xfId="0" applyFont="1" applyBorder="1" applyAlignment="1">
      <alignment horizontal="center" wrapText="1"/>
    </xf>
    <xf numFmtId="0" fontId="5" fillId="0" borderId="599" xfId="0" applyFont="1" applyBorder="1" applyAlignment="1">
      <alignment horizontal="center" wrapText="1"/>
    </xf>
    <xf numFmtId="0" fontId="5" fillId="0" borderId="627" xfId="0" applyFont="1" applyBorder="1" applyAlignment="1">
      <alignment horizontal="center" wrapText="1"/>
    </xf>
    <xf numFmtId="0" fontId="5" fillId="0" borderId="628" xfId="0" applyFont="1" applyBorder="1" applyAlignment="1">
      <alignment horizontal="center" wrapText="1"/>
    </xf>
    <xf numFmtId="0" fontId="5" fillId="0" borderId="582" xfId="0" applyFont="1" applyBorder="1"/>
    <xf numFmtId="0" fontId="5" fillId="0" borderId="601" xfId="0" applyFont="1" applyBorder="1"/>
    <xf numFmtId="0" fontId="5" fillId="0" borderId="583" xfId="0" applyFont="1" applyBorder="1"/>
    <xf numFmtId="0" fontId="5" fillId="5" borderId="582" xfId="0" applyFont="1" applyFill="1" applyBorder="1" applyProtection="1">
      <protection locked="0"/>
    </xf>
    <xf numFmtId="0" fontId="5" fillId="5" borderId="601" xfId="0" applyFont="1" applyFill="1" applyBorder="1" applyProtection="1">
      <protection locked="0"/>
    </xf>
    <xf numFmtId="0" fontId="5" fillId="5" borderId="630" xfId="0" applyFont="1" applyFill="1" applyBorder="1" applyProtection="1">
      <protection locked="0"/>
    </xf>
    <xf numFmtId="0" fontId="5" fillId="0" borderId="541" xfId="0" applyFont="1" applyBorder="1"/>
    <xf numFmtId="0" fontId="5" fillId="5" borderId="626" xfId="0" applyFont="1" applyFill="1" applyBorder="1" applyProtection="1">
      <protection locked="0"/>
    </xf>
    <xf numFmtId="0" fontId="5" fillId="5" borderId="538" xfId="0" applyFont="1" applyFill="1" applyBorder="1" applyProtection="1">
      <protection locked="0"/>
    </xf>
    <xf numFmtId="0" fontId="5" fillId="5" borderId="541" xfId="0" applyFont="1" applyFill="1" applyBorder="1" applyProtection="1">
      <protection locked="0"/>
    </xf>
    <xf numFmtId="0" fontId="5" fillId="5" borderId="628" xfId="0" applyFont="1" applyFill="1" applyBorder="1" applyProtection="1">
      <protection locked="0"/>
    </xf>
    <xf numFmtId="1" fontId="5" fillId="0" borderId="632" xfId="0" applyNumberFormat="1" applyFont="1" applyBorder="1" applyAlignment="1">
      <alignment horizontal="center" vertical="center" wrapText="1"/>
    </xf>
    <xf numFmtId="1" fontId="5" fillId="0" borderId="601" xfId="0" applyNumberFormat="1" applyFont="1" applyBorder="1"/>
    <xf numFmtId="1" fontId="5" fillId="14" borderId="538" xfId="0" applyNumberFormat="1" applyFont="1" applyFill="1" applyBorder="1"/>
    <xf numFmtId="1" fontId="5" fillId="3" borderId="589" xfId="1" applyNumberFormat="1" applyFont="1" applyFill="1" applyBorder="1"/>
    <xf numFmtId="1" fontId="5" fillId="3" borderId="587" xfId="1" applyNumberFormat="1" applyFont="1" applyFill="1" applyBorder="1"/>
    <xf numFmtId="1" fontId="5" fillId="3" borderId="633" xfId="1" applyNumberFormat="1" applyFont="1" applyFill="1" applyBorder="1"/>
    <xf numFmtId="1" fontId="5" fillId="3" borderId="582" xfId="1" applyNumberFormat="1" applyFont="1" applyFill="1" applyBorder="1"/>
    <xf numFmtId="1" fontId="5" fillId="3" borderId="634" xfId="1" applyNumberFormat="1" applyFont="1" applyFill="1" applyBorder="1"/>
    <xf numFmtId="1" fontId="4" fillId="3" borderId="635" xfId="0" applyNumberFormat="1" applyFont="1" applyFill="1" applyBorder="1"/>
    <xf numFmtId="1" fontId="5" fillId="0" borderId="621" xfId="0" applyNumberFormat="1" applyFont="1" applyBorder="1" applyAlignment="1">
      <alignment horizontal="center" vertical="center" wrapText="1"/>
    </xf>
    <xf numFmtId="1" fontId="7" fillId="0" borderId="636" xfId="0" applyNumberFormat="1" applyFont="1" applyBorder="1"/>
    <xf numFmtId="1" fontId="5" fillId="0" borderId="637" xfId="0" applyNumberFormat="1" applyFont="1" applyBorder="1" applyAlignment="1">
      <alignment horizontal="center" vertical="center" wrapText="1"/>
    </xf>
    <xf numFmtId="1" fontId="7" fillId="0" borderId="590" xfId="0" applyNumberFormat="1" applyFont="1" applyBorder="1"/>
    <xf numFmtId="1" fontId="7" fillId="0" borderId="641" xfId="0" applyNumberFormat="1" applyFont="1" applyBorder="1"/>
    <xf numFmtId="1" fontId="7" fillId="0" borderId="642" xfId="0" applyNumberFormat="1" applyFont="1" applyBorder="1"/>
    <xf numFmtId="1" fontId="5" fillId="0" borderId="542" xfId="0" applyNumberFormat="1" applyFont="1" applyBorder="1"/>
    <xf numFmtId="1" fontId="5" fillId="0" borderId="539" xfId="0" applyNumberFormat="1" applyFont="1" applyBorder="1" applyAlignment="1">
      <alignment horizontal="right"/>
    </xf>
    <xf numFmtId="1" fontId="5" fillId="0" borderId="542" xfId="0" applyNumberFormat="1" applyFont="1" applyBorder="1" applyAlignment="1">
      <alignment horizontal="right"/>
    </xf>
    <xf numFmtId="1" fontId="5" fillId="0" borderId="618" xfId="0" applyNumberFormat="1" applyFont="1" applyBorder="1" applyAlignment="1">
      <alignment horizontal="center"/>
    </xf>
    <xf numFmtId="1" fontId="5" fillId="4" borderId="618" xfId="0" applyNumberFormat="1" applyFont="1" applyFill="1" applyBorder="1" applyProtection="1">
      <protection locked="0"/>
    </xf>
    <xf numFmtId="1" fontId="7" fillId="10" borderId="619" xfId="0" applyNumberFormat="1" applyFont="1" applyFill="1" applyBorder="1" applyAlignment="1">
      <alignment horizontal="center"/>
    </xf>
    <xf numFmtId="1" fontId="7" fillId="10" borderId="618" xfId="0" applyNumberFormat="1" applyFont="1" applyFill="1" applyBorder="1" applyAlignment="1">
      <alignment horizontal="center"/>
    </xf>
    <xf numFmtId="1" fontId="5" fillId="4" borderId="539" xfId="0" applyNumberFormat="1" applyFont="1" applyFill="1" applyBorder="1" applyProtection="1">
      <protection locked="0"/>
    </xf>
    <xf numFmtId="1" fontId="5" fillId="0" borderId="615" xfId="0" applyNumberFormat="1" applyFont="1" applyBorder="1" applyAlignment="1">
      <alignment wrapText="1"/>
    </xf>
    <xf numFmtId="1" fontId="5" fillId="10" borderId="615" xfId="0" applyNumberFormat="1" applyFont="1" applyFill="1" applyBorder="1"/>
    <xf numFmtId="1" fontId="4" fillId="0" borderId="619" xfId="0" applyNumberFormat="1" applyFont="1" applyBorder="1"/>
    <xf numFmtId="1" fontId="5" fillId="4" borderId="637" xfId="0" applyNumberFormat="1" applyFont="1" applyFill="1" applyBorder="1" applyProtection="1">
      <protection locked="0"/>
    </xf>
    <xf numFmtId="1" fontId="5" fillId="4" borderId="643" xfId="0" applyNumberFormat="1" applyFont="1" applyFill="1" applyBorder="1" applyProtection="1">
      <protection locked="0"/>
    </xf>
    <xf numFmtId="1" fontId="5" fillId="14" borderId="639" xfId="0" applyNumberFormat="1" applyFont="1" applyFill="1" applyBorder="1"/>
    <xf numFmtId="1" fontId="5" fillId="14" borderId="540" xfId="0" applyNumberFormat="1" applyFont="1" applyFill="1" applyBorder="1"/>
    <xf numFmtId="1" fontId="5" fillId="14" borderId="539" xfId="0" applyNumberFormat="1" applyFont="1" applyFill="1" applyBorder="1"/>
    <xf numFmtId="1" fontId="5" fillId="14" borderId="542" xfId="0" applyNumberFormat="1" applyFont="1" applyFill="1" applyBorder="1"/>
    <xf numFmtId="1" fontId="5" fillId="0" borderId="539" xfId="0" applyNumberFormat="1" applyFont="1" applyBorder="1" applyAlignment="1">
      <alignment wrapText="1"/>
    </xf>
    <xf numFmtId="1" fontId="5" fillId="0" borderId="644" xfId="0" applyNumberFormat="1" applyFont="1" applyBorder="1" applyAlignment="1">
      <alignment wrapText="1"/>
    </xf>
    <xf numFmtId="1" fontId="5" fillId="0" borderId="645" xfId="0" applyNumberFormat="1" applyFont="1" applyBorder="1" applyAlignment="1">
      <alignment wrapText="1"/>
    </xf>
    <xf numFmtId="1" fontId="5" fillId="10" borderId="645" xfId="0" applyNumberFormat="1" applyFont="1" applyFill="1" applyBorder="1"/>
    <xf numFmtId="1" fontId="5" fillId="4" borderId="645" xfId="0" applyNumberFormat="1" applyFont="1" applyFill="1" applyBorder="1" applyProtection="1">
      <protection locked="0"/>
    </xf>
    <xf numFmtId="1" fontId="5" fillId="14" borderId="640" xfId="0" applyNumberFormat="1" applyFont="1" applyFill="1" applyBorder="1"/>
    <xf numFmtId="1" fontId="5" fillId="10" borderId="637" xfId="0" applyNumberFormat="1" applyFont="1" applyFill="1" applyBorder="1"/>
    <xf numFmtId="1" fontId="5" fillId="4" borderId="644" xfId="0" applyNumberFormat="1" applyFont="1" applyFill="1" applyBorder="1" applyProtection="1">
      <protection locked="0"/>
    </xf>
    <xf numFmtId="1" fontId="4" fillId="0" borderId="646" xfId="0" applyNumberFormat="1" applyFont="1" applyBorder="1"/>
    <xf numFmtId="1" fontId="5" fillId="0" borderId="653" xfId="0" applyNumberFormat="1" applyFont="1" applyBorder="1" applyAlignment="1">
      <alignment horizontal="center" vertical="center" wrapText="1"/>
    </xf>
    <xf numFmtId="1" fontId="5" fillId="0" borderId="654" xfId="0" applyNumberFormat="1" applyFont="1" applyBorder="1" applyAlignment="1">
      <alignment horizontal="center" vertical="center"/>
    </xf>
    <xf numFmtId="1" fontId="5" fillId="0" borderId="653" xfId="0" applyNumberFormat="1" applyFont="1" applyBorder="1" applyAlignment="1">
      <alignment horizontal="center" vertical="center"/>
    </xf>
    <xf numFmtId="1" fontId="5" fillId="0" borderId="655" xfId="0" applyNumberFormat="1" applyFont="1" applyBorder="1" applyAlignment="1">
      <alignment horizontal="center" vertical="center" wrapText="1"/>
    </xf>
    <xf numFmtId="1" fontId="5" fillId="0" borderId="654" xfId="0" applyNumberFormat="1" applyFont="1" applyBorder="1" applyAlignment="1">
      <alignment horizontal="center" vertical="center" wrapText="1"/>
    </xf>
    <xf numFmtId="1" fontId="5" fillId="0" borderId="652" xfId="0" applyNumberFormat="1" applyFont="1" applyBorder="1" applyAlignment="1">
      <alignment horizontal="center" vertical="center" wrapText="1"/>
    </xf>
    <xf numFmtId="1" fontId="5" fillId="0" borderId="653" xfId="0" applyNumberFormat="1" applyFont="1" applyBorder="1" applyAlignment="1">
      <alignment wrapText="1"/>
    </xf>
    <xf numFmtId="1" fontId="5" fillId="0" borderId="656" xfId="0" applyNumberFormat="1" applyFont="1" applyBorder="1" applyAlignment="1">
      <alignment wrapText="1"/>
    </xf>
    <xf numFmtId="1" fontId="5" fillId="4" borderId="653" xfId="0" applyNumberFormat="1" applyFont="1" applyFill="1" applyBorder="1" applyProtection="1">
      <protection locked="0"/>
    </xf>
    <xf numFmtId="1" fontId="5" fillId="4" borderId="649" xfId="0" applyNumberFormat="1" applyFont="1" applyFill="1" applyBorder="1" applyProtection="1">
      <protection locked="0"/>
    </xf>
    <xf numFmtId="1" fontId="5" fillId="4" borderId="651" xfId="0" applyNumberFormat="1" applyFont="1" applyFill="1" applyBorder="1" applyProtection="1">
      <protection locked="0"/>
    </xf>
    <xf numFmtId="1" fontId="5" fillId="4" borderId="654" xfId="0" applyNumberFormat="1" applyFont="1" applyFill="1" applyBorder="1" applyProtection="1">
      <protection locked="0"/>
    </xf>
    <xf numFmtId="1" fontId="5" fillId="10" borderId="639" xfId="0" applyNumberFormat="1" applyFont="1" applyFill="1" applyBorder="1"/>
    <xf numFmtId="1" fontId="7" fillId="10" borderId="651" xfId="0" applyNumberFormat="1" applyFont="1" applyFill="1" applyBorder="1"/>
    <xf numFmtId="1" fontId="7" fillId="10" borderId="652" xfId="0" applyNumberFormat="1" applyFont="1" applyFill="1" applyBorder="1"/>
    <xf numFmtId="1" fontId="7" fillId="10" borderId="649" xfId="0" applyNumberFormat="1" applyFont="1" applyFill="1" applyBorder="1"/>
    <xf numFmtId="1" fontId="5" fillId="0" borderId="654" xfId="0" applyNumberFormat="1" applyFont="1" applyBorder="1" applyAlignment="1">
      <alignment wrapText="1"/>
    </xf>
    <xf numFmtId="1" fontId="5" fillId="0" borderId="649" xfId="0" applyNumberFormat="1" applyFont="1" applyBorder="1" applyAlignment="1">
      <alignment wrapText="1"/>
    </xf>
    <xf numFmtId="1" fontId="4" fillId="0" borderId="648" xfId="0" applyNumberFormat="1" applyFont="1" applyBorder="1"/>
    <xf numFmtId="1" fontId="4" fillId="0" borderId="651" xfId="0" applyNumberFormat="1" applyFont="1" applyBorder="1"/>
    <xf numFmtId="1" fontId="5" fillId="0" borderId="653" xfId="0" applyNumberFormat="1" applyFont="1" applyBorder="1"/>
    <xf numFmtId="1" fontId="5" fillId="0" borderId="656" xfId="0" applyNumberFormat="1" applyFont="1" applyBorder="1"/>
    <xf numFmtId="1" fontId="5" fillId="0" borderId="649" xfId="0" applyNumberFormat="1" applyFont="1" applyBorder="1"/>
    <xf numFmtId="1" fontId="7" fillId="4" borderId="653" xfId="0" applyNumberFormat="1" applyFont="1" applyFill="1" applyBorder="1" applyProtection="1">
      <protection locked="0"/>
    </xf>
    <xf numFmtId="1" fontId="7" fillId="4" borderId="649" xfId="0" applyNumberFormat="1" applyFont="1" applyFill="1" applyBorder="1" applyProtection="1">
      <protection locked="0"/>
    </xf>
    <xf numFmtId="1" fontId="5" fillId="10" borderId="538" xfId="0" applyNumberFormat="1" applyFont="1" applyFill="1" applyBorder="1"/>
    <xf numFmtId="1" fontId="5" fillId="14" borderId="541" xfId="0" applyNumberFormat="1" applyFont="1" applyFill="1" applyBorder="1"/>
    <xf numFmtId="1" fontId="5" fillId="0" borderId="637" xfId="0" applyNumberFormat="1" applyFont="1" applyBorder="1" applyAlignment="1" applyProtection="1">
      <alignment horizontal="center" vertical="center" wrapText="1"/>
      <protection hidden="1"/>
    </xf>
    <xf numFmtId="1" fontId="5" fillId="0" borderId="657" xfId="0" applyNumberFormat="1" applyFont="1" applyBorder="1" applyAlignment="1" applyProtection="1">
      <alignment horizontal="center" vertical="center" wrapText="1"/>
      <protection hidden="1"/>
    </xf>
    <xf numFmtId="1" fontId="5" fillId="0" borderId="637" xfId="0" applyNumberFormat="1" applyFont="1" applyBorder="1" applyAlignment="1" applyProtection="1">
      <alignment horizontal="center" vertical="center"/>
      <protection hidden="1"/>
    </xf>
    <xf numFmtId="1" fontId="5" fillId="0" borderId="638" xfId="0" applyNumberFormat="1" applyFont="1" applyBorder="1" applyAlignment="1" applyProtection="1">
      <alignment horizontal="center" vertical="center"/>
      <protection hidden="1"/>
    </xf>
    <xf numFmtId="1" fontId="5" fillId="0" borderId="653" xfId="0" applyNumberFormat="1" applyFont="1" applyBorder="1" applyAlignment="1" applyProtection="1">
      <alignment horizontal="center" vertical="center"/>
      <protection hidden="1"/>
    </xf>
    <xf numFmtId="1" fontId="5" fillId="0" borderId="638" xfId="0" applyNumberFormat="1" applyFont="1" applyBorder="1" applyAlignment="1" applyProtection="1">
      <alignment wrapText="1"/>
      <protection hidden="1"/>
    </xf>
    <xf numFmtId="1" fontId="5" fillId="0" borderId="637" xfId="0" applyNumberFormat="1" applyFont="1" applyBorder="1" applyAlignment="1">
      <alignment horizontal="right" wrapText="1"/>
    </xf>
    <xf numFmtId="1" fontId="5" fillId="0" borderId="657" xfId="0" applyNumberFormat="1" applyFont="1" applyBorder="1" applyAlignment="1">
      <alignment horizontal="right" wrapText="1"/>
    </xf>
    <xf numFmtId="1" fontId="5" fillId="0" borderId="645" xfId="0" applyNumberFormat="1" applyFont="1" applyBorder="1" applyAlignment="1">
      <alignment horizontal="right"/>
    </xf>
    <xf numFmtId="1" fontId="5" fillId="0" borderId="615" xfId="0" applyNumberFormat="1" applyFont="1" applyBorder="1" applyAlignment="1">
      <alignment horizontal="right" wrapText="1"/>
    </xf>
    <xf numFmtId="1" fontId="5" fillId="0" borderId="656" xfId="0" applyNumberFormat="1" applyFont="1" applyBorder="1" applyAlignment="1">
      <alignment horizontal="center" vertical="center" wrapText="1"/>
    </xf>
    <xf numFmtId="1" fontId="5" fillId="0" borderId="649" xfId="0" applyNumberFormat="1" applyFont="1" applyBorder="1" applyAlignment="1">
      <alignment horizontal="center" vertical="center"/>
    </xf>
    <xf numFmtId="1" fontId="5" fillId="0" borderId="660" xfId="0" applyNumberFormat="1" applyFont="1" applyBorder="1" applyAlignment="1">
      <alignment horizontal="center" vertical="center" wrapText="1"/>
    </xf>
    <xf numFmtId="1" fontId="5" fillId="0" borderId="661" xfId="0" applyNumberFormat="1" applyFont="1" applyBorder="1" applyAlignment="1">
      <alignment horizontal="center" vertical="center" wrapText="1"/>
    </xf>
    <xf numFmtId="1" fontId="5" fillId="0" borderId="660" xfId="0" applyNumberFormat="1" applyFont="1" applyBorder="1" applyAlignment="1">
      <alignment wrapText="1"/>
    </xf>
    <xf numFmtId="1" fontId="5" fillId="0" borderId="661" xfId="0" applyNumberFormat="1" applyFont="1" applyBorder="1" applyAlignment="1">
      <alignment wrapText="1"/>
    </xf>
    <xf numFmtId="1" fontId="5" fillId="0" borderId="651" xfId="0" applyNumberFormat="1" applyFont="1" applyBorder="1" applyAlignment="1">
      <alignment wrapText="1"/>
    </xf>
    <xf numFmtId="1" fontId="5" fillId="14" borderId="659" xfId="0" applyNumberFormat="1" applyFont="1" applyFill="1" applyBorder="1"/>
    <xf numFmtId="1" fontId="5" fillId="0" borderId="665" xfId="0" applyNumberFormat="1" applyFont="1" applyBorder="1" applyAlignment="1">
      <alignment horizontal="center" vertical="center" wrapText="1"/>
    </xf>
    <xf numFmtId="1" fontId="5" fillId="0" borderId="645" xfId="0" applyNumberFormat="1" applyFont="1" applyBorder="1"/>
    <xf numFmtId="1" fontId="5" fillId="10" borderId="644" xfId="0" applyNumberFormat="1" applyFont="1" applyFill="1" applyBorder="1"/>
    <xf numFmtId="1" fontId="5" fillId="4" borderId="659" xfId="0" applyNumberFormat="1" applyFont="1" applyFill="1" applyBorder="1" applyProtection="1">
      <protection locked="0"/>
    </xf>
    <xf numFmtId="1" fontId="5" fillId="4" borderId="663" xfId="0" applyNumberFormat="1" applyFont="1" applyFill="1" applyBorder="1" applyProtection="1">
      <protection locked="0"/>
    </xf>
    <xf numFmtId="1" fontId="5" fillId="4" borderId="652" xfId="0" applyNumberFormat="1" applyFont="1" applyFill="1" applyBorder="1" applyProtection="1">
      <protection locked="0"/>
    </xf>
    <xf numFmtId="1" fontId="5" fillId="4" borderId="656" xfId="0" applyNumberFormat="1" applyFont="1" applyFill="1" applyBorder="1" applyProtection="1">
      <protection locked="0"/>
    </xf>
    <xf numFmtId="1" fontId="5" fillId="0" borderId="620" xfId="0" applyNumberFormat="1" applyFont="1" applyBorder="1" applyAlignment="1">
      <alignment wrapText="1"/>
    </xf>
    <xf numFmtId="1" fontId="4" fillId="0" borderId="668" xfId="0" applyNumberFormat="1" applyFont="1" applyBorder="1"/>
    <xf numFmtId="1" fontId="7" fillId="0" borderId="669" xfId="0" applyNumberFormat="1" applyFont="1" applyBorder="1"/>
    <xf numFmtId="1" fontId="5" fillId="0" borderId="664" xfId="0" applyNumberFormat="1" applyFont="1" applyBorder="1" applyAlignment="1">
      <alignment horizontal="center" vertical="center"/>
    </xf>
    <xf numFmtId="1" fontId="5" fillId="0" borderId="649" xfId="0" applyNumberFormat="1" applyFont="1" applyBorder="1" applyAlignment="1">
      <alignment horizontal="center" vertical="center" wrapText="1"/>
    </xf>
    <xf numFmtId="1" fontId="5" fillId="0" borderId="663" xfId="0" applyNumberFormat="1" applyFont="1" applyBorder="1" applyAlignment="1">
      <alignment horizontal="center" vertical="center" wrapText="1"/>
    </xf>
    <xf numFmtId="1" fontId="5" fillId="14" borderId="656" xfId="0" applyNumberFormat="1" applyFont="1" applyFill="1" applyBorder="1"/>
    <xf numFmtId="1" fontId="5" fillId="14" borderId="649" xfId="0" applyNumberFormat="1" applyFont="1" applyFill="1" applyBorder="1"/>
    <xf numFmtId="1" fontId="5" fillId="0" borderId="645" xfId="0" applyNumberFormat="1" applyFont="1" applyBorder="1" applyAlignment="1">
      <alignment horizontal="right" wrapText="1"/>
    </xf>
    <xf numFmtId="1" fontId="2" fillId="9" borderId="647" xfId="0" applyNumberFormat="1" applyFont="1" applyFill="1" applyBorder="1"/>
    <xf numFmtId="1" fontId="5" fillId="10" borderId="653" xfId="0" applyNumberFormat="1" applyFont="1" applyFill="1" applyBorder="1"/>
    <xf numFmtId="1" fontId="5" fillId="10" borderId="654" xfId="0" applyNumberFormat="1" applyFont="1" applyFill="1" applyBorder="1"/>
    <xf numFmtId="1" fontId="5" fillId="10" borderId="660" xfId="0" applyNumberFormat="1" applyFont="1" applyFill="1" applyBorder="1"/>
    <xf numFmtId="1" fontId="5" fillId="10" borderId="649" xfId="0" applyNumberFormat="1" applyFont="1" applyFill="1" applyBorder="1"/>
    <xf numFmtId="1" fontId="5" fillId="10" borderId="652" xfId="0" applyNumberFormat="1" applyFont="1" applyFill="1" applyBorder="1"/>
    <xf numFmtId="1" fontId="5" fillId="10" borderId="655" xfId="0" applyNumberFormat="1" applyFont="1" applyFill="1" applyBorder="1"/>
    <xf numFmtId="1" fontId="5" fillId="10" borderId="656" xfId="0" applyNumberFormat="1" applyFont="1" applyFill="1" applyBorder="1"/>
    <xf numFmtId="1" fontId="5" fillId="10" borderId="658" xfId="0" applyNumberFormat="1" applyFont="1" applyFill="1" applyBorder="1"/>
    <xf numFmtId="1" fontId="5" fillId="9" borderId="667" xfId="0" applyNumberFormat="1" applyFont="1" applyFill="1" applyBorder="1" applyAlignment="1">
      <alignment vertical="center" wrapText="1"/>
    </xf>
    <xf numFmtId="1" fontId="2" fillId="9" borderId="647" xfId="0" applyNumberFormat="1" applyFont="1" applyFill="1" applyBorder="1" applyAlignment="1">
      <alignment vertical="center" wrapText="1"/>
    </xf>
    <xf numFmtId="1" fontId="5" fillId="10" borderId="653" xfId="0" applyNumberFormat="1" applyFont="1" applyFill="1" applyBorder="1" applyAlignment="1">
      <alignment vertical="center" wrapText="1"/>
    </xf>
    <xf numFmtId="1" fontId="5" fillId="10" borderId="654" xfId="0" applyNumberFormat="1" applyFont="1" applyFill="1" applyBorder="1" applyAlignment="1">
      <alignment vertical="center" wrapText="1"/>
    </xf>
    <xf numFmtId="1" fontId="5" fillId="3" borderId="659" xfId="0" applyNumberFormat="1" applyFont="1" applyFill="1" applyBorder="1" applyAlignment="1">
      <alignment vertical="center" wrapText="1"/>
    </xf>
    <xf numFmtId="1" fontId="5" fillId="4" borderId="673" xfId="0" applyNumberFormat="1" applyFont="1" applyFill="1" applyBorder="1" applyProtection="1">
      <protection locked="0"/>
    </xf>
    <xf numFmtId="1" fontId="5" fillId="9" borderId="667" xfId="0" applyNumberFormat="1" applyFont="1" applyFill="1" applyBorder="1" applyAlignment="1">
      <alignment horizontal="left" vertical="center" wrapText="1"/>
    </xf>
    <xf numFmtId="1" fontId="5" fillId="0" borderId="620" xfId="0" applyNumberFormat="1" applyFont="1" applyBorder="1" applyAlignment="1">
      <alignment horizontal="right" vertical="center" wrapText="1"/>
    </xf>
    <xf numFmtId="1" fontId="5" fillId="4" borderId="655" xfId="0" applyNumberFormat="1" applyFont="1" applyFill="1" applyBorder="1" applyProtection="1">
      <protection locked="0"/>
    </xf>
    <xf numFmtId="1" fontId="5" fillId="0" borderId="647" xfId="0" applyNumberFormat="1" applyFont="1" applyBorder="1"/>
    <xf numFmtId="1" fontId="5" fillId="0" borderId="654" xfId="0" applyNumberFormat="1" applyFont="1" applyBorder="1"/>
    <xf numFmtId="1" fontId="5" fillId="0" borderId="652" xfId="0" applyNumberFormat="1" applyFont="1" applyBorder="1"/>
    <xf numFmtId="1" fontId="5" fillId="0" borderId="660" xfId="0" applyNumberFormat="1" applyFont="1" applyBorder="1"/>
    <xf numFmtId="1" fontId="17" fillId="0" borderId="656" xfId="0" applyNumberFormat="1" applyFont="1" applyBorder="1"/>
    <xf numFmtId="1" fontId="5" fillId="0" borderId="655" xfId="0" applyNumberFormat="1" applyFont="1" applyBorder="1"/>
    <xf numFmtId="1" fontId="5" fillId="0" borderId="661" xfId="0" applyNumberFormat="1" applyFont="1" applyBorder="1"/>
    <xf numFmtId="1" fontId="5" fillId="0" borderId="664" xfId="0" applyNumberFormat="1" applyFont="1" applyBorder="1"/>
    <xf numFmtId="1" fontId="5" fillId="0" borderId="665" xfId="0" applyNumberFormat="1" applyFont="1" applyBorder="1"/>
    <xf numFmtId="1" fontId="5" fillId="9" borderId="620" xfId="0" applyNumberFormat="1" applyFont="1" applyFill="1" applyBorder="1" applyAlignment="1">
      <alignment vertical="center" wrapText="1"/>
    </xf>
    <xf numFmtId="1" fontId="5" fillId="0" borderId="620" xfId="0" applyNumberFormat="1" applyFont="1" applyBorder="1" applyAlignment="1">
      <alignment vertical="center" wrapText="1"/>
    </xf>
    <xf numFmtId="1" fontId="5" fillId="0" borderId="427" xfId="0" applyNumberFormat="1" applyFont="1" applyBorder="1" applyAlignment="1">
      <alignment horizontal="center" vertical="center"/>
    </xf>
    <xf numFmtId="1" fontId="5" fillId="0" borderId="523" xfId="0" applyNumberFormat="1" applyFont="1" applyBorder="1" applyAlignment="1">
      <alignment horizontal="center" vertical="center" wrapText="1"/>
    </xf>
    <xf numFmtId="1" fontId="7" fillId="0" borderId="667" xfId="0" applyNumberFormat="1" applyFont="1" applyBorder="1"/>
    <xf numFmtId="1" fontId="7" fillId="0" borderId="678" xfId="0" applyNumberFormat="1" applyFont="1" applyBorder="1"/>
    <xf numFmtId="1" fontId="5" fillId="0" borderId="680" xfId="0" applyNumberFormat="1" applyFont="1" applyBorder="1" applyAlignment="1">
      <alignment horizontal="center" vertical="center"/>
    </xf>
    <xf numFmtId="1" fontId="5" fillId="0" borderId="679" xfId="0" applyNumberFormat="1" applyFont="1" applyBorder="1" applyAlignment="1">
      <alignment horizontal="center" vertical="center" wrapText="1"/>
    </xf>
    <xf numFmtId="1" fontId="5" fillId="0" borderId="667" xfId="0" applyNumberFormat="1" applyFont="1" applyBorder="1"/>
    <xf numFmtId="1" fontId="7" fillId="0" borderId="682" xfId="0" applyNumberFormat="1" applyFont="1" applyBorder="1"/>
    <xf numFmtId="1" fontId="5" fillId="4" borderId="678" xfId="0" applyNumberFormat="1" applyFont="1" applyFill="1" applyBorder="1" applyProtection="1">
      <protection locked="0"/>
    </xf>
    <xf numFmtId="1" fontId="5" fillId="14" borderId="454" xfId="0" applyNumberFormat="1" applyFont="1" applyFill="1" applyBorder="1"/>
    <xf numFmtId="1" fontId="5" fillId="14" borderId="678" xfId="0" applyNumberFormat="1" applyFont="1" applyFill="1" applyBorder="1"/>
    <xf numFmtId="1" fontId="5" fillId="10" borderId="454" xfId="0" applyNumberFormat="1" applyFont="1" applyFill="1" applyBorder="1"/>
    <xf numFmtId="1" fontId="5" fillId="0" borderId="458" xfId="0" applyNumberFormat="1" applyFont="1" applyBorder="1"/>
    <xf numFmtId="1" fontId="5" fillId="0" borderId="459" xfId="0" applyNumberFormat="1" applyFont="1" applyBorder="1" applyAlignment="1">
      <alignment horizontal="center" vertical="center" wrapText="1"/>
    </xf>
    <xf numFmtId="1" fontId="5" fillId="0" borderId="456" xfId="0" applyNumberFormat="1" applyFont="1" applyBorder="1" applyAlignment="1">
      <alignment horizontal="center" vertical="center" wrapText="1"/>
    </xf>
    <xf numFmtId="1" fontId="5" fillId="4" borderId="684" xfId="0" applyNumberFormat="1" applyFont="1" applyFill="1" applyBorder="1" applyProtection="1">
      <protection locked="0"/>
    </xf>
    <xf numFmtId="1" fontId="5" fillId="4" borderId="690" xfId="0" applyNumberFormat="1" applyFont="1" applyFill="1" applyBorder="1" applyProtection="1">
      <protection locked="0"/>
    </xf>
    <xf numFmtId="1" fontId="5" fillId="4" borderId="691" xfId="0" applyNumberFormat="1" applyFont="1" applyFill="1" applyBorder="1" applyProtection="1">
      <protection locked="0"/>
    </xf>
    <xf numFmtId="1" fontId="5" fillId="4" borderId="692" xfId="0" applyNumberFormat="1" applyFont="1" applyFill="1" applyBorder="1" applyProtection="1">
      <protection locked="0"/>
    </xf>
    <xf numFmtId="1" fontId="5" fillId="4" borderId="689" xfId="0" applyNumberFormat="1" applyFont="1" applyFill="1" applyBorder="1" applyProtection="1">
      <protection locked="0"/>
    </xf>
    <xf numFmtId="1" fontId="5" fillId="0" borderId="690" xfId="0" applyNumberFormat="1" applyFont="1" applyBorder="1" applyAlignment="1">
      <alignment horizontal="center" vertical="center" wrapText="1"/>
    </xf>
    <xf numFmtId="1" fontId="5" fillId="0" borderId="699" xfId="0" applyNumberFormat="1" applyFont="1" applyBorder="1" applyAlignment="1">
      <alignment horizontal="center" vertical="center"/>
    </xf>
    <xf numFmtId="1" fontId="5" fillId="0" borderId="692" xfId="0" applyNumberFormat="1" applyFont="1" applyBorder="1" applyAlignment="1">
      <alignment horizontal="center" vertical="center"/>
    </xf>
    <xf numFmtId="1" fontId="5" fillId="0" borderId="691" xfId="0" applyNumberFormat="1" applyFont="1" applyBorder="1" applyAlignment="1">
      <alignment horizontal="center" vertical="center" wrapText="1"/>
    </xf>
    <xf numFmtId="0" fontId="5" fillId="0" borderId="690" xfId="0" applyFont="1" applyBorder="1" applyAlignment="1">
      <alignment horizontal="center" vertical="center" wrapText="1"/>
    </xf>
    <xf numFmtId="0" fontId="5" fillId="0" borderId="699" xfId="0" applyFont="1" applyBorder="1" applyAlignment="1">
      <alignment horizontal="center" vertical="center" wrapText="1"/>
    </xf>
    <xf numFmtId="1" fontId="5" fillId="0" borderId="700" xfId="0" applyNumberFormat="1" applyFont="1" applyBorder="1"/>
    <xf numFmtId="1" fontId="5" fillId="0" borderId="690" xfId="0" applyNumberFormat="1" applyFont="1" applyBorder="1"/>
    <xf numFmtId="1" fontId="5" fillId="0" borderId="699" xfId="0" applyNumberFormat="1" applyFont="1" applyBorder="1"/>
    <xf numFmtId="1" fontId="5" fillId="0" borderId="701" xfId="0" applyNumberFormat="1" applyFont="1" applyBorder="1"/>
    <xf numFmtId="1" fontId="5" fillId="0" borderId="689" xfId="0" applyNumberFormat="1" applyFont="1" applyBorder="1"/>
    <xf numFmtId="1" fontId="5" fillId="0" borderId="684" xfId="0" applyNumberFormat="1" applyFont="1" applyBorder="1" applyAlignment="1" applyProtection="1">
      <alignment horizontal="left" wrapText="1"/>
      <protection hidden="1"/>
    </xf>
    <xf numFmtId="1" fontId="5" fillId="4" borderId="683" xfId="0" applyNumberFormat="1" applyFont="1" applyFill="1" applyBorder="1" applyProtection="1">
      <protection locked="0"/>
    </xf>
    <xf numFmtId="1" fontId="5" fillId="4" borderId="699" xfId="0" applyNumberFormat="1" applyFont="1" applyFill="1" applyBorder="1" applyProtection="1">
      <protection locked="0"/>
    </xf>
    <xf numFmtId="1" fontId="5" fillId="10" borderId="699" xfId="0" applyNumberFormat="1" applyFont="1" applyFill="1" applyBorder="1"/>
    <xf numFmtId="1" fontId="5" fillId="10" borderId="691" xfId="0" applyNumberFormat="1" applyFont="1" applyFill="1" applyBorder="1"/>
    <xf numFmtId="1" fontId="5" fillId="4" borderId="701" xfId="0" applyNumberFormat="1" applyFont="1" applyFill="1" applyBorder="1" applyProtection="1">
      <protection locked="0"/>
    </xf>
    <xf numFmtId="1" fontId="5" fillId="0" borderId="695" xfId="0" applyNumberFormat="1" applyFont="1" applyBorder="1"/>
    <xf numFmtId="1" fontId="5" fillId="0" borderId="700" xfId="0" applyNumberFormat="1" applyFont="1" applyBorder="1" applyAlignment="1">
      <alignment horizontal="center" vertical="center" wrapText="1"/>
    </xf>
    <xf numFmtId="1" fontId="5" fillId="0" borderId="702" xfId="0" applyNumberFormat="1" applyFont="1" applyBorder="1" applyAlignment="1">
      <alignment horizontal="center" vertical="center" wrapText="1"/>
    </xf>
    <xf numFmtId="0" fontId="5" fillId="0" borderId="701" xfId="0" applyFont="1" applyBorder="1" applyAlignment="1">
      <alignment horizontal="center" vertical="center" wrapText="1"/>
    </xf>
    <xf numFmtId="1" fontId="5" fillId="0" borderId="688" xfId="0" applyNumberFormat="1" applyFont="1" applyBorder="1"/>
    <xf numFmtId="1" fontId="5" fillId="4" borderId="702" xfId="0" applyNumberFormat="1" applyFont="1" applyFill="1" applyBorder="1" applyProtection="1">
      <protection locked="0"/>
    </xf>
    <xf numFmtId="0" fontId="5" fillId="5" borderId="701" xfId="0" applyFont="1" applyFill="1" applyBorder="1" applyProtection="1">
      <protection locked="0"/>
    </xf>
    <xf numFmtId="0" fontId="5" fillId="5" borderId="689" xfId="0" applyFont="1" applyFill="1" applyBorder="1" applyProtection="1">
      <protection locked="0"/>
    </xf>
    <xf numFmtId="1" fontId="9" fillId="3" borderId="427" xfId="0" applyNumberFormat="1" applyFont="1" applyFill="1" applyBorder="1"/>
    <xf numFmtId="1" fontId="5" fillId="0" borderId="692" xfId="0" applyNumberFormat="1" applyFont="1" applyBorder="1" applyAlignment="1">
      <alignment horizontal="center" vertical="center" wrapText="1"/>
    </xf>
    <xf numFmtId="1" fontId="5" fillId="0" borderId="703" xfId="0" applyNumberFormat="1" applyFont="1" applyBorder="1" applyAlignment="1">
      <alignment horizontal="center" vertical="center" wrapText="1"/>
    </xf>
    <xf numFmtId="0" fontId="5" fillId="0" borderId="690" xfId="0" applyFont="1" applyBorder="1" applyAlignment="1">
      <alignment wrapText="1"/>
    </xf>
    <xf numFmtId="0" fontId="5" fillId="0" borderId="686" xfId="0" applyFont="1" applyBorder="1" applyAlignment="1">
      <alignment horizontal="center" wrapText="1"/>
    </xf>
    <xf numFmtId="0" fontId="5" fillId="0" borderId="703" xfId="0" applyFont="1" applyBorder="1" applyAlignment="1">
      <alignment horizontal="center" wrapText="1"/>
    </xf>
    <xf numFmtId="0" fontId="5" fillId="0" borderId="707" xfId="0" applyFont="1" applyBorder="1" applyAlignment="1">
      <alignment horizontal="center" wrapText="1"/>
    </xf>
    <xf numFmtId="0" fontId="5" fillId="0" borderId="684" xfId="0" applyFont="1" applyBorder="1"/>
    <xf numFmtId="1" fontId="5" fillId="0" borderId="699" xfId="0" applyNumberFormat="1" applyFont="1" applyBorder="1" applyAlignment="1">
      <alignment horizontal="center" vertical="center" wrapText="1"/>
    </xf>
    <xf numFmtId="1" fontId="5" fillId="0" borderId="686" xfId="0" applyNumberFormat="1" applyFont="1" applyBorder="1" applyAlignment="1">
      <alignment horizontal="center" vertical="center" wrapText="1"/>
    </xf>
    <xf numFmtId="1" fontId="5" fillId="0" borderId="689" xfId="0" applyNumberFormat="1" applyFont="1" applyBorder="1" applyAlignment="1">
      <alignment horizontal="center" vertical="center" wrapText="1"/>
    </xf>
    <xf numFmtId="1" fontId="5" fillId="0" borderId="695" xfId="0" applyNumberFormat="1" applyFont="1" applyBorder="1" applyAlignment="1">
      <alignment horizontal="center" vertical="center" wrapText="1"/>
    </xf>
    <xf numFmtId="1" fontId="5" fillId="0" borderId="710" xfId="0" applyNumberFormat="1" applyFont="1" applyBorder="1" applyAlignment="1">
      <alignment horizontal="center" vertical="center" wrapText="1"/>
    </xf>
    <xf numFmtId="1" fontId="5" fillId="0" borderId="693" xfId="0" applyNumberFormat="1" applyFont="1" applyBorder="1" applyAlignment="1">
      <alignment horizontal="center" vertical="center" wrapText="1"/>
    </xf>
    <xf numFmtId="1" fontId="5" fillId="4" borderId="711" xfId="0" applyNumberFormat="1" applyFont="1" applyFill="1" applyBorder="1" applyProtection="1">
      <protection locked="0"/>
    </xf>
    <xf numFmtId="1" fontId="5" fillId="0" borderId="686" xfId="0" applyNumberFormat="1" applyFont="1" applyBorder="1" applyAlignment="1">
      <alignment horizontal="center" vertical="center"/>
    </xf>
    <xf numFmtId="1" fontId="5" fillId="3" borderId="690" xfId="1" applyNumberFormat="1" applyFont="1" applyFill="1" applyBorder="1"/>
    <xf numFmtId="1" fontId="5" fillId="3" borderId="699" xfId="1" applyNumberFormat="1" applyFont="1" applyFill="1" applyBorder="1"/>
    <xf numFmtId="1" fontId="5" fillId="3" borderId="712" xfId="1" applyNumberFormat="1" applyFont="1" applyFill="1" applyBorder="1"/>
    <xf numFmtId="1" fontId="5" fillId="0" borderId="692" xfId="0" applyNumberFormat="1" applyFont="1" applyBorder="1"/>
    <xf numFmtId="1" fontId="5" fillId="3" borderId="713" xfId="1" applyNumberFormat="1" applyFont="1" applyFill="1" applyBorder="1"/>
    <xf numFmtId="1" fontId="5" fillId="0" borderId="698" xfId="0" applyNumberFormat="1" applyFont="1" applyBorder="1" applyAlignment="1">
      <alignment horizontal="center" vertical="center" wrapText="1"/>
    </xf>
    <xf numFmtId="1" fontId="5" fillId="0" borderId="687" xfId="0" applyNumberFormat="1" applyFont="1" applyBorder="1" applyAlignment="1">
      <alignment horizontal="center" vertical="center" wrapText="1"/>
    </xf>
    <xf numFmtId="1" fontId="5" fillId="0" borderId="703" xfId="0" applyNumberFormat="1" applyFont="1" applyBorder="1"/>
    <xf numFmtId="1" fontId="5" fillId="0" borderId="684" xfId="0" applyNumberFormat="1" applyFont="1" applyBorder="1"/>
    <xf numFmtId="1" fontId="7" fillId="0" borderId="694" xfId="0" applyNumberFormat="1" applyFont="1" applyBorder="1"/>
    <xf numFmtId="1" fontId="7" fillId="0" borderId="715" xfId="0" applyNumberFormat="1" applyFont="1" applyBorder="1"/>
    <xf numFmtId="1" fontId="7" fillId="0" borderId="716" xfId="0" applyNumberFormat="1" applyFont="1" applyBorder="1"/>
    <xf numFmtId="1" fontId="5" fillId="0" borderId="722" xfId="0" applyNumberFormat="1" applyFont="1" applyBorder="1" applyAlignment="1">
      <alignment horizontal="center" vertical="center" wrapText="1"/>
    </xf>
    <xf numFmtId="1" fontId="5" fillId="0" borderId="723" xfId="0" applyNumberFormat="1" applyFont="1" applyBorder="1" applyAlignment="1">
      <alignment horizontal="center" vertical="center" wrapText="1"/>
    </xf>
    <xf numFmtId="1" fontId="5" fillId="0" borderId="719" xfId="0" applyNumberFormat="1" applyFont="1" applyBorder="1" applyAlignment="1">
      <alignment horizontal="center" vertical="center" wrapText="1"/>
    </xf>
    <xf numFmtId="1" fontId="5" fillId="0" borderId="720" xfId="0" applyNumberFormat="1" applyFont="1" applyBorder="1" applyAlignment="1">
      <alignment horizontal="center" vertical="center" wrapText="1"/>
    </xf>
    <xf numFmtId="1" fontId="5" fillId="0" borderId="725" xfId="0" applyNumberFormat="1" applyFont="1" applyBorder="1"/>
    <xf numFmtId="1" fontId="5" fillId="0" borderId="726" xfId="0" applyNumberFormat="1" applyFont="1" applyBorder="1"/>
    <xf numFmtId="1" fontId="5" fillId="0" borderId="727" xfId="0" applyNumberFormat="1" applyFont="1" applyBorder="1"/>
    <xf numFmtId="1" fontId="5" fillId="0" borderId="728" xfId="0" applyNumberFormat="1" applyFont="1" applyBorder="1"/>
    <xf numFmtId="1" fontId="5" fillId="0" borderId="694" xfId="0" applyNumberFormat="1" applyFont="1" applyBorder="1" applyAlignment="1">
      <alignment horizontal="center" vertical="center" wrapText="1"/>
    </xf>
    <xf numFmtId="1" fontId="5" fillId="0" borderId="701" xfId="0" applyNumberFormat="1" applyFont="1" applyBorder="1" applyAlignment="1">
      <alignment horizontal="center" vertical="center" wrapText="1"/>
    </xf>
    <xf numFmtId="1" fontId="5" fillId="0" borderId="684" xfId="0" applyNumberFormat="1" applyFont="1" applyBorder="1" applyAlignment="1">
      <alignment horizontal="right"/>
    </xf>
    <xf numFmtId="1" fontId="5" fillId="0" borderId="690" xfId="0" applyNumberFormat="1" applyFont="1" applyBorder="1" applyAlignment="1">
      <alignment horizontal="right"/>
    </xf>
    <xf numFmtId="1" fontId="5" fillId="0" borderId="699" xfId="0" applyNumberFormat="1" applyFont="1" applyBorder="1" applyAlignment="1">
      <alignment horizontal="right"/>
    </xf>
    <xf numFmtId="1" fontId="5" fillId="0" borderId="689" xfId="0" applyNumberFormat="1" applyFont="1" applyBorder="1" applyAlignment="1">
      <alignment horizontal="right"/>
    </xf>
    <xf numFmtId="1" fontId="5" fillId="0" borderId="694" xfId="0" applyNumberFormat="1" applyFont="1" applyBorder="1" applyAlignment="1">
      <alignment horizontal="right"/>
    </xf>
    <xf numFmtId="1" fontId="5" fillId="0" borderId="701" xfId="0" applyNumberFormat="1" applyFont="1" applyBorder="1" applyAlignment="1">
      <alignment horizontal="right"/>
    </xf>
    <xf numFmtId="1" fontId="5" fillId="0" borderId="695" xfId="0" applyNumberFormat="1" applyFont="1" applyBorder="1" applyAlignment="1">
      <alignment horizontal="right"/>
    </xf>
    <xf numFmtId="1" fontId="5" fillId="0" borderId="427" xfId="0" applyNumberFormat="1" applyFont="1" applyBorder="1" applyAlignment="1">
      <alignment horizontal="right"/>
    </xf>
    <xf numFmtId="1" fontId="5" fillId="0" borderId="700" xfId="0" applyNumberFormat="1" applyFont="1" applyBorder="1" applyAlignment="1">
      <alignment horizontal="center"/>
    </xf>
    <xf numFmtId="1" fontId="5" fillId="0" borderId="690" xfId="0" applyNumberFormat="1" applyFont="1" applyBorder="1" applyAlignment="1">
      <alignment horizontal="center" vertical="center"/>
    </xf>
    <xf numFmtId="1" fontId="5" fillId="0" borderId="690" xfId="0" applyNumberFormat="1" applyFont="1" applyBorder="1" applyAlignment="1">
      <alignment wrapText="1"/>
    </xf>
    <xf numFmtId="1" fontId="5" fillId="0" borderId="699" xfId="0" applyNumberFormat="1" applyFont="1" applyBorder="1" applyAlignment="1">
      <alignment wrapText="1"/>
    </xf>
    <xf numFmtId="1" fontId="5" fillId="4" borderId="694" xfId="0" applyNumberFormat="1" applyFont="1" applyFill="1" applyBorder="1" applyProtection="1">
      <protection locked="0"/>
    </xf>
    <xf numFmtId="1" fontId="5" fillId="4" borderId="703" xfId="0" applyNumberFormat="1" applyFont="1" applyFill="1" applyBorder="1" applyProtection="1">
      <protection locked="0"/>
    </xf>
    <xf numFmtId="1" fontId="5" fillId="4" borderId="700" xfId="0" applyNumberFormat="1" applyFont="1" applyFill="1" applyBorder="1" applyProtection="1">
      <protection locked="0"/>
    </xf>
    <xf numFmtId="1" fontId="7" fillId="10" borderId="688" xfId="0" applyNumberFormat="1" applyFont="1" applyFill="1" applyBorder="1" applyAlignment="1">
      <alignment horizontal="center"/>
    </xf>
    <xf numFmtId="1" fontId="7" fillId="10" borderId="694" xfId="0" applyNumberFormat="1" applyFont="1" applyFill="1" applyBorder="1" applyAlignment="1">
      <alignment horizontal="center"/>
    </xf>
    <xf numFmtId="1" fontId="7" fillId="10" borderId="689" xfId="0" applyNumberFormat="1" applyFont="1" applyFill="1" applyBorder="1" applyAlignment="1">
      <alignment horizontal="center"/>
    </xf>
    <xf numFmtId="1" fontId="7" fillId="10" borderId="700" xfId="0" applyNumberFormat="1" applyFont="1" applyFill="1" applyBorder="1" applyAlignment="1">
      <alignment horizontal="center"/>
    </xf>
    <xf numFmtId="1" fontId="5" fillId="0" borderId="684" xfId="0" applyNumberFormat="1" applyFont="1" applyBorder="1" applyAlignment="1">
      <alignment wrapText="1"/>
    </xf>
    <xf numFmtId="1" fontId="5" fillId="0" borderId="689" xfId="0" applyNumberFormat="1" applyFont="1" applyBorder="1" applyAlignment="1">
      <alignment wrapText="1"/>
    </xf>
    <xf numFmtId="1" fontId="5" fillId="10" borderId="684" xfId="0" applyNumberFormat="1" applyFont="1" applyFill="1" applyBorder="1"/>
    <xf numFmtId="1" fontId="5" fillId="0" borderId="683" xfId="0" applyNumberFormat="1" applyFont="1" applyBorder="1" applyAlignment="1">
      <alignment wrapText="1"/>
    </xf>
    <xf numFmtId="1" fontId="5" fillId="10" borderId="683" xfId="0" applyNumberFormat="1" applyFont="1" applyFill="1" applyBorder="1"/>
    <xf numFmtId="1" fontId="4" fillId="0" borderId="688" xfId="0" applyNumberFormat="1" applyFont="1" applyBorder="1"/>
    <xf numFmtId="1" fontId="4" fillId="0" borderId="694" xfId="0" applyNumberFormat="1" applyFont="1" applyBorder="1"/>
    <xf numFmtId="1" fontId="5" fillId="0" borderId="711" xfId="0" applyNumberFormat="1" applyFont="1" applyBorder="1" applyAlignment="1">
      <alignment wrapText="1"/>
    </xf>
    <xf numFmtId="1" fontId="5" fillId="14" borderId="334" xfId="0" applyNumberFormat="1" applyFont="1" applyFill="1" applyBorder="1"/>
    <xf numFmtId="1" fontId="5" fillId="14" borderId="427" xfId="0" applyNumberFormat="1" applyFont="1" applyFill="1" applyBorder="1"/>
    <xf numFmtId="1" fontId="5" fillId="0" borderId="427" xfId="0" applyNumberFormat="1" applyFont="1" applyBorder="1" applyAlignment="1">
      <alignment wrapText="1"/>
    </xf>
    <xf numFmtId="1" fontId="4" fillId="0" borderId="729" xfId="0" applyNumberFormat="1" applyFont="1" applyBorder="1"/>
    <xf numFmtId="1" fontId="5" fillId="10" borderId="334" xfId="0" applyNumberFormat="1" applyFont="1" applyFill="1" applyBorder="1"/>
    <xf numFmtId="1" fontId="7" fillId="10" borderId="694" xfId="0" applyNumberFormat="1" applyFont="1" applyFill="1" applyBorder="1"/>
    <xf numFmtId="1" fontId="7" fillId="10" borderId="695" xfId="0" applyNumberFormat="1" applyFont="1" applyFill="1" applyBorder="1"/>
    <xf numFmtId="1" fontId="7" fillId="10" borderId="689" xfId="0" applyNumberFormat="1" applyFont="1" applyFill="1" applyBorder="1"/>
    <xf numFmtId="1" fontId="5" fillId="0" borderId="692" xfId="0" applyNumberFormat="1" applyFont="1" applyBorder="1" applyAlignment="1">
      <alignment wrapText="1"/>
    </xf>
    <xf numFmtId="1" fontId="7" fillId="4" borderId="690" xfId="0" applyNumberFormat="1" applyFont="1" applyFill="1" applyBorder="1" applyProtection="1">
      <protection locked="0"/>
    </xf>
    <xf numFmtId="1" fontId="7" fillId="4" borderId="689" xfId="0" applyNumberFormat="1" applyFont="1" applyFill="1" applyBorder="1" applyProtection="1">
      <protection locked="0"/>
    </xf>
    <xf numFmtId="1" fontId="5" fillId="0" borderId="345" xfId="0" applyNumberFormat="1" applyFont="1" applyBorder="1" applyAlignment="1" applyProtection="1">
      <alignment horizontal="center" vertical="center"/>
      <protection hidden="1"/>
    </xf>
    <xf numFmtId="1" fontId="5" fillId="0" borderId="690" xfId="0" applyNumberFormat="1" applyFont="1" applyBorder="1" applyAlignment="1" applyProtection="1">
      <alignment horizontal="center" vertical="center"/>
      <protection hidden="1"/>
    </xf>
    <xf numFmtId="1" fontId="5" fillId="0" borderId="345" xfId="0" applyNumberFormat="1" applyFont="1" applyBorder="1" applyAlignment="1" applyProtection="1">
      <alignment wrapText="1"/>
      <protection hidden="1"/>
    </xf>
    <xf numFmtId="1" fontId="5" fillId="0" borderId="683" xfId="0" applyNumberFormat="1" applyFont="1" applyBorder="1" applyAlignment="1">
      <alignment horizontal="right" wrapText="1"/>
    </xf>
    <xf numFmtId="1" fontId="5" fillId="0" borderId="689" xfId="0" applyNumberFormat="1" applyFont="1" applyBorder="1" applyAlignment="1">
      <alignment horizontal="center" vertical="center"/>
    </xf>
    <xf numFmtId="1" fontId="5" fillId="0" borderId="703" xfId="0" applyNumberFormat="1" applyFont="1" applyBorder="1" applyAlignment="1">
      <alignment wrapText="1"/>
    </xf>
    <xf numFmtId="1" fontId="5" fillId="0" borderId="691" xfId="0" applyNumberFormat="1" applyFont="1" applyBorder="1" applyAlignment="1">
      <alignment wrapText="1"/>
    </xf>
    <xf numFmtId="1" fontId="5" fillId="0" borderId="694" xfId="0" applyNumberFormat="1" applyFont="1" applyBorder="1" applyAlignment="1">
      <alignment wrapText="1"/>
    </xf>
    <xf numFmtId="1" fontId="5" fillId="14" borderId="730" xfId="0" applyNumberFormat="1" applyFont="1" applyFill="1" applyBorder="1"/>
    <xf numFmtId="1" fontId="5" fillId="22" borderId="731" xfId="3" applyNumberFormat="1" applyFont="1" applyBorder="1" applyProtection="1">
      <protection locked="0"/>
    </xf>
    <xf numFmtId="1" fontId="5" fillId="22" borderId="732" xfId="3" applyNumberFormat="1" applyFont="1" applyBorder="1" applyProtection="1">
      <protection locked="0"/>
    </xf>
    <xf numFmtId="1" fontId="5" fillId="22" borderId="733" xfId="3" applyNumberFormat="1" applyFont="1" applyBorder="1" applyProtection="1">
      <protection locked="0"/>
    </xf>
    <xf numFmtId="1" fontId="5" fillId="22" borderId="734" xfId="3" applyNumberFormat="1" applyFont="1" applyBorder="1" applyProtection="1">
      <protection locked="0"/>
    </xf>
    <xf numFmtId="1" fontId="5" fillId="22" borderId="735" xfId="3" applyNumberFormat="1" applyFont="1" applyBorder="1" applyProtection="1">
      <protection locked="0"/>
    </xf>
    <xf numFmtId="1" fontId="5" fillId="22" borderId="736" xfId="3" applyNumberFormat="1" applyFont="1" applyBorder="1" applyProtection="1">
      <protection locked="0"/>
    </xf>
    <xf numFmtId="1" fontId="7" fillId="0" borderId="738" xfId="0" applyNumberFormat="1" applyFont="1" applyBorder="1"/>
    <xf numFmtId="1" fontId="5" fillId="10" borderId="711" xfId="0" applyNumberFormat="1" applyFont="1" applyFill="1" applyBorder="1"/>
    <xf numFmtId="1" fontId="5" fillId="0" borderId="737" xfId="0" applyNumberFormat="1" applyFont="1" applyBorder="1" applyAlignment="1">
      <alignment wrapText="1"/>
    </xf>
    <xf numFmtId="1" fontId="5" fillId="4" borderId="730" xfId="0" applyNumberFormat="1" applyFont="1" applyFill="1" applyBorder="1" applyProtection="1">
      <protection locked="0"/>
    </xf>
    <xf numFmtId="1" fontId="5" fillId="4" borderId="695" xfId="0" applyNumberFormat="1" applyFont="1" applyFill="1" applyBorder="1" applyProtection="1">
      <protection locked="0"/>
    </xf>
    <xf numFmtId="1" fontId="5" fillId="4" borderId="741" xfId="0" applyNumberFormat="1" applyFont="1" applyFill="1" applyBorder="1" applyProtection="1">
      <protection locked="0"/>
    </xf>
    <xf numFmtId="1" fontId="5" fillId="4" borderId="737" xfId="0" applyNumberFormat="1" applyFont="1" applyFill="1" applyBorder="1" applyProtection="1">
      <protection locked="0"/>
    </xf>
    <xf numFmtId="1" fontId="5" fillId="4" borderId="738" xfId="0" applyNumberFormat="1" applyFont="1" applyFill="1" applyBorder="1" applyProtection="1">
      <protection locked="0"/>
    </xf>
    <xf numFmtId="1" fontId="5" fillId="4" borderId="742" xfId="0" applyNumberFormat="1" applyFont="1" applyFill="1" applyBorder="1" applyProtection="1">
      <protection locked="0"/>
    </xf>
    <xf numFmtId="1" fontId="5" fillId="0" borderId="737" xfId="0" applyNumberFormat="1" applyFont="1" applyBorder="1" applyAlignment="1">
      <alignment horizontal="center" vertical="center" wrapText="1"/>
    </xf>
    <xf numFmtId="1" fontId="4" fillId="0" borderId="743" xfId="0" applyNumberFormat="1" applyFont="1" applyBorder="1"/>
    <xf numFmtId="1" fontId="7" fillId="0" borderId="744" xfId="0" applyNumberFormat="1" applyFont="1" applyBorder="1"/>
    <xf numFmtId="1" fontId="5" fillId="0" borderId="741" xfId="0" applyNumberFormat="1" applyFont="1" applyBorder="1" applyAlignment="1">
      <alignment horizontal="center" vertical="center"/>
    </xf>
    <xf numFmtId="1" fontId="5" fillId="14" borderId="699" xfId="0" applyNumberFormat="1" applyFont="1" applyFill="1" applyBorder="1"/>
    <xf numFmtId="1" fontId="5" fillId="14" borderId="689" xfId="0" applyNumberFormat="1" applyFont="1" applyFill="1" applyBorder="1"/>
    <xf numFmtId="1" fontId="5" fillId="0" borderId="741" xfId="0" applyNumberFormat="1" applyFont="1" applyBorder="1" applyAlignment="1">
      <alignment horizontal="right" wrapText="1"/>
    </xf>
    <xf numFmtId="1" fontId="5" fillId="0" borderId="737" xfId="0" applyNumberFormat="1" applyFont="1" applyBorder="1" applyAlignment="1">
      <alignment horizontal="right"/>
    </xf>
    <xf numFmtId="1" fontId="5" fillId="0" borderId="684" xfId="0" applyNumberFormat="1" applyFont="1" applyBorder="1" applyAlignment="1">
      <alignment horizontal="right" wrapText="1"/>
    </xf>
    <xf numFmtId="1" fontId="2" fillId="9" borderId="700" xfId="0" applyNumberFormat="1" applyFont="1" applyFill="1" applyBorder="1"/>
    <xf numFmtId="1" fontId="5" fillId="10" borderId="690" xfId="0" applyNumberFormat="1" applyFont="1" applyFill="1" applyBorder="1"/>
    <xf numFmtId="1" fontId="5" fillId="10" borderId="692" xfId="0" applyNumberFormat="1" applyFont="1" applyFill="1" applyBorder="1"/>
    <xf numFmtId="1" fontId="5" fillId="10" borderId="703" xfId="0" applyNumberFormat="1" applyFont="1" applyFill="1" applyBorder="1"/>
    <xf numFmtId="1" fontId="5" fillId="10" borderId="689" xfId="0" applyNumberFormat="1" applyFont="1" applyFill="1" applyBorder="1"/>
    <xf numFmtId="1" fontId="5" fillId="10" borderId="695" xfId="0" applyNumberFormat="1" applyFont="1" applyFill="1" applyBorder="1"/>
    <xf numFmtId="1" fontId="5" fillId="10" borderId="701" xfId="0" applyNumberFormat="1" applyFont="1" applyFill="1" applyBorder="1"/>
    <xf numFmtId="1" fontId="5" fillId="10" borderId="702" xfId="0" applyNumberFormat="1" applyFont="1" applyFill="1" applyBorder="1"/>
    <xf numFmtId="1" fontId="5" fillId="9" borderId="740" xfId="0" applyNumberFormat="1" applyFont="1" applyFill="1" applyBorder="1" applyAlignment="1">
      <alignment vertical="center" wrapText="1"/>
    </xf>
    <xf numFmtId="1" fontId="2" fillId="9" borderId="700" xfId="0" applyNumberFormat="1" applyFont="1" applyFill="1" applyBorder="1" applyAlignment="1">
      <alignment vertical="center" wrapText="1"/>
    </xf>
    <xf numFmtId="1" fontId="5" fillId="10" borderId="690" xfId="0" applyNumberFormat="1" applyFont="1" applyFill="1" applyBorder="1" applyAlignment="1">
      <alignment vertical="center" wrapText="1"/>
    </xf>
    <xf numFmtId="1" fontId="5" fillId="10" borderId="692" xfId="0" applyNumberFormat="1" applyFont="1" applyFill="1" applyBorder="1" applyAlignment="1">
      <alignment vertical="center" wrapText="1"/>
    </xf>
    <xf numFmtId="1" fontId="5" fillId="3" borderId="730" xfId="0" applyNumberFormat="1" applyFont="1" applyFill="1" applyBorder="1" applyAlignment="1">
      <alignment vertical="center" wrapText="1"/>
    </xf>
    <xf numFmtId="1" fontId="5" fillId="4" borderId="745" xfId="0" applyNumberFormat="1" applyFont="1" applyFill="1" applyBorder="1" applyProtection="1">
      <protection locked="0"/>
    </xf>
    <xf numFmtId="1" fontId="5" fillId="0" borderId="742" xfId="0" applyNumberFormat="1" applyFont="1" applyBorder="1" applyAlignment="1">
      <alignment horizontal="center" vertical="center" wrapText="1"/>
    </xf>
    <xf numFmtId="1" fontId="5" fillId="9" borderId="740" xfId="0" applyNumberFormat="1" applyFont="1" applyFill="1" applyBorder="1" applyAlignment="1">
      <alignment horizontal="left" vertical="center" wrapText="1"/>
    </xf>
    <xf numFmtId="1" fontId="5" fillId="0" borderId="741" xfId="0" applyNumberFormat="1" applyFont="1" applyBorder="1"/>
    <xf numFmtId="1" fontId="5" fillId="0" borderId="737" xfId="0" applyNumberFormat="1" applyFont="1" applyBorder="1"/>
    <xf numFmtId="1" fontId="17" fillId="0" borderId="699" xfId="0" applyNumberFormat="1" applyFont="1" applyBorder="1"/>
    <xf numFmtId="1" fontId="5" fillId="0" borderId="691" xfId="0" applyNumberFormat="1" applyFont="1" applyBorder="1"/>
    <xf numFmtId="1" fontId="4" fillId="9" borderId="729" xfId="0" applyNumberFormat="1" applyFont="1" applyFill="1" applyBorder="1"/>
    <xf numFmtId="1" fontId="5" fillId="0" borderId="519" xfId="0" applyNumberFormat="1" applyFont="1" applyBorder="1" applyAlignment="1">
      <alignment horizontal="center" vertical="center" wrapText="1"/>
    </xf>
    <xf numFmtId="1" fontId="5" fillId="0" borderId="525" xfId="0" applyNumberFormat="1" applyFont="1" applyBorder="1" applyAlignment="1">
      <alignment horizontal="center" vertical="center" wrapText="1"/>
    </xf>
    <xf numFmtId="1" fontId="5" fillId="0" borderId="741" xfId="0" applyNumberFormat="1" applyFont="1" applyBorder="1" applyAlignment="1">
      <alignment horizontal="center" vertical="center" wrapText="1"/>
    </xf>
    <xf numFmtId="1" fontId="5" fillId="0" borderId="751" xfId="0" applyNumberFormat="1" applyFont="1" applyBorder="1" applyAlignment="1">
      <alignment horizontal="center" vertical="center" wrapText="1"/>
    </xf>
    <xf numFmtId="1" fontId="5" fillId="0" borderId="723" xfId="0" applyNumberFormat="1" applyFont="1" applyBorder="1" applyAlignment="1">
      <alignment horizontal="center" vertical="center"/>
    </xf>
    <xf numFmtId="1" fontId="5" fillId="3" borderId="725" xfId="0" applyNumberFormat="1" applyFont="1" applyFill="1" applyBorder="1"/>
    <xf numFmtId="1" fontId="5" fillId="4" borderId="726" xfId="0" applyNumberFormat="1" applyFont="1" applyFill="1" applyBorder="1" applyProtection="1">
      <protection locked="0"/>
    </xf>
    <xf numFmtId="1" fontId="5" fillId="4" borderId="752" xfId="0" applyNumberFormat="1" applyFont="1" applyFill="1" applyBorder="1" applyProtection="1">
      <protection locked="0"/>
    </xf>
    <xf numFmtId="1" fontId="5" fillId="4" borderId="727" xfId="0" applyNumberFormat="1" applyFont="1" applyFill="1" applyBorder="1" applyProtection="1">
      <protection locked="0"/>
    </xf>
    <xf numFmtId="1" fontId="5" fillId="4" borderId="753" xfId="0" applyNumberFormat="1" applyFont="1" applyFill="1" applyBorder="1" applyProtection="1">
      <protection locked="0"/>
    </xf>
    <xf numFmtId="1" fontId="5" fillId="4" borderId="754" xfId="0" applyNumberFormat="1" applyFont="1" applyFill="1" applyBorder="1" applyProtection="1">
      <protection locked="0"/>
    </xf>
    <xf numFmtId="1" fontId="5" fillId="4" borderId="755" xfId="0" applyNumberFormat="1" applyFont="1" applyFill="1" applyBorder="1" applyProtection="1">
      <protection locked="0"/>
    </xf>
    <xf numFmtId="1" fontId="5" fillId="4" borderId="756" xfId="0" applyNumberFormat="1" applyFont="1" applyFill="1" applyBorder="1" applyProtection="1">
      <protection locked="0"/>
    </xf>
    <xf numFmtId="1" fontId="5" fillId="4" borderId="751" xfId="0" applyNumberFormat="1" applyFont="1" applyFill="1" applyBorder="1" applyProtection="1">
      <protection locked="0"/>
    </xf>
    <xf numFmtId="1" fontId="7" fillId="0" borderId="740" xfId="0" applyNumberFormat="1" applyFont="1" applyBorder="1"/>
    <xf numFmtId="1" fontId="7" fillId="0" borderId="750" xfId="0" applyNumberFormat="1" applyFont="1" applyBorder="1"/>
    <xf numFmtId="1" fontId="5" fillId="0" borderId="751" xfId="0" applyNumberFormat="1" applyFont="1" applyBorder="1" applyAlignment="1">
      <alignment horizontal="center" vertical="center"/>
    </xf>
    <xf numFmtId="0" fontId="5" fillId="0" borderId="723" xfId="0" applyFont="1" applyBorder="1" applyAlignment="1">
      <alignment horizontal="center" vertical="center" wrapText="1"/>
    </xf>
    <xf numFmtId="1" fontId="5" fillId="0" borderId="723" xfId="0" applyNumberFormat="1" applyFont="1" applyBorder="1"/>
    <xf numFmtId="1" fontId="5" fillId="10" borderId="727" xfId="0" applyNumberFormat="1" applyFont="1" applyFill="1" applyBorder="1"/>
    <xf numFmtId="1" fontId="5" fillId="10" borderId="754" xfId="0" applyNumberFormat="1" applyFont="1" applyFill="1" applyBorder="1"/>
    <xf numFmtId="1" fontId="5" fillId="0" borderId="756" xfId="0" applyNumberFormat="1" applyFont="1" applyBorder="1" applyAlignment="1" applyProtection="1">
      <alignment horizontal="left" wrapText="1"/>
      <protection hidden="1"/>
    </xf>
    <xf numFmtId="1" fontId="5" fillId="0" borderId="740" xfId="0" applyNumberFormat="1" applyFont="1" applyBorder="1"/>
    <xf numFmtId="1" fontId="5" fillId="10" borderId="727" xfId="0" applyNumberFormat="1" applyFont="1" applyFill="1" applyBorder="1" applyProtection="1">
      <protection locked="0"/>
    </xf>
    <xf numFmtId="1" fontId="5" fillId="4" borderId="723" xfId="0" applyNumberFormat="1" applyFont="1" applyFill="1" applyBorder="1" applyProtection="1">
      <protection locked="0"/>
    </xf>
    <xf numFmtId="1" fontId="5" fillId="10" borderId="723" xfId="0" applyNumberFormat="1" applyFont="1" applyFill="1" applyBorder="1"/>
    <xf numFmtId="1" fontId="5" fillId="0" borderId="725" xfId="0" applyNumberFormat="1" applyFont="1" applyBorder="1" applyAlignment="1" applyProtection="1">
      <alignment horizontal="left" wrapText="1"/>
      <protection hidden="1"/>
    </xf>
    <xf numFmtId="1" fontId="5" fillId="10" borderId="752" xfId="0" applyNumberFormat="1" applyFont="1" applyFill="1" applyBorder="1"/>
    <xf numFmtId="1" fontId="5" fillId="0" borderId="758" xfId="0" applyNumberFormat="1" applyFont="1" applyBorder="1" applyAlignment="1">
      <alignment horizontal="center" vertical="center" wrapText="1"/>
    </xf>
    <xf numFmtId="1" fontId="5" fillId="4" borderId="758" xfId="0" applyNumberFormat="1" applyFont="1" applyFill="1" applyBorder="1" applyProtection="1">
      <protection locked="0"/>
    </xf>
    <xf numFmtId="0" fontId="5" fillId="5" borderId="482" xfId="0" applyFont="1" applyFill="1" applyBorder="1" applyProtection="1">
      <protection locked="0"/>
    </xf>
    <xf numFmtId="0" fontId="5" fillId="0" borderId="550" xfId="0" applyFont="1" applyBorder="1" applyAlignment="1">
      <alignment wrapText="1"/>
    </xf>
    <xf numFmtId="0" fontId="5" fillId="0" borderId="726" xfId="0" applyFont="1" applyBorder="1"/>
    <xf numFmtId="0" fontId="5" fillId="0" borderId="752" xfId="0" applyFont="1" applyBorder="1"/>
    <xf numFmtId="0" fontId="5" fillId="0" borderId="756" xfId="0" applyFont="1" applyBorder="1"/>
    <xf numFmtId="0" fontId="5" fillId="5" borderId="726" xfId="0" applyFont="1" applyFill="1" applyBorder="1" applyProtection="1">
      <protection locked="0"/>
    </xf>
    <xf numFmtId="0" fontId="5" fillId="5" borderId="762" xfId="0" applyFont="1" applyFill="1" applyBorder="1" applyProtection="1">
      <protection locked="0"/>
    </xf>
    <xf numFmtId="0" fontId="5" fillId="5" borderId="752" xfId="0" applyFont="1" applyFill="1" applyBorder="1" applyProtection="1">
      <protection locked="0"/>
    </xf>
    <xf numFmtId="0" fontId="5" fillId="5" borderId="763" xfId="0" applyFont="1" applyFill="1" applyBorder="1" applyProtection="1">
      <protection locked="0"/>
    </xf>
    <xf numFmtId="0" fontId="5" fillId="5" borderId="764" xfId="0" applyFont="1" applyFill="1" applyBorder="1" applyProtection="1">
      <protection locked="0"/>
    </xf>
    <xf numFmtId="1" fontId="5" fillId="0" borderId="752" xfId="0" applyNumberFormat="1" applyFont="1" applyBorder="1"/>
    <xf numFmtId="1" fontId="5" fillId="0" borderId="765" xfId="0" applyNumberFormat="1" applyFont="1" applyBorder="1"/>
    <xf numFmtId="1" fontId="5" fillId="4" borderId="766" xfId="0" applyNumberFormat="1" applyFont="1" applyFill="1" applyBorder="1" applyProtection="1">
      <protection locked="0"/>
    </xf>
    <xf numFmtId="1" fontId="5" fillId="4" borderId="767" xfId="0" applyNumberFormat="1" applyFont="1" applyFill="1" applyBorder="1" applyProtection="1">
      <protection locked="0"/>
    </xf>
    <xf numFmtId="1" fontId="5" fillId="4" borderId="725" xfId="0" applyNumberFormat="1" applyFont="1" applyFill="1" applyBorder="1" applyProtection="1">
      <protection locked="0"/>
    </xf>
    <xf numFmtId="1" fontId="5" fillId="3" borderId="550" xfId="1" applyNumberFormat="1" applyFont="1" applyFill="1" applyBorder="1"/>
    <xf numFmtId="1" fontId="5" fillId="3" borderId="723" xfId="1" applyNumberFormat="1" applyFont="1" applyFill="1" applyBorder="1"/>
    <xf numFmtId="1" fontId="5" fillId="3" borderId="768" xfId="1" applyNumberFormat="1" applyFont="1" applyFill="1" applyBorder="1"/>
    <xf numFmtId="1" fontId="5" fillId="0" borderId="751" xfId="0" applyNumberFormat="1" applyFont="1" applyBorder="1"/>
    <xf numFmtId="1" fontId="5" fillId="0" borderId="769" xfId="0" applyNumberFormat="1" applyFont="1" applyBorder="1"/>
    <xf numFmtId="1" fontId="5" fillId="3" borderId="726" xfId="1" applyNumberFormat="1" applyFont="1" applyFill="1" applyBorder="1"/>
    <xf numFmtId="1" fontId="5" fillId="3" borderId="727" xfId="1" applyNumberFormat="1" applyFont="1" applyFill="1" applyBorder="1"/>
    <xf numFmtId="1" fontId="5" fillId="4" borderId="728" xfId="0" applyNumberFormat="1" applyFont="1" applyFill="1" applyBorder="1" applyProtection="1">
      <protection locked="0"/>
    </xf>
    <xf numFmtId="1" fontId="5" fillId="4" borderId="765" xfId="0" applyNumberFormat="1" applyFont="1" applyFill="1" applyBorder="1" applyProtection="1">
      <protection locked="0"/>
    </xf>
    <xf numFmtId="1" fontId="5" fillId="0" borderId="769" xfId="0" applyNumberFormat="1" applyFont="1" applyBorder="1" applyAlignment="1">
      <alignment horizontal="center" vertical="center" wrapText="1"/>
    </xf>
    <xf numFmtId="1" fontId="5" fillId="4" borderId="769" xfId="0" applyNumberFormat="1" applyFont="1" applyFill="1" applyBorder="1" applyProtection="1">
      <protection locked="0"/>
    </xf>
    <xf numFmtId="1" fontId="7" fillId="0" borderId="770" xfId="0" applyNumberFormat="1" applyFont="1" applyBorder="1"/>
    <xf numFmtId="1" fontId="7" fillId="0" borderId="771" xfId="0" applyNumberFormat="1" applyFont="1" applyBorder="1"/>
    <xf numFmtId="1" fontId="5" fillId="0" borderId="778" xfId="0" applyNumberFormat="1" applyFont="1" applyBorder="1" applyAlignment="1">
      <alignment horizontal="center" vertical="center" wrapText="1"/>
    </xf>
    <xf numFmtId="1" fontId="5" fillId="0" borderId="779" xfId="0" applyNumberFormat="1" applyFont="1" applyBorder="1" applyAlignment="1">
      <alignment horizontal="center" vertical="center" wrapText="1"/>
    </xf>
    <xf numFmtId="1" fontId="5" fillId="0" borderId="775" xfId="0" applyNumberFormat="1" applyFont="1" applyBorder="1" applyAlignment="1">
      <alignment horizontal="center" vertical="center" wrapText="1"/>
    </xf>
    <xf numFmtId="1" fontId="5" fillId="0" borderId="776" xfId="0" applyNumberFormat="1" applyFont="1" applyBorder="1" applyAlignment="1">
      <alignment horizontal="center" vertical="center" wrapText="1"/>
    </xf>
    <xf numFmtId="1" fontId="5" fillId="0" borderId="781" xfId="0" applyNumberFormat="1" applyFont="1" applyBorder="1"/>
    <xf numFmtId="1" fontId="5" fillId="0" borderId="782" xfId="0" applyNumberFormat="1" applyFont="1" applyBorder="1"/>
    <xf numFmtId="1" fontId="5" fillId="0" borderId="783" xfId="0" applyNumberFormat="1" applyFont="1" applyBorder="1"/>
    <xf numFmtId="1" fontId="5" fillId="0" borderId="784" xfId="0" applyNumberFormat="1" applyFont="1" applyBorder="1"/>
    <xf numFmtId="1" fontId="5" fillId="0" borderId="778" xfId="0" applyNumberFormat="1" applyFont="1" applyBorder="1"/>
    <xf numFmtId="1" fontId="5" fillId="0" borderId="779" xfId="0" applyNumberFormat="1" applyFont="1" applyBorder="1"/>
    <xf numFmtId="1" fontId="5" fillId="0" borderId="775" xfId="0" applyNumberFormat="1" applyFont="1" applyBorder="1"/>
    <xf numFmtId="1" fontId="5" fillId="0" borderId="776" xfId="0" applyNumberFormat="1" applyFont="1" applyBorder="1"/>
    <xf numFmtId="1" fontId="5" fillId="0" borderId="786" xfId="0" applyNumberFormat="1" applyFont="1" applyBorder="1"/>
    <xf numFmtId="1" fontId="7" fillId="0" borderId="787" xfId="0" applyNumberFormat="1" applyFont="1" applyBorder="1"/>
    <xf numFmtId="1" fontId="7" fillId="0" borderId="788" xfId="0" applyNumberFormat="1" applyFont="1" applyBorder="1"/>
    <xf numFmtId="1" fontId="5" fillId="0" borderId="774" xfId="0" applyNumberFormat="1" applyFont="1" applyBorder="1" applyAlignment="1">
      <alignment horizontal="center" vertical="center" wrapText="1"/>
    </xf>
    <xf numFmtId="1" fontId="5" fillId="0" borderId="786" xfId="0" applyNumberFormat="1" applyFont="1" applyBorder="1" applyAlignment="1">
      <alignment horizontal="center" vertical="center" wrapText="1"/>
    </xf>
    <xf numFmtId="1" fontId="5" fillId="0" borderId="782" xfId="0" applyNumberFormat="1" applyFont="1" applyBorder="1" applyAlignment="1">
      <alignment horizontal="right" vertical="center" wrapText="1"/>
    </xf>
    <xf numFmtId="1" fontId="5" fillId="0" borderId="783" xfId="0" applyNumberFormat="1" applyFont="1" applyBorder="1" applyAlignment="1">
      <alignment horizontal="right"/>
    </xf>
    <xf numFmtId="1" fontId="5" fillId="0" borderId="784" xfId="0" applyNumberFormat="1" applyFont="1" applyBorder="1" applyAlignment="1">
      <alignment horizontal="right"/>
    </xf>
    <xf numFmtId="1" fontId="5" fillId="4" borderId="782" xfId="0" applyNumberFormat="1" applyFont="1" applyFill="1" applyBorder="1" applyProtection="1">
      <protection locked="0"/>
    </xf>
    <xf numFmtId="1" fontId="5" fillId="4" borderId="784" xfId="0" applyNumberFormat="1" applyFont="1" applyFill="1" applyBorder="1" applyProtection="1">
      <protection locked="0"/>
    </xf>
    <xf numFmtId="1" fontId="5" fillId="4" borderId="791" xfId="0" applyNumberFormat="1" applyFont="1" applyFill="1" applyBorder="1" applyProtection="1">
      <protection locked="0"/>
    </xf>
    <xf numFmtId="1" fontId="5" fillId="4" borderId="792" xfId="0" applyNumberFormat="1" applyFont="1" applyFill="1" applyBorder="1" applyProtection="1">
      <protection locked="0"/>
    </xf>
    <xf numFmtId="1" fontId="5" fillId="4" borderId="783" xfId="0" applyNumberFormat="1" applyFont="1" applyFill="1" applyBorder="1" applyProtection="1">
      <protection locked="0"/>
    </xf>
    <xf numFmtId="1" fontId="5" fillId="4" borderId="793" xfId="0" applyNumberFormat="1" applyFont="1" applyFill="1" applyBorder="1" applyProtection="1">
      <protection locked="0"/>
    </xf>
    <xf numFmtId="1" fontId="5" fillId="0" borderId="778" xfId="0" applyNumberFormat="1" applyFont="1" applyBorder="1" applyAlignment="1">
      <alignment horizontal="right"/>
    </xf>
    <xf numFmtId="1" fontId="5" fillId="0" borderId="779" xfId="0" applyNumberFormat="1" applyFont="1" applyBorder="1" applyAlignment="1">
      <alignment horizontal="right"/>
    </xf>
    <xf numFmtId="1" fontId="5" fillId="0" borderId="775" xfId="0" applyNumberFormat="1" applyFont="1" applyBorder="1" applyAlignment="1">
      <alignment horizontal="right"/>
    </xf>
    <xf numFmtId="1" fontId="5" fillId="0" borderId="774" xfId="0" applyNumberFormat="1" applyFont="1" applyBorder="1" applyAlignment="1">
      <alignment horizontal="right"/>
    </xf>
    <xf numFmtId="1" fontId="5" fillId="0" borderId="786" xfId="0" applyNumberFormat="1" applyFont="1" applyBorder="1" applyAlignment="1">
      <alignment horizontal="right"/>
    </xf>
    <xf numFmtId="1" fontId="5" fillId="0" borderId="776" xfId="0" applyNumberFormat="1" applyFont="1" applyBorder="1" applyAlignment="1">
      <alignment horizontal="right"/>
    </xf>
    <xf numFmtId="1" fontId="5" fillId="0" borderId="794" xfId="0" applyNumberFormat="1" applyFont="1" applyBorder="1" applyAlignment="1">
      <alignment horizontal="center" vertical="center" wrapText="1"/>
    </xf>
    <xf numFmtId="1" fontId="5" fillId="4" borderId="795" xfId="0" applyNumberFormat="1" applyFont="1" applyFill="1" applyBorder="1" applyProtection="1">
      <protection locked="0"/>
    </xf>
    <xf numFmtId="1" fontId="5" fillId="0" borderId="785" xfId="0" applyNumberFormat="1" applyFont="1" applyBorder="1" applyAlignment="1">
      <alignment horizontal="center"/>
    </xf>
    <xf numFmtId="1" fontId="5" fillId="4" borderId="750" xfId="0" applyNumberFormat="1" applyFont="1" applyFill="1" applyBorder="1" applyProtection="1">
      <protection locked="0"/>
    </xf>
    <xf numFmtId="1" fontId="5" fillId="0" borderId="778" xfId="0" applyNumberFormat="1" applyFont="1" applyBorder="1" applyAlignment="1">
      <alignment horizontal="center" vertical="center"/>
    </xf>
    <xf numFmtId="1" fontId="5" fillId="0" borderId="779" xfId="0" applyNumberFormat="1" applyFont="1" applyBorder="1" applyAlignment="1">
      <alignment horizontal="center" vertical="center"/>
    </xf>
    <xf numFmtId="1" fontId="5" fillId="0" borderId="778" xfId="0" applyNumberFormat="1" applyFont="1" applyBorder="1" applyAlignment="1">
      <alignment wrapText="1"/>
    </xf>
    <xf numFmtId="1" fontId="5" fillId="0" borderId="779" xfId="0" applyNumberFormat="1" applyFont="1" applyBorder="1" applyAlignment="1">
      <alignment wrapText="1"/>
    </xf>
    <xf numFmtId="1" fontId="5" fillId="4" borderId="778" xfId="0" applyNumberFormat="1" applyFont="1" applyFill="1" applyBorder="1" applyProtection="1">
      <protection locked="0"/>
    </xf>
    <xf numFmtId="1" fontId="5" fillId="4" borderId="786" xfId="0" applyNumberFormat="1" applyFont="1" applyFill="1" applyBorder="1" applyProtection="1">
      <protection locked="0"/>
    </xf>
    <xf numFmtId="1" fontId="5" fillId="4" borderId="775" xfId="0" applyNumberFormat="1" applyFont="1" applyFill="1" applyBorder="1" applyProtection="1">
      <protection locked="0"/>
    </xf>
    <xf numFmtId="1" fontId="5" fillId="4" borderId="774" xfId="0" applyNumberFormat="1" applyFont="1" applyFill="1" applyBorder="1" applyProtection="1">
      <protection locked="0"/>
    </xf>
    <xf numFmtId="1" fontId="5" fillId="4" borderId="797" xfId="0" applyNumberFormat="1" applyFont="1" applyFill="1" applyBorder="1" applyProtection="1">
      <protection locked="0"/>
    </xf>
    <xf numFmtId="1" fontId="5" fillId="4" borderId="785" xfId="0" applyNumberFormat="1" applyFont="1" applyFill="1" applyBorder="1" applyProtection="1">
      <protection locked="0"/>
    </xf>
    <xf numFmtId="1" fontId="7" fillId="10" borderId="773" xfId="0" applyNumberFormat="1" applyFont="1" applyFill="1" applyBorder="1" applyAlignment="1">
      <alignment horizontal="center"/>
    </xf>
    <xf numFmtId="1" fontId="7" fillId="10" borderId="774" xfId="0" applyNumberFormat="1" applyFont="1" applyFill="1" applyBorder="1" applyAlignment="1">
      <alignment horizontal="center"/>
    </xf>
    <xf numFmtId="1" fontId="7" fillId="10" borderId="775" xfId="0" applyNumberFormat="1" applyFont="1" applyFill="1" applyBorder="1" applyAlignment="1">
      <alignment horizontal="center"/>
    </xf>
    <xf numFmtId="1" fontId="7" fillId="10" borderId="785" xfId="0" applyNumberFormat="1" applyFont="1" applyFill="1" applyBorder="1" applyAlignment="1">
      <alignment horizontal="center"/>
    </xf>
    <xf numFmtId="1" fontId="5" fillId="0" borderId="784" xfId="0" applyNumberFormat="1" applyFont="1" applyBorder="1" applyAlignment="1">
      <alignment wrapText="1"/>
    </xf>
    <xf numFmtId="1" fontId="5" fillId="0" borderId="782" xfId="0" applyNumberFormat="1" applyFont="1" applyBorder="1" applyAlignment="1">
      <alignment wrapText="1"/>
    </xf>
    <xf numFmtId="1" fontId="5" fillId="0" borderId="783" xfId="0" applyNumberFormat="1" applyFont="1" applyBorder="1" applyAlignment="1">
      <alignment wrapText="1"/>
    </xf>
    <xf numFmtId="1" fontId="5" fillId="4" borderId="798" xfId="0" applyNumberFormat="1" applyFont="1" applyFill="1" applyBorder="1" applyProtection="1">
      <protection locked="0"/>
    </xf>
    <xf numFmtId="1" fontId="5" fillId="0" borderId="775" xfId="0" applyNumberFormat="1" applyFont="1" applyBorder="1" applyAlignment="1">
      <alignment wrapText="1"/>
    </xf>
    <xf numFmtId="1" fontId="5" fillId="10" borderId="782" xfId="0" applyNumberFormat="1" applyFont="1" applyFill="1" applyBorder="1"/>
    <xf numFmtId="1" fontId="5" fillId="10" borderId="784" xfId="0" applyNumberFormat="1" applyFont="1" applyFill="1" applyBorder="1"/>
    <xf numFmtId="1" fontId="5" fillId="0" borderId="730" xfId="0" applyNumberFormat="1" applyFont="1" applyBorder="1" applyAlignment="1">
      <alignment wrapText="1"/>
    </xf>
    <xf numFmtId="1" fontId="5" fillId="10" borderId="730" xfId="0" applyNumberFormat="1" applyFont="1" applyFill="1" applyBorder="1"/>
    <xf numFmtId="1" fontId="4" fillId="0" borderId="773" xfId="0" applyNumberFormat="1" applyFont="1" applyBorder="1"/>
    <xf numFmtId="1" fontId="4" fillId="0" borderId="774" xfId="0" applyNumberFormat="1" applyFont="1" applyBorder="1"/>
    <xf numFmtId="1" fontId="5" fillId="0" borderId="791" xfId="0" applyNumberFormat="1" applyFont="1" applyBorder="1" applyAlignment="1">
      <alignment wrapText="1"/>
    </xf>
    <xf numFmtId="1" fontId="5" fillId="4" borderId="796" xfId="0" applyNumberFormat="1" applyFont="1" applyFill="1" applyBorder="1" applyProtection="1">
      <protection locked="0"/>
    </xf>
    <xf numFmtId="1" fontId="5" fillId="4" borderId="799" xfId="0" applyNumberFormat="1" applyFont="1" applyFill="1" applyBorder="1" applyProtection="1">
      <protection locked="0"/>
    </xf>
    <xf numFmtId="1" fontId="5" fillId="14" borderId="772" xfId="0" applyNumberFormat="1" applyFont="1" applyFill="1" applyBorder="1"/>
    <xf numFmtId="1" fontId="5" fillId="14" borderId="750" xfId="0" applyNumberFormat="1" applyFont="1" applyFill="1" applyBorder="1"/>
    <xf numFmtId="1" fontId="5" fillId="0" borderId="781" xfId="0" applyNumberFormat="1" applyFont="1" applyBorder="1" applyAlignment="1">
      <alignment wrapText="1"/>
    </xf>
    <xf numFmtId="1" fontId="5" fillId="4" borderId="800" xfId="0" applyNumberFormat="1" applyFont="1" applyFill="1" applyBorder="1" applyProtection="1">
      <protection locked="0"/>
    </xf>
    <xf numFmtId="1" fontId="5" fillId="14" borderId="777" xfId="0" applyNumberFormat="1" applyFont="1" applyFill="1" applyBorder="1"/>
    <xf numFmtId="1" fontId="5" fillId="10" borderId="796" xfId="0" applyNumberFormat="1" applyFont="1" applyFill="1" applyBorder="1"/>
    <xf numFmtId="1" fontId="5" fillId="0" borderId="798" xfId="0" applyNumberFormat="1" applyFont="1" applyBorder="1" applyAlignment="1">
      <alignment wrapText="1"/>
    </xf>
    <xf numFmtId="1" fontId="5" fillId="0" borderId="802" xfId="0" applyNumberFormat="1" applyFont="1" applyBorder="1" applyAlignment="1">
      <alignment horizontal="center" vertical="center"/>
    </xf>
    <xf numFmtId="1" fontId="5" fillId="0" borderId="802" xfId="0" applyNumberFormat="1" applyFont="1" applyBorder="1" applyAlignment="1">
      <alignment horizontal="center" vertical="center" wrapText="1"/>
    </xf>
    <xf numFmtId="1" fontId="5" fillId="4" borderId="802" xfId="0" applyNumberFormat="1" applyFont="1" applyFill="1" applyBorder="1" applyProtection="1">
      <protection locked="0"/>
    </xf>
    <xf numFmtId="1" fontId="5" fillId="10" borderId="772" xfId="0" applyNumberFormat="1" applyFont="1" applyFill="1" applyBorder="1"/>
    <xf numFmtId="1" fontId="7" fillId="10" borderId="774" xfId="0" applyNumberFormat="1" applyFont="1" applyFill="1" applyBorder="1"/>
    <xf numFmtId="1" fontId="7" fillId="10" borderId="776" xfId="0" applyNumberFormat="1" applyFont="1" applyFill="1" applyBorder="1"/>
    <xf numFmtId="1" fontId="7" fillId="10" borderId="775" xfId="0" applyNumberFormat="1" applyFont="1" applyFill="1" applyBorder="1"/>
    <xf numFmtId="1" fontId="5" fillId="0" borderId="802" xfId="0" applyNumberFormat="1" applyFont="1" applyBorder="1" applyAlignment="1">
      <alignment wrapText="1"/>
    </xf>
    <xf numFmtId="1" fontId="7" fillId="4" borderId="778" xfId="0" applyNumberFormat="1" applyFont="1" applyFill="1" applyBorder="1" applyProtection="1">
      <protection locked="0"/>
    </xf>
    <xf numFmtId="1" fontId="7" fillId="4" borderId="775" xfId="0" applyNumberFormat="1" applyFont="1" applyFill="1" applyBorder="1" applyProtection="1">
      <protection locked="0"/>
    </xf>
    <xf numFmtId="1" fontId="5" fillId="10" borderId="800" xfId="0" applyNumberFormat="1" applyFont="1" applyFill="1" applyBorder="1"/>
    <xf numFmtId="1" fontId="5" fillId="0" borderId="804" xfId="0" applyNumberFormat="1" applyFont="1" applyBorder="1" applyAlignment="1">
      <alignment horizontal="center" vertical="center" wrapText="1"/>
    </xf>
    <xf numFmtId="1" fontId="5" fillId="0" borderId="796" xfId="0" applyNumberFormat="1" applyFont="1" applyBorder="1" applyAlignment="1" applyProtection="1">
      <alignment horizontal="center" vertical="center" wrapText="1"/>
      <protection hidden="1"/>
    </xf>
    <xf numFmtId="1" fontId="5" fillId="0" borderId="803" xfId="0" applyNumberFormat="1" applyFont="1" applyBorder="1" applyAlignment="1" applyProtection="1">
      <alignment horizontal="center" vertical="center" wrapText="1"/>
      <protection hidden="1"/>
    </xf>
    <xf numFmtId="1" fontId="5" fillId="0" borderId="796" xfId="0" applyNumberFormat="1" applyFont="1" applyBorder="1" applyAlignment="1" applyProtection="1">
      <alignment horizontal="center" vertical="center"/>
      <protection hidden="1"/>
    </xf>
    <xf numFmtId="1" fontId="5" fillId="0" borderId="780" xfId="0" applyNumberFormat="1" applyFont="1" applyBorder="1" applyAlignment="1" applyProtection="1">
      <alignment horizontal="center" vertical="center"/>
      <protection hidden="1"/>
    </xf>
    <xf numFmtId="1" fontId="5" fillId="0" borderId="778" xfId="0" applyNumberFormat="1" applyFont="1" applyBorder="1" applyAlignment="1" applyProtection="1">
      <alignment horizontal="center" vertical="center"/>
      <protection hidden="1"/>
    </xf>
    <xf numFmtId="1" fontId="5" fillId="0" borderId="780" xfId="0" applyNumberFormat="1" applyFont="1" applyBorder="1" applyAlignment="1" applyProtection="1">
      <alignment wrapText="1"/>
      <protection hidden="1"/>
    </xf>
    <xf numFmtId="1" fontId="5" fillId="0" borderId="796" xfId="0" applyNumberFormat="1" applyFont="1" applyBorder="1" applyAlignment="1">
      <alignment horizontal="right" wrapText="1"/>
    </xf>
    <xf numFmtId="1" fontId="5" fillId="0" borderId="803" xfId="0" applyNumberFormat="1" applyFont="1" applyBorder="1" applyAlignment="1">
      <alignment horizontal="right" wrapText="1"/>
    </xf>
    <xf numFmtId="1" fontId="5" fillId="0" borderId="730" xfId="0" applyNumberFormat="1" applyFont="1" applyBorder="1" applyAlignment="1">
      <alignment horizontal="right" wrapText="1"/>
    </xf>
    <xf numFmtId="1" fontId="7" fillId="0" borderId="805" xfId="0" applyNumberFormat="1" applyFont="1" applyBorder="1"/>
    <xf numFmtId="1" fontId="5" fillId="0" borderId="775" xfId="0" applyNumberFormat="1" applyFont="1" applyBorder="1" applyAlignment="1">
      <alignment horizontal="center" vertical="center"/>
    </xf>
    <xf numFmtId="1" fontId="5" fillId="0" borderId="797" xfId="0" applyNumberFormat="1" applyFont="1" applyBorder="1" applyAlignment="1">
      <alignment horizontal="center" vertical="center" wrapText="1"/>
    </xf>
    <xf numFmtId="1" fontId="5" fillId="0" borderId="797" xfId="0" applyNumberFormat="1" applyFont="1" applyBorder="1" applyAlignment="1">
      <alignment wrapText="1"/>
    </xf>
    <xf numFmtId="1" fontId="5" fillId="0" borderId="794" xfId="0" applyNumberFormat="1" applyFont="1" applyBorder="1" applyAlignment="1">
      <alignment wrapText="1"/>
    </xf>
    <xf numFmtId="1" fontId="5" fillId="4" borderId="806" xfId="0" applyNumberFormat="1" applyFont="1" applyFill="1" applyBorder="1" applyProtection="1">
      <protection locked="0"/>
    </xf>
    <xf numFmtId="1" fontId="5" fillId="10" borderId="807" xfId="0" applyNumberFormat="1" applyFont="1" applyFill="1" applyBorder="1"/>
    <xf numFmtId="1" fontId="5" fillId="10" borderId="808" xfId="0" applyNumberFormat="1" applyFont="1" applyFill="1" applyBorder="1"/>
    <xf numFmtId="1" fontId="5" fillId="10" borderId="791" xfId="0" applyNumberFormat="1" applyFont="1" applyFill="1" applyBorder="1"/>
    <xf numFmtId="1" fontId="5" fillId="10" borderId="806" xfId="0" applyNumberFormat="1" applyFont="1" applyFill="1" applyBorder="1"/>
    <xf numFmtId="1" fontId="5" fillId="10" borderId="809" xfId="0" applyNumberFormat="1" applyFont="1" applyFill="1" applyBorder="1"/>
    <xf numFmtId="1" fontId="5" fillId="10" borderId="793" xfId="0" applyNumberFormat="1" applyFont="1" applyFill="1" applyBorder="1"/>
    <xf numFmtId="1" fontId="5" fillId="4" borderId="809" xfId="0" applyNumberFormat="1" applyFont="1" applyFill="1" applyBorder="1" applyProtection="1">
      <protection locked="0"/>
    </xf>
    <xf numFmtId="1" fontId="5" fillId="4" borderId="807" xfId="0" applyNumberFormat="1" applyFont="1" applyFill="1" applyBorder="1" applyProtection="1">
      <protection locked="0"/>
    </xf>
    <xf numFmtId="1" fontId="5" fillId="4" borderId="456" xfId="0" applyNumberFormat="1" applyFont="1" applyFill="1" applyBorder="1" applyProtection="1">
      <protection locked="0"/>
    </xf>
    <xf numFmtId="1" fontId="5" fillId="4" borderId="776" xfId="0" applyNumberFormat="1" applyFont="1" applyFill="1" applyBorder="1" applyProtection="1">
      <protection locked="0"/>
    </xf>
    <xf numFmtId="1" fontId="5" fillId="4" borderId="779" xfId="0" applyNumberFormat="1" applyFont="1" applyFill="1" applyBorder="1" applyProtection="1">
      <protection locked="0"/>
    </xf>
    <xf numFmtId="1" fontId="4" fillId="0" borderId="810" xfId="0" applyNumberFormat="1" applyFont="1" applyBorder="1"/>
    <xf numFmtId="1" fontId="7" fillId="0" borderId="811" xfId="0" applyNumberFormat="1" applyFont="1" applyBorder="1"/>
    <xf numFmtId="1" fontId="5" fillId="0" borderId="812" xfId="0" applyNumberFormat="1" applyFont="1" applyBorder="1" applyAlignment="1">
      <alignment wrapText="1"/>
    </xf>
    <xf numFmtId="1" fontId="5" fillId="0" borderId="809" xfId="0" applyNumberFormat="1" applyFont="1" applyBorder="1" applyAlignment="1">
      <alignment wrapText="1"/>
    </xf>
    <xf numFmtId="1" fontId="5" fillId="0" borderId="806" xfId="0" applyNumberFormat="1" applyFont="1" applyBorder="1" applyAlignment="1">
      <alignment horizontal="right" wrapText="1"/>
    </xf>
    <xf numFmtId="1" fontId="5" fillId="4" borderId="813" xfId="0" applyNumberFormat="1" applyFont="1" applyFill="1" applyBorder="1" applyProtection="1">
      <protection locked="0"/>
    </xf>
    <xf numFmtId="1" fontId="5" fillId="4" borderId="808" xfId="0" applyNumberFormat="1" applyFont="1" applyFill="1" applyBorder="1" applyProtection="1">
      <protection locked="0"/>
    </xf>
    <xf numFmtId="1" fontId="5" fillId="14" borderId="779" xfId="0" applyNumberFormat="1" applyFont="1" applyFill="1" applyBorder="1"/>
    <xf numFmtId="1" fontId="5" fillId="14" borderId="775" xfId="0" applyNumberFormat="1" applyFont="1" applyFill="1" applyBorder="1"/>
    <xf numFmtId="1" fontId="5" fillId="4" borderId="814" xfId="4" applyNumberFormat="1" applyFont="1" applyFill="1" applyBorder="1" applyProtection="1">
      <protection locked="0"/>
    </xf>
    <xf numFmtId="1" fontId="5" fillId="0" borderId="812" xfId="0" applyNumberFormat="1" applyFont="1" applyBorder="1"/>
    <xf numFmtId="1" fontId="5" fillId="0" borderId="809" xfId="0" applyNumberFormat="1" applyFont="1" applyBorder="1" applyAlignment="1">
      <alignment horizontal="right" wrapText="1"/>
    </xf>
    <xf numFmtId="1" fontId="5" fillId="0" borderId="784" xfId="0" applyNumberFormat="1" applyFont="1" applyBorder="1" applyAlignment="1">
      <alignment horizontal="right" wrapText="1"/>
    </xf>
    <xf numFmtId="1" fontId="5" fillId="4" borderId="814" xfId="0" applyNumberFormat="1" applyFont="1" applyFill="1" applyBorder="1" applyProtection="1">
      <protection locked="0"/>
    </xf>
    <xf numFmtId="1" fontId="5" fillId="4" borderId="815" xfId="0" applyNumberFormat="1" applyFont="1" applyFill="1" applyBorder="1" applyProtection="1">
      <protection locked="0"/>
    </xf>
    <xf numFmtId="1" fontId="2" fillId="9" borderId="785" xfId="0" applyNumberFormat="1" applyFont="1" applyFill="1" applyBorder="1"/>
    <xf numFmtId="1" fontId="5" fillId="10" borderId="778" xfId="0" applyNumberFormat="1" applyFont="1" applyFill="1" applyBorder="1"/>
    <xf numFmtId="1" fontId="5" fillId="10" borderId="802" xfId="0" applyNumberFormat="1" applyFont="1" applyFill="1" applyBorder="1"/>
    <xf numFmtId="1" fontId="5" fillId="10" borderId="797" xfId="0" applyNumberFormat="1" applyFont="1" applyFill="1" applyBorder="1"/>
    <xf numFmtId="1" fontId="5" fillId="10" borderId="775" xfId="0" applyNumberFormat="1" applyFont="1" applyFill="1" applyBorder="1"/>
    <xf numFmtId="1" fontId="5" fillId="10" borderId="776" xfId="0" applyNumberFormat="1" applyFont="1" applyFill="1" applyBorder="1"/>
    <xf numFmtId="1" fontId="5" fillId="10" borderId="786" xfId="0" applyNumberFormat="1" applyFont="1" applyFill="1" applyBorder="1"/>
    <xf numFmtId="1" fontId="5" fillId="10" borderId="779" xfId="0" applyNumberFormat="1" applyFont="1" applyFill="1" applyBorder="1"/>
    <xf numFmtId="1" fontId="5" fillId="10" borderId="804" xfId="0" applyNumberFormat="1" applyFont="1" applyFill="1" applyBorder="1"/>
    <xf numFmtId="1" fontId="5" fillId="0" borderId="809" xfId="0" applyNumberFormat="1" applyFont="1" applyBorder="1" applyAlignment="1">
      <alignment vertical="center" wrapText="1"/>
    </xf>
    <xf numFmtId="1" fontId="5" fillId="0" borderId="806" xfId="0" applyNumberFormat="1" applyFont="1" applyBorder="1" applyAlignment="1">
      <alignment vertical="center" wrapText="1"/>
    </xf>
    <xf numFmtId="1" fontId="5" fillId="0" borderId="813" xfId="0" applyNumberFormat="1" applyFont="1" applyBorder="1"/>
    <xf numFmtId="1" fontId="5" fillId="10" borderId="814" xfId="0" applyNumberFormat="1" applyFont="1" applyFill="1" applyBorder="1"/>
    <xf numFmtId="1" fontId="5" fillId="4" borderId="817" xfId="0" applyNumberFormat="1" applyFont="1" applyFill="1" applyBorder="1" applyProtection="1">
      <protection locked="0"/>
    </xf>
    <xf numFmtId="1" fontId="2" fillId="9" borderId="785" xfId="0" applyNumberFormat="1" applyFont="1" applyFill="1" applyBorder="1" applyAlignment="1">
      <alignment vertical="center" wrapText="1"/>
    </xf>
    <xf numFmtId="1" fontId="5" fillId="10" borderId="778" xfId="0" applyNumberFormat="1" applyFont="1" applyFill="1" applyBorder="1" applyAlignment="1">
      <alignment vertical="center" wrapText="1"/>
    </xf>
    <xf numFmtId="1" fontId="5" fillId="10" borderId="802" xfId="0" applyNumberFormat="1" applyFont="1" applyFill="1" applyBorder="1" applyAlignment="1">
      <alignment vertical="center" wrapText="1"/>
    </xf>
    <xf numFmtId="1" fontId="5" fillId="9" borderId="812" xfId="0" applyNumberFormat="1" applyFont="1" applyFill="1" applyBorder="1" applyAlignment="1">
      <alignment vertical="center" wrapText="1"/>
    </xf>
    <xf numFmtId="1" fontId="5" fillId="3" borderId="809" xfId="0" applyNumberFormat="1" applyFont="1" applyFill="1" applyBorder="1" applyAlignment="1">
      <alignment vertical="center" wrapText="1"/>
    </xf>
    <xf numFmtId="1" fontId="5" fillId="3" borderId="806" xfId="0" applyNumberFormat="1" applyFont="1" applyFill="1" applyBorder="1" applyAlignment="1">
      <alignment vertical="center" wrapText="1"/>
    </xf>
    <xf numFmtId="1" fontId="5" fillId="9" borderId="823" xfId="0" applyNumberFormat="1" applyFont="1" applyFill="1" applyBorder="1" applyAlignment="1">
      <alignment horizontal="left" vertical="center" wrapText="1"/>
    </xf>
    <xf numFmtId="1" fontId="2" fillId="9" borderId="824" xfId="0" applyNumberFormat="1" applyFont="1" applyFill="1" applyBorder="1"/>
    <xf numFmtId="1" fontId="5" fillId="0" borderId="824" xfId="0" applyNumberFormat="1" applyFont="1" applyBorder="1"/>
    <xf numFmtId="1" fontId="5" fillId="0" borderId="802" xfId="0" applyNumberFormat="1" applyFont="1" applyBorder="1"/>
    <xf numFmtId="1" fontId="5" fillId="0" borderId="797" xfId="0" applyNumberFormat="1" applyFont="1" applyBorder="1"/>
    <xf numFmtId="1" fontId="5" fillId="0" borderId="812" xfId="0" applyNumberFormat="1" applyFont="1" applyBorder="1" applyAlignment="1">
      <alignment vertical="center" wrapText="1"/>
    </xf>
    <xf numFmtId="1" fontId="17" fillId="0" borderId="779" xfId="0" applyNumberFormat="1" applyFont="1" applyBorder="1"/>
    <xf numFmtId="1" fontId="5" fillId="0" borderId="794" xfId="0" applyNumberFormat="1" applyFont="1" applyBorder="1"/>
    <xf numFmtId="1" fontId="5" fillId="0" borderId="459" xfId="0" applyNumberFormat="1" applyFont="1" applyBorder="1"/>
    <xf numFmtId="1" fontId="5" fillId="4" borderId="812" xfId="0" applyNumberFormat="1" applyFont="1" applyFill="1" applyBorder="1" applyProtection="1">
      <protection locked="0"/>
    </xf>
    <xf numFmtId="1" fontId="5" fillId="0" borderId="826" xfId="0" applyNumberFormat="1" applyFont="1" applyBorder="1" applyAlignment="1">
      <alignment horizontal="center" vertical="center" wrapText="1"/>
    </xf>
    <xf numFmtId="1" fontId="5" fillId="0" borderId="827" xfId="0" applyNumberFormat="1" applyFont="1" applyBorder="1" applyAlignment="1">
      <alignment horizontal="center" vertical="center"/>
    </xf>
    <xf numFmtId="1" fontId="5" fillId="3" borderId="812" xfId="0" applyNumberFormat="1" applyFont="1" applyFill="1" applyBorder="1"/>
    <xf numFmtId="1" fontId="5" fillId="4" borderId="828" xfId="0" applyNumberFormat="1" applyFont="1" applyFill="1" applyBorder="1" applyProtection="1">
      <protection locked="0"/>
    </xf>
    <xf numFmtId="1" fontId="5" fillId="0" borderId="829" xfId="0" applyNumberFormat="1" applyFont="1" applyBorder="1" applyAlignment="1">
      <alignment horizontal="center" vertical="center" wrapText="1"/>
    </xf>
    <xf numFmtId="1" fontId="5" fillId="4" borderId="826" xfId="0" applyNumberFormat="1" applyFont="1" applyFill="1" applyBorder="1" applyProtection="1">
      <protection locked="0"/>
    </xf>
    <xf numFmtId="1" fontId="5" fillId="4" borderId="794" xfId="0" applyNumberFormat="1" applyFont="1" applyFill="1" applyBorder="1" applyProtection="1">
      <protection locked="0"/>
    </xf>
    <xf numFmtId="1" fontId="7" fillId="0" borderId="823" xfId="0" applyNumberFormat="1" applyFont="1" applyBorder="1"/>
    <xf numFmtId="0" fontId="5" fillId="0" borderId="523" xfId="0" applyFont="1" applyBorder="1" applyAlignment="1">
      <alignment horizontal="center" wrapText="1"/>
    </xf>
    <xf numFmtId="0" fontId="5" fillId="0" borderId="826" xfId="0" applyFont="1" applyBorder="1" applyAlignment="1">
      <alignment horizontal="center" vertical="center" wrapText="1"/>
    </xf>
    <xf numFmtId="0" fontId="5" fillId="0" borderId="827" xfId="0" applyFont="1" applyBorder="1" applyAlignment="1">
      <alignment horizontal="center" vertical="center" wrapText="1"/>
    </xf>
    <xf numFmtId="1" fontId="5" fillId="0" borderId="826" xfId="0" applyNumberFormat="1" applyFont="1" applyBorder="1"/>
    <xf numFmtId="1" fontId="5" fillId="0" borderId="827" xfId="0" applyNumberFormat="1" applyFont="1" applyBorder="1"/>
    <xf numFmtId="1" fontId="5" fillId="0" borderId="830" xfId="0" applyNumberFormat="1" applyFont="1" applyBorder="1"/>
    <xf numFmtId="1" fontId="5" fillId="0" borderId="828" xfId="0" applyNumberFormat="1" applyFont="1" applyBorder="1"/>
    <xf numFmtId="1" fontId="5" fillId="10" borderId="815" xfId="0" applyNumberFormat="1" applyFont="1" applyFill="1" applyBorder="1"/>
    <xf numFmtId="1" fontId="5" fillId="0" borderId="828" xfId="0" applyNumberFormat="1" applyFont="1" applyBorder="1" applyAlignment="1" applyProtection="1">
      <alignment horizontal="left" wrapText="1"/>
      <protection hidden="1"/>
    </xf>
    <xf numFmtId="1" fontId="5" fillId="0" borderId="823" xfId="0" applyNumberFormat="1" applyFont="1" applyBorder="1"/>
    <xf numFmtId="1" fontId="5" fillId="4" borderId="822" xfId="0" applyNumberFormat="1" applyFont="1" applyFill="1" applyBorder="1" applyProtection="1">
      <protection locked="0"/>
    </xf>
    <xf numFmtId="1" fontId="5" fillId="0" borderId="825" xfId="0" applyNumberFormat="1" applyFont="1" applyBorder="1"/>
    <xf numFmtId="1" fontId="5" fillId="4" borderId="827" xfId="0" applyNumberFormat="1" applyFont="1" applyFill="1" applyBorder="1" applyProtection="1">
      <protection locked="0"/>
    </xf>
    <xf numFmtId="1" fontId="5" fillId="10" borderId="827" xfId="0" applyNumberFormat="1" applyFont="1" applyFill="1" applyBorder="1"/>
    <xf numFmtId="1" fontId="5" fillId="10" borderId="794" xfId="0" applyNumberFormat="1" applyFont="1" applyFill="1" applyBorder="1"/>
    <xf numFmtId="1" fontId="5" fillId="4" borderId="830" xfId="0" applyNumberFormat="1" applyFont="1" applyFill="1" applyBorder="1" applyProtection="1">
      <protection locked="0"/>
    </xf>
    <xf numFmtId="1" fontId="5" fillId="0" borderId="812" xfId="0" applyNumberFormat="1" applyFont="1" applyBorder="1" applyAlignment="1" applyProtection="1">
      <alignment horizontal="left" wrapText="1"/>
      <protection hidden="1"/>
    </xf>
    <xf numFmtId="1" fontId="5" fillId="0" borderId="825" xfId="0" applyNumberFormat="1" applyFont="1" applyBorder="1" applyAlignment="1" applyProtection="1">
      <alignment horizontal="left" wrapText="1"/>
      <protection hidden="1"/>
    </xf>
    <xf numFmtId="1" fontId="5" fillId="0" borderId="819" xfId="0" applyNumberFormat="1" applyFont="1" applyBorder="1"/>
    <xf numFmtId="1" fontId="5" fillId="10" borderId="741" xfId="0" applyNumberFormat="1" applyFont="1" applyFill="1" applyBorder="1"/>
    <xf numFmtId="1" fontId="5" fillId="0" borderId="824" xfId="0" applyNumberFormat="1" applyFont="1" applyBorder="1" applyAlignment="1">
      <alignment horizontal="center" vertical="center" wrapText="1"/>
    </xf>
    <xf numFmtId="0" fontId="5" fillId="0" borderId="830" xfId="0" applyFont="1" applyBorder="1" applyAlignment="1">
      <alignment horizontal="center" vertical="center" wrapText="1"/>
    </xf>
    <xf numFmtId="1" fontId="5" fillId="4" borderId="804" xfId="0" applyNumberFormat="1" applyFont="1" applyFill="1" applyBorder="1" applyProtection="1">
      <protection locked="0"/>
    </xf>
    <xf numFmtId="0" fontId="5" fillId="5" borderId="830" xfId="0" applyFont="1" applyFill="1" applyBorder="1" applyProtection="1">
      <protection locked="0"/>
    </xf>
    <xf numFmtId="0" fontId="5" fillId="5" borderId="515" xfId="0" applyFont="1" applyFill="1" applyBorder="1" applyProtection="1">
      <protection locked="0"/>
    </xf>
    <xf numFmtId="1" fontId="4" fillId="0" borderId="831" xfId="0" applyNumberFormat="1" applyFont="1" applyBorder="1"/>
    <xf numFmtId="0" fontId="5" fillId="0" borderId="826" xfId="0" applyFont="1" applyBorder="1" applyAlignment="1">
      <alignment wrapText="1"/>
    </xf>
    <xf numFmtId="0" fontId="5" fillId="0" borderId="741" xfId="0" applyFont="1" applyBorder="1" applyAlignment="1">
      <alignment horizontal="center" wrapText="1"/>
    </xf>
    <xf numFmtId="0" fontId="5" fillId="0" borderId="797" xfId="0" applyFont="1" applyBorder="1" applyAlignment="1">
      <alignment horizontal="center" wrapText="1"/>
    </xf>
    <xf numFmtId="0" fontId="5" fillId="0" borderId="834" xfId="0" applyFont="1" applyBorder="1" applyAlignment="1">
      <alignment horizontal="center" wrapText="1"/>
    </xf>
    <xf numFmtId="0" fontId="5" fillId="0" borderId="809" xfId="0" applyFont="1" applyBorder="1"/>
    <xf numFmtId="0" fontId="5" fillId="0" borderId="806" xfId="0" applyFont="1" applyBorder="1"/>
    <xf numFmtId="0" fontId="5" fillId="0" borderId="828" xfId="0" applyFont="1" applyBorder="1"/>
    <xf numFmtId="0" fontId="5" fillId="5" borderId="809" xfId="0" applyFont="1" applyFill="1" applyBorder="1" applyProtection="1">
      <protection locked="0"/>
    </xf>
    <xf numFmtId="0" fontId="5" fillId="5" borderId="806" xfId="0" applyFont="1" applyFill="1" applyBorder="1" applyProtection="1">
      <protection locked="0"/>
    </xf>
    <xf numFmtId="0" fontId="5" fillId="5" borderId="835" xfId="0" applyFont="1" applyFill="1" applyBorder="1" applyProtection="1">
      <protection locked="0"/>
    </xf>
    <xf numFmtId="0" fontId="5" fillId="0" borderId="741" xfId="0" applyFont="1" applyBorder="1"/>
    <xf numFmtId="0" fontId="5" fillId="5" borderId="741" xfId="0" applyFont="1" applyFill="1" applyBorder="1" applyProtection="1">
      <protection locked="0"/>
    </xf>
    <xf numFmtId="1" fontId="5" fillId="0" borderId="827" xfId="0" applyNumberFormat="1" applyFont="1" applyBorder="1" applyAlignment="1">
      <alignment horizontal="center" vertical="center" wrapText="1"/>
    </xf>
    <xf numFmtId="1" fontId="5" fillId="0" borderId="837" xfId="0" applyNumberFormat="1" applyFont="1" applyBorder="1" applyAlignment="1">
      <alignment horizontal="center" vertical="center" wrapText="1"/>
    </xf>
    <xf numFmtId="1" fontId="5" fillId="0" borderId="809" xfId="0" applyNumberFormat="1" applyFont="1" applyBorder="1"/>
    <xf numFmtId="1" fontId="5" fillId="0" borderId="806" xfId="0" applyNumberFormat="1" applyFont="1" applyBorder="1"/>
    <xf numFmtId="1" fontId="5" fillId="3" borderId="826" xfId="1" applyNumberFormat="1" applyFont="1" applyFill="1" applyBorder="1"/>
    <xf numFmtId="1" fontId="5" fillId="3" borderId="827" xfId="1" applyNumberFormat="1" applyFont="1" applyFill="1" applyBorder="1"/>
    <xf numFmtId="1" fontId="5" fillId="3" borderId="838" xfId="1" applyNumberFormat="1" applyFont="1" applyFill="1" applyBorder="1"/>
    <xf numFmtId="1" fontId="5" fillId="0" borderId="828" xfId="0" applyNumberFormat="1" applyFont="1" applyBorder="1" applyAlignment="1">
      <alignment wrapText="1"/>
    </xf>
    <xf numFmtId="1" fontId="5" fillId="3" borderId="809" xfId="1" applyNumberFormat="1" applyFont="1" applyFill="1" applyBorder="1"/>
    <xf numFmtId="1" fontId="5" fillId="3" borderId="839" xfId="1" applyNumberFormat="1" applyFont="1" applyFill="1" applyBorder="1"/>
    <xf numFmtId="1" fontId="5" fillId="4" borderId="840" xfId="0" applyNumberFormat="1" applyFont="1" applyFill="1" applyBorder="1" applyProtection="1">
      <protection locked="0"/>
    </xf>
    <xf numFmtId="1" fontId="4" fillId="3" borderId="841" xfId="0" applyNumberFormat="1" applyFont="1" applyFill="1" applyBorder="1"/>
    <xf numFmtId="1" fontId="5" fillId="0" borderId="845" xfId="0" applyNumberFormat="1" applyFont="1" applyBorder="1"/>
    <xf numFmtId="1" fontId="5" fillId="0" borderId="846" xfId="0" applyNumberFormat="1" applyFont="1" applyBorder="1"/>
    <xf numFmtId="1" fontId="5" fillId="0" borderId="847" xfId="0" applyNumberFormat="1" applyFont="1" applyBorder="1"/>
    <xf numFmtId="1" fontId="5" fillId="4" borderId="845" xfId="0" applyNumberFormat="1" applyFont="1" applyFill="1" applyBorder="1" applyProtection="1">
      <protection locked="0"/>
    </xf>
    <xf numFmtId="1" fontId="5" fillId="4" borderId="848" xfId="0" applyNumberFormat="1" applyFont="1" applyFill="1" applyBorder="1" applyProtection="1">
      <protection locked="0"/>
    </xf>
    <xf numFmtId="1" fontId="5" fillId="4" borderId="849" xfId="0" applyNumberFormat="1" applyFont="1" applyFill="1" applyBorder="1" applyProtection="1">
      <protection locked="0"/>
    </xf>
    <xf numFmtId="1" fontId="5" fillId="4" borderId="850" xfId="0" applyNumberFormat="1" applyFont="1" applyFill="1" applyBorder="1" applyProtection="1">
      <protection locked="0"/>
    </xf>
    <xf numFmtId="1" fontId="7" fillId="0" borderId="851" xfId="0" applyNumberFormat="1" applyFont="1" applyBorder="1"/>
    <xf numFmtId="1" fontId="5" fillId="0" borderId="855" xfId="0" applyNumberFormat="1" applyFont="1" applyBorder="1" applyAlignment="1">
      <alignment horizontal="center" vertical="center" wrapText="1"/>
    </xf>
    <xf numFmtId="1" fontId="5" fillId="0" borderId="856" xfId="0" applyNumberFormat="1" applyFont="1" applyBorder="1" applyAlignment="1">
      <alignment horizontal="center" vertical="center" wrapText="1"/>
    </xf>
    <xf numFmtId="1" fontId="5" fillId="0" borderId="848" xfId="0" applyNumberFormat="1" applyFont="1" applyBorder="1" applyAlignment="1">
      <alignment horizontal="center" vertical="center" wrapText="1"/>
    </xf>
    <xf numFmtId="1" fontId="5" fillId="0" borderId="859" xfId="0" applyNumberFormat="1" applyFont="1" applyBorder="1" applyAlignment="1">
      <alignment horizontal="center" vertical="center" wrapText="1"/>
    </xf>
    <xf numFmtId="1" fontId="5" fillId="0" borderId="845" xfId="0" applyNumberFormat="1" applyFont="1" applyBorder="1" applyAlignment="1">
      <alignment horizontal="center" vertical="center" wrapText="1"/>
    </xf>
    <xf numFmtId="1" fontId="5" fillId="0" borderId="846" xfId="0" applyNumberFormat="1" applyFont="1" applyBorder="1" applyAlignment="1">
      <alignment horizontal="center" vertical="center" wrapText="1"/>
    </xf>
    <xf numFmtId="1" fontId="5" fillId="0" borderId="860" xfId="0" applyNumberFormat="1" applyFont="1" applyBorder="1" applyAlignment="1">
      <alignment horizontal="center" vertical="center" wrapText="1"/>
    </xf>
    <xf numFmtId="1" fontId="5" fillId="0" borderId="848" xfId="0" applyNumberFormat="1" applyFont="1" applyBorder="1"/>
    <xf numFmtId="1" fontId="7" fillId="0" borderId="855" xfId="0" applyNumberFormat="1" applyFont="1" applyBorder="1"/>
    <xf numFmtId="1" fontId="7" fillId="0" borderId="863" xfId="0" applyNumberFormat="1" applyFont="1" applyBorder="1"/>
    <xf numFmtId="1" fontId="5" fillId="0" borderId="865" xfId="0" applyNumberFormat="1" applyFont="1" applyBorder="1" applyAlignment="1">
      <alignment horizontal="center" vertical="center" wrapText="1"/>
    </xf>
    <xf numFmtId="1" fontId="5" fillId="0" borderId="866" xfId="0" applyNumberFormat="1" applyFont="1" applyBorder="1" applyAlignment="1">
      <alignment horizontal="center" vertical="center" wrapText="1"/>
    </xf>
    <xf numFmtId="1" fontId="5" fillId="0" borderId="867" xfId="0" applyNumberFormat="1" applyFont="1" applyBorder="1" applyAlignment="1">
      <alignment horizontal="center" vertical="center" wrapText="1"/>
    </xf>
    <xf numFmtId="1" fontId="5" fillId="0" borderId="868" xfId="0" applyNumberFormat="1" applyFont="1" applyBorder="1" applyAlignment="1">
      <alignment horizontal="center" vertical="center" wrapText="1"/>
    </xf>
    <xf numFmtId="1" fontId="5" fillId="0" borderId="869" xfId="0" applyNumberFormat="1" applyFont="1" applyBorder="1" applyAlignment="1">
      <alignment horizontal="center" vertical="center" wrapText="1"/>
    </xf>
    <xf numFmtId="1" fontId="5" fillId="0" borderId="870" xfId="0" applyNumberFormat="1" applyFont="1" applyBorder="1"/>
    <xf numFmtId="1" fontId="5" fillId="0" borderId="871" xfId="0" applyNumberFormat="1" applyFont="1" applyBorder="1"/>
    <xf numFmtId="1" fontId="5" fillId="0" borderId="872" xfId="0" applyNumberFormat="1" applyFont="1" applyBorder="1"/>
    <xf numFmtId="1" fontId="5" fillId="0" borderId="873" xfId="0" applyNumberFormat="1" applyFont="1" applyBorder="1"/>
    <xf numFmtId="1" fontId="5" fillId="0" borderId="874" xfId="0" applyNumberFormat="1" applyFont="1" applyBorder="1" applyAlignment="1">
      <alignment horizontal="center"/>
    </xf>
    <xf numFmtId="1" fontId="5" fillId="0" borderId="868" xfId="0" applyNumberFormat="1" applyFont="1" applyBorder="1"/>
    <xf numFmtId="1" fontId="5" fillId="0" borderId="869" xfId="0" applyNumberFormat="1" applyFont="1" applyBorder="1"/>
    <xf numFmtId="1" fontId="5" fillId="0" borderId="866" xfId="0" applyNumberFormat="1" applyFont="1" applyBorder="1"/>
    <xf numFmtId="1" fontId="5" fillId="0" borderId="867" xfId="0" applyNumberFormat="1" applyFont="1" applyBorder="1"/>
    <xf numFmtId="1" fontId="5" fillId="0" borderId="875" xfId="0" applyNumberFormat="1" applyFont="1" applyBorder="1"/>
    <xf numFmtId="1" fontId="5" fillId="0" borderId="742" xfId="0" applyNumberFormat="1" applyFont="1" applyBorder="1"/>
    <xf numFmtId="1" fontId="5" fillId="0" borderId="875" xfId="0" applyNumberFormat="1" applyFont="1" applyBorder="1" applyAlignment="1">
      <alignment horizontal="center" vertical="center" wrapText="1"/>
    </xf>
    <xf numFmtId="1" fontId="5" fillId="0" borderId="809" xfId="0" applyNumberFormat="1" applyFont="1" applyBorder="1" applyAlignment="1">
      <alignment horizontal="right" vertical="center" wrapText="1"/>
    </xf>
    <xf numFmtId="1" fontId="5" fillId="0" borderId="873" xfId="0" applyNumberFormat="1" applyFont="1" applyBorder="1" applyAlignment="1">
      <alignment horizontal="right"/>
    </xf>
    <xf numFmtId="1" fontId="5" fillId="4" borderId="873" xfId="0" applyNumberFormat="1" applyFont="1" applyFill="1" applyBorder="1" applyProtection="1">
      <protection locked="0"/>
    </xf>
    <xf numFmtId="1" fontId="5" fillId="4" borderId="877" xfId="0" applyNumberFormat="1" applyFont="1" applyFill="1" applyBorder="1" applyProtection="1">
      <protection locked="0"/>
    </xf>
    <xf numFmtId="1" fontId="5" fillId="0" borderId="868" xfId="0" applyNumberFormat="1" applyFont="1" applyBorder="1" applyAlignment="1">
      <alignment horizontal="right"/>
    </xf>
    <xf numFmtId="1" fontId="5" fillId="0" borderId="869" xfId="0" applyNumberFormat="1" applyFont="1" applyBorder="1" applyAlignment="1">
      <alignment horizontal="right"/>
    </xf>
    <xf numFmtId="1" fontId="5" fillId="0" borderId="866" xfId="0" applyNumberFormat="1" applyFont="1" applyBorder="1" applyAlignment="1">
      <alignment horizontal="right"/>
    </xf>
    <xf numFmtId="1" fontId="5" fillId="0" borderId="865" xfId="0" applyNumberFormat="1" applyFont="1" applyBorder="1" applyAlignment="1">
      <alignment horizontal="right"/>
    </xf>
    <xf numFmtId="1" fontId="5" fillId="0" borderId="875" xfId="0" applyNumberFormat="1" applyFont="1" applyBorder="1" applyAlignment="1">
      <alignment horizontal="right"/>
    </xf>
    <xf numFmtId="1" fontId="5" fillId="0" borderId="867" xfId="0" applyNumberFormat="1" applyFont="1" applyBorder="1" applyAlignment="1">
      <alignment horizontal="right"/>
    </xf>
    <xf numFmtId="1" fontId="5" fillId="0" borderId="742" xfId="0" applyNumberFormat="1" applyFont="1" applyBorder="1" applyAlignment="1">
      <alignment horizontal="right"/>
    </xf>
    <xf numFmtId="1" fontId="5" fillId="0" borderId="878" xfId="0" applyNumberFormat="1" applyFont="1" applyBorder="1" applyAlignment="1">
      <alignment horizontal="center" vertical="center" wrapText="1"/>
    </xf>
    <xf numFmtId="1" fontId="5" fillId="4" borderId="879" xfId="0" applyNumberFormat="1" applyFont="1" applyFill="1" applyBorder="1" applyProtection="1">
      <protection locked="0"/>
    </xf>
    <xf numFmtId="1" fontId="5" fillId="0" borderId="866" xfId="0" applyNumberFormat="1" applyFont="1" applyBorder="1" applyAlignment="1">
      <alignment horizontal="center" vertical="center"/>
    </xf>
    <xf numFmtId="1" fontId="5" fillId="0" borderId="868" xfId="0" applyNumberFormat="1" applyFont="1" applyBorder="1" applyAlignment="1">
      <alignment horizontal="center" vertical="center"/>
    </xf>
    <xf numFmtId="1" fontId="5" fillId="0" borderId="869" xfId="0" applyNumberFormat="1" applyFont="1" applyBorder="1" applyAlignment="1">
      <alignment horizontal="center" vertical="center"/>
    </xf>
    <xf numFmtId="1" fontId="4" fillId="0" borderId="865" xfId="0" applyNumberFormat="1" applyFont="1" applyBorder="1"/>
    <xf numFmtId="1" fontId="5" fillId="0" borderId="868" xfId="0" applyNumberFormat="1" applyFont="1" applyBorder="1" applyAlignment="1">
      <alignment wrapText="1"/>
    </xf>
    <xf numFmtId="1" fontId="5" fillId="0" borderId="869" xfId="0" applyNumberFormat="1" applyFont="1" applyBorder="1" applyAlignment="1">
      <alignment wrapText="1"/>
    </xf>
    <xf numFmtId="1" fontId="5" fillId="4" borderId="868" xfId="0" applyNumberFormat="1" applyFont="1" applyFill="1" applyBorder="1" applyProtection="1">
      <protection locked="0"/>
    </xf>
    <xf numFmtId="1" fontId="5" fillId="4" borderId="875" xfId="0" applyNumberFormat="1" applyFont="1" applyFill="1" applyBorder="1" applyProtection="1">
      <protection locked="0"/>
    </xf>
    <xf numFmtId="1" fontId="5" fillId="4" borderId="866" xfId="0" applyNumberFormat="1" applyFont="1" applyFill="1" applyBorder="1" applyProtection="1">
      <protection locked="0"/>
    </xf>
    <xf numFmtId="1" fontId="5" fillId="4" borderId="865" xfId="0" applyNumberFormat="1" applyFont="1" applyFill="1" applyBorder="1" applyProtection="1">
      <protection locked="0"/>
    </xf>
    <xf numFmtId="1" fontId="5" fillId="4" borderId="880" xfId="0" applyNumberFormat="1" applyFont="1" applyFill="1" applyBorder="1" applyProtection="1">
      <protection locked="0"/>
    </xf>
    <xf numFmtId="1" fontId="5" fillId="4" borderId="874" xfId="0" applyNumberFormat="1" applyFont="1" applyFill="1" applyBorder="1" applyProtection="1">
      <protection locked="0"/>
    </xf>
    <xf numFmtId="1" fontId="7" fillId="10" borderId="864" xfId="0" applyNumberFormat="1" applyFont="1" applyFill="1" applyBorder="1" applyAlignment="1">
      <alignment horizontal="center"/>
    </xf>
    <xf numFmtId="1" fontId="7" fillId="10" borderId="865" xfId="0" applyNumberFormat="1" applyFont="1" applyFill="1" applyBorder="1" applyAlignment="1">
      <alignment horizontal="center"/>
    </xf>
    <xf numFmtId="1" fontId="7" fillId="10" borderId="866" xfId="0" applyNumberFormat="1" applyFont="1" applyFill="1" applyBorder="1" applyAlignment="1">
      <alignment horizontal="center"/>
    </xf>
    <xf numFmtId="1" fontId="7" fillId="10" borderId="874" xfId="0" applyNumberFormat="1" applyFont="1" applyFill="1" applyBorder="1" applyAlignment="1">
      <alignment horizontal="center"/>
    </xf>
    <xf numFmtId="1" fontId="5" fillId="0" borderId="873" xfId="0" applyNumberFormat="1" applyFont="1" applyBorder="1" applyAlignment="1">
      <alignment wrapText="1"/>
    </xf>
    <xf numFmtId="1" fontId="5" fillId="0" borderId="866" xfId="0" applyNumberFormat="1" applyFont="1" applyBorder="1" applyAlignment="1">
      <alignment wrapText="1"/>
    </xf>
    <xf numFmtId="1" fontId="5" fillId="10" borderId="873" xfId="0" applyNumberFormat="1" applyFont="1" applyFill="1" applyBorder="1"/>
    <xf numFmtId="1" fontId="5" fillId="0" borderId="881" xfId="0" applyNumberFormat="1" applyFont="1" applyBorder="1" applyAlignment="1">
      <alignment wrapText="1"/>
    </xf>
    <xf numFmtId="1" fontId="5" fillId="10" borderId="881" xfId="0" applyNumberFormat="1" applyFont="1" applyFill="1" applyBorder="1"/>
    <xf numFmtId="1" fontId="5" fillId="4" borderId="881" xfId="0" applyNumberFormat="1" applyFont="1" applyFill="1" applyBorder="1" applyProtection="1">
      <protection locked="0"/>
    </xf>
    <xf numFmtId="1" fontId="4" fillId="0" borderId="864" xfId="0" applyNumberFormat="1" applyFont="1" applyBorder="1"/>
    <xf numFmtId="1" fontId="5" fillId="0" borderId="877" xfId="0" applyNumberFormat="1" applyFont="1" applyBorder="1" applyAlignment="1">
      <alignment wrapText="1"/>
    </xf>
    <xf numFmtId="1" fontId="5" fillId="14" borderId="879" xfId="0" applyNumberFormat="1" applyFont="1" applyFill="1" applyBorder="1"/>
    <xf numFmtId="1" fontId="5" fillId="14" borderId="739" xfId="0" applyNumberFormat="1" applyFont="1" applyFill="1" applyBorder="1"/>
    <xf numFmtId="1" fontId="5" fillId="14" borderId="742" xfId="0" applyNumberFormat="1" applyFont="1" applyFill="1" applyBorder="1"/>
    <xf numFmtId="1" fontId="5" fillId="0" borderId="813" xfId="0" applyNumberFormat="1" applyFont="1" applyBorder="1" applyAlignment="1">
      <alignment wrapText="1"/>
    </xf>
    <xf numFmtId="1" fontId="5" fillId="0" borderId="882" xfId="0" applyNumberFormat="1" applyFont="1" applyBorder="1" applyAlignment="1">
      <alignment horizontal="center" vertical="center"/>
    </xf>
    <xf numFmtId="1" fontId="5" fillId="0" borderId="882" xfId="0" applyNumberFormat="1" applyFont="1" applyBorder="1" applyAlignment="1">
      <alignment horizontal="center" vertical="center" wrapText="1"/>
    </xf>
    <xf numFmtId="1" fontId="5" fillId="4" borderId="882" xfId="0" applyNumberFormat="1" applyFont="1" applyFill="1" applyBorder="1" applyProtection="1">
      <protection locked="0"/>
    </xf>
    <xf numFmtId="1" fontId="7" fillId="10" borderId="865" xfId="0" applyNumberFormat="1" applyFont="1" applyFill="1" applyBorder="1"/>
    <xf numFmtId="1" fontId="7" fillId="10" borderId="867" xfId="0" applyNumberFormat="1" applyFont="1" applyFill="1" applyBorder="1"/>
    <xf numFmtId="1" fontId="7" fillId="10" borderId="866" xfId="0" applyNumberFormat="1" applyFont="1" applyFill="1" applyBorder="1"/>
    <xf numFmtId="1" fontId="5" fillId="0" borderId="882" xfId="0" applyNumberFormat="1" applyFont="1" applyBorder="1" applyAlignment="1">
      <alignment wrapText="1"/>
    </xf>
    <xf numFmtId="1" fontId="7" fillId="4" borderId="868" xfId="0" applyNumberFormat="1" applyFont="1" applyFill="1" applyBorder="1" applyProtection="1">
      <protection locked="0"/>
    </xf>
    <xf numFmtId="1" fontId="7" fillId="4" borderId="866" xfId="0" applyNumberFormat="1" applyFont="1" applyFill="1" applyBorder="1" applyProtection="1">
      <protection locked="0"/>
    </xf>
    <xf numFmtId="1" fontId="5" fillId="14" borderId="741" xfId="0" applyNumberFormat="1" applyFont="1" applyFill="1" applyBorder="1"/>
    <xf numFmtId="1" fontId="5" fillId="0" borderId="884" xfId="0" applyNumberFormat="1" applyFont="1" applyBorder="1" applyAlignment="1">
      <alignment horizontal="center" vertical="center" wrapText="1"/>
    </xf>
    <xf numFmtId="1" fontId="5" fillId="0" borderId="883" xfId="0" applyNumberFormat="1" applyFont="1" applyBorder="1" applyAlignment="1" applyProtection="1">
      <alignment horizontal="center" vertical="center" wrapText="1"/>
      <protection hidden="1"/>
    </xf>
    <xf numFmtId="1" fontId="5" fillId="0" borderId="868" xfId="0" applyNumberFormat="1" applyFont="1" applyBorder="1" applyAlignment="1" applyProtection="1">
      <alignment horizontal="center" vertical="center"/>
      <protection hidden="1"/>
    </xf>
    <xf numFmtId="1" fontId="5" fillId="0" borderId="883" xfId="0" applyNumberFormat="1" applyFont="1" applyBorder="1" applyAlignment="1">
      <alignment horizontal="right" wrapText="1"/>
    </xf>
    <xf numFmtId="1" fontId="5" fillId="0" borderId="881" xfId="0" applyNumberFormat="1" applyFont="1" applyBorder="1" applyAlignment="1">
      <alignment horizontal="right" wrapText="1"/>
    </xf>
    <xf numFmtId="1" fontId="7" fillId="0" borderId="885" xfId="0" applyNumberFormat="1" applyFont="1" applyBorder="1"/>
    <xf numFmtId="1" fontId="5" fillId="0" borderId="886" xfId="0" applyNumberFormat="1" applyFont="1" applyBorder="1" applyAlignment="1">
      <alignment horizontal="center" vertical="center" wrapText="1"/>
    </xf>
    <xf numFmtId="1" fontId="5" fillId="0" borderId="880" xfId="0" applyNumberFormat="1" applyFont="1" applyBorder="1" applyAlignment="1">
      <alignment horizontal="center" vertical="center" wrapText="1"/>
    </xf>
    <xf numFmtId="1" fontId="5" fillId="0" borderId="880" xfId="0" applyNumberFormat="1" applyFont="1" applyBorder="1" applyAlignment="1">
      <alignment wrapText="1"/>
    </xf>
    <xf numFmtId="1" fontId="5" fillId="0" borderId="878" xfId="0" applyNumberFormat="1" applyFont="1" applyBorder="1" applyAlignment="1">
      <alignment wrapText="1"/>
    </xf>
    <xf numFmtId="1" fontId="5" fillId="0" borderId="887" xfId="0" applyNumberFormat="1" applyFont="1" applyBorder="1" applyAlignment="1">
      <alignment wrapText="1"/>
    </xf>
    <xf numFmtId="1" fontId="5" fillId="14" borderId="881" xfId="0" applyNumberFormat="1" applyFont="1" applyFill="1" applyBorder="1"/>
    <xf numFmtId="1" fontId="5" fillId="22" borderId="888" xfId="3" applyNumberFormat="1" applyFont="1" applyBorder="1" applyProtection="1">
      <protection locked="0"/>
    </xf>
    <xf numFmtId="1" fontId="5" fillId="22" borderId="889" xfId="3" applyNumberFormat="1" applyFont="1" applyBorder="1" applyProtection="1">
      <protection locked="0"/>
    </xf>
    <xf numFmtId="1" fontId="5" fillId="22" borderId="890" xfId="3" applyNumberFormat="1" applyFont="1" applyBorder="1" applyProtection="1">
      <protection locked="0"/>
    </xf>
    <xf numFmtId="1" fontId="5" fillId="22" borderId="891" xfId="3" applyNumberFormat="1" applyFont="1" applyBorder="1" applyProtection="1">
      <protection locked="0"/>
    </xf>
    <xf numFmtId="1" fontId="5" fillId="22" borderId="892" xfId="3" applyNumberFormat="1" applyFont="1" applyBorder="1" applyProtection="1">
      <protection locked="0"/>
    </xf>
    <xf numFmtId="1" fontId="5" fillId="22" borderId="893" xfId="3" applyNumberFormat="1" applyFont="1" applyBorder="1" applyProtection="1">
      <protection locked="0"/>
    </xf>
    <xf numFmtId="1" fontId="7" fillId="0" borderId="895" xfId="0" applyNumberFormat="1" applyFont="1" applyBorder="1"/>
    <xf numFmtId="1" fontId="5" fillId="0" borderId="895" xfId="0" applyNumberFormat="1" applyFont="1" applyBorder="1" applyAlignment="1">
      <alignment horizontal="center" vertical="center"/>
    </xf>
    <xf numFmtId="1" fontId="5" fillId="0" borderId="894" xfId="0" applyNumberFormat="1" applyFont="1" applyBorder="1" applyAlignment="1">
      <alignment horizontal="center" vertical="center"/>
    </xf>
    <xf numFmtId="1" fontId="5" fillId="0" borderId="894" xfId="0" applyNumberFormat="1" applyFont="1" applyBorder="1" applyAlignment="1">
      <alignment horizontal="center" vertical="center" wrapText="1"/>
    </xf>
    <xf numFmtId="1" fontId="5" fillId="0" borderId="847" xfId="0" applyNumberFormat="1" applyFont="1" applyBorder="1" applyAlignment="1">
      <alignment horizontal="center" vertical="center" wrapText="1"/>
    </xf>
    <xf numFmtId="1" fontId="5" fillId="0" borderId="849" xfId="0" applyNumberFormat="1" applyFont="1" applyBorder="1" applyAlignment="1">
      <alignment horizontal="center" vertical="center" wrapText="1"/>
    </xf>
    <xf numFmtId="1" fontId="5" fillId="0" borderId="850" xfId="0" applyNumberFormat="1" applyFont="1" applyBorder="1" applyAlignment="1">
      <alignment horizontal="center" vertical="center" wrapText="1"/>
    </xf>
    <xf numFmtId="1" fontId="5" fillId="10" borderId="897" xfId="0" applyNumberFormat="1" applyFont="1" applyFill="1" applyBorder="1"/>
    <xf numFmtId="1" fontId="5" fillId="0" borderId="894" xfId="0" applyNumberFormat="1" applyFont="1" applyBorder="1" applyAlignment="1">
      <alignment wrapText="1"/>
    </xf>
    <xf numFmtId="1" fontId="5" fillId="4" borderId="898" xfId="0" applyNumberFormat="1" applyFont="1" applyFill="1" applyBorder="1" applyProtection="1">
      <protection locked="0"/>
    </xf>
    <xf numFmtId="1" fontId="5" fillId="4" borderId="855" xfId="0" applyNumberFormat="1" applyFont="1" applyFill="1" applyBorder="1" applyProtection="1">
      <protection locked="0"/>
    </xf>
    <xf numFmtId="1" fontId="5" fillId="4" borderId="856" xfId="0" applyNumberFormat="1" applyFont="1" applyFill="1" applyBorder="1" applyProtection="1">
      <protection locked="0"/>
    </xf>
    <xf numFmtId="1" fontId="5" fillId="4" borderId="846" xfId="0" applyNumberFormat="1" applyFont="1" applyFill="1" applyBorder="1" applyProtection="1">
      <protection locked="0"/>
    </xf>
    <xf numFmtId="1" fontId="5" fillId="0" borderId="825" xfId="0" applyNumberFormat="1" applyFont="1" applyBorder="1" applyAlignment="1">
      <alignment wrapText="1"/>
    </xf>
    <xf numFmtId="1" fontId="5" fillId="4" borderId="899" xfId="0" applyNumberFormat="1" applyFont="1" applyFill="1" applyBorder="1" applyProtection="1">
      <protection locked="0"/>
    </xf>
    <xf numFmtId="1" fontId="5" fillId="4" borderId="894" xfId="0" applyNumberFormat="1" applyFont="1" applyFill="1" applyBorder="1" applyProtection="1">
      <protection locked="0"/>
    </xf>
    <xf numFmtId="1" fontId="5" fillId="4" borderId="895" xfId="0" applyNumberFormat="1" applyFont="1" applyFill="1" applyBorder="1" applyProtection="1">
      <protection locked="0"/>
    </xf>
    <xf numFmtId="1" fontId="5" fillId="4" borderId="900" xfId="0" applyNumberFormat="1" applyFont="1" applyFill="1" applyBorder="1" applyProtection="1">
      <protection locked="0"/>
    </xf>
    <xf numFmtId="1" fontId="5" fillId="0" borderId="848" xfId="0" applyNumberFormat="1" applyFont="1" applyBorder="1" applyAlignment="1">
      <alignment horizontal="center" vertical="center"/>
    </xf>
    <xf numFmtId="1" fontId="5" fillId="0" borderId="898" xfId="0" applyNumberFormat="1" applyFont="1" applyBorder="1" applyAlignment="1">
      <alignment horizontal="center" vertical="center" wrapText="1"/>
    </xf>
    <xf numFmtId="1" fontId="5" fillId="0" borderId="844" xfId="0" applyNumberFormat="1" applyFont="1" applyBorder="1"/>
    <xf numFmtId="1" fontId="5" fillId="0" borderId="848" xfId="0" applyNumberFormat="1" applyFont="1" applyBorder="1" applyAlignment="1">
      <alignment wrapText="1"/>
    </xf>
    <xf numFmtId="1" fontId="4" fillId="0" borderId="901" xfId="0" applyNumberFormat="1" applyFont="1" applyBorder="1"/>
    <xf numFmtId="1" fontId="7" fillId="0" borderId="902" xfId="0" applyNumberFormat="1" applyFont="1" applyBorder="1"/>
    <xf numFmtId="1" fontId="5" fillId="0" borderId="842" xfId="0" applyNumberFormat="1" applyFont="1" applyBorder="1" applyAlignment="1">
      <alignment horizontal="center" vertical="center" wrapText="1"/>
    </xf>
    <xf numFmtId="1" fontId="5" fillId="0" borderId="860" xfId="0" applyNumberFormat="1" applyFont="1" applyBorder="1" applyAlignment="1">
      <alignment horizontal="center" vertical="center"/>
    </xf>
    <xf numFmtId="1" fontId="5" fillId="0" borderId="899" xfId="0" applyNumberFormat="1" applyFont="1" applyBorder="1" applyAlignment="1">
      <alignment horizontal="center" vertical="center"/>
    </xf>
    <xf numFmtId="1" fontId="5" fillId="0" borderId="845" xfId="0" applyNumberFormat="1" applyFont="1" applyBorder="1" applyAlignment="1">
      <alignment horizontal="center" vertical="center"/>
    </xf>
    <xf numFmtId="1" fontId="5" fillId="0" borderId="828" xfId="0" applyNumberFormat="1" applyFont="1" applyBorder="1" applyAlignment="1">
      <alignment horizontal="right"/>
    </xf>
    <xf numFmtId="1" fontId="5" fillId="14" borderId="846" xfId="0" applyNumberFormat="1" applyFont="1" applyFill="1" applyBorder="1"/>
    <xf numFmtId="1" fontId="5" fillId="14" borderId="848" xfId="0" applyNumberFormat="1" applyFont="1" applyFill="1" applyBorder="1"/>
    <xf numFmtId="1" fontId="5" fillId="0" borderId="899" xfId="0" applyNumberFormat="1" applyFont="1" applyBorder="1" applyAlignment="1">
      <alignment horizontal="right" wrapText="1"/>
    </xf>
    <xf numFmtId="1" fontId="5" fillId="0" borderId="894" xfId="0" applyNumberFormat="1" applyFont="1" applyBorder="1" applyAlignment="1">
      <alignment horizontal="right"/>
    </xf>
    <xf numFmtId="1" fontId="5" fillId="0" borderId="903" xfId="0" applyNumberFormat="1" applyFont="1" applyBorder="1" applyAlignment="1">
      <alignment horizontal="center" vertical="center" wrapText="1"/>
    </xf>
    <xf numFmtId="1" fontId="5" fillId="0" borderId="898" xfId="0" applyNumberFormat="1" applyFont="1" applyBorder="1" applyAlignment="1">
      <alignment horizontal="center" vertical="center"/>
    </xf>
    <xf numFmtId="1" fontId="5" fillId="0" borderId="900" xfId="0" applyNumberFormat="1" applyFont="1" applyBorder="1" applyAlignment="1">
      <alignment horizontal="center" vertical="center" wrapText="1"/>
    </xf>
    <xf numFmtId="1" fontId="5" fillId="0" borderId="899" xfId="0" applyNumberFormat="1" applyFont="1" applyBorder="1" applyAlignment="1">
      <alignment horizontal="center" vertical="center" wrapText="1"/>
    </xf>
    <xf numFmtId="1" fontId="5" fillId="0" borderId="828" xfId="0" applyNumberFormat="1" applyFont="1" applyBorder="1" applyAlignment="1">
      <alignment horizontal="right" wrapText="1"/>
    </xf>
    <xf numFmtId="1" fontId="2" fillId="9" borderId="844" xfId="0" applyNumberFormat="1" applyFont="1" applyFill="1" applyBorder="1"/>
    <xf numFmtId="1" fontId="5" fillId="10" borderId="845" xfId="0" applyNumberFormat="1" applyFont="1" applyFill="1" applyBorder="1"/>
    <xf numFmtId="1" fontId="5" fillId="10" borderId="898" xfId="0" applyNumberFormat="1" applyFont="1" applyFill="1" applyBorder="1"/>
    <xf numFmtId="1" fontId="5" fillId="10" borderId="847" xfId="0" applyNumberFormat="1" applyFont="1" applyFill="1" applyBorder="1"/>
    <xf numFmtId="1" fontId="5" fillId="10" borderId="848" xfId="0" applyNumberFormat="1" applyFont="1" applyFill="1" applyBorder="1"/>
    <xf numFmtId="1" fontId="5" fillId="10" borderId="856" xfId="0" applyNumberFormat="1" applyFont="1" applyFill="1" applyBorder="1"/>
    <xf numFmtId="1" fontId="5" fillId="10" borderId="850" xfId="0" applyNumberFormat="1" applyFont="1" applyFill="1" applyBorder="1"/>
    <xf numFmtId="1" fontId="5" fillId="10" borderId="846" xfId="0" applyNumberFormat="1" applyFont="1" applyFill="1" applyBorder="1"/>
    <xf numFmtId="1" fontId="5" fillId="10" borderId="862" xfId="0" applyNumberFormat="1" applyFont="1" applyFill="1" applyBorder="1"/>
    <xf numFmtId="1" fontId="5" fillId="10" borderId="828" xfId="0" applyNumberFormat="1" applyFont="1" applyFill="1" applyBorder="1"/>
    <xf numFmtId="1" fontId="5" fillId="9" borderId="843" xfId="0" applyNumberFormat="1" applyFont="1" applyFill="1" applyBorder="1" applyAlignment="1">
      <alignment vertical="center" wrapText="1"/>
    </xf>
    <xf numFmtId="1" fontId="2" fillId="9" borderId="844" xfId="0" applyNumberFormat="1" applyFont="1" applyFill="1" applyBorder="1" applyAlignment="1">
      <alignment vertical="center" wrapText="1"/>
    </xf>
    <xf numFmtId="1" fontId="5" fillId="10" borderId="845" xfId="0" applyNumberFormat="1" applyFont="1" applyFill="1" applyBorder="1" applyAlignment="1">
      <alignment vertical="center" wrapText="1"/>
    </xf>
    <xf numFmtId="1" fontId="5" fillId="10" borderId="898" xfId="0" applyNumberFormat="1" applyFont="1" applyFill="1" applyBorder="1" applyAlignment="1">
      <alignment vertical="center" wrapText="1"/>
    </xf>
    <xf numFmtId="1" fontId="5" fillId="3" borderId="881" xfId="0" applyNumberFormat="1" applyFont="1" applyFill="1" applyBorder="1" applyAlignment="1">
      <alignment vertical="center" wrapText="1"/>
    </xf>
    <xf numFmtId="1" fontId="5" fillId="4" borderId="905" xfId="0" applyNumberFormat="1" applyFont="1" applyFill="1" applyBorder="1" applyProtection="1">
      <protection locked="0"/>
    </xf>
    <xf numFmtId="1" fontId="5" fillId="9" borderId="843" xfId="0" applyNumberFormat="1" applyFont="1" applyFill="1" applyBorder="1" applyAlignment="1">
      <alignment horizontal="left" vertical="center" wrapText="1"/>
    </xf>
    <xf numFmtId="1" fontId="5" fillId="0" borderId="825" xfId="0" applyNumberFormat="1" applyFont="1" applyBorder="1" applyAlignment="1">
      <alignment horizontal="right" vertical="center" wrapText="1"/>
    </xf>
    <xf numFmtId="1" fontId="5" fillId="4" borderId="897" xfId="0" applyNumberFormat="1" applyFont="1" applyFill="1" applyBorder="1" applyProtection="1">
      <protection locked="0"/>
    </xf>
    <xf numFmtId="1" fontId="5" fillId="0" borderId="898" xfId="0" applyNumberFormat="1" applyFont="1" applyBorder="1"/>
    <xf numFmtId="1" fontId="5" fillId="0" borderId="856" xfId="0" applyNumberFormat="1" applyFont="1" applyBorder="1"/>
    <xf numFmtId="1" fontId="5" fillId="0" borderId="899" xfId="0" applyNumberFormat="1" applyFont="1" applyBorder="1"/>
    <xf numFmtId="1" fontId="5" fillId="0" borderId="894" xfId="0" applyNumberFormat="1" applyFont="1" applyBorder="1"/>
    <xf numFmtId="1" fontId="17" fillId="0" borderId="846" xfId="0" applyNumberFormat="1" applyFont="1" applyBorder="1"/>
    <xf numFmtId="1" fontId="5" fillId="0" borderId="850" xfId="0" applyNumberFormat="1" applyFont="1" applyBorder="1"/>
    <xf numFmtId="1" fontId="5" fillId="0" borderId="849" xfId="0" applyNumberFormat="1" applyFont="1" applyBorder="1"/>
    <xf numFmtId="1" fontId="5" fillId="0" borderId="860" xfId="0" applyNumberFormat="1" applyFont="1" applyBorder="1"/>
    <xf numFmtId="1" fontId="5" fillId="0" borderId="859" xfId="0" applyNumberFormat="1" applyFont="1" applyBorder="1"/>
    <xf numFmtId="1" fontId="5" fillId="9" borderId="825" xfId="0" applyNumberFormat="1" applyFont="1" applyFill="1" applyBorder="1" applyAlignment="1">
      <alignment vertical="center" wrapText="1"/>
    </xf>
    <xf numFmtId="1" fontId="5" fillId="0" borderId="825" xfId="0" applyNumberFormat="1" applyFont="1" applyBorder="1" applyAlignment="1">
      <alignment vertical="center" wrapText="1"/>
    </xf>
    <xf numFmtId="1" fontId="4" fillId="9" borderId="831" xfId="0" applyNumberFormat="1" applyFont="1" applyFill="1" applyBorder="1"/>
    <xf numFmtId="1" fontId="5" fillId="4" borderId="911" xfId="0" applyNumberFormat="1" applyFont="1" applyFill="1" applyBorder="1" applyProtection="1">
      <protection locked="0"/>
    </xf>
    <xf numFmtId="1" fontId="5" fillId="4" borderId="878" xfId="0" applyNumberFormat="1" applyFont="1" applyFill="1" applyBorder="1" applyProtection="1">
      <protection locked="0"/>
    </xf>
    <xf numFmtId="1" fontId="7" fillId="0" borderId="843" xfId="0" applyNumberFormat="1" applyFont="1" applyBorder="1"/>
    <xf numFmtId="1" fontId="7" fillId="0" borderId="879" xfId="0" applyNumberFormat="1" applyFont="1" applyBorder="1"/>
    <xf numFmtId="0" fontId="5" fillId="0" borderId="886" xfId="0" applyFont="1" applyBorder="1" applyAlignment="1">
      <alignment horizontal="center" wrapText="1"/>
    </xf>
    <xf numFmtId="1" fontId="5" fillId="0" borderId="887" xfId="0" applyNumberFormat="1" applyFont="1" applyBorder="1" applyAlignment="1">
      <alignment horizontal="center" vertical="center" wrapText="1"/>
    </xf>
    <xf numFmtId="0" fontId="5" fillId="0" borderId="868" xfId="0" applyFont="1" applyBorder="1" applyAlignment="1">
      <alignment horizontal="center" vertical="center" wrapText="1"/>
    </xf>
    <xf numFmtId="0" fontId="5" fillId="0" borderId="869" xfId="0" applyFont="1" applyBorder="1" applyAlignment="1">
      <alignment horizontal="center" vertical="center" wrapText="1"/>
    </xf>
    <xf numFmtId="1" fontId="5" fillId="0" borderId="912" xfId="0" applyNumberFormat="1" applyFont="1" applyBorder="1"/>
    <xf numFmtId="1" fontId="5" fillId="0" borderId="843" xfId="0" applyNumberFormat="1" applyFont="1" applyBorder="1"/>
    <xf numFmtId="1" fontId="5" fillId="0" borderId="894" xfId="0" applyNumberFormat="1" applyFont="1" applyBorder="1" applyAlignment="1" applyProtection="1">
      <alignment horizontal="left" wrapText="1"/>
      <protection hidden="1"/>
    </xf>
    <xf numFmtId="1" fontId="5" fillId="4" borderId="869" xfId="0" applyNumberFormat="1" applyFont="1" applyFill="1" applyBorder="1" applyProtection="1">
      <protection locked="0"/>
    </xf>
    <xf numFmtId="1" fontId="5" fillId="10" borderId="869" xfId="0" applyNumberFormat="1" applyFont="1" applyFill="1" applyBorder="1"/>
    <xf numFmtId="1" fontId="5" fillId="10" borderId="878" xfId="0" applyNumberFormat="1" applyFont="1" applyFill="1" applyBorder="1"/>
    <xf numFmtId="1" fontId="5" fillId="0" borderId="909" xfId="0" applyNumberFormat="1" applyFont="1" applyBorder="1"/>
    <xf numFmtId="1" fontId="5" fillId="10" borderId="899" xfId="0" applyNumberFormat="1" applyFont="1" applyFill="1" applyBorder="1"/>
    <xf numFmtId="1" fontId="5" fillId="0" borderId="912" xfId="0" applyNumberFormat="1" applyFont="1" applyBorder="1" applyAlignment="1">
      <alignment horizontal="center" vertical="center" wrapText="1"/>
    </xf>
    <xf numFmtId="0" fontId="5" fillId="0" borderId="875" xfId="0" applyFont="1" applyBorder="1" applyAlignment="1">
      <alignment horizontal="center" vertical="center" wrapText="1"/>
    </xf>
    <xf numFmtId="1" fontId="5" fillId="4" borderId="884" xfId="0" applyNumberFormat="1" applyFont="1" applyFill="1" applyBorder="1" applyProtection="1">
      <protection locked="0"/>
    </xf>
    <xf numFmtId="0" fontId="5" fillId="5" borderId="875" xfId="0" applyFont="1" applyFill="1" applyBorder="1" applyProtection="1">
      <protection locked="0"/>
    </xf>
    <xf numFmtId="0" fontId="5" fillId="5" borderId="866" xfId="0" applyFont="1" applyFill="1" applyBorder="1" applyProtection="1">
      <protection locked="0"/>
    </xf>
    <xf numFmtId="1" fontId="9" fillId="3" borderId="895" xfId="0" applyNumberFormat="1" applyFont="1" applyFill="1" applyBorder="1"/>
    <xf numFmtId="0" fontId="5" fillId="0" borderId="868" xfId="0" applyFont="1" applyBorder="1" applyAlignment="1">
      <alignment wrapText="1"/>
    </xf>
    <xf numFmtId="0" fontId="5" fillId="0" borderId="899" xfId="0" applyFont="1" applyBorder="1" applyAlignment="1">
      <alignment horizontal="center" wrapText="1"/>
    </xf>
    <xf numFmtId="0" fontId="5" fillId="0" borderId="894" xfId="0" applyFont="1" applyBorder="1" applyAlignment="1">
      <alignment horizontal="center" wrapText="1"/>
    </xf>
    <xf numFmtId="0" fontId="5" fillId="0" borderId="916" xfId="0" applyFont="1" applyBorder="1" applyAlignment="1">
      <alignment horizontal="center" wrapText="1"/>
    </xf>
    <xf numFmtId="0" fontId="5" fillId="0" borderId="880" xfId="0" applyFont="1" applyBorder="1" applyAlignment="1">
      <alignment horizontal="center" wrapText="1"/>
    </xf>
    <xf numFmtId="0" fontId="5" fillId="0" borderId="917" xfId="0" applyFont="1" applyBorder="1" applyAlignment="1">
      <alignment horizontal="center" wrapText="1"/>
    </xf>
    <xf numFmtId="0" fontId="5" fillId="5" borderId="919" xfId="0" applyFont="1" applyFill="1" applyBorder="1" applyProtection="1">
      <protection locked="0"/>
    </xf>
    <xf numFmtId="0" fontId="5" fillId="5" borderId="920" xfId="0" applyFont="1" applyFill="1" applyBorder="1" applyProtection="1">
      <protection locked="0"/>
    </xf>
    <xf numFmtId="0" fontId="5" fillId="0" borderId="899" xfId="0" applyFont="1" applyBorder="1"/>
    <xf numFmtId="0" fontId="5" fillId="5" borderId="916" xfId="0" applyFont="1" applyFill="1" applyBorder="1" applyProtection="1">
      <protection locked="0"/>
    </xf>
    <xf numFmtId="0" fontId="5" fillId="5" borderId="894" xfId="0" applyFont="1" applyFill="1" applyBorder="1" applyProtection="1">
      <protection locked="0"/>
    </xf>
    <xf numFmtId="0" fontId="5" fillId="5" borderId="899" xfId="0" applyFont="1" applyFill="1" applyBorder="1" applyProtection="1">
      <protection locked="0"/>
    </xf>
    <xf numFmtId="0" fontId="5" fillId="5" borderId="917" xfId="0" applyFont="1" applyFill="1" applyBorder="1" applyProtection="1">
      <protection locked="0"/>
    </xf>
    <xf numFmtId="1" fontId="5" fillId="0" borderId="861" xfId="0" applyNumberFormat="1" applyFont="1" applyBorder="1" applyAlignment="1">
      <alignment horizontal="center" vertical="center" wrapText="1"/>
    </xf>
    <xf numFmtId="1" fontId="5" fillId="4" borderId="921" xfId="0" applyNumberFormat="1" applyFont="1" applyFill="1" applyBorder="1" applyProtection="1">
      <protection locked="0"/>
    </xf>
    <xf numFmtId="1" fontId="5" fillId="14" borderId="894" xfId="0" applyNumberFormat="1" applyFont="1" applyFill="1" applyBorder="1"/>
    <xf numFmtId="1" fontId="5" fillId="0" borderId="886" xfId="0" applyNumberFormat="1" applyFont="1" applyBorder="1" applyAlignment="1">
      <alignment horizontal="center" vertical="center"/>
    </xf>
    <xf numFmtId="1" fontId="5" fillId="3" borderId="868" xfId="1" applyNumberFormat="1" applyFont="1" applyFill="1" applyBorder="1"/>
    <xf numFmtId="1" fontId="5" fillId="3" borderId="869" xfId="1" applyNumberFormat="1" applyFont="1" applyFill="1" applyBorder="1"/>
    <xf numFmtId="1" fontId="5" fillId="3" borderId="922" xfId="1" applyNumberFormat="1" applyFont="1" applyFill="1" applyBorder="1"/>
    <xf numFmtId="1" fontId="5" fillId="0" borderId="923" xfId="0" applyNumberFormat="1" applyFont="1" applyBorder="1"/>
    <xf numFmtId="1" fontId="4" fillId="3" borderId="924" xfId="0" applyNumberFormat="1" applyFont="1" applyFill="1" applyBorder="1"/>
    <xf numFmtId="1" fontId="5" fillId="0" borderId="923" xfId="0" applyNumberFormat="1" applyFont="1" applyBorder="1" applyAlignment="1">
      <alignment horizontal="center" vertical="center"/>
    </xf>
    <xf numFmtId="1" fontId="5" fillId="0" borderId="923" xfId="0" applyNumberFormat="1" applyFont="1" applyBorder="1" applyAlignment="1">
      <alignment horizontal="center" vertical="center" wrapText="1"/>
    </xf>
    <xf numFmtId="1" fontId="5" fillId="0" borderId="880" xfId="0" applyNumberFormat="1" applyFont="1" applyBorder="1"/>
    <xf numFmtId="1" fontId="5" fillId="4" borderId="923" xfId="0" applyNumberFormat="1" applyFont="1" applyFill="1" applyBorder="1" applyProtection="1">
      <protection locked="0"/>
    </xf>
    <xf numFmtId="1" fontId="5" fillId="0" borderId="912" xfId="0" applyNumberFormat="1" applyFont="1" applyBorder="1" applyAlignment="1">
      <alignment horizontal="center"/>
    </xf>
    <xf numFmtId="1" fontId="7" fillId="0" borderId="887" xfId="0" applyNumberFormat="1" applyFont="1" applyBorder="1"/>
    <xf numFmtId="1" fontId="7" fillId="0" borderId="925" xfId="0" applyNumberFormat="1" applyFont="1" applyBorder="1"/>
    <xf numFmtId="1" fontId="5" fillId="0" borderId="900" xfId="0" applyNumberFormat="1" applyFont="1" applyBorder="1"/>
    <xf numFmtId="1" fontId="5" fillId="0" borderId="923" xfId="0" applyNumberFormat="1" applyFont="1" applyBorder="1" applyAlignment="1">
      <alignment horizontal="right"/>
    </xf>
    <xf numFmtId="1" fontId="5" fillId="0" borderId="887" xfId="0" applyNumberFormat="1" applyFont="1" applyBorder="1" applyAlignment="1">
      <alignment horizontal="right"/>
    </xf>
    <xf numFmtId="1" fontId="5" fillId="0" borderId="895" xfId="0" applyNumberFormat="1" applyFont="1" applyBorder="1" applyAlignment="1">
      <alignment horizontal="right"/>
    </xf>
    <xf numFmtId="1" fontId="5" fillId="0" borderId="900" xfId="0" applyNumberFormat="1" applyFont="1" applyBorder="1" applyAlignment="1">
      <alignment horizontal="right"/>
    </xf>
    <xf numFmtId="1" fontId="4" fillId="0" borderId="887" xfId="0" applyNumberFormat="1" applyFont="1" applyBorder="1"/>
    <xf numFmtId="1" fontId="5" fillId="4" borderId="887" xfId="0" applyNumberFormat="1" applyFont="1" applyFill="1" applyBorder="1" applyProtection="1">
      <protection locked="0"/>
    </xf>
    <xf numFmtId="1" fontId="5" fillId="4" borderId="912" xfId="0" applyNumberFormat="1" applyFont="1" applyFill="1" applyBorder="1" applyProtection="1">
      <protection locked="0"/>
    </xf>
    <xf numFmtId="1" fontId="7" fillId="10" borderId="909" xfId="0" applyNumberFormat="1" applyFont="1" applyFill="1" applyBorder="1" applyAlignment="1">
      <alignment horizontal="center"/>
    </xf>
    <xf numFmtId="1" fontId="7" fillId="10" borderId="887" xfId="0" applyNumberFormat="1" applyFont="1" applyFill="1" applyBorder="1" applyAlignment="1">
      <alignment horizontal="center"/>
    </xf>
    <xf numFmtId="1" fontId="7" fillId="10" borderId="923" xfId="0" applyNumberFormat="1" applyFont="1" applyFill="1" applyBorder="1" applyAlignment="1">
      <alignment horizontal="center"/>
    </xf>
    <xf numFmtId="1" fontId="7" fillId="10" borderId="912" xfId="0" applyNumberFormat="1" applyFont="1" applyFill="1" applyBorder="1" applyAlignment="1">
      <alignment horizontal="center"/>
    </xf>
    <xf numFmtId="1" fontId="5" fillId="0" borderId="923" xfId="0" applyNumberFormat="1" applyFont="1" applyBorder="1" applyAlignment="1">
      <alignment wrapText="1"/>
    </xf>
    <xf numFmtId="1" fontId="4" fillId="0" borderId="909" xfId="0" applyNumberFormat="1" applyFont="1" applyBorder="1"/>
    <xf numFmtId="1" fontId="5" fillId="0" borderId="897" xfId="0" applyNumberFormat="1" applyFont="1" applyBorder="1" applyAlignment="1">
      <alignment wrapText="1"/>
    </xf>
    <xf numFmtId="1" fontId="5" fillId="4" borderId="886" xfId="0" applyNumberFormat="1" applyFont="1" applyFill="1" applyBorder="1" applyProtection="1">
      <protection locked="0"/>
    </xf>
    <xf numFmtId="1" fontId="5" fillId="4" borderId="903" xfId="0" applyNumberFormat="1" applyFont="1" applyFill="1" applyBorder="1" applyProtection="1">
      <protection locked="0"/>
    </xf>
    <xf numFmtId="1" fontId="5" fillId="14" borderId="789" xfId="0" applyNumberFormat="1" applyFont="1" applyFill="1" applyBorder="1"/>
    <xf numFmtId="1" fontId="5" fillId="14" borderId="896" xfId="0" applyNumberFormat="1" applyFont="1" applyFill="1" applyBorder="1"/>
    <xf numFmtId="1" fontId="5" fillId="14" borderId="895" xfId="0" applyNumberFormat="1" applyFont="1" applyFill="1" applyBorder="1"/>
    <xf numFmtId="1" fontId="5" fillId="14" borderId="900" xfId="0" applyNumberFormat="1" applyFont="1" applyFill="1" applyBorder="1"/>
    <xf numFmtId="1" fontId="5" fillId="0" borderId="895" xfId="0" applyNumberFormat="1" applyFont="1" applyBorder="1" applyAlignment="1">
      <alignment wrapText="1"/>
    </xf>
    <xf numFmtId="1" fontId="5" fillId="14" borderId="910" xfId="0" applyNumberFormat="1" applyFont="1" applyFill="1" applyBorder="1"/>
    <xf numFmtId="1" fontId="5" fillId="10" borderId="886" xfId="0" applyNumberFormat="1" applyFont="1" applyFill="1" applyBorder="1"/>
    <xf numFmtId="1" fontId="5" fillId="10" borderId="789" xfId="0" applyNumberFormat="1" applyFont="1" applyFill="1" applyBorder="1"/>
    <xf numFmtId="1" fontId="7" fillId="10" borderId="887" xfId="0" applyNumberFormat="1" applyFont="1" applyFill="1" applyBorder="1"/>
    <xf numFmtId="1" fontId="7" fillId="10" borderId="923" xfId="0" applyNumberFormat="1" applyFont="1" applyFill="1" applyBorder="1"/>
    <xf numFmtId="1" fontId="5" fillId="0" borderId="898" xfId="0" applyNumberFormat="1" applyFont="1" applyBorder="1" applyAlignment="1">
      <alignment wrapText="1"/>
    </xf>
    <xf numFmtId="1" fontId="7" fillId="4" borderId="923" xfId="0" applyNumberFormat="1" applyFont="1" applyFill="1" applyBorder="1" applyProtection="1">
      <protection locked="0"/>
    </xf>
    <xf numFmtId="1" fontId="5" fillId="10" borderId="894" xfId="0" applyNumberFormat="1" applyFont="1" applyFill="1" applyBorder="1"/>
    <xf numFmtId="1" fontId="5" fillId="14" borderId="899" xfId="0" applyNumberFormat="1" applyFont="1" applyFill="1" applyBorder="1"/>
    <xf numFmtId="1" fontId="5" fillId="0" borderId="842" xfId="0" applyNumberFormat="1" applyFont="1" applyBorder="1" applyAlignment="1" applyProtection="1">
      <alignment horizontal="center" vertical="center"/>
      <protection hidden="1"/>
    </xf>
    <xf numFmtId="1" fontId="5" fillId="0" borderId="886" xfId="0" applyNumberFormat="1" applyFont="1" applyBorder="1" applyAlignment="1" applyProtection="1">
      <alignment horizontal="center" vertical="center" wrapText="1"/>
      <protection hidden="1"/>
    </xf>
    <xf numFmtId="1" fontId="5" fillId="0" borderId="886" xfId="0" applyNumberFormat="1" applyFont="1" applyBorder="1" applyAlignment="1" applyProtection="1">
      <alignment horizontal="center" vertical="center"/>
      <protection hidden="1"/>
    </xf>
    <xf numFmtId="1" fontId="5" fillId="0" borderId="842" xfId="0" applyNumberFormat="1" applyFont="1" applyBorder="1" applyAlignment="1" applyProtection="1">
      <alignment wrapText="1"/>
      <protection hidden="1"/>
    </xf>
    <xf numFmtId="1" fontId="5" fillId="0" borderId="886" xfId="0" applyNumberFormat="1" applyFont="1" applyBorder="1" applyAlignment="1">
      <alignment horizontal="right" wrapText="1"/>
    </xf>
    <xf numFmtId="1" fontId="5" fillId="0" borderId="6" xfId="0" applyNumberFormat="1" applyFont="1" applyBorder="1" applyAlignment="1">
      <alignment wrapText="1"/>
    </xf>
    <xf numFmtId="1" fontId="5" fillId="22" borderId="928" xfId="3" applyNumberFormat="1" applyFont="1" applyBorder="1" applyProtection="1">
      <protection locked="0"/>
    </xf>
    <xf numFmtId="1" fontId="5" fillId="22" borderId="929" xfId="3" applyNumberFormat="1" applyFont="1" applyBorder="1" applyProtection="1">
      <protection locked="0"/>
    </xf>
    <xf numFmtId="1" fontId="5" fillId="22" borderId="930" xfId="3" applyNumberFormat="1" applyFont="1" applyBorder="1" applyProtection="1">
      <protection locked="0"/>
    </xf>
    <xf numFmtId="1" fontId="5" fillId="22" borderId="931" xfId="3" applyNumberFormat="1" applyFont="1" applyBorder="1" applyProtection="1">
      <protection locked="0"/>
    </xf>
    <xf numFmtId="1" fontId="5" fillId="22" borderId="932" xfId="3" applyNumberFormat="1" applyFont="1" applyBorder="1" applyProtection="1">
      <protection locked="0"/>
    </xf>
    <xf numFmtId="1" fontId="5" fillId="22" borderId="933" xfId="3" applyNumberFormat="1" applyFont="1" applyBorder="1" applyProtection="1">
      <protection locked="0"/>
    </xf>
    <xf numFmtId="1" fontId="7" fillId="0" borderId="935" xfId="0" applyNumberFormat="1" applyFont="1" applyBorder="1"/>
    <xf numFmtId="1" fontId="5" fillId="0" borderId="939" xfId="0" applyNumberFormat="1" applyFont="1" applyBorder="1" applyAlignment="1">
      <alignment horizontal="center" vertical="center" wrapText="1"/>
    </xf>
    <xf numFmtId="1" fontId="5" fillId="0" borderId="940" xfId="0" applyNumberFormat="1" applyFont="1" applyBorder="1" applyAlignment="1">
      <alignment horizontal="center" vertical="center" wrapText="1"/>
    </xf>
    <xf numFmtId="1" fontId="5" fillId="0" borderId="935" xfId="0" applyNumberFormat="1" applyFont="1" applyBorder="1" applyAlignment="1">
      <alignment horizontal="center" vertical="center"/>
    </xf>
    <xf numFmtId="1" fontId="5" fillId="0" borderId="934" xfId="0" applyNumberFormat="1" applyFont="1" applyBorder="1" applyAlignment="1">
      <alignment horizontal="center" vertical="center"/>
    </xf>
    <xf numFmtId="1" fontId="5" fillId="0" borderId="937" xfId="0" applyNumberFormat="1" applyFont="1" applyBorder="1" applyAlignment="1">
      <alignment horizontal="center" vertical="center" wrapText="1"/>
    </xf>
    <xf numFmtId="1" fontId="5" fillId="0" borderId="942" xfId="0" applyNumberFormat="1" applyFont="1" applyBorder="1" applyAlignment="1">
      <alignment horizontal="center" vertical="center" wrapText="1"/>
    </xf>
    <xf numFmtId="1" fontId="5" fillId="0" borderId="938" xfId="0" applyNumberFormat="1" applyFont="1" applyBorder="1" applyAlignment="1">
      <alignment horizontal="center" vertical="center" wrapText="1"/>
    </xf>
    <xf numFmtId="1" fontId="5" fillId="0" borderId="934" xfId="0" applyNumberFormat="1" applyFont="1" applyBorder="1" applyAlignment="1">
      <alignment horizontal="center" vertical="center" wrapText="1"/>
    </xf>
    <xf numFmtId="1" fontId="5" fillId="0" borderId="943" xfId="0" applyNumberFormat="1" applyFont="1" applyBorder="1" applyAlignment="1">
      <alignment horizontal="center" vertical="center" wrapText="1"/>
    </xf>
    <xf numFmtId="1" fontId="5" fillId="0" borderId="944" xfId="0" applyNumberFormat="1" applyFont="1" applyBorder="1" applyAlignment="1">
      <alignment horizontal="center" vertical="center" wrapText="1"/>
    </xf>
    <xf numFmtId="1" fontId="5" fillId="0" borderId="945" xfId="0" applyNumberFormat="1" applyFont="1" applyBorder="1" applyAlignment="1">
      <alignment horizontal="center" vertical="center" wrapText="1"/>
    </xf>
    <xf numFmtId="1" fontId="5" fillId="0" borderId="946" xfId="0" applyNumberFormat="1" applyFont="1" applyBorder="1" applyAlignment="1">
      <alignment horizontal="center" vertical="center" wrapText="1"/>
    </xf>
    <xf numFmtId="1" fontId="5" fillId="0" borderId="934" xfId="0" applyNumberFormat="1" applyFont="1" applyBorder="1" applyAlignment="1">
      <alignment wrapText="1"/>
    </xf>
    <xf numFmtId="1" fontId="5" fillId="0" borderId="943" xfId="0" applyNumberFormat="1" applyFont="1" applyBorder="1"/>
    <xf numFmtId="1" fontId="5" fillId="0" borderId="942" xfId="0" applyNumberFormat="1" applyFont="1" applyBorder="1"/>
    <xf numFmtId="1" fontId="5" fillId="4" borderId="943" xfId="0" applyNumberFormat="1" applyFont="1" applyFill="1" applyBorder="1" applyProtection="1">
      <protection locked="0"/>
    </xf>
    <xf numFmtId="1" fontId="5" fillId="4" borderId="948" xfId="0" applyNumberFormat="1" applyFont="1" applyFill="1" applyBorder="1" applyProtection="1">
      <protection locked="0"/>
    </xf>
    <xf numFmtId="1" fontId="5" fillId="4" borderId="942" xfId="0" applyNumberFormat="1" applyFont="1" applyFill="1" applyBorder="1" applyProtection="1">
      <protection locked="0"/>
    </xf>
    <xf numFmtId="1" fontId="5" fillId="4" borderId="937" xfId="0" applyNumberFormat="1" applyFont="1" applyFill="1" applyBorder="1" applyProtection="1">
      <protection locked="0"/>
    </xf>
    <xf numFmtId="1" fontId="5" fillId="4" borderId="938" xfId="0" applyNumberFormat="1" applyFont="1" applyFill="1" applyBorder="1" applyProtection="1">
      <protection locked="0"/>
    </xf>
    <xf numFmtId="1" fontId="5" fillId="4" borderId="950" xfId="0" applyNumberFormat="1" applyFont="1" applyFill="1" applyBorder="1" applyProtection="1">
      <protection locked="0"/>
    </xf>
    <xf numFmtId="1" fontId="5" fillId="4" borderId="934" xfId="0" applyNumberFormat="1" applyFont="1" applyFill="1" applyBorder="1" applyProtection="1">
      <protection locked="0"/>
    </xf>
    <xf numFmtId="1" fontId="5" fillId="4" borderId="951" xfId="0" applyNumberFormat="1" applyFont="1" applyFill="1" applyBorder="1" applyProtection="1">
      <protection locked="0"/>
    </xf>
    <xf numFmtId="1" fontId="5" fillId="0" borderId="942" xfId="0" applyNumberFormat="1" applyFont="1" applyBorder="1" applyAlignment="1">
      <alignment horizontal="center" vertical="center"/>
    </xf>
    <xf numFmtId="1" fontId="5" fillId="0" borderId="949" xfId="0" applyNumberFormat="1" applyFont="1" applyBorder="1" applyAlignment="1">
      <alignment horizontal="center" vertical="center" wrapText="1"/>
    </xf>
    <xf numFmtId="1" fontId="5" fillId="0" borderId="952" xfId="0" applyNumberFormat="1" applyFont="1" applyBorder="1" applyAlignment="1">
      <alignment horizontal="center" vertical="center" wrapText="1"/>
    </xf>
    <xf numFmtId="1" fontId="5" fillId="0" borderId="948" xfId="0" applyNumberFormat="1" applyFont="1" applyBorder="1" applyAlignment="1">
      <alignment horizontal="center" vertical="center" wrapText="1"/>
    </xf>
    <xf numFmtId="1" fontId="5" fillId="0" borderId="949" xfId="0" applyNumberFormat="1" applyFont="1" applyBorder="1"/>
    <xf numFmtId="1" fontId="5" fillId="0" borderId="942" xfId="0" applyNumberFormat="1" applyFont="1" applyBorder="1" applyAlignment="1">
      <alignment wrapText="1"/>
    </xf>
    <xf numFmtId="1" fontId="5" fillId="0" borderId="939" xfId="0" applyNumberFormat="1" applyFont="1" applyBorder="1" applyAlignment="1">
      <alignment horizontal="center" vertical="center"/>
    </xf>
    <xf numFmtId="1" fontId="5" fillId="0" borderId="950" xfId="0" applyNumberFormat="1" applyFont="1" applyBorder="1" applyAlignment="1">
      <alignment horizontal="center" vertical="center"/>
    </xf>
    <xf numFmtId="1" fontId="5" fillId="0" borderId="943" xfId="0" applyNumberFormat="1" applyFont="1" applyBorder="1" applyAlignment="1">
      <alignment horizontal="center" vertical="center"/>
    </xf>
    <xf numFmtId="1" fontId="5" fillId="14" borderId="942" xfId="0" applyNumberFormat="1" applyFont="1" applyFill="1" applyBorder="1"/>
    <xf numFmtId="1" fontId="5" fillId="0" borderId="950" xfId="0" applyNumberFormat="1" applyFont="1" applyBorder="1" applyAlignment="1">
      <alignment horizontal="right" wrapText="1"/>
    </xf>
    <xf numFmtId="1" fontId="5" fillId="0" borderId="934" xfId="0" applyNumberFormat="1" applyFont="1" applyBorder="1" applyAlignment="1">
      <alignment horizontal="right"/>
    </xf>
    <xf numFmtId="1" fontId="5" fillId="0" borderId="954" xfId="0" applyNumberFormat="1" applyFont="1" applyBorder="1" applyAlignment="1">
      <alignment horizontal="center" vertical="center" wrapText="1"/>
    </xf>
    <xf numFmtId="1" fontId="5" fillId="0" borderId="948" xfId="0" applyNumberFormat="1" applyFont="1" applyBorder="1" applyAlignment="1">
      <alignment horizontal="center" vertical="center"/>
    </xf>
    <xf numFmtId="1" fontId="5" fillId="0" borderId="951" xfId="0" applyNumberFormat="1" applyFont="1" applyBorder="1" applyAlignment="1">
      <alignment horizontal="center" vertical="center" wrapText="1"/>
    </xf>
    <xf numFmtId="1" fontId="5" fillId="0" borderId="950" xfId="0" applyNumberFormat="1" applyFont="1" applyBorder="1" applyAlignment="1">
      <alignment horizontal="center" vertical="center" wrapText="1"/>
    </xf>
    <xf numFmtId="1" fontId="2" fillId="9" borderId="949" xfId="0" applyNumberFormat="1" applyFont="1" applyFill="1" applyBorder="1"/>
    <xf numFmtId="1" fontId="5" fillId="10" borderId="943" xfId="0" applyNumberFormat="1" applyFont="1" applyFill="1" applyBorder="1"/>
    <xf numFmtId="1" fontId="5" fillId="10" borderId="948" xfId="0" applyNumberFormat="1" applyFont="1" applyFill="1" applyBorder="1"/>
    <xf numFmtId="1" fontId="5" fillId="10" borderId="944" xfId="0" applyNumberFormat="1" applyFont="1" applyFill="1" applyBorder="1"/>
    <xf numFmtId="1" fontId="5" fillId="10" borderId="942" xfId="0" applyNumberFormat="1" applyFont="1" applyFill="1" applyBorder="1"/>
    <xf numFmtId="1" fontId="5" fillId="10" borderId="938" xfId="0" applyNumberFormat="1" applyFont="1" applyFill="1" applyBorder="1"/>
    <xf numFmtId="1" fontId="5" fillId="10" borderId="946" xfId="0" applyNumberFormat="1" applyFont="1" applyFill="1" applyBorder="1"/>
    <xf numFmtId="1" fontId="5" fillId="10" borderId="952" xfId="0" applyNumberFormat="1" applyFont="1" applyFill="1" applyBorder="1"/>
    <xf numFmtId="1" fontId="2" fillId="9" borderId="949" xfId="0" applyNumberFormat="1" applyFont="1" applyFill="1" applyBorder="1" applyAlignment="1">
      <alignment vertical="center" wrapText="1"/>
    </xf>
    <xf numFmtId="1" fontId="5" fillId="10" borderId="943" xfId="0" applyNumberFormat="1" applyFont="1" applyFill="1" applyBorder="1" applyAlignment="1">
      <alignment vertical="center" wrapText="1"/>
    </xf>
    <xf numFmtId="1" fontId="5" fillId="10" borderId="948" xfId="0" applyNumberFormat="1" applyFont="1" applyFill="1" applyBorder="1" applyAlignment="1">
      <alignment vertical="center" wrapText="1"/>
    </xf>
    <xf numFmtId="1" fontId="5" fillId="4" borderId="946" xfId="0" applyNumberFormat="1" applyFont="1" applyFill="1" applyBorder="1" applyProtection="1">
      <protection locked="0"/>
    </xf>
    <xf numFmtId="1" fontId="5" fillId="0" borderId="948" xfId="0" applyNumberFormat="1" applyFont="1" applyBorder="1"/>
    <xf numFmtId="1" fontId="5" fillId="0" borderId="938" xfId="0" applyNumberFormat="1" applyFont="1" applyBorder="1"/>
    <xf numFmtId="1" fontId="5" fillId="0" borderId="950" xfId="0" applyNumberFormat="1" applyFont="1" applyBorder="1"/>
    <xf numFmtId="1" fontId="5" fillId="0" borderId="944" xfId="0" applyNumberFormat="1" applyFont="1" applyBorder="1"/>
    <xf numFmtId="1" fontId="5" fillId="0" borderId="934" xfId="0" applyNumberFormat="1" applyFont="1" applyBorder="1"/>
    <xf numFmtId="1" fontId="5" fillId="0" borderId="946" xfId="0" applyNumberFormat="1" applyFont="1" applyBorder="1"/>
    <xf numFmtId="1" fontId="5" fillId="0" borderId="945" xfId="0" applyNumberFormat="1" applyFont="1" applyBorder="1"/>
    <xf numFmtId="1" fontId="5" fillId="0" borderId="939" xfId="0" applyNumberFormat="1" applyFont="1" applyBorder="1"/>
    <xf numFmtId="1" fontId="5" fillId="0" borderId="940" xfId="0" applyNumberFormat="1" applyFont="1" applyBorder="1"/>
    <xf numFmtId="1" fontId="5" fillId="3" borderId="870" xfId="0" applyNumberFormat="1" applyFont="1" applyFill="1" applyBorder="1"/>
    <xf numFmtId="1" fontId="5" fillId="4" borderId="871" xfId="0" applyNumberFormat="1" applyFont="1" applyFill="1" applyBorder="1" applyProtection="1">
      <protection locked="0"/>
    </xf>
    <xf numFmtId="1" fontId="5" fillId="4" borderId="960" xfId="0" applyNumberFormat="1" applyFont="1" applyFill="1" applyBorder="1" applyProtection="1">
      <protection locked="0"/>
    </xf>
    <xf numFmtId="1" fontId="5" fillId="4" borderId="961" xfId="0" applyNumberFormat="1" applyFont="1" applyFill="1" applyBorder="1" applyProtection="1">
      <protection locked="0"/>
    </xf>
    <xf numFmtId="1" fontId="5" fillId="4" borderId="945" xfId="0" applyNumberFormat="1" applyFont="1" applyFill="1" applyBorder="1" applyProtection="1">
      <protection locked="0"/>
    </xf>
    <xf numFmtId="0" fontId="5" fillId="0" borderId="939" xfId="0" applyFont="1" applyBorder="1" applyAlignment="1">
      <alignment horizontal="center" wrapText="1"/>
    </xf>
    <xf numFmtId="0" fontId="5" fillId="0" borderId="943" xfId="0" applyFont="1" applyBorder="1" applyAlignment="1">
      <alignment horizontal="center" vertical="center" wrapText="1"/>
    </xf>
    <xf numFmtId="1" fontId="5" fillId="0" borderId="873" xfId="0" applyNumberFormat="1" applyFont="1" applyBorder="1" applyAlignment="1" applyProtection="1">
      <alignment horizontal="left" wrapText="1"/>
      <protection hidden="1"/>
    </xf>
    <xf numFmtId="1" fontId="5" fillId="4" borderId="959" xfId="0" applyNumberFormat="1" applyFont="1" applyFill="1" applyBorder="1" applyProtection="1">
      <protection locked="0"/>
    </xf>
    <xf numFmtId="1" fontId="5" fillId="10" borderId="807" xfId="0" applyNumberFormat="1" applyFont="1" applyFill="1" applyBorder="1" applyProtection="1">
      <protection locked="0"/>
    </xf>
    <xf numFmtId="1" fontId="5" fillId="0" borderId="934" xfId="0" applyNumberFormat="1" applyFont="1" applyBorder="1" applyAlignment="1" applyProtection="1">
      <alignment horizontal="left" wrapText="1"/>
      <protection hidden="1"/>
    </xf>
    <xf numFmtId="1" fontId="5" fillId="10" borderId="945" xfId="0" applyNumberFormat="1" applyFont="1" applyFill="1" applyBorder="1"/>
    <xf numFmtId="1" fontId="5" fillId="0" borderId="870" xfId="0" applyNumberFormat="1" applyFont="1" applyBorder="1" applyAlignment="1" applyProtection="1">
      <alignment horizontal="left" wrapText="1"/>
      <protection hidden="1"/>
    </xf>
    <xf numFmtId="1" fontId="5" fillId="0" borderId="936" xfId="0" applyNumberFormat="1" applyFont="1" applyBorder="1"/>
    <xf numFmtId="1" fontId="5" fillId="10" borderId="960" xfId="0" applyNumberFormat="1" applyFont="1" applyFill="1" applyBorder="1"/>
    <xf numFmtId="1" fontId="5" fillId="10" borderId="950" xfId="0" applyNumberFormat="1" applyFont="1" applyFill="1" applyBorder="1"/>
    <xf numFmtId="0" fontId="5" fillId="0" borderId="946" xfId="0" applyFont="1" applyBorder="1" applyAlignment="1">
      <alignment horizontal="center" vertical="center" wrapText="1"/>
    </xf>
    <xf numFmtId="1" fontId="5" fillId="4" borderId="952" xfId="0" applyNumberFormat="1" applyFont="1" applyFill="1" applyBorder="1" applyProtection="1">
      <protection locked="0"/>
    </xf>
    <xf numFmtId="0" fontId="5" fillId="5" borderId="946" xfId="0" applyFont="1" applyFill="1" applyBorder="1" applyProtection="1">
      <protection locked="0"/>
    </xf>
    <xf numFmtId="0" fontId="5" fillId="5" borderId="942" xfId="0" applyFont="1" applyFill="1" applyBorder="1" applyProtection="1">
      <protection locked="0"/>
    </xf>
    <xf numFmtId="1" fontId="4" fillId="0" borderId="963" xfId="0" applyNumberFormat="1" applyFont="1" applyBorder="1"/>
    <xf numFmtId="1" fontId="9" fillId="3" borderId="935" xfId="0" applyNumberFormat="1" applyFont="1" applyFill="1" applyBorder="1"/>
    <xf numFmtId="0" fontId="5" fillId="0" borderId="943" xfId="0" applyFont="1" applyBorder="1" applyAlignment="1">
      <alignment wrapText="1"/>
    </xf>
    <xf numFmtId="0" fontId="5" fillId="0" borderId="950" xfId="0" applyFont="1" applyBorder="1" applyAlignment="1">
      <alignment horizontal="center" wrapText="1"/>
    </xf>
    <xf numFmtId="0" fontId="5" fillId="0" borderId="934" xfId="0" applyFont="1" applyBorder="1" applyAlignment="1">
      <alignment horizontal="center" wrapText="1"/>
    </xf>
    <xf numFmtId="0" fontId="5" fillId="0" borderId="965" xfId="0" applyFont="1" applyBorder="1" applyAlignment="1">
      <alignment horizontal="center" wrapText="1"/>
    </xf>
    <xf numFmtId="0" fontId="5" fillId="0" borderId="944" xfId="0" applyFont="1" applyBorder="1" applyAlignment="1">
      <alignment horizontal="center" wrapText="1"/>
    </xf>
    <xf numFmtId="0" fontId="5" fillId="0" borderId="966" xfId="0" applyFont="1" applyBorder="1" applyAlignment="1">
      <alignment horizontal="center" wrapText="1"/>
    </xf>
    <xf numFmtId="0" fontId="5" fillId="0" borderId="871" xfId="0" applyFont="1" applyBorder="1"/>
    <xf numFmtId="0" fontId="5" fillId="0" borderId="960" xfId="0" applyFont="1" applyBorder="1"/>
    <xf numFmtId="0" fontId="5" fillId="0" borderId="873" xfId="0" applyFont="1" applyBorder="1"/>
    <xf numFmtId="0" fontId="5" fillId="5" borderId="871" xfId="0" applyFont="1" applyFill="1" applyBorder="1" applyProtection="1">
      <protection locked="0"/>
    </xf>
    <xf numFmtId="0" fontId="5" fillId="5" borderId="969" xfId="0" applyFont="1" applyFill="1" applyBorder="1" applyProtection="1">
      <protection locked="0"/>
    </xf>
    <xf numFmtId="0" fontId="5" fillId="5" borderId="960" xfId="0" applyFont="1" applyFill="1" applyBorder="1" applyProtection="1">
      <protection locked="0"/>
    </xf>
    <xf numFmtId="0" fontId="5" fillId="5" borderId="970" xfId="0" applyFont="1" applyFill="1" applyBorder="1" applyProtection="1">
      <protection locked="0"/>
    </xf>
    <xf numFmtId="0" fontId="5" fillId="5" borderId="971" xfId="0" applyFont="1" applyFill="1" applyBorder="1" applyProtection="1">
      <protection locked="0"/>
    </xf>
    <xf numFmtId="0" fontId="5" fillId="0" borderId="950" xfId="0" applyFont="1" applyBorder="1"/>
    <xf numFmtId="0" fontId="5" fillId="5" borderId="965" xfId="0" applyFont="1" applyFill="1" applyBorder="1" applyProtection="1">
      <protection locked="0"/>
    </xf>
    <xf numFmtId="0" fontId="5" fillId="5" borderId="934" xfId="0" applyFont="1" applyFill="1" applyBorder="1" applyProtection="1">
      <protection locked="0"/>
    </xf>
    <xf numFmtId="0" fontId="5" fillId="5" borderId="950" xfId="0" applyFont="1" applyFill="1" applyBorder="1" applyProtection="1">
      <protection locked="0"/>
    </xf>
    <xf numFmtId="0" fontId="5" fillId="5" borderId="966" xfId="0" applyFont="1" applyFill="1" applyBorder="1" applyProtection="1">
      <protection locked="0"/>
    </xf>
    <xf numFmtId="1" fontId="5" fillId="0" borderId="960" xfId="0" applyNumberFormat="1" applyFont="1" applyBorder="1"/>
    <xf numFmtId="1" fontId="5" fillId="4" borderId="972" xfId="0" applyNumberFormat="1" applyFont="1" applyFill="1" applyBorder="1" applyProtection="1">
      <protection locked="0"/>
    </xf>
    <xf numFmtId="1" fontId="5" fillId="4" borderId="973" xfId="0" applyNumberFormat="1" applyFont="1" applyFill="1" applyBorder="1" applyProtection="1">
      <protection locked="0"/>
    </xf>
    <xf numFmtId="1" fontId="5" fillId="4" borderId="870" xfId="0" applyNumberFormat="1" applyFont="1" applyFill="1" applyBorder="1" applyProtection="1">
      <protection locked="0"/>
    </xf>
    <xf numFmtId="1" fontId="5" fillId="14" borderId="934" xfId="0" applyNumberFormat="1" applyFont="1" applyFill="1" applyBorder="1"/>
    <xf numFmtId="1" fontId="5" fillId="3" borderId="943" xfId="1" applyNumberFormat="1" applyFont="1" applyFill="1" applyBorder="1"/>
    <xf numFmtId="1" fontId="5" fillId="3" borderId="974" xfId="1" applyNumberFormat="1" applyFont="1" applyFill="1" applyBorder="1"/>
    <xf numFmtId="1" fontId="5" fillId="0" borderId="975" xfId="0" applyNumberFormat="1" applyFont="1" applyBorder="1"/>
    <xf numFmtId="1" fontId="5" fillId="3" borderId="871" xfId="1" applyNumberFormat="1" applyFont="1" applyFill="1" applyBorder="1"/>
    <xf numFmtId="1" fontId="5" fillId="3" borderId="807" xfId="1" applyNumberFormat="1" applyFont="1" applyFill="1" applyBorder="1"/>
    <xf numFmtId="1" fontId="5" fillId="3" borderId="976" xfId="1" applyNumberFormat="1" applyFont="1" applyFill="1" applyBorder="1"/>
    <xf numFmtId="1" fontId="4" fillId="3" borderId="977" xfId="0" applyNumberFormat="1" applyFont="1" applyFill="1" applyBorder="1"/>
    <xf numFmtId="1" fontId="7" fillId="0" borderId="979" xfId="0" applyNumberFormat="1" applyFont="1" applyBorder="1"/>
    <xf numFmtId="1" fontId="5" fillId="0" borderId="988" xfId="0" applyNumberFormat="1" applyFont="1" applyBorder="1" applyAlignment="1">
      <alignment horizontal="center" vertical="center" wrapText="1"/>
    </xf>
    <xf numFmtId="1" fontId="5" fillId="0" borderId="990" xfId="0" applyNumberFormat="1" applyFont="1" applyBorder="1" applyAlignment="1">
      <alignment horizontal="center" vertical="center" wrapText="1"/>
    </xf>
    <xf numFmtId="1" fontId="5" fillId="0" borderId="991" xfId="0" applyNumberFormat="1" applyFont="1" applyBorder="1" applyAlignment="1">
      <alignment horizontal="center" vertical="center" wrapText="1"/>
    </xf>
    <xf numFmtId="1" fontId="5" fillId="0" borderId="992" xfId="0" applyNumberFormat="1" applyFont="1" applyBorder="1" applyAlignment="1">
      <alignment horizontal="center" vertical="center" wrapText="1"/>
    </xf>
    <xf numFmtId="1" fontId="5" fillId="0" borderId="990" xfId="0" applyNumberFormat="1" applyFont="1" applyBorder="1"/>
    <xf numFmtId="1" fontId="5" fillId="0" borderId="991" xfId="0" applyNumberFormat="1" applyFont="1" applyBorder="1"/>
    <xf numFmtId="1" fontId="5" fillId="0" borderId="993" xfId="0" applyNumberFormat="1" applyFont="1" applyBorder="1"/>
    <xf numFmtId="1" fontId="5" fillId="4" borderId="994" xfId="0" applyNumberFormat="1" applyFont="1" applyFill="1" applyBorder="1" applyProtection="1">
      <protection locked="0"/>
    </xf>
    <xf numFmtId="1" fontId="5" fillId="4" borderId="995" xfId="0" applyNumberFormat="1" applyFont="1" applyFill="1" applyBorder="1" applyProtection="1">
      <protection locked="0"/>
    </xf>
    <xf numFmtId="1" fontId="5" fillId="4" borderId="996" xfId="0" applyNumberFormat="1" applyFont="1" applyFill="1" applyBorder="1" applyProtection="1">
      <protection locked="0"/>
    </xf>
    <xf numFmtId="1" fontId="5" fillId="4" borderId="997" xfId="0" applyNumberFormat="1" applyFont="1" applyFill="1" applyBorder="1" applyProtection="1">
      <protection locked="0"/>
    </xf>
    <xf numFmtId="1" fontId="5" fillId="0" borderId="998" xfId="0" applyNumberFormat="1" applyFont="1" applyBorder="1"/>
    <xf numFmtId="1" fontId="5" fillId="0" borderId="994" xfId="0" applyNumberFormat="1" applyFont="1" applyBorder="1"/>
    <xf numFmtId="1" fontId="5" fillId="0" borderId="807" xfId="0" applyNumberFormat="1" applyFont="1" applyBorder="1"/>
    <xf numFmtId="1" fontId="5" fillId="0" borderId="995" xfId="0" applyNumberFormat="1" applyFont="1" applyBorder="1"/>
    <xf numFmtId="1" fontId="7" fillId="0" borderId="983" xfId="0" applyNumberFormat="1" applyFont="1" applyBorder="1"/>
    <xf numFmtId="1" fontId="7" fillId="0" borderId="1002" xfId="0" applyNumberFormat="1" applyFont="1" applyBorder="1"/>
    <xf numFmtId="1" fontId="5" fillId="0" borderId="1003" xfId="0" applyNumberFormat="1" applyFont="1" applyBorder="1"/>
    <xf numFmtId="1" fontId="5" fillId="0" borderId="949" xfId="0" applyNumberFormat="1" applyFont="1" applyBorder="1" applyAlignment="1">
      <alignment horizontal="center"/>
    </xf>
    <xf numFmtId="1" fontId="5" fillId="0" borderId="951" xfId="0" applyNumberFormat="1" applyFont="1" applyBorder="1"/>
    <xf numFmtId="1" fontId="7" fillId="0" borderId="1004" xfId="0" applyNumberFormat="1" applyFont="1" applyBorder="1"/>
    <xf numFmtId="1" fontId="7" fillId="0" borderId="1005" xfId="0" applyNumberFormat="1" applyFont="1" applyBorder="1"/>
    <xf numFmtId="1" fontId="5" fillId="0" borderId="1007" xfId="0" applyNumberFormat="1" applyFont="1" applyBorder="1" applyAlignment="1">
      <alignment horizontal="center" vertical="center" wrapText="1"/>
    </xf>
    <xf numFmtId="1" fontId="5" fillId="0" borderId="975" xfId="0" applyNumberFormat="1" applyFont="1" applyBorder="1" applyAlignment="1">
      <alignment horizontal="center" vertical="center" wrapText="1"/>
    </xf>
    <xf numFmtId="1" fontId="5" fillId="0" borderId="994" xfId="0" applyNumberFormat="1" applyFont="1" applyBorder="1" applyAlignment="1">
      <alignment horizontal="right" vertical="center" wrapText="1"/>
    </xf>
    <xf numFmtId="1" fontId="5" fillId="0" borderId="807" xfId="0" applyNumberFormat="1" applyFont="1" applyBorder="1" applyAlignment="1">
      <alignment horizontal="right"/>
    </xf>
    <xf numFmtId="1" fontId="5" fillId="0" borderId="943" xfId="0" applyNumberFormat="1" applyFont="1" applyBorder="1" applyAlignment="1">
      <alignment horizontal="right"/>
    </xf>
    <xf numFmtId="1" fontId="5" fillId="0" borderId="975" xfId="0" applyNumberFormat="1" applyFont="1" applyBorder="1" applyAlignment="1">
      <alignment horizontal="right"/>
    </xf>
    <xf numFmtId="1" fontId="5" fillId="0" borderId="1007" xfId="0" applyNumberFormat="1" applyFont="1" applyBorder="1" applyAlignment="1">
      <alignment horizontal="right"/>
    </xf>
    <xf numFmtId="1" fontId="5" fillId="0" borderId="946" xfId="0" applyNumberFormat="1" applyFont="1" applyBorder="1" applyAlignment="1">
      <alignment horizontal="right"/>
    </xf>
    <xf numFmtId="1" fontId="5" fillId="0" borderId="938" xfId="0" applyNumberFormat="1" applyFont="1" applyBorder="1" applyAlignment="1">
      <alignment horizontal="right"/>
    </xf>
    <xf numFmtId="1" fontId="5" fillId="0" borderId="935" xfId="0" applyNumberFormat="1" applyFont="1" applyBorder="1" applyAlignment="1">
      <alignment horizontal="right"/>
    </xf>
    <xf numFmtId="1" fontId="5" fillId="0" borderId="951" xfId="0" applyNumberFormat="1" applyFont="1" applyBorder="1" applyAlignment="1">
      <alignment horizontal="right"/>
    </xf>
    <xf numFmtId="1" fontId="5" fillId="4" borderId="1010" xfId="0" applyNumberFormat="1" applyFont="1" applyFill="1" applyBorder="1" applyProtection="1">
      <protection locked="0"/>
    </xf>
    <xf numFmtId="1" fontId="5" fillId="0" borderId="975" xfId="0" applyNumberFormat="1" applyFont="1" applyBorder="1" applyAlignment="1">
      <alignment horizontal="center" vertical="center"/>
    </xf>
    <xf numFmtId="1" fontId="4" fillId="0" borderId="1007" xfId="0" applyNumberFormat="1" applyFont="1" applyBorder="1"/>
    <xf numFmtId="1" fontId="5" fillId="0" borderId="943" xfId="0" applyNumberFormat="1" applyFont="1" applyBorder="1" applyAlignment="1">
      <alignment wrapText="1"/>
    </xf>
    <xf numFmtId="1" fontId="5" fillId="4" borderId="975" xfId="0" applyNumberFormat="1" applyFont="1" applyFill="1" applyBorder="1" applyProtection="1">
      <protection locked="0"/>
    </xf>
    <xf numFmtId="1" fontId="5" fillId="4" borderId="1007" xfId="0" applyNumberFormat="1" applyFont="1" applyFill="1" applyBorder="1" applyProtection="1">
      <protection locked="0"/>
    </xf>
    <xf numFmtId="1" fontId="5" fillId="4" borderId="944" xfId="0" applyNumberFormat="1" applyFont="1" applyFill="1" applyBorder="1" applyProtection="1">
      <protection locked="0"/>
    </xf>
    <xf numFmtId="1" fontId="5" fillId="4" borderId="949" xfId="0" applyNumberFormat="1" applyFont="1" applyFill="1" applyBorder="1" applyProtection="1">
      <protection locked="0"/>
    </xf>
    <xf numFmtId="1" fontId="7" fillId="10" borderId="936" xfId="0" applyNumberFormat="1" applyFont="1" applyFill="1" applyBorder="1" applyAlignment="1">
      <alignment horizontal="center"/>
    </xf>
    <xf numFmtId="1" fontId="7" fillId="10" borderId="1007" xfId="0" applyNumberFormat="1" applyFont="1" applyFill="1" applyBorder="1" applyAlignment="1">
      <alignment horizontal="center"/>
    </xf>
    <xf numFmtId="1" fontId="7" fillId="10" borderId="975" xfId="0" applyNumberFormat="1" applyFont="1" applyFill="1" applyBorder="1" applyAlignment="1">
      <alignment horizontal="center"/>
    </xf>
    <xf numFmtId="1" fontId="7" fillId="10" borderId="949" xfId="0" applyNumberFormat="1" applyFont="1" applyFill="1" applyBorder="1" applyAlignment="1">
      <alignment horizontal="center"/>
    </xf>
    <xf numFmtId="1" fontId="5" fillId="0" borderId="994" xfId="0" applyNumberFormat="1" applyFont="1" applyBorder="1" applyAlignment="1">
      <alignment wrapText="1"/>
    </xf>
    <xf numFmtId="1" fontId="5" fillId="0" borderId="807" xfId="0" applyNumberFormat="1" applyFont="1" applyBorder="1" applyAlignment="1">
      <alignment wrapText="1"/>
    </xf>
    <xf numFmtId="1" fontId="5" fillId="4" borderId="935" xfId="0" applyNumberFormat="1" applyFont="1" applyFill="1" applyBorder="1" applyProtection="1">
      <protection locked="0"/>
    </xf>
    <xf numFmtId="1" fontId="5" fillId="0" borderId="975" xfId="0" applyNumberFormat="1" applyFont="1" applyBorder="1" applyAlignment="1">
      <alignment wrapText="1"/>
    </xf>
    <xf numFmtId="1" fontId="5" fillId="10" borderId="994" xfId="0" applyNumberFormat="1" applyFont="1" applyFill="1" applyBorder="1"/>
    <xf numFmtId="1" fontId="5" fillId="0" borderId="1012" xfId="0" applyNumberFormat="1" applyFont="1" applyBorder="1" applyAlignment="1">
      <alignment wrapText="1"/>
    </xf>
    <xf numFmtId="1" fontId="5" fillId="10" borderId="1012" xfId="0" applyNumberFormat="1" applyFont="1" applyFill="1" applyBorder="1"/>
    <xf numFmtId="1" fontId="5" fillId="4" borderId="1012" xfId="0" applyNumberFormat="1" applyFont="1" applyFill="1" applyBorder="1" applyProtection="1">
      <protection locked="0"/>
    </xf>
    <xf numFmtId="1" fontId="4" fillId="0" borderId="936" xfId="0" applyNumberFormat="1" applyFont="1" applyBorder="1"/>
    <xf numFmtId="1" fontId="5" fillId="4" borderId="1011" xfId="0" applyNumberFormat="1" applyFont="1" applyFill="1" applyBorder="1" applyProtection="1">
      <protection locked="0"/>
    </xf>
    <xf numFmtId="1" fontId="5" fillId="4" borderId="1013" xfId="0" applyNumberFormat="1" applyFont="1" applyFill="1" applyBorder="1" applyProtection="1">
      <protection locked="0"/>
    </xf>
    <xf numFmtId="1" fontId="5" fillId="14" borderId="1006" xfId="0" applyNumberFormat="1" applyFont="1" applyFill="1" applyBorder="1"/>
    <xf numFmtId="1" fontId="5" fillId="14" borderId="1010" xfId="0" applyNumberFormat="1" applyFont="1" applyFill="1" applyBorder="1"/>
    <xf numFmtId="1" fontId="5" fillId="14" borderId="941" xfId="0" applyNumberFormat="1" applyFont="1" applyFill="1" applyBorder="1"/>
    <xf numFmtId="1" fontId="5" fillId="14" borderId="935" xfId="0" applyNumberFormat="1" applyFont="1" applyFill="1" applyBorder="1"/>
    <xf numFmtId="1" fontId="5" fillId="14" borderId="951" xfId="0" applyNumberFormat="1" applyFont="1" applyFill="1" applyBorder="1"/>
    <xf numFmtId="1" fontId="5" fillId="0" borderId="998" xfId="0" applyNumberFormat="1" applyFont="1" applyBorder="1" applyAlignment="1">
      <alignment wrapText="1"/>
    </xf>
    <xf numFmtId="1" fontId="5" fillId="4" borderId="1014" xfId="0" applyNumberFormat="1" applyFont="1" applyFill="1" applyBorder="1" applyProtection="1">
      <protection locked="0"/>
    </xf>
    <xf numFmtId="1" fontId="5" fillId="0" borderId="935" xfId="0" applyNumberFormat="1" applyFont="1" applyBorder="1" applyAlignment="1">
      <alignment wrapText="1"/>
    </xf>
    <xf numFmtId="1" fontId="5" fillId="14" borderId="1008" xfId="0" applyNumberFormat="1" applyFont="1" applyFill="1" applyBorder="1"/>
    <xf numFmtId="1" fontId="5" fillId="10" borderId="1011" xfId="0" applyNumberFormat="1" applyFont="1" applyFill="1" applyBorder="1"/>
    <xf numFmtId="1" fontId="5" fillId="10" borderId="1006" xfId="0" applyNumberFormat="1" applyFont="1" applyFill="1" applyBorder="1"/>
    <xf numFmtId="1" fontId="7" fillId="10" borderId="1007" xfId="0" applyNumberFormat="1" applyFont="1" applyFill="1" applyBorder="1"/>
    <xf numFmtId="1" fontId="7" fillId="10" borderId="938" xfId="0" applyNumberFormat="1" applyFont="1" applyFill="1" applyBorder="1"/>
    <xf numFmtId="1" fontId="7" fillId="10" borderId="975" xfId="0" applyNumberFormat="1" applyFont="1" applyFill="1" applyBorder="1"/>
    <xf numFmtId="1" fontId="5" fillId="0" borderId="948" xfId="0" applyNumberFormat="1" applyFont="1" applyBorder="1" applyAlignment="1">
      <alignment wrapText="1"/>
    </xf>
    <xf numFmtId="1" fontId="7" fillId="4" borderId="943" xfId="0" applyNumberFormat="1" applyFont="1" applyFill="1" applyBorder="1" applyProtection="1">
      <protection locked="0"/>
    </xf>
    <xf numFmtId="1" fontId="7" fillId="4" borderId="975" xfId="0" applyNumberFormat="1" applyFont="1" applyFill="1" applyBorder="1" applyProtection="1">
      <protection locked="0"/>
    </xf>
    <xf numFmtId="1" fontId="5" fillId="10" borderId="1014" xfId="0" applyNumberFormat="1" applyFont="1" applyFill="1" applyBorder="1"/>
    <xf numFmtId="1" fontId="5" fillId="10" borderId="934" xfId="0" applyNumberFormat="1" applyFont="1" applyFill="1" applyBorder="1"/>
    <xf numFmtId="1" fontId="5" fillId="14" borderId="950" xfId="0" applyNumberFormat="1" applyFont="1" applyFill="1" applyBorder="1"/>
    <xf numFmtId="1" fontId="5" fillId="0" borderId="1009" xfId="0" applyNumberFormat="1" applyFont="1" applyBorder="1" applyAlignment="1" applyProtection="1">
      <alignment horizontal="center" vertical="center"/>
      <protection hidden="1"/>
    </xf>
    <xf numFmtId="1" fontId="5" fillId="0" borderId="1011" xfId="0" applyNumberFormat="1" applyFont="1" applyBorder="1" applyAlignment="1" applyProtection="1">
      <alignment horizontal="center" vertical="center" wrapText="1"/>
      <protection hidden="1"/>
    </xf>
    <xf numFmtId="1" fontId="5" fillId="0" borderId="1015" xfId="0" applyNumberFormat="1" applyFont="1" applyBorder="1" applyAlignment="1" applyProtection="1">
      <alignment horizontal="center" vertical="center" wrapText="1"/>
      <protection hidden="1"/>
    </xf>
    <xf numFmtId="1" fontId="5" fillId="0" borderId="1011" xfId="0" applyNumberFormat="1" applyFont="1" applyBorder="1" applyAlignment="1" applyProtection="1">
      <alignment horizontal="center" vertical="center"/>
      <protection hidden="1"/>
    </xf>
    <xf numFmtId="1" fontId="5" fillId="0" borderId="943" xfId="0" applyNumberFormat="1" applyFont="1" applyBorder="1" applyAlignment="1" applyProtection="1">
      <alignment horizontal="center" vertical="center"/>
      <protection hidden="1"/>
    </xf>
    <xf numFmtId="1" fontId="5" fillId="0" borderId="1009" xfId="0" applyNumberFormat="1" applyFont="1" applyBorder="1" applyAlignment="1" applyProtection="1">
      <alignment wrapText="1"/>
      <protection hidden="1"/>
    </xf>
    <xf numFmtId="1" fontId="5" fillId="0" borderId="1011" xfId="0" applyNumberFormat="1" applyFont="1" applyBorder="1" applyAlignment="1">
      <alignment horizontal="right" wrapText="1"/>
    </xf>
    <xf numFmtId="1" fontId="5" fillId="0" borderId="1015" xfId="0" applyNumberFormat="1" applyFont="1" applyBorder="1" applyAlignment="1">
      <alignment horizontal="right" wrapText="1"/>
    </xf>
    <xf numFmtId="1" fontId="5" fillId="0" borderId="1012" xfId="0" applyNumberFormat="1" applyFont="1" applyBorder="1" applyAlignment="1">
      <alignment horizontal="right" wrapText="1"/>
    </xf>
    <xf numFmtId="1" fontId="5" fillId="0" borderId="944" xfId="0" applyNumberFormat="1" applyFont="1" applyBorder="1" applyAlignment="1">
      <alignment wrapText="1"/>
    </xf>
    <xf numFmtId="1" fontId="5" fillId="0" borderId="945" xfId="0" applyNumberFormat="1" applyFont="1" applyBorder="1" applyAlignment="1">
      <alignment wrapText="1"/>
    </xf>
    <xf numFmtId="1" fontId="5" fillId="0" borderId="1007" xfId="0" applyNumberFormat="1" applyFont="1" applyBorder="1" applyAlignment="1">
      <alignment wrapText="1"/>
    </xf>
    <xf numFmtId="1" fontId="5" fillId="14" borderId="1012" xfId="0" applyNumberFormat="1" applyFont="1" applyFill="1" applyBorder="1"/>
    <xf numFmtId="1" fontId="5" fillId="0" borderId="1019" xfId="0" applyNumberFormat="1" applyFont="1" applyBorder="1" applyAlignment="1">
      <alignment horizontal="center" vertical="center" wrapText="1"/>
    </xf>
    <xf numFmtId="1" fontId="5" fillId="0" borderId="1017" xfId="0" applyNumberFormat="1" applyFont="1" applyBorder="1" applyAlignment="1">
      <alignment horizontal="center" vertical="center" wrapText="1"/>
    </xf>
    <xf numFmtId="1" fontId="5" fillId="10" borderId="1001" xfId="0" applyNumberFormat="1" applyFont="1" applyFill="1" applyBorder="1"/>
    <xf numFmtId="1" fontId="5" fillId="10" borderId="996" xfId="0" applyNumberFormat="1" applyFont="1" applyFill="1" applyBorder="1"/>
    <xf numFmtId="1" fontId="5" fillId="4" borderId="1017" xfId="0" applyNumberFormat="1" applyFont="1" applyFill="1" applyBorder="1" applyProtection="1">
      <protection locked="0"/>
    </xf>
    <xf numFmtId="1" fontId="5" fillId="0" borderId="1018" xfId="0" applyNumberFormat="1" applyFont="1" applyBorder="1" applyAlignment="1">
      <alignment horizontal="center" vertical="center"/>
    </xf>
    <xf numFmtId="1" fontId="5" fillId="0" borderId="1014" xfId="0" applyNumberFormat="1" applyFont="1" applyBorder="1" applyAlignment="1">
      <alignment horizontal="right" wrapText="1"/>
    </xf>
    <xf numFmtId="1" fontId="5" fillId="4" borderId="1001" xfId="0" applyNumberFormat="1" applyFont="1" applyFill="1" applyBorder="1" applyProtection="1">
      <protection locked="0"/>
    </xf>
    <xf numFmtId="1" fontId="5" fillId="14" borderId="869" xfId="0" applyNumberFormat="1" applyFont="1" applyFill="1" applyBorder="1"/>
    <xf numFmtId="1" fontId="5" fillId="14" borderId="975" xfId="0" applyNumberFormat="1" applyFont="1" applyFill="1" applyBorder="1"/>
    <xf numFmtId="1" fontId="5" fillId="4" borderId="997" xfId="4" applyNumberFormat="1" applyFont="1" applyFill="1" applyBorder="1" applyProtection="1">
      <protection locked="0"/>
    </xf>
    <xf numFmtId="1" fontId="5" fillId="0" borderId="994" xfId="0" applyNumberFormat="1" applyFont="1" applyBorder="1" applyAlignment="1">
      <alignment horizontal="right" wrapText="1"/>
    </xf>
    <xf numFmtId="1" fontId="5" fillId="0" borderId="873" xfId="0" applyNumberFormat="1" applyFont="1" applyBorder="1" applyAlignment="1">
      <alignment horizontal="right" wrapText="1"/>
    </xf>
    <xf numFmtId="1" fontId="5" fillId="10" borderId="975" xfId="0" applyNumberFormat="1" applyFont="1" applyFill="1" applyBorder="1"/>
    <xf numFmtId="1" fontId="5" fillId="0" borderId="994" xfId="0" applyNumberFormat="1" applyFont="1" applyBorder="1" applyAlignment="1">
      <alignment vertical="center" wrapText="1"/>
    </xf>
    <xf numFmtId="1" fontId="5" fillId="0" borderId="1014" xfId="0" applyNumberFormat="1" applyFont="1" applyBorder="1" applyAlignment="1">
      <alignment vertical="center" wrapText="1"/>
    </xf>
    <xf numFmtId="1" fontId="5" fillId="10" borderId="997" xfId="0" applyNumberFormat="1" applyFont="1" applyFill="1" applyBorder="1"/>
    <xf numFmtId="1" fontId="5" fillId="4" borderId="1025" xfId="0" applyNumberFormat="1" applyFont="1" applyFill="1" applyBorder="1" applyProtection="1">
      <protection locked="0"/>
    </xf>
    <xf numFmtId="1" fontId="5" fillId="9" borderId="978" xfId="0" applyNumberFormat="1" applyFont="1" applyFill="1" applyBorder="1" applyAlignment="1">
      <alignment vertical="center" wrapText="1"/>
    </xf>
    <xf numFmtId="1" fontId="5" fillId="3" borderId="1012" xfId="0" applyNumberFormat="1" applyFont="1" applyFill="1" applyBorder="1" applyAlignment="1">
      <alignment vertical="center" wrapText="1"/>
    </xf>
    <xf numFmtId="1" fontId="5" fillId="4" borderId="1024" xfId="0" applyNumberFormat="1" applyFont="1" applyFill="1" applyBorder="1" applyProtection="1">
      <protection locked="0"/>
    </xf>
    <xf numFmtId="1" fontId="5" fillId="9" borderId="998" xfId="0" applyNumberFormat="1" applyFont="1" applyFill="1" applyBorder="1" applyAlignment="1">
      <alignment vertical="center" wrapText="1"/>
    </xf>
    <xf numFmtId="1" fontId="5" fillId="3" borderId="994" xfId="0" applyNumberFormat="1" applyFont="1" applyFill="1" applyBorder="1" applyAlignment="1">
      <alignment vertical="center" wrapText="1"/>
    </xf>
    <xf numFmtId="1" fontId="5" fillId="3" borderId="1014" xfId="0" applyNumberFormat="1" applyFont="1" applyFill="1" applyBorder="1" applyAlignment="1">
      <alignment vertical="center" wrapText="1"/>
    </xf>
    <xf numFmtId="1" fontId="5" fillId="9" borderId="978" xfId="0" applyNumberFormat="1" applyFont="1" applyFill="1" applyBorder="1" applyAlignment="1">
      <alignment horizontal="left" vertical="center" wrapText="1"/>
    </xf>
    <xf numFmtId="1" fontId="5" fillId="0" borderId="998" xfId="0" applyNumberFormat="1" applyFont="1" applyBorder="1" applyAlignment="1">
      <alignment vertical="center" wrapText="1"/>
    </xf>
    <xf numFmtId="1" fontId="17" fillId="0" borderId="869" xfId="0" applyNumberFormat="1" applyFont="1" applyBorder="1"/>
    <xf numFmtId="1" fontId="5" fillId="0" borderId="1018" xfId="0" applyNumberFormat="1" applyFont="1" applyBorder="1"/>
    <xf numFmtId="1" fontId="5" fillId="0" borderId="1019" xfId="0" applyNumberFormat="1" applyFont="1" applyBorder="1"/>
    <xf numFmtId="1" fontId="4" fillId="9" borderId="963" xfId="0" applyNumberFormat="1" applyFont="1" applyFill="1" applyBorder="1"/>
    <xf numFmtId="1" fontId="5" fillId="4" borderId="998" xfId="0" applyNumberFormat="1" applyFont="1" applyFill="1" applyBorder="1" applyProtection="1">
      <protection locked="0"/>
    </xf>
    <xf numFmtId="1" fontId="5" fillId="0" borderId="496" xfId="0" applyNumberFormat="1" applyFont="1" applyBorder="1" applyAlignment="1">
      <alignment horizontal="center" vertical="center" wrapText="1"/>
    </xf>
    <xf numFmtId="1" fontId="5" fillId="0" borderId="1026" xfId="0" applyNumberFormat="1" applyFont="1" applyBorder="1" applyAlignment="1">
      <alignment horizontal="center" vertical="center" wrapText="1"/>
    </xf>
    <xf numFmtId="1" fontId="5" fillId="0" borderId="991" xfId="0" applyNumberFormat="1" applyFont="1" applyBorder="1" applyAlignment="1">
      <alignment horizontal="center" vertical="center"/>
    </xf>
    <xf numFmtId="1" fontId="5" fillId="0" borderId="1027" xfId="0" applyNumberFormat="1" applyFont="1" applyBorder="1" applyAlignment="1">
      <alignment horizontal="center" vertical="center" wrapText="1"/>
    </xf>
    <xf numFmtId="1" fontId="5" fillId="3" borderId="998" xfId="0" applyNumberFormat="1" applyFont="1" applyFill="1" applyBorder="1"/>
    <xf numFmtId="1" fontId="5" fillId="4" borderId="1028" xfId="0" applyNumberFormat="1" applyFont="1" applyFill="1" applyBorder="1" applyProtection="1">
      <protection locked="0"/>
    </xf>
    <xf numFmtId="1" fontId="5" fillId="0" borderId="1029" xfId="0" applyNumberFormat="1" applyFont="1" applyBorder="1" applyAlignment="1">
      <alignment horizontal="center" vertical="center" wrapText="1"/>
    </xf>
    <xf numFmtId="1" fontId="5" fillId="4" borderId="1026" xfId="0" applyNumberFormat="1" applyFont="1" applyFill="1" applyBorder="1" applyProtection="1">
      <protection locked="0"/>
    </xf>
    <xf numFmtId="1" fontId="5" fillId="4" borderId="1027" xfId="0" applyNumberFormat="1" applyFont="1" applyFill="1" applyBorder="1" applyProtection="1">
      <protection locked="0"/>
    </xf>
    <xf numFmtId="1" fontId="7" fillId="0" borderId="978" xfId="0" applyNumberFormat="1" applyFont="1" applyBorder="1"/>
    <xf numFmtId="1" fontId="7" fillId="0" borderId="1010" xfId="0" applyNumberFormat="1" applyFont="1" applyBorder="1"/>
    <xf numFmtId="0" fontId="5" fillId="0" borderId="1026" xfId="0" applyFont="1" applyBorder="1" applyAlignment="1">
      <alignment horizontal="center" vertical="center" wrapText="1"/>
    </xf>
    <xf numFmtId="0" fontId="5" fillId="0" borderId="991" xfId="0" applyFont="1" applyBorder="1" applyAlignment="1">
      <alignment horizontal="center" vertical="center" wrapText="1"/>
    </xf>
    <xf numFmtId="1" fontId="5" fillId="0" borderId="1026" xfId="0" applyNumberFormat="1" applyFont="1" applyBorder="1"/>
    <xf numFmtId="1" fontId="5" fillId="0" borderId="1030" xfId="0" applyNumberFormat="1" applyFont="1" applyBorder="1"/>
    <xf numFmtId="1" fontId="5" fillId="0" borderId="995" xfId="0" applyNumberFormat="1" applyFont="1" applyBorder="1" applyAlignment="1" applyProtection="1">
      <alignment horizontal="left" wrapText="1"/>
      <protection hidden="1"/>
    </xf>
    <xf numFmtId="1" fontId="5" fillId="0" borderId="978" xfId="0" applyNumberFormat="1" applyFont="1" applyBorder="1"/>
    <xf numFmtId="1" fontId="5" fillId="4" borderId="991" xfId="0" applyNumberFormat="1" applyFont="1" applyFill="1" applyBorder="1" applyProtection="1">
      <protection locked="0"/>
    </xf>
    <xf numFmtId="1" fontId="5" fillId="10" borderId="991" xfId="0" applyNumberFormat="1" applyFont="1" applyFill="1" applyBorder="1"/>
    <xf numFmtId="1" fontId="5" fillId="10" borderId="1027" xfId="0" applyNumberFormat="1" applyFont="1" applyFill="1" applyBorder="1"/>
    <xf numFmtId="1" fontId="5" fillId="4" borderId="1030" xfId="0" applyNumberFormat="1" applyFont="1" applyFill="1" applyBorder="1" applyProtection="1">
      <protection locked="0"/>
    </xf>
    <xf numFmtId="1" fontId="5" fillId="0" borderId="998" xfId="0" applyNumberFormat="1" applyFont="1" applyBorder="1" applyAlignment="1" applyProtection="1">
      <alignment horizontal="left" wrapText="1"/>
      <protection hidden="1"/>
    </xf>
    <xf numFmtId="1" fontId="5" fillId="0" borderId="1031" xfId="0" applyNumberFormat="1" applyFont="1" applyBorder="1" applyAlignment="1">
      <alignment horizontal="center" vertical="center" wrapText="1"/>
    </xf>
    <xf numFmtId="0" fontId="5" fillId="0" borderId="1030" xfId="0" applyFont="1" applyBorder="1" applyAlignment="1">
      <alignment horizontal="center" vertical="center" wrapText="1"/>
    </xf>
    <xf numFmtId="1" fontId="5" fillId="0" borderId="1032" xfId="0" applyNumberFormat="1" applyFont="1" applyBorder="1"/>
    <xf numFmtId="1" fontId="5" fillId="4" borderId="1031" xfId="0" applyNumberFormat="1" applyFont="1" applyFill="1" applyBorder="1" applyProtection="1">
      <protection locked="0"/>
    </xf>
    <xf numFmtId="0" fontId="5" fillId="5" borderId="1030" xfId="0" applyFont="1" applyFill="1" applyBorder="1" applyProtection="1">
      <protection locked="0"/>
    </xf>
    <xf numFmtId="0" fontId="5" fillId="5" borderId="1033" xfId="0" applyFont="1" applyFill="1" applyBorder="1" applyProtection="1">
      <protection locked="0"/>
    </xf>
    <xf numFmtId="1" fontId="5" fillId="0" borderId="1034" xfId="0" applyNumberFormat="1" applyFont="1" applyBorder="1" applyAlignment="1">
      <alignment horizontal="center" vertical="center" wrapText="1"/>
    </xf>
    <xf numFmtId="1" fontId="5" fillId="0" borderId="1035" xfId="0" applyNumberFormat="1" applyFont="1" applyBorder="1" applyAlignment="1">
      <alignment horizontal="center" vertical="center" wrapText="1"/>
    </xf>
    <xf numFmtId="1" fontId="5" fillId="0" borderId="1033" xfId="0" applyNumberFormat="1" applyFont="1" applyBorder="1"/>
    <xf numFmtId="1" fontId="5" fillId="4" borderId="1034" xfId="0" applyNumberFormat="1" applyFont="1" applyFill="1" applyBorder="1" applyProtection="1">
      <protection locked="0"/>
    </xf>
    <xf numFmtId="1" fontId="5" fillId="4" borderId="1033" xfId="0" applyNumberFormat="1" applyFont="1" applyFill="1" applyBorder="1" applyProtection="1">
      <protection locked="0"/>
    </xf>
    <xf numFmtId="0" fontId="5" fillId="0" borderId="1026" xfId="0" applyFont="1" applyBorder="1" applyAlignment="1">
      <alignment wrapText="1"/>
    </xf>
    <xf numFmtId="0" fontId="5" fillId="0" borderId="1035" xfId="0" applyFont="1" applyBorder="1" applyAlignment="1">
      <alignment horizontal="center" wrapText="1"/>
    </xf>
    <xf numFmtId="0" fontId="5" fillId="0" borderId="1039" xfId="0" applyFont="1" applyBorder="1" applyAlignment="1">
      <alignment horizontal="center" wrapText="1"/>
    </xf>
    <xf numFmtId="0" fontId="5" fillId="0" borderId="1014" xfId="0" applyFont="1" applyBorder="1"/>
    <xf numFmtId="0" fontId="5" fillId="0" borderId="995" xfId="0" applyFont="1" applyBorder="1"/>
    <xf numFmtId="0" fontId="5" fillId="5" borderId="1040" xfId="0" applyFont="1" applyFill="1" applyBorder="1" applyProtection="1">
      <protection locked="0"/>
    </xf>
    <xf numFmtId="0" fontId="5" fillId="5" borderId="1014" xfId="0" applyFont="1" applyFill="1" applyBorder="1" applyProtection="1">
      <protection locked="0"/>
    </xf>
    <xf numFmtId="0" fontId="5" fillId="5" borderId="1041" xfId="0" applyFont="1" applyFill="1" applyBorder="1" applyProtection="1">
      <protection locked="0"/>
    </xf>
    <xf numFmtId="1" fontId="5" fillId="0" borderId="1033" xfId="0" applyNumberFormat="1" applyFont="1" applyBorder="1" applyAlignment="1">
      <alignment horizontal="center" vertical="center" wrapText="1"/>
    </xf>
    <xf numFmtId="1" fontId="5" fillId="0" borderId="1042" xfId="0" applyNumberFormat="1" applyFont="1" applyBorder="1" applyAlignment="1">
      <alignment horizontal="center" vertical="center" wrapText="1"/>
    </xf>
    <xf numFmtId="1" fontId="5" fillId="0" borderId="1044" xfId="0" applyNumberFormat="1" applyFont="1" applyBorder="1" applyAlignment="1">
      <alignment horizontal="center" vertical="center" wrapText="1"/>
    </xf>
    <xf numFmtId="1" fontId="5" fillId="0" borderId="1045" xfId="0" applyNumberFormat="1" applyFont="1" applyBorder="1" applyAlignment="1">
      <alignment horizontal="center" vertical="center" wrapText="1"/>
    </xf>
    <xf numFmtId="1" fontId="5" fillId="0" borderId="1014" xfId="0" applyNumberFormat="1" applyFont="1" applyBorder="1"/>
    <xf numFmtId="1" fontId="5" fillId="4" borderId="1046" xfId="0" applyNumberFormat="1" applyFont="1" applyFill="1" applyBorder="1" applyProtection="1">
      <protection locked="0"/>
    </xf>
    <xf numFmtId="1" fontId="5" fillId="4" borderId="1047" xfId="0" applyNumberFormat="1" applyFont="1" applyFill="1" applyBorder="1" applyProtection="1">
      <protection locked="0"/>
    </xf>
    <xf numFmtId="1" fontId="5" fillId="0" borderId="1033" xfId="0" applyNumberFormat="1" applyFont="1" applyBorder="1" applyAlignment="1">
      <alignment wrapText="1"/>
    </xf>
    <xf numFmtId="1" fontId="5" fillId="3" borderId="1026" xfId="1" applyNumberFormat="1" applyFont="1" applyFill="1" applyBorder="1"/>
    <xf numFmtId="1" fontId="5" fillId="3" borderId="991" xfId="1" applyNumberFormat="1" applyFont="1" applyFill="1" applyBorder="1"/>
    <xf numFmtId="1" fontId="5" fillId="3" borderId="1048" xfId="1" applyNumberFormat="1" applyFont="1" applyFill="1" applyBorder="1"/>
    <xf numFmtId="1" fontId="5" fillId="0" borderId="1034" xfId="0" applyNumberFormat="1" applyFont="1" applyBorder="1"/>
    <xf numFmtId="1" fontId="5" fillId="0" borderId="995" xfId="0" applyNumberFormat="1" applyFont="1" applyBorder="1" applyAlignment="1">
      <alignment wrapText="1"/>
    </xf>
    <xf numFmtId="1" fontId="5" fillId="3" borderId="1049" xfId="1" applyNumberFormat="1" applyFont="1" applyFill="1" applyBorder="1"/>
    <xf numFmtId="1" fontId="4" fillId="3" borderId="963" xfId="0" applyNumberFormat="1" applyFont="1" applyFill="1" applyBorder="1"/>
    <xf numFmtId="1" fontId="5" fillId="0" borderId="1033" xfId="0" applyNumberFormat="1" applyFont="1" applyBorder="1" applyAlignment="1">
      <alignment horizontal="center" vertical="center"/>
    </xf>
    <xf numFmtId="1" fontId="5" fillId="0" borderId="1035" xfId="0" applyNumberFormat="1" applyFont="1" applyBorder="1"/>
    <xf numFmtId="1" fontId="7" fillId="0" borderId="516" xfId="0" applyNumberFormat="1" applyFont="1" applyBorder="1"/>
    <xf numFmtId="1" fontId="7" fillId="0" borderId="1051" xfId="0" applyNumberFormat="1" applyFont="1" applyBorder="1"/>
    <xf numFmtId="1" fontId="7" fillId="0" borderId="1052" xfId="0" applyNumberFormat="1" applyFont="1" applyBorder="1"/>
    <xf numFmtId="1" fontId="5" fillId="0" borderId="1044" xfId="0" applyNumberFormat="1" applyFont="1" applyBorder="1"/>
    <xf numFmtId="1" fontId="5" fillId="0" borderId="1054" xfId="0" applyNumberFormat="1" applyFont="1" applyBorder="1" applyAlignment="1">
      <alignment horizontal="center" vertical="center" wrapText="1"/>
    </xf>
    <xf numFmtId="1" fontId="5" fillId="0" borderId="1055" xfId="0" applyNumberFormat="1" applyFont="1" applyBorder="1" applyAlignment="1">
      <alignment horizontal="center" vertical="center" wrapText="1"/>
    </xf>
    <xf numFmtId="1" fontId="5" fillId="0" borderId="1056" xfId="0" applyNumberFormat="1" applyFont="1" applyBorder="1" applyAlignment="1">
      <alignment horizontal="center" vertical="center" wrapText="1"/>
    </xf>
    <xf numFmtId="1" fontId="5" fillId="0" borderId="1059" xfId="0" applyNumberFormat="1" applyFont="1" applyBorder="1" applyAlignment="1">
      <alignment horizontal="center" vertical="center" wrapText="1"/>
    </xf>
    <xf numFmtId="1" fontId="5" fillId="0" borderId="1060" xfId="0" applyNumberFormat="1" applyFont="1" applyBorder="1" applyAlignment="1">
      <alignment horizontal="center" vertical="center" wrapText="1"/>
    </xf>
    <xf numFmtId="1" fontId="5" fillId="0" borderId="1061" xfId="0" applyNumberFormat="1" applyFont="1" applyBorder="1" applyAlignment="1">
      <alignment horizontal="center" vertical="center" wrapText="1"/>
    </xf>
    <xf numFmtId="1" fontId="5" fillId="0" borderId="1063" xfId="0" applyNumberFormat="1" applyFont="1" applyBorder="1" applyAlignment="1">
      <alignment horizontal="right"/>
    </xf>
    <xf numFmtId="1" fontId="5" fillId="4" borderId="1063" xfId="0" applyNumberFormat="1" applyFont="1" applyFill="1" applyBorder="1" applyProtection="1">
      <protection locked="0"/>
    </xf>
    <xf numFmtId="1" fontId="5" fillId="4" borderId="1064" xfId="0" applyNumberFormat="1" applyFont="1" applyFill="1" applyBorder="1" applyProtection="1">
      <protection locked="0"/>
    </xf>
    <xf numFmtId="1" fontId="5" fillId="0" borderId="1065" xfId="0" applyNumberFormat="1" applyFont="1" applyBorder="1" applyAlignment="1">
      <alignment horizontal="center"/>
    </xf>
    <xf numFmtId="1" fontId="5" fillId="0" borderId="1059" xfId="0" applyNumberFormat="1" applyFont="1" applyBorder="1" applyAlignment="1">
      <alignment horizontal="right"/>
    </xf>
    <xf numFmtId="1" fontId="5" fillId="0" borderId="1060" xfId="0" applyNumberFormat="1" applyFont="1" applyBorder="1" applyAlignment="1">
      <alignment horizontal="right"/>
    </xf>
    <xf numFmtId="1" fontId="5" fillId="0" borderId="1055" xfId="0" applyNumberFormat="1" applyFont="1" applyBorder="1" applyAlignment="1">
      <alignment horizontal="right"/>
    </xf>
    <xf numFmtId="1" fontId="5" fillId="0" borderId="1054" xfId="0" applyNumberFormat="1" applyFont="1" applyBorder="1" applyAlignment="1">
      <alignment horizontal="right"/>
    </xf>
    <xf numFmtId="1" fontId="5" fillId="0" borderId="1061" xfId="0" applyNumberFormat="1" applyFont="1" applyBorder="1" applyAlignment="1">
      <alignment horizontal="right"/>
    </xf>
    <xf numFmtId="1" fontId="5" fillId="0" borderId="1056" xfId="0" applyNumberFormat="1" applyFont="1" applyBorder="1" applyAlignment="1">
      <alignment horizontal="right"/>
    </xf>
    <xf numFmtId="1" fontId="5" fillId="0" borderId="1067" xfId="0" applyNumberFormat="1" applyFont="1" applyBorder="1" applyAlignment="1">
      <alignment horizontal="center" vertical="center" wrapText="1"/>
    </xf>
    <xf numFmtId="1" fontId="5" fillId="0" borderId="1063" xfId="0" applyNumberFormat="1" applyFont="1" applyBorder="1"/>
    <xf numFmtId="1" fontId="5" fillId="0" borderId="1055" xfId="0" applyNumberFormat="1" applyFont="1" applyBorder="1" applyAlignment="1">
      <alignment horizontal="center" vertical="center"/>
    </xf>
    <xf numFmtId="1" fontId="5" fillId="0" borderId="1059" xfId="0" applyNumberFormat="1" applyFont="1" applyBorder="1" applyAlignment="1">
      <alignment horizontal="center" vertical="center"/>
    </xf>
    <xf numFmtId="1" fontId="5" fillId="0" borderId="1060" xfId="0" applyNumberFormat="1" applyFont="1" applyBorder="1" applyAlignment="1">
      <alignment horizontal="center" vertical="center"/>
    </xf>
    <xf numFmtId="1" fontId="4" fillId="0" borderId="1054" xfId="0" applyNumberFormat="1" applyFont="1" applyBorder="1"/>
    <xf numFmtId="1" fontId="5" fillId="0" borderId="1059" xfId="0" applyNumberFormat="1" applyFont="1" applyBorder="1" applyAlignment="1">
      <alignment wrapText="1"/>
    </xf>
    <xf numFmtId="1" fontId="5" fillId="0" borderId="1060" xfId="0" applyNumberFormat="1" applyFont="1" applyBorder="1" applyAlignment="1">
      <alignment wrapText="1"/>
    </xf>
    <xf numFmtId="1" fontId="5" fillId="4" borderId="1059" xfId="0" applyNumberFormat="1" applyFont="1" applyFill="1" applyBorder="1" applyProtection="1">
      <protection locked="0"/>
    </xf>
    <xf numFmtId="1" fontId="5" fillId="4" borderId="1061" xfId="0" applyNumberFormat="1" applyFont="1" applyFill="1" applyBorder="1" applyProtection="1">
      <protection locked="0"/>
    </xf>
    <xf numFmtId="1" fontId="5" fillId="4" borderId="1055" xfId="0" applyNumberFormat="1" applyFont="1" applyFill="1" applyBorder="1" applyProtection="1">
      <protection locked="0"/>
    </xf>
    <xf numFmtId="1" fontId="5" fillId="4" borderId="1054" xfId="0" applyNumberFormat="1" applyFont="1" applyFill="1" applyBorder="1" applyProtection="1">
      <protection locked="0"/>
    </xf>
    <xf numFmtId="1" fontId="5" fillId="4" borderId="1069" xfId="0" applyNumberFormat="1" applyFont="1" applyFill="1" applyBorder="1" applyProtection="1">
      <protection locked="0"/>
    </xf>
    <xf numFmtId="1" fontId="5" fillId="4" borderId="1065" xfId="0" applyNumberFormat="1" applyFont="1" applyFill="1" applyBorder="1" applyProtection="1">
      <protection locked="0"/>
    </xf>
    <xf numFmtId="1" fontId="7" fillId="10" borderId="1053" xfId="0" applyNumberFormat="1" applyFont="1" applyFill="1" applyBorder="1" applyAlignment="1">
      <alignment horizontal="center"/>
    </xf>
    <xf numFmtId="1" fontId="7" fillId="10" borderId="1054" xfId="0" applyNumberFormat="1" applyFont="1" applyFill="1" applyBorder="1" applyAlignment="1">
      <alignment horizontal="center"/>
    </xf>
    <xf numFmtId="1" fontId="7" fillId="10" borderId="1055" xfId="0" applyNumberFormat="1" applyFont="1" applyFill="1" applyBorder="1" applyAlignment="1">
      <alignment horizontal="center"/>
    </xf>
    <xf numFmtId="1" fontId="7" fillId="10" borderId="1065" xfId="0" applyNumberFormat="1" applyFont="1" applyFill="1" applyBorder="1" applyAlignment="1">
      <alignment horizontal="center"/>
    </xf>
    <xf numFmtId="1" fontId="5" fillId="0" borderId="1063" xfId="0" applyNumberFormat="1" applyFont="1" applyBorder="1" applyAlignment="1">
      <alignment wrapText="1"/>
    </xf>
    <xf numFmtId="1" fontId="5" fillId="0" borderId="1055" xfId="0" applyNumberFormat="1" applyFont="1" applyBorder="1" applyAlignment="1">
      <alignment wrapText="1"/>
    </xf>
    <xf numFmtId="1" fontId="5" fillId="10" borderId="1063" xfId="0" applyNumberFormat="1" applyFont="1" applyFill="1" applyBorder="1"/>
    <xf numFmtId="1" fontId="4" fillId="0" borderId="1053" xfId="0" applyNumberFormat="1" applyFont="1" applyBorder="1"/>
    <xf numFmtId="1" fontId="5" fillId="0" borderId="1059" xfId="0" applyNumberFormat="1" applyFont="1" applyBorder="1"/>
    <xf numFmtId="1" fontId="5" fillId="0" borderId="1060" xfId="0" applyNumberFormat="1" applyFont="1" applyBorder="1"/>
    <xf numFmtId="1" fontId="5" fillId="0" borderId="1055" xfId="0" applyNumberFormat="1" applyFont="1" applyBorder="1"/>
    <xf numFmtId="1" fontId="5" fillId="0" borderId="1064" xfId="0" applyNumberFormat="1" applyFont="1" applyBorder="1" applyAlignment="1">
      <alignment wrapText="1"/>
    </xf>
    <xf numFmtId="1" fontId="5" fillId="4" borderId="1068" xfId="0" applyNumberFormat="1" applyFont="1" applyFill="1" applyBorder="1" applyProtection="1">
      <protection locked="0"/>
    </xf>
    <xf numFmtId="1" fontId="5" fillId="4" borderId="1070" xfId="0" applyNumberFormat="1" applyFont="1" applyFill="1" applyBorder="1" applyProtection="1">
      <protection locked="0"/>
    </xf>
    <xf numFmtId="1" fontId="5" fillId="14" borderId="1066" xfId="0" applyNumberFormat="1" applyFont="1" applyFill="1" applyBorder="1"/>
    <xf numFmtId="1" fontId="5" fillId="14" borderId="1058" xfId="0" applyNumberFormat="1" applyFont="1" applyFill="1" applyBorder="1"/>
    <xf numFmtId="1" fontId="5" fillId="10" borderId="1068" xfId="0" applyNumberFormat="1" applyFont="1" applyFill="1" applyBorder="1"/>
    <xf numFmtId="1" fontId="5" fillId="0" borderId="1071" xfId="0" applyNumberFormat="1" applyFont="1" applyBorder="1" applyAlignment="1">
      <alignment horizontal="center" vertical="center"/>
    </xf>
    <xf numFmtId="1" fontId="5" fillId="0" borderId="1071" xfId="0" applyNumberFormat="1" applyFont="1" applyBorder="1" applyAlignment="1">
      <alignment horizontal="center" vertical="center" wrapText="1"/>
    </xf>
    <xf numFmtId="1" fontId="5" fillId="4" borderId="1071" xfId="0" applyNumberFormat="1" applyFont="1" applyFill="1" applyBorder="1" applyProtection="1">
      <protection locked="0"/>
    </xf>
    <xf numFmtId="1" fontId="5" fillId="10" borderId="1066" xfId="0" applyNumberFormat="1" applyFont="1" applyFill="1" applyBorder="1"/>
    <xf numFmtId="1" fontId="7" fillId="10" borderId="1054" xfId="0" applyNumberFormat="1" applyFont="1" applyFill="1" applyBorder="1"/>
    <xf numFmtId="1" fontId="7" fillId="10" borderId="1056" xfId="0" applyNumberFormat="1" applyFont="1" applyFill="1" applyBorder="1"/>
    <xf numFmtId="1" fontId="7" fillId="10" borderId="1055" xfId="0" applyNumberFormat="1" applyFont="1" applyFill="1" applyBorder="1"/>
    <xf numFmtId="1" fontId="5" fillId="0" borderId="1071" xfId="0" applyNumberFormat="1" applyFont="1" applyBorder="1" applyAlignment="1">
      <alignment wrapText="1"/>
    </xf>
    <xf numFmtId="1" fontId="7" fillId="4" borderId="1059" xfId="0" applyNumberFormat="1" applyFont="1" applyFill="1" applyBorder="1" applyProtection="1">
      <protection locked="0"/>
    </xf>
    <xf numFmtId="1" fontId="7" fillId="4" borderId="1055" xfId="0" applyNumberFormat="1" applyFont="1" applyFill="1" applyBorder="1" applyProtection="1">
      <protection locked="0"/>
    </xf>
    <xf numFmtId="1" fontId="5" fillId="0" borderId="1062" xfId="0" applyNumberFormat="1" applyFont="1" applyBorder="1" applyAlignment="1" applyProtection="1">
      <alignment horizontal="center" vertical="center"/>
      <protection hidden="1"/>
    </xf>
    <xf numFmtId="1" fontId="5" fillId="0" borderId="1068" xfId="0" applyNumberFormat="1" applyFont="1" applyBorder="1" applyAlignment="1" applyProtection="1">
      <alignment horizontal="center" vertical="center" wrapText="1"/>
      <protection hidden="1"/>
    </xf>
    <xf numFmtId="1" fontId="5" fillId="0" borderId="1072" xfId="0" applyNumberFormat="1" applyFont="1" applyBorder="1" applyAlignment="1" applyProtection="1">
      <alignment horizontal="center" vertical="center" wrapText="1"/>
      <protection hidden="1"/>
    </xf>
    <xf numFmtId="1" fontId="5" fillId="0" borderId="1068" xfId="0" applyNumberFormat="1" applyFont="1" applyBorder="1" applyAlignment="1" applyProtection="1">
      <alignment horizontal="center" vertical="center"/>
      <protection hidden="1"/>
    </xf>
    <xf numFmtId="1" fontId="5" fillId="0" borderId="1059" xfId="0" applyNumberFormat="1" applyFont="1" applyBorder="1" applyAlignment="1" applyProtection="1">
      <alignment horizontal="center" vertical="center"/>
      <protection hidden="1"/>
    </xf>
    <xf numFmtId="1" fontId="5" fillId="0" borderId="1062" xfId="0" applyNumberFormat="1" applyFont="1" applyBorder="1" applyAlignment="1" applyProtection="1">
      <alignment wrapText="1"/>
      <protection hidden="1"/>
    </xf>
    <xf numFmtId="1" fontId="5" fillId="0" borderId="1068" xfId="0" applyNumberFormat="1" applyFont="1" applyBorder="1" applyAlignment="1">
      <alignment horizontal="right" wrapText="1"/>
    </xf>
    <xf numFmtId="1" fontId="5" fillId="0" borderId="1072" xfId="0" applyNumberFormat="1" applyFont="1" applyBorder="1" applyAlignment="1">
      <alignment horizontal="right" wrapText="1"/>
    </xf>
    <xf numFmtId="1" fontId="7" fillId="0" borderId="1074" xfId="0" applyNumberFormat="1" applyFont="1" applyBorder="1"/>
    <xf numFmtId="1" fontId="5" fillId="0" borderId="1069" xfId="0" applyNumberFormat="1" applyFont="1" applyBorder="1" applyAlignment="1">
      <alignment horizontal="center" vertical="center" wrapText="1"/>
    </xf>
    <xf numFmtId="1" fontId="5" fillId="0" borderId="1069" xfId="0" applyNumberFormat="1" applyFont="1" applyBorder="1" applyAlignment="1">
      <alignment wrapText="1"/>
    </xf>
    <xf numFmtId="1" fontId="5" fillId="0" borderId="1067" xfId="0" applyNumberFormat="1" applyFont="1" applyBorder="1" applyAlignment="1">
      <alignment wrapText="1"/>
    </xf>
    <xf numFmtId="1" fontId="5" fillId="0" borderId="1054" xfId="0" applyNumberFormat="1" applyFont="1" applyBorder="1" applyAlignment="1">
      <alignment wrapText="1"/>
    </xf>
    <xf numFmtId="1" fontId="5" fillId="22" borderId="1075" xfId="3" applyNumberFormat="1" applyFont="1" applyBorder="1" applyProtection="1">
      <protection locked="0"/>
    </xf>
    <xf numFmtId="1" fontId="5" fillId="22" borderId="1076" xfId="3" applyNumberFormat="1" applyFont="1" applyBorder="1" applyProtection="1">
      <protection locked="0"/>
    </xf>
    <xf numFmtId="1" fontId="5" fillId="22" borderId="1077" xfId="3" applyNumberFormat="1" applyFont="1" applyBorder="1" applyProtection="1">
      <protection locked="0"/>
    </xf>
    <xf numFmtId="1" fontId="5" fillId="22" borderId="1078" xfId="3" applyNumberFormat="1" applyFont="1" applyBorder="1" applyProtection="1">
      <protection locked="0"/>
    </xf>
    <xf numFmtId="1" fontId="5" fillId="22" borderId="1079" xfId="3" applyNumberFormat="1" applyFont="1" applyBorder="1" applyProtection="1">
      <protection locked="0"/>
    </xf>
    <xf numFmtId="1" fontId="5" fillId="22" borderId="1080" xfId="3" applyNumberFormat="1" applyFont="1" applyBorder="1" applyProtection="1">
      <protection locked="0"/>
    </xf>
    <xf numFmtId="1" fontId="7" fillId="0" borderId="1082" xfId="0" applyNumberFormat="1" applyFont="1" applyBorder="1"/>
    <xf numFmtId="1" fontId="5" fillId="0" borderId="1082" xfId="0" applyNumberFormat="1" applyFont="1" applyBorder="1" applyAlignment="1">
      <alignment horizontal="center" vertical="center"/>
    </xf>
    <xf numFmtId="1" fontId="5" fillId="0" borderId="1081" xfId="0" applyNumberFormat="1" applyFont="1" applyBorder="1" applyAlignment="1">
      <alignment horizontal="center" vertical="center"/>
    </xf>
    <xf numFmtId="1" fontId="5" fillId="0" borderId="1081" xfId="0" applyNumberFormat="1" applyFont="1" applyBorder="1" applyAlignment="1">
      <alignment horizontal="center" vertical="center" wrapText="1"/>
    </xf>
    <xf numFmtId="1" fontId="5" fillId="0" borderId="1030" xfId="0" applyNumberFormat="1" applyFont="1" applyBorder="1" applyAlignment="1">
      <alignment horizontal="center" vertical="center" wrapText="1"/>
    </xf>
    <xf numFmtId="1" fontId="5" fillId="10" borderId="1047" xfId="0" applyNumberFormat="1" applyFont="1" applyFill="1" applyBorder="1"/>
    <xf numFmtId="1" fontId="5" fillId="0" borderId="1081" xfId="0" applyNumberFormat="1" applyFont="1" applyBorder="1" applyAlignment="1">
      <alignment wrapText="1"/>
    </xf>
    <xf numFmtId="1" fontId="5" fillId="4" borderId="1044" xfId="0" applyNumberFormat="1" applyFont="1" applyFill="1" applyBorder="1" applyProtection="1">
      <protection locked="0"/>
    </xf>
    <xf numFmtId="1" fontId="5" fillId="4" borderId="1084" xfId="0" applyNumberFormat="1" applyFont="1" applyFill="1" applyBorder="1" applyProtection="1">
      <protection locked="0"/>
    </xf>
    <xf numFmtId="1" fontId="5" fillId="4" borderId="1081" xfId="0" applyNumberFormat="1" applyFont="1" applyFill="1" applyBorder="1" applyProtection="1">
      <protection locked="0"/>
    </xf>
    <xf numFmtId="1" fontId="5" fillId="4" borderId="1082" xfId="0" applyNumberFormat="1" applyFont="1" applyFill="1" applyBorder="1" applyProtection="1">
      <protection locked="0"/>
    </xf>
    <xf numFmtId="1" fontId="5" fillId="4" borderId="1085" xfId="0" applyNumberFormat="1" applyFont="1" applyFill="1" applyBorder="1" applyProtection="1">
      <protection locked="0"/>
    </xf>
    <xf numFmtId="1" fontId="5" fillId="0" borderId="1042" xfId="0" applyNumberFormat="1" applyFont="1" applyBorder="1"/>
    <xf numFmtId="1" fontId="4" fillId="0" borderId="1086" xfId="0" applyNumberFormat="1" applyFont="1" applyBorder="1"/>
    <xf numFmtId="1" fontId="7" fillId="0" borderId="1087" xfId="0" applyNumberFormat="1" applyFont="1" applyBorder="1"/>
    <xf numFmtId="1" fontId="5" fillId="0" borderId="1084" xfId="0" applyNumberFormat="1" applyFont="1" applyBorder="1" applyAlignment="1">
      <alignment horizontal="center" vertical="center"/>
    </xf>
    <xf numFmtId="1" fontId="5" fillId="0" borderId="1026" xfId="0" applyNumberFormat="1" applyFont="1" applyBorder="1" applyAlignment="1">
      <alignment horizontal="center" vertical="center"/>
    </xf>
    <xf numFmtId="1" fontId="5" fillId="0" borderId="995" xfId="0" applyNumberFormat="1" applyFont="1" applyBorder="1" applyAlignment="1">
      <alignment horizontal="right"/>
    </xf>
    <xf numFmtId="1" fontId="5" fillId="14" borderId="991" xfId="0" applyNumberFormat="1" applyFont="1" applyFill="1" applyBorder="1"/>
    <xf numFmtId="1" fontId="5" fillId="14" borderId="1033" xfId="0" applyNumberFormat="1" applyFont="1" applyFill="1" applyBorder="1"/>
    <xf numFmtId="1" fontId="5" fillId="0" borderId="1084" xfId="0" applyNumberFormat="1" applyFont="1" applyBorder="1" applyAlignment="1">
      <alignment horizontal="right" wrapText="1"/>
    </xf>
    <xf numFmtId="1" fontId="5" fillId="0" borderId="1081" xfId="0" applyNumberFormat="1" applyFont="1" applyBorder="1" applyAlignment="1">
      <alignment horizontal="right"/>
    </xf>
    <xf numFmtId="1" fontId="5" fillId="0" borderId="1034" xfId="0" applyNumberFormat="1" applyFont="1" applyBorder="1" applyAlignment="1">
      <alignment horizontal="center" vertical="center"/>
    </xf>
    <xf numFmtId="1" fontId="5" fillId="0" borderId="1085" xfId="0" applyNumberFormat="1" applyFont="1" applyBorder="1" applyAlignment="1">
      <alignment horizontal="center" vertical="center" wrapText="1"/>
    </xf>
    <xf numFmtId="1" fontId="5" fillId="0" borderId="1084" xfId="0" applyNumberFormat="1" applyFont="1" applyBorder="1" applyAlignment="1">
      <alignment horizontal="center" vertical="center" wrapText="1"/>
    </xf>
    <xf numFmtId="1" fontId="5" fillId="0" borderId="995" xfId="0" applyNumberFormat="1" applyFont="1" applyBorder="1" applyAlignment="1">
      <alignment horizontal="right" wrapText="1"/>
    </xf>
    <xf numFmtId="1" fontId="2" fillId="9" borderId="1042" xfId="0" applyNumberFormat="1" applyFont="1" applyFill="1" applyBorder="1"/>
    <xf numFmtId="1" fontId="5" fillId="10" borderId="1026" xfId="0" applyNumberFormat="1" applyFont="1" applyFill="1" applyBorder="1"/>
    <xf numFmtId="1" fontId="5" fillId="10" borderId="1034" xfId="0" applyNumberFormat="1" applyFont="1" applyFill="1" applyBorder="1"/>
    <xf numFmtId="1" fontId="5" fillId="10" borderId="1035" xfId="0" applyNumberFormat="1" applyFont="1" applyFill="1" applyBorder="1"/>
    <xf numFmtId="1" fontId="5" fillId="10" borderId="1033" xfId="0" applyNumberFormat="1" applyFont="1" applyFill="1" applyBorder="1"/>
    <xf numFmtId="1" fontId="5" fillId="10" borderId="1044" xfId="0" applyNumberFormat="1" applyFont="1" applyFill="1" applyBorder="1"/>
    <xf numFmtId="1" fontId="5" fillId="10" borderId="1030" xfId="0" applyNumberFormat="1" applyFont="1" applyFill="1" applyBorder="1"/>
    <xf numFmtId="1" fontId="5" fillId="10" borderId="1031" xfId="0" applyNumberFormat="1" applyFont="1" applyFill="1" applyBorder="1"/>
    <xf numFmtId="1" fontId="5" fillId="10" borderId="995" xfId="0" applyNumberFormat="1" applyFont="1" applyFill="1" applyBorder="1"/>
    <xf numFmtId="1" fontId="2" fillId="9" borderId="1042" xfId="0" applyNumberFormat="1" applyFont="1" applyFill="1" applyBorder="1" applyAlignment="1">
      <alignment vertical="center" wrapText="1"/>
    </xf>
    <xf numFmtId="1" fontId="5" fillId="10" borderId="1026" xfId="0" applyNumberFormat="1" applyFont="1" applyFill="1" applyBorder="1" applyAlignment="1">
      <alignment vertical="center" wrapText="1"/>
    </xf>
    <xf numFmtId="1" fontId="5" fillId="10" borderId="1034" xfId="0" applyNumberFormat="1" applyFont="1" applyFill="1" applyBorder="1" applyAlignment="1">
      <alignment vertical="center" wrapText="1"/>
    </xf>
    <xf numFmtId="1" fontId="5" fillId="0" borderId="1084" xfId="0" applyNumberFormat="1" applyFont="1" applyBorder="1"/>
    <xf numFmtId="1" fontId="5" fillId="0" borderId="1081" xfId="0" applyNumberFormat="1" applyFont="1" applyBorder="1"/>
    <xf numFmtId="1" fontId="17" fillId="0" borderId="991" xfId="0" applyNumberFormat="1" applyFont="1" applyBorder="1"/>
    <xf numFmtId="1" fontId="5" fillId="0" borderId="1027" xfId="0" applyNumberFormat="1" applyFont="1" applyBorder="1"/>
    <xf numFmtId="1" fontId="5" fillId="0" borderId="1092" xfId="0" applyNumberFormat="1" applyFont="1" applyBorder="1" applyAlignment="1">
      <alignment horizontal="center" vertical="center" wrapText="1"/>
    </xf>
    <xf numFmtId="1" fontId="5" fillId="0" borderId="1093" xfId="0" applyNumberFormat="1" applyFont="1" applyBorder="1"/>
    <xf numFmtId="1" fontId="5" fillId="3" borderId="1093" xfId="0" applyNumberFormat="1" applyFont="1" applyFill="1" applyBorder="1"/>
    <xf numFmtId="1" fontId="5" fillId="4" borderId="1094" xfId="0" applyNumberFormat="1" applyFont="1" applyFill="1" applyBorder="1" applyProtection="1">
      <protection locked="0"/>
    </xf>
    <xf numFmtId="1" fontId="5" fillId="4" borderId="1095" xfId="0" applyNumberFormat="1" applyFont="1" applyFill="1" applyBorder="1" applyProtection="1">
      <protection locked="0"/>
    </xf>
    <xf numFmtId="1" fontId="5" fillId="4" borderId="1096" xfId="0" applyNumberFormat="1" applyFont="1" applyFill="1" applyBorder="1" applyProtection="1">
      <protection locked="0"/>
    </xf>
    <xf numFmtId="1" fontId="5" fillId="4" borderId="1097" xfId="0" applyNumberFormat="1" applyFont="1" applyFill="1" applyBorder="1" applyProtection="1">
      <protection locked="0"/>
    </xf>
    <xf numFmtId="1" fontId="5" fillId="4" borderId="1098" xfId="0" applyNumberFormat="1" applyFont="1" applyFill="1" applyBorder="1" applyProtection="1">
      <protection locked="0"/>
    </xf>
    <xf numFmtId="1" fontId="5" fillId="4" borderId="1103" xfId="0" applyNumberFormat="1" applyFont="1" applyFill="1" applyBorder="1" applyProtection="1">
      <protection locked="0"/>
    </xf>
    <xf numFmtId="1" fontId="5" fillId="4" borderId="1104" xfId="0" applyNumberFormat="1" applyFont="1" applyFill="1" applyBorder="1" applyProtection="1">
      <protection locked="0"/>
    </xf>
    <xf numFmtId="1" fontId="5" fillId="4" borderId="1105" xfId="0" applyNumberFormat="1" applyFont="1" applyFill="1" applyBorder="1" applyProtection="1">
      <protection locked="0"/>
    </xf>
    <xf numFmtId="1" fontId="5" fillId="4" borderId="1102" xfId="0" applyNumberFormat="1" applyFont="1" applyFill="1" applyBorder="1" applyProtection="1">
      <protection locked="0"/>
    </xf>
    <xf numFmtId="1" fontId="5" fillId="0" borderId="1107" xfId="0" applyNumberFormat="1" applyFont="1" applyBorder="1" applyAlignment="1">
      <alignment horizontal="center" vertical="center" wrapText="1"/>
    </xf>
    <xf numFmtId="1" fontId="5" fillId="0" borderId="1102" xfId="0" applyNumberFormat="1" applyFont="1" applyBorder="1" applyAlignment="1">
      <alignment horizontal="center" vertical="center" wrapText="1"/>
    </xf>
    <xf numFmtId="0" fontId="5" fillId="0" borderId="1112" xfId="0" applyFont="1" applyBorder="1" applyAlignment="1">
      <alignment horizontal="center" wrapText="1"/>
    </xf>
    <xf numFmtId="1" fontId="5" fillId="0" borderId="1108" xfId="0" applyNumberFormat="1" applyFont="1" applyBorder="1" applyAlignment="1">
      <alignment horizontal="center" vertical="center" wrapText="1"/>
    </xf>
    <xf numFmtId="1" fontId="5" fillId="0" borderId="1113" xfId="0" applyNumberFormat="1" applyFont="1" applyBorder="1" applyAlignment="1">
      <alignment horizontal="center" vertical="center" wrapText="1"/>
    </xf>
    <xf numFmtId="1" fontId="5" fillId="0" borderId="1103" xfId="0" applyNumberFormat="1" applyFont="1" applyBorder="1" applyAlignment="1">
      <alignment horizontal="center" vertical="center" wrapText="1"/>
    </xf>
    <xf numFmtId="1" fontId="5" fillId="0" borderId="1114" xfId="0" applyNumberFormat="1" applyFont="1" applyBorder="1" applyAlignment="1">
      <alignment horizontal="center" vertical="center"/>
    </xf>
    <xf numFmtId="1" fontId="5" fillId="0" borderId="1105" xfId="0" applyNumberFormat="1" applyFont="1" applyBorder="1" applyAlignment="1">
      <alignment horizontal="center" vertical="center"/>
    </xf>
    <xf numFmtId="1" fontId="5" fillId="0" borderId="1104" xfId="0" applyNumberFormat="1" applyFont="1" applyBorder="1" applyAlignment="1">
      <alignment horizontal="center" vertical="center" wrapText="1"/>
    </xf>
    <xf numFmtId="0" fontId="5" fillId="0" borderId="1103" xfId="0" applyFont="1" applyBorder="1" applyAlignment="1">
      <alignment horizontal="center" vertical="center" wrapText="1"/>
    </xf>
    <xf numFmtId="0" fontId="5" fillId="0" borderId="1114" xfId="0" applyFont="1" applyBorder="1" applyAlignment="1">
      <alignment horizontal="center" vertical="center" wrapText="1"/>
    </xf>
    <xf numFmtId="1" fontId="5" fillId="0" borderId="1115" xfId="0" applyNumberFormat="1" applyFont="1" applyBorder="1"/>
    <xf numFmtId="1" fontId="5" fillId="0" borderId="1103" xfId="0" applyNumberFormat="1" applyFont="1" applyBorder="1"/>
    <xf numFmtId="1" fontId="5" fillId="0" borderId="1114" xfId="0" applyNumberFormat="1" applyFont="1" applyBorder="1"/>
    <xf numFmtId="1" fontId="5" fillId="0" borderId="1116" xfId="0" applyNumberFormat="1" applyFont="1" applyBorder="1"/>
    <xf numFmtId="1" fontId="5" fillId="0" borderId="1102" xfId="0" applyNumberFormat="1" applyFont="1" applyBorder="1"/>
    <xf numFmtId="1" fontId="5" fillId="0" borderId="1098" xfId="0" applyNumberFormat="1" applyFont="1" applyBorder="1" applyAlignment="1" applyProtection="1">
      <alignment horizontal="left" wrapText="1"/>
      <protection hidden="1"/>
    </xf>
    <xf numFmtId="1" fontId="5" fillId="0" borderId="1081" xfId="0" applyNumberFormat="1" applyFont="1" applyBorder="1" applyAlignment="1" applyProtection="1">
      <alignment horizontal="left" wrapText="1"/>
      <protection hidden="1"/>
    </xf>
    <xf numFmtId="1" fontId="5" fillId="4" borderId="1114" xfId="0" applyNumberFormat="1" applyFont="1" applyFill="1" applyBorder="1" applyProtection="1">
      <protection locked="0"/>
    </xf>
    <xf numFmtId="1" fontId="5" fillId="10" borderId="1114" xfId="0" applyNumberFormat="1" applyFont="1" applyFill="1" applyBorder="1"/>
    <xf numFmtId="1" fontId="5" fillId="10" borderId="1104" xfId="0" applyNumberFormat="1" applyFont="1" applyFill="1" applyBorder="1"/>
    <xf numFmtId="1" fontId="5" fillId="4" borderId="1116" xfId="0" applyNumberFormat="1" applyFont="1" applyFill="1" applyBorder="1" applyProtection="1">
      <protection locked="0"/>
    </xf>
    <xf numFmtId="1" fontId="5" fillId="0" borderId="1093" xfId="0" applyNumberFormat="1" applyFont="1" applyBorder="1" applyAlignment="1" applyProtection="1">
      <alignment horizontal="left" wrapText="1"/>
      <protection hidden="1"/>
    </xf>
    <xf numFmtId="1" fontId="5" fillId="0" borderId="1101" xfId="0" applyNumberFormat="1" applyFont="1" applyBorder="1"/>
    <xf numFmtId="1" fontId="5" fillId="0" borderId="1109" xfId="0" applyNumberFormat="1" applyFont="1" applyBorder="1"/>
    <xf numFmtId="1" fontId="5" fillId="10" borderId="1095" xfId="0" applyNumberFormat="1" applyFont="1" applyFill="1" applyBorder="1"/>
    <xf numFmtId="1" fontId="5" fillId="10" borderId="1084" xfId="0" applyNumberFormat="1" applyFont="1" applyFill="1" applyBorder="1"/>
    <xf numFmtId="1" fontId="5" fillId="0" borderId="1115" xfId="0" applyNumberFormat="1" applyFont="1" applyBorder="1" applyAlignment="1">
      <alignment horizontal="center" vertical="center" wrapText="1"/>
    </xf>
    <xf numFmtId="1" fontId="5" fillId="0" borderId="1117" xfId="0" applyNumberFormat="1" applyFont="1" applyBorder="1" applyAlignment="1">
      <alignment horizontal="center" vertical="center" wrapText="1"/>
    </xf>
    <xf numFmtId="0" fontId="5" fillId="0" borderId="1116" xfId="0" applyFont="1" applyBorder="1" applyAlignment="1">
      <alignment horizontal="center" vertical="center" wrapText="1"/>
    </xf>
    <xf numFmtId="1" fontId="5" fillId="4" borderId="1117" xfId="0" applyNumberFormat="1" applyFont="1" applyFill="1" applyBorder="1" applyProtection="1">
      <protection locked="0"/>
    </xf>
    <xf numFmtId="0" fontId="5" fillId="5" borderId="1116" xfId="0" applyFont="1" applyFill="1" applyBorder="1" applyProtection="1">
      <protection locked="0"/>
    </xf>
    <xf numFmtId="0" fontId="5" fillId="5" borderId="1102" xfId="0" applyFont="1" applyFill="1" applyBorder="1" applyProtection="1">
      <protection locked="0"/>
    </xf>
    <xf numFmtId="1" fontId="9" fillId="3" borderId="1082" xfId="0" applyNumberFormat="1" applyFont="1" applyFill="1" applyBorder="1"/>
    <xf numFmtId="1" fontId="5" fillId="0" borderId="1105" xfId="0" applyNumberFormat="1" applyFont="1" applyBorder="1" applyAlignment="1">
      <alignment horizontal="center" vertical="center" wrapText="1"/>
    </xf>
    <xf numFmtId="1" fontId="5" fillId="0" borderId="1118" xfId="0" applyNumberFormat="1" applyFont="1" applyBorder="1" applyAlignment="1">
      <alignment horizontal="center" vertical="center" wrapText="1"/>
    </xf>
    <xf numFmtId="0" fontId="5" fillId="0" borderId="1103" xfId="0" applyFont="1" applyBorder="1" applyAlignment="1">
      <alignment wrapText="1"/>
    </xf>
    <xf numFmtId="0" fontId="5" fillId="0" borderId="1084" xfId="0" applyFont="1" applyBorder="1" applyAlignment="1">
      <alignment horizontal="center" wrapText="1"/>
    </xf>
    <xf numFmtId="0" fontId="5" fillId="0" borderId="1081" xfId="0" applyFont="1" applyBorder="1" applyAlignment="1">
      <alignment horizontal="center" wrapText="1"/>
    </xf>
    <xf numFmtId="0" fontId="5" fillId="0" borderId="1118" xfId="0" applyFont="1" applyBorder="1" applyAlignment="1">
      <alignment horizontal="center" wrapText="1"/>
    </xf>
    <xf numFmtId="0" fontId="5" fillId="0" borderId="1122" xfId="0" applyFont="1" applyBorder="1" applyAlignment="1">
      <alignment horizontal="center" wrapText="1"/>
    </xf>
    <xf numFmtId="0" fontId="5" fillId="0" borderId="1094" xfId="0" applyFont="1" applyBorder="1"/>
    <xf numFmtId="0" fontId="5" fillId="0" borderId="1095" xfId="0" applyFont="1" applyBorder="1"/>
    <xf numFmtId="0" fontId="5" fillId="0" borderId="1098" xfId="0" applyFont="1" applyBorder="1"/>
    <xf numFmtId="0" fontId="5" fillId="5" borderId="1094" xfId="0" applyFont="1" applyFill="1" applyBorder="1" applyProtection="1">
      <protection locked="0"/>
    </xf>
    <xf numFmtId="0" fontId="5" fillId="5" borderId="1123" xfId="0" applyFont="1" applyFill="1" applyBorder="1" applyProtection="1">
      <protection locked="0"/>
    </xf>
    <xf numFmtId="0" fontId="5" fillId="5" borderId="1095" xfId="0" applyFont="1" applyFill="1" applyBorder="1" applyProtection="1">
      <protection locked="0"/>
    </xf>
    <xf numFmtId="0" fontId="5" fillId="5" borderId="1124" xfId="0" applyFont="1" applyFill="1" applyBorder="1" applyProtection="1">
      <protection locked="0"/>
    </xf>
    <xf numFmtId="0" fontId="5" fillId="5" borderId="1125" xfId="0" applyFont="1" applyFill="1" applyBorder="1" applyProtection="1">
      <protection locked="0"/>
    </xf>
    <xf numFmtId="0" fontId="5" fillId="5" borderId="1126" xfId="0" applyFont="1" applyFill="1" applyBorder="1" applyProtection="1">
      <protection locked="0"/>
    </xf>
    <xf numFmtId="0" fontId="5" fillId="0" borderId="1084" xfId="0" applyFont="1" applyBorder="1"/>
    <xf numFmtId="0" fontId="5" fillId="5" borderId="1081" xfId="0" applyFont="1" applyFill="1" applyBorder="1" applyProtection="1">
      <protection locked="0"/>
    </xf>
    <xf numFmtId="0" fontId="5" fillId="5" borderId="1084" xfId="0" applyFont="1" applyFill="1" applyBorder="1" applyProtection="1">
      <protection locked="0"/>
    </xf>
    <xf numFmtId="1" fontId="5" fillId="0" borderId="1114" xfId="0" applyNumberFormat="1" applyFont="1" applyBorder="1" applyAlignment="1">
      <alignment horizontal="center" vertical="center" wrapText="1"/>
    </xf>
    <xf numFmtId="1" fontId="5" fillId="0" borderId="1112" xfId="0" applyNumberFormat="1" applyFont="1" applyBorder="1" applyAlignment="1">
      <alignment horizontal="center" vertical="center" wrapText="1"/>
    </xf>
    <xf numFmtId="1" fontId="5" fillId="0" borderId="1109" xfId="0" applyNumberFormat="1" applyFont="1" applyBorder="1" applyAlignment="1">
      <alignment horizontal="center" vertical="center" wrapText="1"/>
    </xf>
    <xf numFmtId="1" fontId="5" fillId="0" borderId="1128" xfId="0" applyNumberFormat="1" applyFont="1" applyBorder="1" applyAlignment="1">
      <alignment horizontal="center" vertical="center" wrapText="1"/>
    </xf>
    <xf numFmtId="1" fontId="5" fillId="0" borderId="1094" xfId="0" applyNumberFormat="1" applyFont="1" applyBorder="1"/>
    <xf numFmtId="1" fontId="5" fillId="0" borderId="1095" xfId="0" applyNumberFormat="1" applyFont="1" applyBorder="1"/>
    <xf numFmtId="1" fontId="5" fillId="4" borderId="1129" xfId="0" applyNumberFormat="1" applyFont="1" applyFill="1" applyBorder="1" applyProtection="1">
      <protection locked="0"/>
    </xf>
    <xf numFmtId="1" fontId="5" fillId="4" borderId="1130" xfId="0" applyNumberFormat="1" applyFont="1" applyFill="1" applyBorder="1" applyProtection="1">
      <protection locked="0"/>
    </xf>
    <xf numFmtId="1" fontId="5" fillId="4" borderId="1093" xfId="0" applyNumberFormat="1" applyFont="1" applyFill="1" applyBorder="1" applyProtection="1">
      <protection locked="0"/>
    </xf>
    <xf numFmtId="1" fontId="5" fillId="4" borderId="1131" xfId="0" applyNumberFormat="1" applyFont="1" applyFill="1" applyBorder="1" applyProtection="1">
      <protection locked="0"/>
    </xf>
    <xf numFmtId="1" fontId="5" fillId="14" borderId="1081" xfId="0" applyNumberFormat="1" applyFont="1" applyFill="1" applyBorder="1"/>
    <xf numFmtId="1" fontId="5" fillId="0" borderId="1112" xfId="0" applyNumberFormat="1" applyFont="1" applyBorder="1" applyAlignment="1">
      <alignment horizontal="center" vertical="center"/>
    </xf>
    <xf numFmtId="1" fontId="5" fillId="0" borderId="1102" xfId="0" applyNumberFormat="1" applyFont="1" applyBorder="1" applyAlignment="1">
      <alignment wrapText="1"/>
    </xf>
    <xf numFmtId="1" fontId="5" fillId="3" borderId="1103" xfId="1" applyNumberFormat="1" applyFont="1" applyFill="1" applyBorder="1"/>
    <xf numFmtId="1" fontId="5" fillId="3" borderId="1114" xfId="1" applyNumberFormat="1" applyFont="1" applyFill="1" applyBorder="1"/>
    <xf numFmtId="1" fontId="5" fillId="3" borderId="1132" xfId="1" applyNumberFormat="1" applyFont="1" applyFill="1" applyBorder="1"/>
    <xf numFmtId="1" fontId="5" fillId="0" borderId="1105" xfId="0" applyNumberFormat="1" applyFont="1" applyBorder="1"/>
    <xf numFmtId="1" fontId="5" fillId="3" borderId="1094" xfId="1" applyNumberFormat="1" applyFont="1" applyFill="1" applyBorder="1"/>
    <xf numFmtId="1" fontId="5" fillId="3" borderId="1133" xfId="1" applyNumberFormat="1" applyFont="1" applyFill="1" applyBorder="1"/>
    <xf numFmtId="1" fontId="5" fillId="4" borderId="1134" xfId="0" applyNumberFormat="1" applyFont="1" applyFill="1" applyBorder="1" applyProtection="1">
      <protection locked="0"/>
    </xf>
    <xf numFmtId="1" fontId="5" fillId="0" borderId="1102" xfId="0" applyNumberFormat="1" applyFont="1" applyBorder="1" applyAlignment="1">
      <alignment horizontal="center" vertical="center"/>
    </xf>
    <xf numFmtId="1" fontId="5" fillId="0" borderId="1135" xfId="0" applyNumberFormat="1" applyFont="1" applyBorder="1" applyAlignment="1">
      <alignment horizontal="center" vertical="center" wrapText="1"/>
    </xf>
    <xf numFmtId="1" fontId="5" fillId="0" borderId="1118" xfId="0" applyNumberFormat="1" applyFont="1" applyBorder="1"/>
    <xf numFmtId="1" fontId="7" fillId="0" borderId="1136" xfId="0" applyNumberFormat="1" applyFont="1" applyBorder="1"/>
    <xf numFmtId="1" fontId="5" fillId="0" borderId="1115" xfId="0" applyNumberFormat="1" applyFont="1" applyBorder="1" applyAlignment="1">
      <alignment horizontal="center"/>
    </xf>
    <xf numFmtId="1" fontId="5" fillId="0" borderId="1134" xfId="0" applyNumberFormat="1" applyFont="1" applyBorder="1"/>
    <xf numFmtId="1" fontId="7" fillId="0" borderId="1108" xfId="0" applyNumberFormat="1" applyFont="1" applyBorder="1"/>
    <xf numFmtId="1" fontId="7" fillId="0" borderId="1141" xfId="0" applyNumberFormat="1" applyFont="1" applyBorder="1"/>
    <xf numFmtId="1" fontId="5" fillId="0" borderId="1144" xfId="0" applyNumberFormat="1" applyFont="1" applyBorder="1" applyAlignment="1">
      <alignment horizontal="center" vertical="center" wrapText="1"/>
    </xf>
    <xf numFmtId="1" fontId="5" fillId="0" borderId="1145" xfId="0" applyNumberFormat="1" applyFont="1" applyBorder="1" applyAlignment="1">
      <alignment horizontal="center" vertical="center" wrapText="1"/>
    </xf>
    <xf numFmtId="1" fontId="5" fillId="0" borderId="1146" xfId="0" applyNumberFormat="1" applyFont="1" applyBorder="1" applyAlignment="1">
      <alignment horizontal="center" vertical="center" wrapText="1"/>
    </xf>
    <xf numFmtId="1" fontId="5" fillId="0" borderId="1147" xfId="0" applyNumberFormat="1" applyFont="1" applyBorder="1" applyAlignment="1">
      <alignment horizontal="center" vertical="center" wrapText="1"/>
    </xf>
    <xf numFmtId="1" fontId="5" fillId="0" borderId="1148" xfId="0" applyNumberFormat="1" applyFont="1" applyBorder="1"/>
    <xf numFmtId="1" fontId="5" fillId="0" borderId="1149" xfId="0" applyNumberFormat="1" applyFont="1" applyBorder="1"/>
    <xf numFmtId="1" fontId="5" fillId="0" borderId="1150" xfId="0" applyNumberFormat="1" applyFont="1" applyBorder="1"/>
    <xf numFmtId="1" fontId="5" fillId="0" borderId="1151" xfId="0" applyNumberFormat="1" applyFont="1" applyBorder="1"/>
    <xf numFmtId="1" fontId="5" fillId="0" borderId="1085" xfId="0" applyNumberFormat="1" applyFont="1" applyBorder="1"/>
    <xf numFmtId="1" fontId="5" fillId="0" borderId="1116" xfId="0" applyNumberFormat="1" applyFont="1" applyBorder="1" applyAlignment="1">
      <alignment horizontal="center" vertical="center" wrapText="1"/>
    </xf>
    <xf numFmtId="1" fontId="5" fillId="0" borderId="1094" xfId="0" applyNumberFormat="1" applyFont="1" applyBorder="1" applyAlignment="1">
      <alignment horizontal="right" vertical="center" wrapText="1"/>
    </xf>
    <xf numFmtId="1" fontId="5" fillId="0" borderId="1134" xfId="0" applyNumberFormat="1" applyFont="1" applyBorder="1" applyAlignment="1">
      <alignment horizontal="right"/>
    </xf>
    <xf numFmtId="1" fontId="5" fillId="0" borderId="1103" xfId="0" applyNumberFormat="1" applyFont="1" applyBorder="1" applyAlignment="1">
      <alignment horizontal="right"/>
    </xf>
    <xf numFmtId="1" fontId="5" fillId="0" borderId="1114" xfId="0" applyNumberFormat="1" applyFont="1" applyBorder="1" applyAlignment="1">
      <alignment horizontal="right"/>
    </xf>
    <xf numFmtId="1" fontId="5" fillId="0" borderId="1102" xfId="0" applyNumberFormat="1" applyFont="1" applyBorder="1" applyAlignment="1">
      <alignment horizontal="right"/>
    </xf>
    <xf numFmtId="1" fontId="5" fillId="0" borderId="1108" xfId="0" applyNumberFormat="1" applyFont="1" applyBorder="1" applyAlignment="1">
      <alignment horizontal="right"/>
    </xf>
    <xf numFmtId="1" fontId="5" fillId="0" borderId="1116" xfId="0" applyNumberFormat="1" applyFont="1" applyBorder="1" applyAlignment="1">
      <alignment horizontal="right"/>
    </xf>
    <xf numFmtId="1" fontId="5" fillId="0" borderId="1109" xfId="0" applyNumberFormat="1" applyFont="1" applyBorder="1" applyAlignment="1">
      <alignment horizontal="right"/>
    </xf>
    <xf numFmtId="1" fontId="5" fillId="0" borderId="1082" xfId="0" applyNumberFormat="1" applyFont="1" applyBorder="1" applyAlignment="1">
      <alignment horizontal="right"/>
    </xf>
    <xf numFmtId="1" fontId="5" fillId="0" borderId="1085" xfId="0" applyNumberFormat="1" applyFont="1" applyBorder="1" applyAlignment="1">
      <alignment horizontal="right"/>
    </xf>
    <xf numFmtId="1" fontId="5" fillId="0" borderId="1103" xfId="0" applyNumberFormat="1" applyFont="1" applyBorder="1" applyAlignment="1">
      <alignment horizontal="center" vertical="center"/>
    </xf>
    <xf numFmtId="1" fontId="4" fillId="0" borderId="1108" xfId="0" applyNumberFormat="1" applyFont="1" applyBorder="1"/>
    <xf numFmtId="1" fontId="5" fillId="0" borderId="1103" xfId="0" applyNumberFormat="1" applyFont="1" applyBorder="1" applyAlignment="1">
      <alignment wrapText="1"/>
    </xf>
    <xf numFmtId="1" fontId="5" fillId="0" borderId="1114" xfId="0" applyNumberFormat="1" applyFont="1" applyBorder="1" applyAlignment="1">
      <alignment wrapText="1"/>
    </xf>
    <xf numFmtId="1" fontId="5" fillId="4" borderId="1108" xfId="0" applyNumberFormat="1" applyFont="1" applyFill="1" applyBorder="1" applyProtection="1">
      <protection locked="0"/>
    </xf>
    <xf numFmtId="1" fontId="5" fillId="4" borderId="1118" xfId="0" applyNumberFormat="1" applyFont="1" applyFill="1" applyBorder="1" applyProtection="1">
      <protection locked="0"/>
    </xf>
    <xf numFmtId="1" fontId="5" fillId="4" borderId="1115" xfId="0" applyNumberFormat="1" applyFont="1" applyFill="1" applyBorder="1" applyProtection="1">
      <protection locked="0"/>
    </xf>
    <xf numFmtId="1" fontId="7" fillId="10" borderId="1101" xfId="0" applyNumberFormat="1" applyFont="1" applyFill="1" applyBorder="1" applyAlignment="1">
      <alignment horizontal="center"/>
    </xf>
    <xf numFmtId="1" fontId="7" fillId="10" borderId="1108" xfId="0" applyNumberFormat="1" applyFont="1" applyFill="1" applyBorder="1" applyAlignment="1">
      <alignment horizontal="center"/>
    </xf>
    <xf numFmtId="1" fontId="7" fillId="10" borderId="1102" xfId="0" applyNumberFormat="1" applyFont="1" applyFill="1" applyBorder="1" applyAlignment="1">
      <alignment horizontal="center"/>
    </xf>
    <xf numFmtId="1" fontId="7" fillId="10" borderId="1115" xfId="0" applyNumberFormat="1" applyFont="1" applyFill="1" applyBorder="1" applyAlignment="1">
      <alignment horizontal="center"/>
    </xf>
    <xf numFmtId="1" fontId="5" fillId="0" borderId="1134" xfId="0" applyNumberFormat="1" applyFont="1" applyBorder="1" applyAlignment="1">
      <alignment wrapText="1"/>
    </xf>
    <xf numFmtId="1" fontId="5" fillId="0" borderId="1094" xfId="0" applyNumberFormat="1" applyFont="1" applyBorder="1" applyAlignment="1">
      <alignment wrapText="1"/>
    </xf>
    <xf numFmtId="1" fontId="5" fillId="10" borderId="1094" xfId="0" applyNumberFormat="1" applyFont="1" applyFill="1" applyBorder="1"/>
    <xf numFmtId="1" fontId="5" fillId="10" borderId="1134" xfId="0" applyNumberFormat="1" applyFont="1" applyFill="1" applyBorder="1"/>
    <xf numFmtId="1" fontId="4" fillId="0" borderId="1101" xfId="0" applyNumberFormat="1" applyFont="1" applyBorder="1"/>
    <xf numFmtId="1" fontId="5" fillId="0" borderId="1131" xfId="0" applyNumberFormat="1" applyFont="1" applyBorder="1" applyAlignment="1">
      <alignment wrapText="1"/>
    </xf>
    <xf numFmtId="1" fontId="5" fillId="14" borderId="1083" xfId="0" applyNumberFormat="1" applyFont="1" applyFill="1" applyBorder="1"/>
    <xf numFmtId="1" fontId="5" fillId="14" borderId="1082" xfId="0" applyNumberFormat="1" applyFont="1" applyFill="1" applyBorder="1"/>
    <xf numFmtId="1" fontId="5" fillId="14" borderId="1085" xfId="0" applyNumberFormat="1" applyFont="1" applyFill="1" applyBorder="1"/>
    <xf numFmtId="1" fontId="5" fillId="0" borderId="1093" xfId="0" applyNumberFormat="1" applyFont="1" applyBorder="1" applyAlignment="1">
      <alignment wrapText="1"/>
    </xf>
    <xf numFmtId="1" fontId="5" fillId="0" borderId="1082" xfId="0" applyNumberFormat="1" applyFont="1" applyBorder="1" applyAlignment="1">
      <alignment wrapText="1"/>
    </xf>
    <xf numFmtId="1" fontId="7" fillId="10" borderId="1108" xfId="0" applyNumberFormat="1" applyFont="1" applyFill="1" applyBorder="1"/>
    <xf numFmtId="1" fontId="7" fillId="10" borderId="1109" xfId="0" applyNumberFormat="1" applyFont="1" applyFill="1" applyBorder="1"/>
    <xf numFmtId="1" fontId="7" fillId="10" borderId="1102" xfId="0" applyNumberFormat="1" applyFont="1" applyFill="1" applyBorder="1"/>
    <xf numFmtId="1" fontId="5" fillId="0" borderId="1105" xfId="0" applyNumberFormat="1" applyFont="1" applyBorder="1" applyAlignment="1">
      <alignment wrapText="1"/>
    </xf>
    <xf numFmtId="1" fontId="7" fillId="4" borderId="1103" xfId="0" applyNumberFormat="1" applyFont="1" applyFill="1" applyBorder="1" applyProtection="1">
      <protection locked="0"/>
    </xf>
    <xf numFmtId="1" fontId="7" fillId="4" borderId="1102" xfId="0" applyNumberFormat="1" applyFont="1" applyFill="1" applyBorder="1" applyProtection="1">
      <protection locked="0"/>
    </xf>
    <xf numFmtId="1" fontId="5" fillId="10" borderId="1081" xfId="0" applyNumberFormat="1" applyFont="1" applyFill="1" applyBorder="1"/>
    <xf numFmtId="1" fontId="5" fillId="14" borderId="1084" xfId="0" applyNumberFormat="1" applyFont="1" applyFill="1" applyBorder="1"/>
    <xf numFmtId="1" fontId="5" fillId="0" borderId="496" xfId="0" applyNumberFormat="1" applyFont="1" applyBorder="1" applyAlignment="1" applyProtection="1">
      <alignment horizontal="center" vertical="center"/>
      <protection hidden="1"/>
    </xf>
    <xf numFmtId="1" fontId="5" fillId="0" borderId="1152" xfId="0" applyNumberFormat="1" applyFont="1" applyBorder="1" applyAlignment="1" applyProtection="1">
      <alignment horizontal="center" vertical="center" wrapText="1"/>
      <protection hidden="1"/>
    </xf>
    <xf numFmtId="1" fontId="5" fillId="0" borderId="1103" xfId="0" applyNumberFormat="1" applyFont="1" applyBorder="1" applyAlignment="1" applyProtection="1">
      <alignment horizontal="center" vertical="center"/>
      <protection hidden="1"/>
    </xf>
    <xf numFmtId="1" fontId="5" fillId="0" borderId="496" xfId="0" applyNumberFormat="1" applyFont="1" applyBorder="1" applyAlignment="1" applyProtection="1">
      <alignment wrapText="1"/>
      <protection hidden="1"/>
    </xf>
    <xf numFmtId="1" fontId="5" fillId="0" borderId="1152" xfId="0" applyNumberFormat="1" applyFont="1" applyBorder="1" applyAlignment="1">
      <alignment horizontal="right" wrapText="1"/>
    </xf>
    <xf numFmtId="1" fontId="5" fillId="0" borderId="1118" xfId="0" applyNumberFormat="1" applyFont="1" applyBorder="1" applyAlignment="1">
      <alignment wrapText="1"/>
    </xf>
    <xf numFmtId="1" fontId="5" fillId="0" borderId="1104" xfId="0" applyNumberFormat="1" applyFont="1" applyBorder="1" applyAlignment="1">
      <alignment wrapText="1"/>
    </xf>
    <xf numFmtId="1" fontId="5" fillId="0" borderId="1143" xfId="0" applyNumberFormat="1" applyFont="1" applyBorder="1" applyAlignment="1">
      <alignment wrapText="1"/>
    </xf>
    <xf numFmtId="1" fontId="5" fillId="0" borderId="1153" xfId="0" applyNumberFormat="1" applyFont="1" applyBorder="1" applyAlignment="1">
      <alignment horizontal="center" vertical="center" wrapText="1"/>
    </xf>
    <xf numFmtId="1" fontId="5" fillId="10" borderId="1106" xfId="0" applyNumberFormat="1" applyFont="1" applyFill="1" applyBorder="1"/>
    <xf numFmtId="1" fontId="5" fillId="10" borderId="1131" xfId="0" applyNumberFormat="1" applyFont="1" applyFill="1" applyBorder="1"/>
    <xf numFmtId="1" fontId="5" fillId="10" borderId="1129" xfId="0" applyNumberFormat="1" applyFont="1" applyFill="1" applyBorder="1"/>
    <xf numFmtId="1" fontId="5" fillId="4" borderId="1109" xfId="0" applyNumberFormat="1" applyFont="1" applyFill="1" applyBorder="1" applyProtection="1">
      <protection locked="0"/>
    </xf>
    <xf numFmtId="1" fontId="4" fillId="0" borderId="1154" xfId="0" applyNumberFormat="1" applyFont="1" applyBorder="1"/>
    <xf numFmtId="1" fontId="7" fillId="0" borderId="1155" xfId="0" applyNumberFormat="1" applyFont="1" applyBorder="1"/>
    <xf numFmtId="1" fontId="5" fillId="0" borderId="1153" xfId="0" applyNumberFormat="1" applyFont="1" applyBorder="1" applyAlignment="1">
      <alignment horizontal="center" vertical="center"/>
    </xf>
    <xf numFmtId="1" fontId="5" fillId="0" borderId="1095" xfId="0" applyNumberFormat="1" applyFont="1" applyBorder="1" applyAlignment="1">
      <alignment horizontal="right" wrapText="1"/>
    </xf>
    <xf numFmtId="1" fontId="5" fillId="4" borderId="1106" xfId="0" applyNumberFormat="1" applyFont="1" applyFill="1" applyBorder="1" applyProtection="1">
      <protection locked="0"/>
    </xf>
    <xf numFmtId="1" fontId="5" fillId="14" borderId="1114" xfId="0" applyNumberFormat="1" applyFont="1" applyFill="1" applyBorder="1"/>
    <xf numFmtId="1" fontId="5" fillId="14" borderId="1102" xfId="0" applyNumberFormat="1" applyFont="1" applyFill="1" applyBorder="1"/>
    <xf numFmtId="1" fontId="5" fillId="4" borderId="1097" xfId="4" applyNumberFormat="1" applyFont="1" applyFill="1" applyBorder="1" applyProtection="1">
      <protection locked="0"/>
    </xf>
    <xf numFmtId="1" fontId="5" fillId="0" borderId="1094" xfId="0" applyNumberFormat="1" applyFont="1" applyBorder="1" applyAlignment="1">
      <alignment horizontal="right" wrapText="1"/>
    </xf>
    <xf numFmtId="1" fontId="5" fillId="0" borderId="1134" xfId="0" applyNumberFormat="1" applyFont="1" applyBorder="1" applyAlignment="1">
      <alignment horizontal="right" wrapText="1"/>
    </xf>
    <xf numFmtId="1" fontId="2" fillId="9" borderId="1115" xfId="0" applyNumberFormat="1" applyFont="1" applyFill="1" applyBorder="1"/>
    <xf numFmtId="1" fontId="5" fillId="10" borderId="1103" xfId="0" applyNumberFormat="1" applyFont="1" applyFill="1" applyBorder="1"/>
    <xf numFmtId="1" fontId="5" fillId="10" borderId="1105" xfId="0" applyNumberFormat="1" applyFont="1" applyFill="1" applyBorder="1"/>
    <xf numFmtId="1" fontId="5" fillId="10" borderId="1118" xfId="0" applyNumberFormat="1" applyFont="1" applyFill="1" applyBorder="1"/>
    <xf numFmtId="1" fontId="5" fillId="10" borderId="1102" xfId="0" applyNumberFormat="1" applyFont="1" applyFill="1" applyBorder="1"/>
    <xf numFmtId="1" fontId="5" fillId="10" borderId="1109" xfId="0" applyNumberFormat="1" applyFont="1" applyFill="1" applyBorder="1"/>
    <xf numFmtId="1" fontId="5" fillId="10" borderId="1116" xfId="0" applyNumberFormat="1" applyFont="1" applyFill="1" applyBorder="1"/>
    <xf numFmtId="1" fontId="5" fillId="10" borderId="1117" xfId="0" applyNumberFormat="1" applyFont="1" applyFill="1" applyBorder="1"/>
    <xf numFmtId="1" fontId="5" fillId="0" borderId="1094" xfId="0" applyNumberFormat="1" applyFont="1" applyBorder="1" applyAlignment="1">
      <alignment vertical="center" wrapText="1"/>
    </xf>
    <xf numFmtId="1" fontId="5" fillId="0" borderId="1095" xfId="0" applyNumberFormat="1" applyFont="1" applyBorder="1" applyAlignment="1">
      <alignment vertical="center" wrapText="1"/>
    </xf>
    <xf numFmtId="1" fontId="5" fillId="10" borderId="1097" xfId="0" applyNumberFormat="1" applyFont="1" applyFill="1" applyBorder="1"/>
    <xf numFmtId="1" fontId="5" fillId="4" borderId="1156" xfId="0" applyNumberFormat="1" applyFont="1" applyFill="1" applyBorder="1" applyProtection="1">
      <protection locked="0"/>
    </xf>
    <xf numFmtId="1" fontId="2" fillId="9" borderId="1115" xfId="0" applyNumberFormat="1" applyFont="1" applyFill="1" applyBorder="1" applyAlignment="1">
      <alignment vertical="center" wrapText="1"/>
    </xf>
    <xf numFmtId="1" fontId="5" fillId="10" borderId="1103" xfId="0" applyNumberFormat="1" applyFont="1" applyFill="1" applyBorder="1" applyAlignment="1">
      <alignment vertical="center" wrapText="1"/>
    </xf>
    <xf numFmtId="1" fontId="5" fillId="10" borderId="1105" xfId="0" applyNumberFormat="1" applyFont="1" applyFill="1" applyBorder="1" applyAlignment="1">
      <alignment vertical="center" wrapText="1"/>
    </xf>
    <xf numFmtId="1" fontId="5" fillId="9" borderId="1093" xfId="0" applyNumberFormat="1" applyFont="1" applyFill="1" applyBorder="1" applyAlignment="1">
      <alignment vertical="center" wrapText="1"/>
    </xf>
    <xf numFmtId="1" fontId="5" fillId="3" borderId="1094" xfId="0" applyNumberFormat="1" applyFont="1" applyFill="1" applyBorder="1" applyAlignment="1">
      <alignment vertical="center" wrapText="1"/>
    </xf>
    <xf numFmtId="1" fontId="5" fillId="3" borderId="1095" xfId="0" applyNumberFormat="1" applyFont="1" applyFill="1" applyBorder="1" applyAlignment="1">
      <alignment vertical="center" wrapText="1"/>
    </xf>
    <xf numFmtId="1" fontId="5" fillId="0" borderId="1093" xfId="0" applyNumberFormat="1" applyFont="1" applyBorder="1" applyAlignment="1">
      <alignment vertical="center" wrapText="1"/>
    </xf>
    <xf numFmtId="1" fontId="17" fillId="0" borderId="1114" xfId="0" applyNumberFormat="1" applyFont="1" applyBorder="1"/>
    <xf numFmtId="1" fontId="5" fillId="0" borderId="1104" xfId="0" applyNumberFormat="1" applyFont="1" applyBorder="1"/>
    <xf numFmtId="1" fontId="5" fillId="0" borderId="1152" xfId="0" applyNumberFormat="1" applyFont="1" applyBorder="1"/>
    <xf numFmtId="1" fontId="5" fillId="0" borderId="9" xfId="0" applyNumberFormat="1" applyFont="1" applyBorder="1" applyAlignment="1">
      <alignment horizontal="center" vertical="center" wrapText="1"/>
    </xf>
    <xf numFmtId="1" fontId="5" fillId="0" borderId="20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5" fillId="0" borderId="21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11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 wrapText="1"/>
    </xf>
    <xf numFmtId="1" fontId="5" fillId="0" borderId="13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 wrapText="1"/>
    </xf>
    <xf numFmtId="1" fontId="5" fillId="0" borderId="19" xfId="0" applyNumberFormat="1" applyFont="1" applyBorder="1" applyAlignment="1">
      <alignment horizontal="center" vertical="center" wrapText="1"/>
    </xf>
    <xf numFmtId="1" fontId="5" fillId="0" borderId="50" xfId="0" applyNumberFormat="1" applyFont="1" applyBorder="1" applyAlignment="1">
      <alignment horizontal="center" vertical="center" wrapText="1"/>
    </xf>
    <xf numFmtId="1" fontId="5" fillId="0" borderId="53" xfId="0" applyNumberFormat="1" applyFont="1" applyBorder="1" applyAlignment="1">
      <alignment horizontal="center" vertical="center" wrapText="1"/>
    </xf>
    <xf numFmtId="1" fontId="5" fillId="0" borderId="51" xfId="0" applyNumberFormat="1" applyFont="1" applyBorder="1" applyAlignment="1">
      <alignment horizontal="center" vertical="center" wrapText="1"/>
    </xf>
    <xf numFmtId="1" fontId="5" fillId="0" borderId="54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left" wrapText="1"/>
    </xf>
    <xf numFmtId="1" fontId="5" fillId="0" borderId="11" xfId="0" applyNumberFormat="1" applyFont="1" applyBorder="1" applyAlignment="1">
      <alignment horizontal="left" wrapText="1"/>
    </xf>
    <xf numFmtId="1" fontId="5" fillId="0" borderId="55" xfId="0" applyNumberFormat="1" applyFont="1" applyBorder="1" applyAlignment="1">
      <alignment horizontal="left" wrapText="1"/>
    </xf>
    <xf numFmtId="1" fontId="5" fillId="0" borderId="30" xfId="0" applyNumberFormat="1" applyFont="1" applyBorder="1" applyAlignment="1">
      <alignment horizontal="left" wrapText="1"/>
    </xf>
    <xf numFmtId="1" fontId="5" fillId="0" borderId="39" xfId="0" applyNumberFormat="1" applyFont="1" applyBorder="1" applyAlignment="1">
      <alignment horizontal="left" wrapText="1"/>
    </xf>
    <xf numFmtId="1" fontId="5" fillId="0" borderId="38" xfId="0" applyNumberFormat="1" applyFont="1" applyBorder="1" applyAlignment="1">
      <alignment horizontal="left" wrapText="1"/>
    </xf>
    <xf numFmtId="1" fontId="5" fillId="0" borderId="22" xfId="0" applyNumberFormat="1" applyFont="1" applyBorder="1"/>
    <xf numFmtId="1" fontId="5" fillId="0" borderId="31" xfId="0" applyNumberFormat="1" applyFont="1" applyBorder="1"/>
    <xf numFmtId="1" fontId="5" fillId="0" borderId="39" xfId="0" applyNumberFormat="1" applyFont="1" applyBorder="1" applyAlignment="1">
      <alignment wrapText="1"/>
    </xf>
    <xf numFmtId="1" fontId="5" fillId="0" borderId="38" xfId="0" applyNumberFormat="1" applyFont="1" applyBorder="1" applyAlignment="1">
      <alignment wrapText="1"/>
    </xf>
    <xf numFmtId="1" fontId="5" fillId="0" borderId="40" xfId="0" applyNumberFormat="1" applyFont="1" applyBorder="1" applyAlignment="1">
      <alignment wrapText="1"/>
    </xf>
    <xf numFmtId="1" fontId="5" fillId="0" borderId="41" xfId="0" applyNumberFormat="1" applyFont="1" applyBorder="1" applyAlignment="1">
      <alignment wrapText="1"/>
    </xf>
    <xf numFmtId="1" fontId="5" fillId="0" borderId="49" xfId="0" applyNumberFormat="1" applyFont="1" applyBorder="1" applyAlignment="1">
      <alignment horizontal="center" vertical="center" wrapText="1"/>
    </xf>
    <xf numFmtId="1" fontId="5" fillId="0" borderId="52" xfId="0" applyNumberFormat="1" applyFont="1" applyBorder="1" applyAlignment="1">
      <alignment horizontal="center" vertical="center" wrapText="1"/>
    </xf>
    <xf numFmtId="1" fontId="5" fillId="0" borderId="40" xfId="0" applyNumberFormat="1" applyFont="1" applyBorder="1" applyAlignment="1">
      <alignment horizontal="left" wrapText="1"/>
    </xf>
    <xf numFmtId="1" fontId="5" fillId="0" borderId="41" xfId="0" applyNumberFormat="1" applyFont="1" applyBorder="1" applyAlignment="1">
      <alignment horizontal="left" wrapText="1"/>
    </xf>
    <xf numFmtId="0" fontId="5" fillId="0" borderId="49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9" borderId="65" xfId="0" applyFont="1" applyFill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66" xfId="0" applyNumberFormat="1" applyFont="1" applyBorder="1" applyAlignment="1">
      <alignment horizontal="center" vertical="center" wrapText="1"/>
    </xf>
    <xf numFmtId="1" fontId="5" fillId="0" borderId="68" xfId="0" applyNumberFormat="1" applyFont="1" applyBorder="1" applyAlignment="1">
      <alignment horizontal="center" vertical="center" wrapText="1"/>
    </xf>
    <xf numFmtId="1" fontId="5" fillId="0" borderId="69" xfId="0" applyNumberFormat="1" applyFont="1" applyBorder="1"/>
    <xf numFmtId="1" fontId="5" fillId="0" borderId="55" xfId="0" applyNumberFormat="1" applyFont="1" applyBorder="1"/>
    <xf numFmtId="1" fontId="5" fillId="0" borderId="30" xfId="0" applyNumberFormat="1" applyFont="1" applyBorder="1"/>
    <xf numFmtId="1" fontId="5" fillId="0" borderId="78" xfId="0" applyNumberFormat="1" applyFont="1" applyBorder="1" applyAlignment="1">
      <alignment horizontal="left"/>
    </xf>
    <xf numFmtId="1" fontId="5" fillId="0" borderId="21" xfId="0" applyNumberFormat="1" applyFont="1" applyBorder="1" applyAlignment="1">
      <alignment horizontal="left"/>
    </xf>
    <xf numFmtId="1" fontId="5" fillId="0" borderId="40" xfId="0" applyNumberFormat="1" applyFont="1" applyBorder="1"/>
    <xf numFmtId="1" fontId="5" fillId="0" borderId="41" xfId="0" applyNumberFormat="1" applyFont="1" applyBorder="1"/>
    <xf numFmtId="1" fontId="5" fillId="0" borderId="69" xfId="0" applyNumberFormat="1" applyFont="1" applyBorder="1" applyAlignment="1">
      <alignment horizontal="left" vertical="center" wrapText="1"/>
    </xf>
    <xf numFmtId="1" fontId="5" fillId="0" borderId="4" xfId="0" applyNumberFormat="1" applyFont="1" applyBorder="1" applyAlignment="1">
      <alignment horizontal="left" vertical="center" wrapText="1"/>
    </xf>
    <xf numFmtId="1" fontId="5" fillId="0" borderId="14" xfId="0" applyNumberFormat="1" applyFont="1" applyBorder="1" applyAlignment="1">
      <alignment horizontal="left" vertical="center" wrapText="1"/>
    </xf>
    <xf numFmtId="1" fontId="5" fillId="0" borderId="5" xfId="0" applyNumberFormat="1" applyFont="1" applyBorder="1" applyAlignment="1">
      <alignment horizontal="left" vertical="center" wrapText="1"/>
    </xf>
    <xf numFmtId="1" fontId="5" fillId="0" borderId="11" xfId="0" applyNumberFormat="1" applyFont="1" applyBorder="1" applyAlignment="1">
      <alignment horizontal="left" vertical="center" wrapText="1"/>
    </xf>
    <xf numFmtId="1" fontId="5" fillId="0" borderId="75" xfId="0" applyNumberFormat="1" applyFont="1" applyBorder="1" applyAlignment="1">
      <alignment horizontal="left"/>
    </xf>
    <xf numFmtId="1" fontId="5" fillId="0" borderId="59" xfId="0" applyNumberFormat="1" applyFont="1" applyBorder="1" applyAlignment="1">
      <alignment horizontal="left"/>
    </xf>
    <xf numFmtId="1" fontId="5" fillId="0" borderId="78" xfId="0" applyNumberFormat="1" applyFont="1" applyBorder="1" applyAlignment="1">
      <alignment horizontal="center" vertical="center" wrapText="1"/>
    </xf>
    <xf numFmtId="1" fontId="5" fillId="0" borderId="5" xfId="0" applyNumberFormat="1" applyFont="1" applyBorder="1"/>
    <xf numFmtId="1" fontId="5" fillId="0" borderId="11" xfId="0" applyNumberFormat="1" applyFont="1" applyBorder="1"/>
    <xf numFmtId="1" fontId="5" fillId="0" borderId="6" xfId="0" applyNumberFormat="1" applyFont="1" applyBorder="1" applyAlignment="1" applyProtection="1">
      <alignment horizontal="left" wrapText="1"/>
      <protection hidden="1"/>
    </xf>
    <xf numFmtId="1" fontId="5" fillId="0" borderId="11" xfId="0" applyNumberFormat="1" applyFont="1" applyBorder="1" applyAlignment="1" applyProtection="1">
      <alignment horizontal="left" wrapText="1"/>
      <protection hidden="1"/>
    </xf>
    <xf numFmtId="1" fontId="5" fillId="0" borderId="40" xfId="0" applyNumberFormat="1" applyFont="1" applyBorder="1" applyAlignment="1">
      <alignment horizontal="left"/>
    </xf>
    <xf numFmtId="1" fontId="5" fillId="0" borderId="41" xfId="0" applyNumberFormat="1" applyFont="1" applyBorder="1" applyAlignment="1">
      <alignment horizontal="left"/>
    </xf>
    <xf numFmtId="1" fontId="5" fillId="0" borderId="6" xfId="0" applyNumberFormat="1" applyFont="1" applyBorder="1" applyAlignment="1" applyProtection="1">
      <alignment wrapText="1"/>
      <protection hidden="1"/>
    </xf>
    <xf numFmtId="1" fontId="5" fillId="0" borderId="11" xfId="0" applyNumberFormat="1" applyFont="1" applyBorder="1" applyAlignment="1" applyProtection="1">
      <alignment wrapText="1"/>
      <protection hidden="1"/>
    </xf>
    <xf numFmtId="1" fontId="5" fillId="0" borderId="64" xfId="0" applyNumberFormat="1" applyFont="1" applyBorder="1" applyAlignment="1">
      <alignment horizontal="left" vertical="center" wrapText="1"/>
    </xf>
    <xf numFmtId="1" fontId="5" fillId="0" borderId="82" xfId="0" applyNumberFormat="1" applyFont="1" applyBorder="1" applyAlignment="1">
      <alignment horizontal="left" vertical="center" wrapText="1"/>
    </xf>
    <xf numFmtId="1" fontId="5" fillId="0" borderId="89" xfId="0" applyNumberFormat="1" applyFont="1" applyBorder="1" applyAlignment="1">
      <alignment horizontal="left"/>
    </xf>
    <xf numFmtId="1" fontId="5" fillId="0" borderId="90" xfId="0" applyNumberFormat="1" applyFont="1" applyBorder="1" applyAlignment="1">
      <alignment horizontal="left"/>
    </xf>
    <xf numFmtId="0" fontId="5" fillId="12" borderId="103" xfId="0" applyFont="1" applyFill="1" applyBorder="1" applyAlignment="1">
      <alignment horizontal="center" vertical="center" wrapText="1"/>
    </xf>
    <xf numFmtId="0" fontId="5" fillId="12" borderId="113" xfId="0" applyFont="1" applyFill="1" applyBorder="1" applyAlignment="1">
      <alignment horizontal="center" vertical="center" wrapText="1"/>
    </xf>
    <xf numFmtId="0" fontId="5" fillId="12" borderId="127" xfId="0" applyFont="1" applyFill="1" applyBorder="1" applyAlignment="1">
      <alignment horizontal="center" vertical="center" wrapText="1"/>
    </xf>
    <xf numFmtId="0" fontId="5" fillId="12" borderId="105" xfId="0" applyFont="1" applyFill="1" applyBorder="1" applyAlignment="1">
      <alignment horizontal="center" wrapText="1"/>
    </xf>
    <xf numFmtId="0" fontId="5" fillId="12" borderId="106" xfId="0" applyFont="1" applyFill="1" applyBorder="1" applyAlignment="1">
      <alignment horizontal="center" wrapText="1"/>
    </xf>
    <xf numFmtId="0" fontId="5" fillId="12" borderId="107" xfId="0" applyFont="1" applyFill="1" applyBorder="1" applyAlignment="1">
      <alignment horizontal="center" wrapText="1"/>
    </xf>
    <xf numFmtId="0" fontId="5" fillId="11" borderId="105" xfId="0" applyFont="1" applyFill="1" applyBorder="1" applyAlignment="1">
      <alignment horizontal="center" wrapText="1"/>
    </xf>
    <xf numFmtId="0" fontId="5" fillId="11" borderId="106" xfId="0" applyFont="1" applyFill="1" applyBorder="1" applyAlignment="1">
      <alignment horizontal="center" wrapText="1"/>
    </xf>
    <xf numFmtId="0" fontId="5" fillId="11" borderId="107" xfId="0" applyFont="1" applyFill="1" applyBorder="1" applyAlignment="1">
      <alignment horizontal="center" wrapText="1"/>
    </xf>
    <xf numFmtId="0" fontId="5" fillId="0" borderId="106" xfId="0" applyFont="1" applyBorder="1" applyAlignment="1">
      <alignment horizontal="center" wrapText="1"/>
    </xf>
    <xf numFmtId="0" fontId="5" fillId="0" borderId="108" xfId="0" applyFont="1" applyBorder="1" applyAlignment="1">
      <alignment horizontal="center" wrapText="1"/>
    </xf>
    <xf numFmtId="0" fontId="5" fillId="12" borderId="98" xfId="0" applyFont="1" applyFill="1" applyBorder="1" applyAlignment="1">
      <alignment horizontal="center" wrapText="1"/>
    </xf>
    <xf numFmtId="0" fontId="5" fillId="12" borderId="67" xfId="0" applyFont="1" applyFill="1" applyBorder="1" applyAlignment="1">
      <alignment horizontal="center" wrapText="1"/>
    </xf>
    <xf numFmtId="0" fontId="5" fillId="0" borderId="109" xfId="0" applyFont="1" applyBorder="1" applyAlignment="1">
      <alignment horizontal="center" vertical="center" wrapText="1"/>
    </xf>
    <xf numFmtId="0" fontId="5" fillId="0" borderId="117" xfId="0" applyFont="1" applyBorder="1" applyAlignment="1">
      <alignment horizontal="center" vertical="center" wrapText="1"/>
    </xf>
    <xf numFmtId="0" fontId="5" fillId="0" borderId="123" xfId="0" applyFont="1" applyBorder="1" applyAlignment="1">
      <alignment horizontal="center" vertical="center" wrapText="1"/>
    </xf>
    <xf numFmtId="0" fontId="5" fillId="0" borderId="110" xfId="0" applyFont="1" applyBorder="1" applyAlignment="1">
      <alignment horizontal="center" vertical="center" wrapText="1"/>
    </xf>
    <xf numFmtId="0" fontId="5" fillId="0" borderId="118" xfId="0" applyFont="1" applyBorder="1" applyAlignment="1">
      <alignment horizontal="center" vertical="center" wrapText="1"/>
    </xf>
    <xf numFmtId="0" fontId="5" fillId="0" borderId="124" xfId="0" applyFont="1" applyBorder="1" applyAlignment="1">
      <alignment horizontal="center" vertical="center" wrapText="1"/>
    </xf>
    <xf numFmtId="0" fontId="5" fillId="0" borderId="111" xfId="0" applyFont="1" applyBorder="1" applyAlignment="1">
      <alignment horizontal="center" vertical="center" wrapText="1"/>
    </xf>
    <xf numFmtId="0" fontId="5" fillId="0" borderId="119" xfId="0" applyFont="1" applyBorder="1" applyAlignment="1">
      <alignment horizontal="center" vertical="center" wrapText="1"/>
    </xf>
    <xf numFmtId="0" fontId="5" fillId="0" borderId="125" xfId="0" applyFont="1" applyBorder="1" applyAlignment="1">
      <alignment horizontal="center" vertical="center" wrapText="1"/>
    </xf>
    <xf numFmtId="0" fontId="5" fillId="11" borderId="97" xfId="0" applyFont="1" applyFill="1" applyBorder="1" applyAlignment="1">
      <alignment horizontal="center"/>
    </xf>
    <xf numFmtId="0" fontId="5" fillId="11" borderId="98" xfId="0" applyFont="1" applyFill="1" applyBorder="1" applyAlignment="1">
      <alignment horizontal="center"/>
    </xf>
    <xf numFmtId="0" fontId="5" fillId="11" borderId="99" xfId="0" applyFont="1" applyFill="1" applyBorder="1" applyAlignment="1">
      <alignment horizontal="center"/>
    </xf>
    <xf numFmtId="0" fontId="5" fillId="12" borderId="100" xfId="0" applyFont="1" applyFill="1" applyBorder="1" applyAlignment="1">
      <alignment horizontal="center" wrapText="1"/>
    </xf>
    <xf numFmtId="0" fontId="5" fillId="12" borderId="101" xfId="0" applyFont="1" applyFill="1" applyBorder="1" applyAlignment="1">
      <alignment horizontal="center" vertical="center" wrapText="1"/>
    </xf>
    <xf numFmtId="0" fontId="5" fillId="12" borderId="81" xfId="0" applyFont="1" applyFill="1" applyBorder="1" applyAlignment="1">
      <alignment horizontal="center" vertical="center" wrapText="1"/>
    </xf>
    <xf numFmtId="0" fontId="5" fillId="12" borderId="54" xfId="0" applyFont="1" applyFill="1" applyBorder="1" applyAlignment="1">
      <alignment horizontal="center" vertical="center" wrapText="1"/>
    </xf>
    <xf numFmtId="0" fontId="5" fillId="12" borderId="102" xfId="0" applyFont="1" applyFill="1" applyBorder="1" applyAlignment="1">
      <alignment horizontal="center" vertical="center" wrapText="1"/>
    </xf>
    <xf numFmtId="0" fontId="5" fillId="12" borderId="112" xfId="0" applyFont="1" applyFill="1" applyBorder="1" applyAlignment="1">
      <alignment horizontal="center" vertical="center" wrapText="1"/>
    </xf>
    <xf numFmtId="0" fontId="5" fillId="12" borderId="12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4" xfId="0" applyFont="1" applyBorder="1" applyAlignment="1">
      <alignment horizontal="center" vertical="center" wrapText="1"/>
    </xf>
    <xf numFmtId="0" fontId="5" fillId="0" borderId="115" xfId="0" applyFont="1" applyBorder="1" applyAlignment="1">
      <alignment horizontal="center" vertical="center" wrapText="1"/>
    </xf>
    <xf numFmtId="0" fontId="5" fillId="0" borderId="55" xfId="0" applyFont="1" applyBorder="1" applyAlignment="1">
      <alignment wrapText="1"/>
    </xf>
    <xf numFmtId="0" fontId="5" fillId="0" borderId="30" xfId="0" applyFont="1" applyBorder="1" applyAlignment="1">
      <alignment wrapText="1"/>
    </xf>
    <xf numFmtId="0" fontId="5" fillId="0" borderId="39" xfId="0" applyFont="1" applyBorder="1" applyAlignment="1">
      <alignment wrapText="1"/>
    </xf>
    <xf numFmtId="0" fontId="5" fillId="0" borderId="38" xfId="0" applyFont="1" applyBorder="1" applyAlignment="1">
      <alignment wrapText="1"/>
    </xf>
    <xf numFmtId="0" fontId="5" fillId="11" borderId="40" xfId="0" applyFont="1" applyFill="1" applyBorder="1" applyAlignment="1">
      <alignment wrapText="1"/>
    </xf>
    <xf numFmtId="0" fontId="5" fillId="11" borderId="41" xfId="0" applyFont="1" applyFill="1" applyBorder="1" applyAlignment="1">
      <alignment wrapText="1"/>
    </xf>
    <xf numFmtId="0" fontId="5" fillId="0" borderId="1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78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4" xfId="0" applyFont="1" applyBorder="1" applyAlignment="1">
      <alignment horizontal="center" vertical="center" wrapText="1"/>
    </xf>
    <xf numFmtId="1" fontId="5" fillId="0" borderId="65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5" fillId="0" borderId="94" xfId="0" applyNumberFormat="1" applyFont="1" applyBorder="1" applyAlignment="1">
      <alignment horizontal="center" vertical="center" wrapText="1"/>
    </xf>
    <xf numFmtId="1" fontId="5" fillId="0" borderId="146" xfId="0" applyNumberFormat="1" applyFont="1" applyBorder="1" applyAlignment="1">
      <alignment horizontal="center" vertical="center" wrapText="1"/>
    </xf>
    <xf numFmtId="1" fontId="5" fillId="0" borderId="147" xfId="0" applyNumberFormat="1" applyFont="1" applyBorder="1" applyAlignment="1">
      <alignment horizontal="center" vertical="center" wrapText="1"/>
    </xf>
    <xf numFmtId="1" fontId="5" fillId="0" borderId="150" xfId="0" applyNumberFormat="1" applyFont="1" applyBorder="1" applyAlignment="1">
      <alignment horizontal="center" vertical="center" wrapText="1"/>
    </xf>
    <xf numFmtId="1" fontId="5" fillId="0" borderId="148" xfId="0" applyNumberFormat="1" applyFont="1" applyBorder="1" applyAlignment="1">
      <alignment horizontal="center" vertical="center" wrapText="1"/>
    </xf>
    <xf numFmtId="1" fontId="5" fillId="9" borderId="5" xfId="0" applyNumberFormat="1" applyFont="1" applyFill="1" applyBorder="1" applyAlignment="1">
      <alignment horizontal="center" vertical="center" wrapText="1"/>
    </xf>
    <xf numFmtId="1" fontId="5" fillId="9" borderId="6" xfId="0" applyNumberFormat="1" applyFont="1" applyFill="1" applyBorder="1" applyAlignment="1">
      <alignment horizontal="center" vertical="center" wrapText="1"/>
    </xf>
    <xf numFmtId="1" fontId="5" fillId="9" borderId="11" xfId="0" applyNumberFormat="1" applyFont="1" applyFill="1" applyBorder="1" applyAlignment="1">
      <alignment horizontal="center" vertical="center" wrapText="1"/>
    </xf>
    <xf numFmtId="1" fontId="5" fillId="9" borderId="69" xfId="0" applyNumberFormat="1" applyFont="1" applyFill="1" applyBorder="1" applyAlignment="1">
      <alignment horizontal="center" vertical="center" wrapText="1"/>
    </xf>
    <xf numFmtId="1" fontId="5" fillId="9" borderId="91" xfId="0" applyNumberFormat="1" applyFont="1" applyFill="1" applyBorder="1" applyAlignment="1">
      <alignment horizontal="center" vertical="center" wrapText="1"/>
    </xf>
    <xf numFmtId="1" fontId="5" fillId="3" borderId="6" xfId="0" applyNumberFormat="1" applyFont="1" applyFill="1" applyBorder="1" applyAlignment="1">
      <alignment horizontal="center" vertical="center" wrapText="1"/>
    </xf>
    <xf numFmtId="1" fontId="5" fillId="3" borderId="11" xfId="0" applyNumberFormat="1" applyFont="1" applyFill="1" applyBorder="1" applyAlignment="1">
      <alignment horizontal="center" vertical="center" wrapText="1"/>
    </xf>
    <xf numFmtId="1" fontId="5" fillId="0" borderId="69" xfId="0" applyNumberFormat="1" applyFont="1" applyBorder="1" applyAlignment="1">
      <alignment horizontal="center" vertical="center" wrapText="1"/>
    </xf>
    <xf numFmtId="1" fontId="5" fillId="0" borderId="91" xfId="0" applyNumberFormat="1" applyFont="1" applyBorder="1" applyAlignment="1">
      <alignment horizontal="center" vertical="center" wrapText="1"/>
    </xf>
    <xf numFmtId="1" fontId="5" fillId="0" borderId="104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wrapText="1"/>
    </xf>
    <xf numFmtId="1" fontId="5" fillId="0" borderId="11" xfId="0" applyNumberFormat="1" applyFont="1" applyBorder="1" applyAlignment="1">
      <alignment wrapText="1"/>
    </xf>
    <xf numFmtId="1" fontId="5" fillId="0" borderId="55" xfId="0" applyNumberFormat="1" applyFont="1" applyBorder="1" applyAlignment="1">
      <alignment wrapText="1"/>
    </xf>
    <xf numFmtId="1" fontId="5" fillId="0" borderId="30" xfId="0" applyNumberFormat="1" applyFont="1" applyBorder="1" applyAlignment="1">
      <alignment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74" xfId="0" applyNumberFormat="1" applyFont="1" applyBorder="1" applyAlignment="1">
      <alignment horizontal="center" vertical="center" wrapText="1"/>
    </xf>
    <xf numFmtId="1" fontId="5" fillId="0" borderId="11" xfId="0" applyNumberFormat="1" applyFont="1" applyBorder="1" applyAlignment="1">
      <alignment horizontal="center" vertical="center"/>
    </xf>
    <xf numFmtId="1" fontId="5" fillId="0" borderId="69" xfId="0" applyNumberFormat="1" applyFont="1" applyBorder="1" applyAlignment="1">
      <alignment horizontal="center" vertical="center"/>
    </xf>
    <xf numFmtId="1" fontId="5" fillId="0" borderId="64" xfId="0" applyNumberFormat="1" applyFont="1" applyBorder="1" applyAlignment="1">
      <alignment horizontal="center" vertical="center" wrapText="1"/>
    </xf>
    <xf numFmtId="1" fontId="5" fillId="0" borderId="173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5" fillId="0" borderId="174" xfId="0" applyNumberFormat="1" applyFont="1" applyBorder="1" applyAlignment="1">
      <alignment horizontal="center" vertical="center" wrapText="1"/>
    </xf>
    <xf numFmtId="1" fontId="5" fillId="0" borderId="175" xfId="0" applyNumberFormat="1" applyFont="1" applyBorder="1" applyAlignment="1">
      <alignment horizontal="center" vertical="center" wrapText="1"/>
    </xf>
    <xf numFmtId="1" fontId="5" fillId="0" borderId="149" xfId="0" applyNumberFormat="1" applyFont="1" applyBorder="1" applyAlignment="1">
      <alignment horizontal="center"/>
    </xf>
    <xf numFmtId="1" fontId="5" fillId="0" borderId="69" xfId="0" applyNumberFormat="1" applyFont="1" applyBorder="1" applyAlignment="1">
      <alignment horizontal="center"/>
    </xf>
    <xf numFmtId="1" fontId="5" fillId="0" borderId="91" xfId="0" applyNumberFormat="1" applyFont="1" applyBorder="1" applyAlignment="1">
      <alignment horizontal="center"/>
    </xf>
    <xf numFmtId="1" fontId="5" fillId="0" borderId="180" xfId="0" applyNumberFormat="1" applyFont="1" applyBorder="1" applyAlignment="1">
      <alignment horizontal="center" vertical="center" wrapText="1"/>
    </xf>
    <xf numFmtId="1" fontId="5" fillId="0" borderId="182" xfId="0" applyNumberFormat="1" applyFont="1" applyBorder="1" applyAlignment="1">
      <alignment horizontal="center" vertical="center" wrapText="1"/>
    </xf>
    <xf numFmtId="1" fontId="5" fillId="0" borderId="183" xfId="0" applyNumberFormat="1" applyFont="1" applyBorder="1" applyAlignment="1">
      <alignment horizontal="center" vertical="center" wrapText="1"/>
    </xf>
    <xf numFmtId="1" fontId="5" fillId="0" borderId="191" xfId="0" applyNumberFormat="1" applyFont="1" applyBorder="1" applyAlignment="1">
      <alignment horizontal="center"/>
    </xf>
    <xf numFmtId="1" fontId="5" fillId="0" borderId="78" xfId="0" applyNumberFormat="1" applyFont="1" applyBorder="1"/>
    <xf numFmtId="1" fontId="5" fillId="0" borderId="21" xfId="0" applyNumberFormat="1" applyFont="1" applyBorder="1"/>
    <xf numFmtId="1" fontId="5" fillId="0" borderId="179" xfId="0" applyNumberFormat="1" applyFont="1" applyBorder="1" applyAlignment="1">
      <alignment horizontal="center" vertical="center" wrapText="1"/>
    </xf>
    <xf numFmtId="1" fontId="5" fillId="0" borderId="181" xfId="0" applyNumberFormat="1" applyFont="1" applyBorder="1" applyAlignment="1">
      <alignment horizontal="center" vertical="center" wrapText="1"/>
    </xf>
    <xf numFmtId="1" fontId="5" fillId="0" borderId="200" xfId="0" applyNumberFormat="1" applyFont="1" applyBorder="1" applyAlignment="1">
      <alignment horizontal="center" vertical="center" wrapText="1"/>
    </xf>
    <xf numFmtId="1" fontId="5" fillId="0" borderId="197" xfId="0" applyNumberFormat="1" applyFont="1" applyBorder="1" applyAlignment="1">
      <alignment horizontal="center" vertical="center" wrapText="1"/>
    </xf>
    <xf numFmtId="1" fontId="5" fillId="0" borderId="199" xfId="0" applyNumberFormat="1" applyFont="1" applyBorder="1" applyAlignment="1">
      <alignment horizontal="center" vertical="center" wrapText="1"/>
    </xf>
    <xf numFmtId="1" fontId="5" fillId="0" borderId="201" xfId="0" applyNumberFormat="1" applyFont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center"/>
    </xf>
    <xf numFmtId="1" fontId="5" fillId="0" borderId="195" xfId="0" applyNumberFormat="1" applyFont="1" applyBorder="1" applyAlignment="1">
      <alignment horizontal="center" vertical="center" wrapText="1"/>
    </xf>
    <xf numFmtId="1" fontId="5" fillId="0" borderId="196" xfId="0" applyNumberFormat="1" applyFont="1" applyBorder="1" applyAlignment="1">
      <alignment horizontal="center" vertical="center" wrapText="1"/>
    </xf>
    <xf numFmtId="1" fontId="5" fillId="0" borderId="198" xfId="0" applyNumberFormat="1" applyFont="1" applyBorder="1" applyAlignment="1">
      <alignment horizontal="center" vertical="center" wrapText="1"/>
    </xf>
    <xf numFmtId="1" fontId="5" fillId="0" borderId="205" xfId="0" applyNumberFormat="1" applyFont="1" applyBorder="1" applyAlignment="1">
      <alignment horizontal="left" vertical="center" wrapText="1"/>
    </xf>
    <xf numFmtId="1" fontId="5" fillId="0" borderId="214" xfId="0" applyNumberFormat="1" applyFont="1" applyBorder="1" applyAlignment="1">
      <alignment horizontal="center"/>
    </xf>
    <xf numFmtId="1" fontId="5" fillId="0" borderId="196" xfId="0" applyNumberFormat="1" applyFont="1" applyBorder="1" applyAlignment="1">
      <alignment horizontal="center" vertical="center"/>
    </xf>
    <xf numFmtId="1" fontId="5" fillId="0" borderId="198" xfId="0" applyNumberFormat="1" applyFont="1" applyBorder="1" applyAlignment="1">
      <alignment horizontal="center" vertical="center"/>
    </xf>
    <xf numFmtId="1" fontId="5" fillId="0" borderId="214" xfId="0" applyNumberFormat="1" applyFont="1" applyBorder="1" applyAlignment="1">
      <alignment horizontal="center" vertical="center" wrapText="1"/>
    </xf>
    <xf numFmtId="1" fontId="5" fillId="0" borderId="214" xfId="0" applyNumberFormat="1" applyFont="1" applyBorder="1" applyAlignment="1">
      <alignment horizontal="center" vertical="center"/>
    </xf>
    <xf numFmtId="1" fontId="5" fillId="0" borderId="196" xfId="0" applyNumberFormat="1" applyFont="1" applyBorder="1" applyAlignment="1">
      <alignment wrapText="1"/>
    </xf>
    <xf numFmtId="1" fontId="5" fillId="0" borderId="198" xfId="0" applyNumberFormat="1" applyFont="1" applyBorder="1" applyAlignment="1">
      <alignment wrapText="1"/>
    </xf>
    <xf numFmtId="1" fontId="5" fillId="0" borderId="205" xfId="0" applyNumberFormat="1" applyFont="1" applyBorder="1" applyAlignment="1">
      <alignment horizontal="center" vertical="center" wrapText="1"/>
    </xf>
    <xf numFmtId="1" fontId="4" fillId="0" borderId="197" xfId="0" applyNumberFormat="1" applyFont="1" applyBorder="1"/>
    <xf numFmtId="1" fontId="4" fillId="0" borderId="198" xfId="0" applyNumberFormat="1" applyFont="1" applyBorder="1"/>
    <xf numFmtId="1" fontId="4" fillId="0" borderId="196" xfId="0" applyNumberFormat="1" applyFont="1" applyBorder="1" applyAlignment="1">
      <alignment wrapText="1"/>
    </xf>
    <xf numFmtId="1" fontId="4" fillId="0" borderId="198" xfId="0" applyNumberFormat="1" applyFont="1" applyBorder="1" applyAlignment="1">
      <alignment wrapText="1"/>
    </xf>
    <xf numFmtId="1" fontId="5" fillId="0" borderId="211" xfId="0" applyNumberFormat="1" applyFont="1" applyBorder="1" applyAlignment="1">
      <alignment horizontal="center" vertical="center" wrapText="1"/>
    </xf>
    <xf numFmtId="1" fontId="5" fillId="0" borderId="48" xfId="0" applyNumberFormat="1" applyFont="1" applyBorder="1" applyAlignment="1">
      <alignment horizontal="center" vertical="center" wrapText="1"/>
    </xf>
    <xf numFmtId="1" fontId="5" fillId="0" borderId="209" xfId="0" applyNumberFormat="1" applyFont="1" applyBorder="1" applyAlignment="1">
      <alignment horizontal="center" vertical="center" wrapText="1"/>
    </xf>
    <xf numFmtId="1" fontId="5" fillId="0" borderId="41" xfId="0" applyNumberFormat="1" applyFont="1" applyBorder="1" applyAlignment="1">
      <alignment horizontal="center" vertical="center" wrapText="1"/>
    </xf>
    <xf numFmtId="1" fontId="5" fillId="0" borderId="218" xfId="0" applyNumberFormat="1" applyFont="1" applyBorder="1" applyAlignment="1">
      <alignment horizontal="center" vertical="center" wrapText="1"/>
    </xf>
    <xf numFmtId="1" fontId="5" fillId="0" borderId="75" xfId="0" applyNumberFormat="1" applyFont="1" applyBorder="1" applyAlignment="1">
      <alignment wrapText="1"/>
    </xf>
    <xf numFmtId="1" fontId="5" fillId="0" borderId="59" xfId="0" applyNumberFormat="1" applyFont="1" applyBorder="1" applyAlignment="1">
      <alignment wrapText="1"/>
    </xf>
    <xf numFmtId="1" fontId="5" fillId="0" borderId="39" xfId="0" applyNumberFormat="1" applyFont="1" applyBorder="1" applyAlignment="1">
      <alignment horizontal="left" vertical="center" wrapText="1"/>
    </xf>
    <xf numFmtId="1" fontId="5" fillId="0" borderId="38" xfId="0" applyNumberFormat="1" applyFont="1" applyBorder="1" applyAlignment="1">
      <alignment horizontal="left" vertical="center" wrapText="1"/>
    </xf>
    <xf numFmtId="1" fontId="5" fillId="0" borderId="182" xfId="0" applyNumberFormat="1" applyFont="1" applyBorder="1" applyAlignment="1">
      <alignment horizontal="center" vertical="center"/>
    </xf>
    <xf numFmtId="1" fontId="5" fillId="0" borderId="182" xfId="0" applyNumberFormat="1" applyFont="1" applyBorder="1" applyAlignment="1">
      <alignment wrapText="1"/>
    </xf>
    <xf numFmtId="1" fontId="4" fillId="0" borderId="5" xfId="0" applyNumberFormat="1" applyFont="1" applyBorder="1"/>
    <xf numFmtId="1" fontId="4" fillId="0" borderId="182" xfId="0" applyNumberFormat="1" applyFont="1" applyBorder="1"/>
    <xf numFmtId="1" fontId="4" fillId="0" borderId="5" xfId="0" applyNumberFormat="1" applyFont="1" applyBorder="1" applyAlignment="1">
      <alignment wrapText="1"/>
    </xf>
    <xf numFmtId="1" fontId="4" fillId="0" borderId="182" xfId="0" applyNumberFormat="1" applyFont="1" applyBorder="1" applyAlignment="1">
      <alignment wrapText="1"/>
    </xf>
    <xf numFmtId="1" fontId="5" fillId="0" borderId="173" xfId="0" applyNumberFormat="1" applyFont="1" applyBorder="1" applyAlignment="1">
      <alignment horizontal="center" vertical="center" wrapText="1"/>
    </xf>
    <xf numFmtId="1" fontId="5" fillId="0" borderId="24" xfId="0" applyNumberFormat="1" applyFont="1" applyBorder="1" applyAlignment="1">
      <alignment horizontal="center" vertical="center" wrapText="1"/>
    </xf>
    <xf numFmtId="1" fontId="5" fillId="0" borderId="44" xfId="0" applyNumberFormat="1" applyFont="1" applyBorder="1" applyAlignment="1">
      <alignment horizontal="center" vertical="center" wrapText="1"/>
    </xf>
    <xf numFmtId="1" fontId="5" fillId="0" borderId="30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 applyProtection="1">
      <alignment horizontal="center" vertical="center"/>
      <protection hidden="1"/>
    </xf>
    <xf numFmtId="1" fontId="5" fillId="0" borderId="64" xfId="0" applyNumberFormat="1" applyFont="1" applyBorder="1" applyAlignment="1" applyProtection="1">
      <alignment horizontal="center" vertical="center"/>
      <protection hidden="1"/>
    </xf>
    <xf numFmtId="1" fontId="5" fillId="0" borderId="14" xfId="0" applyNumberFormat="1" applyFont="1" applyBorder="1" applyAlignment="1" applyProtection="1">
      <alignment horizontal="center" vertical="center"/>
      <protection hidden="1"/>
    </xf>
    <xf numFmtId="1" fontId="5" fillId="0" borderId="4" xfId="0" applyNumberFormat="1" applyFont="1" applyBorder="1" applyAlignment="1" applyProtection="1">
      <alignment horizontal="center" vertical="center" wrapText="1"/>
      <protection hidden="1"/>
    </xf>
    <xf numFmtId="1" fontId="5" fillId="0" borderId="64" xfId="0" applyNumberFormat="1" applyFont="1" applyBorder="1" applyAlignment="1" applyProtection="1">
      <alignment horizontal="center" vertical="center" wrapText="1"/>
      <protection hidden="1"/>
    </xf>
    <xf numFmtId="1" fontId="5" fillId="0" borderId="14" xfId="0" applyNumberFormat="1" applyFont="1" applyBorder="1" applyAlignment="1" applyProtection="1">
      <alignment horizontal="center" vertical="center" wrapText="1"/>
      <protection hidden="1"/>
    </xf>
    <xf numFmtId="1" fontId="5" fillId="0" borderId="5" xfId="0" applyNumberFormat="1" applyFont="1" applyBorder="1" applyAlignment="1" applyProtection="1">
      <alignment horizontal="center" vertical="center"/>
      <protection hidden="1"/>
    </xf>
    <xf numFmtId="1" fontId="5" fillId="0" borderId="181" xfId="0" applyNumberFormat="1" applyFont="1" applyBorder="1" applyAlignment="1" applyProtection="1">
      <alignment horizontal="center" vertical="center"/>
      <protection hidden="1"/>
    </xf>
    <xf numFmtId="1" fontId="5" fillId="0" borderId="7" xfId="0" applyNumberFormat="1" applyFont="1" applyBorder="1" applyAlignment="1" applyProtection="1">
      <alignment horizontal="center" vertical="center"/>
      <protection hidden="1"/>
    </xf>
    <xf numFmtId="1" fontId="5" fillId="0" borderId="221" xfId="0" applyNumberFormat="1" applyFont="1" applyBorder="1" applyAlignment="1">
      <alignment horizontal="center" vertical="center" wrapText="1"/>
    </xf>
    <xf numFmtId="1" fontId="5" fillId="0" borderId="72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 applyProtection="1">
      <alignment horizontal="left" vertical="center" wrapText="1"/>
      <protection hidden="1"/>
    </xf>
    <xf numFmtId="1" fontId="5" fillId="0" borderId="14" xfId="0" applyNumberFormat="1" applyFont="1" applyBorder="1" applyAlignment="1" applyProtection="1">
      <alignment horizontal="left" vertical="center" wrapText="1"/>
      <protection hidden="1"/>
    </xf>
    <xf numFmtId="1" fontId="5" fillId="0" borderId="181" xfId="0" applyNumberFormat="1" applyFont="1" applyBorder="1" applyAlignment="1">
      <alignment horizontal="center" vertical="center"/>
    </xf>
    <xf numFmtId="1" fontId="5" fillId="0" borderId="71" xfId="0" applyNumberFormat="1" applyFont="1" applyBorder="1" applyAlignment="1">
      <alignment horizontal="center" vertical="center" wrapText="1"/>
    </xf>
    <xf numFmtId="1" fontId="5" fillId="0" borderId="13" xfId="0" applyNumberFormat="1" applyFont="1" applyBorder="1" applyAlignment="1">
      <alignment horizontal="left" vertical="center"/>
    </xf>
    <xf numFmtId="1" fontId="5" fillId="0" borderId="21" xfId="0" applyNumberFormat="1" applyFont="1" applyBorder="1" applyAlignment="1">
      <alignment horizontal="left" vertical="center"/>
    </xf>
    <xf numFmtId="1" fontId="5" fillId="0" borderId="3" xfId="0" applyNumberFormat="1" applyFont="1" applyBorder="1" applyAlignment="1">
      <alignment horizontal="left" vertical="center"/>
    </xf>
    <xf numFmtId="1" fontId="5" fillId="0" borderId="225" xfId="0" applyNumberFormat="1" applyFont="1" applyBorder="1" applyAlignment="1">
      <alignment horizontal="center" vertical="center" wrapText="1"/>
    </xf>
    <xf numFmtId="1" fontId="5" fillId="0" borderId="226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wrapText="1"/>
    </xf>
    <xf numFmtId="0" fontId="5" fillId="0" borderId="11" xfId="0" applyFont="1" applyBorder="1" applyAlignment="1">
      <alignment wrapText="1"/>
    </xf>
    <xf numFmtId="1" fontId="5" fillId="0" borderId="69" xfId="0" applyNumberFormat="1" applyFont="1" applyBorder="1" applyAlignment="1">
      <alignment wrapText="1"/>
    </xf>
    <xf numFmtId="1" fontId="5" fillId="0" borderId="179" xfId="0" applyNumberFormat="1" applyFont="1" applyBorder="1" applyAlignment="1">
      <alignment horizontal="center" vertical="center"/>
    </xf>
    <xf numFmtId="1" fontId="5" fillId="0" borderId="65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78" xfId="0" applyNumberFormat="1" applyFont="1" applyBorder="1" applyAlignment="1">
      <alignment horizontal="center" vertical="center"/>
    </xf>
    <xf numFmtId="1" fontId="5" fillId="0" borderId="94" xfId="0" applyNumberFormat="1" applyFont="1" applyBorder="1" applyAlignment="1">
      <alignment horizontal="center" vertical="center"/>
    </xf>
    <xf numFmtId="1" fontId="5" fillId="0" borderId="21" xfId="0" applyNumberFormat="1" applyFont="1" applyBorder="1" applyAlignment="1">
      <alignment horizontal="center" vertical="center"/>
    </xf>
    <xf numFmtId="1" fontId="5" fillId="9" borderId="40" xfId="0" applyNumberFormat="1" applyFont="1" applyFill="1" applyBorder="1" applyAlignment="1">
      <alignment wrapText="1"/>
    </xf>
    <xf numFmtId="1" fontId="5" fillId="9" borderId="41" xfId="0" applyNumberFormat="1" applyFont="1" applyFill="1" applyBorder="1" applyAlignment="1">
      <alignment wrapText="1"/>
    </xf>
    <xf numFmtId="1" fontId="5" fillId="0" borderId="226" xfId="0" applyNumberFormat="1" applyFont="1" applyBorder="1" applyAlignment="1">
      <alignment horizontal="center" vertical="center" wrapText="1"/>
    </xf>
    <xf numFmtId="1" fontId="5" fillId="0" borderId="230" xfId="0" applyNumberFormat="1" applyFont="1" applyBorder="1" applyAlignment="1">
      <alignment horizontal="center" vertical="center" wrapText="1"/>
    </xf>
    <xf numFmtId="1" fontId="5" fillId="0" borderId="231" xfId="0" applyNumberFormat="1" applyFont="1" applyBorder="1" applyAlignment="1">
      <alignment horizontal="center" vertical="center" wrapText="1"/>
    </xf>
    <xf numFmtId="1" fontId="5" fillId="0" borderId="232" xfId="0" applyNumberFormat="1" applyFont="1" applyBorder="1" applyAlignment="1">
      <alignment horizontal="center" vertical="center" wrapText="1"/>
    </xf>
    <xf numFmtId="1" fontId="5" fillId="0" borderId="233" xfId="0" applyNumberFormat="1" applyFont="1" applyBorder="1" applyAlignment="1">
      <alignment horizontal="center" vertical="center" wrapText="1"/>
    </xf>
    <xf numFmtId="1" fontId="5" fillId="0" borderId="234" xfId="0" applyNumberFormat="1" applyFont="1" applyBorder="1" applyAlignment="1">
      <alignment horizontal="center" vertical="center" wrapText="1"/>
    </xf>
    <xf numFmtId="1" fontId="5" fillId="0" borderId="235" xfId="4" applyNumberFormat="1" applyFont="1" applyBorder="1" applyAlignment="1">
      <alignment horizontal="center" vertical="center" wrapText="1"/>
    </xf>
    <xf numFmtId="1" fontId="5" fillId="0" borderId="74" xfId="4" applyNumberFormat="1" applyFont="1" applyBorder="1" applyAlignment="1">
      <alignment horizontal="center" vertical="center" wrapText="1"/>
    </xf>
    <xf numFmtId="1" fontId="5" fillId="0" borderId="19" xfId="4" applyNumberFormat="1" applyFont="1" applyBorder="1" applyAlignment="1">
      <alignment horizontal="center" vertical="center" wrapText="1"/>
    </xf>
    <xf numFmtId="1" fontId="5" fillId="0" borderId="9" xfId="4" applyNumberFormat="1" applyFont="1" applyBorder="1" applyAlignment="1">
      <alignment horizontal="center" vertical="center" wrapText="1"/>
    </xf>
    <xf numFmtId="1" fontId="5" fillId="0" borderId="72" xfId="4" applyNumberFormat="1" applyFont="1" applyBorder="1" applyAlignment="1">
      <alignment horizontal="center" vertical="center" wrapText="1"/>
    </xf>
    <xf numFmtId="1" fontId="5" fillId="0" borderId="20" xfId="4" applyNumberFormat="1" applyFont="1" applyBorder="1" applyAlignment="1">
      <alignment horizontal="center" vertical="center" wrapText="1"/>
    </xf>
    <xf numFmtId="1" fontId="5" fillId="0" borderId="3" xfId="4" applyNumberFormat="1" applyFont="1" applyBorder="1" applyAlignment="1">
      <alignment horizontal="center" vertical="center" wrapText="1"/>
    </xf>
    <xf numFmtId="1" fontId="5" fillId="0" borderId="13" xfId="4" applyNumberFormat="1" applyFont="1" applyBorder="1" applyAlignment="1">
      <alignment horizontal="center" vertical="center" wrapText="1"/>
    </xf>
    <xf numFmtId="1" fontId="5" fillId="0" borderId="21" xfId="4" applyNumberFormat="1" applyFont="1" applyBorder="1" applyAlignment="1">
      <alignment horizontal="center" vertical="center" wrapText="1"/>
    </xf>
    <xf numFmtId="1" fontId="5" fillId="0" borderId="235" xfId="0" applyNumberFormat="1" applyFont="1" applyBorder="1" applyAlignment="1">
      <alignment horizontal="center" vertical="center" wrapText="1"/>
    </xf>
    <xf numFmtId="1" fontId="5" fillId="0" borderId="220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left" vertical="center" wrapText="1"/>
    </xf>
    <xf numFmtId="1" fontId="5" fillId="0" borderId="13" xfId="0" applyNumberFormat="1" applyFont="1" applyBorder="1" applyAlignment="1">
      <alignment horizontal="left" vertical="center" wrapText="1"/>
    </xf>
    <xf numFmtId="1" fontId="5" fillId="0" borderId="21" xfId="0" applyNumberFormat="1" applyFont="1" applyBorder="1" applyAlignment="1">
      <alignment horizontal="left" vertical="center" wrapText="1"/>
    </xf>
    <xf numFmtId="1" fontId="5" fillId="9" borderId="4" xfId="0" applyNumberFormat="1" applyFont="1" applyFill="1" applyBorder="1" applyAlignment="1">
      <alignment horizontal="center" vertical="center" wrapText="1"/>
    </xf>
    <xf numFmtId="1" fontId="5" fillId="9" borderId="64" xfId="0" applyNumberFormat="1" applyFont="1" applyFill="1" applyBorder="1" applyAlignment="1">
      <alignment horizontal="center" vertical="center" wrapText="1"/>
    </xf>
    <xf numFmtId="1" fontId="5" fillId="9" borderId="14" xfId="0" applyNumberFormat="1" applyFont="1" applyFill="1" applyBorder="1" applyAlignment="1">
      <alignment horizontal="center" vertical="center" wrapText="1"/>
    </xf>
    <xf numFmtId="1" fontId="5" fillId="10" borderId="181" xfId="0" applyNumberFormat="1" applyFont="1" applyFill="1" applyBorder="1" applyAlignment="1">
      <alignment horizontal="center" vertical="center"/>
    </xf>
    <xf numFmtId="1" fontId="5" fillId="10" borderId="182" xfId="0" applyNumberFormat="1" applyFont="1" applyFill="1" applyBorder="1" applyAlignment="1">
      <alignment horizontal="center" vertical="center"/>
    </xf>
    <xf numFmtId="1" fontId="5" fillId="0" borderId="236" xfId="0" applyNumberFormat="1" applyFont="1" applyBorder="1" applyAlignment="1">
      <alignment horizontal="center" vertical="center" wrapText="1"/>
    </xf>
    <xf numFmtId="1" fontId="5" fillId="0" borderId="237" xfId="0" applyNumberFormat="1" applyFont="1" applyBorder="1" applyAlignment="1">
      <alignment horizontal="center" vertical="center" wrapText="1"/>
    </xf>
    <xf numFmtId="1" fontId="5" fillId="0" borderId="238" xfId="0" applyNumberFormat="1" applyFont="1" applyBorder="1" applyAlignment="1">
      <alignment horizontal="center" vertical="center" wrapText="1"/>
    </xf>
    <xf numFmtId="1" fontId="5" fillId="10" borderId="51" xfId="0" applyNumberFormat="1" applyFont="1" applyFill="1" applyBorder="1" applyAlignment="1">
      <alignment horizontal="center" vertical="center" wrapText="1"/>
    </xf>
    <xf numFmtId="1" fontId="5" fillId="10" borderId="54" xfId="0" applyNumberFormat="1" applyFont="1" applyFill="1" applyBorder="1" applyAlignment="1">
      <alignment horizontal="center" vertical="center" wrapText="1"/>
    </xf>
    <xf numFmtId="1" fontId="5" fillId="10" borderId="221" xfId="0" applyNumberFormat="1" applyFont="1" applyFill="1" applyBorder="1" applyAlignment="1">
      <alignment horizontal="center" vertical="center" wrapText="1"/>
    </xf>
    <xf numFmtId="1" fontId="5" fillId="10" borderId="20" xfId="0" applyNumberFormat="1" applyFont="1" applyFill="1" applyBorder="1" applyAlignment="1">
      <alignment horizontal="center" vertical="center" wrapText="1"/>
    </xf>
    <xf numFmtId="1" fontId="5" fillId="10" borderId="72" xfId="0" applyNumberFormat="1" applyFont="1" applyFill="1" applyBorder="1" applyAlignment="1">
      <alignment horizontal="center" vertical="center" wrapText="1"/>
    </xf>
    <xf numFmtId="1" fontId="5" fillId="10" borderId="0" xfId="0" applyNumberFormat="1" applyFont="1" applyFill="1" applyAlignment="1">
      <alignment horizontal="center" vertical="center" wrapText="1"/>
    </xf>
    <xf numFmtId="1" fontId="5" fillId="10" borderId="94" xfId="0" applyNumberFormat="1" applyFont="1" applyFill="1" applyBorder="1" applyAlignment="1">
      <alignment horizontal="center" vertical="center" wrapText="1"/>
    </xf>
    <xf numFmtId="1" fontId="4" fillId="9" borderId="244" xfId="0" applyNumberFormat="1" applyFont="1" applyFill="1" applyBorder="1" applyAlignment="1">
      <alignment horizontal="left"/>
    </xf>
    <xf numFmtId="1" fontId="4" fillId="9" borderId="181" xfId="0" applyNumberFormat="1" applyFont="1" applyFill="1" applyBorder="1" applyAlignment="1">
      <alignment horizontal="left"/>
    </xf>
    <xf numFmtId="1" fontId="5" fillId="0" borderId="81" xfId="0" applyNumberFormat="1" applyFont="1" applyBorder="1" applyAlignment="1">
      <alignment horizontal="center" vertical="center" wrapText="1"/>
    </xf>
    <xf numFmtId="1" fontId="5" fillId="0" borderId="248" xfId="0" applyNumberFormat="1" applyFont="1" applyBorder="1" applyAlignment="1">
      <alignment horizontal="center" vertical="center" wrapText="1"/>
    </xf>
    <xf numFmtId="1" fontId="5" fillId="0" borderId="245" xfId="0" applyNumberFormat="1" applyFont="1" applyBorder="1" applyAlignment="1">
      <alignment horizontal="center" vertical="center" wrapText="1"/>
    </xf>
    <xf numFmtId="1" fontId="5" fillId="0" borderId="98" xfId="0" applyNumberFormat="1" applyFont="1" applyBorder="1" applyAlignment="1">
      <alignment horizontal="center" vertical="center" wrapText="1"/>
    </xf>
    <xf numFmtId="1" fontId="5" fillId="0" borderId="79" xfId="0" applyNumberFormat="1" applyFont="1" applyBorder="1" applyAlignment="1">
      <alignment horizontal="center" vertical="center" wrapText="1"/>
    </xf>
    <xf numFmtId="1" fontId="5" fillId="0" borderId="246" xfId="0" applyNumberFormat="1" applyFont="1" applyBorder="1" applyAlignment="1">
      <alignment horizontal="center" vertical="center" wrapText="1"/>
    </xf>
    <xf numFmtId="1" fontId="5" fillId="0" borderId="247" xfId="0" applyNumberFormat="1" applyFont="1" applyBorder="1" applyAlignment="1">
      <alignment horizontal="center" vertical="center" wrapText="1"/>
    </xf>
    <xf numFmtId="1" fontId="5" fillId="0" borderId="250" xfId="0" applyNumberFormat="1" applyFont="1" applyBorder="1" applyAlignment="1">
      <alignment horizontal="center" vertical="center" wrapText="1"/>
    </xf>
    <xf numFmtId="1" fontId="5" fillId="0" borderId="249" xfId="0" applyNumberFormat="1" applyFont="1" applyBorder="1" applyAlignment="1">
      <alignment horizontal="center" vertical="center" wrapText="1"/>
    </xf>
    <xf numFmtId="1" fontId="5" fillId="0" borderId="339" xfId="0" applyNumberFormat="1" applyFont="1" applyBorder="1" applyAlignment="1">
      <alignment horizontal="center" vertical="center" wrapText="1"/>
    </xf>
    <xf numFmtId="0" fontId="5" fillId="0" borderId="339" xfId="0" applyFont="1" applyBorder="1" applyAlignment="1">
      <alignment horizontal="center" wrapText="1"/>
    </xf>
    <xf numFmtId="1" fontId="5" fillId="0" borderId="306" xfId="0" applyNumberFormat="1" applyFont="1" applyBorder="1" applyAlignment="1">
      <alignment horizontal="center" vertical="center" wrapText="1"/>
    </xf>
    <xf numFmtId="1" fontId="5" fillId="0" borderId="335" xfId="0" applyNumberFormat="1" applyFont="1" applyBorder="1" applyAlignment="1">
      <alignment horizontal="center" vertical="center" wrapText="1"/>
    </xf>
    <xf numFmtId="1" fontId="5" fillId="0" borderId="340" xfId="0" applyNumberFormat="1" applyFont="1" applyBorder="1" applyAlignment="1">
      <alignment horizontal="center" vertical="center" wrapText="1"/>
    </xf>
    <xf numFmtId="1" fontId="5" fillId="0" borderId="334" xfId="0" applyNumberFormat="1" applyFont="1" applyBorder="1" applyAlignment="1">
      <alignment horizontal="center" vertical="center" wrapText="1"/>
    </xf>
    <xf numFmtId="1" fontId="5" fillId="0" borderId="303" xfId="0" applyNumberFormat="1" applyFont="1" applyBorder="1" applyAlignment="1">
      <alignment horizontal="center" vertical="center" wrapText="1"/>
    </xf>
    <xf numFmtId="1" fontId="5" fillId="0" borderId="345" xfId="0" applyNumberFormat="1" applyFont="1" applyBorder="1" applyAlignment="1">
      <alignment horizontal="center" vertical="center" wrapText="1"/>
    </xf>
    <xf numFmtId="1" fontId="5" fillId="0" borderId="335" xfId="0" applyNumberFormat="1" applyFont="1" applyBorder="1" applyAlignment="1">
      <alignment horizontal="center" vertical="center"/>
    </xf>
    <xf numFmtId="1" fontId="5" fillId="0" borderId="336" xfId="0" applyNumberFormat="1" applyFont="1" applyBorder="1" applyAlignment="1">
      <alignment horizontal="center" vertical="center"/>
    </xf>
    <xf numFmtId="1" fontId="5" fillId="0" borderId="337" xfId="0" applyNumberFormat="1" applyFont="1" applyBorder="1" applyAlignment="1">
      <alignment horizontal="center" vertical="center"/>
    </xf>
    <xf numFmtId="1" fontId="5" fillId="0" borderId="353" xfId="0" applyNumberFormat="1" applyFont="1" applyBorder="1" applyAlignment="1">
      <alignment horizontal="center" vertical="center" wrapText="1"/>
    </xf>
    <xf numFmtId="1" fontId="5" fillId="0" borderId="358" xfId="0" applyNumberFormat="1" applyFont="1" applyBorder="1" applyAlignment="1">
      <alignment horizontal="center" vertical="center" wrapText="1"/>
    </xf>
    <xf numFmtId="1" fontId="5" fillId="0" borderId="309" xfId="0" applyNumberFormat="1" applyFont="1" applyBorder="1" applyAlignment="1">
      <alignment horizontal="center" vertical="center" wrapText="1"/>
    </xf>
    <xf numFmtId="1" fontId="5" fillId="0" borderId="335" xfId="0" applyNumberFormat="1" applyFont="1" applyBorder="1" applyAlignment="1">
      <alignment horizontal="left" wrapText="1"/>
    </xf>
    <xf numFmtId="1" fontId="5" fillId="0" borderId="340" xfId="0" applyNumberFormat="1" applyFont="1" applyBorder="1" applyAlignment="1">
      <alignment horizontal="left" wrapText="1"/>
    </xf>
    <xf numFmtId="1" fontId="5" fillId="0" borderId="332" xfId="0" applyNumberFormat="1" applyFont="1" applyBorder="1" applyAlignment="1">
      <alignment horizontal="left" wrapText="1"/>
    </xf>
    <xf numFmtId="1" fontId="5" fillId="0" borderId="346" xfId="0" applyNumberFormat="1" applyFont="1" applyBorder="1" applyAlignment="1">
      <alignment horizontal="left" wrapText="1"/>
    </xf>
    <xf numFmtId="1" fontId="5" fillId="0" borderId="327" xfId="0" applyNumberFormat="1" applyFont="1" applyBorder="1"/>
    <xf numFmtId="1" fontId="5" fillId="0" borderId="338" xfId="0" applyNumberFormat="1" applyFont="1" applyBorder="1" applyAlignment="1">
      <alignment horizontal="center" vertical="center" wrapText="1"/>
    </xf>
    <xf numFmtId="0" fontId="5" fillId="0" borderId="338" xfId="0" applyFont="1" applyBorder="1" applyAlignment="1">
      <alignment horizontal="center" wrapText="1"/>
    </xf>
    <xf numFmtId="0" fontId="5" fillId="0" borderId="341" xfId="0" applyFont="1" applyBorder="1" applyAlignment="1">
      <alignment horizontal="center" wrapText="1"/>
    </xf>
    <xf numFmtId="1" fontId="5" fillId="0" borderId="336" xfId="0" applyNumberFormat="1" applyFont="1" applyBorder="1" applyAlignment="1">
      <alignment horizontal="center" vertical="center" wrapText="1"/>
    </xf>
    <xf numFmtId="1" fontId="5" fillId="0" borderId="354" xfId="0" applyNumberFormat="1" applyFont="1" applyBorder="1" applyAlignment="1">
      <alignment horizontal="center" vertical="center" wrapText="1"/>
    </xf>
    <xf numFmtId="1" fontId="5" fillId="0" borderId="350" xfId="0" applyNumberFormat="1" applyFont="1" applyBorder="1"/>
    <xf numFmtId="1" fontId="5" fillId="0" borderId="332" xfId="0" applyNumberFormat="1" applyFont="1" applyBorder="1"/>
    <xf numFmtId="1" fontId="5" fillId="0" borderId="346" xfId="0" applyNumberFormat="1" applyFont="1" applyBorder="1"/>
    <xf numFmtId="1" fontId="5" fillId="0" borderId="308" xfId="0" applyNumberFormat="1" applyFont="1" applyBorder="1" applyAlignment="1">
      <alignment horizontal="left"/>
    </xf>
    <xf numFmtId="1" fontId="5" fillId="0" borderId="306" xfId="0" applyNumberFormat="1" applyFont="1" applyBorder="1" applyAlignment="1">
      <alignment horizontal="left"/>
    </xf>
    <xf numFmtId="1" fontId="5" fillId="0" borderId="350" xfId="0" applyNumberFormat="1" applyFont="1" applyBorder="1" applyAlignment="1">
      <alignment horizontal="left" vertical="center" wrapText="1"/>
    </xf>
    <xf numFmtId="1" fontId="5" fillId="0" borderId="345" xfId="0" applyNumberFormat="1" applyFont="1" applyBorder="1" applyAlignment="1">
      <alignment horizontal="left" vertical="center" wrapText="1"/>
    </xf>
    <xf numFmtId="1" fontId="5" fillId="0" borderId="335" xfId="0" applyNumberFormat="1" applyFont="1" applyBorder="1" applyAlignment="1">
      <alignment horizontal="left" vertical="center" wrapText="1"/>
    </xf>
    <xf numFmtId="1" fontId="5" fillId="0" borderId="340" xfId="0" applyNumberFormat="1" applyFont="1" applyBorder="1" applyAlignment="1">
      <alignment horizontal="left" vertical="center" wrapText="1"/>
    </xf>
    <xf numFmtId="1" fontId="5" fillId="0" borderId="308" xfId="0" applyNumberFormat="1" applyFont="1" applyBorder="1" applyAlignment="1">
      <alignment horizontal="center" vertical="center" wrapText="1"/>
    </xf>
    <xf numFmtId="1" fontId="5" fillId="0" borderId="335" xfId="0" applyNumberFormat="1" applyFont="1" applyBorder="1"/>
    <xf numFmtId="1" fontId="5" fillId="0" borderId="340" xfId="0" applyNumberFormat="1" applyFont="1" applyBorder="1"/>
    <xf numFmtId="1" fontId="5" fillId="0" borderId="336" xfId="0" applyNumberFormat="1" applyFont="1" applyBorder="1" applyAlignment="1" applyProtection="1">
      <alignment horizontal="left" wrapText="1"/>
      <protection hidden="1"/>
    </xf>
    <xf numFmtId="1" fontId="5" fillId="0" borderId="340" xfId="0" applyNumberFormat="1" applyFont="1" applyBorder="1" applyAlignment="1" applyProtection="1">
      <alignment horizontal="left" wrapText="1"/>
      <protection hidden="1"/>
    </xf>
    <xf numFmtId="1" fontId="5" fillId="0" borderId="336" xfId="0" applyNumberFormat="1" applyFont="1" applyBorder="1" applyAlignment="1" applyProtection="1">
      <alignment wrapText="1"/>
      <protection hidden="1"/>
    </xf>
    <xf numFmtId="1" fontId="5" fillId="0" borderId="340" xfId="0" applyNumberFormat="1" applyFont="1" applyBorder="1" applyAlignment="1" applyProtection="1">
      <alignment wrapText="1"/>
      <protection hidden="1"/>
    </xf>
    <xf numFmtId="1" fontId="5" fillId="0" borderId="351" xfId="0" applyNumberFormat="1" applyFont="1" applyBorder="1" applyAlignment="1">
      <alignment horizontal="left" vertical="center" wrapText="1"/>
    </xf>
    <xf numFmtId="0" fontId="5" fillId="12" borderId="359" xfId="0" applyFont="1" applyFill="1" applyBorder="1" applyAlignment="1">
      <alignment horizontal="center" vertical="center" wrapText="1"/>
    </xf>
    <xf numFmtId="0" fontId="5" fillId="12" borderId="309" xfId="0" applyFont="1" applyFill="1" applyBorder="1" applyAlignment="1">
      <alignment horizontal="center" vertical="center" wrapText="1"/>
    </xf>
    <xf numFmtId="0" fontId="5" fillId="12" borderId="325" xfId="0" applyFont="1" applyFill="1" applyBorder="1" applyAlignment="1">
      <alignment horizontal="center" vertical="center" wrapText="1"/>
    </xf>
    <xf numFmtId="0" fontId="5" fillId="0" borderId="335" xfId="0" applyFont="1" applyBorder="1" applyAlignment="1">
      <alignment horizontal="center" vertical="center" wrapText="1"/>
    </xf>
    <xf numFmtId="0" fontId="5" fillId="0" borderId="360" xfId="0" applyFont="1" applyBorder="1" applyAlignment="1">
      <alignment horizontal="center" vertical="center" wrapText="1"/>
    </xf>
    <xf numFmtId="0" fontId="5" fillId="0" borderId="361" xfId="0" applyFont="1" applyBorder="1" applyAlignment="1">
      <alignment horizontal="center" vertical="center" wrapText="1"/>
    </xf>
    <xf numFmtId="0" fontId="5" fillId="0" borderId="332" xfId="0" applyFont="1" applyBorder="1" applyAlignment="1">
      <alignment wrapText="1"/>
    </xf>
    <xf numFmtId="0" fontId="5" fillId="0" borderId="346" xfId="0" applyFont="1" applyBorder="1" applyAlignment="1">
      <alignment wrapText="1"/>
    </xf>
    <xf numFmtId="0" fontId="5" fillId="0" borderId="362" xfId="0" applyFont="1" applyBorder="1" applyAlignment="1">
      <alignment horizontal="center" vertical="center" wrapText="1"/>
    </xf>
    <xf numFmtId="0" fontId="5" fillId="0" borderId="336" xfId="0" applyFont="1" applyBorder="1" applyAlignment="1">
      <alignment horizontal="center" vertical="center" wrapText="1"/>
    </xf>
    <xf numFmtId="0" fontId="5" fillId="0" borderId="340" xfId="0" applyFont="1" applyBorder="1" applyAlignment="1">
      <alignment horizontal="center" vertical="center" wrapText="1"/>
    </xf>
    <xf numFmtId="0" fontId="5" fillId="0" borderId="334" xfId="0" applyFont="1" applyBorder="1" applyAlignment="1">
      <alignment horizontal="center" vertical="center" wrapText="1"/>
    </xf>
    <xf numFmtId="0" fontId="5" fillId="0" borderId="308" xfId="0" applyFont="1" applyBorder="1" applyAlignment="1">
      <alignment horizontal="center" vertical="center" wrapText="1"/>
    </xf>
    <xf numFmtId="0" fontId="5" fillId="0" borderId="306" xfId="0" applyFont="1" applyBorder="1" applyAlignment="1">
      <alignment horizontal="center" vertical="center" wrapText="1"/>
    </xf>
    <xf numFmtId="0" fontId="5" fillId="0" borderId="307" xfId="0" applyFont="1" applyBorder="1" applyAlignment="1">
      <alignment horizontal="center" vertical="center" wrapText="1"/>
    </xf>
    <xf numFmtId="1" fontId="5" fillId="0" borderId="307" xfId="0" applyNumberFormat="1" applyFont="1" applyBorder="1" applyAlignment="1">
      <alignment horizontal="center" vertical="center" wrapText="1"/>
    </xf>
    <xf numFmtId="1" fontId="5" fillId="0" borderId="367" xfId="0" applyNumberFormat="1" applyFont="1" applyBorder="1" applyAlignment="1">
      <alignment horizontal="center" vertical="center" wrapText="1"/>
    </xf>
    <xf numFmtId="1" fontId="5" fillId="9" borderId="335" xfId="0" applyNumberFormat="1" applyFont="1" applyFill="1" applyBorder="1" applyAlignment="1">
      <alignment horizontal="center" vertical="center" wrapText="1"/>
    </xf>
    <xf numFmtId="1" fontId="5" fillId="9" borderId="336" xfId="0" applyNumberFormat="1" applyFont="1" applyFill="1" applyBorder="1" applyAlignment="1">
      <alignment horizontal="center" vertical="center" wrapText="1"/>
    </xf>
    <xf numFmtId="1" fontId="5" fillId="9" borderId="340" xfId="0" applyNumberFormat="1" applyFont="1" applyFill="1" applyBorder="1" applyAlignment="1">
      <alignment horizontal="center" vertical="center" wrapText="1"/>
    </xf>
    <xf numFmtId="1" fontId="5" fillId="9" borderId="350" xfId="0" applyNumberFormat="1" applyFont="1" applyFill="1" applyBorder="1" applyAlignment="1">
      <alignment horizontal="center" vertical="center" wrapText="1"/>
    </xf>
    <xf numFmtId="1" fontId="5" fillId="9" borderId="352" xfId="0" applyNumberFormat="1" applyFont="1" applyFill="1" applyBorder="1" applyAlignment="1">
      <alignment horizontal="center" vertical="center" wrapText="1"/>
    </xf>
    <xf numFmtId="1" fontId="5" fillId="3" borderId="336" xfId="0" applyNumberFormat="1" applyFont="1" applyFill="1" applyBorder="1" applyAlignment="1">
      <alignment horizontal="center" vertical="center" wrapText="1"/>
    </xf>
    <xf numFmtId="1" fontId="5" fillId="3" borderId="340" xfId="0" applyNumberFormat="1" applyFont="1" applyFill="1" applyBorder="1" applyAlignment="1">
      <alignment horizontal="center" vertical="center" wrapText="1"/>
    </xf>
    <xf numFmtId="1" fontId="5" fillId="0" borderId="350" xfId="0" applyNumberFormat="1" applyFont="1" applyBorder="1" applyAlignment="1">
      <alignment horizontal="center" vertical="center" wrapText="1"/>
    </xf>
    <xf numFmtId="1" fontId="5" fillId="0" borderId="352" xfId="0" applyNumberFormat="1" applyFont="1" applyBorder="1" applyAlignment="1">
      <alignment horizontal="center" vertical="center" wrapText="1"/>
    </xf>
    <xf numFmtId="1" fontId="5" fillId="0" borderId="335" xfId="0" applyNumberFormat="1" applyFont="1" applyBorder="1" applyAlignment="1">
      <alignment wrapText="1"/>
    </xf>
    <xf numFmtId="1" fontId="5" fillId="0" borderId="340" xfId="0" applyNumberFormat="1" applyFont="1" applyBorder="1" applyAlignment="1">
      <alignment wrapText="1"/>
    </xf>
    <xf numFmtId="1" fontId="5" fillId="0" borderId="332" xfId="0" applyNumberFormat="1" applyFont="1" applyBorder="1" applyAlignment="1">
      <alignment wrapText="1"/>
    </xf>
    <xf numFmtId="1" fontId="5" fillId="0" borderId="346" xfId="0" applyNumberFormat="1" applyFont="1" applyBorder="1" applyAlignment="1">
      <alignment wrapText="1"/>
    </xf>
    <xf numFmtId="1" fontId="5" fillId="0" borderId="337" xfId="0" applyNumberFormat="1" applyFont="1" applyBorder="1" applyAlignment="1">
      <alignment horizontal="center" vertical="center" wrapText="1"/>
    </xf>
    <xf numFmtId="1" fontId="5" fillId="0" borderId="371" xfId="0" applyNumberFormat="1" applyFont="1" applyBorder="1" applyAlignment="1">
      <alignment horizontal="center" vertical="center"/>
    </xf>
    <xf numFmtId="1" fontId="5" fillId="0" borderId="350" xfId="0" applyNumberFormat="1" applyFont="1" applyBorder="1" applyAlignment="1">
      <alignment horizontal="center" vertical="center"/>
    </xf>
    <xf numFmtId="1" fontId="5" fillId="0" borderId="371" xfId="0" applyNumberFormat="1" applyFont="1" applyBorder="1" applyAlignment="1">
      <alignment horizontal="center" vertical="center" wrapText="1"/>
    </xf>
    <xf numFmtId="1" fontId="5" fillId="0" borderId="371" xfId="0" applyNumberFormat="1" applyFont="1" applyBorder="1"/>
    <xf numFmtId="1" fontId="5" fillId="0" borderId="351" xfId="0" applyNumberFormat="1" applyFont="1" applyBorder="1" applyAlignment="1">
      <alignment horizontal="center" vertical="center" wrapText="1"/>
    </xf>
    <xf numFmtId="1" fontId="5" fillId="0" borderId="356" xfId="0" applyNumberFormat="1" applyFont="1" applyBorder="1" applyAlignment="1">
      <alignment horizontal="center"/>
    </xf>
    <xf numFmtId="1" fontId="5" fillId="0" borderId="336" xfId="0" applyNumberFormat="1" applyFont="1" applyBorder="1" applyAlignment="1">
      <alignment horizontal="center"/>
    </xf>
    <xf numFmtId="1" fontId="5" fillId="0" borderId="337" xfId="0" applyNumberFormat="1" applyFont="1" applyBorder="1" applyAlignment="1">
      <alignment horizontal="center"/>
    </xf>
    <xf numFmtId="1" fontId="5" fillId="0" borderId="310" xfId="0" applyNumberFormat="1" applyFont="1" applyBorder="1" applyAlignment="1">
      <alignment horizontal="center" vertical="center" wrapText="1"/>
    </xf>
    <xf numFmtId="1" fontId="5" fillId="0" borderId="368" xfId="0" applyNumberFormat="1" applyFont="1" applyBorder="1" applyAlignment="1">
      <alignment horizontal="center"/>
    </xf>
    <xf numFmtId="1" fontId="5" fillId="0" borderId="350" xfId="0" applyNumberFormat="1" applyFont="1" applyBorder="1" applyAlignment="1">
      <alignment horizontal="center"/>
    </xf>
    <xf numFmtId="1" fontId="5" fillId="0" borderId="352" xfId="0" applyNumberFormat="1" applyFont="1" applyBorder="1" applyAlignment="1">
      <alignment horizontal="center"/>
    </xf>
    <xf numFmtId="1" fontId="5" fillId="0" borderId="377" xfId="0" applyNumberFormat="1" applyFont="1" applyBorder="1" applyAlignment="1">
      <alignment horizontal="center" vertical="center" wrapText="1"/>
    </xf>
    <xf numFmtId="1" fontId="5" fillId="0" borderId="379" xfId="0" applyNumberFormat="1" applyFont="1" applyBorder="1" applyAlignment="1">
      <alignment horizontal="center" vertical="center" wrapText="1"/>
    </xf>
    <xf numFmtId="1" fontId="5" fillId="0" borderId="380" xfId="0" applyNumberFormat="1" applyFont="1" applyBorder="1" applyAlignment="1">
      <alignment horizontal="center" vertical="center" wrapText="1"/>
    </xf>
    <xf numFmtId="1" fontId="5" fillId="0" borderId="381" xfId="0" applyNumberFormat="1" applyFont="1" applyBorder="1" applyAlignment="1">
      <alignment horizontal="center" vertical="center" wrapText="1"/>
    </xf>
    <xf numFmtId="1" fontId="5" fillId="0" borderId="384" xfId="0" applyNumberFormat="1" applyFont="1" applyBorder="1" applyAlignment="1">
      <alignment horizontal="left" vertical="center" wrapText="1"/>
    </xf>
    <xf numFmtId="1" fontId="5" fillId="0" borderId="388" xfId="0" applyNumberFormat="1" applyFont="1" applyBorder="1" applyAlignment="1">
      <alignment horizontal="center"/>
    </xf>
    <xf numFmtId="1" fontId="5" fillId="0" borderId="308" xfId="0" applyNumberFormat="1" applyFont="1" applyBorder="1"/>
    <xf numFmtId="1" fontId="5" fillId="0" borderId="306" xfId="0" applyNumberFormat="1" applyFont="1" applyBorder="1"/>
    <xf numFmtId="1" fontId="5" fillId="0" borderId="376" xfId="0" applyNumberFormat="1" applyFont="1" applyBorder="1" applyAlignment="1">
      <alignment horizontal="center" vertical="center" wrapText="1"/>
    </xf>
    <xf numFmtId="1" fontId="5" fillId="0" borderId="378" xfId="0" applyNumberFormat="1" applyFont="1" applyBorder="1" applyAlignment="1">
      <alignment horizontal="center" vertical="center" wrapText="1"/>
    </xf>
    <xf numFmtId="1" fontId="5" fillId="0" borderId="393" xfId="0" applyNumberFormat="1" applyFont="1" applyBorder="1" applyAlignment="1">
      <alignment horizontal="center" vertical="center" wrapText="1"/>
    </xf>
    <xf numFmtId="1" fontId="5" fillId="0" borderId="392" xfId="0" applyNumberFormat="1" applyFont="1" applyBorder="1" applyAlignment="1">
      <alignment horizontal="center" vertical="center" wrapText="1"/>
    </xf>
    <xf numFmtId="1" fontId="5" fillId="0" borderId="400" xfId="0" applyNumberFormat="1" applyFont="1" applyBorder="1" applyAlignment="1">
      <alignment horizontal="center"/>
    </xf>
    <xf numFmtId="1" fontId="5" fillId="0" borderId="407" xfId="0" applyNumberFormat="1" applyFont="1" applyBorder="1" applyAlignment="1">
      <alignment horizontal="left" vertical="center" wrapText="1"/>
    </xf>
    <xf numFmtId="1" fontId="5" fillId="0" borderId="408" xfId="0" applyNumberFormat="1" applyFont="1" applyBorder="1" applyAlignment="1">
      <alignment horizontal="center" vertical="center"/>
    </xf>
    <xf numFmtId="1" fontId="5" fillId="0" borderId="403" xfId="0" applyNumberFormat="1" applyFont="1" applyBorder="1" applyAlignment="1">
      <alignment horizontal="center" vertical="center"/>
    </xf>
    <xf numFmtId="1" fontId="5" fillId="0" borderId="400" xfId="0" applyNumberFormat="1" applyFont="1" applyBorder="1" applyAlignment="1">
      <alignment horizontal="center" vertical="center" wrapText="1"/>
    </xf>
    <xf numFmtId="1" fontId="5" fillId="0" borderId="409" xfId="0" applyNumberFormat="1" applyFont="1" applyBorder="1" applyAlignment="1">
      <alignment horizontal="center" vertical="center" wrapText="1"/>
    </xf>
    <xf numFmtId="1" fontId="5" fillId="0" borderId="400" xfId="0" applyNumberFormat="1" applyFont="1" applyBorder="1" applyAlignment="1">
      <alignment horizontal="center" vertical="center"/>
    </xf>
    <xf numFmtId="1" fontId="5" fillId="0" borderId="404" xfId="0" applyNumberFormat="1" applyFont="1" applyBorder="1" applyAlignment="1">
      <alignment horizontal="center" vertical="center" wrapText="1"/>
    </xf>
    <xf numFmtId="1" fontId="5" fillId="0" borderId="403" xfId="0" applyNumberFormat="1" applyFont="1" applyBorder="1" applyAlignment="1">
      <alignment horizontal="center" vertical="center" wrapText="1"/>
    </xf>
    <xf numFmtId="1" fontId="5" fillId="0" borderId="408" xfId="0" applyNumberFormat="1" applyFont="1" applyBorder="1" applyAlignment="1">
      <alignment horizontal="center" vertical="center" wrapText="1"/>
    </xf>
    <xf numFmtId="1" fontId="5" fillId="0" borderId="406" xfId="0" applyNumberFormat="1" applyFont="1" applyBorder="1" applyAlignment="1">
      <alignment horizontal="center" vertical="center" wrapText="1"/>
    </xf>
    <xf numFmtId="1" fontId="5" fillId="0" borderId="408" xfId="0" applyNumberFormat="1" applyFont="1" applyBorder="1" applyAlignment="1">
      <alignment wrapText="1"/>
    </xf>
    <xf numFmtId="1" fontId="5" fillId="0" borderId="403" xfId="0" applyNumberFormat="1" applyFont="1" applyBorder="1" applyAlignment="1">
      <alignment wrapText="1"/>
    </xf>
    <xf numFmtId="1" fontId="5" fillId="0" borderId="407" xfId="0" applyNumberFormat="1" applyFont="1" applyBorder="1" applyAlignment="1">
      <alignment horizontal="center" vertical="center" wrapText="1"/>
    </xf>
    <xf numFmtId="1" fontId="4" fillId="0" borderId="404" xfId="0" applyNumberFormat="1" applyFont="1" applyBorder="1"/>
    <xf numFmtId="1" fontId="4" fillId="0" borderId="403" xfId="0" applyNumberFormat="1" applyFont="1" applyBorder="1"/>
    <xf numFmtId="1" fontId="4" fillId="0" borderId="408" xfId="0" applyNumberFormat="1" applyFont="1" applyBorder="1" applyAlignment="1">
      <alignment wrapText="1"/>
    </xf>
    <xf numFmtId="1" fontId="4" fillId="0" borderId="403" xfId="0" applyNumberFormat="1" applyFont="1" applyBorder="1" applyAlignment="1">
      <alignment wrapText="1"/>
    </xf>
    <xf numFmtId="1" fontId="5" fillId="0" borderId="398" xfId="0" applyNumberFormat="1" applyFont="1" applyBorder="1" applyAlignment="1">
      <alignment horizontal="center" vertical="center" wrapText="1"/>
    </xf>
    <xf numFmtId="1" fontId="5" fillId="0" borderId="396" xfId="0" applyNumberFormat="1" applyFont="1" applyBorder="1" applyAlignment="1">
      <alignment horizontal="center" vertical="center" wrapText="1"/>
    </xf>
    <xf numFmtId="1" fontId="5" fillId="0" borderId="411" xfId="0" applyNumberFormat="1" applyFont="1" applyBorder="1" applyAlignment="1">
      <alignment horizontal="center" vertical="center" wrapText="1"/>
    </xf>
    <xf numFmtId="1" fontId="5" fillId="0" borderId="415" xfId="0" applyNumberFormat="1" applyFont="1" applyBorder="1" applyAlignment="1">
      <alignment horizontal="left" wrapText="1"/>
    </xf>
    <xf numFmtId="1" fontId="5" fillId="0" borderId="396" xfId="0" applyNumberFormat="1" applyFont="1" applyBorder="1" applyAlignment="1">
      <alignment horizontal="left" wrapText="1"/>
    </xf>
    <xf numFmtId="1" fontId="4" fillId="0" borderId="408" xfId="0" applyNumberFormat="1" applyFont="1" applyBorder="1"/>
    <xf numFmtId="1" fontId="5" fillId="0" borderId="416" xfId="0" applyNumberFormat="1" applyFont="1" applyBorder="1" applyAlignment="1">
      <alignment horizontal="center" vertical="center" wrapText="1"/>
    </xf>
    <xf numFmtId="1" fontId="5" fillId="0" borderId="414" xfId="0" applyNumberFormat="1" applyFont="1" applyBorder="1" applyAlignment="1">
      <alignment horizontal="center" vertical="center" wrapText="1"/>
    </xf>
    <xf numFmtId="1" fontId="5" fillId="0" borderId="407" xfId="0" applyNumberFormat="1" applyFont="1" applyBorder="1" applyAlignment="1" applyProtection="1">
      <alignment horizontal="center" vertical="center"/>
      <protection hidden="1"/>
    </xf>
    <xf numFmtId="1" fontId="5" fillId="0" borderId="351" xfId="0" applyNumberFormat="1" applyFont="1" applyBorder="1" applyAlignment="1" applyProtection="1">
      <alignment horizontal="center" vertical="center"/>
      <protection hidden="1"/>
    </xf>
    <xf numFmtId="1" fontId="5" fillId="0" borderId="407" xfId="0" applyNumberFormat="1" applyFont="1" applyBorder="1" applyAlignment="1" applyProtection="1">
      <alignment horizontal="center" vertical="center" wrapText="1"/>
      <protection hidden="1"/>
    </xf>
    <xf numFmtId="1" fontId="5" fillId="0" borderId="351" xfId="0" applyNumberFormat="1" applyFont="1" applyBorder="1" applyAlignment="1" applyProtection="1">
      <alignment horizontal="center" vertical="center" wrapText="1"/>
      <protection hidden="1"/>
    </xf>
    <xf numFmtId="1" fontId="5" fillId="0" borderId="408" xfId="0" applyNumberFormat="1" applyFont="1" applyBorder="1" applyAlignment="1" applyProtection="1">
      <alignment horizontal="center" vertical="center"/>
      <protection hidden="1"/>
    </xf>
    <xf numFmtId="1" fontId="5" fillId="0" borderId="404" xfId="0" applyNumberFormat="1" applyFont="1" applyBorder="1" applyAlignment="1" applyProtection="1">
      <alignment horizontal="center" vertical="center"/>
      <protection hidden="1"/>
    </xf>
    <xf numFmtId="1" fontId="5" fillId="0" borderId="406" xfId="0" applyNumberFormat="1" applyFont="1" applyBorder="1" applyAlignment="1" applyProtection="1">
      <alignment horizontal="center" vertical="center"/>
      <protection hidden="1"/>
    </xf>
    <xf numFmtId="1" fontId="5" fillId="0" borderId="418" xfId="0" applyNumberFormat="1" applyFont="1" applyBorder="1" applyAlignment="1">
      <alignment horizontal="center" vertical="center" wrapText="1"/>
    </xf>
    <xf numFmtId="1" fontId="5" fillId="0" borderId="419" xfId="0" applyNumberFormat="1" applyFont="1" applyBorder="1" applyAlignment="1">
      <alignment horizontal="center" vertical="center" wrapText="1"/>
    </xf>
    <xf numFmtId="1" fontId="5" fillId="0" borderId="407" xfId="0" applyNumberFormat="1" applyFont="1" applyBorder="1" applyAlignment="1" applyProtection="1">
      <alignment horizontal="left" vertical="center" wrapText="1"/>
      <protection hidden="1"/>
    </xf>
    <xf numFmtId="1" fontId="5" fillId="0" borderId="404" xfId="0" applyNumberFormat="1" applyFont="1" applyBorder="1" applyAlignment="1">
      <alignment horizontal="center" vertical="center"/>
    </xf>
    <xf numFmtId="1" fontId="5" fillId="0" borderId="406" xfId="0" applyNumberFormat="1" applyFont="1" applyBorder="1" applyAlignment="1">
      <alignment horizontal="center" vertical="center"/>
    </xf>
    <xf numFmtId="1" fontId="5" fillId="0" borderId="333" xfId="0" applyNumberFormat="1" applyFont="1" applyBorder="1" applyAlignment="1">
      <alignment horizontal="center" vertical="center" wrapText="1"/>
    </xf>
    <xf numFmtId="1" fontId="5" fillId="0" borderId="306" xfId="0" applyNumberFormat="1" applyFont="1" applyBorder="1" applyAlignment="1">
      <alignment horizontal="left" vertical="center"/>
    </xf>
    <xf numFmtId="1" fontId="5" fillId="0" borderId="426" xfId="0" applyNumberFormat="1" applyFont="1" applyBorder="1" applyAlignment="1">
      <alignment horizontal="left" vertical="center"/>
    </xf>
    <xf numFmtId="1" fontId="5" fillId="0" borderId="426" xfId="0" applyNumberFormat="1" applyFont="1" applyBorder="1" applyAlignment="1">
      <alignment horizontal="center" vertical="center" wrapText="1"/>
    </xf>
    <xf numFmtId="1" fontId="5" fillId="0" borderId="427" xfId="0" applyNumberFormat="1" applyFont="1" applyBorder="1" applyAlignment="1">
      <alignment horizontal="center" vertical="center" wrapText="1"/>
    </xf>
    <xf numFmtId="0" fontId="5" fillId="0" borderId="404" xfId="0" applyFont="1" applyBorder="1" applyAlignment="1">
      <alignment wrapText="1"/>
    </xf>
    <xf numFmtId="0" fontId="5" fillId="0" borderId="403" xfId="0" applyFont="1" applyBorder="1" applyAlignment="1">
      <alignment wrapText="1"/>
    </xf>
    <xf numFmtId="1" fontId="5" fillId="0" borderId="400" xfId="0" applyNumberFormat="1" applyFont="1" applyBorder="1" applyAlignment="1">
      <alignment wrapText="1"/>
    </xf>
    <xf numFmtId="1" fontId="5" fillId="0" borderId="428" xfId="0" applyNumberFormat="1" applyFont="1" applyBorder="1" applyAlignment="1">
      <alignment horizontal="center" vertical="center" wrapText="1"/>
    </xf>
    <xf numFmtId="1" fontId="5" fillId="0" borderId="376" xfId="0" applyNumberFormat="1" applyFont="1" applyBorder="1" applyAlignment="1">
      <alignment horizontal="center" vertical="center"/>
    </xf>
    <xf numFmtId="1" fontId="5" fillId="0" borderId="428" xfId="0" applyNumberFormat="1" applyFont="1" applyBorder="1" applyAlignment="1">
      <alignment horizontal="center" vertical="center"/>
    </xf>
    <xf numFmtId="1" fontId="5" fillId="0" borderId="427" xfId="0" applyNumberFormat="1" applyFont="1" applyBorder="1" applyAlignment="1">
      <alignment horizontal="center" vertical="center"/>
    </xf>
    <xf numFmtId="1" fontId="5" fillId="0" borderId="426" xfId="0" applyNumberFormat="1" applyFont="1" applyBorder="1" applyAlignment="1">
      <alignment horizontal="center" vertical="center"/>
    </xf>
    <xf numFmtId="1" fontId="5" fillId="0" borderId="409" xfId="4" applyNumberFormat="1" applyFont="1" applyBorder="1" applyAlignment="1">
      <alignment horizontal="center" vertical="center" wrapText="1"/>
    </xf>
    <xf numFmtId="1" fontId="5" fillId="0" borderId="418" xfId="4" applyNumberFormat="1" applyFont="1" applyBorder="1" applyAlignment="1">
      <alignment horizontal="center" vertical="center" wrapText="1"/>
    </xf>
    <xf numFmtId="1" fontId="5" fillId="0" borderId="426" xfId="4" applyNumberFormat="1" applyFont="1" applyBorder="1" applyAlignment="1">
      <alignment horizontal="center" vertical="center" wrapText="1"/>
    </xf>
    <xf numFmtId="1" fontId="5" fillId="0" borderId="400" xfId="0" applyNumberFormat="1" applyFont="1" applyBorder="1"/>
    <xf numFmtId="1" fontId="5" fillId="0" borderId="392" xfId="0" applyNumberFormat="1" applyFont="1" applyBorder="1" applyAlignment="1">
      <alignment horizontal="center" vertical="center"/>
    </xf>
    <xf numFmtId="1" fontId="5" fillId="0" borderId="429" xfId="0" applyNumberFormat="1" applyFont="1" applyBorder="1" applyAlignment="1">
      <alignment horizontal="center" vertical="center" wrapText="1"/>
    </xf>
    <xf numFmtId="1" fontId="5" fillId="0" borderId="413" xfId="0" applyNumberFormat="1" applyFont="1" applyBorder="1" applyAlignment="1">
      <alignment horizontal="center" vertical="center" wrapText="1"/>
    </xf>
    <xf numFmtId="1" fontId="5" fillId="0" borderId="430" xfId="0" applyNumberFormat="1" applyFont="1" applyBorder="1" applyAlignment="1">
      <alignment horizontal="center" vertical="center" wrapText="1"/>
    </xf>
    <xf numFmtId="1" fontId="5" fillId="0" borderId="426" xfId="0" applyNumberFormat="1" applyFont="1" applyBorder="1" applyAlignment="1">
      <alignment horizontal="left" vertical="center" wrapText="1"/>
    </xf>
    <xf numFmtId="1" fontId="5" fillId="9" borderId="407" xfId="0" applyNumberFormat="1" applyFont="1" applyFill="1" applyBorder="1" applyAlignment="1">
      <alignment horizontal="center" vertical="center" wrapText="1"/>
    </xf>
    <xf numFmtId="1" fontId="5" fillId="9" borderId="351" xfId="0" applyNumberFormat="1" applyFont="1" applyFill="1" applyBorder="1" applyAlignment="1">
      <alignment horizontal="center" vertical="center" wrapText="1"/>
    </xf>
    <xf numFmtId="1" fontId="5" fillId="10" borderId="404" xfId="0" applyNumberFormat="1" applyFont="1" applyFill="1" applyBorder="1" applyAlignment="1">
      <alignment horizontal="center" vertical="center"/>
    </xf>
    <xf numFmtId="1" fontId="5" fillId="10" borderId="403" xfId="0" applyNumberFormat="1" applyFont="1" applyFill="1" applyBorder="1" applyAlignment="1">
      <alignment horizontal="center" vertical="center"/>
    </xf>
    <xf numFmtId="1" fontId="5" fillId="0" borderId="433" xfId="0" applyNumberFormat="1" applyFont="1" applyBorder="1" applyAlignment="1">
      <alignment horizontal="center" vertical="center" wrapText="1"/>
    </xf>
    <xf numFmtId="1" fontId="5" fillId="0" borderId="355" xfId="0" applyNumberFormat="1" applyFont="1" applyBorder="1" applyAlignment="1">
      <alignment horizontal="center" vertical="center" wrapText="1"/>
    </xf>
    <xf numFmtId="1" fontId="5" fillId="0" borderId="322" xfId="0" applyNumberFormat="1" applyFont="1" applyBorder="1" applyAlignment="1">
      <alignment horizontal="center" vertical="center" wrapText="1"/>
    </xf>
    <xf numFmtId="1" fontId="5" fillId="10" borderId="429" xfId="0" applyNumberFormat="1" applyFont="1" applyFill="1" applyBorder="1" applyAlignment="1">
      <alignment horizontal="center" vertical="center" wrapText="1"/>
    </xf>
    <xf numFmtId="1" fontId="5" fillId="10" borderId="418" xfId="0" applyNumberFormat="1" applyFont="1" applyFill="1" applyBorder="1" applyAlignment="1">
      <alignment horizontal="center" vertical="center" wrapText="1"/>
    </xf>
    <xf numFmtId="1" fontId="5" fillId="10" borderId="427" xfId="0" applyNumberFormat="1" applyFont="1" applyFill="1" applyBorder="1" applyAlignment="1">
      <alignment horizontal="center" vertical="center" wrapText="1"/>
    </xf>
    <xf numFmtId="1" fontId="4" fillId="9" borderId="435" xfId="0" applyNumberFormat="1" applyFont="1" applyFill="1" applyBorder="1" applyAlignment="1">
      <alignment horizontal="left"/>
    </xf>
    <xf numFmtId="1" fontId="4" fillId="9" borderId="404" xfId="0" applyNumberFormat="1" applyFont="1" applyFill="1" applyBorder="1" applyAlignment="1">
      <alignment horizontal="left"/>
    </xf>
    <xf numFmtId="1" fontId="5" fillId="0" borderId="436" xfId="0" applyNumberFormat="1" applyFont="1" applyBorder="1" applyAlignment="1">
      <alignment horizontal="center" vertical="center" wrapText="1"/>
    </xf>
    <xf numFmtId="1" fontId="5" fillId="0" borderId="437" xfId="0" applyNumberFormat="1" applyFont="1" applyBorder="1" applyAlignment="1">
      <alignment horizontal="center" vertical="center" wrapText="1"/>
    </xf>
    <xf numFmtId="1" fontId="5" fillId="0" borderId="440" xfId="0" applyNumberFormat="1" applyFont="1" applyBorder="1" applyAlignment="1">
      <alignment horizontal="center" vertical="center" wrapText="1"/>
    </xf>
    <xf numFmtId="1" fontId="5" fillId="0" borderId="459" xfId="0" applyNumberFormat="1" applyFont="1" applyBorder="1" applyAlignment="1">
      <alignment horizontal="center" vertical="center" wrapText="1"/>
    </xf>
    <xf numFmtId="0" fontId="5" fillId="0" borderId="459" xfId="0" applyFont="1" applyBorder="1" applyAlignment="1">
      <alignment horizontal="center" wrapText="1"/>
    </xf>
    <xf numFmtId="1" fontId="5" fillId="0" borderId="444" xfId="0" applyNumberFormat="1" applyFont="1" applyBorder="1" applyAlignment="1">
      <alignment horizontal="center" vertical="center" wrapText="1"/>
    </xf>
    <xf numFmtId="1" fontId="5" fillId="0" borderId="455" xfId="0" applyNumberFormat="1" applyFont="1" applyBorder="1" applyAlignment="1">
      <alignment horizontal="center" vertical="center" wrapText="1"/>
    </xf>
    <xf numFmtId="1" fontId="5" fillId="0" borderId="460" xfId="0" applyNumberFormat="1" applyFont="1" applyBorder="1" applyAlignment="1">
      <alignment horizontal="center" vertical="center" wrapText="1"/>
    </xf>
    <xf numFmtId="1" fontId="5" fillId="0" borderId="454" xfId="0" applyNumberFormat="1" applyFont="1" applyBorder="1" applyAlignment="1">
      <alignment horizontal="center" vertical="center" wrapText="1"/>
    </xf>
    <xf numFmtId="1" fontId="5" fillId="0" borderId="465" xfId="0" applyNumberFormat="1" applyFont="1" applyBorder="1" applyAlignment="1">
      <alignment horizontal="center" vertical="center" wrapText="1"/>
    </xf>
    <xf numFmtId="1" fontId="5" fillId="0" borderId="441" xfId="0" applyNumberFormat="1" applyFont="1" applyBorder="1" applyAlignment="1">
      <alignment horizontal="center" vertical="center" wrapText="1"/>
    </xf>
    <xf numFmtId="1" fontId="5" fillId="0" borderId="455" xfId="0" applyNumberFormat="1" applyFont="1" applyBorder="1" applyAlignment="1">
      <alignment horizontal="center" vertical="center"/>
    </xf>
    <xf numFmtId="1" fontId="5" fillId="0" borderId="456" xfId="0" applyNumberFormat="1" applyFont="1" applyBorder="1" applyAlignment="1">
      <alignment horizontal="center" vertical="center"/>
    </xf>
    <xf numFmtId="1" fontId="5" fillId="0" borderId="457" xfId="0" applyNumberFormat="1" applyFont="1" applyBorder="1" applyAlignment="1">
      <alignment horizontal="center" vertical="center"/>
    </xf>
    <xf numFmtId="1" fontId="5" fillId="0" borderId="471" xfId="0" applyNumberFormat="1" applyFont="1" applyBorder="1" applyAlignment="1">
      <alignment horizontal="center" vertical="center" wrapText="1"/>
    </xf>
    <xf numFmtId="1" fontId="5" fillId="0" borderId="474" xfId="0" applyNumberFormat="1" applyFont="1" applyBorder="1" applyAlignment="1">
      <alignment horizontal="center" vertical="center" wrapText="1"/>
    </xf>
    <xf numFmtId="1" fontId="5" fillId="0" borderId="446" xfId="0" applyNumberFormat="1" applyFont="1" applyBorder="1" applyAlignment="1">
      <alignment horizontal="center" vertical="center" wrapText="1"/>
    </xf>
    <xf numFmtId="1" fontId="5" fillId="0" borderId="455" xfId="0" applyNumberFormat="1" applyFont="1" applyBorder="1" applyAlignment="1">
      <alignment horizontal="left" wrapText="1"/>
    </xf>
    <xf numFmtId="1" fontId="5" fillId="0" borderId="460" xfId="0" applyNumberFormat="1" applyFont="1" applyBorder="1" applyAlignment="1">
      <alignment horizontal="left" wrapText="1"/>
    </xf>
    <xf numFmtId="1" fontId="5" fillId="0" borderId="453" xfId="0" applyNumberFormat="1" applyFont="1" applyBorder="1" applyAlignment="1">
      <alignment horizontal="left" wrapText="1"/>
    </xf>
    <xf numFmtId="1" fontId="5" fillId="0" borderId="394" xfId="0" applyNumberFormat="1" applyFont="1" applyBorder="1"/>
    <xf numFmtId="1" fontId="5" fillId="0" borderId="458" xfId="0" applyNumberFormat="1" applyFont="1" applyBorder="1" applyAlignment="1">
      <alignment horizontal="center" vertical="center" wrapText="1"/>
    </xf>
    <xf numFmtId="0" fontId="5" fillId="0" borderId="458" xfId="0" applyFont="1" applyBorder="1" applyAlignment="1">
      <alignment horizontal="center" wrapText="1"/>
    </xf>
    <xf numFmtId="0" fontId="5" fillId="0" borderId="461" xfId="0" applyFont="1" applyBorder="1" applyAlignment="1">
      <alignment horizontal="center" wrapText="1"/>
    </xf>
    <xf numFmtId="1" fontId="5" fillId="0" borderId="456" xfId="0" applyNumberFormat="1" applyFont="1" applyBorder="1" applyAlignment="1">
      <alignment horizontal="center" vertical="center" wrapText="1"/>
    </xf>
    <xf numFmtId="1" fontId="5" fillId="0" borderId="472" xfId="0" applyNumberFormat="1" applyFont="1" applyBorder="1" applyAlignment="1">
      <alignment horizontal="center" vertical="center" wrapText="1"/>
    </xf>
    <xf numFmtId="1" fontId="5" fillId="0" borderId="469" xfId="0" applyNumberFormat="1" applyFont="1" applyBorder="1"/>
    <xf numFmtId="1" fontId="5" fillId="0" borderId="415" xfId="0" applyNumberFormat="1" applyFont="1" applyBorder="1"/>
    <xf numFmtId="1" fontId="5" fillId="0" borderId="453" xfId="0" applyNumberFormat="1" applyFont="1" applyBorder="1"/>
    <xf numFmtId="1" fontId="5" fillId="0" borderId="445" xfId="0" applyNumberFormat="1" applyFont="1" applyBorder="1" applyAlignment="1">
      <alignment horizontal="left"/>
    </xf>
    <xf numFmtId="1" fontId="5" fillId="0" borderId="444" xfId="0" applyNumberFormat="1" applyFont="1" applyBorder="1" applyAlignment="1">
      <alignment horizontal="left"/>
    </xf>
    <xf numFmtId="1" fontId="5" fillId="0" borderId="469" xfId="0" applyNumberFormat="1" applyFont="1" applyBorder="1" applyAlignment="1">
      <alignment horizontal="left" vertical="center" wrapText="1"/>
    </xf>
    <xf numFmtId="1" fontId="5" fillId="0" borderId="465" xfId="0" applyNumberFormat="1" applyFont="1" applyBorder="1" applyAlignment="1">
      <alignment horizontal="left" vertical="center" wrapText="1"/>
    </xf>
    <xf numFmtId="1" fontId="5" fillId="0" borderId="441" xfId="0" applyNumberFormat="1" applyFont="1" applyBorder="1" applyAlignment="1">
      <alignment horizontal="left" vertical="center" wrapText="1"/>
    </xf>
    <xf numFmtId="1" fontId="5" fillId="0" borderId="455" xfId="0" applyNumberFormat="1" applyFont="1" applyBorder="1" applyAlignment="1">
      <alignment horizontal="left" vertical="center" wrapText="1"/>
    </xf>
    <xf numFmtId="1" fontId="5" fillId="0" borderId="460" xfId="0" applyNumberFormat="1" applyFont="1" applyBorder="1" applyAlignment="1">
      <alignment horizontal="left" vertical="center" wrapText="1"/>
    </xf>
    <xf numFmtId="1" fontId="5" fillId="0" borderId="445" xfId="0" applyNumberFormat="1" applyFont="1" applyBorder="1" applyAlignment="1">
      <alignment horizontal="center" vertical="center" wrapText="1"/>
    </xf>
    <xf numFmtId="1" fontId="5" fillId="0" borderId="455" xfId="0" applyNumberFormat="1" applyFont="1" applyBorder="1"/>
    <xf numFmtId="1" fontId="5" fillId="0" borderId="460" xfId="0" applyNumberFormat="1" applyFont="1" applyBorder="1"/>
    <xf numFmtId="1" fontId="5" fillId="0" borderId="456" xfId="0" applyNumberFormat="1" applyFont="1" applyBorder="1" applyAlignment="1" applyProtection="1">
      <alignment horizontal="left" wrapText="1"/>
      <protection hidden="1"/>
    </xf>
    <xf numFmtId="1" fontId="5" fillId="0" borderId="460" xfId="0" applyNumberFormat="1" applyFont="1" applyBorder="1" applyAlignment="1" applyProtection="1">
      <alignment horizontal="left" wrapText="1"/>
      <protection hidden="1"/>
    </xf>
    <xf numFmtId="1" fontId="5" fillId="0" borderId="456" xfId="0" applyNumberFormat="1" applyFont="1" applyBorder="1" applyAlignment="1" applyProtection="1">
      <alignment wrapText="1"/>
      <protection hidden="1"/>
    </xf>
    <xf numFmtId="1" fontId="5" fillId="0" borderId="460" xfId="0" applyNumberFormat="1" applyFont="1" applyBorder="1" applyAlignment="1" applyProtection="1">
      <alignment wrapText="1"/>
      <protection hidden="1"/>
    </xf>
    <xf numFmtId="0" fontId="5" fillId="12" borderId="442" xfId="0" applyFont="1" applyFill="1" applyBorder="1" applyAlignment="1">
      <alignment horizontal="center" vertical="center" wrapText="1"/>
    </xf>
    <xf numFmtId="0" fontId="5" fillId="12" borderId="446" xfId="0" applyFont="1" applyFill="1" applyBorder="1" applyAlignment="1">
      <alignment horizontal="center" vertical="center" wrapText="1"/>
    </xf>
    <xf numFmtId="0" fontId="5" fillId="12" borderId="451" xfId="0" applyFont="1" applyFill="1" applyBorder="1" applyAlignment="1">
      <alignment horizontal="center" vertical="center" wrapText="1"/>
    </xf>
    <xf numFmtId="0" fontId="5" fillId="0" borderId="455" xfId="0" applyFont="1" applyBorder="1" applyAlignment="1">
      <alignment horizontal="center" vertical="center" wrapText="1"/>
    </xf>
    <xf numFmtId="0" fontId="5" fillId="0" borderId="475" xfId="0" applyFont="1" applyBorder="1" applyAlignment="1">
      <alignment horizontal="center" vertical="center" wrapText="1"/>
    </xf>
    <xf numFmtId="0" fontId="5" fillId="0" borderId="476" xfId="0" applyFont="1" applyBorder="1" applyAlignment="1">
      <alignment horizontal="center" vertical="center" wrapText="1"/>
    </xf>
    <xf numFmtId="0" fontId="5" fillId="0" borderId="415" xfId="0" applyFont="1" applyBorder="1" applyAlignment="1">
      <alignment wrapText="1"/>
    </xf>
    <xf numFmtId="0" fontId="5" fillId="0" borderId="453" xfId="0" applyFont="1" applyBorder="1" applyAlignment="1">
      <alignment wrapText="1"/>
    </xf>
    <xf numFmtId="0" fontId="5" fillId="0" borderId="477" xfId="0" applyFont="1" applyBorder="1" applyAlignment="1">
      <alignment horizontal="center" vertical="center" wrapText="1"/>
    </xf>
    <xf numFmtId="0" fontId="5" fillId="0" borderId="456" xfId="0" applyFont="1" applyBorder="1" applyAlignment="1">
      <alignment horizontal="center" vertical="center" wrapText="1"/>
    </xf>
    <xf numFmtId="0" fontId="5" fillId="0" borderId="460" xfId="0" applyFont="1" applyBorder="1" applyAlignment="1">
      <alignment horizontal="center" vertical="center" wrapText="1"/>
    </xf>
    <xf numFmtId="0" fontId="5" fillId="0" borderId="454" xfId="0" applyFont="1" applyBorder="1" applyAlignment="1">
      <alignment horizontal="center" vertical="center" wrapText="1"/>
    </xf>
    <xf numFmtId="0" fontId="5" fillId="0" borderId="445" xfId="0" applyFont="1" applyBorder="1" applyAlignment="1">
      <alignment horizontal="center" vertical="center" wrapText="1"/>
    </xf>
    <xf numFmtId="0" fontId="5" fillId="0" borderId="444" xfId="0" applyFont="1" applyBorder="1" applyAlignment="1">
      <alignment horizontal="center" vertical="center" wrapText="1"/>
    </xf>
    <xf numFmtId="0" fontId="5" fillId="0" borderId="275" xfId="0" applyFont="1" applyBorder="1" applyAlignment="1">
      <alignment horizontal="center" vertical="center" wrapText="1"/>
    </xf>
    <xf numFmtId="1" fontId="5" fillId="0" borderId="275" xfId="0" applyNumberFormat="1" applyFont="1" applyBorder="1" applyAlignment="1">
      <alignment horizontal="center" vertical="center" wrapText="1"/>
    </xf>
    <xf numFmtId="1" fontId="5" fillId="0" borderId="479" xfId="0" applyNumberFormat="1" applyFont="1" applyBorder="1" applyAlignment="1">
      <alignment horizontal="center" vertical="center" wrapText="1"/>
    </xf>
    <xf numFmtId="1" fontId="5" fillId="9" borderId="455" xfId="0" applyNumberFormat="1" applyFont="1" applyFill="1" applyBorder="1" applyAlignment="1">
      <alignment horizontal="center" vertical="center" wrapText="1"/>
    </xf>
    <xf numFmtId="1" fontId="5" fillId="9" borderId="456" xfId="0" applyNumberFormat="1" applyFont="1" applyFill="1" applyBorder="1" applyAlignment="1">
      <alignment horizontal="center" vertical="center" wrapText="1"/>
    </xf>
    <xf numFmtId="1" fontId="5" fillId="9" borderId="460" xfId="0" applyNumberFormat="1" applyFont="1" applyFill="1" applyBorder="1" applyAlignment="1">
      <alignment horizontal="center" vertical="center" wrapText="1"/>
    </xf>
    <xf numFmtId="1" fontId="5" fillId="9" borderId="469" xfId="0" applyNumberFormat="1" applyFont="1" applyFill="1" applyBorder="1" applyAlignment="1">
      <alignment horizontal="center" vertical="center" wrapText="1"/>
    </xf>
    <xf numFmtId="1" fontId="5" fillId="9" borderId="470" xfId="0" applyNumberFormat="1" applyFont="1" applyFill="1" applyBorder="1" applyAlignment="1">
      <alignment horizontal="center" vertical="center" wrapText="1"/>
    </xf>
    <xf numFmtId="1" fontId="5" fillId="3" borderId="456" xfId="0" applyNumberFormat="1" applyFont="1" applyFill="1" applyBorder="1" applyAlignment="1">
      <alignment horizontal="center" vertical="center" wrapText="1"/>
    </xf>
    <xf numFmtId="1" fontId="5" fillId="3" borderId="460" xfId="0" applyNumberFormat="1" applyFont="1" applyFill="1" applyBorder="1" applyAlignment="1">
      <alignment horizontal="center" vertical="center" wrapText="1"/>
    </xf>
    <xf numFmtId="1" fontId="5" fillId="0" borderId="469" xfId="0" applyNumberFormat="1" applyFont="1" applyBorder="1" applyAlignment="1">
      <alignment horizontal="center" vertical="center" wrapText="1"/>
    </xf>
    <xf numFmtId="1" fontId="5" fillId="0" borderId="470" xfId="0" applyNumberFormat="1" applyFont="1" applyBorder="1" applyAlignment="1">
      <alignment horizontal="center" vertical="center" wrapText="1"/>
    </xf>
    <xf numFmtId="1" fontId="5" fillId="0" borderId="455" xfId="0" applyNumberFormat="1" applyFont="1" applyBorder="1" applyAlignment="1">
      <alignment wrapText="1"/>
    </xf>
    <xf numFmtId="1" fontId="5" fillId="0" borderId="460" xfId="0" applyNumberFormat="1" applyFont="1" applyBorder="1" applyAlignment="1">
      <alignment wrapText="1"/>
    </xf>
    <xf numFmtId="1" fontId="5" fillId="0" borderId="415" xfId="0" applyNumberFormat="1" applyFont="1" applyBorder="1" applyAlignment="1">
      <alignment wrapText="1"/>
    </xf>
    <xf numFmtId="1" fontId="5" fillId="0" borderId="453" xfId="0" applyNumberFormat="1" applyFont="1" applyBorder="1" applyAlignment="1">
      <alignment wrapText="1"/>
    </xf>
    <xf numFmtId="1" fontId="5" fillId="0" borderId="457" xfId="0" applyNumberFormat="1" applyFont="1" applyBorder="1" applyAlignment="1">
      <alignment horizontal="center" vertical="center" wrapText="1"/>
    </xf>
    <xf numFmtId="1" fontId="5" fillId="0" borderId="482" xfId="0" applyNumberFormat="1" applyFont="1" applyBorder="1" applyAlignment="1">
      <alignment horizontal="center" vertical="center"/>
    </xf>
    <xf numFmtId="1" fontId="5" fillId="0" borderId="469" xfId="0" applyNumberFormat="1" applyFont="1" applyBorder="1" applyAlignment="1">
      <alignment horizontal="center" vertical="center"/>
    </xf>
    <xf numFmtId="1" fontId="5" fillId="0" borderId="482" xfId="0" applyNumberFormat="1" applyFont="1" applyBorder="1" applyAlignment="1">
      <alignment horizontal="center" vertical="center" wrapText="1"/>
    </xf>
    <xf numFmtId="1" fontId="5" fillId="0" borderId="482" xfId="0" applyNumberFormat="1" applyFont="1" applyBorder="1"/>
    <xf numFmtId="1" fontId="5" fillId="0" borderId="473" xfId="0" applyNumberFormat="1" applyFont="1" applyBorder="1" applyAlignment="1">
      <alignment horizontal="center"/>
    </xf>
    <xf numFmtId="1" fontId="5" fillId="0" borderId="456" xfId="0" applyNumberFormat="1" applyFont="1" applyBorder="1" applyAlignment="1">
      <alignment horizontal="center"/>
    </xf>
    <xf numFmtId="1" fontId="5" fillId="0" borderId="457" xfId="0" applyNumberFormat="1" applyFont="1" applyBorder="1" applyAlignment="1">
      <alignment horizontal="center"/>
    </xf>
    <xf numFmtId="1" fontId="5" fillId="0" borderId="447" xfId="0" applyNumberFormat="1" applyFont="1" applyBorder="1" applyAlignment="1">
      <alignment horizontal="center" vertical="center" wrapText="1"/>
    </xf>
    <xf numFmtId="1" fontId="5" fillId="0" borderId="480" xfId="0" applyNumberFormat="1" applyFont="1" applyBorder="1" applyAlignment="1">
      <alignment horizontal="center"/>
    </xf>
    <xf numFmtId="1" fontId="5" fillId="0" borderId="469" xfId="0" applyNumberFormat="1" applyFont="1" applyBorder="1" applyAlignment="1">
      <alignment horizontal="center"/>
    </xf>
    <xf numFmtId="1" fontId="5" fillId="0" borderId="470" xfId="0" applyNumberFormat="1" applyFont="1" applyBorder="1" applyAlignment="1">
      <alignment horizontal="center"/>
    </xf>
    <xf numFmtId="1" fontId="5" fillId="0" borderId="489" xfId="0" applyNumberFormat="1" applyFont="1" applyBorder="1" applyAlignment="1">
      <alignment horizontal="center" vertical="center" wrapText="1"/>
    </xf>
    <xf numFmtId="1" fontId="5" fillId="0" borderId="491" xfId="0" applyNumberFormat="1" applyFont="1" applyBorder="1" applyAlignment="1">
      <alignment horizontal="center" vertical="center" wrapText="1"/>
    </xf>
    <xf numFmtId="1" fontId="5" fillId="0" borderId="492" xfId="0" applyNumberFormat="1" applyFont="1" applyBorder="1" applyAlignment="1">
      <alignment horizontal="center" vertical="center" wrapText="1"/>
    </xf>
    <xf numFmtId="1" fontId="5" fillId="0" borderId="493" xfId="0" applyNumberFormat="1" applyFont="1" applyBorder="1" applyAlignment="1">
      <alignment horizontal="center" vertical="center" wrapText="1"/>
    </xf>
    <xf numFmtId="1" fontId="5" fillId="0" borderId="496" xfId="0" applyNumberFormat="1" applyFont="1" applyBorder="1" applyAlignment="1">
      <alignment horizontal="left" vertical="center" wrapText="1"/>
    </xf>
    <xf numFmtId="1" fontId="5" fillId="0" borderId="500" xfId="0" applyNumberFormat="1" applyFont="1" applyBorder="1" applyAlignment="1">
      <alignment horizontal="center"/>
    </xf>
    <xf numFmtId="1" fontId="5" fillId="0" borderId="445" xfId="0" applyNumberFormat="1" applyFont="1" applyBorder="1"/>
    <xf numFmtId="1" fontId="5" fillId="0" borderId="444" xfId="0" applyNumberFormat="1" applyFont="1" applyBorder="1"/>
    <xf numFmtId="1" fontId="5" fillId="0" borderId="488" xfId="0" applyNumberFormat="1" applyFont="1" applyBorder="1" applyAlignment="1">
      <alignment horizontal="center" vertical="center" wrapText="1"/>
    </xf>
    <xf numFmtId="1" fontId="5" fillId="0" borderId="490" xfId="0" applyNumberFormat="1" applyFont="1" applyBorder="1" applyAlignment="1">
      <alignment horizontal="center" vertical="center" wrapText="1"/>
    </xf>
    <xf numFmtId="1" fontId="5" fillId="0" borderId="505" xfId="0" applyNumberFormat="1" applyFont="1" applyBorder="1" applyAlignment="1">
      <alignment horizontal="center" vertical="center" wrapText="1"/>
    </xf>
    <xf numFmtId="1" fontId="5" fillId="0" borderId="441" xfId="0" applyNumberFormat="1" applyFont="1" applyBorder="1" applyAlignment="1">
      <alignment horizontal="center"/>
    </xf>
    <xf numFmtId="1" fontId="5" fillId="0" borderId="504" xfId="0" applyNumberFormat="1" applyFont="1" applyBorder="1" applyAlignment="1">
      <alignment horizontal="center" vertical="center" wrapText="1"/>
    </xf>
    <xf numFmtId="1" fontId="5" fillId="0" borderId="512" xfId="0" applyNumberFormat="1" applyFont="1" applyBorder="1" applyAlignment="1">
      <alignment horizontal="center"/>
    </xf>
    <xf numFmtId="1" fontId="5" fillId="0" borderId="519" xfId="0" applyNumberFormat="1" applyFont="1" applyBorder="1" applyAlignment="1">
      <alignment horizontal="left" vertical="center" wrapText="1"/>
    </xf>
    <xf numFmtId="1" fontId="5" fillId="0" borderId="520" xfId="0" applyNumberFormat="1" applyFont="1" applyBorder="1" applyAlignment="1">
      <alignment horizontal="center" vertical="center"/>
    </xf>
    <xf numFmtId="1" fontId="5" fillId="0" borderId="515" xfId="0" applyNumberFormat="1" applyFont="1" applyBorder="1" applyAlignment="1">
      <alignment horizontal="center" vertical="center"/>
    </xf>
    <xf numFmtId="1" fontId="5" fillId="0" borderId="512" xfId="0" applyNumberFormat="1" applyFont="1" applyBorder="1" applyAlignment="1">
      <alignment horizontal="center" vertical="center" wrapText="1"/>
    </xf>
    <xf numFmtId="1" fontId="5" fillId="0" borderId="521" xfId="0" applyNumberFormat="1" applyFont="1" applyBorder="1" applyAlignment="1">
      <alignment horizontal="center" vertical="center" wrapText="1"/>
    </xf>
    <xf numFmtId="1" fontId="5" fillId="0" borderId="512" xfId="0" applyNumberFormat="1" applyFont="1" applyBorder="1" applyAlignment="1">
      <alignment horizontal="center" vertical="center"/>
    </xf>
    <xf numFmtId="1" fontId="5" fillId="0" borderId="516" xfId="0" applyNumberFormat="1" applyFont="1" applyBorder="1" applyAlignment="1">
      <alignment horizontal="center" vertical="center" wrapText="1"/>
    </xf>
    <xf numFmtId="1" fontId="5" fillId="0" borderId="515" xfId="0" applyNumberFormat="1" applyFont="1" applyBorder="1" applyAlignment="1">
      <alignment horizontal="center" vertical="center" wrapText="1"/>
    </xf>
    <xf numFmtId="1" fontId="5" fillId="0" borderId="520" xfId="0" applyNumberFormat="1" applyFont="1" applyBorder="1" applyAlignment="1">
      <alignment horizontal="center" vertical="center" wrapText="1"/>
    </xf>
    <xf numFmtId="1" fontId="5" fillId="0" borderId="518" xfId="0" applyNumberFormat="1" applyFont="1" applyBorder="1" applyAlignment="1">
      <alignment horizontal="center" vertical="center" wrapText="1"/>
    </xf>
    <xf numFmtId="1" fontId="5" fillId="0" borderId="520" xfId="0" applyNumberFormat="1" applyFont="1" applyBorder="1" applyAlignment="1">
      <alignment wrapText="1"/>
    </xf>
    <xf numFmtId="1" fontId="5" fillId="0" borderId="515" xfId="0" applyNumberFormat="1" applyFont="1" applyBorder="1" applyAlignment="1">
      <alignment wrapText="1"/>
    </xf>
    <xf numFmtId="1" fontId="5" fillId="0" borderId="519" xfId="0" applyNumberFormat="1" applyFont="1" applyBorder="1" applyAlignment="1">
      <alignment horizontal="center" vertical="center" wrapText="1"/>
    </xf>
    <xf numFmtId="1" fontId="4" fillId="0" borderId="516" xfId="0" applyNumberFormat="1" applyFont="1" applyBorder="1"/>
    <xf numFmtId="1" fontId="4" fillId="0" borderId="515" xfId="0" applyNumberFormat="1" applyFont="1" applyBorder="1"/>
    <xf numFmtId="1" fontId="4" fillId="0" borderId="520" xfId="0" applyNumberFormat="1" applyFont="1" applyBorder="1" applyAlignment="1">
      <alignment wrapText="1"/>
    </xf>
    <xf numFmtId="1" fontId="4" fillId="0" borderId="515" xfId="0" applyNumberFormat="1" applyFont="1" applyBorder="1" applyAlignment="1">
      <alignment wrapText="1"/>
    </xf>
    <xf numFmtId="1" fontId="5" fillId="0" borderId="510" xfId="0" applyNumberFormat="1" applyFont="1" applyBorder="1" applyAlignment="1">
      <alignment horizontal="center" vertical="center" wrapText="1"/>
    </xf>
    <xf numFmtId="1" fontId="5" fillId="0" borderId="508" xfId="0" applyNumberFormat="1" applyFont="1" applyBorder="1" applyAlignment="1">
      <alignment horizontal="center" vertical="center" wrapText="1"/>
    </xf>
    <xf numFmtId="1" fontId="5" fillId="0" borderId="523" xfId="0" applyNumberFormat="1" applyFont="1" applyBorder="1" applyAlignment="1">
      <alignment horizontal="center" vertical="center" wrapText="1"/>
    </xf>
    <xf numFmtId="1" fontId="5" fillId="0" borderId="527" xfId="0" applyNumberFormat="1" applyFont="1" applyBorder="1" applyAlignment="1">
      <alignment horizontal="left" wrapText="1"/>
    </xf>
    <xf numFmtId="1" fontId="5" fillId="0" borderId="508" xfId="0" applyNumberFormat="1" applyFont="1" applyBorder="1" applyAlignment="1">
      <alignment horizontal="left" wrapText="1"/>
    </xf>
    <xf numFmtId="1" fontId="4" fillId="0" borderId="520" xfId="0" applyNumberFormat="1" applyFont="1" applyBorder="1"/>
    <xf numFmtId="1" fontId="5" fillId="0" borderId="528" xfId="0" applyNumberFormat="1" applyFont="1" applyBorder="1" applyAlignment="1">
      <alignment horizontal="center" vertical="center" wrapText="1"/>
    </xf>
    <xf numFmtId="1" fontId="5" fillId="0" borderId="526" xfId="0" applyNumberFormat="1" applyFont="1" applyBorder="1" applyAlignment="1">
      <alignment horizontal="center" vertical="center" wrapText="1"/>
    </xf>
    <xf numFmtId="1" fontId="5" fillId="0" borderId="519" xfId="0" applyNumberFormat="1" applyFont="1" applyBorder="1" applyAlignment="1" applyProtection="1">
      <alignment horizontal="center" vertical="center"/>
      <protection hidden="1"/>
    </xf>
    <xf numFmtId="1" fontId="5" fillId="0" borderId="441" xfId="0" applyNumberFormat="1" applyFont="1" applyBorder="1" applyAlignment="1" applyProtection="1">
      <alignment horizontal="center" vertical="center"/>
      <protection hidden="1"/>
    </xf>
    <xf numFmtId="1" fontId="5" fillId="0" borderId="519" xfId="0" applyNumberFormat="1" applyFont="1" applyBorder="1" applyAlignment="1" applyProtection="1">
      <alignment horizontal="center" vertical="center" wrapText="1"/>
      <protection hidden="1"/>
    </xf>
    <xf numFmtId="1" fontId="5" fillId="0" borderId="441" xfId="0" applyNumberFormat="1" applyFont="1" applyBorder="1" applyAlignment="1" applyProtection="1">
      <alignment horizontal="center" vertical="center" wrapText="1"/>
      <protection hidden="1"/>
    </xf>
    <xf numFmtId="1" fontId="5" fillId="0" borderId="520" xfId="0" applyNumberFormat="1" applyFont="1" applyBorder="1" applyAlignment="1" applyProtection="1">
      <alignment horizontal="center" vertical="center"/>
      <protection hidden="1"/>
    </xf>
    <xf numFmtId="1" fontId="5" fillId="0" borderId="516" xfId="0" applyNumberFormat="1" applyFont="1" applyBorder="1" applyAlignment="1" applyProtection="1">
      <alignment horizontal="center" vertical="center"/>
      <protection hidden="1"/>
    </xf>
    <xf numFmtId="1" fontId="5" fillId="0" borderId="518" xfId="0" applyNumberFormat="1" applyFont="1" applyBorder="1" applyAlignment="1" applyProtection="1">
      <alignment horizontal="center" vertical="center"/>
      <protection hidden="1"/>
    </xf>
    <xf numFmtId="1" fontId="5" fillId="0" borderId="530" xfId="0" applyNumberFormat="1" applyFont="1" applyBorder="1" applyAlignment="1">
      <alignment horizontal="center" vertical="center" wrapText="1"/>
    </xf>
    <xf numFmtId="1" fontId="5" fillId="0" borderId="531" xfId="0" applyNumberFormat="1" applyFont="1" applyBorder="1" applyAlignment="1">
      <alignment horizontal="center" vertical="center" wrapText="1"/>
    </xf>
    <xf numFmtId="1" fontId="5" fillId="0" borderId="519" xfId="0" applyNumberFormat="1" applyFont="1" applyBorder="1" applyAlignment="1" applyProtection="1">
      <alignment horizontal="left" vertical="center" wrapText="1"/>
      <protection hidden="1"/>
    </xf>
    <xf numFmtId="1" fontId="5" fillId="0" borderId="441" xfId="0" applyNumberFormat="1" applyFont="1" applyBorder="1" applyAlignment="1" applyProtection="1">
      <alignment horizontal="left" vertical="center" wrapText="1"/>
      <protection hidden="1"/>
    </xf>
    <xf numFmtId="1" fontId="5" fillId="0" borderId="518" xfId="0" applyNumberFormat="1" applyFont="1" applyBorder="1" applyAlignment="1">
      <alignment horizontal="center" vertical="center"/>
    </xf>
    <xf numFmtId="1" fontId="5" fillId="0" borderId="444" xfId="0" applyNumberFormat="1" applyFont="1" applyBorder="1" applyAlignment="1">
      <alignment horizontal="left" vertical="center"/>
    </xf>
    <xf numFmtId="1" fontId="5" fillId="0" borderId="538" xfId="0" applyNumberFormat="1" applyFont="1" applyBorder="1" applyAlignment="1">
      <alignment horizontal="left" vertical="center"/>
    </xf>
    <xf numFmtId="1" fontId="5" fillId="0" borderId="538" xfId="0" applyNumberFormat="1" applyFont="1" applyBorder="1" applyAlignment="1">
      <alignment horizontal="center" vertical="center" wrapText="1"/>
    </xf>
    <xf numFmtId="1" fontId="5" fillId="0" borderId="516" xfId="0" applyNumberFormat="1" applyFont="1" applyBorder="1" applyAlignment="1">
      <alignment horizontal="center" vertical="center"/>
    </xf>
    <xf numFmtId="1" fontId="5" fillId="0" borderId="539" xfId="0" applyNumberFormat="1" applyFont="1" applyBorder="1" applyAlignment="1">
      <alignment horizontal="center" vertical="center" wrapText="1"/>
    </xf>
    <xf numFmtId="0" fontId="5" fillId="0" borderId="516" xfId="0" applyFont="1" applyBorder="1" applyAlignment="1">
      <alignment wrapText="1"/>
    </xf>
    <xf numFmtId="0" fontId="5" fillId="0" borderId="515" xfId="0" applyFont="1" applyBorder="1" applyAlignment="1">
      <alignment wrapText="1"/>
    </xf>
    <xf numFmtId="1" fontId="5" fillId="0" borderId="512" xfId="0" applyNumberFormat="1" applyFont="1" applyBorder="1" applyAlignment="1">
      <alignment wrapText="1"/>
    </xf>
    <xf numFmtId="1" fontId="5" fillId="0" borderId="488" xfId="0" applyNumberFormat="1" applyFont="1" applyBorder="1" applyAlignment="1">
      <alignment horizontal="center" vertical="center"/>
    </xf>
    <xf numFmtId="1" fontId="5" fillId="0" borderId="540" xfId="0" applyNumberFormat="1" applyFont="1" applyBorder="1" applyAlignment="1">
      <alignment horizontal="center" vertical="center"/>
    </xf>
    <xf numFmtId="1" fontId="5" fillId="0" borderId="539" xfId="0" applyNumberFormat="1" applyFont="1" applyBorder="1" applyAlignment="1">
      <alignment horizontal="center" vertical="center"/>
    </xf>
    <xf numFmtId="1" fontId="5" fillId="0" borderId="538" xfId="0" applyNumberFormat="1" applyFont="1" applyBorder="1" applyAlignment="1">
      <alignment horizontal="center" vertical="center"/>
    </xf>
    <xf numFmtId="1" fontId="5" fillId="0" borderId="540" xfId="0" applyNumberFormat="1" applyFont="1" applyBorder="1" applyAlignment="1">
      <alignment horizontal="center" vertical="center" wrapText="1"/>
    </xf>
    <xf numFmtId="1" fontId="5" fillId="0" borderId="521" xfId="4" applyNumberFormat="1" applyFont="1" applyBorder="1" applyAlignment="1">
      <alignment horizontal="center" vertical="center" wrapText="1"/>
    </xf>
    <xf numFmtId="1" fontId="5" fillId="0" borderId="530" xfId="4" applyNumberFormat="1" applyFont="1" applyBorder="1" applyAlignment="1">
      <alignment horizontal="center" vertical="center" wrapText="1"/>
    </xf>
    <xf numFmtId="1" fontId="5" fillId="0" borderId="538" xfId="4" applyNumberFormat="1" applyFont="1" applyBorder="1" applyAlignment="1">
      <alignment horizontal="center" vertical="center" wrapText="1"/>
    </xf>
    <xf numFmtId="1" fontId="5" fillId="0" borderId="512" xfId="0" applyNumberFormat="1" applyFont="1" applyBorder="1"/>
    <xf numFmtId="1" fontId="5" fillId="0" borderId="541" xfId="0" applyNumberFormat="1" applyFont="1" applyBorder="1" applyAlignment="1">
      <alignment horizontal="center" vertical="center" wrapText="1"/>
    </xf>
    <xf numFmtId="1" fontId="5" fillId="0" borderId="525" xfId="0" applyNumberFormat="1" applyFont="1" applyBorder="1" applyAlignment="1">
      <alignment horizontal="center" vertical="center" wrapText="1"/>
    </xf>
    <xf numFmtId="1" fontId="5" fillId="0" borderId="542" xfId="0" applyNumberFormat="1" applyFont="1" applyBorder="1" applyAlignment="1">
      <alignment horizontal="center" vertical="center" wrapText="1"/>
    </xf>
    <xf numFmtId="1" fontId="5" fillId="0" borderId="538" xfId="0" applyNumberFormat="1" applyFont="1" applyBorder="1" applyAlignment="1">
      <alignment horizontal="left" vertical="center" wrapText="1"/>
    </xf>
    <xf numFmtId="1" fontId="5" fillId="9" borderId="519" xfId="0" applyNumberFormat="1" applyFont="1" applyFill="1" applyBorder="1" applyAlignment="1">
      <alignment horizontal="center" vertical="center" wrapText="1"/>
    </xf>
    <xf numFmtId="1" fontId="5" fillId="9" borderId="441" xfId="0" applyNumberFormat="1" applyFont="1" applyFill="1" applyBorder="1" applyAlignment="1">
      <alignment horizontal="center" vertical="center" wrapText="1"/>
    </xf>
    <xf numFmtId="1" fontId="5" fillId="10" borderId="516" xfId="0" applyNumberFormat="1" applyFont="1" applyFill="1" applyBorder="1" applyAlignment="1">
      <alignment horizontal="center" vertical="center"/>
    </xf>
    <xf numFmtId="1" fontId="5" fillId="10" borderId="515" xfId="0" applyNumberFormat="1" applyFont="1" applyFill="1" applyBorder="1" applyAlignment="1">
      <alignment horizontal="center" vertical="center"/>
    </xf>
    <xf numFmtId="1" fontId="5" fillId="0" borderId="545" xfId="0" applyNumberFormat="1" applyFont="1" applyBorder="1" applyAlignment="1">
      <alignment horizontal="center" vertical="center" wrapText="1"/>
    </xf>
    <xf numFmtId="1" fontId="5" fillId="0" borderId="448" xfId="0" applyNumberFormat="1" applyFont="1" applyBorder="1" applyAlignment="1">
      <alignment horizontal="center" vertical="center" wrapText="1"/>
    </xf>
    <xf numFmtId="1" fontId="5" fillId="10" borderId="541" xfId="0" applyNumberFormat="1" applyFont="1" applyFill="1" applyBorder="1" applyAlignment="1">
      <alignment horizontal="center" vertical="center" wrapText="1"/>
    </xf>
    <xf numFmtId="1" fontId="5" fillId="10" borderId="530" xfId="0" applyNumberFormat="1" applyFont="1" applyFill="1" applyBorder="1" applyAlignment="1">
      <alignment horizontal="center" vertical="center" wrapText="1"/>
    </xf>
    <xf numFmtId="1" fontId="5" fillId="10" borderId="275" xfId="0" applyNumberFormat="1" applyFont="1" applyFill="1" applyBorder="1" applyAlignment="1">
      <alignment horizontal="center" vertical="center" wrapText="1"/>
    </xf>
    <xf numFmtId="1" fontId="4" fillId="9" borderId="547" xfId="0" applyNumberFormat="1" applyFont="1" applyFill="1" applyBorder="1" applyAlignment="1">
      <alignment horizontal="left"/>
    </xf>
    <xf numFmtId="1" fontId="4" fillId="9" borderId="516" xfId="0" applyNumberFormat="1" applyFont="1" applyFill="1" applyBorder="1" applyAlignment="1">
      <alignment horizontal="left"/>
    </xf>
    <xf numFmtId="1" fontId="5" fillId="0" borderId="548" xfId="0" applyNumberFormat="1" applyFont="1" applyBorder="1" applyAlignment="1">
      <alignment horizontal="center" vertical="center" wrapText="1"/>
    </xf>
    <xf numFmtId="1" fontId="5" fillId="0" borderId="549" xfId="0" applyNumberFormat="1" applyFont="1" applyBorder="1" applyAlignment="1">
      <alignment horizontal="center" vertical="center" wrapText="1"/>
    </xf>
    <xf numFmtId="1" fontId="5" fillId="0" borderId="552" xfId="0" applyNumberFormat="1" applyFont="1" applyBorder="1" applyAlignment="1">
      <alignment horizontal="center" vertical="center" wrapText="1"/>
    </xf>
    <xf numFmtId="1" fontId="5" fillId="0" borderId="311" xfId="0" applyNumberFormat="1" applyFont="1" applyBorder="1" applyAlignment="1">
      <alignment horizontal="center" vertical="center" wrapText="1"/>
    </xf>
    <xf numFmtId="0" fontId="5" fillId="0" borderId="311" xfId="0" applyFont="1" applyBorder="1" applyAlignment="1">
      <alignment horizontal="center" wrapText="1"/>
    </xf>
    <xf numFmtId="1" fontId="5" fillId="0" borderId="319" xfId="0" applyNumberFormat="1" applyFont="1" applyBorder="1" applyAlignment="1">
      <alignment horizontal="center" vertical="center" wrapText="1"/>
    </xf>
    <xf numFmtId="1" fontId="5" fillId="0" borderId="286" xfId="0" applyNumberFormat="1" applyFont="1" applyBorder="1" applyAlignment="1">
      <alignment horizontal="center" vertical="center" wrapText="1"/>
    </xf>
    <xf numFmtId="1" fontId="5" fillId="0" borderId="287" xfId="0" applyNumberFormat="1" applyFont="1" applyBorder="1" applyAlignment="1">
      <alignment horizontal="center" vertical="center" wrapText="1"/>
    </xf>
    <xf numFmtId="1" fontId="5" fillId="0" borderId="553" xfId="0" applyNumberFormat="1" applyFont="1" applyBorder="1" applyAlignment="1">
      <alignment horizontal="center" vertical="center" wrapText="1"/>
    </xf>
    <xf numFmtId="1" fontId="5" fillId="0" borderId="552" xfId="0" applyNumberFormat="1" applyFont="1" applyBorder="1" applyAlignment="1">
      <alignment horizontal="center" vertical="center"/>
    </xf>
    <xf numFmtId="1" fontId="5" fillId="0" borderId="318" xfId="0" applyNumberFormat="1" applyFont="1" applyBorder="1" applyAlignment="1">
      <alignment horizontal="center" vertical="center"/>
    </xf>
    <xf numFmtId="1" fontId="5" fillId="0" borderId="320" xfId="0" applyNumberFormat="1" applyFont="1" applyBorder="1" applyAlignment="1">
      <alignment horizontal="center" vertical="center"/>
    </xf>
    <xf numFmtId="1" fontId="5" fillId="0" borderId="321" xfId="0" applyNumberFormat="1" applyFont="1" applyBorder="1" applyAlignment="1">
      <alignment horizontal="center" vertical="center" wrapText="1"/>
    </xf>
    <xf numFmtId="1" fontId="5" fillId="0" borderId="298" xfId="0" applyNumberFormat="1" applyFont="1" applyBorder="1" applyAlignment="1">
      <alignment horizontal="center" vertical="center" wrapText="1"/>
    </xf>
    <xf numFmtId="1" fontId="5" fillId="0" borderId="552" xfId="0" applyNumberFormat="1" applyFont="1" applyBorder="1" applyAlignment="1">
      <alignment horizontal="left" wrapText="1"/>
    </xf>
    <xf numFmtId="1" fontId="5" fillId="0" borderId="319" xfId="0" applyNumberFormat="1" applyFont="1" applyBorder="1" applyAlignment="1">
      <alignment horizontal="left" wrapText="1"/>
    </xf>
    <xf numFmtId="1" fontId="5" fillId="0" borderId="506" xfId="0" applyNumberFormat="1" applyFont="1" applyBorder="1"/>
    <xf numFmtId="1" fontId="5" fillId="0" borderId="296" xfId="0" applyNumberFormat="1" applyFont="1" applyBorder="1" applyAlignment="1">
      <alignment horizontal="center" vertical="center" wrapText="1"/>
    </xf>
    <xf numFmtId="0" fontId="5" fillId="0" borderId="296" xfId="0" applyFont="1" applyBorder="1" applyAlignment="1">
      <alignment horizontal="center" wrapText="1"/>
    </xf>
    <xf numFmtId="0" fontId="5" fillId="0" borderId="550" xfId="0" applyFont="1" applyBorder="1" applyAlignment="1">
      <alignment horizontal="center" wrapText="1"/>
    </xf>
    <xf numFmtId="1" fontId="5" fillId="0" borderId="318" xfId="0" applyNumberFormat="1" applyFont="1" applyBorder="1" applyAlignment="1">
      <alignment horizontal="center" vertical="center" wrapText="1"/>
    </xf>
    <xf numFmtId="1" fontId="5" fillId="0" borderId="297" xfId="0" applyNumberFormat="1" applyFont="1" applyBorder="1" applyAlignment="1">
      <alignment horizontal="center" vertical="center" wrapText="1"/>
    </xf>
    <xf numFmtId="1" fontId="5" fillId="0" borderId="551" xfId="0" applyNumberFormat="1" applyFont="1" applyBorder="1"/>
    <xf numFmtId="1" fontId="5" fillId="0" borderId="527" xfId="0" applyNumberFormat="1" applyFont="1" applyBorder="1"/>
    <xf numFmtId="1" fontId="5" fillId="0" borderId="508" xfId="0" applyNumberFormat="1" applyFont="1" applyBorder="1"/>
    <xf numFmtId="1" fontId="5" fillId="0" borderId="294" xfId="0" applyNumberFormat="1" applyFont="1" applyBorder="1" applyAlignment="1">
      <alignment horizontal="left"/>
    </xf>
    <xf numFmtId="1" fontId="5" fillId="0" borderId="284" xfId="0" applyNumberFormat="1" applyFont="1" applyBorder="1" applyAlignment="1">
      <alignment horizontal="left"/>
    </xf>
    <xf numFmtId="1" fontId="5" fillId="0" borderId="284" xfId="0" applyNumberFormat="1" applyFont="1" applyBorder="1" applyAlignment="1">
      <alignment horizontal="center" vertical="center" wrapText="1"/>
    </xf>
    <xf numFmtId="1" fontId="5" fillId="0" borderId="551" xfId="0" applyNumberFormat="1" applyFont="1" applyBorder="1" applyAlignment="1">
      <alignment horizontal="left" vertical="center" wrapText="1"/>
    </xf>
    <xf numFmtId="1" fontId="5" fillId="0" borderId="287" xfId="0" applyNumberFormat="1" applyFont="1" applyBorder="1" applyAlignment="1">
      <alignment horizontal="left" vertical="center" wrapText="1"/>
    </xf>
    <xf numFmtId="1" fontId="5" fillId="0" borderId="553" xfId="0" applyNumberFormat="1" applyFont="1" applyBorder="1" applyAlignment="1">
      <alignment horizontal="left" vertical="center" wrapText="1"/>
    </xf>
    <xf numFmtId="1" fontId="5" fillId="0" borderId="552" xfId="0" applyNumberFormat="1" applyFont="1" applyBorder="1" applyAlignment="1">
      <alignment horizontal="left" vertical="center" wrapText="1"/>
    </xf>
    <xf numFmtId="1" fontId="5" fillId="0" borderId="319" xfId="0" applyNumberFormat="1" applyFont="1" applyBorder="1" applyAlignment="1">
      <alignment horizontal="left" vertical="center" wrapText="1"/>
    </xf>
    <xf numFmtId="1" fontId="5" fillId="0" borderId="294" xfId="0" applyNumberFormat="1" applyFont="1" applyBorder="1" applyAlignment="1">
      <alignment horizontal="center" vertical="center" wrapText="1"/>
    </xf>
    <xf numFmtId="1" fontId="5" fillId="0" borderId="552" xfId="0" applyNumberFormat="1" applyFont="1" applyBorder="1"/>
    <xf numFmtId="1" fontId="5" fillId="0" borderId="319" xfId="0" applyNumberFormat="1" applyFont="1" applyBorder="1"/>
    <xf numFmtId="1" fontId="5" fillId="0" borderId="318" xfId="0" applyNumberFormat="1" applyFont="1" applyBorder="1" applyAlignment="1" applyProtection="1">
      <alignment horizontal="left" wrapText="1"/>
      <protection hidden="1"/>
    </xf>
    <xf numFmtId="1" fontId="5" fillId="0" borderId="319" xfId="0" applyNumberFormat="1" applyFont="1" applyBorder="1" applyAlignment="1" applyProtection="1">
      <alignment horizontal="left" wrapText="1"/>
      <protection hidden="1"/>
    </xf>
    <xf numFmtId="1" fontId="5" fillId="0" borderId="318" xfId="0" applyNumberFormat="1" applyFont="1" applyBorder="1" applyAlignment="1" applyProtection="1">
      <alignment wrapText="1"/>
      <protection hidden="1"/>
    </xf>
    <xf numFmtId="1" fontId="5" fillId="0" borderId="319" xfId="0" applyNumberFormat="1" applyFont="1" applyBorder="1" applyAlignment="1" applyProtection="1">
      <alignment wrapText="1"/>
      <protection hidden="1"/>
    </xf>
    <xf numFmtId="0" fontId="5" fillId="12" borderId="555" xfId="0" applyFont="1" applyFill="1" applyBorder="1" applyAlignment="1">
      <alignment horizontal="center" vertical="center" wrapText="1"/>
    </xf>
    <xf numFmtId="0" fontId="5" fillId="12" borderId="288" xfId="0" applyFont="1" applyFill="1" applyBorder="1" applyAlignment="1">
      <alignment horizontal="center" vertical="center" wrapText="1"/>
    </xf>
    <xf numFmtId="0" fontId="5" fillId="12" borderId="293" xfId="0" applyFont="1" applyFill="1" applyBorder="1" applyAlignment="1">
      <alignment horizontal="center" vertical="center" wrapText="1"/>
    </xf>
    <xf numFmtId="0" fontId="5" fillId="0" borderId="552" xfId="0" applyFont="1" applyBorder="1" applyAlignment="1">
      <alignment horizontal="center" vertical="center" wrapText="1"/>
    </xf>
    <xf numFmtId="0" fontId="5" fillId="0" borderId="315" xfId="0" applyFont="1" applyBorder="1" applyAlignment="1">
      <alignment horizontal="center" vertical="center" wrapText="1"/>
    </xf>
    <xf numFmtId="0" fontId="5" fillId="0" borderId="554" xfId="0" applyFont="1" applyBorder="1" applyAlignment="1">
      <alignment horizontal="center" vertical="center" wrapText="1"/>
    </xf>
    <xf numFmtId="0" fontId="5" fillId="0" borderId="527" xfId="0" applyFont="1" applyBorder="1" applyAlignment="1">
      <alignment wrapText="1"/>
    </xf>
    <xf numFmtId="0" fontId="5" fillId="0" borderId="508" xfId="0" applyFont="1" applyBorder="1" applyAlignment="1">
      <alignment wrapText="1"/>
    </xf>
    <xf numFmtId="0" fontId="5" fillId="0" borderId="316" xfId="0" applyFont="1" applyBorder="1" applyAlignment="1">
      <alignment horizontal="center" vertical="center" wrapText="1"/>
    </xf>
    <xf numFmtId="0" fontId="5" fillId="0" borderId="318" xfId="0" applyFont="1" applyBorder="1" applyAlignment="1">
      <alignment horizontal="center" vertical="center" wrapText="1"/>
    </xf>
    <xf numFmtId="0" fontId="5" fillId="0" borderId="319" xfId="0" applyFont="1" applyBorder="1" applyAlignment="1">
      <alignment horizontal="center" vertical="center" wrapText="1"/>
    </xf>
    <xf numFmtId="0" fontId="5" fillId="0" borderId="286" xfId="0" applyFont="1" applyBorder="1" applyAlignment="1">
      <alignment horizontal="center" vertical="center" wrapText="1"/>
    </xf>
    <xf numFmtId="0" fontId="5" fillId="0" borderId="294" xfId="0" applyFont="1" applyBorder="1" applyAlignment="1">
      <alignment horizontal="center" vertical="center" wrapText="1"/>
    </xf>
    <xf numFmtId="0" fontId="5" fillId="0" borderId="284" xfId="0" applyFont="1" applyBorder="1" applyAlignment="1">
      <alignment horizontal="center" vertical="center" wrapText="1"/>
    </xf>
    <xf numFmtId="0" fontId="5" fillId="0" borderId="285" xfId="0" applyFont="1" applyBorder="1" applyAlignment="1">
      <alignment horizontal="center" vertical="center" wrapText="1"/>
    </xf>
    <xf numFmtId="1" fontId="5" fillId="0" borderId="285" xfId="0" applyNumberFormat="1" applyFont="1" applyBorder="1" applyAlignment="1">
      <alignment horizontal="center" vertical="center" wrapText="1"/>
    </xf>
    <xf numFmtId="1" fontId="5" fillId="0" borderId="300" xfId="0" applyNumberFormat="1" applyFont="1" applyBorder="1" applyAlignment="1">
      <alignment horizontal="center" vertical="center" wrapText="1"/>
    </xf>
    <xf numFmtId="1" fontId="5" fillId="9" borderId="552" xfId="0" applyNumberFormat="1" applyFont="1" applyFill="1" applyBorder="1" applyAlignment="1">
      <alignment horizontal="center" vertical="center" wrapText="1"/>
    </xf>
    <xf numFmtId="1" fontId="5" fillId="9" borderId="318" xfId="0" applyNumberFormat="1" applyFont="1" applyFill="1" applyBorder="1" applyAlignment="1">
      <alignment horizontal="center" vertical="center" wrapText="1"/>
    </xf>
    <xf numFmtId="1" fontId="5" fillId="9" borderId="319" xfId="0" applyNumberFormat="1" applyFont="1" applyFill="1" applyBorder="1" applyAlignment="1">
      <alignment horizontal="center" vertical="center" wrapText="1"/>
    </xf>
    <xf numFmtId="1" fontId="5" fillId="9" borderId="551" xfId="0" applyNumberFormat="1" applyFont="1" applyFill="1" applyBorder="1" applyAlignment="1">
      <alignment horizontal="center" vertical="center" wrapText="1"/>
    </xf>
    <xf numFmtId="1" fontId="5" fillId="9" borderId="314" xfId="0" applyNumberFormat="1" applyFont="1" applyFill="1" applyBorder="1" applyAlignment="1">
      <alignment horizontal="center" vertical="center" wrapText="1"/>
    </xf>
    <xf numFmtId="1" fontId="5" fillId="3" borderId="318" xfId="0" applyNumberFormat="1" applyFont="1" applyFill="1" applyBorder="1" applyAlignment="1">
      <alignment horizontal="center" vertical="center" wrapText="1"/>
    </xf>
    <xf numFmtId="1" fontId="5" fillId="3" borderId="319" xfId="0" applyNumberFormat="1" applyFont="1" applyFill="1" applyBorder="1" applyAlignment="1">
      <alignment horizontal="center" vertical="center" wrapText="1"/>
    </xf>
    <xf numFmtId="1" fontId="5" fillId="0" borderId="551" xfId="0" applyNumberFormat="1" applyFont="1" applyBorder="1" applyAlignment="1">
      <alignment horizontal="center" vertical="center" wrapText="1"/>
    </xf>
    <xf numFmtId="1" fontId="5" fillId="0" borderId="314" xfId="0" applyNumberFormat="1" applyFont="1" applyBorder="1" applyAlignment="1">
      <alignment horizontal="center" vertical="center" wrapText="1"/>
    </xf>
    <xf numFmtId="1" fontId="5" fillId="0" borderId="552" xfId="0" applyNumberFormat="1" applyFont="1" applyBorder="1" applyAlignment="1">
      <alignment wrapText="1"/>
    </xf>
    <xf numFmtId="1" fontId="5" fillId="0" borderId="319" xfId="0" applyNumberFormat="1" applyFont="1" applyBorder="1" applyAlignment="1">
      <alignment wrapText="1"/>
    </xf>
    <xf numFmtId="1" fontId="5" fillId="0" borderId="527" xfId="0" applyNumberFormat="1" applyFont="1" applyBorder="1" applyAlignment="1">
      <alignment wrapText="1"/>
    </xf>
    <xf numFmtId="1" fontId="5" fillId="0" borderId="508" xfId="0" applyNumberFormat="1" applyFont="1" applyBorder="1" applyAlignment="1">
      <alignment wrapText="1"/>
    </xf>
    <xf numFmtId="1" fontId="5" fillId="0" borderId="320" xfId="0" applyNumberFormat="1" applyFont="1" applyBorder="1" applyAlignment="1">
      <alignment horizontal="center" vertical="center" wrapText="1"/>
    </xf>
    <xf numFmtId="1" fontId="5" fillId="0" borderId="312" xfId="0" applyNumberFormat="1" applyFont="1" applyBorder="1" applyAlignment="1">
      <alignment horizontal="center" vertical="center"/>
    </xf>
    <xf numFmtId="1" fontId="5" fillId="0" borderId="551" xfId="0" applyNumberFormat="1" applyFont="1" applyBorder="1" applyAlignment="1">
      <alignment horizontal="center" vertical="center"/>
    </xf>
    <xf numFmtId="1" fontId="5" fillId="0" borderId="312" xfId="0" applyNumberFormat="1" applyFont="1" applyBorder="1" applyAlignment="1">
      <alignment horizontal="center" vertical="center" wrapText="1"/>
    </xf>
    <xf numFmtId="1" fontId="5" fillId="0" borderId="312" xfId="0" applyNumberFormat="1" applyFont="1" applyBorder="1"/>
    <xf numFmtId="1" fontId="5" fillId="0" borderId="528" xfId="0" applyNumberFormat="1" applyFont="1" applyBorder="1" applyAlignment="1">
      <alignment horizontal="center"/>
    </xf>
    <xf numFmtId="1" fontId="5" fillId="0" borderId="318" xfId="0" applyNumberFormat="1" applyFont="1" applyBorder="1" applyAlignment="1">
      <alignment horizontal="center"/>
    </xf>
    <xf numFmtId="1" fontId="5" fillId="0" borderId="320" xfId="0" applyNumberFormat="1" applyFont="1" applyBorder="1" applyAlignment="1">
      <alignment horizontal="center"/>
    </xf>
    <xf numFmtId="1" fontId="5" fillId="0" borderId="289" xfId="0" applyNumberFormat="1" applyFont="1" applyBorder="1" applyAlignment="1">
      <alignment horizontal="center" vertical="center" wrapText="1"/>
    </xf>
    <xf numFmtId="1" fontId="5" fillId="0" borderId="557" xfId="0" applyNumberFormat="1" applyFont="1" applyBorder="1" applyAlignment="1">
      <alignment horizontal="center"/>
    </xf>
    <xf numFmtId="1" fontId="5" fillId="0" borderId="551" xfId="0" applyNumberFormat="1" applyFont="1" applyBorder="1" applyAlignment="1">
      <alignment horizontal="center"/>
    </xf>
    <xf numFmtId="1" fontId="5" fillId="0" borderId="314" xfId="0" applyNumberFormat="1" applyFont="1" applyBorder="1" applyAlignment="1">
      <alignment horizontal="center"/>
    </xf>
    <xf numFmtId="1" fontId="5" fillId="0" borderId="564" xfId="0" applyNumberFormat="1" applyFont="1" applyBorder="1" applyAlignment="1">
      <alignment horizontal="center" vertical="center" wrapText="1"/>
    </xf>
    <xf numFmtId="1" fontId="5" fillId="0" borderId="566" xfId="0" applyNumberFormat="1" applyFont="1" applyBorder="1" applyAlignment="1">
      <alignment horizontal="center" vertical="center" wrapText="1"/>
    </xf>
    <xf numFmtId="1" fontId="5" fillId="0" borderId="567" xfId="0" applyNumberFormat="1" applyFont="1" applyBorder="1" applyAlignment="1">
      <alignment horizontal="center" vertical="center" wrapText="1"/>
    </xf>
    <xf numFmtId="1" fontId="5" fillId="0" borderId="568" xfId="0" applyNumberFormat="1" applyFont="1" applyBorder="1" applyAlignment="1">
      <alignment horizontal="center" vertical="center" wrapText="1"/>
    </xf>
    <xf numFmtId="1" fontId="5" fillId="0" borderId="571" xfId="0" applyNumberFormat="1" applyFont="1" applyBorder="1" applyAlignment="1">
      <alignment horizontal="left" vertical="center" wrapText="1"/>
    </xf>
    <xf numFmtId="1" fontId="5" fillId="0" borderId="575" xfId="0" applyNumberFormat="1" applyFont="1" applyBorder="1" applyAlignment="1">
      <alignment horizontal="center"/>
    </xf>
    <xf numFmtId="1" fontId="5" fillId="0" borderId="294" xfId="0" applyNumberFormat="1" applyFont="1" applyBorder="1"/>
    <xf numFmtId="1" fontId="5" fillId="0" borderId="284" xfId="0" applyNumberFormat="1" applyFont="1" applyBorder="1"/>
    <xf numFmtId="1" fontId="5" fillId="0" borderId="563" xfId="0" applyNumberFormat="1" applyFont="1" applyBorder="1" applyAlignment="1">
      <alignment horizontal="center" vertical="center" wrapText="1"/>
    </xf>
    <xf numFmtId="1" fontId="5" fillId="0" borderId="565" xfId="0" applyNumberFormat="1" applyFont="1" applyBorder="1" applyAlignment="1">
      <alignment horizontal="center" vertical="center" wrapText="1"/>
    </xf>
    <xf numFmtId="1" fontId="5" fillId="0" borderId="580" xfId="0" applyNumberFormat="1" applyFont="1" applyBorder="1" applyAlignment="1">
      <alignment horizontal="center" vertical="center" wrapText="1"/>
    </xf>
    <xf numFmtId="1" fontId="5" fillId="0" borderId="553" xfId="0" applyNumberFormat="1" applyFont="1" applyBorder="1" applyAlignment="1">
      <alignment horizontal="center"/>
    </xf>
    <xf numFmtId="1" fontId="5" fillId="0" borderId="579" xfId="0" applyNumberFormat="1" applyFont="1" applyBorder="1" applyAlignment="1">
      <alignment horizontal="center" vertical="center" wrapText="1"/>
    </xf>
    <xf numFmtId="1" fontId="5" fillId="0" borderId="593" xfId="0" applyNumberFormat="1" applyFont="1" applyBorder="1" applyAlignment="1">
      <alignment horizontal="left" vertical="center" wrapText="1"/>
    </xf>
    <xf numFmtId="1" fontId="5" fillId="0" borderId="594" xfId="0" applyNumberFormat="1" applyFont="1" applyBorder="1" applyAlignment="1">
      <alignment horizontal="center"/>
    </xf>
    <xf numFmtId="1" fontId="5" fillId="0" borderId="595" xfId="0" applyNumberFormat="1" applyFont="1" applyBorder="1" applyAlignment="1">
      <alignment horizontal="center" vertical="center"/>
    </xf>
    <xf numFmtId="1" fontId="5" fillId="0" borderId="588" xfId="0" applyNumberFormat="1" applyFont="1" applyBorder="1" applyAlignment="1">
      <alignment horizontal="center" vertical="center"/>
    </xf>
    <xf numFmtId="1" fontId="5" fillId="0" borderId="594" xfId="0" applyNumberFormat="1" applyFont="1" applyBorder="1" applyAlignment="1">
      <alignment horizontal="center" vertical="center" wrapText="1"/>
    </xf>
    <xf numFmtId="1" fontId="5" fillId="0" borderId="596" xfId="0" applyNumberFormat="1" applyFont="1" applyBorder="1" applyAlignment="1">
      <alignment horizontal="center" vertical="center" wrapText="1"/>
    </xf>
    <xf numFmtId="1" fontId="5" fillId="0" borderId="594" xfId="0" applyNumberFormat="1" applyFont="1" applyBorder="1" applyAlignment="1">
      <alignment horizontal="center" vertical="center"/>
    </xf>
    <xf numFmtId="1" fontId="5" fillId="0" borderId="590" xfId="0" applyNumberFormat="1" applyFont="1" applyBorder="1" applyAlignment="1">
      <alignment horizontal="center" vertical="center" wrapText="1"/>
    </xf>
    <xf numFmtId="1" fontId="5" fillId="0" borderId="588" xfId="0" applyNumberFormat="1" applyFont="1" applyBorder="1" applyAlignment="1">
      <alignment horizontal="center" vertical="center" wrapText="1"/>
    </xf>
    <xf numFmtId="1" fontId="5" fillId="0" borderId="595" xfId="0" applyNumberFormat="1" applyFont="1" applyBorder="1" applyAlignment="1">
      <alignment horizontal="center" vertical="center" wrapText="1"/>
    </xf>
    <xf numFmtId="1" fontId="5" fillId="0" borderId="592" xfId="0" applyNumberFormat="1" applyFont="1" applyBorder="1" applyAlignment="1">
      <alignment horizontal="center" vertical="center" wrapText="1"/>
    </xf>
    <xf numFmtId="1" fontId="5" fillId="0" borderId="595" xfId="0" applyNumberFormat="1" applyFont="1" applyBorder="1" applyAlignment="1">
      <alignment wrapText="1"/>
    </xf>
    <xf numFmtId="1" fontId="5" fillId="0" borderId="588" xfId="0" applyNumberFormat="1" applyFont="1" applyBorder="1" applyAlignment="1">
      <alignment wrapText="1"/>
    </xf>
    <xf numFmtId="1" fontId="5" fillId="0" borderId="593" xfId="0" applyNumberFormat="1" applyFont="1" applyBorder="1" applyAlignment="1">
      <alignment horizontal="center" vertical="center" wrapText="1"/>
    </xf>
    <xf numFmtId="1" fontId="4" fillId="0" borderId="590" xfId="0" applyNumberFormat="1" applyFont="1" applyBorder="1"/>
    <xf numFmtId="1" fontId="4" fillId="0" borderId="588" xfId="0" applyNumberFormat="1" applyFont="1" applyBorder="1"/>
    <xf numFmtId="1" fontId="4" fillId="0" borderId="595" xfId="0" applyNumberFormat="1" applyFont="1" applyBorder="1" applyAlignment="1">
      <alignment wrapText="1"/>
    </xf>
    <xf numFmtId="1" fontId="4" fillId="0" borderId="588" xfId="0" applyNumberFormat="1" applyFont="1" applyBorder="1" applyAlignment="1">
      <alignment wrapText="1"/>
    </xf>
    <xf numFmtId="1" fontId="5" fillId="0" borderId="585" xfId="0" applyNumberFormat="1" applyFont="1" applyBorder="1" applyAlignment="1">
      <alignment horizontal="center" vertical="center" wrapText="1"/>
    </xf>
    <xf numFmtId="1" fontId="5" fillId="0" borderId="583" xfId="0" applyNumberFormat="1" applyFont="1" applyBorder="1" applyAlignment="1">
      <alignment horizontal="center" vertical="center" wrapText="1"/>
    </xf>
    <xf numFmtId="1" fontId="5" fillId="0" borderId="598" xfId="0" applyNumberFormat="1" applyFont="1" applyBorder="1" applyAlignment="1">
      <alignment horizontal="center" vertical="center" wrapText="1"/>
    </xf>
    <xf numFmtId="1" fontId="5" fillId="0" borderId="602" xfId="0" applyNumberFormat="1" applyFont="1" applyBorder="1" applyAlignment="1">
      <alignment horizontal="left" wrapText="1"/>
    </xf>
    <xf numFmtId="1" fontId="5" fillId="0" borderId="583" xfId="0" applyNumberFormat="1" applyFont="1" applyBorder="1" applyAlignment="1">
      <alignment horizontal="left" wrapText="1"/>
    </xf>
    <xf numFmtId="1" fontId="4" fillId="0" borderId="595" xfId="0" applyNumberFormat="1" applyFont="1" applyBorder="1"/>
    <xf numFmtId="1" fontId="5" fillId="0" borderId="603" xfId="0" applyNumberFormat="1" applyFont="1" applyBorder="1" applyAlignment="1">
      <alignment horizontal="center" vertical="center" wrapText="1"/>
    </xf>
    <xf numFmtId="1" fontId="5" fillId="0" borderId="601" xfId="0" applyNumberFormat="1" applyFont="1" applyBorder="1" applyAlignment="1">
      <alignment horizontal="center" vertical="center" wrapText="1"/>
    </xf>
    <xf numFmtId="1" fontId="5" fillId="0" borderId="593" xfId="0" applyNumberFormat="1" applyFont="1" applyBorder="1" applyAlignment="1" applyProtection="1">
      <alignment horizontal="center" vertical="center"/>
      <protection hidden="1"/>
    </xf>
    <xf numFmtId="1" fontId="5" fillId="0" borderId="553" xfId="0" applyNumberFormat="1" applyFont="1" applyBorder="1" applyAlignment="1" applyProtection="1">
      <alignment horizontal="center" vertical="center"/>
      <protection hidden="1"/>
    </xf>
    <xf numFmtId="1" fontId="5" fillId="0" borderId="593" xfId="0" applyNumberFormat="1" applyFont="1" applyBorder="1" applyAlignment="1" applyProtection="1">
      <alignment horizontal="center" vertical="center" wrapText="1"/>
      <protection hidden="1"/>
    </xf>
    <xf numFmtId="1" fontId="5" fillId="0" borderId="553" xfId="0" applyNumberFormat="1" applyFont="1" applyBorder="1" applyAlignment="1" applyProtection="1">
      <alignment horizontal="center" vertical="center" wrapText="1"/>
      <protection hidden="1"/>
    </xf>
    <xf numFmtId="1" fontId="5" fillId="0" borderId="595" xfId="0" applyNumberFormat="1" applyFont="1" applyBorder="1" applyAlignment="1" applyProtection="1">
      <alignment horizontal="center" vertical="center"/>
      <protection hidden="1"/>
    </xf>
    <xf numFmtId="1" fontId="5" fillId="0" borderId="590" xfId="0" applyNumberFormat="1" applyFont="1" applyBorder="1" applyAlignment="1" applyProtection="1">
      <alignment horizontal="center" vertical="center"/>
      <protection hidden="1"/>
    </xf>
    <xf numFmtId="1" fontId="5" fillId="0" borderId="592" xfId="0" applyNumberFormat="1" applyFont="1" applyBorder="1" applyAlignment="1" applyProtection="1">
      <alignment horizontal="center" vertical="center"/>
      <protection hidden="1"/>
    </xf>
    <xf numFmtId="1" fontId="5" fillId="0" borderId="605" xfId="0" applyNumberFormat="1" applyFont="1" applyBorder="1" applyAlignment="1">
      <alignment horizontal="center" vertical="center" wrapText="1"/>
    </xf>
    <xf numFmtId="1" fontId="5" fillId="0" borderId="606" xfId="0" applyNumberFormat="1" applyFont="1" applyBorder="1" applyAlignment="1">
      <alignment horizontal="center" vertical="center" wrapText="1"/>
    </xf>
    <xf numFmtId="1" fontId="5" fillId="0" borderId="593" xfId="0" applyNumberFormat="1" applyFont="1" applyBorder="1" applyAlignment="1" applyProtection="1">
      <alignment horizontal="left" vertical="center" wrapText="1"/>
      <protection hidden="1"/>
    </xf>
    <xf numFmtId="1" fontId="5" fillId="0" borderId="553" xfId="0" applyNumberFormat="1" applyFont="1" applyBorder="1" applyAlignment="1" applyProtection="1">
      <alignment horizontal="left" vertical="center" wrapText="1"/>
      <protection hidden="1"/>
    </xf>
    <xf numFmtId="1" fontId="5" fillId="0" borderId="590" xfId="0" applyNumberFormat="1" applyFont="1" applyBorder="1" applyAlignment="1">
      <alignment horizontal="center" vertical="center"/>
    </xf>
    <xf numFmtId="1" fontId="5" fillId="0" borderId="592" xfId="0" applyNumberFormat="1" applyFont="1" applyBorder="1" applyAlignment="1">
      <alignment horizontal="center" vertical="center"/>
    </xf>
    <xf numFmtId="1" fontId="5" fillId="0" borderId="288" xfId="0" applyNumberFormat="1" applyFont="1" applyBorder="1" applyAlignment="1">
      <alignment horizontal="center" vertical="center" wrapText="1"/>
    </xf>
    <xf numFmtId="1" fontId="5" fillId="0" borderId="284" xfId="0" applyNumberFormat="1" applyFont="1" applyBorder="1" applyAlignment="1">
      <alignment horizontal="left" vertical="center"/>
    </xf>
    <xf numFmtId="0" fontId="5" fillId="0" borderId="590" xfId="0" applyFont="1" applyBorder="1" applyAlignment="1">
      <alignment wrapText="1"/>
    </xf>
    <xf numFmtId="0" fontId="5" fillId="0" borderId="588" xfId="0" applyFont="1" applyBorder="1" applyAlignment="1">
      <alignment wrapText="1"/>
    </xf>
    <xf numFmtId="1" fontId="5" fillId="0" borderId="594" xfId="0" applyNumberFormat="1" applyFont="1" applyBorder="1" applyAlignment="1">
      <alignment wrapText="1"/>
    </xf>
    <xf numFmtId="1" fontId="5" fillId="0" borderId="579" xfId="0" applyNumberFormat="1" applyFont="1" applyBorder="1" applyAlignment="1">
      <alignment horizontal="center" vertical="center"/>
    </xf>
    <xf numFmtId="1" fontId="5" fillId="0" borderId="294" xfId="0" applyNumberFormat="1" applyFont="1" applyBorder="1" applyAlignment="1">
      <alignment horizontal="center" vertical="center"/>
    </xf>
    <xf numFmtId="1" fontId="5" fillId="0" borderId="285" xfId="0" applyNumberFormat="1" applyFont="1" applyBorder="1" applyAlignment="1">
      <alignment horizontal="center" vertical="center"/>
    </xf>
    <xf numFmtId="1" fontId="5" fillId="0" borderId="284" xfId="0" applyNumberFormat="1" applyFont="1" applyBorder="1" applyAlignment="1">
      <alignment horizontal="center" vertical="center"/>
    </xf>
    <xf numFmtId="1" fontId="5" fillId="0" borderId="596" xfId="4" applyNumberFormat="1" applyFont="1" applyBorder="1" applyAlignment="1">
      <alignment horizontal="center" vertical="center" wrapText="1"/>
    </xf>
    <xf numFmtId="1" fontId="5" fillId="0" borderId="605" xfId="4" applyNumberFormat="1" applyFont="1" applyBorder="1" applyAlignment="1">
      <alignment horizontal="center" vertical="center" wrapText="1"/>
    </xf>
    <xf numFmtId="1" fontId="5" fillId="0" borderId="284" xfId="4" applyNumberFormat="1" applyFont="1" applyBorder="1" applyAlignment="1">
      <alignment horizontal="center" vertical="center" wrapText="1"/>
    </xf>
    <xf numFmtId="1" fontId="5" fillId="0" borderId="594" xfId="0" applyNumberFormat="1" applyFont="1" applyBorder="1"/>
    <xf numFmtId="1" fontId="5" fillId="0" borderId="600" xfId="0" applyNumberFormat="1" applyFont="1" applyBorder="1" applyAlignment="1">
      <alignment horizontal="center" vertical="center" wrapText="1"/>
    </xf>
    <xf numFmtId="1" fontId="5" fillId="0" borderId="284" xfId="0" applyNumberFormat="1" applyFont="1" applyBorder="1" applyAlignment="1">
      <alignment horizontal="left" vertical="center" wrapText="1"/>
    </xf>
    <xf numFmtId="1" fontId="5" fillId="9" borderId="593" xfId="0" applyNumberFormat="1" applyFont="1" applyFill="1" applyBorder="1" applyAlignment="1">
      <alignment horizontal="center" vertical="center" wrapText="1"/>
    </xf>
    <xf numFmtId="1" fontId="5" fillId="9" borderId="553" xfId="0" applyNumberFormat="1" applyFont="1" applyFill="1" applyBorder="1" applyAlignment="1">
      <alignment horizontal="center" vertical="center" wrapText="1"/>
    </xf>
    <xf numFmtId="1" fontId="5" fillId="10" borderId="590" xfId="0" applyNumberFormat="1" applyFont="1" applyFill="1" applyBorder="1" applyAlignment="1">
      <alignment horizontal="center" vertical="center"/>
    </xf>
    <xf numFmtId="1" fontId="5" fillId="10" borderId="588" xfId="0" applyNumberFormat="1" applyFont="1" applyFill="1" applyBorder="1" applyAlignment="1">
      <alignment horizontal="center" vertical="center"/>
    </xf>
    <xf numFmtId="1" fontId="5" fillId="0" borderId="609" xfId="0" applyNumberFormat="1" applyFont="1" applyBorder="1" applyAlignment="1">
      <alignment horizontal="center" vertical="center" wrapText="1"/>
    </xf>
    <xf numFmtId="1" fontId="5" fillId="0" borderId="610" xfId="0" applyNumberFormat="1" applyFont="1" applyBorder="1" applyAlignment="1">
      <alignment horizontal="center" vertical="center" wrapText="1"/>
    </xf>
    <xf numFmtId="1" fontId="5" fillId="10" borderId="288" xfId="0" applyNumberFormat="1" applyFont="1" applyFill="1" applyBorder="1" applyAlignment="1">
      <alignment horizontal="center" vertical="center" wrapText="1"/>
    </xf>
    <xf numFmtId="1" fontId="5" fillId="10" borderId="605" xfId="0" applyNumberFormat="1" applyFont="1" applyFill="1" applyBorder="1" applyAlignment="1">
      <alignment horizontal="center" vertical="center" wrapText="1"/>
    </xf>
    <xf numFmtId="1" fontId="5" fillId="10" borderId="285" xfId="0" applyNumberFormat="1" applyFont="1" applyFill="1" applyBorder="1" applyAlignment="1">
      <alignment horizontal="center" vertical="center" wrapText="1"/>
    </xf>
    <xf numFmtId="1" fontId="4" fillId="9" borderId="612" xfId="0" applyNumberFormat="1" applyFont="1" applyFill="1" applyBorder="1" applyAlignment="1">
      <alignment horizontal="left"/>
    </xf>
    <xf numFmtId="1" fontId="4" fillId="9" borderId="590" xfId="0" applyNumberFormat="1" applyFont="1" applyFill="1" applyBorder="1" applyAlignment="1">
      <alignment horizontal="left"/>
    </xf>
    <xf numFmtId="1" fontId="5" fillId="0" borderId="613" xfId="0" applyNumberFormat="1" applyFont="1" applyBorder="1" applyAlignment="1">
      <alignment horizontal="center" vertical="center" wrapText="1"/>
    </xf>
    <xf numFmtId="1" fontId="5" fillId="0" borderId="614" xfId="0" applyNumberFormat="1" applyFont="1" applyBorder="1" applyAlignment="1">
      <alignment horizontal="center" vertical="center" wrapText="1"/>
    </xf>
    <xf numFmtId="1" fontId="5" fillId="0" borderId="615" xfId="0" applyNumberFormat="1" applyFont="1" applyBorder="1" applyAlignment="1">
      <alignment horizontal="center" vertical="center" wrapText="1"/>
    </xf>
    <xf numFmtId="1" fontId="5" fillId="0" borderId="619" xfId="0" applyNumberFormat="1" applyFont="1" applyBorder="1" applyAlignment="1">
      <alignment horizontal="center" vertical="center" wrapText="1"/>
    </xf>
    <xf numFmtId="0" fontId="5" fillId="0" borderId="605" xfId="0" applyFont="1" applyBorder="1" applyAlignment="1">
      <alignment horizontal="center" wrapText="1"/>
    </xf>
    <xf numFmtId="1" fontId="5" fillId="0" borderId="620" xfId="0" applyNumberFormat="1" applyFont="1" applyBorder="1" applyAlignment="1">
      <alignment horizontal="center" vertical="center" wrapText="1"/>
    </xf>
    <xf numFmtId="1" fontId="5" fillId="0" borderId="619" xfId="0" applyNumberFormat="1" applyFont="1" applyBorder="1" applyAlignment="1">
      <alignment horizontal="center" vertical="center"/>
    </xf>
    <xf numFmtId="1" fontId="5" fillId="0" borderId="621" xfId="0" applyNumberFormat="1" applyFont="1" applyBorder="1" applyAlignment="1">
      <alignment horizontal="center" vertical="center" wrapText="1"/>
    </xf>
    <xf numFmtId="1" fontId="5" fillId="0" borderId="619" xfId="0" applyNumberFormat="1" applyFont="1" applyBorder="1" applyAlignment="1">
      <alignment horizontal="left" wrapText="1"/>
    </xf>
    <xf numFmtId="1" fontId="5" fillId="0" borderId="588" xfId="0" applyNumberFormat="1" applyFont="1" applyBorder="1" applyAlignment="1">
      <alignment horizontal="left" wrapText="1"/>
    </xf>
    <xf numFmtId="1" fontId="5" fillId="0" borderId="581" xfId="0" applyNumberFormat="1" applyFont="1" applyBorder="1"/>
    <xf numFmtId="0" fontId="5" fillId="0" borderId="598" xfId="0" applyFont="1" applyBorder="1" applyAlignment="1">
      <alignment horizontal="center" wrapText="1"/>
    </xf>
    <xf numFmtId="0" fontId="5" fillId="0" borderId="616" xfId="0" applyFont="1" applyBorder="1" applyAlignment="1">
      <alignment horizontal="center" wrapText="1"/>
    </xf>
    <xf numFmtId="1" fontId="5" fillId="0" borderId="618" xfId="0" applyNumberFormat="1" applyFont="1" applyBorder="1"/>
    <xf numFmtId="1" fontId="5" fillId="0" borderId="602" xfId="0" applyNumberFormat="1" applyFont="1" applyBorder="1"/>
    <xf numFmtId="1" fontId="5" fillId="0" borderId="583" xfId="0" applyNumberFormat="1" applyFont="1" applyBorder="1"/>
    <xf numFmtId="1" fontId="5" fillId="0" borderId="540" xfId="0" applyNumberFormat="1" applyFont="1" applyBorder="1" applyAlignment="1">
      <alignment horizontal="left"/>
    </xf>
    <xf numFmtId="1" fontId="5" fillId="0" borderId="538" xfId="0" applyNumberFormat="1" applyFont="1" applyBorder="1" applyAlignment="1">
      <alignment horizontal="left"/>
    </xf>
    <xf numFmtId="1" fontId="5" fillId="0" borderId="618" xfId="0" applyNumberFormat="1" applyFont="1" applyBorder="1" applyAlignment="1">
      <alignment horizontal="left" vertical="center" wrapText="1"/>
    </xf>
    <xf numFmtId="1" fontId="5" fillId="0" borderId="620" xfId="0" applyNumberFormat="1" applyFont="1" applyBorder="1" applyAlignment="1">
      <alignment horizontal="left" vertical="center" wrapText="1"/>
    </xf>
    <xf numFmtId="1" fontId="5" fillId="0" borderId="619" xfId="0" applyNumberFormat="1" applyFont="1" applyBorder="1" applyAlignment="1">
      <alignment horizontal="left" vertical="center" wrapText="1"/>
    </xf>
    <xf numFmtId="1" fontId="5" fillId="0" borderId="588" xfId="0" applyNumberFormat="1" applyFont="1" applyBorder="1" applyAlignment="1">
      <alignment horizontal="left" vertical="center" wrapText="1"/>
    </xf>
    <xf numFmtId="1" fontId="5" fillId="0" borderId="619" xfId="0" applyNumberFormat="1" applyFont="1" applyBorder="1"/>
    <xf numFmtId="1" fontId="5" fillId="0" borderId="588" xfId="0" applyNumberFormat="1" applyFont="1" applyBorder="1"/>
    <xf numFmtId="1" fontId="5" fillId="0" borderId="590" xfId="0" applyNumberFormat="1" applyFont="1" applyBorder="1" applyAlignment="1" applyProtection="1">
      <alignment horizontal="left" wrapText="1"/>
      <protection hidden="1"/>
    </xf>
    <xf numFmtId="1" fontId="5" fillId="0" borderId="588" xfId="0" applyNumberFormat="1" applyFont="1" applyBorder="1" applyAlignment="1" applyProtection="1">
      <alignment horizontal="left" wrapText="1"/>
      <protection hidden="1"/>
    </xf>
    <xf numFmtId="1" fontId="5" fillId="0" borderId="590" xfId="0" applyNumberFormat="1" applyFont="1" applyBorder="1" applyAlignment="1" applyProtection="1">
      <alignment wrapText="1"/>
      <protection hidden="1"/>
    </xf>
    <xf numFmtId="1" fontId="5" fillId="0" borderId="588" xfId="0" applyNumberFormat="1" applyFont="1" applyBorder="1" applyAlignment="1" applyProtection="1">
      <alignment wrapText="1"/>
      <protection hidden="1"/>
    </xf>
    <xf numFmtId="1" fontId="5" fillId="0" borderId="617" xfId="0" applyNumberFormat="1" applyFont="1" applyBorder="1" applyAlignment="1">
      <alignment horizontal="left" vertical="center" wrapText="1"/>
    </xf>
    <xf numFmtId="0" fontId="5" fillId="12" borderId="541" xfId="0" applyFont="1" applyFill="1" applyBorder="1" applyAlignment="1">
      <alignment horizontal="center" vertical="center" wrapText="1"/>
    </xf>
    <xf numFmtId="0" fontId="5" fillId="12" borderId="629" xfId="0" applyFont="1" applyFill="1" applyBorder="1" applyAlignment="1">
      <alignment horizontal="center" vertical="center" wrapText="1"/>
    </xf>
    <xf numFmtId="0" fontId="5" fillId="0" borderId="619" xfId="0" applyFont="1" applyBorder="1" applyAlignment="1">
      <alignment horizontal="center" vertical="center" wrapText="1"/>
    </xf>
    <xf numFmtId="0" fontId="5" fillId="0" borderId="623" xfId="0" applyFont="1" applyBorder="1" applyAlignment="1">
      <alignment horizontal="center" vertical="center" wrapText="1"/>
    </xf>
    <xf numFmtId="0" fontId="5" fillId="0" borderId="624" xfId="0" applyFont="1" applyBorder="1" applyAlignment="1">
      <alignment horizontal="center" vertical="center" wrapText="1"/>
    </xf>
    <xf numFmtId="0" fontId="5" fillId="0" borderId="602" xfId="0" applyFont="1" applyBorder="1" applyAlignment="1">
      <alignment wrapText="1"/>
    </xf>
    <xf numFmtId="0" fontId="5" fillId="0" borderId="583" xfId="0" applyFont="1" applyBorder="1" applyAlignment="1">
      <alignment wrapText="1"/>
    </xf>
    <xf numFmtId="0" fontId="5" fillId="0" borderId="625" xfId="0" applyFont="1" applyBorder="1" applyAlignment="1">
      <alignment horizontal="center" vertical="center" wrapText="1"/>
    </xf>
    <xf numFmtId="0" fontId="5" fillId="0" borderId="590" xfId="0" applyFont="1" applyBorder="1" applyAlignment="1">
      <alignment horizontal="center" vertical="center" wrapText="1"/>
    </xf>
    <xf numFmtId="0" fontId="5" fillId="0" borderId="588" xfId="0" applyFont="1" applyBorder="1" applyAlignment="1">
      <alignment horizontal="center" vertical="center" wrapText="1"/>
    </xf>
    <xf numFmtId="0" fontId="5" fillId="0" borderId="540" xfId="0" applyFont="1" applyBorder="1" applyAlignment="1">
      <alignment horizontal="center" vertical="center" wrapText="1"/>
    </xf>
    <xf numFmtId="0" fontId="5" fillId="0" borderId="538" xfId="0" applyFont="1" applyBorder="1" applyAlignment="1">
      <alignment horizontal="center" vertical="center" wrapText="1"/>
    </xf>
    <xf numFmtId="0" fontId="5" fillId="0" borderId="539" xfId="0" applyFont="1" applyBorder="1" applyAlignment="1">
      <alignment horizontal="center" vertical="center" wrapText="1"/>
    </xf>
    <xf numFmtId="1" fontId="5" fillId="0" borderId="631" xfId="0" applyNumberFormat="1" applyFont="1" applyBorder="1" applyAlignment="1">
      <alignment horizontal="center" vertical="center" wrapText="1"/>
    </xf>
    <xf numFmtId="1" fontId="5" fillId="9" borderId="619" xfId="0" applyNumberFormat="1" applyFont="1" applyFill="1" applyBorder="1" applyAlignment="1">
      <alignment horizontal="center" vertical="center" wrapText="1"/>
    </xf>
    <xf numFmtId="1" fontId="5" fillId="9" borderId="590" xfId="0" applyNumberFormat="1" applyFont="1" applyFill="1" applyBorder="1" applyAlignment="1">
      <alignment horizontal="center" vertical="center" wrapText="1"/>
    </xf>
    <xf numFmtId="1" fontId="5" fillId="9" borderId="588" xfId="0" applyNumberFormat="1" applyFont="1" applyFill="1" applyBorder="1" applyAlignment="1">
      <alignment horizontal="center" vertical="center" wrapText="1"/>
    </xf>
    <xf numFmtId="1" fontId="5" fillId="9" borderId="618" xfId="0" applyNumberFormat="1" applyFont="1" applyFill="1" applyBorder="1" applyAlignment="1">
      <alignment horizontal="center" vertical="center" wrapText="1"/>
    </xf>
    <xf numFmtId="1" fontId="5" fillId="9" borderId="622" xfId="0" applyNumberFormat="1" applyFont="1" applyFill="1" applyBorder="1" applyAlignment="1">
      <alignment horizontal="center" vertical="center" wrapText="1"/>
    </xf>
    <xf numFmtId="1" fontId="5" fillId="3" borderId="590" xfId="0" applyNumberFormat="1" applyFont="1" applyFill="1" applyBorder="1" applyAlignment="1">
      <alignment horizontal="center" vertical="center" wrapText="1"/>
    </xf>
    <xf numFmtId="1" fontId="5" fillId="3" borderId="588" xfId="0" applyNumberFormat="1" applyFont="1" applyFill="1" applyBorder="1" applyAlignment="1">
      <alignment horizontal="center" vertical="center" wrapText="1"/>
    </xf>
    <xf numFmtId="1" fontId="5" fillId="0" borderId="618" xfId="0" applyNumberFormat="1" applyFont="1" applyBorder="1" applyAlignment="1">
      <alignment horizontal="center" vertical="center" wrapText="1"/>
    </xf>
    <xf numFmtId="1" fontId="5" fillId="0" borderId="622" xfId="0" applyNumberFormat="1" applyFont="1" applyBorder="1" applyAlignment="1">
      <alignment horizontal="center" vertical="center" wrapText="1"/>
    </xf>
    <xf numFmtId="1" fontId="5" fillId="0" borderId="619" xfId="0" applyNumberFormat="1" applyFont="1" applyBorder="1" applyAlignment="1">
      <alignment wrapText="1"/>
    </xf>
    <xf numFmtId="1" fontId="5" fillId="0" borderId="602" xfId="0" applyNumberFormat="1" applyFont="1" applyBorder="1" applyAlignment="1">
      <alignment wrapText="1"/>
    </xf>
    <xf numFmtId="1" fontId="5" fillId="0" borderId="583" xfId="0" applyNumberFormat="1" applyFont="1" applyBorder="1" applyAlignment="1">
      <alignment wrapText="1"/>
    </xf>
    <xf numFmtId="1" fontId="5" fillId="0" borderId="618" xfId="0" applyNumberFormat="1" applyFont="1" applyBorder="1" applyAlignment="1">
      <alignment horizontal="center" vertical="center"/>
    </xf>
    <xf numFmtId="1" fontId="5" fillId="0" borderId="617" xfId="0" applyNumberFormat="1" applyFont="1" applyBorder="1" applyAlignment="1">
      <alignment horizontal="center" vertical="center" wrapText="1"/>
    </xf>
    <xf numFmtId="1" fontId="5" fillId="0" borderId="603" xfId="0" applyNumberFormat="1" applyFont="1" applyBorder="1" applyAlignment="1">
      <alignment horizontal="center"/>
    </xf>
    <xf numFmtId="1" fontId="5" fillId="0" borderId="590" xfId="0" applyNumberFormat="1" applyFont="1" applyBorder="1" applyAlignment="1">
      <alignment horizontal="center"/>
    </xf>
    <xf numFmtId="1" fontId="5" fillId="0" borderId="592" xfId="0" applyNumberFormat="1" applyFont="1" applyBorder="1" applyAlignment="1">
      <alignment horizontal="center"/>
    </xf>
    <xf numFmtId="1" fontId="5" fillId="0" borderId="638" xfId="0" applyNumberFormat="1" applyFont="1" applyBorder="1" applyAlignment="1">
      <alignment horizontal="left" vertical="center" wrapText="1"/>
    </xf>
    <xf numFmtId="1" fontId="5" fillId="0" borderId="639" xfId="0" applyNumberFormat="1" applyFont="1" applyBorder="1" applyAlignment="1">
      <alignment horizontal="center" vertical="center" wrapText="1"/>
    </xf>
    <xf numFmtId="1" fontId="5" fillId="0" borderId="632" xfId="0" applyNumberFormat="1" applyFont="1" applyBorder="1" applyAlignment="1">
      <alignment horizontal="center"/>
    </xf>
    <xf numFmtId="1" fontId="5" fillId="0" borderId="618" xfId="0" applyNumberFormat="1" applyFont="1" applyBorder="1" applyAlignment="1">
      <alignment horizontal="center"/>
    </xf>
    <xf numFmtId="1" fontId="5" fillId="0" borderId="622" xfId="0" applyNumberFormat="1" applyFont="1" applyBorder="1" applyAlignment="1">
      <alignment horizontal="center"/>
    </xf>
    <xf numFmtId="1" fontId="5" fillId="0" borderId="640" xfId="0" applyNumberFormat="1" applyFont="1" applyBorder="1" applyAlignment="1">
      <alignment horizontal="center" vertical="center" wrapText="1"/>
    </xf>
    <xf numFmtId="1" fontId="5" fillId="0" borderId="540" xfId="0" applyNumberFormat="1" applyFont="1" applyBorder="1"/>
    <xf numFmtId="1" fontId="5" fillId="0" borderId="538" xfId="0" applyNumberFormat="1" applyFont="1" applyBorder="1"/>
    <xf numFmtId="1" fontId="5" fillId="0" borderId="620" xfId="0" applyNumberFormat="1" applyFont="1" applyBorder="1" applyAlignment="1">
      <alignment horizontal="center"/>
    </xf>
    <xf numFmtId="1" fontId="5" fillId="0" borderId="638" xfId="0" applyNumberFormat="1" applyFont="1" applyBorder="1" applyAlignment="1">
      <alignment horizontal="center" vertical="center" wrapText="1"/>
    </xf>
    <xf numFmtId="1" fontId="4" fillId="0" borderId="619" xfId="0" applyNumberFormat="1" applyFont="1" applyBorder="1" applyAlignment="1">
      <alignment wrapText="1"/>
    </xf>
    <xf numFmtId="1" fontId="5" fillId="0" borderId="637" xfId="0" applyNumberFormat="1" applyFont="1" applyBorder="1" applyAlignment="1">
      <alignment horizontal="center" vertical="center" wrapText="1"/>
    </xf>
    <xf numFmtId="1" fontId="5" fillId="0" borderId="645" xfId="0" applyNumberFormat="1" applyFont="1" applyBorder="1" applyAlignment="1">
      <alignment horizontal="left" wrapText="1"/>
    </xf>
    <xf numFmtId="1" fontId="5" fillId="0" borderId="647" xfId="0" applyNumberFormat="1" applyFont="1" applyBorder="1" applyAlignment="1">
      <alignment horizontal="center" vertical="center" wrapText="1"/>
    </xf>
    <xf numFmtId="1" fontId="5" fillId="0" borderId="647" xfId="0" applyNumberFormat="1" applyFont="1" applyBorder="1" applyAlignment="1">
      <alignment horizontal="center" vertical="center"/>
    </xf>
    <xf numFmtId="1" fontId="5" fillId="0" borderId="648" xfId="0" applyNumberFormat="1" applyFont="1" applyBorder="1" applyAlignment="1">
      <alignment horizontal="center" vertical="center"/>
    </xf>
    <xf numFmtId="1" fontId="5" fillId="0" borderId="649" xfId="0" applyNumberFormat="1" applyFont="1" applyBorder="1" applyAlignment="1">
      <alignment horizontal="center" vertical="center"/>
    </xf>
    <xf numFmtId="1" fontId="5" fillId="0" borderId="648" xfId="0" applyNumberFormat="1" applyFont="1" applyBorder="1" applyAlignment="1">
      <alignment wrapText="1"/>
    </xf>
    <xf numFmtId="1" fontId="5" fillId="0" borderId="649" xfId="0" applyNumberFormat="1" applyFont="1" applyBorder="1" applyAlignment="1">
      <alignment wrapText="1"/>
    </xf>
    <xf numFmtId="1" fontId="4" fillId="0" borderId="648" xfId="0" applyNumberFormat="1" applyFont="1" applyBorder="1"/>
    <xf numFmtId="1" fontId="4" fillId="0" borderId="649" xfId="0" applyNumberFormat="1" applyFont="1" applyBorder="1"/>
    <xf numFmtId="1" fontId="4" fillId="0" borderId="648" xfId="0" applyNumberFormat="1" applyFont="1" applyBorder="1" applyAlignment="1">
      <alignment wrapText="1"/>
    </xf>
    <xf numFmtId="1" fontId="4" fillId="0" borderId="649" xfId="0" applyNumberFormat="1" applyFont="1" applyBorder="1" applyAlignment="1">
      <alignment wrapText="1"/>
    </xf>
    <xf numFmtId="1" fontId="5" fillId="0" borderId="650" xfId="0" applyNumberFormat="1" applyFont="1" applyBorder="1" applyAlignment="1">
      <alignment horizontal="center" vertical="center" wrapText="1"/>
    </xf>
    <xf numFmtId="1" fontId="5" fillId="0" borderId="651" xfId="0" applyNumberFormat="1" applyFont="1" applyBorder="1" applyAlignment="1">
      <alignment horizontal="center" vertical="center" wrapText="1"/>
    </xf>
    <xf numFmtId="1" fontId="5" fillId="0" borderId="652" xfId="0" applyNumberFormat="1" applyFont="1" applyBorder="1" applyAlignment="1">
      <alignment horizontal="center" vertical="center" wrapText="1"/>
    </xf>
    <xf numFmtId="1" fontId="5" fillId="0" borderId="645" xfId="0" applyNumberFormat="1" applyFont="1" applyBorder="1" applyAlignment="1">
      <alignment horizontal="center" vertical="center" wrapText="1"/>
    </xf>
    <xf numFmtId="1" fontId="5" fillId="0" borderId="648" xfId="0" applyNumberFormat="1" applyFont="1" applyBorder="1" applyAlignment="1">
      <alignment horizontal="center" vertical="center" wrapText="1"/>
    </xf>
    <xf numFmtId="1" fontId="5" fillId="0" borderId="638" xfId="0" applyNumberFormat="1" applyFont="1" applyBorder="1" applyAlignment="1" applyProtection="1">
      <alignment horizontal="center" vertical="center"/>
      <protection hidden="1"/>
    </xf>
    <xf numFmtId="1" fontId="5" fillId="0" borderId="617" xfId="0" applyNumberFormat="1" applyFont="1" applyBorder="1" applyAlignment="1" applyProtection="1">
      <alignment horizontal="center" vertical="center"/>
      <protection hidden="1"/>
    </xf>
    <xf numFmtId="1" fontId="5" fillId="0" borderId="620" xfId="0" applyNumberFormat="1" applyFont="1" applyBorder="1" applyAlignment="1" applyProtection="1">
      <alignment horizontal="center" vertical="center"/>
      <protection hidden="1"/>
    </xf>
    <xf numFmtId="1" fontId="5" fillId="0" borderId="638" xfId="0" applyNumberFormat="1" applyFont="1" applyBorder="1" applyAlignment="1" applyProtection="1">
      <alignment horizontal="center" vertical="center" wrapText="1"/>
      <protection hidden="1"/>
    </xf>
    <xf numFmtId="1" fontId="5" fillId="0" borderId="617" xfId="0" applyNumberFormat="1" applyFont="1" applyBorder="1" applyAlignment="1" applyProtection="1">
      <alignment horizontal="center" vertical="center" wrapText="1"/>
      <protection hidden="1"/>
    </xf>
    <xf numFmtId="1" fontId="5" fillId="0" borderId="620" xfId="0" applyNumberFormat="1" applyFont="1" applyBorder="1" applyAlignment="1" applyProtection="1">
      <alignment horizontal="center" vertical="center" wrapText="1"/>
      <protection hidden="1"/>
    </xf>
    <xf numFmtId="1" fontId="5" fillId="0" borderId="648" xfId="0" applyNumberFormat="1" applyFont="1" applyBorder="1" applyAlignment="1" applyProtection="1">
      <alignment horizontal="center" vertical="center"/>
      <protection hidden="1"/>
    </xf>
    <xf numFmtId="1" fontId="5" fillId="0" borderId="651" xfId="0" applyNumberFormat="1" applyFont="1" applyBorder="1" applyAlignment="1" applyProtection="1">
      <alignment horizontal="center" vertical="center"/>
      <protection hidden="1"/>
    </xf>
    <xf numFmtId="1" fontId="5" fillId="0" borderId="652" xfId="0" applyNumberFormat="1" applyFont="1" applyBorder="1" applyAlignment="1" applyProtection="1">
      <alignment horizontal="center" vertical="center"/>
      <protection hidden="1"/>
    </xf>
    <xf numFmtId="1" fontId="5" fillId="0" borderId="657" xfId="0" applyNumberFormat="1" applyFont="1" applyBorder="1" applyAlignment="1">
      <alignment horizontal="center" vertical="center" wrapText="1"/>
    </xf>
    <xf numFmtId="1" fontId="5" fillId="0" borderId="658" xfId="0" applyNumberFormat="1" applyFont="1" applyBorder="1" applyAlignment="1">
      <alignment horizontal="center" vertical="center" wrapText="1"/>
    </xf>
    <xf numFmtId="1" fontId="5" fillId="0" borderId="638" xfId="0" applyNumberFormat="1" applyFont="1" applyBorder="1" applyAlignment="1" applyProtection="1">
      <alignment horizontal="left" vertical="center" wrapText="1"/>
      <protection hidden="1"/>
    </xf>
    <xf numFmtId="1" fontId="5" fillId="0" borderId="620" xfId="0" applyNumberFormat="1" applyFont="1" applyBorder="1" applyAlignment="1" applyProtection="1">
      <alignment horizontal="left" vertical="center" wrapText="1"/>
      <protection hidden="1"/>
    </xf>
    <xf numFmtId="1" fontId="5" fillId="0" borderId="651" xfId="0" applyNumberFormat="1" applyFont="1" applyBorder="1" applyAlignment="1">
      <alignment horizontal="center" vertical="center"/>
    </xf>
    <xf numFmtId="1" fontId="5" fillId="0" borderId="652" xfId="0" applyNumberFormat="1" applyFont="1" applyBorder="1" applyAlignment="1">
      <alignment horizontal="center" vertical="center"/>
    </xf>
    <xf numFmtId="1" fontId="5" fillId="0" borderId="649" xfId="0" applyNumberFormat="1" applyFont="1" applyBorder="1" applyAlignment="1">
      <alignment horizontal="center" vertical="center" wrapText="1"/>
    </xf>
    <xf numFmtId="1" fontId="5" fillId="0" borderId="659" xfId="0" applyNumberFormat="1" applyFont="1" applyBorder="1" applyAlignment="1">
      <alignment horizontal="center" vertical="center" wrapText="1"/>
    </xf>
    <xf numFmtId="1" fontId="5" fillId="0" borderId="665" xfId="0" applyNumberFormat="1" applyFont="1" applyBorder="1" applyAlignment="1">
      <alignment horizontal="center" vertical="center" wrapText="1"/>
    </xf>
    <xf numFmtId="1" fontId="5" fillId="0" borderId="663" xfId="0" applyNumberFormat="1" applyFont="1" applyBorder="1" applyAlignment="1">
      <alignment horizontal="center" vertical="center" wrapText="1"/>
    </xf>
    <xf numFmtId="1" fontId="5" fillId="0" borderId="663" xfId="0" applyNumberFormat="1" applyFont="1" applyBorder="1" applyAlignment="1">
      <alignment horizontal="center" vertical="center"/>
    </xf>
    <xf numFmtId="1" fontId="5" fillId="0" borderId="664" xfId="0" applyNumberFormat="1" applyFont="1" applyBorder="1" applyAlignment="1">
      <alignment horizontal="center" vertical="center" wrapText="1"/>
    </xf>
    <xf numFmtId="1" fontId="5" fillId="0" borderId="666" xfId="0" applyNumberFormat="1" applyFont="1" applyBorder="1" applyAlignment="1">
      <alignment horizontal="left" vertical="center" wrapText="1"/>
    </xf>
    <xf numFmtId="0" fontId="5" fillId="0" borderId="663" xfId="0" applyFont="1" applyBorder="1" applyAlignment="1">
      <alignment wrapText="1"/>
    </xf>
    <xf numFmtId="0" fontId="5" fillId="0" borderId="649" xfId="0" applyFont="1" applyBorder="1" applyAlignment="1">
      <alignment wrapText="1"/>
    </xf>
    <xf numFmtId="1" fontId="5" fillId="0" borderId="647" xfId="0" applyNumberFormat="1" applyFont="1" applyBorder="1" applyAlignment="1">
      <alignment wrapText="1"/>
    </xf>
    <xf numFmtId="1" fontId="5" fillId="0" borderId="662" xfId="0" applyNumberFormat="1" applyFont="1" applyBorder="1" applyAlignment="1">
      <alignment horizontal="center" vertical="center" wrapText="1"/>
    </xf>
    <xf numFmtId="1" fontId="5" fillId="0" borderId="662" xfId="0" applyNumberFormat="1" applyFont="1" applyBorder="1" applyAlignment="1">
      <alignment horizontal="center" vertical="center"/>
    </xf>
    <xf numFmtId="1" fontId="5" fillId="0" borderId="667" xfId="0" applyNumberFormat="1" applyFont="1" applyBorder="1" applyAlignment="1">
      <alignment horizontal="left" vertical="center" wrapText="1"/>
    </xf>
    <xf numFmtId="1" fontId="5" fillId="0" borderId="666" xfId="0" applyNumberFormat="1" applyFont="1" applyBorder="1" applyAlignment="1">
      <alignment horizontal="center" vertical="center" wrapText="1"/>
    </xf>
    <xf numFmtId="1" fontId="5" fillId="0" borderId="667" xfId="0" applyNumberFormat="1" applyFont="1" applyBorder="1" applyAlignment="1">
      <alignment horizontal="center" vertical="center" wrapText="1"/>
    </xf>
    <xf numFmtId="1" fontId="5" fillId="0" borderId="670" xfId="4" applyNumberFormat="1" applyFont="1" applyBorder="1" applyAlignment="1">
      <alignment horizontal="center" vertical="center" wrapText="1"/>
    </xf>
    <xf numFmtId="1" fontId="5" fillId="0" borderId="665" xfId="4" applyNumberFormat="1" applyFont="1" applyBorder="1" applyAlignment="1">
      <alignment horizontal="center" vertical="center" wrapText="1"/>
    </xf>
    <xf numFmtId="1" fontId="5" fillId="0" borderId="647" xfId="0" applyNumberFormat="1" applyFont="1" applyBorder="1"/>
    <xf numFmtId="1" fontId="5" fillId="0" borderId="671" xfId="0" applyNumberFormat="1" applyFont="1" applyBorder="1" applyAlignment="1">
      <alignment horizontal="center" vertical="center" wrapText="1"/>
    </xf>
    <xf numFmtId="1" fontId="5" fillId="0" borderId="670" xfId="0" applyNumberFormat="1" applyFont="1" applyBorder="1" applyAlignment="1">
      <alignment horizontal="center" vertical="center" wrapText="1"/>
    </xf>
    <xf numFmtId="1" fontId="5" fillId="9" borderId="666" xfId="0" applyNumberFormat="1" applyFont="1" applyFill="1" applyBorder="1" applyAlignment="1">
      <alignment horizontal="center" vertical="center" wrapText="1"/>
    </xf>
    <xf numFmtId="1" fontId="5" fillId="9" borderId="667" xfId="0" applyNumberFormat="1" applyFont="1" applyFill="1" applyBorder="1" applyAlignment="1">
      <alignment horizontal="center" vertical="center" wrapText="1"/>
    </xf>
    <xf numFmtId="1" fontId="5" fillId="9" borderId="620" xfId="0" applyNumberFormat="1" applyFont="1" applyFill="1" applyBorder="1" applyAlignment="1">
      <alignment horizontal="center" vertical="center" wrapText="1"/>
    </xf>
    <xf numFmtId="1" fontId="5" fillId="10" borderId="663" xfId="0" applyNumberFormat="1" applyFont="1" applyFill="1" applyBorder="1" applyAlignment="1">
      <alignment horizontal="center" vertical="center"/>
    </xf>
    <xf numFmtId="1" fontId="5" fillId="10" borderId="649" xfId="0" applyNumberFormat="1" applyFont="1" applyFill="1" applyBorder="1" applyAlignment="1">
      <alignment horizontal="center" vertical="center"/>
    </xf>
    <xf numFmtId="1" fontId="5" fillId="0" borderId="672" xfId="0" applyNumberFormat="1" applyFont="1" applyBorder="1" applyAlignment="1">
      <alignment horizontal="center" vertical="center" wrapText="1"/>
    </xf>
    <xf numFmtId="1" fontId="5" fillId="0" borderId="673" xfId="0" applyNumberFormat="1" applyFont="1" applyBorder="1" applyAlignment="1">
      <alignment horizontal="center" vertical="center" wrapText="1"/>
    </xf>
    <xf numFmtId="1" fontId="5" fillId="0" borderId="674" xfId="0" applyNumberFormat="1" applyFont="1" applyBorder="1" applyAlignment="1">
      <alignment horizontal="center" vertical="center" wrapText="1"/>
    </xf>
    <xf numFmtId="1" fontId="5" fillId="10" borderId="665" xfId="0" applyNumberFormat="1" applyFont="1" applyFill="1" applyBorder="1" applyAlignment="1">
      <alignment horizontal="center" vertical="center" wrapText="1"/>
    </xf>
    <xf numFmtId="1" fontId="5" fillId="10" borderId="539" xfId="0" applyNumberFormat="1" applyFont="1" applyFill="1" applyBorder="1" applyAlignment="1">
      <alignment horizontal="center" vertical="center" wrapText="1"/>
    </xf>
    <xf numFmtId="1" fontId="4" fillId="9" borderId="675" xfId="0" applyNumberFormat="1" applyFont="1" applyFill="1" applyBorder="1" applyAlignment="1">
      <alignment horizontal="left"/>
    </xf>
    <xf numFmtId="1" fontId="4" fillId="9" borderId="663" xfId="0" applyNumberFormat="1" applyFont="1" applyFill="1" applyBorder="1" applyAlignment="1">
      <alignment horizontal="left"/>
    </xf>
    <xf numFmtId="1" fontId="5" fillId="0" borderId="676" xfId="0" applyNumberFormat="1" applyFont="1" applyBorder="1" applyAlignment="1">
      <alignment horizontal="center" vertical="center" wrapText="1"/>
    </xf>
    <xf numFmtId="1" fontId="5" fillId="0" borderId="677" xfId="0" applyNumberFormat="1" applyFont="1" applyBorder="1" applyAlignment="1">
      <alignment horizontal="center" vertical="center" wrapText="1"/>
    </xf>
    <xf numFmtId="0" fontId="5" fillId="0" borderId="530" xfId="0" applyFont="1" applyBorder="1" applyAlignment="1">
      <alignment horizontal="center" wrapText="1"/>
    </xf>
    <xf numFmtId="1" fontId="5" fillId="0" borderId="1010" xfId="0" applyNumberFormat="1" applyFont="1" applyBorder="1" applyAlignment="1">
      <alignment horizontal="center" vertical="center" wrapText="1"/>
    </xf>
    <xf numFmtId="1" fontId="5" fillId="0" borderId="496" xfId="0" applyNumberFormat="1" applyFont="1" applyBorder="1" applyAlignment="1">
      <alignment horizontal="center" vertical="center" wrapText="1"/>
    </xf>
    <xf numFmtId="1" fontId="5" fillId="0" borderId="1029" xfId="0" applyNumberFormat="1" applyFont="1" applyBorder="1" applyAlignment="1">
      <alignment horizontal="center" vertical="center" wrapText="1"/>
    </xf>
    <xf numFmtId="1" fontId="5" fillId="0" borderId="950" xfId="0" applyNumberFormat="1" applyFont="1" applyBorder="1" applyAlignment="1">
      <alignment horizontal="center" vertical="center" wrapText="1"/>
    </xf>
    <xf numFmtId="1" fontId="5" fillId="0" borderId="515" xfId="0" applyNumberFormat="1" applyFont="1" applyBorder="1" applyAlignment="1">
      <alignment horizontal="left" wrapText="1"/>
    </xf>
    <xf numFmtId="1" fontId="5" fillId="0" borderId="1001" xfId="0" applyNumberFormat="1" applyFont="1" applyBorder="1" applyAlignment="1">
      <alignment horizontal="left" wrapText="1"/>
    </xf>
    <xf numFmtId="1" fontId="5" fillId="0" borderId="995" xfId="0" applyNumberFormat="1" applyFont="1" applyBorder="1" applyAlignment="1">
      <alignment horizontal="left" wrapText="1"/>
    </xf>
    <xf numFmtId="1" fontId="5" fillId="0" borderId="998" xfId="0" applyNumberFormat="1" applyFont="1" applyBorder="1"/>
    <xf numFmtId="0" fontId="5" fillId="0" borderId="523" xfId="0" applyFont="1" applyBorder="1" applyAlignment="1">
      <alignment horizontal="center" wrapText="1"/>
    </xf>
    <xf numFmtId="0" fontId="5" fillId="0" borderId="1026" xfId="0" applyFont="1" applyBorder="1" applyAlignment="1">
      <alignment horizontal="center" wrapText="1"/>
    </xf>
    <xf numFmtId="1" fontId="5" fillId="0" borderId="1001" xfId="0" applyNumberFormat="1" applyFont="1" applyBorder="1"/>
    <xf numFmtId="1" fontId="5" fillId="0" borderId="995" xfId="0" applyNumberFormat="1" applyFont="1" applyBorder="1"/>
    <xf numFmtId="1" fontId="5" fillId="0" borderId="941" xfId="0" applyNumberFormat="1" applyFont="1" applyBorder="1" applyAlignment="1">
      <alignment horizontal="left"/>
    </xf>
    <xf numFmtId="1" fontId="5" fillId="0" borderId="515" xfId="0" applyNumberFormat="1" applyFont="1" applyBorder="1" applyAlignment="1">
      <alignment horizontal="left" vertical="center" wrapText="1"/>
    </xf>
    <xf numFmtId="1" fontId="5" fillId="0" borderId="941" xfId="0" applyNumberFormat="1" applyFont="1" applyBorder="1" applyAlignment="1">
      <alignment horizontal="center" vertical="center" wrapText="1"/>
    </xf>
    <xf numFmtId="1" fontId="5" fillId="0" borderId="515" xfId="0" applyNumberFormat="1" applyFont="1" applyBorder="1"/>
    <xf numFmtId="1" fontId="5" fillId="0" borderId="516" xfId="0" applyNumberFormat="1" applyFont="1" applyBorder="1" applyAlignment="1" applyProtection="1">
      <alignment horizontal="left" wrapText="1"/>
      <protection hidden="1"/>
    </xf>
    <xf numFmtId="1" fontId="5" fillId="0" borderId="515" xfId="0" applyNumberFormat="1" applyFont="1" applyBorder="1" applyAlignment="1" applyProtection="1">
      <alignment horizontal="left" wrapText="1"/>
      <protection hidden="1"/>
    </xf>
    <xf numFmtId="1" fontId="5" fillId="0" borderId="516" xfId="0" applyNumberFormat="1" applyFont="1" applyBorder="1" applyAlignment="1" applyProtection="1">
      <alignment wrapText="1"/>
      <protection hidden="1"/>
    </xf>
    <xf numFmtId="1" fontId="5" fillId="0" borderId="515" xfId="0" applyNumberFormat="1" applyFont="1" applyBorder="1" applyAlignment="1" applyProtection="1">
      <alignment wrapText="1"/>
      <protection hidden="1"/>
    </xf>
    <xf numFmtId="1" fontId="5" fillId="0" borderId="1032" xfId="0" applyNumberFormat="1" applyFont="1" applyBorder="1"/>
    <xf numFmtId="1" fontId="5" fillId="0" borderId="1033" xfId="0" applyNumberFormat="1" applyFont="1" applyBorder="1"/>
    <xf numFmtId="1" fontId="5" fillId="0" borderId="978" xfId="0" applyNumberFormat="1" applyFont="1" applyBorder="1" applyAlignment="1">
      <alignment horizontal="left" vertical="center" wrapText="1"/>
    </xf>
    <xf numFmtId="0" fontId="5" fillId="12" borderId="964" xfId="0" applyFont="1" applyFill="1" applyBorder="1" applyAlignment="1">
      <alignment horizontal="center" vertical="center" wrapText="1"/>
    </xf>
    <xf numFmtId="0" fontId="5" fillId="12" borderId="968" xfId="0" applyFont="1" applyFill="1" applyBorder="1" applyAlignment="1">
      <alignment horizontal="center" vertical="center" wrapText="1"/>
    </xf>
    <xf numFmtId="0" fontId="5" fillId="12" borderId="950" xfId="0" applyFont="1" applyFill="1" applyBorder="1" applyAlignment="1">
      <alignment horizontal="center" vertical="center" wrapText="1"/>
    </xf>
    <xf numFmtId="0" fontId="5" fillId="12" borderId="967" xfId="0" applyFont="1" applyFill="1" applyBorder="1" applyAlignment="1">
      <alignment horizontal="center" vertical="center" wrapText="1"/>
    </xf>
    <xf numFmtId="0" fontId="5" fillId="0" borderId="1032" xfId="0" applyFont="1" applyBorder="1" applyAlignment="1">
      <alignment horizontal="center" vertical="center" wrapText="1"/>
    </xf>
    <xf numFmtId="0" fontId="5" fillId="0" borderId="1036" xfId="0" applyFont="1" applyBorder="1" applyAlignment="1">
      <alignment horizontal="center" vertical="center" wrapText="1"/>
    </xf>
    <xf numFmtId="0" fontId="5" fillId="0" borderId="1037" xfId="0" applyFont="1" applyBorder="1" applyAlignment="1">
      <alignment horizontal="center" vertical="center" wrapText="1"/>
    </xf>
    <xf numFmtId="0" fontId="5" fillId="0" borderId="1001" xfId="0" applyFont="1" applyBorder="1" applyAlignment="1">
      <alignment wrapText="1"/>
    </xf>
    <xf numFmtId="0" fontId="5" fillId="0" borderId="995" xfId="0" applyFont="1" applyBorder="1" applyAlignment="1">
      <alignment wrapText="1"/>
    </xf>
    <xf numFmtId="0" fontId="5" fillId="0" borderId="1038" xfId="0" applyFont="1" applyBorder="1" applyAlignment="1">
      <alignment horizontal="center" vertical="center" wrapText="1"/>
    </xf>
    <xf numFmtId="0" fontId="5" fillId="0" borderId="1017" xfId="0" applyFont="1" applyBorder="1" applyAlignment="1">
      <alignment horizontal="center" vertical="center" wrapText="1"/>
    </xf>
    <xf numFmtId="0" fontId="5" fillId="0" borderId="1033" xfId="0" applyFont="1" applyBorder="1" applyAlignment="1">
      <alignment horizontal="center" vertical="center" wrapText="1"/>
    </xf>
    <xf numFmtId="0" fontId="5" fillId="0" borderId="941" xfId="0" applyFont="1" applyBorder="1" applyAlignment="1">
      <alignment horizontal="center" vertical="center" wrapText="1"/>
    </xf>
    <xf numFmtId="1" fontId="5" fillId="0" borderId="1043" xfId="0" applyNumberFormat="1" applyFont="1" applyBorder="1" applyAlignment="1">
      <alignment horizontal="center" vertical="center" wrapText="1"/>
    </xf>
    <xf numFmtId="1" fontId="5" fillId="0" borderId="1032" xfId="0" applyNumberFormat="1" applyFont="1" applyBorder="1" applyAlignment="1">
      <alignment horizontal="center" vertical="center" wrapText="1"/>
    </xf>
    <xf numFmtId="1" fontId="5" fillId="0" borderId="1033" xfId="0" applyNumberFormat="1" applyFont="1" applyBorder="1" applyAlignment="1">
      <alignment horizontal="center" vertical="center" wrapText="1"/>
    </xf>
    <xf numFmtId="1" fontId="5" fillId="9" borderId="1032" xfId="0" applyNumberFormat="1" applyFont="1" applyFill="1" applyBorder="1" applyAlignment="1">
      <alignment horizontal="center" vertical="center" wrapText="1"/>
    </xf>
    <xf numFmtId="1" fontId="5" fillId="9" borderId="516" xfId="0" applyNumberFormat="1" applyFont="1" applyFill="1" applyBorder="1" applyAlignment="1">
      <alignment horizontal="center" vertical="center" wrapText="1"/>
    </xf>
    <xf numFmtId="1" fontId="5" fillId="9" borderId="1033" xfId="0" applyNumberFormat="1" applyFont="1" applyFill="1" applyBorder="1" applyAlignment="1">
      <alignment horizontal="center" vertical="center" wrapText="1"/>
    </xf>
    <xf numFmtId="1" fontId="5" fillId="9" borderId="1042" xfId="0" applyNumberFormat="1" applyFont="1" applyFill="1" applyBorder="1" applyAlignment="1">
      <alignment horizontal="center" vertical="center" wrapText="1"/>
    </xf>
    <xf numFmtId="1" fontId="5" fillId="9" borderId="1031" xfId="0" applyNumberFormat="1" applyFont="1" applyFill="1" applyBorder="1" applyAlignment="1">
      <alignment horizontal="center" vertical="center" wrapText="1"/>
    </xf>
    <xf numFmtId="1" fontId="5" fillId="3" borderId="516" xfId="0" applyNumberFormat="1" applyFont="1" applyFill="1" applyBorder="1" applyAlignment="1">
      <alignment horizontal="center" vertical="center" wrapText="1"/>
    </xf>
    <xf numFmtId="1" fontId="5" fillId="3" borderId="1033" xfId="0" applyNumberFormat="1" applyFont="1" applyFill="1" applyBorder="1" applyAlignment="1">
      <alignment horizontal="center" vertical="center" wrapText="1"/>
    </xf>
    <xf numFmtId="1" fontId="5" fillId="0" borderId="1042" xfId="0" applyNumberFormat="1" applyFont="1" applyBorder="1" applyAlignment="1">
      <alignment horizontal="center" vertical="center" wrapText="1"/>
    </xf>
    <xf numFmtId="1" fontId="5" fillId="0" borderId="1031" xfId="0" applyNumberFormat="1" applyFont="1" applyBorder="1" applyAlignment="1">
      <alignment horizontal="center" vertical="center" wrapText="1"/>
    </xf>
    <xf numFmtId="1" fontId="5" fillId="0" borderId="1032" xfId="0" applyNumberFormat="1" applyFont="1" applyBorder="1" applyAlignment="1">
      <alignment wrapText="1"/>
    </xf>
    <xf numFmtId="1" fontId="5" fillId="0" borderId="1033" xfId="0" applyNumberFormat="1" applyFont="1" applyBorder="1" applyAlignment="1">
      <alignment wrapText="1"/>
    </xf>
    <xf numFmtId="1" fontId="5" fillId="0" borderId="1001" xfId="0" applyNumberFormat="1" applyFont="1" applyBorder="1" applyAlignment="1">
      <alignment wrapText="1"/>
    </xf>
    <xf numFmtId="1" fontId="5" fillId="0" borderId="995" xfId="0" applyNumberFormat="1" applyFont="1" applyBorder="1" applyAlignment="1">
      <alignment wrapText="1"/>
    </xf>
    <xf numFmtId="1" fontId="5" fillId="0" borderId="1044" xfId="0" applyNumberFormat="1" applyFont="1" applyBorder="1" applyAlignment="1">
      <alignment horizontal="center" vertical="center" wrapText="1"/>
    </xf>
    <xf numFmtId="1" fontId="5" fillId="0" borderId="1032" xfId="0" applyNumberFormat="1" applyFont="1" applyBorder="1" applyAlignment="1">
      <alignment horizontal="center" vertical="center"/>
    </xf>
    <xf numFmtId="1" fontId="5" fillId="0" borderId="1033" xfId="0" applyNumberFormat="1" applyFont="1" applyBorder="1" applyAlignment="1">
      <alignment horizontal="center" vertical="center"/>
    </xf>
    <xf numFmtId="1" fontId="5" fillId="0" borderId="1042" xfId="0" applyNumberFormat="1" applyFont="1" applyBorder="1" applyAlignment="1">
      <alignment horizontal="center" vertical="center"/>
    </xf>
    <xf numFmtId="1" fontId="5" fillId="0" borderId="1042" xfId="0" applyNumberFormat="1" applyFont="1" applyBorder="1" applyAlignment="1">
      <alignment horizontal="left" vertical="center" wrapText="1"/>
    </xf>
    <xf numFmtId="1" fontId="5" fillId="0" borderId="978" xfId="0" applyNumberFormat="1" applyFont="1" applyBorder="1" applyAlignment="1">
      <alignment horizontal="center" vertical="center" wrapText="1"/>
    </xf>
    <xf numFmtId="1" fontId="5" fillId="0" borderId="1050" xfId="0" applyNumberFormat="1" applyFont="1" applyBorder="1" applyAlignment="1">
      <alignment horizontal="center"/>
    </xf>
    <xf numFmtId="1" fontId="5" fillId="0" borderId="516" xfId="0" applyNumberFormat="1" applyFont="1" applyBorder="1" applyAlignment="1">
      <alignment horizontal="center"/>
    </xf>
    <xf numFmtId="1" fontId="5" fillId="0" borderId="1044" xfId="0" applyNumberFormat="1" applyFont="1" applyBorder="1" applyAlignment="1">
      <alignment horizontal="center"/>
    </xf>
    <xf numFmtId="1" fontId="5" fillId="0" borderId="1045" xfId="0" applyNumberFormat="1" applyFont="1" applyBorder="1" applyAlignment="1">
      <alignment horizontal="center"/>
    </xf>
    <xf numFmtId="1" fontId="5" fillId="0" borderId="1042" xfId="0" applyNumberFormat="1" applyFont="1" applyBorder="1" applyAlignment="1">
      <alignment horizontal="center"/>
    </xf>
    <xf numFmtId="1" fontId="5" fillId="0" borderId="1031" xfId="0" applyNumberFormat="1" applyFont="1" applyBorder="1" applyAlignment="1">
      <alignment horizontal="center"/>
    </xf>
    <xf numFmtId="1" fontId="5" fillId="0" borderId="941" xfId="0" applyNumberFormat="1" applyFont="1" applyBorder="1"/>
    <xf numFmtId="1" fontId="5" fillId="0" borderId="1057" xfId="0" applyNumberFormat="1" applyFont="1" applyBorder="1" applyAlignment="1">
      <alignment horizontal="center" vertical="center" wrapText="1"/>
    </xf>
    <xf numFmtId="1" fontId="5" fillId="0" borderId="1054" xfId="0" applyNumberFormat="1" applyFont="1" applyBorder="1" applyAlignment="1">
      <alignment horizontal="center" vertical="center" wrapText="1"/>
    </xf>
    <xf numFmtId="1" fontId="5" fillId="0" borderId="1056" xfId="0" applyNumberFormat="1" applyFont="1" applyBorder="1" applyAlignment="1">
      <alignment horizontal="center" vertical="center" wrapText="1"/>
    </xf>
    <xf numFmtId="1" fontId="5" fillId="0" borderId="1058" xfId="0" applyNumberFormat="1" applyFont="1" applyBorder="1" applyAlignment="1">
      <alignment horizontal="center" vertical="center" wrapText="1"/>
    </xf>
    <xf numFmtId="1" fontId="5" fillId="0" borderId="1053" xfId="0" applyNumberFormat="1" applyFont="1" applyBorder="1" applyAlignment="1">
      <alignment horizontal="center" vertical="center" wrapText="1"/>
    </xf>
    <xf numFmtId="1" fontId="5" fillId="0" borderId="1055" xfId="0" applyNumberFormat="1" applyFont="1" applyBorder="1" applyAlignment="1">
      <alignment horizontal="center" vertical="center" wrapText="1"/>
    </xf>
    <xf numFmtId="1" fontId="5" fillId="0" borderId="1062" xfId="0" applyNumberFormat="1" applyFont="1" applyBorder="1" applyAlignment="1">
      <alignment horizontal="left" vertical="center" wrapText="1"/>
    </xf>
    <xf numFmtId="1" fontId="5" fillId="0" borderId="1065" xfId="0" applyNumberFormat="1" applyFont="1" applyBorder="1" applyAlignment="1">
      <alignment horizontal="center"/>
    </xf>
    <xf numFmtId="1" fontId="5" fillId="0" borderId="1066" xfId="0" applyNumberFormat="1" applyFont="1" applyBorder="1" applyAlignment="1">
      <alignment horizontal="center" vertical="center" wrapText="1"/>
    </xf>
    <xf numFmtId="1" fontId="5" fillId="0" borderId="1053" xfId="0" applyNumberFormat="1" applyFont="1" applyBorder="1" applyAlignment="1">
      <alignment horizontal="center" vertical="center"/>
    </xf>
    <xf numFmtId="1" fontId="5" fillId="0" borderId="1055" xfId="0" applyNumberFormat="1" applyFont="1" applyBorder="1" applyAlignment="1">
      <alignment horizontal="center" vertical="center"/>
    </xf>
    <xf numFmtId="1" fontId="5" fillId="0" borderId="1065" xfId="0" applyNumberFormat="1" applyFont="1" applyBorder="1" applyAlignment="1">
      <alignment horizontal="center" vertical="center" wrapText="1"/>
    </xf>
    <xf numFmtId="1" fontId="5" fillId="0" borderId="1065" xfId="0" applyNumberFormat="1" applyFont="1" applyBorder="1" applyAlignment="1">
      <alignment horizontal="center" vertical="center"/>
    </xf>
    <xf numFmtId="1" fontId="5" fillId="0" borderId="1053" xfId="0" applyNumberFormat="1" applyFont="1" applyBorder="1" applyAlignment="1">
      <alignment wrapText="1"/>
    </xf>
    <xf numFmtId="1" fontId="5" fillId="0" borderId="1055" xfId="0" applyNumberFormat="1" applyFont="1" applyBorder="1" applyAlignment="1">
      <alignment wrapText="1"/>
    </xf>
    <xf numFmtId="1" fontId="5" fillId="0" borderId="1062" xfId="0" applyNumberFormat="1" applyFont="1" applyBorder="1" applyAlignment="1">
      <alignment horizontal="center" vertical="center" wrapText="1"/>
    </xf>
    <xf numFmtId="1" fontId="4" fillId="0" borderId="1054" xfId="0" applyNumberFormat="1" applyFont="1" applyBorder="1"/>
    <xf numFmtId="1" fontId="4" fillId="0" borderId="1055" xfId="0" applyNumberFormat="1" applyFont="1" applyBorder="1"/>
    <xf numFmtId="1" fontId="4" fillId="0" borderId="1053" xfId="0" applyNumberFormat="1" applyFont="1" applyBorder="1" applyAlignment="1">
      <alignment wrapText="1"/>
    </xf>
    <xf numFmtId="1" fontId="4" fillId="0" borderId="1055" xfId="0" applyNumberFormat="1" applyFont="1" applyBorder="1" applyAlignment="1">
      <alignment wrapText="1"/>
    </xf>
    <xf numFmtId="1" fontId="5" fillId="0" borderId="1063" xfId="0" applyNumberFormat="1" applyFont="1" applyBorder="1" applyAlignment="1">
      <alignment horizontal="center" vertical="center" wrapText="1"/>
    </xf>
    <xf numFmtId="1" fontId="5" fillId="0" borderId="1068" xfId="0" applyNumberFormat="1" applyFont="1" applyBorder="1" applyAlignment="1">
      <alignment horizontal="center" vertical="center" wrapText="1"/>
    </xf>
    <xf numFmtId="1" fontId="5" fillId="0" borderId="1063" xfId="0" applyNumberFormat="1" applyFont="1" applyBorder="1" applyAlignment="1">
      <alignment horizontal="left" wrapText="1"/>
    </xf>
    <xf numFmtId="1" fontId="4" fillId="0" borderId="1053" xfId="0" applyNumberFormat="1" applyFont="1" applyBorder="1"/>
    <xf numFmtId="1" fontId="5" fillId="0" borderId="1014" xfId="0" applyNumberFormat="1" applyFont="1" applyBorder="1" applyAlignment="1">
      <alignment horizontal="center" vertical="center" wrapText="1"/>
    </xf>
    <xf numFmtId="1" fontId="5" fillId="0" borderId="1062" xfId="0" applyNumberFormat="1" applyFont="1" applyBorder="1" applyAlignment="1" applyProtection="1">
      <alignment horizontal="center" vertical="center"/>
      <protection hidden="1"/>
    </xf>
    <xf numFmtId="1" fontId="5" fillId="0" borderId="978" xfId="0" applyNumberFormat="1" applyFont="1" applyBorder="1" applyAlignment="1" applyProtection="1">
      <alignment horizontal="center" vertical="center"/>
      <protection hidden="1"/>
    </xf>
    <xf numFmtId="1" fontId="5" fillId="0" borderId="1062" xfId="0" applyNumberFormat="1" applyFont="1" applyBorder="1" applyAlignment="1" applyProtection="1">
      <alignment horizontal="center" vertical="center" wrapText="1"/>
      <protection hidden="1"/>
    </xf>
    <xf numFmtId="1" fontId="5" fillId="0" borderId="978" xfId="0" applyNumberFormat="1" applyFont="1" applyBorder="1" applyAlignment="1" applyProtection="1">
      <alignment horizontal="center" vertical="center" wrapText="1"/>
      <protection hidden="1"/>
    </xf>
    <xf numFmtId="1" fontId="5" fillId="0" borderId="1053" xfId="0" applyNumberFormat="1" applyFont="1" applyBorder="1" applyAlignment="1" applyProtection="1">
      <alignment horizontal="center" vertical="center"/>
      <protection hidden="1"/>
    </xf>
    <xf numFmtId="1" fontId="5" fillId="0" borderId="1054" xfId="0" applyNumberFormat="1" applyFont="1" applyBorder="1" applyAlignment="1" applyProtection="1">
      <alignment horizontal="center" vertical="center"/>
      <protection hidden="1"/>
    </xf>
    <xf numFmtId="1" fontId="5" fillId="0" borderId="1056" xfId="0" applyNumberFormat="1" applyFont="1" applyBorder="1" applyAlignment="1" applyProtection="1">
      <alignment horizontal="center" vertical="center"/>
      <protection hidden="1"/>
    </xf>
    <xf numFmtId="1" fontId="5" fillId="0" borderId="1072" xfId="0" applyNumberFormat="1" applyFont="1" applyBorder="1" applyAlignment="1">
      <alignment horizontal="center" vertical="center" wrapText="1"/>
    </xf>
    <xf numFmtId="1" fontId="5" fillId="0" borderId="1073" xfId="0" applyNumberFormat="1" applyFont="1" applyBorder="1" applyAlignment="1">
      <alignment horizontal="center" vertical="center" wrapText="1"/>
    </xf>
    <xf numFmtId="1" fontId="5" fillId="0" borderId="1062" xfId="0" applyNumberFormat="1" applyFont="1" applyBorder="1" applyAlignment="1" applyProtection="1">
      <alignment horizontal="left" vertical="center" wrapText="1"/>
      <protection hidden="1"/>
    </xf>
    <xf numFmtId="1" fontId="5" fillId="0" borderId="1054" xfId="0" applyNumberFormat="1" applyFont="1" applyBorder="1" applyAlignment="1">
      <alignment horizontal="center" vertical="center"/>
    </xf>
    <xf numFmtId="1" fontId="5" fillId="0" borderId="1056" xfId="0" applyNumberFormat="1" applyFont="1" applyBorder="1" applyAlignment="1">
      <alignment horizontal="center" vertical="center"/>
    </xf>
    <xf numFmtId="1" fontId="5" fillId="0" borderId="1012" xfId="0" applyNumberFormat="1" applyFont="1" applyBorder="1" applyAlignment="1">
      <alignment horizontal="center" vertical="center" wrapText="1"/>
    </xf>
    <xf numFmtId="1" fontId="5" fillId="0" borderId="1081" xfId="0" applyNumberFormat="1" applyFont="1" applyBorder="1" applyAlignment="1">
      <alignment horizontal="left" vertical="center"/>
    </xf>
    <xf numFmtId="1" fontId="5" fillId="0" borderId="1081" xfId="0" applyNumberFormat="1" applyFont="1" applyBorder="1" applyAlignment="1">
      <alignment horizontal="center" vertical="center" wrapText="1"/>
    </xf>
    <xf numFmtId="1" fontId="5" fillId="0" borderId="1044" xfId="0" applyNumberFormat="1" applyFont="1" applyBorder="1" applyAlignment="1">
      <alignment horizontal="center" vertical="center"/>
    </xf>
    <xf numFmtId="1" fontId="5" fillId="0" borderId="1082" xfId="0" applyNumberFormat="1" applyFont="1" applyBorder="1" applyAlignment="1">
      <alignment horizontal="center" vertical="center" wrapText="1"/>
    </xf>
    <xf numFmtId="0" fontId="5" fillId="0" borderId="1033" xfId="0" applyFont="1" applyBorder="1" applyAlignment="1">
      <alignment wrapText="1"/>
    </xf>
    <xf numFmtId="1" fontId="5" fillId="0" borderId="1042" xfId="0" applyNumberFormat="1" applyFont="1" applyBorder="1" applyAlignment="1">
      <alignment wrapText="1"/>
    </xf>
    <xf numFmtId="1" fontId="5" fillId="0" borderId="1083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1" fontId="5" fillId="0" borderId="1083" xfId="0" applyNumberFormat="1" applyFont="1" applyBorder="1" applyAlignment="1">
      <alignment horizontal="center" vertical="center"/>
    </xf>
    <xf numFmtId="1" fontId="5" fillId="0" borderId="1082" xfId="0" applyNumberFormat="1" applyFont="1" applyBorder="1" applyAlignment="1">
      <alignment horizontal="center" vertical="center"/>
    </xf>
    <xf numFmtId="1" fontId="5" fillId="0" borderId="1081" xfId="0" applyNumberFormat="1" applyFont="1" applyBorder="1" applyAlignment="1">
      <alignment horizontal="center" vertical="center"/>
    </xf>
    <xf numFmtId="1" fontId="5" fillId="0" borderId="1081" xfId="4" applyNumberFormat="1" applyFont="1" applyBorder="1" applyAlignment="1">
      <alignment horizontal="center" vertical="center" wrapText="1"/>
    </xf>
    <xf numFmtId="1" fontId="5" fillId="0" borderId="1042" xfId="0" applyNumberFormat="1" applyFont="1" applyBorder="1"/>
    <xf numFmtId="1" fontId="5" fillId="0" borderId="1084" xfId="0" applyNumberFormat="1" applyFont="1" applyBorder="1" applyAlignment="1">
      <alignment horizontal="center" vertical="center" wrapText="1"/>
    </xf>
    <xf numFmtId="1" fontId="5" fillId="0" borderId="1085" xfId="0" applyNumberFormat="1" applyFont="1" applyBorder="1" applyAlignment="1">
      <alignment horizontal="center" vertical="center" wrapText="1"/>
    </xf>
    <xf numFmtId="1" fontId="5" fillId="0" borderId="1081" xfId="0" applyNumberFormat="1" applyFont="1" applyBorder="1" applyAlignment="1">
      <alignment horizontal="left" vertical="center" wrapText="1"/>
    </xf>
    <xf numFmtId="1" fontId="5" fillId="9" borderId="978" xfId="0" applyNumberFormat="1" applyFont="1" applyFill="1" applyBorder="1" applyAlignment="1">
      <alignment horizontal="center" vertical="center" wrapText="1"/>
    </xf>
    <xf numFmtId="1" fontId="5" fillId="10" borderId="1033" xfId="0" applyNumberFormat="1" applyFont="1" applyFill="1" applyBorder="1" applyAlignment="1">
      <alignment horizontal="center" vertical="center"/>
    </xf>
    <xf numFmtId="1" fontId="5" fillId="0" borderId="1088" xfId="0" applyNumberFormat="1" applyFont="1" applyBorder="1" applyAlignment="1">
      <alignment horizontal="center" vertical="center" wrapText="1"/>
    </xf>
    <xf numFmtId="1" fontId="5" fillId="0" borderId="1024" xfId="0" applyNumberFormat="1" applyFont="1" applyBorder="1" applyAlignment="1">
      <alignment horizontal="center" vertical="center" wrapText="1"/>
    </xf>
    <xf numFmtId="1" fontId="5" fillId="0" borderId="956" xfId="0" applyNumberFormat="1" applyFont="1" applyBorder="1" applyAlignment="1">
      <alignment horizontal="center" vertical="center" wrapText="1"/>
    </xf>
    <xf numFmtId="1" fontId="5" fillId="10" borderId="1084" xfId="0" applyNumberFormat="1" applyFont="1" applyFill="1" applyBorder="1" applyAlignment="1">
      <alignment horizontal="center" vertical="center" wrapText="1"/>
    </xf>
    <xf numFmtId="1" fontId="5" fillId="10" borderId="1082" xfId="0" applyNumberFormat="1" applyFont="1" applyFill="1" applyBorder="1" applyAlignment="1">
      <alignment horizontal="center" vertical="center" wrapText="1"/>
    </xf>
    <xf numFmtId="1" fontId="4" fillId="9" borderId="1089" xfId="0" applyNumberFormat="1" applyFont="1" applyFill="1" applyBorder="1" applyAlignment="1">
      <alignment horizontal="left"/>
    </xf>
    <xf numFmtId="1" fontId="5" fillId="0" borderId="1050" xfId="0" applyNumberFormat="1" applyFont="1" applyBorder="1" applyAlignment="1">
      <alignment horizontal="center" vertical="center" wrapText="1"/>
    </xf>
    <xf numFmtId="1" fontId="5" fillId="0" borderId="1090" xfId="0" applyNumberFormat="1" applyFont="1" applyBorder="1" applyAlignment="1">
      <alignment horizontal="center" vertical="center" wrapText="1"/>
    </xf>
    <xf numFmtId="1" fontId="5" fillId="0" borderId="1091" xfId="0" applyNumberFormat="1" applyFont="1" applyBorder="1" applyAlignment="1">
      <alignment horizontal="center" vertical="center" wrapText="1"/>
    </xf>
    <xf numFmtId="1" fontId="5" fillId="0" borderId="678" xfId="0" applyNumberFormat="1" applyFont="1" applyBorder="1" applyAlignment="1">
      <alignment horizontal="center" vertical="center" wrapText="1"/>
    </xf>
    <xf numFmtId="1" fontId="5" fillId="0" borderId="687" xfId="0" applyNumberFormat="1" applyFont="1" applyBorder="1" applyAlignment="1">
      <alignment horizontal="center" vertical="center" wrapText="1"/>
    </xf>
    <xf numFmtId="1" fontId="5" fillId="0" borderId="688" xfId="0" applyNumberFormat="1" applyFont="1" applyBorder="1" applyAlignment="1">
      <alignment horizontal="left" wrapText="1"/>
    </xf>
    <xf numFmtId="1" fontId="5" fillId="0" borderId="689" xfId="0" applyNumberFormat="1" applyFont="1" applyBorder="1" applyAlignment="1">
      <alignment horizontal="left" wrapText="1"/>
    </xf>
    <xf numFmtId="1" fontId="5" fillId="0" borderId="684" xfId="0" applyNumberFormat="1" applyFont="1" applyBorder="1" applyAlignment="1">
      <alignment horizontal="left" wrapText="1"/>
    </xf>
    <xf numFmtId="1" fontId="5" fillId="0" borderId="685" xfId="0" applyNumberFormat="1" applyFont="1" applyBorder="1" applyAlignment="1">
      <alignment horizontal="center" vertical="center" wrapText="1"/>
    </xf>
    <xf numFmtId="1" fontId="5" fillId="0" borderId="686" xfId="0" applyNumberFormat="1" applyFont="1" applyBorder="1" applyAlignment="1">
      <alignment horizontal="center" vertical="center" wrapText="1"/>
    </xf>
    <xf numFmtId="0" fontId="5" fillId="0" borderId="686" xfId="0" applyFont="1" applyBorder="1" applyAlignment="1">
      <alignment horizontal="center" wrapText="1"/>
    </xf>
    <xf numFmtId="0" fontId="5" fillId="0" borderId="690" xfId="0" applyFont="1" applyBorder="1" applyAlignment="1">
      <alignment horizontal="center" wrapText="1"/>
    </xf>
    <xf numFmtId="1" fontId="5" fillId="0" borderId="688" xfId="0" applyNumberFormat="1" applyFont="1" applyBorder="1" applyAlignment="1">
      <alignment horizontal="center" vertical="center" wrapText="1"/>
    </xf>
    <xf numFmtId="1" fontId="5" fillId="0" borderId="694" xfId="0" applyNumberFormat="1" applyFont="1" applyBorder="1" applyAlignment="1">
      <alignment horizontal="center" vertical="center" wrapText="1"/>
    </xf>
    <xf numFmtId="1" fontId="5" fillId="0" borderId="689" xfId="0" applyNumberFormat="1" applyFont="1" applyBorder="1" applyAlignment="1">
      <alignment horizontal="center" vertical="center" wrapText="1"/>
    </xf>
    <xf numFmtId="1" fontId="5" fillId="0" borderId="698" xfId="0" applyNumberFormat="1" applyFont="1" applyBorder="1" applyAlignment="1">
      <alignment horizontal="center" vertical="center" wrapText="1"/>
    </xf>
    <xf numFmtId="1" fontId="5" fillId="0" borderId="700" xfId="0" applyNumberFormat="1" applyFont="1" applyBorder="1"/>
    <xf numFmtId="1" fontId="5" fillId="0" borderId="684" xfId="0" applyNumberFormat="1" applyFont="1" applyBorder="1"/>
    <xf numFmtId="1" fontId="5" fillId="0" borderId="693" xfId="0" applyNumberFormat="1" applyFont="1" applyBorder="1" applyAlignment="1">
      <alignment horizontal="center" vertical="center" wrapText="1"/>
    </xf>
    <xf numFmtId="1" fontId="5" fillId="0" borderId="688" xfId="0" applyNumberFormat="1" applyFont="1" applyBorder="1" applyAlignment="1">
      <alignment horizontal="center" vertical="center"/>
    </xf>
    <xf numFmtId="1" fontId="5" fillId="0" borderId="694" xfId="0" applyNumberFormat="1" applyFont="1" applyBorder="1" applyAlignment="1">
      <alignment horizontal="center" vertical="center"/>
    </xf>
    <xf numFmtId="1" fontId="5" fillId="0" borderId="695" xfId="0" applyNumberFormat="1" applyFont="1" applyBorder="1" applyAlignment="1">
      <alignment horizontal="center" vertical="center"/>
    </xf>
    <xf numFmtId="1" fontId="5" fillId="0" borderId="696" xfId="0" applyNumberFormat="1" applyFont="1" applyBorder="1" applyAlignment="1">
      <alignment horizontal="center" vertical="center" wrapText="1"/>
    </xf>
    <xf numFmtId="1" fontId="5" fillId="0" borderId="697" xfId="0" applyNumberFormat="1" applyFont="1" applyBorder="1" applyAlignment="1">
      <alignment horizontal="center" vertical="center" wrapText="1"/>
    </xf>
    <xf numFmtId="1" fontId="5" fillId="0" borderId="700" xfId="0" applyNumberFormat="1" applyFont="1" applyBorder="1" applyAlignment="1">
      <alignment horizontal="left" vertical="center" wrapText="1"/>
    </xf>
    <xf numFmtId="1" fontId="5" fillId="0" borderId="693" xfId="0" applyNumberFormat="1" applyFont="1" applyBorder="1" applyAlignment="1">
      <alignment horizontal="left" vertical="center" wrapText="1"/>
    </xf>
    <xf numFmtId="1" fontId="5" fillId="0" borderId="688" xfId="0" applyNumberFormat="1" applyFont="1" applyBorder="1" applyAlignment="1">
      <alignment horizontal="left" vertical="center" wrapText="1"/>
    </xf>
    <xf numFmtId="1" fontId="5" fillId="0" borderId="689" xfId="0" applyNumberFormat="1" applyFont="1" applyBorder="1" applyAlignment="1">
      <alignment horizontal="left" vertical="center" wrapText="1"/>
    </xf>
    <xf numFmtId="1" fontId="5" fillId="0" borderId="688" xfId="0" applyNumberFormat="1" applyFont="1" applyBorder="1"/>
    <xf numFmtId="1" fontId="5" fillId="0" borderId="689" xfId="0" applyNumberFormat="1" applyFont="1" applyBorder="1"/>
    <xf numFmtId="1" fontId="5" fillId="0" borderId="694" xfId="0" applyNumberFormat="1" applyFont="1" applyBorder="1" applyAlignment="1" applyProtection="1">
      <alignment horizontal="left" wrapText="1"/>
      <protection hidden="1"/>
    </xf>
    <xf numFmtId="1" fontId="5" fillId="0" borderId="689" xfId="0" applyNumberFormat="1" applyFont="1" applyBorder="1" applyAlignment="1" applyProtection="1">
      <alignment horizontal="left" wrapText="1"/>
      <protection hidden="1"/>
    </xf>
    <xf numFmtId="1" fontId="5" fillId="0" borderId="694" xfId="0" applyNumberFormat="1" applyFont="1" applyBorder="1" applyAlignment="1" applyProtection="1">
      <alignment wrapText="1"/>
      <protection hidden="1"/>
    </xf>
    <xf numFmtId="1" fontId="5" fillId="0" borderId="689" xfId="0" applyNumberFormat="1" applyFont="1" applyBorder="1" applyAlignment="1" applyProtection="1">
      <alignment wrapText="1"/>
      <protection hidden="1"/>
    </xf>
    <xf numFmtId="0" fontId="5" fillId="12" borderId="681" xfId="0" applyFont="1" applyFill="1" applyBorder="1" applyAlignment="1">
      <alignment horizontal="center" vertical="center" wrapText="1"/>
    </xf>
    <xf numFmtId="0" fontId="5" fillId="12" borderId="708" xfId="0" applyFont="1" applyFill="1" applyBorder="1" applyAlignment="1">
      <alignment horizontal="center" vertical="center" wrapText="1"/>
    </xf>
    <xf numFmtId="0" fontId="5" fillId="0" borderId="688" xfId="0" applyFont="1" applyBorder="1" applyAlignment="1">
      <alignment horizontal="center" vertical="center" wrapText="1"/>
    </xf>
    <xf numFmtId="0" fontId="5" fillId="0" borderId="704" xfId="0" applyFont="1" applyBorder="1" applyAlignment="1">
      <alignment horizontal="center" vertical="center" wrapText="1"/>
    </xf>
    <xf numFmtId="0" fontId="5" fillId="0" borderId="705" xfId="0" applyFont="1" applyBorder="1" applyAlignment="1">
      <alignment horizontal="center" vertical="center" wrapText="1"/>
    </xf>
    <xf numFmtId="0" fontId="5" fillId="0" borderId="684" xfId="0" applyFont="1" applyBorder="1" applyAlignment="1">
      <alignment wrapText="1"/>
    </xf>
    <xf numFmtId="0" fontId="5" fillId="0" borderId="706" xfId="0" applyFont="1" applyBorder="1" applyAlignment="1">
      <alignment horizontal="center" vertical="center" wrapText="1"/>
    </xf>
    <xf numFmtId="0" fontId="5" fillId="0" borderId="694" xfId="0" applyFont="1" applyBorder="1" applyAlignment="1">
      <alignment horizontal="center" vertical="center" wrapText="1"/>
    </xf>
    <xf numFmtId="0" fontId="5" fillId="0" borderId="689" xfId="0" applyFont="1" applyBorder="1" applyAlignment="1">
      <alignment horizontal="center" vertical="center" wrapText="1"/>
    </xf>
    <xf numFmtId="0" fontId="5" fillId="0" borderId="685" xfId="0" applyFont="1" applyBorder="1" applyAlignment="1">
      <alignment horizontal="center" vertical="center" wrapText="1"/>
    </xf>
    <xf numFmtId="0" fontId="5" fillId="0" borderId="427" xfId="0" applyFont="1" applyBorder="1" applyAlignment="1">
      <alignment horizontal="center" vertical="center" wrapText="1"/>
    </xf>
    <xf numFmtId="1" fontId="5" fillId="0" borderId="709" xfId="0" applyNumberFormat="1" applyFont="1" applyBorder="1" applyAlignment="1">
      <alignment horizontal="center" vertical="center" wrapText="1"/>
    </xf>
    <xf numFmtId="1" fontId="5" fillId="9" borderId="688" xfId="0" applyNumberFormat="1" applyFont="1" applyFill="1" applyBorder="1" applyAlignment="1">
      <alignment horizontal="center" vertical="center" wrapText="1"/>
    </xf>
    <xf numFmtId="1" fontId="5" fillId="9" borderId="694" xfId="0" applyNumberFormat="1" applyFont="1" applyFill="1" applyBorder="1" applyAlignment="1">
      <alignment horizontal="center" vertical="center" wrapText="1"/>
    </xf>
    <xf numFmtId="1" fontId="5" fillId="9" borderId="689" xfId="0" applyNumberFormat="1" applyFont="1" applyFill="1" applyBorder="1" applyAlignment="1">
      <alignment horizontal="center" vertical="center" wrapText="1"/>
    </xf>
    <xf numFmtId="1" fontId="5" fillId="9" borderId="700" xfId="0" applyNumberFormat="1" applyFont="1" applyFill="1" applyBorder="1" applyAlignment="1">
      <alignment horizontal="center" vertical="center" wrapText="1"/>
    </xf>
    <xf numFmtId="1" fontId="5" fillId="9" borderId="702" xfId="0" applyNumberFormat="1" applyFont="1" applyFill="1" applyBorder="1" applyAlignment="1">
      <alignment horizontal="center" vertical="center" wrapText="1"/>
    </xf>
    <xf numFmtId="1" fontId="5" fillId="3" borderId="694" xfId="0" applyNumberFormat="1" applyFont="1" applyFill="1" applyBorder="1" applyAlignment="1">
      <alignment horizontal="center" vertical="center" wrapText="1"/>
    </xf>
    <xf numFmtId="1" fontId="5" fillId="3" borderId="689" xfId="0" applyNumberFormat="1" applyFont="1" applyFill="1" applyBorder="1" applyAlignment="1">
      <alignment horizontal="center" vertical="center" wrapText="1"/>
    </xf>
    <xf numFmtId="1" fontId="5" fillId="0" borderId="700" xfId="0" applyNumberFormat="1" applyFont="1" applyBorder="1" applyAlignment="1">
      <alignment horizontal="center" vertical="center" wrapText="1"/>
    </xf>
    <xf numFmtId="1" fontId="5" fillId="0" borderId="702" xfId="0" applyNumberFormat="1" applyFont="1" applyBorder="1" applyAlignment="1">
      <alignment horizontal="center" vertical="center" wrapText="1"/>
    </xf>
    <xf numFmtId="1" fontId="5" fillId="0" borderId="688" xfId="0" applyNumberFormat="1" applyFont="1" applyBorder="1" applyAlignment="1">
      <alignment wrapText="1"/>
    </xf>
    <xf numFmtId="1" fontId="5" fillId="0" borderId="689" xfId="0" applyNumberFormat="1" applyFont="1" applyBorder="1" applyAlignment="1">
      <alignment wrapText="1"/>
    </xf>
    <xf numFmtId="1" fontId="5" fillId="0" borderId="684" xfId="0" applyNumberFormat="1" applyFont="1" applyBorder="1" applyAlignment="1">
      <alignment wrapText="1"/>
    </xf>
    <xf numFmtId="1" fontId="5" fillId="0" borderId="695" xfId="0" applyNumberFormat="1" applyFont="1" applyBorder="1" applyAlignment="1">
      <alignment horizontal="center" vertical="center" wrapText="1"/>
    </xf>
    <xf numFmtId="1" fontId="5" fillId="0" borderId="689" xfId="0" applyNumberFormat="1" applyFont="1" applyBorder="1" applyAlignment="1">
      <alignment horizontal="center" vertical="center"/>
    </xf>
    <xf numFmtId="1" fontId="5" fillId="0" borderId="700" xfId="0" applyNumberFormat="1" applyFont="1" applyBorder="1" applyAlignment="1">
      <alignment horizontal="center" vertical="center"/>
    </xf>
    <xf numFmtId="1" fontId="5" fillId="0" borderId="714" xfId="0" applyNumberFormat="1" applyFont="1" applyBorder="1" applyAlignment="1">
      <alignment horizontal="center"/>
    </xf>
    <xf numFmtId="1" fontId="5" fillId="0" borderId="694" xfId="0" applyNumberFormat="1" applyFont="1" applyBorder="1" applyAlignment="1">
      <alignment horizontal="center"/>
    </xf>
    <xf numFmtId="1" fontId="5" fillId="0" borderId="695" xfId="0" applyNumberFormat="1" applyFont="1" applyBorder="1" applyAlignment="1">
      <alignment horizontal="center"/>
    </xf>
    <xf numFmtId="1" fontId="5" fillId="0" borderId="710" xfId="0" applyNumberFormat="1" applyFont="1" applyBorder="1" applyAlignment="1">
      <alignment horizontal="center"/>
    </xf>
    <xf numFmtId="1" fontId="5" fillId="0" borderId="700" xfId="0" applyNumberFormat="1" applyFont="1" applyBorder="1" applyAlignment="1">
      <alignment horizontal="center"/>
    </xf>
    <xf numFmtId="1" fontId="5" fillId="0" borderId="702" xfId="0" applyNumberFormat="1" applyFont="1" applyBorder="1" applyAlignment="1">
      <alignment horizontal="center"/>
    </xf>
    <xf numFmtId="1" fontId="5" fillId="0" borderId="717" xfId="0" applyNumberFormat="1" applyFont="1" applyBorder="1" applyAlignment="1">
      <alignment horizontal="center" vertical="center" wrapText="1"/>
    </xf>
    <xf numFmtId="1" fontId="5" fillId="0" borderId="719" xfId="0" applyNumberFormat="1" applyFont="1" applyBorder="1" applyAlignment="1">
      <alignment horizontal="center" vertical="center" wrapText="1"/>
    </xf>
    <xf numFmtId="1" fontId="5" fillId="0" borderId="720" xfId="0" applyNumberFormat="1" applyFont="1" applyBorder="1" applyAlignment="1">
      <alignment horizontal="center" vertical="center" wrapText="1"/>
    </xf>
    <xf numFmtId="1" fontId="5" fillId="0" borderId="721" xfId="0" applyNumberFormat="1" applyFont="1" applyBorder="1" applyAlignment="1">
      <alignment horizontal="center" vertical="center" wrapText="1"/>
    </xf>
    <xf numFmtId="1" fontId="5" fillId="0" borderId="724" xfId="0" applyNumberFormat="1" applyFont="1" applyBorder="1" applyAlignment="1">
      <alignment horizontal="left" vertical="center" wrapText="1"/>
    </xf>
    <xf numFmtId="1" fontId="5" fillId="0" borderId="718" xfId="0" applyNumberFormat="1" applyFont="1" applyBorder="1" applyAlignment="1">
      <alignment horizontal="center" vertical="center" wrapText="1"/>
    </xf>
    <xf numFmtId="1" fontId="5" fillId="0" borderId="714" xfId="0" applyNumberFormat="1" applyFont="1" applyBorder="1" applyAlignment="1">
      <alignment horizontal="center" vertical="center" wrapText="1"/>
    </xf>
    <xf numFmtId="1" fontId="4" fillId="0" borderId="694" xfId="0" applyNumberFormat="1" applyFont="1" applyBorder="1"/>
    <xf numFmtId="1" fontId="4" fillId="0" borderId="689" xfId="0" applyNumberFormat="1" applyFont="1" applyBorder="1"/>
    <xf numFmtId="1" fontId="4" fillId="0" borderId="688" xfId="0" applyNumberFormat="1" applyFont="1" applyBorder="1" applyAlignment="1">
      <alignment wrapText="1"/>
    </xf>
    <xf numFmtId="1" fontId="4" fillId="0" borderId="689" xfId="0" applyNumberFormat="1" applyFont="1" applyBorder="1" applyAlignment="1">
      <alignment wrapText="1"/>
    </xf>
    <xf numFmtId="1" fontId="5" fillId="0" borderId="684" xfId="0" applyNumberFormat="1" applyFont="1" applyBorder="1" applyAlignment="1">
      <alignment horizontal="center" vertical="center" wrapText="1"/>
    </xf>
    <xf numFmtId="1" fontId="4" fillId="0" borderId="688" xfId="0" applyNumberFormat="1" applyFont="1" applyBorder="1"/>
    <xf numFmtId="1" fontId="5" fillId="0" borderId="345" xfId="0" applyNumberFormat="1" applyFont="1" applyBorder="1" applyAlignment="1" applyProtection="1">
      <alignment horizontal="center" vertical="center"/>
      <protection hidden="1"/>
    </xf>
    <xf numFmtId="1" fontId="5" fillId="0" borderId="667" xfId="0" applyNumberFormat="1" applyFont="1" applyBorder="1" applyAlignment="1" applyProtection="1">
      <alignment horizontal="center" vertical="center"/>
      <protection hidden="1"/>
    </xf>
    <xf numFmtId="1" fontId="5" fillId="0" borderId="345" xfId="0" applyNumberFormat="1" applyFont="1" applyBorder="1" applyAlignment="1" applyProtection="1">
      <alignment horizontal="center" vertical="center" wrapText="1"/>
      <protection hidden="1"/>
    </xf>
    <xf numFmtId="1" fontId="5" fillId="0" borderId="667" xfId="0" applyNumberFormat="1" applyFont="1" applyBorder="1" applyAlignment="1" applyProtection="1">
      <alignment horizontal="center" vertical="center" wrapText="1"/>
      <protection hidden="1"/>
    </xf>
    <xf numFmtId="1" fontId="5" fillId="0" borderId="688" xfId="0" applyNumberFormat="1" applyFont="1" applyBorder="1" applyAlignment="1" applyProtection="1">
      <alignment horizontal="center" vertical="center"/>
      <protection hidden="1"/>
    </xf>
    <xf numFmtId="1" fontId="5" fillId="0" borderId="694" xfId="0" applyNumberFormat="1" applyFont="1" applyBorder="1" applyAlignment="1" applyProtection="1">
      <alignment horizontal="center" vertical="center"/>
      <protection hidden="1"/>
    </xf>
    <xf numFmtId="1" fontId="5" fillId="0" borderId="695" xfId="0" applyNumberFormat="1" applyFont="1" applyBorder="1" applyAlignment="1" applyProtection="1">
      <alignment horizontal="center" vertical="center"/>
      <protection hidden="1"/>
    </xf>
    <xf numFmtId="1" fontId="5" fillId="0" borderId="345" xfId="0" applyNumberFormat="1" applyFont="1" applyBorder="1" applyAlignment="1" applyProtection="1">
      <alignment horizontal="left" vertical="center" wrapText="1"/>
      <protection hidden="1"/>
    </xf>
    <xf numFmtId="1" fontId="5" fillId="0" borderId="730" xfId="0" applyNumberFormat="1" applyFont="1" applyBorder="1" applyAlignment="1">
      <alignment horizontal="center" vertical="center" wrapText="1"/>
    </xf>
    <xf numFmtId="1" fontId="5" fillId="0" borderId="737" xfId="0" applyNumberFormat="1" applyFont="1" applyBorder="1" applyAlignment="1">
      <alignment horizontal="left" vertical="center"/>
    </xf>
    <xf numFmtId="1" fontId="5" fillId="0" borderId="737" xfId="0" applyNumberFormat="1" applyFont="1" applyBorder="1" applyAlignment="1">
      <alignment horizontal="center" vertical="center" wrapText="1"/>
    </xf>
    <xf numFmtId="1" fontId="5" fillId="0" borderId="738" xfId="0" applyNumberFormat="1" applyFont="1" applyBorder="1" applyAlignment="1">
      <alignment horizontal="center" vertical="center" wrapText="1"/>
    </xf>
    <xf numFmtId="0" fontId="5" fillId="0" borderId="694" xfId="0" applyFont="1" applyBorder="1" applyAlignment="1">
      <alignment wrapText="1"/>
    </xf>
    <xf numFmtId="0" fontId="5" fillId="0" borderId="689" xfId="0" applyFont="1" applyBorder="1" applyAlignment="1">
      <alignment wrapText="1"/>
    </xf>
    <xf numFmtId="1" fontId="5" fillId="0" borderId="700" xfId="0" applyNumberFormat="1" applyFont="1" applyBorder="1" applyAlignment="1">
      <alignment wrapText="1"/>
    </xf>
    <xf numFmtId="1" fontId="5" fillId="0" borderId="739" xfId="0" applyNumberFormat="1" applyFont="1" applyBorder="1" applyAlignment="1">
      <alignment horizontal="center" vertical="center" wrapText="1"/>
    </xf>
    <xf numFmtId="1" fontId="5" fillId="0" borderId="334" xfId="0" applyNumberFormat="1" applyFont="1" applyBorder="1" applyAlignment="1">
      <alignment horizontal="center" vertical="center"/>
    </xf>
    <xf numFmtId="1" fontId="5" fillId="0" borderId="739" xfId="0" applyNumberFormat="1" applyFont="1" applyBorder="1" applyAlignment="1">
      <alignment horizontal="center" vertical="center"/>
    </xf>
    <xf numFmtId="1" fontId="5" fillId="0" borderId="738" xfId="0" applyNumberFormat="1" applyFont="1" applyBorder="1" applyAlignment="1">
      <alignment horizontal="center" vertical="center"/>
    </xf>
    <xf numFmtId="1" fontId="5" fillId="0" borderId="737" xfId="0" applyNumberFormat="1" applyFont="1" applyBorder="1" applyAlignment="1">
      <alignment horizontal="center" vertical="center"/>
    </xf>
    <xf numFmtId="1" fontId="5" fillId="0" borderId="740" xfId="0" applyNumberFormat="1" applyFont="1" applyBorder="1" applyAlignment="1">
      <alignment horizontal="left" vertical="center" wrapText="1"/>
    </xf>
    <xf numFmtId="1" fontId="5" fillId="0" borderId="740" xfId="0" applyNumberFormat="1" applyFont="1" applyBorder="1" applyAlignment="1">
      <alignment horizontal="center" vertical="center" wrapText="1"/>
    </xf>
    <xf numFmtId="1" fontId="5" fillId="0" borderId="737" xfId="4" applyNumberFormat="1" applyFont="1" applyBorder="1" applyAlignment="1">
      <alignment horizontal="center" vertical="center" wrapText="1"/>
    </xf>
    <xf numFmtId="1" fontId="5" fillId="0" borderId="741" xfId="0" applyNumberFormat="1" applyFont="1" applyBorder="1" applyAlignment="1">
      <alignment horizontal="center" vertical="center" wrapText="1"/>
    </xf>
    <xf numFmtId="1" fontId="5" fillId="0" borderId="742" xfId="0" applyNumberFormat="1" applyFont="1" applyBorder="1" applyAlignment="1">
      <alignment horizontal="center" vertical="center" wrapText="1"/>
    </xf>
    <xf numFmtId="1" fontId="5" fillId="0" borderId="737" xfId="0" applyNumberFormat="1" applyFont="1" applyBorder="1" applyAlignment="1">
      <alignment horizontal="left" vertical="center" wrapText="1"/>
    </xf>
    <xf numFmtId="1" fontId="5" fillId="9" borderId="345" xfId="0" applyNumberFormat="1" applyFont="1" applyFill="1" applyBorder="1" applyAlignment="1">
      <alignment horizontal="center" vertical="center" wrapText="1"/>
    </xf>
    <xf numFmtId="1" fontId="5" fillId="9" borderId="740" xfId="0" applyNumberFormat="1" applyFont="1" applyFill="1" applyBorder="1" applyAlignment="1">
      <alignment horizontal="center" vertical="center" wrapText="1"/>
    </xf>
    <xf numFmtId="1" fontId="5" fillId="10" borderId="694" xfId="0" applyNumberFormat="1" applyFont="1" applyFill="1" applyBorder="1" applyAlignment="1">
      <alignment horizontal="center" vertical="center"/>
    </xf>
    <xf numFmtId="1" fontId="5" fillId="10" borderId="689" xfId="0" applyNumberFormat="1" applyFont="1" applyFill="1" applyBorder="1" applyAlignment="1">
      <alignment horizontal="center" vertical="center"/>
    </xf>
    <xf numFmtId="1" fontId="5" fillId="0" borderId="290" xfId="0" applyNumberFormat="1" applyFont="1" applyBorder="1" applyAlignment="1">
      <alignment horizontal="center" vertical="center" wrapText="1"/>
    </xf>
    <xf numFmtId="1" fontId="5" fillId="0" borderId="745" xfId="0" applyNumberFormat="1" applyFont="1" applyBorder="1" applyAlignment="1">
      <alignment horizontal="center" vertical="center" wrapText="1"/>
    </xf>
    <xf numFmtId="1" fontId="5" fillId="0" borderId="746" xfId="0" applyNumberFormat="1" applyFont="1" applyBorder="1" applyAlignment="1">
      <alignment horizontal="center" vertical="center" wrapText="1"/>
    </xf>
    <xf numFmtId="1" fontId="5" fillId="10" borderId="741" xfId="0" applyNumberFormat="1" applyFont="1" applyFill="1" applyBorder="1" applyAlignment="1">
      <alignment horizontal="center" vertical="center" wrapText="1"/>
    </xf>
    <xf numFmtId="1" fontId="5" fillId="10" borderId="738" xfId="0" applyNumberFormat="1" applyFont="1" applyFill="1" applyBorder="1" applyAlignment="1">
      <alignment horizontal="center" vertical="center" wrapText="1"/>
    </xf>
    <xf numFmtId="1" fontId="4" fillId="9" borderId="747" xfId="0" applyNumberFormat="1" applyFont="1" applyFill="1" applyBorder="1" applyAlignment="1">
      <alignment horizontal="left"/>
    </xf>
    <xf numFmtId="1" fontId="4" fillId="9" borderId="694" xfId="0" applyNumberFormat="1" applyFont="1" applyFill="1" applyBorder="1" applyAlignment="1">
      <alignment horizontal="left"/>
    </xf>
    <xf numFmtId="1" fontId="5" fillId="0" borderId="748" xfId="0" applyNumberFormat="1" applyFont="1" applyBorder="1" applyAlignment="1">
      <alignment horizontal="center" vertical="center" wrapText="1"/>
    </xf>
    <xf numFmtId="1" fontId="5" fillId="0" borderId="749" xfId="0" applyNumberFormat="1" applyFont="1" applyBorder="1" applyAlignment="1">
      <alignment horizontal="center" vertical="center" wrapText="1"/>
    </xf>
    <xf numFmtId="1" fontId="5" fillId="0" borderId="750" xfId="0" applyNumberFormat="1" applyFont="1" applyBorder="1" applyAlignment="1">
      <alignment horizontal="center" vertical="center" wrapText="1"/>
    </xf>
    <xf numFmtId="1" fontId="5" fillId="0" borderId="492" xfId="0" applyNumberFormat="1" applyFont="1" applyBorder="1" applyAlignment="1">
      <alignment horizontal="center" vertical="center"/>
    </xf>
    <xf numFmtId="1" fontId="5" fillId="0" borderId="482" xfId="0" applyNumberFormat="1" applyFont="1" applyBorder="1" applyAlignment="1">
      <alignment horizontal="left" wrapText="1"/>
    </xf>
    <xf numFmtId="1" fontId="5" fillId="0" borderId="757" xfId="0" applyNumberFormat="1" applyFont="1" applyBorder="1" applyAlignment="1">
      <alignment horizontal="left" wrapText="1"/>
    </xf>
    <xf numFmtId="1" fontId="5" fillId="0" borderId="756" xfId="0" applyNumberFormat="1" applyFont="1" applyBorder="1" applyAlignment="1">
      <alignment horizontal="left" wrapText="1"/>
    </xf>
    <xf numFmtId="1" fontId="5" fillId="0" borderId="725" xfId="0" applyNumberFormat="1" applyFont="1" applyBorder="1"/>
    <xf numFmtId="1" fontId="5" fillId="0" borderId="757" xfId="0" applyNumberFormat="1" applyFont="1" applyBorder="1"/>
    <xf numFmtId="1" fontId="5" fillId="0" borderId="756" xfId="0" applyNumberFormat="1" applyFont="1" applyBorder="1"/>
    <xf numFmtId="1" fontId="5" fillId="0" borderId="482" xfId="0" applyNumberFormat="1" applyFont="1" applyBorder="1" applyAlignment="1">
      <alignment horizontal="left" vertical="center" wrapText="1"/>
    </xf>
    <xf numFmtId="1" fontId="5" fillId="0" borderId="482" xfId="0" applyNumberFormat="1" applyFont="1" applyBorder="1" applyAlignment="1" applyProtection="1">
      <alignment horizontal="left" wrapText="1"/>
      <protection hidden="1"/>
    </xf>
    <xf numFmtId="1" fontId="5" fillId="0" borderId="482" xfId="0" applyNumberFormat="1" applyFont="1" applyBorder="1" applyAlignment="1" applyProtection="1">
      <alignment wrapText="1"/>
      <protection hidden="1"/>
    </xf>
    <xf numFmtId="0" fontId="5" fillId="12" borderId="759" xfId="0" applyFont="1" applyFill="1" applyBorder="1" applyAlignment="1">
      <alignment horizontal="center" vertical="center" wrapText="1"/>
    </xf>
    <xf numFmtId="0" fontId="5" fillId="0" borderId="760" xfId="0" applyFont="1" applyBorder="1" applyAlignment="1">
      <alignment horizontal="center" vertical="center" wrapText="1"/>
    </xf>
    <xf numFmtId="0" fontId="5" fillId="0" borderId="757" xfId="0" applyFont="1" applyBorder="1" applyAlignment="1">
      <alignment wrapText="1"/>
    </xf>
    <xf numFmtId="0" fontId="5" fillId="0" borderId="756" xfId="0" applyFont="1" applyBorder="1" applyAlignment="1">
      <alignment wrapText="1"/>
    </xf>
    <xf numFmtId="0" fontId="5" fillId="0" borderId="761" xfId="0" applyFont="1" applyBorder="1" applyAlignment="1">
      <alignment horizontal="center" vertical="center" wrapText="1"/>
    </xf>
    <xf numFmtId="0" fontId="5" fillId="0" borderId="491" xfId="0" applyFont="1" applyBorder="1" applyAlignment="1">
      <alignment horizontal="center" vertical="center" wrapText="1"/>
    </xf>
    <xf numFmtId="0" fontId="5" fillId="0" borderId="678" xfId="0" applyFont="1" applyBorder="1" applyAlignment="1">
      <alignment horizontal="center" vertical="center" wrapText="1"/>
    </xf>
    <xf numFmtId="0" fontId="5" fillId="0" borderId="303" xfId="0" applyFont="1" applyBorder="1" applyAlignment="1">
      <alignment horizontal="center" vertical="center" wrapText="1"/>
    </xf>
    <xf numFmtId="1" fontId="5" fillId="9" borderId="491" xfId="0" applyNumberFormat="1" applyFont="1" applyFill="1" applyBorder="1" applyAlignment="1">
      <alignment horizontal="center" vertical="center" wrapText="1"/>
    </xf>
    <xf numFmtId="1" fontId="5" fillId="9" borderId="758" xfId="0" applyNumberFormat="1" applyFont="1" applyFill="1" applyBorder="1" applyAlignment="1">
      <alignment horizontal="center" vertical="center" wrapText="1"/>
    </xf>
    <xf numFmtId="1" fontId="5" fillId="3" borderId="491" xfId="0" applyNumberFormat="1" applyFont="1" applyFill="1" applyBorder="1" applyAlignment="1">
      <alignment horizontal="center" vertical="center" wrapText="1"/>
    </xf>
    <xf numFmtId="1" fontId="5" fillId="0" borderId="758" xfId="0" applyNumberFormat="1" applyFont="1" applyBorder="1" applyAlignment="1">
      <alignment horizontal="center" vertical="center" wrapText="1"/>
    </xf>
    <xf numFmtId="1" fontId="5" fillId="0" borderId="491" xfId="0" applyNumberFormat="1" applyFont="1" applyBorder="1" applyAlignment="1">
      <alignment wrapText="1"/>
    </xf>
    <xf numFmtId="1" fontId="5" fillId="0" borderId="757" xfId="0" applyNumberFormat="1" applyFont="1" applyBorder="1" applyAlignment="1">
      <alignment wrapText="1"/>
    </xf>
    <xf numFmtId="1" fontId="5" fillId="0" borderId="756" xfId="0" applyNumberFormat="1" applyFont="1" applyBorder="1" applyAlignment="1">
      <alignment wrapText="1"/>
    </xf>
    <xf numFmtId="1" fontId="5" fillId="0" borderId="769" xfId="0" applyNumberFormat="1" applyFont="1" applyBorder="1" applyAlignment="1">
      <alignment horizontal="center" vertical="center"/>
    </xf>
    <xf numFmtId="1" fontId="5" fillId="0" borderId="769" xfId="0" applyNumberFormat="1" applyFont="1" applyBorder="1" applyAlignment="1">
      <alignment horizontal="center" vertical="center" wrapText="1"/>
    </xf>
    <xf numFmtId="1" fontId="5" fillId="0" borderId="769" xfId="0" applyNumberFormat="1" applyFont="1" applyBorder="1"/>
    <xf numFmtId="1" fontId="5" fillId="0" borderId="492" xfId="0" applyNumberFormat="1" applyFont="1" applyBorder="1" applyAlignment="1">
      <alignment horizontal="center"/>
    </xf>
    <xf numFmtId="1" fontId="5" fillId="0" borderId="758" xfId="0" applyNumberFormat="1" applyFont="1" applyBorder="1" applyAlignment="1">
      <alignment horizontal="center"/>
    </xf>
    <xf numFmtId="1" fontId="5" fillId="0" borderId="728" xfId="0" applyNumberFormat="1" applyFont="1" applyBorder="1" applyAlignment="1">
      <alignment horizontal="left" wrapText="1"/>
    </xf>
    <xf numFmtId="1" fontId="5" fillId="0" borderId="773" xfId="0" applyNumberFormat="1" applyFont="1" applyBorder="1" applyAlignment="1">
      <alignment horizontal="center" vertical="center" wrapText="1"/>
    </xf>
    <xf numFmtId="1" fontId="5" fillId="0" borderId="775" xfId="0" applyNumberFormat="1" applyFont="1" applyBorder="1" applyAlignment="1">
      <alignment horizontal="center" vertical="center" wrapText="1"/>
    </xf>
    <xf numFmtId="1" fontId="5" fillId="0" borderId="776" xfId="0" applyNumberFormat="1" applyFont="1" applyBorder="1" applyAlignment="1">
      <alignment horizontal="center" vertical="center" wrapText="1"/>
    </xf>
    <xf numFmtId="1" fontId="5" fillId="0" borderId="777" xfId="0" applyNumberFormat="1" applyFont="1" applyBorder="1" applyAlignment="1">
      <alignment horizontal="center" vertical="center" wrapText="1"/>
    </xf>
    <xf numFmtId="1" fontId="5" fillId="0" borderId="780" xfId="0" applyNumberFormat="1" applyFont="1" applyBorder="1" applyAlignment="1">
      <alignment horizontal="left" vertical="center" wrapText="1"/>
    </xf>
    <xf numFmtId="1" fontId="5" fillId="0" borderId="785" xfId="0" applyNumberFormat="1" applyFont="1" applyBorder="1" applyAlignment="1">
      <alignment horizontal="center"/>
    </xf>
    <xf numFmtId="1" fontId="5" fillId="0" borderId="772" xfId="0" applyNumberFormat="1" applyFont="1" applyBorder="1" applyAlignment="1">
      <alignment horizontal="center" vertical="center" wrapText="1"/>
    </xf>
    <xf numFmtId="1" fontId="5" fillId="0" borderId="774" xfId="0" applyNumberFormat="1" applyFont="1" applyBorder="1" applyAlignment="1">
      <alignment horizontal="center" vertical="center" wrapText="1"/>
    </xf>
    <xf numFmtId="1" fontId="5" fillId="0" borderId="790" xfId="0" applyNumberFormat="1" applyFont="1" applyBorder="1" applyAlignment="1">
      <alignment horizontal="center" vertical="center" wrapText="1"/>
    </xf>
    <xf numFmtId="1" fontId="5" fillId="0" borderId="789" xfId="0" applyNumberFormat="1" applyFont="1" applyBorder="1" applyAlignment="1">
      <alignment horizontal="center" vertical="center" wrapText="1"/>
    </xf>
    <xf numFmtId="1" fontId="5" fillId="0" borderId="773" xfId="0" applyNumberFormat="1" applyFont="1" applyBorder="1" applyAlignment="1">
      <alignment horizontal="center" vertical="center"/>
    </xf>
    <xf numFmtId="1" fontId="5" fillId="0" borderId="775" xfId="0" applyNumberFormat="1" applyFont="1" applyBorder="1" applyAlignment="1">
      <alignment horizontal="center" vertical="center"/>
    </xf>
    <xf numFmtId="1" fontId="5" fillId="0" borderId="785" xfId="0" applyNumberFormat="1" applyFont="1" applyBorder="1" applyAlignment="1">
      <alignment horizontal="center" vertical="center" wrapText="1"/>
    </xf>
    <xf numFmtId="1" fontId="5" fillId="0" borderId="785" xfId="0" applyNumberFormat="1" applyFont="1" applyBorder="1" applyAlignment="1">
      <alignment horizontal="center" vertical="center"/>
    </xf>
    <xf numFmtId="1" fontId="5" fillId="0" borderId="773" xfId="0" applyNumberFormat="1" applyFont="1" applyBorder="1" applyAlignment="1">
      <alignment wrapText="1"/>
    </xf>
    <xf numFmtId="1" fontId="5" fillId="0" borderId="775" xfId="0" applyNumberFormat="1" applyFont="1" applyBorder="1" applyAlignment="1">
      <alignment wrapText="1"/>
    </xf>
    <xf numFmtId="1" fontId="5" fillId="0" borderId="780" xfId="0" applyNumberFormat="1" applyFont="1" applyBorder="1" applyAlignment="1">
      <alignment horizontal="center" vertical="center" wrapText="1"/>
    </xf>
    <xf numFmtId="1" fontId="4" fillId="0" borderId="774" xfId="0" applyNumberFormat="1" applyFont="1" applyBorder="1"/>
    <xf numFmtId="1" fontId="4" fillId="0" borderId="775" xfId="0" applyNumberFormat="1" applyFont="1" applyBorder="1"/>
    <xf numFmtId="1" fontId="4" fillId="0" borderId="773" xfId="0" applyNumberFormat="1" applyFont="1" applyBorder="1" applyAlignment="1">
      <alignment wrapText="1"/>
    </xf>
    <xf numFmtId="1" fontId="4" fillId="0" borderId="775" xfId="0" applyNumberFormat="1" applyFont="1" applyBorder="1" applyAlignment="1">
      <alignment wrapText="1"/>
    </xf>
    <xf numFmtId="1" fontId="5" fillId="0" borderId="792" xfId="0" applyNumberFormat="1" applyFont="1" applyBorder="1" applyAlignment="1">
      <alignment horizontal="center" vertical="center" wrapText="1"/>
    </xf>
    <xf numFmtId="1" fontId="5" fillId="0" borderId="784" xfId="0" applyNumberFormat="1" applyFont="1" applyBorder="1" applyAlignment="1">
      <alignment horizontal="center" vertical="center" wrapText="1"/>
    </xf>
    <xf numFmtId="1" fontId="5" fillId="0" borderId="796" xfId="0" applyNumberFormat="1" applyFont="1" applyBorder="1" applyAlignment="1">
      <alignment horizontal="center" vertical="center" wrapText="1"/>
    </xf>
    <xf numFmtId="1" fontId="5" fillId="0" borderId="801" xfId="0" applyNumberFormat="1" applyFont="1" applyBorder="1" applyAlignment="1">
      <alignment horizontal="left" wrapText="1"/>
    </xf>
    <xf numFmtId="1" fontId="5" fillId="0" borderId="784" xfId="0" applyNumberFormat="1" applyFont="1" applyBorder="1" applyAlignment="1">
      <alignment horizontal="left" wrapText="1"/>
    </xf>
    <xf numFmtId="1" fontId="4" fillId="0" borderId="773" xfId="0" applyNumberFormat="1" applyFont="1" applyBorder="1"/>
    <xf numFmtId="1" fontId="5" fillId="0" borderId="800" xfId="0" applyNumberFormat="1" applyFont="1" applyBorder="1" applyAlignment="1">
      <alignment horizontal="center" vertical="center" wrapText="1"/>
    </xf>
    <xf numFmtId="1" fontId="5" fillId="0" borderId="780" xfId="0" applyNumberFormat="1" applyFont="1" applyBorder="1" applyAlignment="1" applyProtection="1">
      <alignment horizontal="center" vertical="center"/>
      <protection hidden="1"/>
    </xf>
    <xf numFmtId="1" fontId="5" fillId="0" borderId="740" xfId="0" applyNumberFormat="1" applyFont="1" applyBorder="1" applyAlignment="1" applyProtection="1">
      <alignment horizontal="center" vertical="center"/>
      <protection hidden="1"/>
    </xf>
    <xf numFmtId="1" fontId="5" fillId="0" borderId="780" xfId="0" applyNumberFormat="1" applyFont="1" applyBorder="1" applyAlignment="1" applyProtection="1">
      <alignment horizontal="center" vertical="center" wrapText="1"/>
      <protection hidden="1"/>
    </xf>
    <xf numFmtId="1" fontId="5" fillId="0" borderId="740" xfId="0" applyNumberFormat="1" applyFont="1" applyBorder="1" applyAlignment="1" applyProtection="1">
      <alignment horizontal="center" vertical="center" wrapText="1"/>
      <protection hidden="1"/>
    </xf>
    <xf numFmtId="1" fontId="5" fillId="0" borderId="773" xfId="0" applyNumberFormat="1" applyFont="1" applyBorder="1" applyAlignment="1" applyProtection="1">
      <alignment horizontal="center" vertical="center"/>
      <protection hidden="1"/>
    </xf>
    <xf numFmtId="1" fontId="5" fillId="0" borderId="774" xfId="0" applyNumberFormat="1" applyFont="1" applyBorder="1" applyAlignment="1" applyProtection="1">
      <alignment horizontal="center" vertical="center"/>
      <protection hidden="1"/>
    </xf>
    <xf numFmtId="1" fontId="5" fillId="0" borderId="776" xfId="0" applyNumberFormat="1" applyFont="1" applyBorder="1" applyAlignment="1" applyProtection="1">
      <alignment horizontal="center" vertical="center"/>
      <protection hidden="1"/>
    </xf>
    <xf numFmtId="1" fontId="5" fillId="0" borderId="803" xfId="0" applyNumberFormat="1" applyFont="1" applyBorder="1" applyAlignment="1">
      <alignment horizontal="center" vertical="center" wrapText="1"/>
    </xf>
    <xf numFmtId="1" fontId="5" fillId="0" borderId="804" xfId="0" applyNumberFormat="1" applyFont="1" applyBorder="1" applyAlignment="1">
      <alignment horizontal="center" vertical="center" wrapText="1"/>
    </xf>
    <xf numFmtId="1" fontId="5" fillId="0" borderId="780" xfId="0" applyNumberFormat="1" applyFont="1" applyBorder="1" applyAlignment="1" applyProtection="1">
      <alignment horizontal="left" vertical="center" wrapText="1"/>
      <protection hidden="1"/>
    </xf>
    <xf numFmtId="1" fontId="5" fillId="0" borderId="776" xfId="0" applyNumberFormat="1" applyFont="1" applyBorder="1" applyAlignment="1">
      <alignment horizontal="center" vertical="center"/>
    </xf>
    <xf numFmtId="0" fontId="5" fillId="0" borderId="456" xfId="0" applyFont="1" applyBorder="1" applyAlignment="1">
      <alignment wrapText="1"/>
    </xf>
    <xf numFmtId="0" fontId="5" fillId="0" borderId="775" xfId="0" applyFont="1" applyBorder="1" applyAlignment="1">
      <alignment wrapText="1"/>
    </xf>
    <xf numFmtId="1" fontId="5" fillId="0" borderId="785" xfId="0" applyNumberFormat="1" applyFont="1" applyBorder="1" applyAlignment="1">
      <alignment wrapText="1"/>
    </xf>
    <xf numFmtId="1" fontId="5" fillId="0" borderId="454" xfId="0" applyNumberFormat="1" applyFont="1" applyBorder="1" applyAlignment="1">
      <alignment horizontal="center" vertical="center"/>
    </xf>
    <xf numFmtId="1" fontId="5" fillId="0" borderId="471" xfId="4" applyNumberFormat="1" applyFont="1" applyBorder="1" applyAlignment="1">
      <alignment horizontal="center" vertical="center" wrapText="1"/>
    </xf>
    <xf numFmtId="1" fontId="5" fillId="0" borderId="459" xfId="4" applyNumberFormat="1" applyFont="1" applyBorder="1" applyAlignment="1">
      <alignment horizontal="center" vertical="center" wrapText="1"/>
    </xf>
    <xf numFmtId="1" fontId="5" fillId="0" borderId="785" xfId="0" applyNumberFormat="1" applyFont="1" applyBorder="1"/>
    <xf numFmtId="1" fontId="5" fillId="9" borderId="465" xfId="0" applyNumberFormat="1" applyFont="1" applyFill="1" applyBorder="1" applyAlignment="1">
      <alignment horizontal="center" vertical="center" wrapText="1"/>
    </xf>
    <xf numFmtId="1" fontId="5" fillId="10" borderId="456" xfId="0" applyNumberFormat="1" applyFont="1" applyFill="1" applyBorder="1" applyAlignment="1">
      <alignment horizontal="center" vertical="center"/>
    </xf>
    <xf numFmtId="1" fontId="5" fillId="10" borderId="775" xfId="0" applyNumberFormat="1" applyFont="1" applyFill="1" applyBorder="1" applyAlignment="1">
      <alignment horizontal="center" vertical="center"/>
    </xf>
    <xf numFmtId="1" fontId="5" fillId="0" borderId="816" xfId="0" applyNumberFormat="1" applyFont="1" applyBorder="1" applyAlignment="1">
      <alignment horizontal="center" vertical="center" wrapText="1"/>
    </xf>
    <xf numFmtId="1" fontId="5" fillId="10" borderId="459" xfId="0" applyNumberFormat="1" applyFont="1" applyFill="1" applyBorder="1" applyAlignment="1">
      <alignment horizontal="center" vertical="center" wrapText="1"/>
    </xf>
    <xf numFmtId="1" fontId="4" fillId="9" borderId="818" xfId="0" applyNumberFormat="1" applyFont="1" applyFill="1" applyBorder="1" applyAlignment="1">
      <alignment horizontal="left"/>
    </xf>
    <xf numFmtId="1" fontId="4" fillId="9" borderId="456" xfId="0" applyNumberFormat="1" applyFont="1" applyFill="1" applyBorder="1" applyAlignment="1">
      <alignment horizontal="left"/>
    </xf>
    <xf numFmtId="1" fontId="5" fillId="0" borderId="819" xfId="0" applyNumberFormat="1" applyFont="1" applyBorder="1" applyAlignment="1">
      <alignment horizontal="center" vertical="center" wrapText="1"/>
    </xf>
    <xf numFmtId="1" fontId="5" fillId="0" borderId="820" xfId="0" applyNumberFormat="1" applyFont="1" applyBorder="1" applyAlignment="1">
      <alignment horizontal="center" vertical="center" wrapText="1"/>
    </xf>
    <xf numFmtId="1" fontId="5" fillId="0" borderId="821" xfId="0" applyNumberFormat="1" applyFont="1" applyBorder="1" applyAlignment="1">
      <alignment horizontal="center" vertical="center" wrapText="1"/>
    </xf>
    <xf numFmtId="1" fontId="5" fillId="0" borderId="822" xfId="0" applyNumberFormat="1" applyFont="1" applyBorder="1" applyAlignment="1">
      <alignment horizontal="center" vertical="center" wrapText="1"/>
    </xf>
    <xf numFmtId="1" fontId="5" fillId="0" borderId="825" xfId="0" applyNumberFormat="1" applyFont="1" applyBorder="1" applyAlignment="1">
      <alignment horizontal="center" vertical="center" wrapText="1"/>
    </xf>
    <xf numFmtId="1" fontId="5" fillId="0" borderId="829" xfId="0" applyNumberFormat="1" applyFont="1" applyBorder="1" applyAlignment="1">
      <alignment horizontal="center" vertical="center" wrapText="1"/>
    </xf>
    <xf numFmtId="1" fontId="5" fillId="0" borderId="819" xfId="0" applyNumberFormat="1" applyFont="1" applyBorder="1" applyAlignment="1">
      <alignment horizontal="left" wrapText="1"/>
    </xf>
    <xf numFmtId="1" fontId="5" fillId="0" borderId="808" xfId="0" applyNumberFormat="1" applyFont="1" applyBorder="1" applyAlignment="1">
      <alignment horizontal="left" wrapText="1"/>
    </xf>
    <xf numFmtId="1" fontId="5" fillId="0" borderId="828" xfId="0" applyNumberFormat="1" applyFont="1" applyBorder="1" applyAlignment="1">
      <alignment horizontal="left" wrapText="1"/>
    </xf>
    <xf numFmtId="1" fontId="5" fillId="0" borderId="812" xfId="0" applyNumberFormat="1" applyFont="1" applyBorder="1"/>
    <xf numFmtId="0" fontId="5" fillId="0" borderId="826" xfId="0" applyFont="1" applyBorder="1" applyAlignment="1">
      <alignment horizontal="center" wrapText="1"/>
    </xf>
    <xf numFmtId="1" fontId="5" fillId="0" borderId="824" xfId="0" applyNumberFormat="1" applyFont="1" applyBorder="1"/>
    <xf numFmtId="1" fontId="5" fillId="0" borderId="808" xfId="0" applyNumberFormat="1" applyFont="1" applyBorder="1"/>
    <xf numFmtId="1" fontId="5" fillId="0" borderId="828" xfId="0" applyNumberFormat="1" applyFont="1" applyBorder="1"/>
    <xf numFmtId="1" fontId="5" fillId="0" borderId="819" xfId="0" applyNumberFormat="1" applyFont="1" applyBorder="1" applyAlignment="1">
      <alignment horizontal="center" vertical="center"/>
    </xf>
    <xf numFmtId="1" fontId="5" fillId="0" borderId="739" xfId="0" applyNumberFormat="1" applyFont="1" applyBorder="1" applyAlignment="1">
      <alignment horizontal="left"/>
    </xf>
    <xf numFmtId="1" fontId="5" fillId="0" borderId="824" xfId="0" applyNumberFormat="1" applyFont="1" applyBorder="1" applyAlignment="1">
      <alignment horizontal="left" vertical="center" wrapText="1"/>
    </xf>
    <xf numFmtId="1" fontId="5" fillId="0" borderId="825" xfId="0" applyNumberFormat="1" applyFont="1" applyBorder="1" applyAlignment="1">
      <alignment horizontal="left" vertical="center" wrapText="1"/>
    </xf>
    <xf numFmtId="1" fontId="5" fillId="0" borderId="819" xfId="0" applyNumberFormat="1" applyFont="1" applyBorder="1" applyAlignment="1">
      <alignment horizontal="left" vertical="center" wrapText="1"/>
    </xf>
    <xf numFmtId="1" fontId="5" fillId="0" borderId="819" xfId="0" applyNumberFormat="1" applyFont="1" applyBorder="1"/>
    <xf numFmtId="1" fontId="5" fillId="0" borderId="823" xfId="0" applyNumberFormat="1" applyFont="1" applyBorder="1" applyAlignment="1">
      <alignment horizontal="left" vertical="center" wrapText="1"/>
    </xf>
    <xf numFmtId="0" fontId="5" fillId="12" borderId="832" xfId="0" applyFont="1" applyFill="1" applyBorder="1" applyAlignment="1">
      <alignment horizontal="center" vertical="center" wrapText="1"/>
    </xf>
    <xf numFmtId="0" fontId="5" fillId="12" borderId="741" xfId="0" applyFont="1" applyFill="1" applyBorder="1" applyAlignment="1">
      <alignment horizontal="center" vertical="center" wrapText="1"/>
    </xf>
    <xf numFmtId="0" fontId="5" fillId="0" borderId="819" xfId="0" applyFont="1" applyBorder="1" applyAlignment="1">
      <alignment horizontal="center" vertical="center" wrapText="1"/>
    </xf>
    <xf numFmtId="0" fontId="5" fillId="0" borderId="833" xfId="0" applyFont="1" applyBorder="1" applyAlignment="1">
      <alignment horizontal="center" vertical="center" wrapText="1"/>
    </xf>
    <xf numFmtId="0" fontId="5" fillId="0" borderId="808" xfId="0" applyFont="1" applyBorder="1" applyAlignment="1">
      <alignment wrapText="1"/>
    </xf>
    <xf numFmtId="0" fontId="5" fillId="0" borderId="828" xfId="0" applyFont="1" applyBorder="1" applyAlignment="1">
      <alignment wrapText="1"/>
    </xf>
    <xf numFmtId="0" fontId="5" fillId="0" borderId="516" xfId="0" applyFont="1" applyBorder="1" applyAlignment="1">
      <alignment horizontal="center" vertical="center" wrapText="1"/>
    </xf>
    <xf numFmtId="0" fontId="5" fillId="0" borderId="515" xfId="0" applyFont="1" applyBorder="1" applyAlignment="1">
      <alignment horizontal="center" vertical="center" wrapText="1"/>
    </xf>
    <xf numFmtId="0" fontId="5" fillId="0" borderId="750" xfId="0" applyFont="1" applyBorder="1" applyAlignment="1">
      <alignment horizontal="center" vertical="center" wrapText="1"/>
    </xf>
    <xf numFmtId="0" fontId="5" fillId="0" borderId="739" xfId="0" applyFont="1" applyBorder="1" applyAlignment="1">
      <alignment horizontal="center" vertical="center" wrapText="1"/>
    </xf>
    <xf numFmtId="1" fontId="5" fillId="0" borderId="836" xfId="0" applyNumberFormat="1" applyFont="1" applyBorder="1" applyAlignment="1">
      <alignment horizontal="center" vertical="center" wrapText="1"/>
    </xf>
    <xf numFmtId="1" fontId="5" fillId="9" borderId="819" xfId="0" applyNumberFormat="1" applyFont="1" applyFill="1" applyBorder="1" applyAlignment="1">
      <alignment horizontal="center" vertical="center" wrapText="1"/>
    </xf>
    <xf numFmtId="1" fontId="5" fillId="9" borderId="515" xfId="0" applyNumberFormat="1" applyFont="1" applyFill="1" applyBorder="1" applyAlignment="1">
      <alignment horizontal="center" vertical="center" wrapText="1"/>
    </xf>
    <xf numFmtId="1" fontId="5" fillId="9" borderId="824" xfId="0" applyNumberFormat="1" applyFont="1" applyFill="1" applyBorder="1" applyAlignment="1">
      <alignment horizontal="center" vertical="center" wrapText="1"/>
    </xf>
    <xf numFmtId="1" fontId="5" fillId="9" borderId="804" xfId="0" applyNumberFormat="1" applyFont="1" applyFill="1" applyBorder="1" applyAlignment="1">
      <alignment horizontal="center" vertical="center" wrapText="1"/>
    </xf>
    <xf numFmtId="1" fontId="5" fillId="3" borderId="515" xfId="0" applyNumberFormat="1" applyFont="1" applyFill="1" applyBorder="1" applyAlignment="1">
      <alignment horizontal="center" vertical="center" wrapText="1"/>
    </xf>
    <xf numFmtId="1" fontId="5" fillId="0" borderId="824" xfId="0" applyNumberFormat="1" applyFont="1" applyBorder="1" applyAlignment="1">
      <alignment horizontal="center" vertical="center" wrapText="1"/>
    </xf>
    <xf numFmtId="1" fontId="5" fillId="0" borderId="819" xfId="0" applyNumberFormat="1" applyFont="1" applyBorder="1" applyAlignment="1">
      <alignment wrapText="1"/>
    </xf>
    <xf numFmtId="1" fontId="5" fillId="0" borderId="808" xfId="0" applyNumberFormat="1" applyFont="1" applyBorder="1" applyAlignment="1">
      <alignment wrapText="1"/>
    </xf>
    <xf numFmtId="1" fontId="5" fillId="0" borderId="828" xfId="0" applyNumberFormat="1" applyFont="1" applyBorder="1" applyAlignment="1">
      <alignment wrapText="1"/>
    </xf>
    <xf numFmtId="1" fontId="5" fillId="0" borderId="824" xfId="0" applyNumberFormat="1" applyFont="1" applyBorder="1" applyAlignment="1">
      <alignment horizontal="center" vertical="center"/>
    </xf>
    <xf numFmtId="1" fontId="5" fillId="0" borderId="842" xfId="0" applyNumberFormat="1" applyFont="1" applyBorder="1" applyAlignment="1">
      <alignment horizontal="left" vertical="center" wrapText="1"/>
    </xf>
    <xf numFmtId="1" fontId="5" fillId="0" borderId="843" xfId="0" applyNumberFormat="1" applyFont="1" applyBorder="1" applyAlignment="1">
      <alignment horizontal="left" vertical="center" wrapText="1"/>
    </xf>
    <xf numFmtId="1" fontId="5" fillId="0" borderId="844" xfId="0" applyNumberFormat="1" applyFont="1" applyBorder="1" applyAlignment="1">
      <alignment horizontal="left" vertical="center" wrapText="1"/>
    </xf>
    <xf numFmtId="1" fontId="5" fillId="0" borderId="852" xfId="0" applyNumberFormat="1" applyFont="1" applyBorder="1" applyAlignment="1">
      <alignment horizontal="center" vertical="center" wrapText="1"/>
    </xf>
    <xf numFmtId="1" fontId="5" fillId="0" borderId="853" xfId="0" applyNumberFormat="1" applyFont="1" applyBorder="1" applyAlignment="1">
      <alignment horizontal="center" vertical="center" wrapText="1"/>
    </xf>
    <xf numFmtId="1" fontId="5" fillId="0" borderId="843" xfId="0" applyNumberFormat="1" applyFont="1" applyBorder="1" applyAlignment="1">
      <alignment horizontal="center" vertical="center" wrapText="1"/>
    </xf>
    <xf numFmtId="1" fontId="5" fillId="0" borderId="854" xfId="0" applyNumberFormat="1" applyFont="1" applyBorder="1" applyAlignment="1">
      <alignment horizontal="center" vertical="center" wrapText="1"/>
    </xf>
    <xf numFmtId="1" fontId="5" fillId="0" borderId="855" xfId="0" applyNumberFormat="1" applyFont="1" applyBorder="1" applyAlignment="1">
      <alignment horizontal="center" vertical="center" wrapText="1"/>
    </xf>
    <xf numFmtId="1" fontId="5" fillId="0" borderId="856" xfId="0" applyNumberFormat="1" applyFont="1" applyBorder="1" applyAlignment="1">
      <alignment horizontal="center" vertical="center" wrapText="1"/>
    </xf>
    <xf numFmtId="1" fontId="5" fillId="0" borderId="844" xfId="0" applyNumberFormat="1" applyFont="1" applyBorder="1" applyAlignment="1">
      <alignment horizontal="center" vertical="center"/>
    </xf>
    <xf numFmtId="1" fontId="5" fillId="0" borderId="857" xfId="0" applyNumberFormat="1" applyFont="1" applyBorder="1" applyAlignment="1">
      <alignment horizontal="center"/>
    </xf>
    <xf numFmtId="1" fontId="5" fillId="0" borderId="855" xfId="0" applyNumberFormat="1" applyFont="1" applyBorder="1" applyAlignment="1">
      <alignment horizontal="center"/>
    </xf>
    <xf numFmtId="1" fontId="5" fillId="0" borderId="856" xfId="0" applyNumberFormat="1" applyFont="1" applyBorder="1" applyAlignment="1">
      <alignment horizontal="center"/>
    </xf>
    <xf numFmtId="1" fontId="5" fillId="0" borderId="858" xfId="0" applyNumberFormat="1" applyFont="1" applyBorder="1" applyAlignment="1">
      <alignment horizontal="center" vertical="center" wrapText="1"/>
    </xf>
    <xf numFmtId="1" fontId="5" fillId="0" borderId="859" xfId="0" applyNumberFormat="1" applyFont="1" applyBorder="1" applyAlignment="1">
      <alignment horizontal="center" vertical="center" wrapText="1"/>
    </xf>
    <xf numFmtId="1" fontId="5" fillId="0" borderId="854" xfId="0" applyNumberFormat="1" applyFont="1" applyBorder="1"/>
    <xf numFmtId="1" fontId="5" fillId="0" borderId="848" xfId="0" applyNumberFormat="1" applyFont="1" applyBorder="1"/>
    <xf numFmtId="1" fontId="5" fillId="0" borderId="848" xfId="0" applyNumberFormat="1" applyFont="1" applyBorder="1" applyAlignment="1">
      <alignment horizontal="center" vertical="center" wrapText="1"/>
    </xf>
    <xf numFmtId="1" fontId="5" fillId="0" borderId="861" xfId="0" applyNumberFormat="1" applyFont="1" applyBorder="1" applyAlignment="1">
      <alignment horizontal="center"/>
    </xf>
    <xf numFmtId="1" fontId="5" fillId="0" borderId="844" xfId="0" applyNumberFormat="1" applyFont="1" applyBorder="1" applyAlignment="1">
      <alignment horizontal="center"/>
    </xf>
    <xf numFmtId="1" fontId="5" fillId="0" borderId="862" xfId="0" applyNumberFormat="1" applyFont="1" applyBorder="1" applyAlignment="1">
      <alignment horizontal="center"/>
    </xf>
    <xf numFmtId="1" fontId="5" fillId="0" borderId="864" xfId="0" applyNumberFormat="1" applyFont="1" applyBorder="1" applyAlignment="1">
      <alignment horizontal="center" vertical="center" wrapText="1"/>
    </xf>
    <xf numFmtId="1" fontId="5" fillId="0" borderId="866" xfId="0" applyNumberFormat="1" applyFont="1" applyBorder="1" applyAlignment="1">
      <alignment horizontal="center" vertical="center" wrapText="1"/>
    </xf>
    <xf numFmtId="1" fontId="5" fillId="0" borderId="867" xfId="0" applyNumberFormat="1" applyFont="1" applyBorder="1" applyAlignment="1">
      <alignment horizontal="center" vertical="center" wrapText="1"/>
    </xf>
    <xf numFmtId="1" fontId="5" fillId="0" borderId="874" xfId="0" applyNumberFormat="1" applyFont="1" applyBorder="1" applyAlignment="1">
      <alignment horizontal="center"/>
    </xf>
    <xf numFmtId="1" fontId="5" fillId="0" borderId="739" xfId="0" applyNumberFormat="1" applyFont="1" applyBorder="1"/>
    <xf numFmtId="1" fontId="5" fillId="0" borderId="865" xfId="0" applyNumberFormat="1" applyFont="1" applyBorder="1" applyAlignment="1">
      <alignment horizontal="center" vertical="center" wrapText="1"/>
    </xf>
    <xf numFmtId="1" fontId="5" fillId="0" borderId="876" xfId="0" applyNumberFormat="1" applyFont="1" applyBorder="1" applyAlignment="1">
      <alignment horizontal="center" vertical="center" wrapText="1"/>
    </xf>
    <xf numFmtId="1" fontId="5" fillId="0" borderId="825" xfId="0" applyNumberFormat="1" applyFont="1" applyBorder="1" applyAlignment="1">
      <alignment horizontal="center"/>
    </xf>
    <xf numFmtId="1" fontId="5" fillId="0" borderId="864" xfId="0" applyNumberFormat="1" applyFont="1" applyBorder="1" applyAlignment="1">
      <alignment horizontal="center" vertical="center"/>
    </xf>
    <xf numFmtId="1" fontId="5" fillId="0" borderId="866" xfId="0" applyNumberFormat="1" applyFont="1" applyBorder="1" applyAlignment="1">
      <alignment horizontal="center" vertical="center"/>
    </xf>
    <xf numFmtId="1" fontId="5" fillId="0" borderId="874" xfId="0" applyNumberFormat="1" applyFont="1" applyBorder="1" applyAlignment="1">
      <alignment horizontal="center" vertical="center" wrapText="1"/>
    </xf>
    <xf numFmtId="1" fontId="5" fillId="0" borderId="874" xfId="0" applyNumberFormat="1" applyFont="1" applyBorder="1" applyAlignment="1">
      <alignment horizontal="center" vertical="center"/>
    </xf>
    <xf numFmtId="1" fontId="5" fillId="0" borderId="864" xfId="0" applyNumberFormat="1" applyFont="1" applyBorder="1" applyAlignment="1">
      <alignment wrapText="1"/>
    </xf>
    <xf numFmtId="1" fontId="5" fillId="0" borderId="866" xfId="0" applyNumberFormat="1" applyFont="1" applyBorder="1" applyAlignment="1">
      <alignment wrapText="1"/>
    </xf>
    <xf numFmtId="1" fontId="4" fillId="0" borderId="865" xfId="0" applyNumberFormat="1" applyFont="1" applyBorder="1"/>
    <xf numFmtId="1" fontId="4" fillId="0" borderId="866" xfId="0" applyNumberFormat="1" applyFont="1" applyBorder="1"/>
    <xf numFmtId="1" fontId="4" fillId="0" borderId="864" xfId="0" applyNumberFormat="1" applyFont="1" applyBorder="1" applyAlignment="1">
      <alignment wrapText="1"/>
    </xf>
    <xf numFmtId="1" fontId="4" fillId="0" borderId="866" xfId="0" applyNumberFormat="1" applyFont="1" applyBorder="1" applyAlignment="1">
      <alignment wrapText="1"/>
    </xf>
    <xf numFmtId="1" fontId="5" fillId="0" borderId="814" xfId="0" applyNumberFormat="1" applyFont="1" applyBorder="1" applyAlignment="1">
      <alignment horizontal="center" vertical="center" wrapText="1"/>
    </xf>
    <xf numFmtId="1" fontId="5" fillId="0" borderId="873" xfId="0" applyNumberFormat="1" applyFont="1" applyBorder="1" applyAlignment="1">
      <alignment horizontal="center" vertical="center" wrapText="1"/>
    </xf>
    <xf numFmtId="1" fontId="5" fillId="0" borderId="873" xfId="0" applyNumberFormat="1" applyFont="1" applyBorder="1" applyAlignment="1">
      <alignment horizontal="left" wrapText="1"/>
    </xf>
    <xf numFmtId="1" fontId="4" fillId="0" borderId="864" xfId="0" applyNumberFormat="1" applyFont="1" applyBorder="1"/>
    <xf numFmtId="1" fontId="5" fillId="0" borderId="806" xfId="0" applyNumberFormat="1" applyFont="1" applyBorder="1" applyAlignment="1">
      <alignment horizontal="center" vertical="center" wrapText="1"/>
    </xf>
    <xf numFmtId="1" fontId="5" fillId="0" borderId="843" xfId="0" applyNumberFormat="1" applyFont="1" applyBorder="1" applyAlignment="1" applyProtection="1">
      <alignment horizontal="center" vertical="center"/>
      <protection hidden="1"/>
    </xf>
    <xf numFmtId="1" fontId="5" fillId="0" borderId="825" xfId="0" applyNumberFormat="1" applyFont="1" applyBorder="1" applyAlignment="1" applyProtection="1">
      <alignment horizontal="center" vertical="center"/>
      <protection hidden="1"/>
    </xf>
    <xf numFmtId="1" fontId="5" fillId="0" borderId="843" xfId="0" applyNumberFormat="1" applyFont="1" applyBorder="1" applyAlignment="1" applyProtection="1">
      <alignment horizontal="center" vertical="center" wrapText="1"/>
      <protection hidden="1"/>
    </xf>
    <xf numFmtId="1" fontId="5" fillId="0" borderId="825" xfId="0" applyNumberFormat="1" applyFont="1" applyBorder="1" applyAlignment="1" applyProtection="1">
      <alignment horizontal="center" vertical="center" wrapText="1"/>
      <protection hidden="1"/>
    </xf>
    <xf numFmtId="1" fontId="5" fillId="0" borderId="864" xfId="0" applyNumberFormat="1" applyFont="1" applyBorder="1" applyAlignment="1" applyProtection="1">
      <alignment horizontal="center" vertical="center"/>
      <protection hidden="1"/>
    </xf>
    <xf numFmtId="1" fontId="5" fillId="0" borderId="865" xfId="0" applyNumberFormat="1" applyFont="1" applyBorder="1" applyAlignment="1" applyProtection="1">
      <alignment horizontal="center" vertical="center"/>
      <protection hidden="1"/>
    </xf>
    <xf numFmtId="1" fontId="5" fillId="0" borderId="867" xfId="0" applyNumberFormat="1" applyFont="1" applyBorder="1" applyAlignment="1" applyProtection="1">
      <alignment horizontal="center" vertical="center"/>
      <protection hidden="1"/>
    </xf>
    <xf numFmtId="1" fontId="5" fillId="0" borderId="883" xfId="0" applyNumberFormat="1" applyFont="1" applyBorder="1" applyAlignment="1">
      <alignment horizontal="center" vertical="center" wrapText="1"/>
    </xf>
    <xf numFmtId="1" fontId="5" fillId="0" borderId="884" xfId="0" applyNumberFormat="1" applyFont="1" applyBorder="1" applyAlignment="1">
      <alignment horizontal="center" vertical="center" wrapText="1"/>
    </xf>
    <xf numFmtId="1" fontId="5" fillId="0" borderId="825" xfId="0" applyNumberFormat="1" applyFont="1" applyBorder="1" applyAlignment="1" applyProtection="1">
      <alignment horizontal="left" vertical="center" wrapText="1"/>
      <protection hidden="1"/>
    </xf>
    <xf numFmtId="1" fontId="5" fillId="0" borderId="865" xfId="0" applyNumberFormat="1" applyFont="1" applyBorder="1" applyAlignment="1">
      <alignment horizontal="center" vertical="center"/>
    </xf>
    <xf numFmtId="1" fontId="5" fillId="0" borderId="867" xfId="0" applyNumberFormat="1" applyFont="1" applyBorder="1" applyAlignment="1">
      <alignment horizontal="center" vertical="center"/>
    </xf>
    <xf numFmtId="1" fontId="5" fillId="0" borderId="886" xfId="0" applyNumberFormat="1" applyFont="1" applyBorder="1" applyAlignment="1">
      <alignment horizontal="center" vertical="center" wrapText="1"/>
    </xf>
    <xf numFmtId="1" fontId="5" fillId="0" borderId="881" xfId="0" applyNumberFormat="1" applyFont="1" applyBorder="1" applyAlignment="1">
      <alignment horizontal="center" vertical="center" wrapText="1"/>
    </xf>
    <xf numFmtId="1" fontId="5" fillId="0" borderId="894" xfId="0" applyNumberFormat="1" applyFont="1" applyBorder="1" applyAlignment="1">
      <alignment horizontal="left" vertical="center"/>
    </xf>
    <xf numFmtId="1" fontId="5" fillId="0" borderId="894" xfId="0" applyNumberFormat="1" applyFont="1" applyBorder="1" applyAlignment="1">
      <alignment horizontal="center" vertical="center" wrapText="1"/>
    </xf>
    <xf numFmtId="1" fontId="5" fillId="0" borderId="854" xfId="0" applyNumberFormat="1" applyFont="1" applyBorder="1" applyAlignment="1">
      <alignment horizontal="center" vertical="center"/>
    </xf>
    <xf numFmtId="1" fontId="5" fillId="0" borderId="855" xfId="0" applyNumberFormat="1" applyFont="1" applyBorder="1" applyAlignment="1">
      <alignment horizontal="center" vertical="center"/>
    </xf>
    <xf numFmtId="1" fontId="5" fillId="0" borderId="856" xfId="0" applyNumberFormat="1" applyFont="1" applyBorder="1" applyAlignment="1">
      <alignment horizontal="center" vertical="center"/>
    </xf>
    <xf numFmtId="1" fontId="5" fillId="0" borderId="895" xfId="0" applyNumberFormat="1" applyFont="1" applyBorder="1" applyAlignment="1">
      <alignment horizontal="center" vertical="center" wrapText="1"/>
    </xf>
    <xf numFmtId="1" fontId="5" fillId="0" borderId="860" xfId="0" applyNumberFormat="1" applyFont="1" applyBorder="1" applyAlignment="1">
      <alignment horizontal="center" vertical="center" wrapText="1"/>
    </xf>
    <xf numFmtId="0" fontId="5" fillId="0" borderId="855" xfId="0" applyFont="1" applyBorder="1" applyAlignment="1">
      <alignment wrapText="1"/>
    </xf>
    <xf numFmtId="0" fontId="5" fillId="0" borderId="848" xfId="0" applyFont="1" applyBorder="1" applyAlignment="1">
      <alignment wrapText="1"/>
    </xf>
    <xf numFmtId="1" fontId="5" fillId="0" borderId="844" xfId="0" applyNumberFormat="1" applyFont="1" applyBorder="1" applyAlignment="1">
      <alignment wrapText="1"/>
    </xf>
    <xf numFmtId="1" fontId="5" fillId="0" borderId="896" xfId="0" applyNumberFormat="1" applyFont="1" applyBorder="1" applyAlignment="1">
      <alignment horizontal="center" vertical="center" wrapText="1"/>
    </xf>
    <xf numFmtId="1" fontId="5" fillId="0" borderId="852" xfId="0" applyNumberFormat="1" applyFont="1" applyBorder="1" applyAlignment="1">
      <alignment horizontal="center" vertical="center"/>
    </xf>
    <xf numFmtId="1" fontId="5" fillId="0" borderId="896" xfId="0" applyNumberFormat="1" applyFont="1" applyBorder="1" applyAlignment="1">
      <alignment horizontal="center" vertical="center"/>
    </xf>
    <xf numFmtId="1" fontId="5" fillId="0" borderId="895" xfId="0" applyNumberFormat="1" applyFont="1" applyBorder="1" applyAlignment="1">
      <alignment horizontal="center" vertical="center"/>
    </xf>
    <xf numFmtId="1" fontId="5" fillId="0" borderId="894" xfId="0" applyNumberFormat="1" applyFont="1" applyBorder="1" applyAlignment="1">
      <alignment horizontal="center" vertical="center"/>
    </xf>
    <xf numFmtId="1" fontId="5" fillId="0" borderId="844" xfId="0" applyNumberFormat="1" applyFont="1" applyBorder="1" applyAlignment="1">
      <alignment horizontal="center" vertical="center" wrapText="1"/>
    </xf>
    <xf numFmtId="1" fontId="5" fillId="0" borderId="848" xfId="0" applyNumberFormat="1" applyFont="1" applyBorder="1" applyAlignment="1">
      <alignment horizontal="center" vertical="center"/>
    </xf>
    <xf numFmtId="1" fontId="5" fillId="0" borderId="842" xfId="0" applyNumberFormat="1" applyFont="1" applyBorder="1" applyAlignment="1">
      <alignment horizontal="center" vertical="center" wrapText="1"/>
    </xf>
    <xf numFmtId="1" fontId="5" fillId="0" borderId="858" xfId="4" applyNumberFormat="1" applyFont="1" applyBorder="1" applyAlignment="1">
      <alignment horizontal="center" vertical="center" wrapText="1"/>
    </xf>
    <xf numFmtId="1" fontId="5" fillId="0" borderId="859" xfId="4" applyNumberFormat="1" applyFont="1" applyBorder="1" applyAlignment="1">
      <alignment horizontal="center" vertical="center" wrapText="1"/>
    </xf>
    <xf numFmtId="1" fontId="5" fillId="0" borderId="894" xfId="4" applyNumberFormat="1" applyFont="1" applyBorder="1" applyAlignment="1">
      <alignment horizontal="center" vertical="center" wrapText="1"/>
    </xf>
    <xf numFmtId="1" fontId="5" fillId="0" borderId="862" xfId="0" applyNumberFormat="1" applyFont="1" applyBorder="1" applyAlignment="1">
      <alignment horizontal="center" vertical="center" wrapText="1"/>
    </xf>
    <xf numFmtId="1" fontId="5" fillId="0" borderId="844" xfId="0" applyNumberFormat="1" applyFont="1" applyBorder="1"/>
    <xf numFmtId="1" fontId="5" fillId="0" borderId="899" xfId="0" applyNumberFormat="1" applyFont="1" applyBorder="1" applyAlignment="1">
      <alignment horizontal="center" vertical="center" wrapText="1"/>
    </xf>
    <xf numFmtId="1" fontId="5" fillId="0" borderId="903" xfId="0" applyNumberFormat="1" applyFont="1" applyBorder="1" applyAlignment="1">
      <alignment horizontal="center" vertical="center" wrapText="1"/>
    </xf>
    <xf numFmtId="1" fontId="5" fillId="0" borderId="900" xfId="0" applyNumberFormat="1" applyFont="1" applyBorder="1" applyAlignment="1">
      <alignment horizontal="center" vertical="center" wrapText="1"/>
    </xf>
    <xf numFmtId="1" fontId="5" fillId="0" borderId="894" xfId="0" applyNumberFormat="1" applyFont="1" applyBorder="1" applyAlignment="1">
      <alignment horizontal="left" vertical="center" wrapText="1"/>
    </xf>
    <xf numFmtId="1" fontId="5" fillId="9" borderId="842" xfId="0" applyNumberFormat="1" applyFont="1" applyFill="1" applyBorder="1" applyAlignment="1">
      <alignment horizontal="center" vertical="center" wrapText="1"/>
    </xf>
    <xf numFmtId="1" fontId="5" fillId="9" borderId="843" xfId="0" applyNumberFormat="1" applyFont="1" applyFill="1" applyBorder="1" applyAlignment="1">
      <alignment horizontal="center" vertical="center" wrapText="1"/>
    </xf>
    <xf numFmtId="1" fontId="5" fillId="9" borderId="825" xfId="0" applyNumberFormat="1" applyFont="1" applyFill="1" applyBorder="1" applyAlignment="1">
      <alignment horizontal="center" vertical="center" wrapText="1"/>
    </xf>
    <xf numFmtId="1" fontId="5" fillId="10" borderId="855" xfId="0" applyNumberFormat="1" applyFont="1" applyFill="1" applyBorder="1" applyAlignment="1">
      <alignment horizontal="center" vertical="center"/>
    </xf>
    <xf numFmtId="1" fontId="5" fillId="10" borderId="848" xfId="0" applyNumberFormat="1" applyFont="1" applyFill="1" applyBorder="1" applyAlignment="1">
      <alignment horizontal="center" vertical="center"/>
    </xf>
    <xf numFmtId="1" fontId="5" fillId="0" borderId="904" xfId="0" applyNumberFormat="1" applyFont="1" applyBorder="1" applyAlignment="1">
      <alignment horizontal="center" vertical="center" wrapText="1"/>
    </xf>
    <xf numFmtId="1" fontId="5" fillId="0" borderId="905" xfId="0" applyNumberFormat="1" applyFont="1" applyBorder="1" applyAlignment="1">
      <alignment horizontal="center" vertical="center" wrapText="1"/>
    </xf>
    <xf numFmtId="1" fontId="5" fillId="10" borderId="899" xfId="0" applyNumberFormat="1" applyFont="1" applyFill="1" applyBorder="1" applyAlignment="1">
      <alignment horizontal="center" vertical="center" wrapText="1"/>
    </xf>
    <xf numFmtId="1" fontId="5" fillId="10" borderId="859" xfId="0" applyNumberFormat="1" applyFont="1" applyFill="1" applyBorder="1" applyAlignment="1">
      <alignment horizontal="center" vertical="center" wrapText="1"/>
    </xf>
    <xf numFmtId="1" fontId="5" fillId="10" borderId="895" xfId="0" applyNumberFormat="1" applyFont="1" applyFill="1" applyBorder="1" applyAlignment="1">
      <alignment horizontal="center" vertical="center" wrapText="1"/>
    </xf>
    <xf numFmtId="1" fontId="4" fillId="9" borderId="906" xfId="0" applyNumberFormat="1" applyFont="1" applyFill="1" applyBorder="1" applyAlignment="1">
      <alignment horizontal="left"/>
    </xf>
    <xf numFmtId="1" fontId="4" fillId="9" borderId="855" xfId="0" applyNumberFormat="1" applyFont="1" applyFill="1" applyBorder="1" applyAlignment="1">
      <alignment horizontal="left"/>
    </xf>
    <xf numFmtId="1" fontId="5" fillId="0" borderId="857" xfId="0" applyNumberFormat="1" applyFont="1" applyBorder="1" applyAlignment="1">
      <alignment horizontal="center" vertical="center" wrapText="1"/>
    </xf>
    <xf numFmtId="1" fontId="5" fillId="0" borderId="907" xfId="0" applyNumberFormat="1" applyFont="1" applyBorder="1" applyAlignment="1">
      <alignment horizontal="center" vertical="center" wrapText="1"/>
    </xf>
    <xf numFmtId="1" fontId="5" fillId="0" borderId="908" xfId="0" applyNumberFormat="1" applyFont="1" applyBorder="1" applyAlignment="1">
      <alignment horizontal="center" vertical="center" wrapText="1"/>
    </xf>
    <xf numFmtId="0" fontId="5" fillId="0" borderId="883" xfId="0" applyFont="1" applyBorder="1" applyAlignment="1">
      <alignment horizontal="center" wrapText="1"/>
    </xf>
    <xf numFmtId="1" fontId="5" fillId="0" borderId="909" xfId="0" applyNumberFormat="1" applyFont="1" applyBorder="1" applyAlignment="1">
      <alignment horizontal="center" vertical="center" wrapText="1"/>
    </xf>
    <xf numFmtId="1" fontId="5" fillId="0" borderId="879" xfId="0" applyNumberFormat="1" applyFont="1" applyBorder="1" applyAlignment="1">
      <alignment horizontal="center" vertical="center" wrapText="1"/>
    </xf>
    <xf numFmtId="1" fontId="5" fillId="0" borderId="909" xfId="0" applyNumberFormat="1" applyFont="1" applyBorder="1" applyAlignment="1">
      <alignment horizontal="center" vertical="center"/>
    </xf>
    <xf numFmtId="1" fontId="5" fillId="0" borderId="887" xfId="0" applyNumberFormat="1" applyFont="1" applyBorder="1" applyAlignment="1">
      <alignment horizontal="center" vertical="center"/>
    </xf>
    <xf numFmtId="1" fontId="5" fillId="0" borderId="910" xfId="0" applyNumberFormat="1" applyFont="1" applyBorder="1" applyAlignment="1">
      <alignment horizontal="center" vertical="center" wrapText="1"/>
    </xf>
    <xf numFmtId="1" fontId="5" fillId="0" borderId="909" xfId="0" applyNumberFormat="1" applyFont="1" applyBorder="1" applyAlignment="1">
      <alignment horizontal="left" wrapText="1"/>
    </xf>
    <xf numFmtId="1" fontId="5" fillId="0" borderId="866" xfId="0" applyNumberFormat="1" applyFont="1" applyBorder="1" applyAlignment="1">
      <alignment horizontal="left" wrapText="1"/>
    </xf>
    <xf numFmtId="0" fontId="5" fillId="0" borderId="886" xfId="0" applyFont="1" applyBorder="1" applyAlignment="1">
      <alignment horizontal="center" wrapText="1"/>
    </xf>
    <xf numFmtId="0" fontId="5" fillId="0" borderId="868" xfId="0" applyFont="1" applyBorder="1" applyAlignment="1">
      <alignment horizontal="center" wrapText="1"/>
    </xf>
    <xf numFmtId="1" fontId="5" fillId="0" borderId="887" xfId="0" applyNumberFormat="1" applyFont="1" applyBorder="1" applyAlignment="1">
      <alignment horizontal="center" vertical="center" wrapText="1"/>
    </xf>
    <xf numFmtId="1" fontId="5" fillId="0" borderId="912" xfId="0" applyNumberFormat="1" applyFont="1" applyBorder="1"/>
    <xf numFmtId="1" fontId="5" fillId="0" borderId="896" xfId="0" applyNumberFormat="1" applyFont="1" applyBorder="1" applyAlignment="1">
      <alignment horizontal="left"/>
    </xf>
    <xf numFmtId="1" fontId="5" fillId="0" borderId="894" xfId="0" applyNumberFormat="1" applyFont="1" applyBorder="1" applyAlignment="1">
      <alignment horizontal="left"/>
    </xf>
    <xf numFmtId="1" fontId="5" fillId="0" borderId="912" xfId="0" applyNumberFormat="1" applyFont="1" applyBorder="1" applyAlignment="1">
      <alignment horizontal="left" vertical="center" wrapText="1"/>
    </xf>
    <xf numFmtId="1" fontId="5" fillId="0" borderId="909" xfId="0" applyNumberFormat="1" applyFont="1" applyBorder="1" applyAlignment="1">
      <alignment horizontal="left" vertical="center" wrapText="1"/>
    </xf>
    <xf numFmtId="1" fontId="5" fillId="0" borderId="866" xfId="0" applyNumberFormat="1" applyFont="1" applyBorder="1" applyAlignment="1">
      <alignment horizontal="left" vertical="center" wrapText="1"/>
    </xf>
    <xf numFmtId="1" fontId="5" fillId="0" borderId="909" xfId="0" applyNumberFormat="1" applyFont="1" applyBorder="1"/>
    <xf numFmtId="1" fontId="5" fillId="0" borderId="866" xfId="0" applyNumberFormat="1" applyFont="1" applyBorder="1"/>
    <xf numFmtId="1" fontId="5" fillId="0" borderId="887" xfId="0" applyNumberFormat="1" applyFont="1" applyBorder="1" applyAlignment="1" applyProtection="1">
      <alignment horizontal="left" wrapText="1"/>
      <protection hidden="1"/>
    </xf>
    <xf numFmtId="1" fontId="5" fillId="0" borderId="866" xfId="0" applyNumberFormat="1" applyFont="1" applyBorder="1" applyAlignment="1" applyProtection="1">
      <alignment horizontal="left" wrapText="1"/>
      <protection hidden="1"/>
    </xf>
    <xf numFmtId="1" fontId="5" fillId="0" borderId="887" xfId="0" applyNumberFormat="1" applyFont="1" applyBorder="1" applyAlignment="1" applyProtection="1">
      <alignment wrapText="1"/>
      <protection hidden="1"/>
    </xf>
    <xf numFmtId="1" fontId="5" fillId="0" borderId="866" xfId="0" applyNumberFormat="1" applyFont="1" applyBorder="1" applyAlignment="1" applyProtection="1">
      <alignment wrapText="1"/>
      <protection hidden="1"/>
    </xf>
    <xf numFmtId="0" fontId="5" fillId="12" borderId="899" xfId="0" applyFont="1" applyFill="1" applyBorder="1" applyAlignment="1">
      <alignment horizontal="center" vertical="center" wrapText="1"/>
    </xf>
    <xf numFmtId="0" fontId="5" fillId="12" borderId="918" xfId="0" applyFont="1" applyFill="1" applyBorder="1" applyAlignment="1">
      <alignment horizontal="center" vertical="center" wrapText="1"/>
    </xf>
    <xf numFmtId="0" fontId="5" fillId="0" borderId="909" xfId="0" applyFont="1" applyBorder="1" applyAlignment="1">
      <alignment horizontal="center" vertical="center" wrapText="1"/>
    </xf>
    <xf numFmtId="0" fontId="5" fillId="0" borderId="913" xfId="0" applyFont="1" applyBorder="1" applyAlignment="1">
      <alignment horizontal="center" vertical="center" wrapText="1"/>
    </xf>
    <xf numFmtId="0" fontId="5" fillId="0" borderId="914" xfId="0" applyFont="1" applyBorder="1" applyAlignment="1">
      <alignment horizontal="center" vertical="center" wrapText="1"/>
    </xf>
    <xf numFmtId="0" fontId="5" fillId="0" borderId="915" xfId="0" applyFont="1" applyBorder="1" applyAlignment="1">
      <alignment horizontal="center" vertical="center" wrapText="1"/>
    </xf>
    <xf numFmtId="0" fontId="5" fillId="0" borderId="887" xfId="0" applyFont="1" applyBorder="1" applyAlignment="1">
      <alignment horizontal="center" vertical="center" wrapText="1"/>
    </xf>
    <xf numFmtId="0" fontId="5" fillId="0" borderId="866" xfId="0" applyFont="1" applyBorder="1" applyAlignment="1">
      <alignment horizontal="center" vertical="center" wrapText="1"/>
    </xf>
    <xf numFmtId="0" fontId="5" fillId="0" borderId="789" xfId="0" applyFont="1" applyBorder="1" applyAlignment="1">
      <alignment horizontal="center" vertical="center" wrapText="1"/>
    </xf>
    <xf numFmtId="0" fontId="5" fillId="0" borderId="896" xfId="0" applyFont="1" applyBorder="1" applyAlignment="1">
      <alignment horizontal="center" vertical="center" wrapText="1"/>
    </xf>
    <xf numFmtId="0" fontId="5" fillId="0" borderId="894" xfId="0" applyFont="1" applyBorder="1" applyAlignment="1">
      <alignment horizontal="center" vertical="center" wrapText="1"/>
    </xf>
    <xf numFmtId="0" fontId="5" fillId="0" borderId="895" xfId="0" applyFont="1" applyBorder="1" applyAlignment="1">
      <alignment horizontal="center" vertical="center" wrapText="1"/>
    </xf>
    <xf numFmtId="1" fontId="5" fillId="9" borderId="909" xfId="0" applyNumberFormat="1" applyFont="1" applyFill="1" applyBorder="1" applyAlignment="1">
      <alignment horizontal="center" vertical="center" wrapText="1"/>
    </xf>
    <xf numFmtId="1" fontId="5" fillId="9" borderId="887" xfId="0" applyNumberFormat="1" applyFont="1" applyFill="1" applyBorder="1" applyAlignment="1">
      <alignment horizontal="center" vertical="center" wrapText="1"/>
    </xf>
    <xf numFmtId="1" fontId="5" fillId="9" borderId="866" xfId="0" applyNumberFormat="1" applyFont="1" applyFill="1" applyBorder="1" applyAlignment="1">
      <alignment horizontal="center" vertical="center" wrapText="1"/>
    </xf>
    <xf numFmtId="1" fontId="5" fillId="9" borderId="912" xfId="0" applyNumberFormat="1" applyFont="1" applyFill="1" applyBorder="1" applyAlignment="1">
      <alignment horizontal="center" vertical="center" wrapText="1"/>
    </xf>
    <xf numFmtId="1" fontId="5" fillId="9" borderId="884" xfId="0" applyNumberFormat="1" applyFont="1" applyFill="1" applyBorder="1" applyAlignment="1">
      <alignment horizontal="center" vertical="center" wrapText="1"/>
    </xf>
    <xf numFmtId="1" fontId="5" fillId="3" borderId="887" xfId="0" applyNumberFormat="1" applyFont="1" applyFill="1" applyBorder="1" applyAlignment="1">
      <alignment horizontal="center" vertical="center" wrapText="1"/>
    </xf>
    <xf numFmtId="1" fontId="5" fillId="3" borderId="866" xfId="0" applyNumberFormat="1" applyFont="1" applyFill="1" applyBorder="1" applyAlignment="1">
      <alignment horizontal="center" vertical="center" wrapText="1"/>
    </xf>
    <xf numFmtId="1" fontId="5" fillId="0" borderId="912" xfId="0" applyNumberFormat="1" applyFont="1" applyBorder="1" applyAlignment="1">
      <alignment horizontal="center" vertical="center" wrapText="1"/>
    </xf>
    <xf numFmtId="1" fontId="5" fillId="0" borderId="909" xfId="0" applyNumberFormat="1" applyFont="1" applyBorder="1" applyAlignment="1">
      <alignment wrapText="1"/>
    </xf>
    <xf numFmtId="1" fontId="5" fillId="0" borderId="923" xfId="0" applyNumberFormat="1" applyFont="1" applyBorder="1" applyAlignment="1">
      <alignment horizontal="center" vertical="center"/>
    </xf>
    <xf numFmtId="1" fontId="5" fillId="0" borderId="912" xfId="0" applyNumberFormat="1" applyFont="1" applyBorder="1" applyAlignment="1">
      <alignment horizontal="center" vertical="center"/>
    </xf>
    <xf numFmtId="1" fontId="5" fillId="0" borderId="923" xfId="0" applyNumberFormat="1" applyFont="1" applyBorder="1" applyAlignment="1">
      <alignment horizontal="center" vertical="center" wrapText="1"/>
    </xf>
    <xf numFmtId="1" fontId="5" fillId="0" borderId="923" xfId="0" applyNumberFormat="1" applyFont="1" applyBorder="1"/>
    <xf numFmtId="1" fontId="5" fillId="0" borderId="876" xfId="0" applyNumberFormat="1" applyFont="1" applyBorder="1" applyAlignment="1">
      <alignment horizontal="center"/>
    </xf>
    <xf numFmtId="1" fontId="5" fillId="0" borderId="887" xfId="0" applyNumberFormat="1" applyFont="1" applyBorder="1" applyAlignment="1">
      <alignment horizontal="center"/>
    </xf>
    <xf numFmtId="1" fontId="5" fillId="0" borderId="867" xfId="0" applyNumberFormat="1" applyFont="1" applyBorder="1" applyAlignment="1">
      <alignment horizontal="center"/>
    </xf>
    <xf numFmtId="1" fontId="5" fillId="0" borderId="912" xfId="0" applyNumberFormat="1" applyFont="1" applyBorder="1" applyAlignment="1">
      <alignment horizontal="center"/>
    </xf>
    <xf numFmtId="1" fontId="5" fillId="0" borderId="884" xfId="0" applyNumberFormat="1" applyFont="1" applyBorder="1" applyAlignment="1">
      <alignment horizontal="center"/>
    </xf>
    <xf numFmtId="1" fontId="5" fillId="0" borderId="896" xfId="0" applyNumberFormat="1" applyFont="1" applyBorder="1"/>
    <xf numFmtId="1" fontId="5" fillId="0" borderId="894" xfId="0" applyNumberFormat="1" applyFont="1" applyBorder="1"/>
    <xf numFmtId="1" fontId="5" fillId="0" borderId="926" xfId="0" applyNumberFormat="1" applyFont="1" applyBorder="1" applyAlignment="1">
      <alignment horizontal="center" vertical="center" wrapText="1"/>
    </xf>
    <xf numFmtId="1" fontId="5" fillId="0" borderId="923" xfId="0" applyNumberFormat="1" applyFont="1" applyBorder="1" applyAlignment="1">
      <alignment wrapText="1"/>
    </xf>
    <xf numFmtId="1" fontId="4" fillId="0" borderId="887" xfId="0" applyNumberFormat="1" applyFont="1" applyBorder="1"/>
    <xf numFmtId="1" fontId="4" fillId="0" borderId="923" xfId="0" applyNumberFormat="1" applyFont="1" applyBorder="1"/>
    <xf numFmtId="1" fontId="4" fillId="0" borderId="909" xfId="0" applyNumberFormat="1" applyFont="1" applyBorder="1" applyAlignment="1">
      <alignment wrapText="1"/>
    </xf>
    <xf numFmtId="1" fontId="4" fillId="0" borderId="923" xfId="0" applyNumberFormat="1" applyFont="1" applyBorder="1" applyAlignment="1">
      <alignment wrapText="1"/>
    </xf>
    <xf numFmtId="1" fontId="4" fillId="0" borderId="909" xfId="0" applyNumberFormat="1" applyFont="1" applyBorder="1"/>
    <xf numFmtId="1" fontId="5" fillId="0" borderId="842" xfId="0" applyNumberFormat="1" applyFont="1" applyBorder="1" applyAlignment="1" applyProtection="1">
      <alignment horizontal="center" vertical="center"/>
      <protection hidden="1"/>
    </xf>
    <xf numFmtId="1" fontId="5" fillId="0" borderId="842" xfId="0" applyNumberFormat="1" applyFont="1" applyBorder="1" applyAlignment="1" applyProtection="1">
      <alignment horizontal="center" vertical="center" wrapText="1"/>
      <protection hidden="1"/>
    </xf>
    <xf numFmtId="1" fontId="5" fillId="0" borderId="909" xfId="0" applyNumberFormat="1" applyFont="1" applyBorder="1" applyAlignment="1" applyProtection="1">
      <alignment horizontal="center" vertical="center"/>
      <protection hidden="1"/>
    </xf>
    <xf numFmtId="1" fontId="5" fillId="0" borderId="887" xfId="0" applyNumberFormat="1" applyFont="1" applyBorder="1" applyAlignment="1" applyProtection="1">
      <alignment horizontal="center" vertical="center"/>
      <protection hidden="1"/>
    </xf>
    <xf numFmtId="1" fontId="5" fillId="0" borderId="842" xfId="0" applyNumberFormat="1" applyFont="1" applyBorder="1" applyAlignment="1" applyProtection="1">
      <alignment horizontal="left" vertical="center" wrapText="1"/>
      <protection hidden="1"/>
    </xf>
    <xf numFmtId="1" fontId="5" fillId="0" borderId="927" xfId="0" applyNumberFormat="1" applyFont="1" applyBorder="1" applyAlignment="1">
      <alignment horizontal="center" vertical="center" wrapText="1"/>
    </xf>
    <xf numFmtId="1" fontId="5" fillId="0" borderId="934" xfId="0" applyNumberFormat="1" applyFont="1" applyBorder="1" applyAlignment="1">
      <alignment horizontal="left" vertical="center"/>
    </xf>
    <xf numFmtId="1" fontId="5" fillId="0" borderId="940" xfId="0" applyNumberFormat="1" applyFont="1" applyBorder="1" applyAlignment="1">
      <alignment horizontal="center" vertical="center" wrapText="1"/>
    </xf>
    <xf numFmtId="1" fontId="5" fillId="0" borderId="934" xfId="0" applyNumberFormat="1" applyFont="1" applyBorder="1" applyAlignment="1">
      <alignment horizontal="center" vertical="center" wrapText="1"/>
    </xf>
    <xf numFmtId="1" fontId="5" fillId="0" borderId="936" xfId="0" applyNumberFormat="1" applyFont="1" applyBorder="1" applyAlignment="1">
      <alignment horizontal="center" vertical="center" wrapText="1"/>
    </xf>
    <xf numFmtId="1" fontId="5" fillId="0" borderId="937" xfId="0" applyNumberFormat="1" applyFont="1" applyBorder="1" applyAlignment="1">
      <alignment horizontal="center" vertical="center" wrapText="1"/>
    </xf>
    <xf numFmtId="1" fontId="5" fillId="0" borderId="942" xfId="0" applyNumberFormat="1" applyFont="1" applyBorder="1" applyAlignment="1">
      <alignment horizontal="center" vertical="center" wrapText="1"/>
    </xf>
    <xf numFmtId="1" fontId="5" fillId="0" borderId="938" xfId="0" applyNumberFormat="1" applyFont="1" applyBorder="1" applyAlignment="1">
      <alignment horizontal="center" vertical="center" wrapText="1"/>
    </xf>
    <xf numFmtId="1" fontId="5" fillId="0" borderId="936" xfId="0" applyNumberFormat="1" applyFont="1" applyBorder="1" applyAlignment="1">
      <alignment horizontal="center" vertical="center"/>
    </xf>
    <xf numFmtId="1" fontId="5" fillId="0" borderId="937" xfId="0" applyNumberFormat="1" applyFont="1" applyBorder="1" applyAlignment="1">
      <alignment horizontal="center" vertical="center"/>
    </xf>
    <xf numFmtId="1" fontId="5" fillId="0" borderId="938" xfId="0" applyNumberFormat="1" applyFont="1" applyBorder="1" applyAlignment="1">
      <alignment horizontal="center" vertical="center"/>
    </xf>
    <xf numFmtId="1" fontId="5" fillId="0" borderId="935" xfId="0" applyNumberFormat="1" applyFont="1" applyBorder="1" applyAlignment="1">
      <alignment horizontal="center" vertical="center" wrapText="1"/>
    </xf>
    <xf numFmtId="1" fontId="5" fillId="0" borderId="939" xfId="0" applyNumberFormat="1" applyFont="1" applyBorder="1" applyAlignment="1">
      <alignment horizontal="center" vertical="center" wrapText="1"/>
    </xf>
    <xf numFmtId="1" fontId="5" fillId="0" borderId="947" xfId="0" applyNumberFormat="1" applyFont="1" applyBorder="1" applyAlignment="1">
      <alignment horizontal="left" vertical="center" wrapText="1"/>
    </xf>
    <xf numFmtId="0" fontId="5" fillId="0" borderId="937" xfId="0" applyFont="1" applyBorder="1" applyAlignment="1">
      <alignment wrapText="1"/>
    </xf>
    <xf numFmtId="0" fontId="5" fillId="0" borderId="942" xfId="0" applyFont="1" applyBorder="1" applyAlignment="1">
      <alignment wrapText="1"/>
    </xf>
    <xf numFmtId="1" fontId="5" fillId="0" borderId="949" xfId="0" applyNumberFormat="1" applyFont="1" applyBorder="1" applyAlignment="1">
      <alignment wrapText="1"/>
    </xf>
    <xf numFmtId="1" fontId="5" fillId="0" borderId="926" xfId="0" applyNumberFormat="1" applyFont="1" applyBorder="1" applyAlignment="1">
      <alignment horizontal="center" vertical="center"/>
    </xf>
    <xf numFmtId="1" fontId="5" fillId="0" borderId="941" xfId="0" applyNumberFormat="1" applyFont="1" applyBorder="1" applyAlignment="1">
      <alignment horizontal="center" vertical="center"/>
    </xf>
    <xf numFmtId="1" fontId="5" fillId="0" borderId="935" xfId="0" applyNumberFormat="1" applyFont="1" applyBorder="1" applyAlignment="1">
      <alignment horizontal="center" vertical="center"/>
    </xf>
    <xf numFmtId="1" fontId="5" fillId="0" borderId="934" xfId="0" applyNumberFormat="1" applyFont="1" applyBorder="1" applyAlignment="1">
      <alignment horizontal="center" vertical="center"/>
    </xf>
    <xf numFmtId="1" fontId="5" fillId="0" borderId="949" xfId="0" applyNumberFormat="1" applyFont="1" applyBorder="1" applyAlignment="1">
      <alignment horizontal="center" vertical="center"/>
    </xf>
    <xf numFmtId="1" fontId="5" fillId="0" borderId="949" xfId="0" applyNumberFormat="1" applyFont="1" applyBorder="1" applyAlignment="1">
      <alignment horizontal="center" vertical="center" wrapText="1"/>
    </xf>
    <xf numFmtId="1" fontId="5" fillId="0" borderId="942" xfId="0" applyNumberFormat="1" applyFont="1" applyBorder="1" applyAlignment="1">
      <alignment horizontal="center" vertical="center"/>
    </xf>
    <xf numFmtId="1" fontId="5" fillId="0" borderId="947" xfId="0" applyNumberFormat="1" applyFont="1" applyBorder="1" applyAlignment="1">
      <alignment horizontal="center" vertical="center" wrapText="1"/>
    </xf>
    <xf numFmtId="1" fontId="5" fillId="0" borderId="953" xfId="4" applyNumberFormat="1" applyFont="1" applyBorder="1" applyAlignment="1">
      <alignment horizontal="center" vertical="center" wrapText="1"/>
    </xf>
    <xf numFmtId="1" fontId="5" fillId="0" borderId="940" xfId="4" applyNumberFormat="1" applyFont="1" applyBorder="1" applyAlignment="1">
      <alignment horizontal="center" vertical="center" wrapText="1"/>
    </xf>
    <xf numFmtId="1" fontId="5" fillId="0" borderId="934" xfId="4" applyNumberFormat="1" applyFont="1" applyBorder="1" applyAlignment="1">
      <alignment horizontal="center" vertical="center" wrapText="1"/>
    </xf>
    <xf numFmtId="1" fontId="5" fillId="0" borderId="952" xfId="0" applyNumberFormat="1" applyFont="1" applyBorder="1" applyAlignment="1">
      <alignment horizontal="center" vertical="center" wrapText="1"/>
    </xf>
    <xf numFmtId="1" fontId="5" fillId="0" borderId="949" xfId="0" applyNumberFormat="1" applyFont="1" applyBorder="1"/>
    <xf numFmtId="1" fontId="5" fillId="0" borderId="954" xfId="0" applyNumberFormat="1" applyFont="1" applyBorder="1" applyAlignment="1">
      <alignment horizontal="center" vertical="center" wrapText="1"/>
    </xf>
    <xf numFmtId="1" fontId="5" fillId="0" borderId="953" xfId="0" applyNumberFormat="1" applyFont="1" applyBorder="1" applyAlignment="1">
      <alignment horizontal="center" vertical="center" wrapText="1"/>
    </xf>
    <xf numFmtId="1" fontId="5" fillId="0" borderId="951" xfId="0" applyNumberFormat="1" applyFont="1" applyBorder="1" applyAlignment="1">
      <alignment horizontal="center" vertical="center" wrapText="1"/>
    </xf>
    <xf numFmtId="1" fontId="5" fillId="0" borderId="934" xfId="0" applyNumberFormat="1" applyFont="1" applyBorder="1" applyAlignment="1">
      <alignment horizontal="left" vertical="center" wrapText="1"/>
    </xf>
    <xf numFmtId="1" fontId="5" fillId="9" borderId="947" xfId="0" applyNumberFormat="1" applyFont="1" applyFill="1" applyBorder="1" applyAlignment="1">
      <alignment horizontal="center" vertical="center" wrapText="1"/>
    </xf>
    <xf numFmtId="1" fontId="5" fillId="10" borderId="937" xfId="0" applyNumberFormat="1" applyFont="1" applyFill="1" applyBorder="1" applyAlignment="1">
      <alignment horizontal="center" vertical="center"/>
    </xf>
    <xf numFmtId="1" fontId="5" fillId="10" borderId="942" xfId="0" applyNumberFormat="1" applyFont="1" applyFill="1" applyBorder="1" applyAlignment="1">
      <alignment horizontal="center" vertical="center"/>
    </xf>
    <xf numFmtId="1" fontId="5" fillId="0" borderId="955" xfId="0" applyNumberFormat="1" applyFont="1" applyBorder="1" applyAlignment="1">
      <alignment horizontal="center" vertical="center" wrapText="1"/>
    </xf>
    <xf numFmtId="1" fontId="5" fillId="10" borderId="950" xfId="0" applyNumberFormat="1" applyFont="1" applyFill="1" applyBorder="1" applyAlignment="1">
      <alignment horizontal="center" vertical="center" wrapText="1"/>
    </xf>
    <xf numFmtId="1" fontId="5" fillId="10" borderId="940" xfId="0" applyNumberFormat="1" applyFont="1" applyFill="1" applyBorder="1" applyAlignment="1">
      <alignment horizontal="center" vertical="center" wrapText="1"/>
    </xf>
    <xf numFmtId="1" fontId="4" fillId="9" borderId="957" xfId="0" applyNumberFormat="1" applyFont="1" applyFill="1" applyBorder="1" applyAlignment="1">
      <alignment horizontal="left"/>
    </xf>
    <xf numFmtId="1" fontId="4" fillId="9" borderId="937" xfId="0" applyNumberFormat="1" applyFont="1" applyFill="1" applyBorder="1" applyAlignment="1">
      <alignment horizontal="left"/>
    </xf>
    <xf numFmtId="1" fontId="5" fillId="0" borderId="958" xfId="0" applyNumberFormat="1" applyFont="1" applyBorder="1" applyAlignment="1">
      <alignment horizontal="center" vertical="center" wrapText="1"/>
    </xf>
    <xf numFmtId="1" fontId="5" fillId="0" borderId="959" xfId="0" applyNumberFormat="1" applyFont="1" applyBorder="1" applyAlignment="1">
      <alignment horizontal="center" vertical="center" wrapText="1"/>
    </xf>
    <xf numFmtId="0" fontId="5" fillId="0" borderId="940" xfId="0" applyFont="1" applyBorder="1" applyAlignment="1">
      <alignment horizontal="center" wrapText="1"/>
    </xf>
    <xf numFmtId="1" fontId="5" fillId="0" borderId="936" xfId="0" applyNumberFormat="1" applyFont="1" applyBorder="1" applyAlignment="1">
      <alignment horizontal="left" wrapText="1"/>
    </xf>
    <xf numFmtId="1" fontId="5" fillId="0" borderId="942" xfId="0" applyNumberFormat="1" applyFont="1" applyBorder="1" applyAlignment="1">
      <alignment horizontal="left" wrapText="1"/>
    </xf>
    <xf numFmtId="1" fontId="5" fillId="0" borderId="962" xfId="0" applyNumberFormat="1" applyFont="1" applyBorder="1" applyAlignment="1">
      <alignment horizontal="left" wrapText="1"/>
    </xf>
    <xf numFmtId="1" fontId="5" fillId="0" borderId="870" xfId="0" applyNumberFormat="1" applyFont="1" applyBorder="1"/>
    <xf numFmtId="0" fontId="5" fillId="0" borderId="939" xfId="0" applyFont="1" applyBorder="1" applyAlignment="1">
      <alignment horizontal="center" wrapText="1"/>
    </xf>
    <xf numFmtId="0" fontId="5" fillId="0" borderId="943" xfId="0" applyFont="1" applyBorder="1" applyAlignment="1">
      <alignment horizontal="center" wrapText="1"/>
    </xf>
    <xf numFmtId="1" fontId="5" fillId="0" borderId="962" xfId="0" applyNumberFormat="1" applyFont="1" applyBorder="1"/>
    <xf numFmtId="1" fontId="5" fillId="0" borderId="873" xfId="0" applyNumberFormat="1" applyFont="1" applyBorder="1"/>
    <xf numFmtId="1" fontId="5" fillId="0" borderId="934" xfId="0" applyNumberFormat="1" applyFont="1" applyBorder="1" applyAlignment="1">
      <alignment horizontal="left"/>
    </xf>
    <xf numFmtId="1" fontId="5" fillId="0" borderId="949" xfId="0" applyNumberFormat="1" applyFont="1" applyBorder="1" applyAlignment="1">
      <alignment horizontal="left" vertical="center" wrapText="1"/>
    </xf>
    <xf numFmtId="1" fontId="5" fillId="0" borderId="936" xfId="0" applyNumberFormat="1" applyFont="1" applyBorder="1" applyAlignment="1">
      <alignment horizontal="left" vertical="center" wrapText="1"/>
    </xf>
    <xf numFmtId="1" fontId="5" fillId="0" borderId="942" xfId="0" applyNumberFormat="1" applyFont="1" applyBorder="1" applyAlignment="1">
      <alignment horizontal="left" vertical="center" wrapText="1"/>
    </xf>
    <xf numFmtId="1" fontId="5" fillId="0" borderId="936" xfId="0" applyNumberFormat="1" applyFont="1" applyBorder="1"/>
    <xf numFmtId="1" fontId="5" fillId="0" borderId="942" xfId="0" applyNumberFormat="1" applyFont="1" applyBorder="1"/>
    <xf numFmtId="1" fontId="5" fillId="0" borderId="937" xfId="0" applyNumberFormat="1" applyFont="1" applyBorder="1" applyAlignment="1" applyProtection="1">
      <alignment horizontal="left" wrapText="1"/>
      <protection hidden="1"/>
    </xf>
    <xf numFmtId="1" fontId="5" fillId="0" borderId="942" xfId="0" applyNumberFormat="1" applyFont="1" applyBorder="1" applyAlignment="1" applyProtection="1">
      <alignment horizontal="left" wrapText="1"/>
      <protection hidden="1"/>
    </xf>
    <xf numFmtId="1" fontId="5" fillId="0" borderId="937" xfId="0" applyNumberFormat="1" applyFont="1" applyBorder="1" applyAlignment="1" applyProtection="1">
      <alignment wrapText="1"/>
      <protection hidden="1"/>
    </xf>
    <xf numFmtId="1" fontId="5" fillId="0" borderId="942" xfId="0" applyNumberFormat="1" applyFont="1" applyBorder="1" applyAlignment="1" applyProtection="1">
      <alignment wrapText="1"/>
      <protection hidden="1"/>
    </xf>
    <xf numFmtId="0" fontId="5" fillId="0" borderId="936" xfId="0" applyFont="1" applyBorder="1" applyAlignment="1">
      <alignment horizontal="center" vertical="center" wrapText="1"/>
    </xf>
    <xf numFmtId="0" fontId="5" fillId="0" borderId="962" xfId="0" applyFont="1" applyBorder="1" applyAlignment="1">
      <alignment wrapText="1"/>
    </xf>
    <xf numFmtId="0" fontId="5" fillId="0" borderId="873" xfId="0" applyFont="1" applyBorder="1" applyAlignment="1">
      <alignment wrapText="1"/>
    </xf>
    <xf numFmtId="0" fontId="5" fillId="0" borderId="937" xfId="0" applyFont="1" applyBorder="1" applyAlignment="1">
      <alignment horizontal="center" vertical="center" wrapText="1"/>
    </xf>
    <xf numFmtId="0" fontId="5" fillId="0" borderId="942" xfId="0" applyFont="1" applyBorder="1" applyAlignment="1">
      <alignment horizontal="center" vertical="center" wrapText="1"/>
    </xf>
    <xf numFmtId="0" fontId="5" fillId="0" borderId="879" xfId="0" applyFont="1" applyBorder="1" applyAlignment="1">
      <alignment horizontal="center" vertical="center" wrapText="1"/>
    </xf>
    <xf numFmtId="0" fontId="5" fillId="0" borderId="934" xfId="0" applyFont="1" applyBorder="1" applyAlignment="1">
      <alignment horizontal="center" vertical="center" wrapText="1"/>
    </xf>
    <xf numFmtId="0" fontId="5" fillId="0" borderId="935" xfId="0" applyFont="1" applyBorder="1" applyAlignment="1">
      <alignment horizontal="center" vertical="center" wrapText="1"/>
    </xf>
    <xf numFmtId="1" fontId="5" fillId="9" borderId="936" xfId="0" applyNumberFormat="1" applyFont="1" applyFill="1" applyBorder="1" applyAlignment="1">
      <alignment horizontal="center" vertical="center" wrapText="1"/>
    </xf>
    <xf numFmtId="1" fontId="5" fillId="9" borderId="937" xfId="0" applyNumberFormat="1" applyFont="1" applyFill="1" applyBorder="1" applyAlignment="1">
      <alignment horizontal="center" vertical="center" wrapText="1"/>
    </xf>
    <xf numFmtId="1" fontId="5" fillId="9" borderId="942" xfId="0" applyNumberFormat="1" applyFont="1" applyFill="1" applyBorder="1" applyAlignment="1">
      <alignment horizontal="center" vertical="center" wrapText="1"/>
    </xf>
    <xf numFmtId="1" fontId="5" fillId="9" borderId="949" xfId="0" applyNumberFormat="1" applyFont="1" applyFill="1" applyBorder="1" applyAlignment="1">
      <alignment horizontal="center" vertical="center" wrapText="1"/>
    </xf>
    <xf numFmtId="1" fontId="5" fillId="9" borderId="952" xfId="0" applyNumberFormat="1" applyFont="1" applyFill="1" applyBorder="1" applyAlignment="1">
      <alignment horizontal="center" vertical="center" wrapText="1"/>
    </xf>
    <xf numFmtId="1" fontId="5" fillId="3" borderId="937" xfId="0" applyNumberFormat="1" applyFont="1" applyFill="1" applyBorder="1" applyAlignment="1">
      <alignment horizontal="center" vertical="center" wrapText="1"/>
    </xf>
    <xf numFmtId="1" fontId="5" fillId="3" borderId="942" xfId="0" applyNumberFormat="1" applyFont="1" applyFill="1" applyBorder="1" applyAlignment="1">
      <alignment horizontal="center" vertical="center" wrapText="1"/>
    </xf>
    <xf numFmtId="1" fontId="5" fillId="0" borderId="936" xfId="0" applyNumberFormat="1" applyFont="1" applyBorder="1" applyAlignment="1">
      <alignment wrapText="1"/>
    </xf>
    <xf numFmtId="1" fontId="5" fillId="0" borderId="942" xfId="0" applyNumberFormat="1" applyFont="1" applyBorder="1" applyAlignment="1">
      <alignment wrapText="1"/>
    </xf>
    <xf numFmtId="1" fontId="5" fillId="0" borderId="962" xfId="0" applyNumberFormat="1" applyFont="1" applyBorder="1" applyAlignment="1">
      <alignment wrapText="1"/>
    </xf>
    <xf numFmtId="1" fontId="5" fillId="0" borderId="873" xfId="0" applyNumberFormat="1" applyFont="1" applyBorder="1" applyAlignment="1">
      <alignment wrapText="1"/>
    </xf>
    <xf numFmtId="1" fontId="5" fillId="0" borderId="980" xfId="0" applyNumberFormat="1" applyFont="1" applyBorder="1" applyAlignment="1">
      <alignment horizontal="center" vertical="center" wrapText="1"/>
    </xf>
    <xf numFmtId="1" fontId="5" fillId="0" borderId="981" xfId="0" applyNumberFormat="1" applyFont="1" applyBorder="1" applyAlignment="1">
      <alignment horizontal="center" vertical="center" wrapText="1"/>
    </xf>
    <xf numFmtId="1" fontId="5" fillId="0" borderId="982" xfId="0" applyNumberFormat="1" applyFont="1" applyBorder="1" applyAlignment="1">
      <alignment horizontal="center" vertical="center" wrapText="1"/>
    </xf>
    <xf numFmtId="1" fontId="5" fillId="0" borderId="983" xfId="0" applyNumberFormat="1" applyFont="1" applyBorder="1" applyAlignment="1">
      <alignment horizontal="center" vertical="center" wrapText="1"/>
    </xf>
    <xf numFmtId="1" fontId="5" fillId="0" borderId="984" xfId="0" applyNumberFormat="1" applyFont="1" applyBorder="1" applyAlignment="1">
      <alignment horizontal="center" vertical="center" wrapText="1"/>
    </xf>
    <xf numFmtId="1" fontId="5" fillId="0" borderId="987" xfId="0" applyNumberFormat="1" applyFont="1" applyBorder="1" applyAlignment="1">
      <alignment horizontal="center" vertical="center"/>
    </xf>
    <xf numFmtId="1" fontId="5" fillId="0" borderId="985" xfId="0" applyNumberFormat="1" applyFont="1" applyBorder="1" applyAlignment="1">
      <alignment horizontal="center"/>
    </xf>
    <xf numFmtId="1" fontId="5" fillId="0" borderId="983" xfId="0" applyNumberFormat="1" applyFont="1" applyBorder="1" applyAlignment="1">
      <alignment horizontal="center"/>
    </xf>
    <xf numFmtId="1" fontId="5" fillId="0" borderId="984" xfId="0" applyNumberFormat="1" applyFont="1" applyBorder="1" applyAlignment="1">
      <alignment horizontal="center"/>
    </xf>
    <xf numFmtId="1" fontId="5" fillId="0" borderId="986" xfId="0" applyNumberFormat="1" applyFont="1" applyBorder="1" applyAlignment="1">
      <alignment horizontal="center" vertical="center" wrapText="1"/>
    </xf>
    <xf numFmtId="1" fontId="5" fillId="0" borderId="989" xfId="0" applyNumberFormat="1" applyFont="1" applyBorder="1" applyAlignment="1">
      <alignment horizontal="center" vertical="center" wrapText="1"/>
    </xf>
    <xf numFmtId="1" fontId="5" fillId="0" borderId="982" xfId="0" applyNumberFormat="1" applyFont="1" applyBorder="1"/>
    <xf numFmtId="1" fontId="5" fillId="0" borderId="988" xfId="0" applyNumberFormat="1" applyFont="1" applyBorder="1"/>
    <xf numFmtId="1" fontId="5" fillId="0" borderId="981" xfId="0" applyNumberFormat="1" applyFont="1" applyBorder="1" applyAlignment="1">
      <alignment horizontal="left" vertical="center" wrapText="1"/>
    </xf>
    <xf numFmtId="1" fontId="5" fillId="0" borderId="988" xfId="0" applyNumberFormat="1" applyFont="1" applyBorder="1" applyAlignment="1">
      <alignment horizontal="center" vertical="center" wrapText="1"/>
    </xf>
    <xf numFmtId="1" fontId="5" fillId="0" borderId="999" xfId="0" applyNumberFormat="1" applyFont="1" applyBorder="1" applyAlignment="1">
      <alignment horizontal="center"/>
    </xf>
    <xf numFmtId="1" fontId="5" fillId="0" borderId="987" xfId="0" applyNumberFormat="1" applyFont="1" applyBorder="1" applyAlignment="1">
      <alignment horizontal="center"/>
    </xf>
    <xf numFmtId="1" fontId="5" fillId="0" borderId="1000" xfId="0" applyNumberFormat="1" applyFont="1" applyBorder="1" applyAlignment="1">
      <alignment horizontal="center"/>
    </xf>
    <xf numFmtId="1" fontId="5" fillId="0" borderId="949" xfId="0" applyNumberFormat="1" applyFont="1" applyBorder="1" applyAlignment="1">
      <alignment horizontal="center"/>
    </xf>
    <xf numFmtId="1" fontId="5" fillId="0" borderId="934" xfId="0" applyNumberFormat="1" applyFont="1" applyBorder="1"/>
    <xf numFmtId="1" fontId="5" fillId="0" borderId="1007" xfId="0" applyNumberFormat="1" applyFont="1" applyBorder="1" applyAlignment="1">
      <alignment horizontal="center" vertical="center" wrapText="1"/>
    </xf>
    <xf numFmtId="1" fontId="5" fillId="0" borderId="1008" xfId="0" applyNumberFormat="1" applyFont="1" applyBorder="1" applyAlignment="1">
      <alignment horizontal="center" vertical="center" wrapText="1"/>
    </xf>
    <xf numFmtId="1" fontId="5" fillId="0" borderId="1006" xfId="0" applyNumberFormat="1" applyFont="1" applyBorder="1" applyAlignment="1">
      <alignment horizontal="center" vertical="center" wrapText="1"/>
    </xf>
    <xf numFmtId="1" fontId="5" fillId="0" borderId="975" xfId="0" applyNumberFormat="1" applyFont="1" applyBorder="1" applyAlignment="1">
      <alignment horizontal="center" vertical="center" wrapText="1"/>
    </xf>
    <xf numFmtId="1" fontId="5" fillId="0" borderId="1009" xfId="0" applyNumberFormat="1" applyFont="1" applyBorder="1" applyAlignment="1">
      <alignment horizontal="left" vertical="center" wrapText="1"/>
    </xf>
    <xf numFmtId="1" fontId="5" fillId="0" borderId="975" xfId="0" applyNumberFormat="1" applyFont="1" applyBorder="1" applyAlignment="1">
      <alignment horizontal="center" vertical="center"/>
    </xf>
    <xf numFmtId="1" fontId="5" fillId="0" borderId="975" xfId="0" applyNumberFormat="1" applyFont="1" applyBorder="1" applyAlignment="1">
      <alignment wrapText="1"/>
    </xf>
    <xf numFmtId="1" fontId="5" fillId="0" borderId="1009" xfId="0" applyNumberFormat="1" applyFont="1" applyBorder="1" applyAlignment="1">
      <alignment horizontal="center" vertical="center" wrapText="1"/>
    </xf>
    <xf numFmtId="1" fontId="4" fillId="0" borderId="1007" xfId="0" applyNumberFormat="1" applyFont="1" applyBorder="1"/>
    <xf numFmtId="1" fontId="4" fillId="0" borderId="975" xfId="0" applyNumberFormat="1" applyFont="1" applyBorder="1"/>
    <xf numFmtId="1" fontId="4" fillId="0" borderId="936" xfId="0" applyNumberFormat="1" applyFont="1" applyBorder="1" applyAlignment="1">
      <alignment wrapText="1"/>
    </xf>
    <xf numFmtId="1" fontId="4" fillId="0" borderId="975" xfId="0" applyNumberFormat="1" applyFont="1" applyBorder="1" applyAlignment="1">
      <alignment wrapText="1"/>
    </xf>
    <xf numFmtId="1" fontId="5" fillId="0" borderId="997" xfId="0" applyNumberFormat="1" applyFont="1" applyBorder="1" applyAlignment="1">
      <alignment horizontal="center" vertical="center" wrapText="1"/>
    </xf>
    <xf numFmtId="1" fontId="5" fillId="0" borderId="1011" xfId="0" applyNumberFormat="1" applyFont="1" applyBorder="1" applyAlignment="1">
      <alignment horizontal="center" vertical="center" wrapText="1"/>
    </xf>
    <xf numFmtId="1" fontId="4" fillId="0" borderId="936" xfId="0" applyNumberFormat="1" applyFont="1" applyBorder="1"/>
    <xf numFmtId="1" fontId="5" fillId="0" borderId="1009" xfId="0" applyNumberFormat="1" applyFont="1" applyBorder="1" applyAlignment="1" applyProtection="1">
      <alignment horizontal="center" vertical="center"/>
      <protection hidden="1"/>
    </xf>
    <xf numFmtId="1" fontId="5" fillId="0" borderId="1009" xfId="0" applyNumberFormat="1" applyFont="1" applyBorder="1" applyAlignment="1" applyProtection="1">
      <alignment horizontal="center" vertical="center" wrapText="1"/>
      <protection hidden="1"/>
    </xf>
    <xf numFmtId="1" fontId="5" fillId="0" borderId="936" xfId="0" applyNumberFormat="1" applyFont="1" applyBorder="1" applyAlignment="1" applyProtection="1">
      <alignment horizontal="center" vertical="center"/>
      <protection hidden="1"/>
    </xf>
    <xf numFmtId="1" fontId="5" fillId="0" borderId="1007" xfId="0" applyNumberFormat="1" applyFont="1" applyBorder="1" applyAlignment="1" applyProtection="1">
      <alignment horizontal="center" vertical="center"/>
      <protection hidden="1"/>
    </xf>
    <xf numFmtId="1" fontId="5" fillId="0" borderId="938" xfId="0" applyNumberFormat="1" applyFont="1" applyBorder="1" applyAlignment="1" applyProtection="1">
      <alignment horizontal="center" vertical="center"/>
      <protection hidden="1"/>
    </xf>
    <xf numFmtId="1" fontId="5" fillId="0" borderId="1015" xfId="0" applyNumberFormat="1" applyFont="1" applyBorder="1" applyAlignment="1">
      <alignment horizontal="center" vertical="center" wrapText="1"/>
    </xf>
    <xf numFmtId="1" fontId="5" fillId="0" borderId="1009" xfId="0" applyNumberFormat="1" applyFont="1" applyBorder="1" applyAlignment="1" applyProtection="1">
      <alignment horizontal="left" vertical="center" wrapText="1"/>
      <protection hidden="1"/>
    </xf>
    <xf numFmtId="1" fontId="5" fillId="0" borderId="1007" xfId="0" applyNumberFormat="1" applyFont="1" applyBorder="1" applyAlignment="1">
      <alignment horizontal="center" vertical="center"/>
    </xf>
    <xf numFmtId="1" fontId="5" fillId="0" borderId="1019" xfId="0" applyNumberFormat="1" applyFont="1" applyBorder="1" applyAlignment="1">
      <alignment horizontal="center" vertical="center" wrapText="1"/>
    </xf>
    <xf numFmtId="1" fontId="5" fillId="0" borderId="1017" xfId="0" applyNumberFormat="1" applyFont="1" applyBorder="1" applyAlignment="1">
      <alignment horizontal="center" vertical="center" wrapText="1"/>
    </xf>
    <xf numFmtId="1" fontId="5" fillId="0" borderId="1017" xfId="0" applyNumberFormat="1" applyFont="1" applyBorder="1" applyAlignment="1">
      <alignment horizontal="center" vertical="center"/>
    </xf>
    <xf numFmtId="1" fontId="5" fillId="0" borderId="1018" xfId="0" applyNumberFormat="1" applyFont="1" applyBorder="1" applyAlignment="1">
      <alignment horizontal="center" vertical="center" wrapText="1"/>
    </xf>
    <xf numFmtId="1" fontId="5" fillId="0" borderId="1020" xfId="0" applyNumberFormat="1" applyFont="1" applyBorder="1" applyAlignment="1">
      <alignment horizontal="left" vertical="center" wrapText="1"/>
    </xf>
    <xf numFmtId="0" fontId="5" fillId="0" borderId="1017" xfId="0" applyFont="1" applyBorder="1" applyAlignment="1">
      <alignment wrapText="1"/>
    </xf>
    <xf numFmtId="0" fontId="5" fillId="0" borderId="975" xfId="0" applyFont="1" applyBorder="1" applyAlignment="1">
      <alignment wrapText="1"/>
    </xf>
    <xf numFmtId="1" fontId="5" fillId="0" borderId="1016" xfId="0" applyNumberFormat="1" applyFont="1" applyBorder="1" applyAlignment="1">
      <alignment horizontal="center" vertical="center" wrapText="1"/>
    </xf>
    <xf numFmtId="1" fontId="5" fillId="0" borderId="1016" xfId="0" applyNumberFormat="1" applyFont="1" applyBorder="1" applyAlignment="1">
      <alignment horizontal="center" vertical="center"/>
    </xf>
    <xf numFmtId="1" fontId="5" fillId="0" borderId="1020" xfId="0" applyNumberFormat="1" applyFont="1" applyBorder="1" applyAlignment="1">
      <alignment horizontal="center" vertical="center" wrapText="1"/>
    </xf>
    <xf numFmtId="1" fontId="5" fillId="0" borderId="1021" xfId="4" applyNumberFormat="1" applyFont="1" applyBorder="1" applyAlignment="1">
      <alignment horizontal="center" vertical="center" wrapText="1"/>
    </xf>
    <xf numFmtId="1" fontId="5" fillId="0" borderId="1019" xfId="4" applyNumberFormat="1" applyFont="1" applyBorder="1" applyAlignment="1">
      <alignment horizontal="center" vertical="center" wrapText="1"/>
    </xf>
    <xf numFmtId="1" fontId="5" fillId="0" borderId="1022" xfId="0" applyNumberFormat="1" applyFont="1" applyBorder="1" applyAlignment="1">
      <alignment horizontal="center" vertical="center" wrapText="1"/>
    </xf>
    <xf numFmtId="1" fontId="5" fillId="0" borderId="1021" xfId="0" applyNumberFormat="1" applyFont="1" applyBorder="1" applyAlignment="1">
      <alignment horizontal="center" vertical="center" wrapText="1"/>
    </xf>
    <xf numFmtId="1" fontId="5" fillId="9" borderId="1020" xfId="0" applyNumberFormat="1" applyFont="1" applyFill="1" applyBorder="1" applyAlignment="1">
      <alignment horizontal="center" vertical="center" wrapText="1"/>
    </xf>
    <xf numFmtId="1" fontId="5" fillId="10" borderId="1017" xfId="0" applyNumberFormat="1" applyFont="1" applyFill="1" applyBorder="1" applyAlignment="1">
      <alignment horizontal="center" vertical="center"/>
    </xf>
    <xf numFmtId="1" fontId="5" fillId="10" borderId="975" xfId="0" applyNumberFormat="1" applyFont="1" applyFill="1" applyBorder="1" applyAlignment="1">
      <alignment horizontal="center" vertical="center"/>
    </xf>
    <xf numFmtId="1" fontId="5" fillId="0" borderId="1023" xfId="0" applyNumberFormat="1" applyFont="1" applyBorder="1" applyAlignment="1">
      <alignment horizontal="center" vertical="center" wrapText="1"/>
    </xf>
    <xf numFmtId="1" fontId="5" fillId="10" borderId="1019" xfId="0" applyNumberFormat="1" applyFont="1" applyFill="1" applyBorder="1" applyAlignment="1">
      <alignment horizontal="center" vertical="center" wrapText="1"/>
    </xf>
    <xf numFmtId="1" fontId="4" fillId="9" borderId="1017" xfId="0" applyNumberFormat="1" applyFont="1" applyFill="1" applyBorder="1" applyAlignment="1">
      <alignment horizontal="left"/>
    </xf>
    <xf numFmtId="1" fontId="5" fillId="0" borderId="1100" xfId="0" applyNumberFormat="1" applyFont="1" applyBorder="1" applyAlignment="1">
      <alignment horizontal="center" vertical="center" wrapText="1"/>
    </xf>
    <xf numFmtId="1" fontId="5" fillId="0" borderId="1101" xfId="0" applyNumberFormat="1" applyFont="1" applyBorder="1" applyAlignment="1">
      <alignment horizontal="left" wrapText="1"/>
    </xf>
    <xf numFmtId="1" fontId="5" fillId="0" borderId="1102" xfId="0" applyNumberFormat="1" applyFont="1" applyBorder="1" applyAlignment="1">
      <alignment horizontal="left" wrapText="1"/>
    </xf>
    <xf numFmtId="1" fontId="5" fillId="0" borderId="1106" xfId="0" applyNumberFormat="1" applyFont="1" applyBorder="1" applyAlignment="1">
      <alignment horizontal="left" wrapText="1"/>
    </xf>
    <xf numFmtId="1" fontId="5" fillId="0" borderId="1098" xfId="0" applyNumberFormat="1" applyFont="1" applyBorder="1" applyAlignment="1">
      <alignment horizontal="left" wrapText="1"/>
    </xf>
    <xf numFmtId="1" fontId="5" fillId="0" borderId="1093" xfId="0" applyNumberFormat="1" applyFont="1" applyBorder="1"/>
    <xf numFmtId="1" fontId="5" fillId="0" borderId="1099" xfId="0" applyNumberFormat="1" applyFont="1" applyBorder="1" applyAlignment="1">
      <alignment horizontal="center" vertical="center" wrapText="1"/>
    </xf>
    <xf numFmtId="0" fontId="5" fillId="0" borderId="1112" xfId="0" applyFont="1" applyBorder="1" applyAlignment="1">
      <alignment horizontal="center" wrapText="1"/>
    </xf>
    <xf numFmtId="0" fontId="5" fillId="0" borderId="1103" xfId="0" applyFont="1" applyBorder="1" applyAlignment="1">
      <alignment horizontal="center" wrapText="1"/>
    </xf>
    <xf numFmtId="1" fontId="5" fillId="0" borderId="1101" xfId="0" applyNumberFormat="1" applyFont="1" applyBorder="1" applyAlignment="1">
      <alignment horizontal="center" vertical="center" wrapText="1"/>
    </xf>
    <xf numFmtId="1" fontId="5" fillId="0" borderId="1108" xfId="0" applyNumberFormat="1" applyFont="1" applyBorder="1" applyAlignment="1">
      <alignment horizontal="center" vertical="center" wrapText="1"/>
    </xf>
    <xf numFmtId="1" fontId="5" fillId="0" borderId="1102" xfId="0" applyNumberFormat="1" applyFont="1" applyBorder="1" applyAlignment="1">
      <alignment horizontal="center" vertical="center" wrapText="1"/>
    </xf>
    <xf numFmtId="1" fontId="5" fillId="0" borderId="1113" xfId="0" applyNumberFormat="1" applyFont="1" applyBorder="1" applyAlignment="1">
      <alignment horizontal="center" vertical="center" wrapText="1"/>
    </xf>
    <xf numFmtId="1" fontId="5" fillId="0" borderId="1115" xfId="0" applyNumberFormat="1" applyFont="1" applyBorder="1"/>
    <xf numFmtId="1" fontId="5" fillId="0" borderId="1106" xfId="0" applyNumberFormat="1" applyFont="1" applyBorder="1"/>
    <xf numFmtId="1" fontId="5" fillId="0" borderId="1098" xfId="0" applyNumberFormat="1" applyFont="1" applyBorder="1"/>
    <xf numFmtId="1" fontId="5" fillId="0" borderId="1107" xfId="0" applyNumberFormat="1" applyFont="1" applyBorder="1" applyAlignment="1">
      <alignment horizontal="center" vertical="center" wrapText="1"/>
    </xf>
    <xf numFmtId="1" fontId="5" fillId="0" borderId="1101" xfId="0" applyNumberFormat="1" applyFont="1" applyBorder="1" applyAlignment="1">
      <alignment horizontal="center" vertical="center"/>
    </xf>
    <xf numFmtId="1" fontId="5" fillId="0" borderId="1108" xfId="0" applyNumberFormat="1" applyFont="1" applyBorder="1" applyAlignment="1">
      <alignment horizontal="center" vertical="center"/>
    </xf>
    <xf numFmtId="1" fontId="5" fillId="0" borderId="1109" xfId="0" applyNumberFormat="1" applyFont="1" applyBorder="1" applyAlignment="1">
      <alignment horizontal="center" vertical="center"/>
    </xf>
    <xf numFmtId="1" fontId="5" fillId="0" borderId="1110" xfId="0" applyNumberFormat="1" applyFont="1" applyBorder="1" applyAlignment="1">
      <alignment horizontal="center" vertical="center" wrapText="1"/>
    </xf>
    <xf numFmtId="1" fontId="5" fillId="0" borderId="1111" xfId="0" applyNumberFormat="1" applyFont="1" applyBorder="1" applyAlignment="1">
      <alignment horizontal="center" vertical="center" wrapText="1"/>
    </xf>
    <xf numFmtId="1" fontId="5" fillId="0" borderId="1083" xfId="0" applyNumberFormat="1" applyFont="1" applyBorder="1" applyAlignment="1">
      <alignment horizontal="left"/>
    </xf>
    <xf numFmtId="1" fontId="5" fillId="0" borderId="1081" xfId="0" applyNumberFormat="1" applyFont="1" applyBorder="1" applyAlignment="1">
      <alignment horizontal="left"/>
    </xf>
    <xf numFmtId="1" fontId="5" fillId="0" borderId="1115" xfId="0" applyNumberFormat="1" applyFont="1" applyBorder="1" applyAlignment="1">
      <alignment horizontal="left" vertical="center" wrapText="1"/>
    </xf>
    <xf numFmtId="1" fontId="5" fillId="0" borderId="1107" xfId="0" applyNumberFormat="1" applyFont="1" applyBorder="1" applyAlignment="1">
      <alignment horizontal="left" vertical="center" wrapText="1"/>
    </xf>
    <xf numFmtId="1" fontId="5" fillId="0" borderId="1101" xfId="0" applyNumberFormat="1" applyFont="1" applyBorder="1" applyAlignment="1">
      <alignment horizontal="left" vertical="center" wrapText="1"/>
    </xf>
    <xf numFmtId="1" fontId="5" fillId="0" borderId="1102" xfId="0" applyNumberFormat="1" applyFont="1" applyBorder="1" applyAlignment="1">
      <alignment horizontal="left" vertical="center" wrapText="1"/>
    </xf>
    <xf numFmtId="1" fontId="5" fillId="0" borderId="1101" xfId="0" applyNumberFormat="1" applyFont="1" applyBorder="1"/>
    <xf numFmtId="1" fontId="5" fillId="0" borderId="1102" xfId="0" applyNumberFormat="1" applyFont="1" applyBorder="1"/>
    <xf numFmtId="1" fontId="5" fillId="0" borderId="1108" xfId="0" applyNumberFormat="1" applyFont="1" applyBorder="1" applyAlignment="1" applyProtection="1">
      <alignment horizontal="left" wrapText="1"/>
      <protection hidden="1"/>
    </xf>
    <xf numFmtId="1" fontId="5" fillId="0" borderId="1102" xfId="0" applyNumberFormat="1" applyFont="1" applyBorder="1" applyAlignment="1" applyProtection="1">
      <alignment horizontal="left" wrapText="1"/>
      <protection hidden="1"/>
    </xf>
    <xf numFmtId="1" fontId="5" fillId="0" borderId="1108" xfId="0" applyNumberFormat="1" applyFont="1" applyBorder="1" applyAlignment="1" applyProtection="1">
      <alignment wrapText="1"/>
      <protection hidden="1"/>
    </xf>
    <xf numFmtId="1" fontId="5" fillId="0" borderId="1102" xfId="0" applyNumberFormat="1" applyFont="1" applyBorder="1" applyAlignment="1" applyProtection="1">
      <alignment wrapText="1"/>
      <protection hidden="1"/>
    </xf>
    <xf numFmtId="0" fontId="5" fillId="12" borderId="1084" xfId="0" applyFont="1" applyFill="1" applyBorder="1" applyAlignment="1">
      <alignment horizontal="center" vertical="center" wrapText="1"/>
    </xf>
    <xf numFmtId="0" fontId="5" fillId="0" borderId="1101" xfId="0" applyFont="1" applyBorder="1" applyAlignment="1">
      <alignment horizontal="center" vertical="center" wrapText="1"/>
    </xf>
    <xf numFmtId="0" fontId="5" fillId="0" borderId="1119" xfId="0" applyFont="1" applyBorder="1" applyAlignment="1">
      <alignment horizontal="center" vertical="center" wrapText="1"/>
    </xf>
    <xf numFmtId="0" fontId="5" fillId="0" borderId="1120" xfId="0" applyFont="1" applyBorder="1" applyAlignment="1">
      <alignment horizontal="center" vertical="center" wrapText="1"/>
    </xf>
    <xf numFmtId="0" fontId="5" fillId="0" borderId="1106" xfId="0" applyFont="1" applyBorder="1" applyAlignment="1">
      <alignment wrapText="1"/>
    </xf>
    <xf numFmtId="0" fontId="5" fillId="0" borderId="1098" xfId="0" applyFont="1" applyBorder="1" applyAlignment="1">
      <alignment wrapText="1"/>
    </xf>
    <xf numFmtId="0" fontId="5" fillId="0" borderId="1121" xfId="0" applyFont="1" applyBorder="1" applyAlignment="1">
      <alignment horizontal="center" vertical="center" wrapText="1"/>
    </xf>
    <xf numFmtId="0" fontId="5" fillId="0" borderId="1108" xfId="0" applyFont="1" applyBorder="1" applyAlignment="1">
      <alignment horizontal="center" vertical="center" wrapText="1"/>
    </xf>
    <xf numFmtId="0" fontId="5" fillId="0" borderId="1102" xfId="0" applyFont="1" applyBorder="1" applyAlignment="1">
      <alignment horizontal="center" vertical="center" wrapText="1"/>
    </xf>
    <xf numFmtId="0" fontId="5" fillId="0" borderId="1099" xfId="0" applyFont="1" applyBorder="1" applyAlignment="1">
      <alignment horizontal="center" vertical="center" wrapText="1"/>
    </xf>
    <xf numFmtId="0" fontId="5" fillId="0" borderId="1083" xfId="0" applyFont="1" applyBorder="1" applyAlignment="1">
      <alignment horizontal="center" vertical="center" wrapText="1"/>
    </xf>
    <xf numFmtId="0" fontId="5" fillId="0" borderId="1081" xfId="0" applyFont="1" applyBorder="1" applyAlignment="1">
      <alignment horizontal="center" vertical="center" wrapText="1"/>
    </xf>
    <xf numFmtId="0" fontId="5" fillId="0" borderId="1082" xfId="0" applyFont="1" applyBorder="1" applyAlignment="1">
      <alignment horizontal="center" vertical="center" wrapText="1"/>
    </xf>
    <xf numFmtId="1" fontId="5" fillId="0" borderId="1127" xfId="0" applyNumberFormat="1" applyFont="1" applyBorder="1" applyAlignment="1">
      <alignment horizontal="center" vertical="center" wrapText="1"/>
    </xf>
    <xf numFmtId="1" fontId="5" fillId="9" borderId="1101" xfId="0" applyNumberFormat="1" applyFont="1" applyFill="1" applyBorder="1" applyAlignment="1">
      <alignment horizontal="center" vertical="center" wrapText="1"/>
    </xf>
    <xf numFmtId="1" fontId="5" fillId="9" borderId="1108" xfId="0" applyNumberFormat="1" applyFont="1" applyFill="1" applyBorder="1" applyAlignment="1">
      <alignment horizontal="center" vertical="center" wrapText="1"/>
    </xf>
    <xf numFmtId="1" fontId="5" fillId="9" borderId="1102" xfId="0" applyNumberFormat="1" applyFont="1" applyFill="1" applyBorder="1" applyAlignment="1">
      <alignment horizontal="center" vertical="center" wrapText="1"/>
    </xf>
    <xf numFmtId="1" fontId="5" fillId="9" borderId="1115" xfId="0" applyNumberFormat="1" applyFont="1" applyFill="1" applyBorder="1" applyAlignment="1">
      <alignment horizontal="center" vertical="center" wrapText="1"/>
    </xf>
    <xf numFmtId="1" fontId="5" fillId="9" borderId="1117" xfId="0" applyNumberFormat="1" applyFont="1" applyFill="1" applyBorder="1" applyAlignment="1">
      <alignment horizontal="center" vertical="center" wrapText="1"/>
    </xf>
    <xf numFmtId="1" fontId="5" fillId="3" borderId="1108" xfId="0" applyNumberFormat="1" applyFont="1" applyFill="1" applyBorder="1" applyAlignment="1">
      <alignment horizontal="center" vertical="center" wrapText="1"/>
    </xf>
    <xf numFmtId="1" fontId="5" fillId="3" borderId="1102" xfId="0" applyNumberFormat="1" applyFont="1" applyFill="1" applyBorder="1" applyAlignment="1">
      <alignment horizontal="center" vertical="center" wrapText="1"/>
    </xf>
    <xf numFmtId="1" fontId="5" fillId="0" borderId="1115" xfId="0" applyNumberFormat="1" applyFont="1" applyBorder="1" applyAlignment="1">
      <alignment horizontal="center" vertical="center" wrapText="1"/>
    </xf>
    <xf numFmtId="1" fontId="5" fillId="0" borderId="1117" xfId="0" applyNumberFormat="1" applyFont="1" applyBorder="1" applyAlignment="1">
      <alignment horizontal="center" vertical="center" wrapText="1"/>
    </xf>
    <xf numFmtId="1" fontId="5" fillId="0" borderId="1101" xfId="0" applyNumberFormat="1" applyFont="1" applyBorder="1" applyAlignment="1">
      <alignment wrapText="1"/>
    </xf>
    <xf numFmtId="1" fontId="5" fillId="0" borderId="1102" xfId="0" applyNumberFormat="1" applyFont="1" applyBorder="1" applyAlignment="1">
      <alignment wrapText="1"/>
    </xf>
    <xf numFmtId="1" fontId="5" fillId="0" borderId="1106" xfId="0" applyNumberFormat="1" applyFont="1" applyBorder="1" applyAlignment="1">
      <alignment wrapText="1"/>
    </xf>
    <xf numFmtId="1" fontId="5" fillId="0" borderId="1098" xfId="0" applyNumberFormat="1" applyFont="1" applyBorder="1" applyAlignment="1">
      <alignment wrapText="1"/>
    </xf>
    <xf numFmtId="1" fontId="5" fillId="0" borderId="1109" xfId="0" applyNumberFormat="1" applyFont="1" applyBorder="1" applyAlignment="1">
      <alignment horizontal="center" vertical="center" wrapText="1"/>
    </xf>
    <xf numFmtId="1" fontId="5" fillId="0" borderId="1102" xfId="0" applyNumberFormat="1" applyFont="1" applyBorder="1" applyAlignment="1">
      <alignment horizontal="center" vertical="center"/>
    </xf>
    <xf numFmtId="1" fontId="5" fillId="0" borderId="1115" xfId="0" applyNumberFormat="1" applyFont="1" applyBorder="1" applyAlignment="1">
      <alignment horizontal="center" vertical="center"/>
    </xf>
    <xf numFmtId="1" fontId="5" fillId="0" borderId="1137" xfId="0" applyNumberFormat="1" applyFont="1" applyBorder="1" applyAlignment="1">
      <alignment horizontal="center" vertical="center" wrapText="1"/>
    </xf>
    <xf numFmtId="1" fontId="5" fillId="0" borderId="1138" xfId="0" applyNumberFormat="1" applyFont="1" applyBorder="1" applyAlignment="1">
      <alignment horizontal="center" vertical="center" wrapText="1"/>
    </xf>
    <xf numFmtId="1" fontId="5" fillId="0" borderId="1139" xfId="0" applyNumberFormat="1" applyFont="1" applyBorder="1" applyAlignment="1">
      <alignment horizontal="center"/>
    </xf>
    <xf numFmtId="1" fontId="5" fillId="0" borderId="1108" xfId="0" applyNumberFormat="1" applyFont="1" applyBorder="1" applyAlignment="1">
      <alignment horizontal="center"/>
    </xf>
    <xf numFmtId="1" fontId="5" fillId="0" borderId="1109" xfId="0" applyNumberFormat="1" applyFont="1" applyBorder="1" applyAlignment="1">
      <alignment horizontal="center"/>
    </xf>
    <xf numFmtId="1" fontId="5" fillId="0" borderId="1140" xfId="0" applyNumberFormat="1" applyFont="1" applyBorder="1" applyAlignment="1">
      <alignment horizontal="center" vertical="center" wrapText="1"/>
    </xf>
    <xf numFmtId="1" fontId="5" fillId="0" borderId="1128" xfId="0" applyNumberFormat="1" applyFont="1" applyBorder="1" applyAlignment="1">
      <alignment horizontal="center"/>
    </xf>
    <xf numFmtId="1" fontId="5" fillId="0" borderId="1115" xfId="0" applyNumberFormat="1" applyFont="1" applyBorder="1" applyAlignment="1">
      <alignment horizontal="center"/>
    </xf>
    <xf numFmtId="1" fontId="5" fillId="0" borderId="1117" xfId="0" applyNumberFormat="1" applyFont="1" applyBorder="1" applyAlignment="1">
      <alignment horizontal="center"/>
    </xf>
    <xf numFmtId="1" fontId="5" fillId="0" borderId="1134" xfId="0" applyNumberFormat="1" applyFont="1" applyBorder="1" applyAlignment="1">
      <alignment horizontal="left" wrapText="1"/>
    </xf>
    <xf numFmtId="1" fontId="5" fillId="0" borderId="1142" xfId="0" applyNumberFormat="1" applyFont="1" applyBorder="1" applyAlignment="1">
      <alignment horizontal="center" vertical="center" wrapText="1"/>
    </xf>
    <xf numFmtId="1" fontId="5" fillId="0" borderId="1144" xfId="0" applyNumberFormat="1" applyFont="1" applyBorder="1" applyAlignment="1">
      <alignment horizontal="center" vertical="center" wrapText="1"/>
    </xf>
    <xf numFmtId="1" fontId="5" fillId="0" borderId="1145" xfId="0" applyNumberFormat="1" applyFont="1" applyBorder="1" applyAlignment="1">
      <alignment horizontal="center" vertical="center" wrapText="1"/>
    </xf>
    <xf numFmtId="1" fontId="5" fillId="0" borderId="1083" xfId="0" applyNumberFormat="1" applyFont="1" applyBorder="1"/>
    <xf numFmtId="1" fontId="5" fillId="0" borderId="1081" xfId="0" applyNumberFormat="1" applyFont="1" applyBorder="1"/>
    <xf numFmtId="1" fontId="5" fillId="0" borderId="1143" xfId="0" applyNumberFormat="1" applyFont="1" applyBorder="1" applyAlignment="1">
      <alignment horizontal="center" vertical="center" wrapText="1"/>
    </xf>
    <xf numFmtId="1" fontId="5" fillId="0" borderId="1139" xfId="0" applyNumberFormat="1" applyFont="1" applyBorder="1" applyAlignment="1">
      <alignment horizontal="center" vertical="center" wrapText="1"/>
    </xf>
    <xf numFmtId="1" fontId="4" fillId="0" borderId="1108" xfId="0" applyNumberFormat="1" applyFont="1" applyBorder="1"/>
    <xf numFmtId="1" fontId="4" fillId="0" borderId="1102" xfId="0" applyNumberFormat="1" applyFont="1" applyBorder="1"/>
    <xf numFmtId="1" fontId="4" fillId="0" borderId="1101" xfId="0" applyNumberFormat="1" applyFont="1" applyBorder="1" applyAlignment="1">
      <alignment wrapText="1"/>
    </xf>
    <xf numFmtId="1" fontId="4" fillId="0" borderId="1102" xfId="0" applyNumberFormat="1" applyFont="1" applyBorder="1" applyAlignment="1">
      <alignment wrapText="1"/>
    </xf>
    <xf numFmtId="1" fontId="5" fillId="0" borderId="1097" xfId="0" applyNumberFormat="1" applyFont="1" applyBorder="1" applyAlignment="1">
      <alignment horizontal="center" vertical="center" wrapText="1"/>
    </xf>
    <xf numFmtId="1" fontId="5" fillId="0" borderId="1134" xfId="0" applyNumberFormat="1" applyFont="1" applyBorder="1" applyAlignment="1">
      <alignment horizontal="center" vertical="center" wrapText="1"/>
    </xf>
    <xf numFmtId="1" fontId="4" fillId="0" borderId="1101" xfId="0" applyNumberFormat="1" applyFont="1" applyBorder="1"/>
    <xf numFmtId="1" fontId="5" fillId="0" borderId="1095" xfId="0" applyNumberFormat="1" applyFont="1" applyBorder="1" applyAlignment="1">
      <alignment horizontal="center" vertical="center" wrapText="1"/>
    </xf>
    <xf numFmtId="1" fontId="5" fillId="0" borderId="496" xfId="0" applyNumberFormat="1" applyFont="1" applyBorder="1" applyAlignment="1" applyProtection="1">
      <alignment horizontal="center" vertical="center"/>
      <protection hidden="1"/>
    </xf>
    <xf numFmtId="1" fontId="5" fillId="0" borderId="496" xfId="0" applyNumberFormat="1" applyFont="1" applyBorder="1" applyAlignment="1" applyProtection="1">
      <alignment horizontal="center" vertical="center" wrapText="1"/>
      <protection hidden="1"/>
    </xf>
    <xf numFmtId="1" fontId="5" fillId="0" borderId="1101" xfId="0" applyNumberFormat="1" applyFont="1" applyBorder="1" applyAlignment="1" applyProtection="1">
      <alignment horizontal="center" vertical="center"/>
      <protection hidden="1"/>
    </xf>
    <xf numFmtId="1" fontId="5" fillId="0" borderId="1108" xfId="0" applyNumberFormat="1" applyFont="1" applyBorder="1" applyAlignment="1" applyProtection="1">
      <alignment horizontal="center" vertical="center"/>
      <protection hidden="1"/>
    </xf>
    <xf numFmtId="1" fontId="5" fillId="0" borderId="1109" xfId="0" applyNumberFormat="1" applyFont="1" applyBorder="1" applyAlignment="1" applyProtection="1">
      <alignment horizontal="center" vertical="center"/>
      <protection hidden="1"/>
    </xf>
    <xf numFmtId="1" fontId="5" fillId="0" borderId="1152" xfId="0" applyNumberFormat="1" applyFont="1" applyBorder="1" applyAlignment="1">
      <alignment horizontal="center" vertical="center" wrapText="1"/>
    </xf>
    <xf numFmtId="1" fontId="5" fillId="0" borderId="496" xfId="0" applyNumberFormat="1" applyFont="1" applyBorder="1" applyAlignment="1" applyProtection="1">
      <alignment horizontal="left" vertical="center" wrapText="1"/>
      <protection hidden="1"/>
    </xf>
    <xf numFmtId="1" fontId="5" fillId="0" borderId="1143" xfId="0" applyNumberFormat="1" applyFont="1" applyBorder="1" applyAlignment="1">
      <alignment horizontal="center" vertical="center"/>
    </xf>
    <xf numFmtId="1" fontId="5" fillId="0" borderId="1153" xfId="0" applyNumberFormat="1" applyFont="1" applyBorder="1" applyAlignment="1">
      <alignment horizontal="center" vertical="center" wrapText="1"/>
    </xf>
    <xf numFmtId="1" fontId="5" fillId="0" borderId="1138" xfId="0" applyNumberFormat="1" applyFont="1" applyBorder="1" applyAlignment="1">
      <alignment horizontal="left" vertical="center" wrapText="1"/>
    </xf>
    <xf numFmtId="0" fontId="5" fillId="0" borderId="1108" xfId="0" applyFont="1" applyBorder="1" applyAlignment="1">
      <alignment wrapText="1"/>
    </xf>
    <xf numFmtId="0" fontId="5" fillId="0" borderId="1102" xfId="0" applyFont="1" applyBorder="1" applyAlignment="1">
      <alignment wrapText="1"/>
    </xf>
    <xf numFmtId="1" fontId="5" fillId="0" borderId="1115" xfId="0" applyNumberFormat="1" applyFont="1" applyBorder="1" applyAlignment="1">
      <alignment wrapText="1"/>
    </xf>
    <xf numFmtId="1" fontId="5" fillId="0" borderId="1137" xfId="0" applyNumberFormat="1" applyFont="1" applyBorder="1" applyAlignment="1">
      <alignment horizontal="center" vertical="center"/>
    </xf>
    <xf numFmtId="1" fontId="5" fillId="0" borderId="1140" xfId="4" applyNumberFormat="1" applyFont="1" applyBorder="1" applyAlignment="1">
      <alignment horizontal="center" vertical="center" wrapText="1"/>
    </xf>
    <xf numFmtId="1" fontId="5" fillId="9" borderId="496" xfId="0" applyNumberFormat="1" applyFont="1" applyFill="1" applyBorder="1" applyAlignment="1">
      <alignment horizontal="center" vertical="center" wrapText="1"/>
    </xf>
    <xf numFmtId="1" fontId="5" fillId="10" borderId="1143" xfId="0" applyNumberFormat="1" applyFont="1" applyFill="1" applyBorder="1" applyAlignment="1">
      <alignment horizontal="center" vertical="center"/>
    </xf>
    <xf numFmtId="1" fontId="5" fillId="10" borderId="1102" xfId="0" applyNumberFormat="1" applyFont="1" applyFill="1" applyBorder="1" applyAlignment="1">
      <alignment horizontal="center" vertical="center"/>
    </xf>
    <xf numFmtId="1" fontId="5" fillId="10" borderId="1152" xfId="0" applyNumberFormat="1" applyFont="1" applyFill="1" applyBorder="1" applyAlignment="1">
      <alignment horizontal="center" vertical="center" wrapText="1"/>
    </xf>
    <xf numFmtId="1" fontId="4" fillId="9" borderId="1157" xfId="0" applyNumberFormat="1" applyFont="1" applyFill="1" applyBorder="1" applyAlignment="1">
      <alignment horizontal="left"/>
    </xf>
    <xf numFmtId="1" fontId="4" fillId="9" borderId="1143" xfId="0" applyNumberFormat="1" applyFont="1" applyFill="1" applyBorder="1" applyAlignment="1">
      <alignment horizontal="left"/>
    </xf>
    <xf numFmtId="1" fontId="5" fillId="0" borderId="1158" xfId="0" applyNumberFormat="1" applyFont="1" applyBorder="1" applyAlignment="1">
      <alignment horizontal="center" vertical="center" wrapText="1"/>
    </xf>
    <xf numFmtId="1" fontId="5" fillId="0" borderId="1159" xfId="0" applyNumberFormat="1" applyFont="1" applyBorder="1" applyAlignment="1">
      <alignment horizontal="center" vertical="center" wrapText="1"/>
    </xf>
    <xf numFmtId="1" fontId="5" fillId="0" borderId="1160" xfId="0" applyNumberFormat="1" applyFont="1" applyBorder="1" applyAlignment="1">
      <alignment horizontal="center" vertical="center" wrapText="1"/>
    </xf>
    <xf numFmtId="1" fontId="5" fillId="0" borderId="1142" xfId="0" applyNumberFormat="1" applyFont="1" applyBorder="1" applyAlignment="1">
      <alignment horizontal="center" vertical="center"/>
    </xf>
    <xf numFmtId="1" fontId="5" fillId="0" borderId="1145" xfId="0" applyNumberFormat="1" applyFont="1" applyBorder="1" applyAlignment="1">
      <alignment horizontal="center" vertical="center"/>
    </xf>
    <xf numFmtId="0" fontId="5" fillId="0" borderId="1152" xfId="0" applyFont="1" applyBorder="1" applyAlignment="1">
      <alignment horizontal="center" wrapText="1"/>
    </xf>
    <xf numFmtId="1" fontId="5" fillId="0" borderId="1161" xfId="0" applyNumberFormat="1" applyFont="1" applyBorder="1" applyAlignment="1">
      <alignment horizontal="center" vertical="center" wrapText="1"/>
    </xf>
    <xf numFmtId="1" fontId="5" fillId="0" borderId="1147" xfId="0" applyNumberFormat="1" applyFont="1" applyBorder="1" applyAlignment="1">
      <alignment horizontal="center" vertical="center"/>
    </xf>
    <xf numFmtId="1" fontId="5" fillId="0" borderId="1162" xfId="0" applyNumberFormat="1" applyFont="1" applyBorder="1" applyAlignment="1">
      <alignment horizontal="center" vertical="center" wrapText="1"/>
    </xf>
    <xf numFmtId="1" fontId="5" fillId="0" borderId="1163" xfId="0" applyNumberFormat="1" applyFont="1" applyBorder="1"/>
    <xf numFmtId="1" fontId="5" fillId="3" borderId="1163" xfId="0" applyNumberFormat="1" applyFont="1" applyFill="1" applyBorder="1"/>
    <xf numFmtId="1" fontId="5" fillId="4" borderId="1164" xfId="0" applyNumberFormat="1" applyFont="1" applyFill="1" applyBorder="1" applyProtection="1">
      <protection locked="0"/>
    </xf>
    <xf numFmtId="1" fontId="5" fillId="4" borderId="1165" xfId="0" applyNumberFormat="1" applyFont="1" applyFill="1" applyBorder="1" applyProtection="1">
      <protection locked="0"/>
    </xf>
    <xf numFmtId="1" fontId="5" fillId="4" borderId="1166" xfId="0" applyNumberFormat="1" applyFont="1" applyFill="1" applyBorder="1" applyProtection="1">
      <protection locked="0"/>
    </xf>
    <xf numFmtId="1" fontId="5" fillId="4" borderId="1167" xfId="0" applyNumberFormat="1" applyFont="1" applyFill="1" applyBorder="1" applyProtection="1">
      <protection locked="0"/>
    </xf>
    <xf numFmtId="1" fontId="5" fillId="4" borderId="1168" xfId="0" applyNumberFormat="1" applyFont="1" applyFill="1" applyBorder="1" applyProtection="1">
      <protection locked="0"/>
    </xf>
    <xf numFmtId="1" fontId="5" fillId="4" borderId="1169" xfId="0" applyNumberFormat="1" applyFont="1" applyFill="1" applyBorder="1" applyProtection="1">
      <protection locked="0"/>
    </xf>
    <xf numFmtId="1" fontId="5" fillId="4" borderId="1170" xfId="0" applyNumberFormat="1" applyFont="1" applyFill="1" applyBorder="1" applyProtection="1">
      <protection locked="0"/>
    </xf>
    <xf numFmtId="1" fontId="5" fillId="0" borderId="1171" xfId="0" applyNumberFormat="1" applyFont="1" applyBorder="1" applyAlignment="1">
      <alignment horizontal="center" vertical="center" wrapText="1"/>
    </xf>
    <xf numFmtId="1" fontId="5" fillId="0" borderId="1172" xfId="0" applyNumberFormat="1" applyFont="1" applyBorder="1" applyAlignment="1">
      <alignment horizontal="center" vertical="center" wrapText="1"/>
    </xf>
    <xf numFmtId="1" fontId="5" fillId="0" borderId="1173" xfId="0" applyNumberFormat="1" applyFont="1" applyBorder="1" applyAlignment="1">
      <alignment horizontal="center" vertical="center" wrapText="1"/>
    </xf>
    <xf numFmtId="1" fontId="5" fillId="0" borderId="1174" xfId="0" applyNumberFormat="1" applyFont="1" applyBorder="1" applyAlignment="1">
      <alignment horizontal="left" wrapText="1"/>
    </xf>
    <xf numFmtId="1" fontId="5" fillId="0" borderId="1175" xfId="0" applyNumberFormat="1" applyFont="1" applyBorder="1" applyAlignment="1">
      <alignment horizontal="left" wrapText="1"/>
    </xf>
    <xf numFmtId="1" fontId="5" fillId="4" borderId="1176" xfId="0" applyNumberFormat="1" applyFont="1" applyFill="1" applyBorder="1" applyProtection="1">
      <protection locked="0"/>
    </xf>
    <xf numFmtId="1" fontId="5" fillId="4" borderId="1177" xfId="0" applyNumberFormat="1" applyFont="1" applyFill="1" applyBorder="1" applyProtection="1">
      <protection locked="0"/>
    </xf>
    <xf numFmtId="1" fontId="5" fillId="4" borderId="1178" xfId="0" applyNumberFormat="1" applyFont="1" applyFill="1" applyBorder="1" applyProtection="1">
      <protection locked="0"/>
    </xf>
    <xf numFmtId="1" fontId="5" fillId="4" borderId="1175" xfId="0" applyNumberFormat="1" applyFont="1" applyFill="1" applyBorder="1" applyProtection="1">
      <protection locked="0"/>
    </xf>
    <xf numFmtId="1" fontId="5" fillId="0" borderId="1179" xfId="0" applyNumberFormat="1" applyFont="1" applyBorder="1" applyAlignment="1">
      <alignment horizontal="left" wrapText="1"/>
    </xf>
    <xf numFmtId="1" fontId="5" fillId="0" borderId="1170" xfId="0" applyNumberFormat="1" applyFont="1" applyBorder="1" applyAlignment="1">
      <alignment horizontal="left" wrapText="1"/>
    </xf>
    <xf numFmtId="1" fontId="5" fillId="0" borderId="1180" xfId="0" applyNumberFormat="1" applyFont="1" applyBorder="1" applyAlignment="1">
      <alignment horizontal="center" vertical="center" wrapText="1"/>
    </xf>
    <xf numFmtId="1" fontId="5" fillId="0" borderId="1174" xfId="0" applyNumberFormat="1" applyFont="1" applyBorder="1" applyAlignment="1">
      <alignment horizontal="center" vertical="center"/>
    </xf>
    <xf numFmtId="1" fontId="5" fillId="0" borderId="1181" xfId="0" applyNumberFormat="1" applyFont="1" applyBorder="1" applyAlignment="1">
      <alignment horizontal="center" vertical="center"/>
    </xf>
    <xf numFmtId="1" fontId="5" fillId="0" borderId="1182" xfId="0" applyNumberFormat="1" applyFont="1" applyBorder="1" applyAlignment="1">
      <alignment horizontal="center" vertical="center"/>
    </xf>
    <xf numFmtId="1" fontId="5" fillId="0" borderId="1183" xfId="0" applyNumberFormat="1" applyFont="1" applyBorder="1" applyAlignment="1">
      <alignment horizontal="center" vertical="center" wrapText="1"/>
    </xf>
    <xf numFmtId="1" fontId="5" fillId="0" borderId="1184" xfId="0" applyNumberFormat="1" applyFont="1" applyBorder="1" applyAlignment="1">
      <alignment horizontal="center" vertical="center" wrapText="1"/>
    </xf>
    <xf numFmtId="1" fontId="5" fillId="0" borderId="1174" xfId="0" applyNumberFormat="1" applyFont="1" applyBorder="1" applyAlignment="1">
      <alignment horizontal="center" vertical="center" wrapText="1"/>
    </xf>
    <xf numFmtId="1" fontId="5" fillId="0" borderId="1175" xfId="0" applyNumberFormat="1" applyFont="1" applyBorder="1" applyAlignment="1">
      <alignment horizontal="center" vertical="center" wrapText="1"/>
    </xf>
    <xf numFmtId="0" fontId="5" fillId="0" borderId="1172" xfId="0" applyFont="1" applyBorder="1" applyAlignment="1">
      <alignment horizontal="center" wrapText="1"/>
    </xf>
    <xf numFmtId="1" fontId="5" fillId="0" borderId="1181" xfId="0" applyNumberFormat="1" applyFont="1" applyBorder="1" applyAlignment="1">
      <alignment horizontal="center" vertical="center" wrapText="1"/>
    </xf>
    <xf numFmtId="1" fontId="5" fillId="0" borderId="1185" xfId="0" applyNumberFormat="1" applyFont="1" applyBorder="1" applyAlignment="1">
      <alignment horizontal="center" vertical="center" wrapText="1"/>
    </xf>
    <xf numFmtId="1" fontId="5" fillId="0" borderId="1176" xfId="0" applyNumberFormat="1" applyFont="1" applyBorder="1" applyAlignment="1">
      <alignment horizontal="center" vertical="center" wrapText="1"/>
    </xf>
    <xf numFmtId="1" fontId="5" fillId="0" borderId="1186" xfId="0" applyNumberFormat="1" applyFont="1" applyBorder="1" applyAlignment="1">
      <alignment horizontal="center" vertical="center"/>
    </xf>
    <xf numFmtId="1" fontId="5" fillId="0" borderId="1178" xfId="0" applyNumberFormat="1" applyFont="1" applyBorder="1" applyAlignment="1">
      <alignment horizontal="center" vertical="center"/>
    </xf>
    <xf numFmtId="1" fontId="5" fillId="0" borderId="1177" xfId="0" applyNumberFormat="1" applyFont="1" applyBorder="1" applyAlignment="1">
      <alignment horizontal="center" vertical="center" wrapText="1"/>
    </xf>
    <xf numFmtId="0" fontId="5" fillId="0" borderId="1176" xfId="0" applyFont="1" applyBorder="1" applyAlignment="1">
      <alignment horizontal="center" wrapText="1"/>
    </xf>
    <xf numFmtId="0" fontId="5" fillId="0" borderId="1176" xfId="0" applyFont="1" applyBorder="1" applyAlignment="1">
      <alignment horizontal="center" vertical="center" wrapText="1"/>
    </xf>
    <xf numFmtId="0" fontId="5" fillId="0" borderId="1186" xfId="0" applyFont="1" applyBorder="1" applyAlignment="1">
      <alignment horizontal="center" vertical="center" wrapText="1"/>
    </xf>
    <xf numFmtId="1" fontId="5" fillId="0" borderId="1187" xfId="0" applyNumberFormat="1" applyFont="1" applyBorder="1"/>
    <xf numFmtId="1" fontId="5" fillId="0" borderId="1187" xfId="0" applyNumberFormat="1" applyFont="1" applyBorder="1"/>
    <xf numFmtId="1" fontId="5" fillId="0" borderId="1176" xfId="0" applyNumberFormat="1" applyFont="1" applyBorder="1"/>
    <xf numFmtId="1" fontId="5" fillId="0" borderId="1186" xfId="0" applyNumberFormat="1" applyFont="1" applyBorder="1"/>
    <xf numFmtId="1" fontId="5" fillId="0" borderId="1188" xfId="0" applyNumberFormat="1" applyFont="1" applyBorder="1"/>
    <xf numFmtId="1" fontId="5" fillId="0" borderId="1175" xfId="0" applyNumberFormat="1" applyFont="1" applyBorder="1"/>
    <xf numFmtId="1" fontId="5" fillId="0" borderId="1179" xfId="0" applyNumberFormat="1" applyFont="1" applyBorder="1"/>
    <xf numFmtId="1" fontId="5" fillId="0" borderId="1170" xfId="0" applyNumberFormat="1" applyFont="1" applyBorder="1"/>
    <xf numFmtId="1" fontId="5" fillId="0" borderId="1163" xfId="0" applyNumberFormat="1" applyFont="1" applyBorder="1"/>
    <xf numFmtId="1" fontId="5" fillId="10" borderId="1166" xfId="0" applyNumberFormat="1" applyFont="1" applyFill="1" applyBorder="1"/>
    <xf numFmtId="1" fontId="5" fillId="10" borderId="1168" xfId="0" applyNumberFormat="1" applyFont="1" applyFill="1" applyBorder="1"/>
    <xf numFmtId="1" fontId="5" fillId="0" borderId="1187" xfId="0" applyNumberFormat="1" applyFont="1" applyBorder="1" applyAlignment="1">
      <alignment horizontal="left" vertical="center" wrapText="1"/>
    </xf>
    <xf numFmtId="1" fontId="5" fillId="0" borderId="1170" xfId="0" applyNumberFormat="1" applyFont="1" applyBorder="1" applyAlignment="1" applyProtection="1">
      <alignment horizontal="left" wrapText="1"/>
      <protection hidden="1"/>
    </xf>
    <xf numFmtId="1" fontId="5" fillId="4" borderId="1160" xfId="0" applyNumberFormat="1" applyFont="1" applyFill="1" applyBorder="1" applyProtection="1">
      <protection locked="0"/>
    </xf>
    <xf numFmtId="1" fontId="5" fillId="0" borderId="1180" xfId="0" applyNumberFormat="1" applyFont="1" applyBorder="1" applyAlignment="1">
      <alignment horizontal="left" vertical="center" wrapText="1"/>
    </xf>
    <xf numFmtId="1" fontId="5" fillId="10" borderId="1166" xfId="0" applyNumberFormat="1" applyFont="1" applyFill="1" applyBorder="1" applyProtection="1">
      <protection locked="0"/>
    </xf>
    <xf numFmtId="1" fontId="5" fillId="0" borderId="1174" xfId="0" applyNumberFormat="1" applyFont="1" applyBorder="1" applyAlignment="1">
      <alignment horizontal="left" vertical="center" wrapText="1"/>
    </xf>
    <xf numFmtId="1" fontId="5" fillId="0" borderId="1175" xfId="0" applyNumberFormat="1" applyFont="1" applyBorder="1" applyAlignment="1">
      <alignment horizontal="left" vertical="center" wrapText="1"/>
    </xf>
    <xf numFmtId="1" fontId="5" fillId="4" borderId="1186" xfId="0" applyNumberFormat="1" applyFont="1" applyFill="1" applyBorder="1" applyProtection="1">
      <protection locked="0"/>
    </xf>
    <xf numFmtId="1" fontId="5" fillId="10" borderId="1186" xfId="0" applyNumberFormat="1" applyFont="1" applyFill="1" applyBorder="1"/>
    <xf numFmtId="1" fontId="5" fillId="10" borderId="1177" xfId="0" applyNumberFormat="1" applyFont="1" applyFill="1" applyBorder="1"/>
    <xf numFmtId="1" fontId="5" fillId="4" borderId="1188" xfId="0" applyNumberFormat="1" applyFont="1" applyFill="1" applyBorder="1" applyProtection="1">
      <protection locked="0"/>
    </xf>
    <xf numFmtId="1" fontId="5" fillId="0" borderId="1163" xfId="0" applyNumberFormat="1" applyFont="1" applyBorder="1" applyAlignment="1" applyProtection="1">
      <alignment horizontal="left" wrapText="1"/>
      <protection hidden="1"/>
    </xf>
    <xf numFmtId="1" fontId="5" fillId="0" borderId="1181" xfId="0" applyNumberFormat="1" applyFont="1" applyBorder="1" applyAlignment="1" applyProtection="1">
      <alignment horizontal="left" wrapText="1"/>
      <protection hidden="1"/>
    </xf>
    <xf numFmtId="1" fontId="5" fillId="0" borderId="1175" xfId="0" applyNumberFormat="1" applyFont="1" applyBorder="1" applyAlignment="1" applyProtection="1">
      <alignment horizontal="left" wrapText="1"/>
      <protection hidden="1"/>
    </xf>
    <xf numFmtId="1" fontId="5" fillId="0" borderId="1174" xfId="0" applyNumberFormat="1" applyFont="1" applyBorder="1"/>
    <xf numFmtId="1" fontId="5" fillId="0" borderId="1175" xfId="0" applyNumberFormat="1" applyFont="1" applyBorder="1"/>
    <xf numFmtId="1" fontId="5" fillId="0" borderId="1182" xfId="0" applyNumberFormat="1" applyFont="1" applyBorder="1"/>
    <xf numFmtId="1" fontId="5" fillId="10" borderId="1165" xfId="0" applyNumberFormat="1" applyFont="1" applyFill="1" applyBorder="1"/>
    <xf numFmtId="1" fontId="5" fillId="0" borderId="1181" xfId="0" applyNumberFormat="1" applyFont="1" applyBorder="1" applyAlignment="1" applyProtection="1">
      <alignment wrapText="1"/>
      <protection hidden="1"/>
    </xf>
    <xf numFmtId="1" fontId="5" fillId="0" borderId="1175" xfId="0" applyNumberFormat="1" applyFont="1" applyBorder="1" applyAlignment="1" applyProtection="1">
      <alignment wrapText="1"/>
      <protection hidden="1"/>
    </xf>
    <xf numFmtId="1" fontId="5" fillId="0" borderId="1187" xfId="0" applyNumberFormat="1" applyFont="1" applyBorder="1" applyAlignment="1">
      <alignment horizontal="center" vertical="center" wrapText="1"/>
    </xf>
    <xf numFmtId="1" fontId="5" fillId="0" borderId="1189" xfId="0" applyNumberFormat="1" applyFont="1" applyBorder="1" applyAlignment="1">
      <alignment horizontal="center" vertical="center" wrapText="1"/>
    </xf>
    <xf numFmtId="0" fontId="5" fillId="0" borderId="1188" xfId="0" applyFont="1" applyBorder="1" applyAlignment="1">
      <alignment horizontal="center" vertical="center" wrapText="1"/>
    </xf>
    <xf numFmtId="1" fontId="5" fillId="0" borderId="1174" xfId="0" applyNumberFormat="1" applyFont="1" applyBorder="1"/>
    <xf numFmtId="1" fontId="5" fillId="4" borderId="1189" xfId="0" applyNumberFormat="1" applyFont="1" applyFill="1" applyBorder="1" applyProtection="1">
      <protection locked="0"/>
    </xf>
    <xf numFmtId="0" fontId="5" fillId="5" borderId="1188" xfId="0" applyFont="1" applyFill="1" applyBorder="1" applyProtection="1">
      <protection locked="0"/>
    </xf>
    <xf numFmtId="0" fontId="5" fillId="5" borderId="1175" xfId="0" applyFont="1" applyFill="1" applyBorder="1" applyProtection="1">
      <protection locked="0"/>
    </xf>
    <xf numFmtId="1" fontId="5" fillId="0" borderId="1178" xfId="0" applyNumberFormat="1" applyFont="1" applyBorder="1" applyAlignment="1">
      <alignment horizontal="center" vertical="center" wrapText="1"/>
    </xf>
    <xf numFmtId="1" fontId="5" fillId="0" borderId="1190" xfId="0" applyNumberFormat="1" applyFont="1" applyBorder="1" applyAlignment="1">
      <alignment horizontal="center" vertical="center" wrapText="1"/>
    </xf>
    <xf numFmtId="0" fontId="5" fillId="0" borderId="1171" xfId="0" applyFont="1" applyBorder="1" applyAlignment="1">
      <alignment horizontal="center" vertical="center" wrapText="1"/>
    </xf>
    <xf numFmtId="0" fontId="5" fillId="0" borderId="1174" xfId="0" applyFont="1" applyBorder="1" applyAlignment="1">
      <alignment horizontal="center" vertical="center" wrapText="1"/>
    </xf>
    <xf numFmtId="0" fontId="5" fillId="0" borderId="1191" xfId="0" applyFont="1" applyBorder="1" applyAlignment="1">
      <alignment horizontal="center" vertical="center" wrapText="1"/>
    </xf>
    <xf numFmtId="0" fontId="5" fillId="0" borderId="1192" xfId="0" applyFont="1" applyBorder="1" applyAlignment="1">
      <alignment horizontal="center" vertical="center" wrapText="1"/>
    </xf>
    <xf numFmtId="0" fontId="5" fillId="0" borderId="1175" xfId="0" applyFont="1" applyBorder="1" applyAlignment="1">
      <alignment horizontal="center" vertical="center" wrapText="1"/>
    </xf>
    <xf numFmtId="0" fontId="5" fillId="0" borderId="1181" xfId="0" applyFont="1" applyBorder="1" applyAlignment="1">
      <alignment horizontal="center" vertical="center" wrapText="1"/>
    </xf>
    <xf numFmtId="0" fontId="5" fillId="0" borderId="1193" xfId="0" applyFont="1" applyBorder="1" applyAlignment="1">
      <alignment horizontal="center" vertical="center" wrapText="1"/>
    </xf>
    <xf numFmtId="0" fontId="5" fillId="0" borderId="1176" xfId="0" applyFont="1" applyBorder="1" applyAlignment="1">
      <alignment wrapText="1"/>
    </xf>
    <xf numFmtId="0" fontId="5" fillId="0" borderId="1172" xfId="0" applyFont="1" applyBorder="1" applyAlignment="1">
      <alignment horizontal="center" wrapText="1"/>
    </xf>
    <xf numFmtId="0" fontId="5" fillId="0" borderId="1190" xfId="0" applyFont="1" applyBorder="1" applyAlignment="1">
      <alignment horizontal="center" wrapText="1"/>
    </xf>
    <xf numFmtId="0" fontId="5" fillId="0" borderId="1194" xfId="0" applyFont="1" applyBorder="1" applyAlignment="1">
      <alignment horizontal="center" wrapText="1"/>
    </xf>
    <xf numFmtId="0" fontId="5" fillId="0" borderId="1179" xfId="0" applyFont="1" applyBorder="1" applyAlignment="1">
      <alignment wrapText="1"/>
    </xf>
    <xf numFmtId="0" fontId="5" fillId="0" borderId="1170" xfId="0" applyFont="1" applyBorder="1" applyAlignment="1">
      <alignment wrapText="1"/>
    </xf>
    <xf numFmtId="0" fontId="5" fillId="0" borderId="1164" xfId="0" applyFont="1" applyBorder="1"/>
    <xf numFmtId="0" fontId="5" fillId="0" borderId="1165" xfId="0" applyFont="1" applyBorder="1"/>
    <xf numFmtId="0" fontId="5" fillId="0" borderId="1170" xfId="0" applyFont="1" applyBorder="1"/>
    <xf numFmtId="0" fontId="5" fillId="5" borderId="1164" xfId="0" applyFont="1" applyFill="1" applyBorder="1" applyProtection="1">
      <protection locked="0"/>
    </xf>
    <xf numFmtId="0" fontId="5" fillId="5" borderId="1195" xfId="0" applyFont="1" applyFill="1" applyBorder="1" applyProtection="1">
      <protection locked="0"/>
    </xf>
    <xf numFmtId="0" fontId="5" fillId="5" borderId="1165" xfId="0" applyFont="1" applyFill="1" applyBorder="1" applyProtection="1">
      <protection locked="0"/>
    </xf>
    <xf numFmtId="0" fontId="5" fillId="5" borderId="1196" xfId="0" applyFont="1" applyFill="1" applyBorder="1" applyProtection="1">
      <protection locked="0"/>
    </xf>
    <xf numFmtId="0" fontId="5" fillId="5" borderId="1197" xfId="0" applyFont="1" applyFill="1" applyBorder="1" applyProtection="1">
      <protection locked="0"/>
    </xf>
    <xf numFmtId="0" fontId="5" fillId="5" borderId="1198" xfId="0" applyFont="1" applyFill="1" applyBorder="1" applyProtection="1">
      <protection locked="0"/>
    </xf>
    <xf numFmtId="1" fontId="5" fillId="9" borderId="1174" xfId="0" applyNumberFormat="1" applyFont="1" applyFill="1" applyBorder="1" applyAlignment="1">
      <alignment horizontal="center" vertical="center" wrapText="1"/>
    </xf>
    <xf numFmtId="1" fontId="5" fillId="9" borderId="1181" xfId="0" applyNumberFormat="1" applyFont="1" applyFill="1" applyBorder="1" applyAlignment="1">
      <alignment horizontal="center" vertical="center" wrapText="1"/>
    </xf>
    <xf numFmtId="1" fontId="5" fillId="9" borderId="1175" xfId="0" applyNumberFormat="1" applyFont="1" applyFill="1" applyBorder="1" applyAlignment="1">
      <alignment horizontal="center" vertical="center" wrapText="1"/>
    </xf>
    <xf numFmtId="1" fontId="5" fillId="9" borderId="1187" xfId="0" applyNumberFormat="1" applyFont="1" applyFill="1" applyBorder="1" applyAlignment="1">
      <alignment horizontal="center" vertical="center" wrapText="1"/>
    </xf>
    <xf numFmtId="1" fontId="5" fillId="9" borderId="1189" xfId="0" applyNumberFormat="1" applyFont="1" applyFill="1" applyBorder="1" applyAlignment="1">
      <alignment horizontal="center" vertical="center" wrapText="1"/>
    </xf>
    <xf numFmtId="1" fontId="5" fillId="3" borderId="1181" xfId="0" applyNumberFormat="1" applyFont="1" applyFill="1" applyBorder="1" applyAlignment="1">
      <alignment horizontal="center" vertical="center" wrapText="1"/>
    </xf>
    <xf numFmtId="1" fontId="5" fillId="3" borderId="1175" xfId="0" applyNumberFormat="1" applyFont="1" applyFill="1" applyBorder="1" applyAlignment="1">
      <alignment horizontal="center" vertical="center" wrapText="1"/>
    </xf>
    <xf numFmtId="1" fontId="5" fillId="0" borderId="1199" xfId="0" applyNumberFormat="1" applyFont="1" applyBorder="1" applyAlignment="1">
      <alignment horizontal="center" vertical="center" wrapText="1"/>
    </xf>
    <xf numFmtId="1" fontId="5" fillId="0" borderId="1187" xfId="0" applyNumberFormat="1" applyFont="1" applyBorder="1" applyAlignment="1">
      <alignment horizontal="center" vertical="center" wrapText="1"/>
    </xf>
    <xf numFmtId="1" fontId="5" fillId="0" borderId="1189" xfId="0" applyNumberFormat="1" applyFont="1" applyBorder="1" applyAlignment="1">
      <alignment horizontal="center" vertical="center" wrapText="1"/>
    </xf>
    <xf numFmtId="1" fontId="5" fillId="0" borderId="1186" xfId="0" applyNumberFormat="1" applyFont="1" applyBorder="1" applyAlignment="1">
      <alignment horizontal="center" vertical="center" wrapText="1"/>
    </xf>
    <xf numFmtId="1" fontId="5" fillId="0" borderId="1172" xfId="0" applyNumberFormat="1" applyFont="1" applyBorder="1" applyAlignment="1">
      <alignment horizontal="center" vertical="center" wrapText="1"/>
    </xf>
    <xf numFmtId="1" fontId="5" fillId="0" borderId="1175" xfId="0" applyNumberFormat="1" applyFont="1" applyBorder="1" applyAlignment="1">
      <alignment horizontal="center" vertical="center" wrapText="1"/>
    </xf>
    <xf numFmtId="1" fontId="5" fillId="0" borderId="1182" xfId="0" applyNumberFormat="1" applyFont="1" applyBorder="1" applyAlignment="1">
      <alignment horizontal="center" vertical="center" wrapText="1"/>
    </xf>
    <xf numFmtId="1" fontId="5" fillId="0" borderId="1200" xfId="0" applyNumberFormat="1" applyFont="1" applyBorder="1" applyAlignment="1">
      <alignment horizontal="center" vertical="center" wrapText="1"/>
    </xf>
    <xf numFmtId="1" fontId="5" fillId="0" borderId="1180" xfId="0" applyNumberFormat="1" applyFont="1" applyBorder="1" applyAlignment="1">
      <alignment horizontal="center" vertical="center" wrapText="1"/>
    </xf>
    <xf numFmtId="1" fontId="5" fillId="0" borderId="1164" xfId="0" applyNumberFormat="1" applyFont="1" applyBorder="1"/>
    <xf numFmtId="1" fontId="5" fillId="0" borderId="1165" xfId="0" applyNumberFormat="1" applyFont="1" applyBorder="1"/>
    <xf numFmtId="1" fontId="5" fillId="0" borderId="1201" xfId="0" applyNumberFormat="1" applyFont="1" applyBorder="1"/>
    <xf numFmtId="1" fontId="5" fillId="4" borderId="1202" xfId="0" applyNumberFormat="1" applyFont="1" applyFill="1" applyBorder="1" applyProtection="1">
      <protection locked="0"/>
    </xf>
    <xf numFmtId="1" fontId="5" fillId="4" borderId="1203" xfId="0" applyNumberFormat="1" applyFont="1" applyFill="1" applyBorder="1" applyProtection="1">
      <protection locked="0"/>
    </xf>
    <xf numFmtId="1" fontId="5" fillId="4" borderId="1163" xfId="0" applyNumberFormat="1" applyFont="1" applyFill="1" applyBorder="1" applyProtection="1">
      <protection locked="0"/>
    </xf>
    <xf numFmtId="1" fontId="5" fillId="4" borderId="1204" xfId="0" applyNumberFormat="1" applyFont="1" applyFill="1" applyBorder="1" applyProtection="1">
      <protection locked="0"/>
    </xf>
    <xf numFmtId="1" fontId="5" fillId="0" borderId="1172" xfId="0" applyNumberFormat="1" applyFont="1" applyBorder="1" applyAlignment="1">
      <alignment horizontal="center" vertical="center"/>
    </xf>
    <xf numFmtId="1" fontId="5" fillId="0" borderId="1174" xfId="0" applyNumberFormat="1" applyFont="1" applyBorder="1" applyAlignment="1">
      <alignment wrapText="1"/>
    </xf>
    <xf numFmtId="1" fontId="5" fillId="0" borderId="1175" xfId="0" applyNumberFormat="1" applyFont="1" applyBorder="1" applyAlignment="1">
      <alignment wrapText="1"/>
    </xf>
    <xf numFmtId="1" fontId="5" fillId="3" borderId="1176" xfId="1" applyNumberFormat="1" applyFont="1" applyFill="1" applyBorder="1"/>
    <xf numFmtId="1" fontId="5" fillId="3" borderId="1186" xfId="1" applyNumberFormat="1" applyFont="1" applyFill="1" applyBorder="1"/>
    <xf numFmtId="1" fontId="5" fillId="3" borderId="1205" xfId="1" applyNumberFormat="1" applyFont="1" applyFill="1" applyBorder="1"/>
    <xf numFmtId="1" fontId="5" fillId="0" borderId="1178" xfId="0" applyNumberFormat="1" applyFont="1" applyBorder="1"/>
    <xf numFmtId="1" fontId="5" fillId="0" borderId="1179" xfId="0" applyNumberFormat="1" applyFont="1" applyBorder="1" applyAlignment="1">
      <alignment wrapText="1"/>
    </xf>
    <xf numFmtId="1" fontId="5" fillId="0" borderId="1170" xfId="0" applyNumberFormat="1" applyFont="1" applyBorder="1" applyAlignment="1">
      <alignment wrapText="1"/>
    </xf>
    <xf numFmtId="1" fontId="5" fillId="3" borderId="1164" xfId="1" applyNumberFormat="1" applyFont="1" applyFill="1" applyBorder="1"/>
    <xf numFmtId="1" fontId="5" fillId="3" borderId="1166" xfId="1" applyNumberFormat="1" applyFont="1" applyFill="1" applyBorder="1"/>
    <xf numFmtId="1" fontId="5" fillId="3" borderId="1206" xfId="1" applyNumberFormat="1" applyFont="1" applyFill="1" applyBorder="1"/>
    <xf numFmtId="1" fontId="5" fillId="4" borderId="1207" xfId="0" applyNumberFormat="1" applyFont="1" applyFill="1" applyBorder="1" applyProtection="1">
      <protection locked="0"/>
    </xf>
    <xf numFmtId="1" fontId="5" fillId="4" borderId="1201" xfId="0" applyNumberFormat="1" applyFont="1" applyFill="1" applyBorder="1" applyProtection="1">
      <protection locked="0"/>
    </xf>
    <xf numFmtId="1" fontId="4" fillId="3" borderId="831" xfId="0" applyNumberFormat="1" applyFont="1" applyFill="1" applyBorder="1"/>
    <xf numFmtId="1" fontId="5" fillId="0" borderId="1182" xfId="0" applyNumberFormat="1" applyFont="1" applyBorder="1" applyAlignment="1">
      <alignment horizontal="center" vertical="center" wrapText="1"/>
    </xf>
    <xf numFmtId="1" fontId="5" fillId="0" borderId="1175" xfId="0" applyNumberFormat="1" applyFont="1" applyBorder="1" applyAlignment="1">
      <alignment horizontal="center" vertical="center"/>
    </xf>
    <xf numFmtId="1" fontId="5" fillId="0" borderId="1187" xfId="0" applyNumberFormat="1" applyFont="1" applyBorder="1" applyAlignment="1">
      <alignment horizontal="center" vertical="center"/>
    </xf>
    <xf numFmtId="1" fontId="5" fillId="0" borderId="1185" xfId="0" applyNumberFormat="1" applyFont="1" applyBorder="1" applyAlignment="1">
      <alignment horizontal="center" vertical="center" wrapText="1"/>
    </xf>
    <xf numFmtId="1" fontId="5" fillId="0" borderId="1173" xfId="0" applyNumberFormat="1" applyFont="1" applyBorder="1" applyAlignment="1">
      <alignment horizontal="center" vertical="center" wrapText="1"/>
    </xf>
    <xf numFmtId="1" fontId="5" fillId="0" borderId="1190" xfId="0" applyNumberFormat="1" applyFont="1" applyBorder="1"/>
    <xf numFmtId="1" fontId="7" fillId="0" borderId="1208" xfId="0" applyNumberFormat="1" applyFont="1" applyBorder="1"/>
    <xf numFmtId="1" fontId="5" fillId="0" borderId="1209" xfId="0" applyNumberFormat="1" applyFont="1" applyBorder="1" applyAlignment="1">
      <alignment horizontal="center"/>
    </xf>
    <xf numFmtId="1" fontId="5" fillId="0" borderId="1181" xfId="0" applyNumberFormat="1" applyFont="1" applyBorder="1" applyAlignment="1">
      <alignment horizontal="center"/>
    </xf>
    <xf numFmtId="1" fontId="5" fillId="0" borderId="1182" xfId="0" applyNumberFormat="1" applyFont="1" applyBorder="1" applyAlignment="1">
      <alignment horizontal="center"/>
    </xf>
    <xf numFmtId="1" fontId="5" fillId="0" borderId="1200" xfId="0" applyNumberFormat="1" applyFont="1" applyBorder="1" applyAlignment="1">
      <alignment horizontal="center"/>
    </xf>
    <xf numFmtId="1" fontId="5" fillId="0" borderId="1187" xfId="0" applyNumberFormat="1" applyFont="1" applyBorder="1" applyAlignment="1">
      <alignment horizontal="center"/>
    </xf>
    <xf numFmtId="1" fontId="5" fillId="0" borderId="1189" xfId="0" applyNumberFormat="1" applyFont="1" applyBorder="1" applyAlignment="1">
      <alignment horizontal="center"/>
    </xf>
    <xf numFmtId="1" fontId="5" fillId="0" borderId="1166" xfId="0" applyNumberFormat="1" applyFont="1" applyBorder="1"/>
    <xf numFmtId="1" fontId="5" fillId="0" borderId="1170" xfId="0" applyNumberFormat="1" applyFont="1" applyBorder="1"/>
    <xf numFmtId="1" fontId="7" fillId="0" borderId="1181" xfId="0" applyNumberFormat="1" applyFont="1" applyBorder="1"/>
    <xf numFmtId="1" fontId="5" fillId="0" borderId="1210" xfId="0" applyNumberFormat="1" applyFont="1" applyBorder="1" applyAlignment="1">
      <alignment horizontal="center" vertical="center" wrapText="1"/>
    </xf>
    <xf numFmtId="1" fontId="5" fillId="0" borderId="1210" xfId="0" applyNumberFormat="1" applyFont="1" applyBorder="1" applyAlignment="1">
      <alignment horizontal="center" vertical="center" wrapText="1"/>
    </xf>
    <xf numFmtId="1" fontId="5" fillId="0" borderId="1211" xfId="0" applyNumberFormat="1" applyFont="1" applyBorder="1"/>
    <xf numFmtId="1" fontId="5" fillId="0" borderId="1212" xfId="0" applyNumberFormat="1" applyFont="1" applyBorder="1"/>
    <xf numFmtId="1" fontId="5" fillId="0" borderId="1213" xfId="0" applyNumberFormat="1" applyFont="1" applyBorder="1"/>
    <xf numFmtId="1" fontId="5" fillId="0" borderId="1214" xfId="0" applyNumberFormat="1" applyFont="1" applyBorder="1"/>
    <xf numFmtId="1" fontId="5" fillId="0" borderId="1210" xfId="0" applyNumberFormat="1" applyFont="1" applyBorder="1"/>
    <xf numFmtId="1" fontId="7" fillId="0" borderId="1215" xfId="0" applyNumberFormat="1" applyFont="1" applyBorder="1"/>
    <xf numFmtId="1" fontId="7" fillId="0" borderId="1216" xfId="0" applyNumberFormat="1" applyFont="1" applyBorder="1"/>
    <xf numFmtId="1" fontId="5" fillId="0" borderId="1217" xfId="0" applyNumberFormat="1" applyFont="1" applyBorder="1" applyAlignment="1">
      <alignment horizontal="center" vertical="center" wrapText="1"/>
    </xf>
    <xf numFmtId="1" fontId="5" fillId="0" borderId="1218" xfId="0" applyNumberFormat="1" applyFont="1" applyBorder="1" applyAlignment="1">
      <alignment horizontal="center" vertical="center" wrapText="1"/>
    </xf>
    <xf numFmtId="1" fontId="5" fillId="0" borderId="1219" xfId="0" applyNumberFormat="1" applyFont="1" applyBorder="1" applyAlignment="1">
      <alignment horizontal="center" vertical="center" wrapText="1"/>
    </xf>
    <xf numFmtId="1" fontId="5" fillId="0" borderId="1220" xfId="0" applyNumberFormat="1" applyFont="1" applyBorder="1" applyAlignment="1">
      <alignment horizontal="center" vertical="center" wrapText="1"/>
    </xf>
    <xf numFmtId="1" fontId="5" fillId="0" borderId="1221" xfId="0" applyNumberFormat="1" applyFont="1" applyBorder="1" applyAlignment="1">
      <alignment horizontal="center" vertical="center" wrapText="1"/>
    </xf>
    <xf numFmtId="1" fontId="5" fillId="0" borderId="1222" xfId="0" applyNumberFormat="1" applyFont="1" applyBorder="1" applyAlignment="1">
      <alignment horizontal="center" vertical="center" wrapText="1"/>
    </xf>
    <xf numFmtId="1" fontId="5" fillId="0" borderId="1223" xfId="0" applyNumberFormat="1" applyFont="1" applyBorder="1" applyAlignment="1">
      <alignment horizontal="center" vertical="center" wrapText="1"/>
    </xf>
    <xf numFmtId="1" fontId="5" fillId="0" borderId="1224" xfId="0" applyNumberFormat="1" applyFont="1" applyBorder="1" applyAlignment="1">
      <alignment horizontal="center" vertical="center" wrapText="1"/>
    </xf>
    <xf numFmtId="1" fontId="5" fillId="0" borderId="1219" xfId="0" applyNumberFormat="1" applyFont="1" applyBorder="1" applyAlignment="1">
      <alignment horizontal="center" vertical="center" wrapText="1"/>
    </xf>
    <xf numFmtId="1" fontId="5" fillId="0" borderId="1218" xfId="0" applyNumberFormat="1" applyFont="1" applyBorder="1" applyAlignment="1">
      <alignment horizontal="center" vertical="center" wrapText="1"/>
    </xf>
    <xf numFmtId="1" fontId="5" fillId="0" borderId="1225" xfId="0" applyNumberFormat="1" applyFont="1" applyBorder="1" applyAlignment="1">
      <alignment horizontal="center" vertical="center" wrapText="1"/>
    </xf>
    <xf numFmtId="1" fontId="5" fillId="0" borderId="1220" xfId="0" applyNumberFormat="1" applyFont="1" applyBorder="1" applyAlignment="1">
      <alignment horizontal="center" vertical="center" wrapText="1"/>
    </xf>
    <xf numFmtId="1" fontId="5" fillId="0" borderId="1226" xfId="0" applyNumberFormat="1" applyFont="1" applyBorder="1" applyAlignment="1">
      <alignment horizontal="left" vertical="center" wrapText="1"/>
    </xf>
    <xf numFmtId="1" fontId="5" fillId="0" borderId="1212" xfId="0" applyNumberFormat="1" applyFont="1" applyBorder="1" applyAlignment="1">
      <alignment horizontal="right" vertical="center" wrapText="1"/>
    </xf>
    <xf numFmtId="1" fontId="5" fillId="0" borderId="1166" xfId="0" applyNumberFormat="1" applyFont="1" applyBorder="1" applyAlignment="1">
      <alignment horizontal="right"/>
    </xf>
    <xf numFmtId="1" fontId="5" fillId="0" borderId="1227" xfId="0" applyNumberFormat="1" applyFont="1" applyBorder="1" applyAlignment="1">
      <alignment horizontal="right"/>
    </xf>
    <xf numFmtId="1" fontId="5" fillId="4" borderId="1212" xfId="0" applyNumberFormat="1" applyFont="1" applyFill="1" applyBorder="1" applyProtection="1">
      <protection locked="0"/>
    </xf>
    <xf numFmtId="1" fontId="5" fillId="4" borderId="1227" xfId="0" applyNumberFormat="1" applyFont="1" applyFill="1" applyBorder="1" applyProtection="1">
      <protection locked="0"/>
    </xf>
    <xf numFmtId="1" fontId="5" fillId="4" borderId="1228" xfId="0" applyNumberFormat="1" applyFont="1" applyFill="1" applyBorder="1" applyProtection="1">
      <protection locked="0"/>
    </xf>
    <xf numFmtId="1" fontId="5" fillId="4" borderId="1229" xfId="0" applyNumberFormat="1" applyFont="1" applyFill="1" applyBorder="1" applyProtection="1">
      <protection locked="0"/>
    </xf>
    <xf numFmtId="1" fontId="5" fillId="0" borderId="1230" xfId="0" applyNumberFormat="1" applyFont="1" applyBorder="1" applyAlignment="1">
      <alignment horizontal="center"/>
    </xf>
    <xf numFmtId="1" fontId="5" fillId="0" borderId="1223" xfId="0" applyNumberFormat="1" applyFont="1" applyBorder="1" applyAlignment="1">
      <alignment horizontal="right"/>
    </xf>
    <xf numFmtId="1" fontId="5" fillId="0" borderId="1224" xfId="0" applyNumberFormat="1" applyFont="1" applyBorder="1" applyAlignment="1">
      <alignment horizontal="right"/>
    </xf>
    <xf numFmtId="1" fontId="5" fillId="0" borderId="1219" xfId="0" applyNumberFormat="1" applyFont="1" applyBorder="1" applyAlignment="1">
      <alignment horizontal="right"/>
    </xf>
    <xf numFmtId="1" fontId="5" fillId="0" borderId="1218" xfId="0" applyNumberFormat="1" applyFont="1" applyBorder="1" applyAlignment="1">
      <alignment horizontal="right"/>
    </xf>
    <xf numFmtId="1" fontId="5" fillId="0" borderId="1225" xfId="0" applyNumberFormat="1" applyFont="1" applyBorder="1" applyAlignment="1">
      <alignment horizontal="right"/>
    </xf>
    <xf numFmtId="1" fontId="5" fillId="0" borderId="1220" xfId="0" applyNumberFormat="1" applyFont="1" applyBorder="1" applyAlignment="1">
      <alignment horizontal="right"/>
    </xf>
    <xf numFmtId="1" fontId="5" fillId="0" borderId="1231" xfId="0" applyNumberFormat="1" applyFont="1" applyBorder="1" applyAlignment="1">
      <alignment horizontal="center" vertical="center" wrapText="1"/>
    </xf>
    <xf numFmtId="1" fontId="5" fillId="0" borderId="1232" xfId="0" applyNumberFormat="1" applyFont="1" applyBorder="1" applyAlignment="1">
      <alignment horizontal="center" vertical="center" wrapText="1"/>
    </xf>
    <xf numFmtId="1" fontId="5" fillId="0" borderId="1227" xfId="0" applyNumberFormat="1" applyFont="1" applyBorder="1"/>
    <xf numFmtId="1" fontId="5" fillId="0" borderId="1230" xfId="0" applyNumberFormat="1" applyFont="1" applyBorder="1" applyAlignment="1">
      <alignment horizontal="center"/>
    </xf>
    <xf numFmtId="1" fontId="5" fillId="0" borderId="1230" xfId="0" applyNumberFormat="1" applyFont="1" applyBorder="1" applyAlignment="1">
      <alignment horizontal="center" vertical="center"/>
    </xf>
    <xf numFmtId="1" fontId="5" fillId="0" borderId="1217" xfId="0" applyNumberFormat="1" applyFont="1" applyBorder="1" applyAlignment="1">
      <alignment horizontal="center" vertical="center"/>
    </xf>
    <xf numFmtId="1" fontId="5" fillId="0" borderId="1219" xfId="0" applyNumberFormat="1" applyFont="1" applyBorder="1" applyAlignment="1">
      <alignment horizontal="center" vertical="center"/>
    </xf>
    <xf numFmtId="1" fontId="5" fillId="0" borderId="1230" xfId="0" applyNumberFormat="1" applyFont="1" applyBorder="1" applyAlignment="1">
      <alignment horizontal="center" vertical="center" wrapText="1"/>
    </xf>
    <xf numFmtId="1" fontId="5" fillId="0" borderId="1169" xfId="0" applyNumberFormat="1" applyFont="1" applyBorder="1" applyAlignment="1">
      <alignment horizontal="center" vertical="center" wrapText="1"/>
    </xf>
    <xf numFmtId="1" fontId="5" fillId="0" borderId="1227" xfId="0" applyNumberFormat="1" applyFont="1" applyBorder="1" applyAlignment="1">
      <alignment horizontal="center" vertical="center" wrapText="1"/>
    </xf>
    <xf numFmtId="1" fontId="5" fillId="0" borderId="1233" xfId="0" applyNumberFormat="1" applyFont="1" applyBorder="1" applyAlignment="1">
      <alignment horizontal="center" vertical="center" wrapText="1"/>
    </xf>
    <xf numFmtId="1" fontId="5" fillId="0" borderId="1226" xfId="0" applyNumberFormat="1" applyFont="1" applyBorder="1" applyAlignment="1">
      <alignment horizontal="center" vertical="center" wrapText="1"/>
    </xf>
    <xf numFmtId="1" fontId="5" fillId="0" borderId="1223" xfId="0" applyNumberFormat="1" applyFont="1" applyBorder="1" applyAlignment="1">
      <alignment horizontal="center" vertical="center"/>
    </xf>
    <xf numFmtId="1" fontId="5" fillId="0" borderId="1224" xfId="0" applyNumberFormat="1" applyFont="1" applyBorder="1" applyAlignment="1">
      <alignment horizontal="center" vertical="center"/>
    </xf>
    <xf numFmtId="1" fontId="4" fillId="0" borderId="1218" xfId="0" applyNumberFormat="1" applyFont="1" applyBorder="1"/>
    <xf numFmtId="1" fontId="4" fillId="0" borderId="1219" xfId="0" applyNumberFormat="1" applyFont="1" applyBorder="1"/>
    <xf numFmtId="1" fontId="5" fillId="0" borderId="1223" xfId="0" applyNumberFormat="1" applyFont="1" applyBorder="1" applyAlignment="1">
      <alignment wrapText="1"/>
    </xf>
    <xf numFmtId="1" fontId="5" fillId="0" borderId="1224" xfId="0" applyNumberFormat="1" applyFont="1" applyBorder="1" applyAlignment="1">
      <alignment wrapText="1"/>
    </xf>
    <xf numFmtId="1" fontId="5" fillId="4" borderId="1223" xfId="0" applyNumberFormat="1" applyFont="1" applyFill="1" applyBorder="1" applyProtection="1">
      <protection locked="0"/>
    </xf>
    <xf numFmtId="1" fontId="5" fillId="4" borderId="1225" xfId="0" applyNumberFormat="1" applyFont="1" applyFill="1" applyBorder="1" applyProtection="1">
      <protection locked="0"/>
    </xf>
    <xf numFmtId="1" fontId="5" fillId="4" borderId="1219" xfId="0" applyNumberFormat="1" applyFont="1" applyFill="1" applyBorder="1" applyProtection="1">
      <protection locked="0"/>
    </xf>
    <xf numFmtId="1" fontId="5" fillId="4" borderId="1218" xfId="0" applyNumberFormat="1" applyFont="1" applyFill="1" applyBorder="1" applyProtection="1">
      <protection locked="0"/>
    </xf>
    <xf numFmtId="1" fontId="5" fillId="4" borderId="1234" xfId="0" applyNumberFormat="1" applyFont="1" applyFill="1" applyBorder="1" applyProtection="1">
      <protection locked="0"/>
    </xf>
    <xf numFmtId="1" fontId="5" fillId="4" borderId="1230" xfId="0" applyNumberFormat="1" applyFont="1" applyFill="1" applyBorder="1" applyProtection="1">
      <protection locked="0"/>
    </xf>
    <xf numFmtId="1" fontId="4" fillId="0" borderId="1217" xfId="0" applyNumberFormat="1" applyFont="1" applyBorder="1" applyAlignment="1">
      <alignment wrapText="1"/>
    </xf>
    <xf numFmtId="1" fontId="4" fillId="0" borderId="1219" xfId="0" applyNumberFormat="1" applyFont="1" applyBorder="1" applyAlignment="1">
      <alignment wrapText="1"/>
    </xf>
    <xf numFmtId="1" fontId="7" fillId="10" borderId="1217" xfId="0" applyNumberFormat="1" applyFont="1" applyFill="1" applyBorder="1" applyAlignment="1">
      <alignment horizontal="center"/>
    </xf>
    <xf numFmtId="1" fontId="7" fillId="10" borderId="1218" xfId="0" applyNumberFormat="1" applyFont="1" applyFill="1" applyBorder="1" applyAlignment="1">
      <alignment horizontal="center"/>
    </xf>
    <xf numFmtId="1" fontId="7" fillId="10" borderId="1219" xfId="0" applyNumberFormat="1" applyFont="1" applyFill="1" applyBorder="1" applyAlignment="1">
      <alignment horizontal="center"/>
    </xf>
    <xf numFmtId="1" fontId="7" fillId="10" borderId="1230" xfId="0" applyNumberFormat="1" applyFont="1" applyFill="1" applyBorder="1" applyAlignment="1">
      <alignment horizontal="center"/>
    </xf>
    <xf numFmtId="1" fontId="5" fillId="0" borderId="1227" xfId="0" applyNumberFormat="1" applyFont="1" applyBorder="1" applyAlignment="1">
      <alignment wrapText="1"/>
    </xf>
    <xf numFmtId="1" fontId="5" fillId="0" borderId="1212" xfId="0" applyNumberFormat="1" applyFont="1" applyBorder="1" applyAlignment="1">
      <alignment wrapText="1"/>
    </xf>
    <xf numFmtId="1" fontId="5" fillId="0" borderId="1166" xfId="0" applyNumberFormat="1" applyFont="1" applyBorder="1" applyAlignment="1">
      <alignment wrapText="1"/>
    </xf>
    <xf numFmtId="1" fontId="5" fillId="0" borderId="1217" xfId="0" applyNumberFormat="1" applyFont="1" applyBorder="1" applyAlignment="1">
      <alignment wrapText="1"/>
    </xf>
    <xf numFmtId="1" fontId="5" fillId="0" borderId="1219" xfId="0" applyNumberFormat="1" applyFont="1" applyBorder="1" applyAlignment="1">
      <alignment wrapText="1"/>
    </xf>
    <xf numFmtId="1" fontId="5" fillId="0" borderId="1219" xfId="0" applyNumberFormat="1" applyFont="1" applyBorder="1" applyAlignment="1">
      <alignment wrapText="1"/>
    </xf>
    <xf numFmtId="1" fontId="5" fillId="10" borderId="1212" xfId="0" applyNumberFormat="1" applyFont="1" applyFill="1" applyBorder="1"/>
    <xf numFmtId="1" fontId="5" fillId="10" borderId="1227" xfId="0" applyNumberFormat="1" applyFont="1" applyFill="1" applyBorder="1"/>
    <xf numFmtId="1" fontId="5" fillId="0" borderId="1160" xfId="0" applyNumberFormat="1" applyFont="1" applyBorder="1" applyAlignment="1">
      <alignment wrapText="1"/>
    </xf>
    <xf numFmtId="1" fontId="5" fillId="10" borderId="1160" xfId="0" applyNumberFormat="1" applyFont="1" applyFill="1" applyBorder="1"/>
    <xf numFmtId="1" fontId="4" fillId="0" borderId="1217" xfId="0" applyNumberFormat="1" applyFont="1" applyBorder="1"/>
    <xf numFmtId="1" fontId="4" fillId="0" borderId="1218" xfId="0" applyNumberFormat="1" applyFont="1" applyBorder="1"/>
    <xf numFmtId="1" fontId="5" fillId="0" borderId="1223" xfId="0" applyNumberFormat="1" applyFont="1" applyBorder="1"/>
    <xf numFmtId="1" fontId="5" fillId="0" borderId="1224" xfId="0" applyNumberFormat="1" applyFont="1" applyBorder="1"/>
    <xf numFmtId="1" fontId="5" fillId="0" borderId="1219" xfId="0" applyNumberFormat="1" applyFont="1" applyBorder="1"/>
    <xf numFmtId="1" fontId="5" fillId="0" borderId="1228" xfId="0" applyNumberFormat="1" applyFont="1" applyBorder="1" applyAlignment="1">
      <alignment wrapText="1"/>
    </xf>
    <xf numFmtId="1" fontId="5" fillId="4" borderId="1233" xfId="0" applyNumberFormat="1" applyFont="1" applyFill="1" applyBorder="1" applyProtection="1">
      <protection locked="0"/>
    </xf>
    <xf numFmtId="1" fontId="5" fillId="4" borderId="1235" xfId="0" applyNumberFormat="1" applyFont="1" applyFill="1" applyBorder="1" applyProtection="1">
      <protection locked="0"/>
    </xf>
    <xf numFmtId="1" fontId="5" fillId="14" borderId="1231" xfId="0" applyNumberFormat="1" applyFont="1" applyFill="1" applyBorder="1"/>
    <xf numFmtId="1" fontId="5" fillId="0" borderId="1211" xfId="0" applyNumberFormat="1" applyFont="1" applyBorder="1" applyAlignment="1">
      <alignment wrapText="1"/>
    </xf>
    <xf numFmtId="1" fontId="5" fillId="4" borderId="1236" xfId="0" applyNumberFormat="1" applyFont="1" applyFill="1" applyBorder="1" applyProtection="1">
      <protection locked="0"/>
    </xf>
    <xf numFmtId="1" fontId="5" fillId="14" borderId="1222" xfId="0" applyNumberFormat="1" applyFont="1" applyFill="1" applyBorder="1"/>
    <xf numFmtId="1" fontId="5" fillId="10" borderId="1233" xfId="0" applyNumberFormat="1" applyFont="1" applyFill="1" applyBorder="1"/>
    <xf numFmtId="1" fontId="5" fillId="0" borderId="1237" xfId="0" applyNumberFormat="1" applyFont="1" applyBorder="1" applyAlignment="1">
      <alignment horizontal="left" wrapText="1"/>
    </xf>
    <xf numFmtId="1" fontId="5" fillId="0" borderId="1227" xfId="0" applyNumberFormat="1" applyFont="1" applyBorder="1" applyAlignment="1">
      <alignment horizontal="left" wrapText="1"/>
    </xf>
    <xf numFmtId="1" fontId="5" fillId="0" borderId="1201" xfId="0" applyNumberFormat="1" applyFont="1" applyBorder="1" applyAlignment="1">
      <alignment wrapText="1"/>
    </xf>
    <xf numFmtId="1" fontId="4" fillId="0" borderId="1238" xfId="0" applyNumberFormat="1" applyFont="1" applyBorder="1"/>
    <xf numFmtId="1" fontId="5" fillId="0" borderId="1236" xfId="0" applyNumberFormat="1" applyFont="1" applyBorder="1" applyAlignment="1">
      <alignment horizontal="center" vertical="center" wrapText="1"/>
    </xf>
    <xf numFmtId="1" fontId="5" fillId="0" borderId="1239" xfId="0" applyNumberFormat="1" applyFont="1" applyBorder="1" applyAlignment="1">
      <alignment horizontal="center" vertical="center"/>
    </xf>
    <xf numFmtId="1" fontId="5" fillId="0" borderId="1239" xfId="0" applyNumberFormat="1" applyFont="1" applyBorder="1" applyAlignment="1">
      <alignment horizontal="center" vertical="center" wrapText="1"/>
    </xf>
    <xf numFmtId="1" fontId="4" fillId="0" borderId="1217" xfId="0" applyNumberFormat="1" applyFont="1" applyBorder="1"/>
    <xf numFmtId="1" fontId="5" fillId="4" borderId="1239" xfId="0" applyNumberFormat="1" applyFont="1" applyFill="1" applyBorder="1" applyProtection="1">
      <protection locked="0"/>
    </xf>
    <xf numFmtId="1" fontId="5" fillId="10" borderId="1231" xfId="0" applyNumberFormat="1" applyFont="1" applyFill="1" applyBorder="1"/>
    <xf numFmtId="1" fontId="7" fillId="10" borderId="1218" xfId="0" applyNumberFormat="1" applyFont="1" applyFill="1" applyBorder="1"/>
    <xf numFmtId="1" fontId="7" fillId="10" borderId="1220" xfId="0" applyNumberFormat="1" applyFont="1" applyFill="1" applyBorder="1"/>
    <xf numFmtId="1" fontId="7" fillId="10" borderId="1219" xfId="0" applyNumberFormat="1" applyFont="1" applyFill="1" applyBorder="1"/>
    <xf numFmtId="1" fontId="5" fillId="0" borderId="1239" xfId="0" applyNumberFormat="1" applyFont="1" applyBorder="1" applyAlignment="1">
      <alignment wrapText="1"/>
    </xf>
    <xf numFmtId="1" fontId="7" fillId="4" borderId="1223" xfId="0" applyNumberFormat="1" applyFont="1" applyFill="1" applyBorder="1" applyProtection="1">
      <protection locked="0"/>
    </xf>
    <xf numFmtId="1" fontId="7" fillId="4" borderId="1219" xfId="0" applyNumberFormat="1" applyFont="1" applyFill="1" applyBorder="1" applyProtection="1">
      <protection locked="0"/>
    </xf>
    <xf numFmtId="1" fontId="5" fillId="10" borderId="1236" xfId="0" applyNumberFormat="1" applyFont="1" applyFill="1" applyBorder="1"/>
    <xf numFmtId="1" fontId="5" fillId="0" borderId="1226" xfId="0" applyNumberFormat="1" applyFont="1" applyBorder="1" applyAlignment="1" applyProtection="1">
      <alignment horizontal="center" vertical="center"/>
      <protection hidden="1"/>
    </xf>
    <xf numFmtId="1" fontId="5" fillId="0" borderId="1226" xfId="0" applyNumberFormat="1" applyFont="1" applyBorder="1" applyAlignment="1" applyProtection="1">
      <alignment horizontal="center" vertical="center" wrapText="1"/>
      <protection hidden="1"/>
    </xf>
    <xf numFmtId="1" fontId="5" fillId="0" borderId="1217" xfId="0" applyNumberFormat="1" applyFont="1" applyBorder="1" applyAlignment="1" applyProtection="1">
      <alignment horizontal="center" vertical="center"/>
      <protection hidden="1"/>
    </xf>
    <xf numFmtId="1" fontId="5" fillId="0" borderId="1218" xfId="0" applyNumberFormat="1" applyFont="1" applyBorder="1" applyAlignment="1" applyProtection="1">
      <alignment horizontal="center" vertical="center"/>
      <protection hidden="1"/>
    </xf>
    <xf numFmtId="1" fontId="5" fillId="0" borderId="1220" xfId="0" applyNumberFormat="1" applyFont="1" applyBorder="1" applyAlignment="1" applyProtection="1">
      <alignment horizontal="center" vertical="center"/>
      <protection hidden="1"/>
    </xf>
    <xf numFmtId="1" fontId="5" fillId="0" borderId="1240" xfId="0" applyNumberFormat="1" applyFont="1" applyBorder="1" applyAlignment="1">
      <alignment horizontal="center" vertical="center" wrapText="1"/>
    </xf>
    <xf numFmtId="1" fontId="5" fillId="0" borderId="1241" xfId="0" applyNumberFormat="1" applyFont="1" applyBorder="1" applyAlignment="1">
      <alignment horizontal="center" vertical="center" wrapText="1"/>
    </xf>
    <xf numFmtId="1" fontId="5" fillId="0" borderId="1233" xfId="0" applyNumberFormat="1" applyFont="1" applyBorder="1" applyAlignment="1" applyProtection="1">
      <alignment horizontal="center" vertical="center" wrapText="1"/>
      <protection hidden="1"/>
    </xf>
    <xf numFmtId="1" fontId="5" fillId="0" borderId="1240" xfId="0" applyNumberFormat="1" applyFont="1" applyBorder="1" applyAlignment="1" applyProtection="1">
      <alignment horizontal="center" vertical="center" wrapText="1"/>
      <protection hidden="1"/>
    </xf>
    <xf numFmtId="1" fontId="5" fillId="0" borderId="1233" xfId="0" applyNumberFormat="1" applyFont="1" applyBorder="1" applyAlignment="1" applyProtection="1">
      <alignment horizontal="center" vertical="center"/>
      <protection hidden="1"/>
    </xf>
    <xf numFmtId="1" fontId="5" fillId="0" borderId="1226" xfId="0" applyNumberFormat="1" applyFont="1" applyBorder="1" applyAlignment="1" applyProtection="1">
      <alignment horizontal="center" vertical="center"/>
      <protection hidden="1"/>
    </xf>
    <xf numFmtId="1" fontId="5" fillId="0" borderId="1223" xfId="0" applyNumberFormat="1" applyFont="1" applyBorder="1" applyAlignment="1" applyProtection="1">
      <alignment horizontal="center" vertical="center"/>
      <protection hidden="1"/>
    </xf>
    <xf numFmtId="1" fontId="5" fillId="0" borderId="1226" xfId="0" applyNumberFormat="1" applyFont="1" applyBorder="1" applyAlignment="1" applyProtection="1">
      <alignment horizontal="left" vertical="center" wrapText="1"/>
      <protection hidden="1"/>
    </xf>
    <xf numFmtId="1" fontId="5" fillId="0" borderId="1226" xfId="0" applyNumberFormat="1" applyFont="1" applyBorder="1" applyAlignment="1" applyProtection="1">
      <alignment wrapText="1"/>
      <protection hidden="1"/>
    </xf>
    <xf numFmtId="1" fontId="5" fillId="0" borderId="1233" xfId="0" applyNumberFormat="1" applyFont="1" applyBorder="1" applyAlignment="1">
      <alignment horizontal="right" wrapText="1"/>
    </xf>
    <xf numFmtId="1" fontId="5" fillId="0" borderId="1240" xfId="0" applyNumberFormat="1" applyFont="1" applyBorder="1" applyAlignment="1">
      <alignment horizontal="right" wrapText="1"/>
    </xf>
    <xf numFmtId="1" fontId="5" fillId="0" borderId="1160" xfId="0" applyNumberFormat="1" applyFont="1" applyBorder="1" applyAlignment="1">
      <alignment horizontal="right" wrapText="1"/>
    </xf>
    <xf numFmtId="1" fontId="7" fillId="0" borderId="1242" xfId="0" applyNumberFormat="1" applyFont="1" applyBorder="1"/>
    <xf numFmtId="1" fontId="5" fillId="0" borderId="1218" xfId="0" applyNumberFormat="1" applyFont="1" applyBorder="1" applyAlignment="1">
      <alignment horizontal="center" vertical="center"/>
    </xf>
    <xf numFmtId="1" fontId="5" fillId="0" borderId="1220" xfId="0" applyNumberFormat="1" applyFont="1" applyBorder="1" applyAlignment="1">
      <alignment horizontal="center" vertical="center"/>
    </xf>
    <xf numFmtId="1" fontId="5" fillId="0" borderId="1243" xfId="0" applyNumberFormat="1" applyFont="1" applyBorder="1" applyAlignment="1">
      <alignment horizontal="center" vertical="center" wrapText="1"/>
    </xf>
    <xf numFmtId="1" fontId="5" fillId="0" borderId="1244" xfId="0" applyNumberFormat="1" applyFont="1" applyBorder="1" applyAlignment="1">
      <alignment horizontal="center" vertical="center" wrapText="1"/>
    </xf>
    <xf numFmtId="1" fontId="5" fillId="0" borderId="1219" xfId="0" applyNumberFormat="1" applyFont="1" applyBorder="1" applyAlignment="1">
      <alignment horizontal="center" vertical="center"/>
    </xf>
    <xf numFmtId="1" fontId="5" fillId="0" borderId="1234" xfId="0" applyNumberFormat="1" applyFont="1" applyBorder="1" applyAlignment="1">
      <alignment horizontal="center" vertical="center" wrapText="1"/>
    </xf>
    <xf numFmtId="1" fontId="5" fillId="0" borderId="1234" xfId="0" applyNumberFormat="1" applyFont="1" applyBorder="1" applyAlignment="1">
      <alignment wrapText="1"/>
    </xf>
    <xf numFmtId="1" fontId="5" fillId="0" borderId="1232" xfId="0" applyNumberFormat="1" applyFont="1" applyBorder="1" applyAlignment="1">
      <alignment wrapText="1"/>
    </xf>
    <xf numFmtId="1" fontId="5" fillId="0" borderId="1218" xfId="0" applyNumberFormat="1" applyFont="1" applyBorder="1" applyAlignment="1">
      <alignment wrapText="1"/>
    </xf>
    <xf numFmtId="1" fontId="5" fillId="14" borderId="1244" xfId="0" applyNumberFormat="1" applyFont="1" applyFill="1" applyBorder="1"/>
    <xf numFmtId="1" fontId="5" fillId="22" borderId="1245" xfId="3" applyNumberFormat="1" applyFont="1" applyBorder="1" applyProtection="1">
      <protection locked="0"/>
    </xf>
    <xf numFmtId="1" fontId="5" fillId="22" borderId="1246" xfId="3" applyNumberFormat="1" applyFont="1" applyBorder="1" applyProtection="1">
      <protection locked="0"/>
    </xf>
    <xf numFmtId="1" fontId="5" fillId="22" borderId="1247" xfId="3" applyNumberFormat="1" applyFont="1" applyBorder="1" applyProtection="1">
      <protection locked="0"/>
    </xf>
    <xf numFmtId="1" fontId="5" fillId="22" borderId="1248" xfId="3" applyNumberFormat="1" applyFont="1" applyBorder="1" applyProtection="1">
      <protection locked="0"/>
    </xf>
    <xf numFmtId="1" fontId="5" fillId="22" borderId="1249" xfId="3" applyNumberFormat="1" applyFont="1" applyBorder="1" applyProtection="1">
      <protection locked="0"/>
    </xf>
    <xf numFmtId="1" fontId="5" fillId="22" borderId="1250" xfId="3" applyNumberFormat="1" applyFont="1" applyBorder="1" applyProtection="1">
      <protection locked="0"/>
    </xf>
    <xf numFmtId="1" fontId="5" fillId="0" borderId="1251" xfId="0" applyNumberFormat="1" applyFont="1" applyBorder="1" applyAlignment="1">
      <alignment horizontal="left" vertical="center"/>
    </xf>
    <xf numFmtId="1" fontId="7" fillId="0" borderId="1252" xfId="0" applyNumberFormat="1" applyFont="1" applyBorder="1"/>
    <xf numFmtId="1" fontId="5" fillId="0" borderId="1253" xfId="0" applyNumberFormat="1" applyFont="1" applyBorder="1" applyAlignment="1">
      <alignment horizontal="center" vertical="center" wrapText="1"/>
    </xf>
    <xf numFmtId="1" fontId="5" fillId="0" borderId="1253" xfId="0" applyNumberFormat="1" applyFont="1" applyBorder="1" applyAlignment="1">
      <alignment horizontal="center" vertical="center"/>
    </xf>
    <xf numFmtId="1" fontId="5" fillId="0" borderId="1254" xfId="0" applyNumberFormat="1" applyFont="1" applyBorder="1" applyAlignment="1">
      <alignment horizontal="center" vertical="center"/>
    </xf>
    <xf numFmtId="1" fontId="5" fillId="0" borderId="1255" xfId="0" applyNumberFormat="1" applyFont="1" applyBorder="1" applyAlignment="1">
      <alignment horizontal="center" vertical="center"/>
    </xf>
    <xf numFmtId="1" fontId="5" fillId="0" borderId="1256" xfId="0" applyNumberFormat="1" applyFont="1" applyBorder="1" applyAlignment="1">
      <alignment horizontal="center" vertical="center"/>
    </xf>
    <xf numFmtId="1" fontId="5" fillId="0" borderId="1257" xfId="0" applyNumberFormat="1" applyFont="1" applyBorder="1" applyAlignment="1">
      <alignment horizontal="center" vertical="center" wrapText="1"/>
    </xf>
    <xf numFmtId="1" fontId="5" fillId="0" borderId="1258" xfId="0" applyNumberFormat="1" applyFont="1" applyBorder="1" applyAlignment="1">
      <alignment horizontal="center" vertical="center" wrapText="1"/>
    </xf>
    <xf numFmtId="1" fontId="5" fillId="0" borderId="1259" xfId="0" applyNumberFormat="1" applyFont="1" applyBorder="1" applyAlignment="1">
      <alignment horizontal="center" vertical="center"/>
    </xf>
    <xf numFmtId="1" fontId="5" fillId="0" borderId="1252" xfId="0" applyNumberFormat="1" applyFont="1" applyBorder="1" applyAlignment="1">
      <alignment horizontal="center" vertical="center"/>
    </xf>
    <xf numFmtId="1" fontId="5" fillId="0" borderId="1251" xfId="0" applyNumberFormat="1" applyFont="1" applyBorder="1" applyAlignment="1">
      <alignment horizontal="center" vertical="center"/>
    </xf>
    <xf numFmtId="1" fontId="5" fillId="0" borderId="1254" xfId="0" applyNumberFormat="1" applyFont="1" applyBorder="1" applyAlignment="1">
      <alignment horizontal="center" vertical="center" wrapText="1"/>
    </xf>
    <xf numFmtId="1" fontId="5" fillId="0" borderId="1255" xfId="0" applyNumberFormat="1" applyFont="1" applyBorder="1" applyAlignment="1">
      <alignment horizontal="center" vertical="center" wrapText="1"/>
    </xf>
    <xf numFmtId="1" fontId="5" fillId="0" borderId="1260" xfId="0" applyNumberFormat="1" applyFont="1" applyBorder="1" applyAlignment="1">
      <alignment horizontal="center" vertical="center" wrapText="1"/>
    </xf>
    <xf numFmtId="1" fontId="5" fillId="0" borderId="1256" xfId="0" applyNumberFormat="1" applyFont="1" applyBorder="1" applyAlignment="1">
      <alignment horizontal="center" vertical="center" wrapText="1"/>
    </xf>
    <xf numFmtId="1" fontId="5" fillId="0" borderId="1252" xfId="0" applyNumberFormat="1" applyFont="1" applyBorder="1" applyAlignment="1">
      <alignment horizontal="center" vertical="center" wrapText="1"/>
    </xf>
    <xf numFmtId="1" fontId="5" fillId="0" borderId="1251" xfId="0" applyNumberFormat="1" applyFont="1" applyBorder="1" applyAlignment="1">
      <alignment horizontal="center" vertical="center" wrapText="1"/>
    </xf>
    <xf numFmtId="1" fontId="5" fillId="0" borderId="1261" xfId="0" applyNumberFormat="1" applyFont="1" applyBorder="1" applyAlignment="1">
      <alignment horizontal="center" vertical="center" wrapText="1"/>
    </xf>
    <xf numFmtId="1" fontId="5" fillId="0" borderId="1258" xfId="0" applyNumberFormat="1" applyFont="1" applyBorder="1" applyAlignment="1">
      <alignment horizontal="center" vertical="center" wrapText="1"/>
    </xf>
    <xf numFmtId="1" fontId="5" fillId="0" borderId="1262" xfId="0" applyNumberFormat="1" applyFont="1" applyBorder="1" applyAlignment="1">
      <alignment horizontal="center" vertical="center" wrapText="1"/>
    </xf>
    <xf numFmtId="1" fontId="5" fillId="0" borderId="1263" xfId="0" applyNumberFormat="1" applyFont="1" applyBorder="1" applyAlignment="1">
      <alignment horizontal="center" vertical="center" wrapText="1"/>
    </xf>
    <xf numFmtId="1" fontId="5" fillId="0" borderId="1264" xfId="0" applyNumberFormat="1" applyFont="1" applyBorder="1" applyAlignment="1">
      <alignment horizontal="center" vertical="center" wrapText="1"/>
    </xf>
    <xf numFmtId="1" fontId="5" fillId="0" borderId="1265" xfId="0" applyNumberFormat="1" applyFont="1" applyBorder="1" applyAlignment="1">
      <alignment horizontal="left" vertical="center" wrapText="1"/>
    </xf>
    <xf numFmtId="1" fontId="5" fillId="0" borderId="1266" xfId="0" applyNumberFormat="1" applyFont="1" applyBorder="1" applyAlignment="1">
      <alignment wrapText="1"/>
    </xf>
    <xf numFmtId="1" fontId="5" fillId="10" borderId="1267" xfId="0" applyNumberFormat="1" applyFont="1" applyFill="1" applyBorder="1"/>
    <xf numFmtId="1" fontId="5" fillId="0" borderId="1266" xfId="0" applyNumberFormat="1" applyFont="1" applyBorder="1"/>
    <xf numFmtId="1" fontId="5" fillId="10" borderId="1268" xfId="0" applyNumberFormat="1" applyFont="1" applyFill="1" applyBorder="1"/>
    <xf numFmtId="1" fontId="5" fillId="10" borderId="1269" xfId="0" applyNumberFormat="1" applyFont="1" applyFill="1" applyBorder="1"/>
    <xf numFmtId="1" fontId="5" fillId="10" borderId="1270" xfId="0" applyNumberFormat="1" applyFont="1" applyFill="1" applyBorder="1"/>
    <xf numFmtId="1" fontId="5" fillId="4" borderId="1270" xfId="0" applyNumberFormat="1" applyFont="1" applyFill="1" applyBorder="1" applyProtection="1">
      <protection locked="0"/>
    </xf>
    <xf numFmtId="1" fontId="5" fillId="10" borderId="1271" xfId="0" applyNumberFormat="1" applyFont="1" applyFill="1" applyBorder="1"/>
    <xf numFmtId="1" fontId="5" fillId="10" borderId="1272" xfId="0" applyNumberFormat="1" applyFont="1" applyFill="1" applyBorder="1"/>
    <xf numFmtId="1" fontId="5" fillId="4" borderId="1271" xfId="0" applyNumberFormat="1" applyFont="1" applyFill="1" applyBorder="1" applyProtection="1">
      <protection locked="0"/>
    </xf>
    <xf numFmtId="1" fontId="5" fillId="4" borderId="1267" xfId="0" applyNumberFormat="1" applyFont="1" applyFill="1" applyBorder="1" applyProtection="1">
      <protection locked="0"/>
    </xf>
    <xf numFmtId="1" fontId="5" fillId="4" borderId="1266" xfId="0" applyNumberFormat="1" applyFont="1" applyFill="1" applyBorder="1" applyProtection="1">
      <protection locked="0"/>
    </xf>
    <xf numFmtId="1" fontId="5" fillId="0" borderId="1251" xfId="0" applyNumberFormat="1" applyFont="1" applyBorder="1" applyAlignment="1">
      <alignment wrapText="1"/>
    </xf>
    <xf numFmtId="1" fontId="5" fillId="4" borderId="1244" xfId="0" applyNumberFormat="1" applyFont="1" applyFill="1" applyBorder="1" applyProtection="1">
      <protection locked="0"/>
    </xf>
    <xf numFmtId="0" fontId="5" fillId="0" borderId="1255" xfId="0" applyFont="1" applyBorder="1" applyAlignment="1">
      <alignment wrapText="1"/>
    </xf>
    <xf numFmtId="0" fontId="5" fillId="0" borderId="1260" xfId="0" applyFont="1" applyBorder="1" applyAlignment="1">
      <alignment wrapText="1"/>
    </xf>
    <xf numFmtId="1" fontId="5" fillId="0" borderId="1261" xfId="0" applyNumberFormat="1" applyFont="1" applyBorder="1"/>
    <xf numFmtId="1" fontId="5" fillId="0" borderId="1273" xfId="0" applyNumberFormat="1" applyFont="1" applyBorder="1"/>
    <xf numFmtId="1" fontId="5" fillId="0" borderId="1260" xfId="0" applyNumberFormat="1" applyFont="1" applyBorder="1"/>
    <xf numFmtId="1" fontId="5" fillId="4" borderId="1261" xfId="0" applyNumberFormat="1" applyFont="1" applyFill="1" applyBorder="1" applyProtection="1">
      <protection locked="0"/>
    </xf>
    <xf numFmtId="1" fontId="5" fillId="4" borderId="1274" xfId="0" applyNumberFormat="1" applyFont="1" applyFill="1" applyBorder="1" applyProtection="1">
      <protection locked="0"/>
    </xf>
    <xf numFmtId="1" fontId="5" fillId="4" borderId="1260" xfId="0" applyNumberFormat="1" applyFont="1" applyFill="1" applyBorder="1" applyProtection="1">
      <protection locked="0"/>
    </xf>
    <xf numFmtId="1" fontId="5" fillId="4" borderId="1255" xfId="0" applyNumberFormat="1" applyFont="1" applyFill="1" applyBorder="1" applyProtection="1">
      <protection locked="0"/>
    </xf>
    <xf numFmtId="1" fontId="5" fillId="4" borderId="1256" xfId="0" applyNumberFormat="1" applyFont="1" applyFill="1" applyBorder="1" applyProtection="1">
      <protection locked="0"/>
    </xf>
    <xf numFmtId="1" fontId="5" fillId="4" borderId="1273" xfId="0" applyNumberFormat="1" applyFont="1" applyFill="1" applyBorder="1" applyProtection="1">
      <protection locked="0"/>
    </xf>
    <xf numFmtId="1" fontId="5" fillId="0" borderId="1275" xfId="0" applyNumberFormat="1" applyFont="1" applyBorder="1" applyAlignment="1">
      <alignment wrapText="1"/>
    </xf>
    <xf numFmtId="1" fontId="5" fillId="0" borderId="1276" xfId="0" applyNumberFormat="1" applyFont="1" applyBorder="1" applyAlignment="1">
      <alignment horizontal="left" vertical="center" wrapText="1"/>
    </xf>
    <xf numFmtId="1" fontId="5" fillId="4" borderId="1277" xfId="0" applyNumberFormat="1" applyFont="1" applyFill="1" applyBorder="1" applyProtection="1">
      <protection locked="0"/>
    </xf>
    <xf numFmtId="1" fontId="5" fillId="4" borderId="1251" xfId="0" applyNumberFormat="1" applyFont="1" applyFill="1" applyBorder="1" applyProtection="1">
      <protection locked="0"/>
    </xf>
    <xf numFmtId="1" fontId="5" fillId="4" borderId="1278" xfId="0" applyNumberFormat="1" applyFont="1" applyFill="1" applyBorder="1" applyProtection="1">
      <protection locked="0"/>
    </xf>
    <xf numFmtId="1" fontId="5" fillId="0" borderId="1275" xfId="0" applyNumberFormat="1" applyFont="1" applyBorder="1" applyAlignment="1">
      <alignment horizontal="center" vertical="center"/>
    </xf>
    <xf numFmtId="1" fontId="5" fillId="0" borderId="1260" xfId="0" applyNumberFormat="1" applyFont="1" applyBorder="1" applyAlignment="1">
      <alignment horizontal="center" vertical="center"/>
    </xf>
    <xf numFmtId="1" fontId="5" fillId="0" borderId="1275" xfId="0" applyNumberFormat="1" applyFont="1" applyBorder="1" applyAlignment="1">
      <alignment horizontal="center" vertical="center" wrapText="1"/>
    </xf>
    <xf numFmtId="1" fontId="5" fillId="0" borderId="1279" xfId="0" applyNumberFormat="1" applyFont="1" applyBorder="1" applyAlignment="1">
      <alignment horizontal="center" vertical="center" wrapText="1"/>
    </xf>
    <xf numFmtId="1" fontId="5" fillId="0" borderId="1259" xfId="0" applyNumberFormat="1" applyFont="1" applyBorder="1" applyAlignment="1">
      <alignment horizontal="center" vertical="center" wrapText="1"/>
    </xf>
    <xf numFmtId="1" fontId="5" fillId="0" borderId="1273" xfId="0" applyNumberFormat="1" applyFont="1" applyBorder="1" applyAlignment="1">
      <alignment horizontal="center" vertical="center" wrapText="1"/>
    </xf>
    <xf numFmtId="1" fontId="5" fillId="0" borderId="1260" xfId="0" applyNumberFormat="1" applyFont="1" applyBorder="1" applyAlignment="1">
      <alignment horizontal="center" vertical="center"/>
    </xf>
    <xf numFmtId="1" fontId="5" fillId="0" borderId="1274" xfId="0" applyNumberFormat="1" applyFont="1" applyBorder="1" applyAlignment="1">
      <alignment horizontal="center" vertical="center" wrapText="1"/>
    </xf>
    <xf numFmtId="1" fontId="5" fillId="0" borderId="1251" xfId="0" applyNumberFormat="1" applyFont="1" applyBorder="1" applyAlignment="1">
      <alignment horizontal="center" vertical="center" wrapText="1"/>
    </xf>
    <xf numFmtId="1" fontId="5" fillId="0" borderId="1275" xfId="0" applyNumberFormat="1" applyFont="1" applyBorder="1"/>
    <xf numFmtId="1" fontId="5" fillId="0" borderId="1260" xfId="0" applyNumberFormat="1" applyFont="1" applyBorder="1" applyAlignment="1">
      <alignment wrapText="1"/>
    </xf>
    <xf numFmtId="1" fontId="4" fillId="0" borderId="1280" xfId="0" applyNumberFormat="1" applyFont="1" applyBorder="1"/>
    <xf numFmtId="1" fontId="7" fillId="0" borderId="1281" xfId="0" applyNumberFormat="1" applyFont="1" applyBorder="1"/>
    <xf numFmtId="1" fontId="5" fillId="0" borderId="1265" xfId="0" applyNumberFormat="1" applyFont="1" applyBorder="1" applyAlignment="1">
      <alignment horizontal="center" vertical="center" wrapText="1"/>
    </xf>
    <xf numFmtId="1" fontId="5" fillId="0" borderId="1282" xfId="4" applyNumberFormat="1" applyFont="1" applyBorder="1" applyAlignment="1">
      <alignment horizontal="center" vertical="center" wrapText="1"/>
    </xf>
    <xf numFmtId="1" fontId="5" fillId="0" borderId="1258" xfId="4" applyNumberFormat="1" applyFont="1" applyBorder="1" applyAlignment="1">
      <alignment horizontal="center" vertical="center" wrapText="1"/>
    </xf>
    <xf numFmtId="1" fontId="5" fillId="0" borderId="1276" xfId="0" applyNumberFormat="1" applyFont="1" applyBorder="1" applyAlignment="1">
      <alignment horizontal="center" vertical="center" wrapText="1"/>
    </xf>
    <xf numFmtId="1" fontId="5" fillId="0" borderId="1257" xfId="0" applyNumberFormat="1" applyFont="1" applyBorder="1" applyAlignment="1">
      <alignment horizontal="center" vertical="center"/>
    </xf>
    <xf numFmtId="1" fontId="5" fillId="0" borderId="1277" xfId="0" applyNumberFormat="1" applyFont="1" applyBorder="1" applyAlignment="1">
      <alignment horizontal="center" vertical="center"/>
    </xf>
    <xf numFmtId="1" fontId="5" fillId="0" borderId="1260" xfId="0" applyNumberFormat="1" applyFont="1" applyBorder="1" applyAlignment="1">
      <alignment horizontal="center" vertical="center" wrapText="1"/>
    </xf>
    <xf numFmtId="1" fontId="5" fillId="0" borderId="1255" xfId="0" applyNumberFormat="1" applyFont="1" applyBorder="1" applyAlignment="1">
      <alignment horizontal="center" vertical="center" wrapText="1"/>
    </xf>
    <xf numFmtId="1" fontId="5" fillId="0" borderId="1251" xfId="4" applyNumberFormat="1" applyFont="1" applyBorder="1" applyAlignment="1">
      <alignment horizontal="center" vertical="center" wrapText="1"/>
    </xf>
    <xf numFmtId="1" fontId="5" fillId="0" borderId="1261" xfId="0" applyNumberFormat="1" applyFont="1" applyBorder="1" applyAlignment="1">
      <alignment horizontal="center" vertical="center"/>
    </xf>
    <xf numFmtId="1" fontId="5" fillId="0" borderId="1283" xfId="0" applyNumberFormat="1" applyFont="1" applyBorder="1" applyAlignment="1">
      <alignment wrapText="1"/>
    </xf>
    <xf numFmtId="1" fontId="5" fillId="0" borderId="1271" xfId="0" applyNumberFormat="1" applyFont="1" applyBorder="1" applyAlignment="1">
      <alignment wrapText="1"/>
    </xf>
    <xf numFmtId="1" fontId="5" fillId="0" borderId="1270" xfId="0" applyNumberFormat="1" applyFont="1" applyBorder="1" applyAlignment="1">
      <alignment horizontal="right" wrapText="1"/>
    </xf>
    <xf numFmtId="1" fontId="5" fillId="0" borderId="1266" xfId="0" applyNumberFormat="1" applyFont="1" applyBorder="1" applyAlignment="1">
      <alignment horizontal="right"/>
    </xf>
    <xf numFmtId="1" fontId="5" fillId="4" borderId="1284" xfId="0" applyNumberFormat="1" applyFont="1" applyFill="1" applyBorder="1" applyProtection="1">
      <protection locked="0"/>
    </xf>
    <xf numFmtId="1" fontId="5" fillId="4" borderId="1268" xfId="0" applyNumberFormat="1" applyFont="1" applyFill="1" applyBorder="1" applyProtection="1">
      <protection locked="0"/>
    </xf>
    <xf numFmtId="1" fontId="5" fillId="14" borderId="1273" xfId="0" applyNumberFormat="1" applyFont="1" applyFill="1" applyBorder="1"/>
    <xf numFmtId="1" fontId="5" fillId="14" borderId="1260" xfId="0" applyNumberFormat="1" applyFont="1" applyFill="1" applyBorder="1"/>
    <xf numFmtId="1" fontId="5" fillId="4" borderId="1285" xfId="4" applyNumberFormat="1" applyFont="1" applyFill="1" applyBorder="1" applyProtection="1">
      <protection locked="0"/>
    </xf>
    <xf numFmtId="1" fontId="5" fillId="0" borderId="1277" xfId="0" applyNumberFormat="1" applyFont="1" applyBorder="1" applyAlignment="1">
      <alignment horizontal="right" wrapText="1"/>
    </xf>
    <xf numFmtId="1" fontId="5" fillId="0" borderId="1251" xfId="0" applyNumberFormat="1" applyFont="1" applyBorder="1" applyAlignment="1">
      <alignment horizontal="right"/>
    </xf>
    <xf numFmtId="1" fontId="5" fillId="0" borderId="1282" xfId="0" applyNumberFormat="1" applyFont="1" applyBorder="1" applyAlignment="1">
      <alignment horizontal="center" vertical="center" wrapText="1"/>
    </xf>
    <xf numFmtId="1" fontId="5" fillId="0" borderId="1286" xfId="0" applyNumberFormat="1" applyFont="1" applyBorder="1" applyAlignment="1">
      <alignment horizontal="center" vertical="center" wrapText="1"/>
    </xf>
    <xf numFmtId="1" fontId="5" fillId="0" borderId="1274" xfId="0" applyNumberFormat="1" applyFont="1" applyBorder="1" applyAlignment="1">
      <alignment horizontal="center" vertical="center"/>
    </xf>
    <xf numFmtId="1" fontId="5" fillId="0" borderId="1256" xfId="0" applyNumberFormat="1" applyFont="1" applyBorder="1" applyAlignment="1">
      <alignment horizontal="center" vertical="center" wrapText="1"/>
    </xf>
    <xf numFmtId="1" fontId="5" fillId="0" borderId="1278" xfId="0" applyNumberFormat="1" applyFont="1" applyBorder="1" applyAlignment="1">
      <alignment horizontal="center" vertical="center" wrapText="1"/>
    </xf>
    <xf numFmtId="1" fontId="5" fillId="0" borderId="1277" xfId="0" applyNumberFormat="1" applyFont="1" applyBorder="1" applyAlignment="1">
      <alignment horizontal="center" vertical="center" wrapText="1"/>
    </xf>
    <xf numFmtId="1" fontId="5" fillId="0" borderId="1283" xfId="0" applyNumberFormat="1" applyFont="1" applyBorder="1"/>
    <xf numFmtId="1" fontId="5" fillId="0" borderId="1271" xfId="0" applyNumberFormat="1" applyFont="1" applyBorder="1" applyAlignment="1">
      <alignment horizontal="right" wrapText="1"/>
    </xf>
    <xf numFmtId="1" fontId="5" fillId="0" borderId="1266" xfId="0" applyNumberFormat="1" applyFont="1" applyBorder="1" applyAlignment="1">
      <alignment horizontal="right" wrapText="1"/>
    </xf>
    <xf numFmtId="1" fontId="5" fillId="4" borderId="1272" xfId="0" applyNumberFormat="1" applyFont="1" applyFill="1" applyBorder="1" applyProtection="1">
      <protection locked="0"/>
    </xf>
    <xf numFmtId="1" fontId="5" fillId="4" borderId="1285" xfId="0" applyNumberFormat="1" applyFont="1" applyFill="1" applyBorder="1" applyProtection="1">
      <protection locked="0"/>
    </xf>
    <xf numFmtId="1" fontId="5" fillId="4" borderId="1287" xfId="0" applyNumberFormat="1" applyFont="1" applyFill="1" applyBorder="1" applyProtection="1">
      <protection locked="0"/>
    </xf>
    <xf numFmtId="1" fontId="5" fillId="0" borderId="1251" xfId="0" applyNumberFormat="1" applyFont="1" applyBorder="1" applyAlignment="1">
      <alignment horizontal="left" vertical="center" wrapText="1"/>
    </xf>
    <xf numFmtId="1" fontId="5" fillId="9" borderId="1265" xfId="0" applyNumberFormat="1" applyFont="1" applyFill="1" applyBorder="1" applyAlignment="1">
      <alignment horizontal="center" vertical="center" wrapText="1"/>
    </xf>
    <xf numFmtId="1" fontId="5" fillId="10" borderId="1255" xfId="0" applyNumberFormat="1" applyFont="1" applyFill="1" applyBorder="1" applyAlignment="1">
      <alignment horizontal="center" vertical="center"/>
    </xf>
    <xf numFmtId="1" fontId="5" fillId="10" borderId="1260" xfId="0" applyNumberFormat="1" applyFont="1" applyFill="1" applyBorder="1" applyAlignment="1">
      <alignment horizontal="center" vertical="center"/>
    </xf>
    <xf numFmtId="1" fontId="5" fillId="0" borderId="1288" xfId="0" applyNumberFormat="1" applyFont="1" applyBorder="1" applyAlignment="1">
      <alignment horizontal="center" vertical="center" wrapText="1"/>
    </xf>
    <xf numFmtId="1" fontId="5" fillId="9" borderId="1276" xfId="0" applyNumberFormat="1" applyFont="1" applyFill="1" applyBorder="1" applyAlignment="1">
      <alignment horizontal="center" vertical="center" wrapText="1"/>
    </xf>
    <xf numFmtId="1" fontId="5" fillId="10" borderId="1258" xfId="0" applyNumberFormat="1" applyFont="1" applyFill="1" applyBorder="1" applyAlignment="1">
      <alignment horizontal="center" vertical="center" wrapText="1"/>
    </xf>
    <xf numFmtId="1" fontId="5" fillId="0" borderId="1289" xfId="0" applyNumberFormat="1" applyFont="1" applyBorder="1" applyAlignment="1">
      <alignment horizontal="center" vertical="center" wrapText="1"/>
    </xf>
    <xf numFmtId="1" fontId="5" fillId="10" borderId="1277" xfId="0" applyNumberFormat="1" applyFont="1" applyFill="1" applyBorder="1" applyAlignment="1">
      <alignment horizontal="center" vertical="center" wrapText="1"/>
    </xf>
    <xf numFmtId="1" fontId="2" fillId="9" borderId="1275" xfId="0" applyNumberFormat="1" applyFont="1" applyFill="1" applyBorder="1"/>
    <xf numFmtId="1" fontId="5" fillId="10" borderId="1261" xfId="0" applyNumberFormat="1" applyFont="1" applyFill="1" applyBorder="1"/>
    <xf numFmtId="1" fontId="5" fillId="10" borderId="1274" xfId="0" applyNumberFormat="1" applyFont="1" applyFill="1" applyBorder="1"/>
    <xf numFmtId="1" fontId="5" fillId="10" borderId="1262" xfId="0" applyNumberFormat="1" applyFont="1" applyFill="1" applyBorder="1"/>
    <xf numFmtId="1" fontId="5" fillId="10" borderId="1260" xfId="0" applyNumberFormat="1" applyFont="1" applyFill="1" applyBorder="1"/>
    <xf numFmtId="1" fontId="5" fillId="10" borderId="1256" xfId="0" applyNumberFormat="1" applyFont="1" applyFill="1" applyBorder="1"/>
    <xf numFmtId="1" fontId="5" fillId="10" borderId="1264" xfId="0" applyNumberFormat="1" applyFont="1" applyFill="1" applyBorder="1"/>
    <xf numFmtId="1" fontId="5" fillId="10" borderId="1273" xfId="0" applyNumberFormat="1" applyFont="1" applyFill="1" applyBorder="1"/>
    <xf numFmtId="1" fontId="5" fillId="10" borderId="1279" xfId="0" applyNumberFormat="1" applyFont="1" applyFill="1" applyBorder="1"/>
    <xf numFmtId="1" fontId="5" fillId="0" borderId="1271" xfId="0" applyNumberFormat="1" applyFont="1" applyBorder="1" applyAlignment="1">
      <alignment vertical="center" wrapText="1"/>
    </xf>
    <xf numFmtId="1" fontId="5" fillId="0" borderId="1270" xfId="0" applyNumberFormat="1" applyFont="1" applyBorder="1" applyAlignment="1">
      <alignment vertical="center" wrapText="1"/>
    </xf>
    <xf numFmtId="1" fontId="5" fillId="0" borderId="1284" xfId="0" applyNumberFormat="1" applyFont="1" applyBorder="1"/>
    <xf numFmtId="1" fontId="5" fillId="10" borderId="1285" xfId="0" applyNumberFormat="1" applyFont="1" applyFill="1" applyBorder="1"/>
    <xf numFmtId="1" fontId="5" fillId="10" borderId="1266" xfId="0" applyNumberFormat="1" applyFont="1" applyFill="1" applyBorder="1"/>
    <xf numFmtId="1" fontId="5" fillId="4" borderId="1290" xfId="0" applyNumberFormat="1" applyFont="1" applyFill="1" applyBorder="1" applyProtection="1">
      <protection locked="0"/>
    </xf>
    <xf numFmtId="1" fontId="5" fillId="9" borderId="1276" xfId="0" applyNumberFormat="1" applyFont="1" applyFill="1" applyBorder="1" applyAlignment="1">
      <alignment vertical="center" wrapText="1"/>
    </xf>
    <xf numFmtId="1" fontId="2" fillId="9" borderId="1275" xfId="0" applyNumberFormat="1" applyFont="1" applyFill="1" applyBorder="1" applyAlignment="1">
      <alignment vertical="center" wrapText="1"/>
    </xf>
    <xf numFmtId="1" fontId="5" fillId="10" borderId="1261" xfId="0" applyNumberFormat="1" applyFont="1" applyFill="1" applyBorder="1" applyAlignment="1">
      <alignment vertical="center" wrapText="1"/>
    </xf>
    <xf numFmtId="1" fontId="5" fillId="10" borderId="1274" xfId="0" applyNumberFormat="1" applyFont="1" applyFill="1" applyBorder="1" applyAlignment="1">
      <alignment vertical="center" wrapText="1"/>
    </xf>
    <xf numFmtId="1" fontId="5" fillId="3" borderId="1244" xfId="0" applyNumberFormat="1" applyFont="1" applyFill="1" applyBorder="1" applyAlignment="1">
      <alignment vertical="center" wrapText="1"/>
    </xf>
    <xf numFmtId="1" fontId="5" fillId="4" borderId="1289" xfId="0" applyNumberFormat="1" applyFont="1" applyFill="1" applyBorder="1" applyProtection="1">
      <protection locked="0"/>
    </xf>
    <xf numFmtId="1" fontId="5" fillId="9" borderId="1283" xfId="0" applyNumberFormat="1" applyFont="1" applyFill="1" applyBorder="1" applyAlignment="1">
      <alignment vertical="center" wrapText="1"/>
    </xf>
    <xf numFmtId="1" fontId="5" fillId="3" borderId="1271" xfId="0" applyNumberFormat="1" applyFont="1" applyFill="1" applyBorder="1" applyAlignment="1">
      <alignment vertical="center" wrapText="1"/>
    </xf>
    <xf numFmtId="1" fontId="5" fillId="3" borderId="1270" xfId="0" applyNumberFormat="1" applyFont="1" applyFill="1" applyBorder="1" applyAlignment="1">
      <alignment vertical="center" wrapText="1"/>
    </xf>
    <xf numFmtId="1" fontId="4" fillId="9" borderId="1291" xfId="0" applyNumberFormat="1" applyFont="1" applyFill="1" applyBorder="1" applyAlignment="1">
      <alignment horizontal="left"/>
    </xf>
    <xf numFmtId="1" fontId="4" fillId="9" borderId="1255" xfId="0" applyNumberFormat="1" applyFont="1" applyFill="1" applyBorder="1" applyAlignment="1">
      <alignment horizontal="left"/>
    </xf>
    <xf numFmtId="1" fontId="5" fillId="0" borderId="1292" xfId="0" applyNumberFormat="1" applyFont="1" applyBorder="1" applyAlignment="1">
      <alignment horizontal="center" vertical="center" wrapText="1"/>
    </xf>
    <xf numFmtId="1" fontId="5" fillId="0" borderId="1293" xfId="0" applyNumberFormat="1" applyFont="1" applyBorder="1" applyAlignment="1">
      <alignment horizontal="center" vertical="center" wrapText="1"/>
    </xf>
    <xf numFmtId="1" fontId="5" fillId="0" borderId="1294" xfId="0" applyNumberFormat="1" applyFont="1" applyBorder="1" applyAlignment="1">
      <alignment horizontal="center" vertical="center" wrapText="1"/>
    </xf>
    <xf numFmtId="1" fontId="5" fillId="0" borderId="1278" xfId="0" applyNumberFormat="1" applyFont="1" applyBorder="1" applyAlignment="1">
      <alignment horizontal="center" vertical="center" wrapText="1"/>
    </xf>
    <xf numFmtId="1" fontId="5" fillId="9" borderId="1276" xfId="0" applyNumberFormat="1" applyFont="1" applyFill="1" applyBorder="1" applyAlignment="1">
      <alignment horizontal="left" vertical="center" wrapText="1"/>
    </xf>
    <xf numFmtId="1" fontId="5" fillId="4" borderId="1264" xfId="0" applyNumberFormat="1" applyFont="1" applyFill="1" applyBorder="1" applyProtection="1">
      <protection locked="0"/>
    </xf>
    <xf numFmtId="1" fontId="5" fillId="4" borderId="1269" xfId="0" applyNumberFormat="1" applyFont="1" applyFill="1" applyBorder="1" applyProtection="1">
      <protection locked="0"/>
    </xf>
    <xf numFmtId="1" fontId="5" fillId="0" borderId="1275" xfId="0" applyNumberFormat="1" applyFont="1" applyBorder="1"/>
    <xf numFmtId="1" fontId="5" fillId="0" borderId="1274" xfId="0" applyNumberFormat="1" applyFont="1" applyBorder="1"/>
    <xf numFmtId="1" fontId="5" fillId="0" borderId="1256" xfId="0" applyNumberFormat="1" applyFont="1" applyBorder="1"/>
    <xf numFmtId="1" fontId="5" fillId="0" borderId="1277" xfId="0" applyNumberFormat="1" applyFont="1" applyBorder="1"/>
    <xf numFmtId="1" fontId="5" fillId="0" borderId="1262" xfId="0" applyNumberFormat="1" applyFont="1" applyBorder="1"/>
    <xf numFmtId="1" fontId="5" fillId="0" borderId="1251" xfId="0" applyNumberFormat="1" applyFont="1" applyBorder="1"/>
    <xf numFmtId="1" fontId="5" fillId="0" borderId="1283" xfId="0" applyNumberFormat="1" applyFont="1" applyBorder="1" applyAlignment="1">
      <alignment vertical="center" wrapText="1"/>
    </xf>
    <xf numFmtId="1" fontId="17" fillId="0" borderId="1273" xfId="0" applyNumberFormat="1" applyFont="1" applyBorder="1"/>
    <xf numFmtId="1" fontId="5" fillId="0" borderId="1264" xfId="0" applyNumberFormat="1" applyFont="1" applyBorder="1"/>
    <xf numFmtId="1" fontId="5" fillId="0" borderId="1263" xfId="0" applyNumberFormat="1" applyFont="1" applyBorder="1"/>
    <xf numFmtId="1" fontId="5" fillId="0" borderId="1257" xfId="0" applyNumberFormat="1" applyFont="1" applyBorder="1"/>
    <xf numFmtId="1" fontId="5" fillId="0" borderId="1258" xfId="0" applyNumberFormat="1" applyFont="1" applyBorder="1"/>
    <xf numFmtId="1" fontId="4" fillId="9" borderId="1238" xfId="0" applyNumberFormat="1" applyFont="1" applyFill="1" applyBorder="1"/>
    <xf numFmtId="1" fontId="5" fillId="4" borderId="1283" xfId="0" applyNumberFormat="1" applyFont="1" applyFill="1" applyBorder="1" applyProtection="1">
      <protection locked="0"/>
    </xf>
  </cellXfs>
  <cellStyles count="5">
    <cellStyle name="Normal" xfId="0" builtinId="0"/>
    <cellStyle name="Normal 2" xfId="2" xr:uid="{00000000-0005-0000-0000-000001000000}"/>
    <cellStyle name="Normal_REM 02-2002" xfId="4" xr:uid="{00000000-0005-0000-0000-000002000000}"/>
    <cellStyle name="Notas 2 2 2" xfId="3" xr:uid="{00000000-0005-0000-0000-000003000000}"/>
    <cellStyle name="Notas 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cisternasr/Desktop/COMPARTIDOS/JOSE/A&#209;O%202025/MANUALES%20Y%20SERIES%20REM%202025/&#218;LTIMA%20VERSI&#211;N/SA_25_V1.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4.xlsm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AYO\116108A05.xlsm" TargetMode="External"/><Relationship Id="rId1" Type="http://schemas.openxmlformats.org/officeDocument/2006/relationships/externalLinkPath" Target="/JOSE/A&#209;O%202025/REM%20MENSUAL/MAYO/116108A0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JUNIO/116108A06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JULIO/116108A07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AGOSTO/116108A08.xlsm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SEPTIEMBRE\116108A09.xlsm" TargetMode="External"/><Relationship Id="rId1" Type="http://schemas.openxmlformats.org/officeDocument/2006/relationships/externalLinkPath" Target="/JOSE/A&#209;O%202025/REM%20MENSUAL/SEPTIEMBRE/116108A09.xlsm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OCTUBRE\116108A10.xlsm" TargetMode="External"/><Relationship Id="rId1" Type="http://schemas.openxmlformats.org/officeDocument/2006/relationships/externalLinkPath" Target="/JOSE/A&#209;O%202025/REM%20MENSUAL/OCTUBRE/116108A10.xlsm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NOVIEMBRE\116108A11.xlsm" TargetMode="External"/><Relationship Id="rId1" Type="http://schemas.openxmlformats.org/officeDocument/2006/relationships/externalLinkPath" Target="/JOSE/A&#209;O%202025/REM%20MENSUAL/NOVIEMBRE/116108A11.xlsm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DICIEMBRE\116108A12.xlsm" TargetMode="External"/><Relationship Id="rId1" Type="http://schemas.openxmlformats.org/officeDocument/2006/relationships/externalLinkPath" Target="/JOSE/A&#209;O%202025/REM%20MENSUAL/DICIEMBRE/116108A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ENERO</v>
          </cell>
          <cell r="C6">
            <v>0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FEBRERO</v>
          </cell>
          <cell r="C6">
            <v>0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MARZO</v>
          </cell>
          <cell r="C6">
            <v>0</v>
          </cell>
          <cell r="D6">
            <v>3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ABRIL</v>
          </cell>
          <cell r="C6">
            <v>0</v>
          </cell>
          <cell r="D6">
            <v>4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MAYO</v>
          </cell>
          <cell r="C6">
            <v>0</v>
          </cell>
          <cell r="D6">
            <v>5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JUNIO</v>
          </cell>
          <cell r="C6">
            <v>0</v>
          </cell>
          <cell r="D6">
            <v>6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  <sheetName val="Hoja1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JULIO</v>
          </cell>
          <cell r="C6">
            <v>0</v>
          </cell>
          <cell r="D6">
            <v>7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AGOSTO</v>
          </cell>
          <cell r="C6">
            <v>0</v>
          </cell>
          <cell r="D6">
            <v>8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SEPTIEMBRE</v>
          </cell>
          <cell r="C6">
            <v>0</v>
          </cell>
          <cell r="D6">
            <v>9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OCTUBRE</v>
          </cell>
          <cell r="C6">
            <v>1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NOVIEMBRE</v>
          </cell>
          <cell r="C6">
            <v>1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DICIEMBRE</v>
          </cell>
          <cell r="C6">
            <v>1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437"/>
  <sheetViews>
    <sheetView topLeftCell="A219" zoomScaleNormal="100" workbookViewId="0">
      <selection activeCell="A230" sqref="A230:B230"/>
    </sheetView>
  </sheetViews>
  <sheetFormatPr baseColWidth="10" defaultColWidth="11.42578125" defaultRowHeight="15" x14ac:dyDescent="0.25"/>
  <cols>
    <col min="1" max="1" width="41.7109375" customWidth="1"/>
    <col min="2" max="2" width="37.42578125" customWidth="1"/>
    <col min="3" max="3" width="12.140625" customWidth="1"/>
    <col min="14" max="14" width="12.7109375" customWidth="1"/>
    <col min="15" max="15" width="13.7109375" customWidth="1"/>
    <col min="16" max="16" width="15.85546875" customWidth="1"/>
    <col min="17" max="17" width="12.5703125" customWidth="1"/>
    <col min="18" max="18" width="12.85546875" customWidth="1"/>
    <col min="20" max="20" width="11.85546875" customWidth="1"/>
    <col min="21" max="21" width="11.5703125" customWidth="1"/>
    <col min="22" max="22" width="12.28515625" customWidth="1"/>
    <col min="23" max="23" width="13.140625" customWidth="1"/>
    <col min="24" max="24" width="13.5703125" customWidth="1"/>
    <col min="35" max="35" width="10.7109375" customWidth="1"/>
    <col min="36" max="36" width="11.5703125" customWidth="1"/>
    <col min="37" max="37" width="10.42578125" customWidth="1"/>
    <col min="39" max="39" width="12.28515625" customWidth="1"/>
    <col min="40" max="40" width="12.5703125" customWidth="1"/>
    <col min="41" max="41" width="13.7109375" customWidth="1"/>
    <col min="42" max="42" width="12.5703125" customWidth="1"/>
    <col min="46" max="46" width="11.140625" customWidth="1"/>
    <col min="49" max="50" width="12.5703125" customWidth="1"/>
    <col min="66" max="67" width="11.42578125" customWidth="1"/>
    <col min="76" max="77" width="0" hidden="1" customWidth="1"/>
    <col min="78" max="104" width="11.42578125" hidden="1" customWidth="1"/>
  </cols>
  <sheetData>
    <row r="1" spans="1:102" x14ac:dyDescent="0.25">
      <c r="A1" s="1" t="s">
        <v>0</v>
      </c>
    </row>
    <row r="2" spans="1:102" x14ac:dyDescent="0.25">
      <c r="A2" s="1" t="str">
        <f>CONCATENATE("COMUNA: ",[1]NOMBRE!B2," (",[1]NOMBRE!C2,[1]NOMBRE!D2,[1]NOMBRE!E2,[1]NOMBRE!F2,[1]NOMBRE!G2,")")</f>
        <v>COMUNA: 0 (00000)</v>
      </c>
    </row>
    <row r="3" spans="1:102" x14ac:dyDescent="0.25">
      <c r="A3" s="1" t="str">
        <f>CONCATENATE("ESTABLECIMIENTO/ESTRATEGIA: ", [1]NOMBRE!B3," (",[1]NOMBRE!C3,[1]NOMBRE!D3,[1]NOMBRE!E3,[1]NOMBRE!F3,[1]NOMBRE!G3,[1]NOMBRE!H3,")")</f>
        <v>ESTABLECIMIENTO/ESTRATEGIA: 0 (000000)</v>
      </c>
    </row>
    <row r="4" spans="1:102" x14ac:dyDescent="0.25">
      <c r="A4" s="1" t="str">
        <f>CONCATENATE("MES: ",[1]NOMBRE!B6," (",[1]NOMBRE!C6,[1]NOMBRE!D6,")")</f>
        <v>MES: 0 (00)</v>
      </c>
    </row>
    <row r="5" spans="1:102" x14ac:dyDescent="0.25">
      <c r="A5" s="1" t="str">
        <f>CONCATENATE("AÑO: ",[1]NOMBRE!B7)</f>
        <v>AÑO: 2025</v>
      </c>
    </row>
    <row r="6" spans="1:102" x14ac:dyDescent="0.25">
      <c r="A6" s="2991" t="s">
        <v>1</v>
      </c>
      <c r="B6" s="2991"/>
      <c r="C6" s="2991"/>
      <c r="D6" s="2991"/>
      <c r="E6" s="2991"/>
      <c r="F6" s="2991"/>
      <c r="G6" s="2991"/>
      <c r="H6" s="2991"/>
      <c r="I6" s="2991"/>
      <c r="J6" s="2991"/>
      <c r="K6" s="2991"/>
      <c r="L6" s="2991"/>
      <c r="M6" s="2991"/>
      <c r="N6" s="2991"/>
      <c r="O6" s="2991"/>
      <c r="P6" s="2991"/>
    </row>
    <row r="8" spans="1:102" x14ac:dyDescent="0.25">
      <c r="A8" s="2" t="s">
        <v>2</v>
      </c>
    </row>
    <row r="9" spans="1:102" x14ac:dyDescent="0.25">
      <c r="A9" s="2992" t="s">
        <v>3</v>
      </c>
      <c r="B9" s="2987"/>
      <c r="C9" s="2995" t="s">
        <v>4</v>
      </c>
      <c r="D9" s="2997" t="s">
        <v>5</v>
      </c>
      <c r="E9" s="2998"/>
      <c r="F9" s="2998"/>
      <c r="G9" s="2998"/>
      <c r="H9" s="2998"/>
      <c r="I9" s="2998"/>
      <c r="J9" s="2998"/>
      <c r="K9" s="2998"/>
      <c r="L9" s="2998"/>
      <c r="M9" s="2998"/>
      <c r="N9" s="2999"/>
      <c r="O9" s="3000" t="s">
        <v>6</v>
      </c>
      <c r="P9" s="2982" t="s">
        <v>7</v>
      </c>
      <c r="Q9" s="2982" t="s">
        <v>8</v>
      </c>
      <c r="R9" s="2984" t="s">
        <v>9</v>
      </c>
      <c r="S9" s="2986" t="s">
        <v>10</v>
      </c>
      <c r="T9" s="2986"/>
      <c r="U9" s="2982" t="s">
        <v>11</v>
      </c>
      <c r="V9" s="2987" t="s">
        <v>12</v>
      </c>
      <c r="W9" s="2989" t="s">
        <v>13</v>
      </c>
      <c r="X9" s="2990"/>
    </row>
    <row r="10" spans="1:102" ht="21" x14ac:dyDescent="0.25">
      <c r="A10" s="2993"/>
      <c r="B10" s="2994"/>
      <c r="C10" s="2996"/>
      <c r="D10" s="3" t="s">
        <v>14</v>
      </c>
      <c r="E10" s="4" t="s">
        <v>15</v>
      </c>
      <c r="F10" s="5" t="s">
        <v>16</v>
      </c>
      <c r="G10" s="5" t="s">
        <v>17</v>
      </c>
      <c r="H10" s="5" t="s">
        <v>18</v>
      </c>
      <c r="I10" s="5" t="s">
        <v>19</v>
      </c>
      <c r="J10" s="5" t="s">
        <v>20</v>
      </c>
      <c r="K10" s="5" t="s">
        <v>21</v>
      </c>
      <c r="L10" s="5" t="s">
        <v>22</v>
      </c>
      <c r="M10" s="5" t="s">
        <v>23</v>
      </c>
      <c r="N10" s="6" t="s">
        <v>24</v>
      </c>
      <c r="O10" s="3001"/>
      <c r="P10" s="2983"/>
      <c r="Q10" s="2983"/>
      <c r="R10" s="2985"/>
      <c r="S10" s="7" t="s">
        <v>25</v>
      </c>
      <c r="T10" s="7" t="s">
        <v>26</v>
      </c>
      <c r="U10" s="2983"/>
      <c r="V10" s="2988"/>
      <c r="W10" s="3" t="s">
        <v>27</v>
      </c>
      <c r="X10" s="8" t="s">
        <v>28</v>
      </c>
    </row>
    <row r="11" spans="1:102" x14ac:dyDescent="0.25">
      <c r="A11" s="3012" t="s">
        <v>29</v>
      </c>
      <c r="B11" s="3012"/>
      <c r="C11" s="9">
        <f>SUM(D11:N11)</f>
        <v>0</v>
      </c>
      <c r="D11" s="10"/>
      <c r="E11" s="11"/>
      <c r="F11" s="12"/>
      <c r="G11" s="12"/>
      <c r="H11" s="12"/>
      <c r="I11" s="12"/>
      <c r="J11" s="12"/>
      <c r="K11" s="12"/>
      <c r="L11" s="12"/>
      <c r="M11" s="13"/>
      <c r="N11" s="14"/>
      <c r="O11" s="15"/>
      <c r="P11" s="12"/>
      <c r="Q11" s="12"/>
      <c r="R11" s="16"/>
      <c r="S11" s="16"/>
      <c r="T11" s="16"/>
      <c r="U11" s="16"/>
      <c r="V11" s="17"/>
      <c r="W11" s="10"/>
      <c r="X11" s="17"/>
      <c r="Y11" t="str">
        <f>CA11&amp;CB11&amp;CC11&amp;CD11&amp;CE11&amp;CF11&amp;CG11&amp;CH11&amp;CI11&amp;CJ11</f>
        <v/>
      </c>
      <c r="CA11" s="18" t="str">
        <f>IF(AND($C11&gt;0,O11="")," * No olvide digitar la variable Víctima de Violencia de Género. Digite Cero si no tiene.",IF(O11&gt;$C11," * La variable Víctima de Violencia de Género No puede ser mayor al Total.",""))</f>
        <v/>
      </c>
      <c r="CB11" s="18" t="str">
        <f>IF(AND(C11&gt;0,P11=""),"  * No olvide digitar la variable Ingresos por Traslados. Digite Cero si no tiene.",IF(P11&gt;C11,"  * La variable Ingresos por Traslados No puede ser mayor al Total.",""))</f>
        <v/>
      </c>
      <c r="CC11" s="18" t="str">
        <f>IF(AND($C11&gt;0,Q11="")," * No olvide digitar la variable Ingresos con Control Precoz Extrasistema. Digite Cero si no tiene.",IF(Q11&gt;$C11," * La variable Ingresos con Control Precoz Extrasistema No puede ser mayor al Total.",""))</f>
        <v/>
      </c>
      <c r="CD11" s="18" t="str">
        <f>IF(AND($C11&gt;0,R11="")," * No olvide digitar la variable Derivación por IVE causal 3 &lt;14 años. Digite Cero si no tiene.",IF(R11&gt;$C11," * La variable Derivación por IVE causal 3 &lt;14 años No puede ser mayor al Total.",""))</f>
        <v/>
      </c>
      <c r="CE11" s="18" t="str">
        <f>IF(AND($C11&gt;0,S11=""),"  * No olvide digitar la variable Trans masculino. Digite Cero si no tiene.",IF(S11&gt;$C11,"  * La variable Trans masculino No puede ser mayor al Total.",""))</f>
        <v/>
      </c>
      <c r="CF11" s="18" t="str">
        <f>IF(AND($C11&gt;0,T11=""),"  * No olvide digitar la variable No binarie. Digite Cero si no tiene.",IF(T11&gt;$C11," * La variable No binarie No puede ser mayor al Total.",""))</f>
        <v/>
      </c>
      <c r="CG11" s="18" t="str">
        <f>IF(AND($C11&gt;0,U11="")," * No olvide digitar la variable Personas con discapacidad. Digite Cero si no tiene.",IF(U11&gt;$C11," *La variable Personas con discapacidad No puede ser mayor al Total.",""))</f>
        <v/>
      </c>
      <c r="CH11" s="18" t="str">
        <f>IF(AND($C11&gt;0,V11="")," * No olvide digitar la variable Pueblos Originarios. Digite Cero si no tiene.",IF(V11&gt;$C11," *La variable Pueblos Originarios No puede ser mayor al Total.",""))</f>
        <v/>
      </c>
      <c r="CI11" s="18" t="str">
        <f>IF(AND($D11+E11+F11&gt;0,W11="")," * No olvide digitar la variable Migrantes Menor de 20 años. Digite Cero si no tiene.",IF(W11&gt;$D11+E11+F11," * La variable Migrantes Menor de 20 años No puede ser mayor a la suma del grupo Migrantes Menor de 20 años.",""))</f>
        <v/>
      </c>
      <c r="CJ11" s="18" t="str">
        <f>IF(AND($H11+I11+J11+K11+L11+M11+N11&gt;0,X11="")," * No olvide digitar la variable Migrantes 20 y más años. Digite Cero si no tiene.",IF(H11+I11+J11+K11+L11+M11+N11&lt;$X11," * La variable Migrantes 20 y más años No puede ser mayor a la suma del grupo Migrantes 20 y más años.",""))</f>
        <v/>
      </c>
      <c r="CO11" s="19">
        <f t="shared" ref="CO11:CQ14" si="0">IF(AND($C11&gt;0,O11=""),1,IF(O11&gt;$C11,1,0))</f>
        <v>0</v>
      </c>
      <c r="CP11" s="19">
        <f t="shared" si="0"/>
        <v>0</v>
      </c>
      <c r="CQ11" s="19">
        <f t="shared" si="0"/>
        <v>0</v>
      </c>
      <c r="CR11" s="20">
        <f>IF(R11&gt;$E11+D11,1,0)</f>
        <v>0</v>
      </c>
      <c r="CS11" s="19">
        <f t="shared" ref="CS11:CV14" si="1">IF(AND($C11&gt;0,S11=""),1,IF(S11&gt;$C11,1,0))</f>
        <v>0</v>
      </c>
      <c r="CT11" s="19">
        <f t="shared" si="1"/>
        <v>0</v>
      </c>
      <c r="CU11" s="19">
        <f t="shared" si="1"/>
        <v>0</v>
      </c>
      <c r="CV11" s="19">
        <f t="shared" si="1"/>
        <v>0</v>
      </c>
      <c r="CW11" s="19">
        <f>IF(AND(D11+E11+F11&gt;0,W11=""),1,IF(W11&gt;D11+E11+F11,1,0))</f>
        <v>0</v>
      </c>
      <c r="CX11" s="19">
        <f>IF(AND($H11+I11+J11+K11+L11+M11+N1&gt;0,X11=""),1,IF(H11+I11+J11+K11+L11+M11+N11&lt;X11,1,0))</f>
        <v>0</v>
      </c>
    </row>
    <row r="12" spans="1:102" x14ac:dyDescent="0.25">
      <c r="A12" s="3013" t="s">
        <v>30</v>
      </c>
      <c r="B12" s="3013"/>
      <c r="C12" s="21">
        <f t="shared" ref="C12:C14" si="2">SUM(D12:N12)</f>
        <v>0</v>
      </c>
      <c r="D12" s="22"/>
      <c r="E12" s="23"/>
      <c r="F12" s="24"/>
      <c r="G12" s="24"/>
      <c r="H12" s="24"/>
      <c r="I12" s="24"/>
      <c r="J12" s="24"/>
      <c r="K12" s="24"/>
      <c r="L12" s="24"/>
      <c r="M12" s="25"/>
      <c r="N12" s="26"/>
      <c r="O12" s="27"/>
      <c r="P12" s="24"/>
      <c r="Q12" s="24"/>
      <c r="R12" s="16"/>
      <c r="S12" s="16"/>
      <c r="T12" s="16"/>
      <c r="U12" s="16"/>
      <c r="V12" s="28"/>
      <c r="W12" s="22"/>
      <c r="X12" s="28"/>
      <c r="Y12" t="str">
        <f t="shared" ref="Y12:Y14" si="3">CA12&amp;CB12&amp;CC12&amp;CD12&amp;CE12&amp;CF12&amp;CG12&amp;CH12&amp;CI12&amp;CJ12</f>
        <v/>
      </c>
      <c r="CA12" s="18" t="str">
        <f t="shared" ref="CA12:CA14" si="4">IF(AND($C12&gt;0,O12="")," * No olvide digitar la variable Víctima de Violencia de Género. Digite Cero si no tiene.",IF(O12&gt;$C12," * La variable Víctima de Violencia de Género No puede ser mayor al Total.",""))</f>
        <v/>
      </c>
      <c r="CB12" s="18" t="str">
        <f t="shared" ref="CB12:CB14" si="5">IF(AND(C12&gt;0,P12=""),"  * No olvide digitar la variable Ingresos por Traslados. Digite Cero si no tiene.",IF(P12&gt;C12,"  * La variable Ingresos por Traslados No puede ser mayor al Total.",""))</f>
        <v/>
      </c>
      <c r="CC12" s="18" t="str">
        <f t="shared" ref="CC12:CC14" si="6">IF(AND($C12&gt;0,Q12="")," * No olvide digitar la variable Ingresos con Control Precoz Extrasistema. Digite Cero si no tiene.",IF(Q12&gt;$C12," * La variable Ingresos con Control Precoz Extrasistema No puede ser mayor al Total.",""))</f>
        <v/>
      </c>
      <c r="CD12" s="18" t="str">
        <f t="shared" ref="CD12:CD14" si="7">IF(AND($C12&gt;0,R12="")," * No olvide digitar la variable Derivación por IVE causal 3 &lt;14 años. Digite Cero si no tiene.",IF(R12&gt;$C12," * La variable Derivación por IVE causal 3 &lt;14 años No puede ser mayor al Total.",""))</f>
        <v/>
      </c>
      <c r="CE12" s="18" t="str">
        <f t="shared" ref="CE12:CE14" si="8">IF(AND($C12&gt;0,S12=""),"  * No olvide digitar la variable Trans masculino. Digite Cero si no tiene.",IF(S12&gt;$C12,"  * La variable Trans masculino No puede ser mayor al Total.",""))</f>
        <v/>
      </c>
      <c r="CF12" s="18" t="str">
        <f t="shared" ref="CF12:CF14" si="9">IF(AND($C12&gt;0,T12=""),"  * No olvide digitar la variable No binarie. Digite Cero si no tiene.",IF(T12&gt;$C12," * La variable No binarie No puede ser mayor al Total.",""))</f>
        <v/>
      </c>
      <c r="CG12" s="18" t="str">
        <f t="shared" ref="CG12:CG14" si="10">IF(AND($C12&gt;0,U12="")," * No olvide digitar la variable Personas con discapacidad. Digite Cero si no tiene.",IF(U12&gt;$C12," *La variable Personas con discapacidad No puede ser mayor al Total.",""))</f>
        <v/>
      </c>
      <c r="CH12" s="18" t="str">
        <f t="shared" ref="CH12:CH14" si="11">IF(AND($C12&gt;0,V12="")," * No olvide digitar la variable Pueblos Originarios. Digite Cero si no tiene.",IF(V12&gt;$C12," *La variable Pueblos Originarios No puede ser mayor al Total.",""))</f>
        <v/>
      </c>
      <c r="CI12" s="18" t="str">
        <f t="shared" ref="CI12:CI14" si="12">IF(AND($D12+E12+F12&gt;0,W12="")," * No olvide digitar la variable Migrantes Menor de 20 años. Digite Cero si no tiene.",IF(W12&gt;$D12+E12+F12," * La variable Migrantes Menor de 20 años No puede ser mayor a la suma del grupo Migrantes Menor de 20 años.",""))</f>
        <v/>
      </c>
      <c r="CJ12" s="18" t="str">
        <f t="shared" ref="CJ12:CJ14" si="13">IF(AND($H12+I12+J12+K12+L12+M12+N12&gt;0,X12="")," * No olvide digitar la variable Migrantes 20 y más años. Digite Cero si no tiene.",IF(H12+I12+J12+K12+L12+M12+N12&lt;$X12," * La variable Migrantes 20 y más años No puede ser mayor a la suma del grupo Migrantes 20 y más años.",""))</f>
        <v/>
      </c>
      <c r="CO12" s="19">
        <f t="shared" si="0"/>
        <v>0</v>
      </c>
      <c r="CP12" s="19">
        <f t="shared" si="0"/>
        <v>0</v>
      </c>
      <c r="CQ12" s="19">
        <f t="shared" si="0"/>
        <v>0</v>
      </c>
      <c r="CR12" s="20">
        <f>IF(R12&gt;$E12+D12,1,0)</f>
        <v>0</v>
      </c>
      <c r="CS12" s="19">
        <f t="shared" si="1"/>
        <v>0</v>
      </c>
      <c r="CT12" s="19">
        <f t="shared" si="1"/>
        <v>0</v>
      </c>
      <c r="CU12" s="19">
        <f t="shared" si="1"/>
        <v>0</v>
      </c>
      <c r="CV12" s="19">
        <f t="shared" si="1"/>
        <v>0</v>
      </c>
      <c r="CW12" s="19">
        <f>IF(AND(D12+E12+F12&gt;0,W12=""),1,IF(W12&gt;D12+E12+F12,1,0))</f>
        <v>0</v>
      </c>
      <c r="CX12" s="19">
        <f>IF(AND($H12+I12+J12+K12+L12+M12+N2&gt;0,X12=""),1,IF(H12+I12+J12+K12+L12+M12+N12&lt;X12,1,0))</f>
        <v>0</v>
      </c>
    </row>
    <row r="13" spans="1:102" x14ac:dyDescent="0.25">
      <c r="A13" s="3014" t="s">
        <v>31</v>
      </c>
      <c r="B13" s="3015"/>
      <c r="C13" s="21">
        <f>SUM(D13:N13)</f>
        <v>0</v>
      </c>
      <c r="D13" s="22"/>
      <c r="E13" s="23"/>
      <c r="F13" s="24"/>
      <c r="G13" s="24"/>
      <c r="H13" s="24"/>
      <c r="I13" s="24"/>
      <c r="J13" s="24"/>
      <c r="K13" s="24"/>
      <c r="L13" s="24"/>
      <c r="M13" s="25"/>
      <c r="N13" s="26"/>
      <c r="O13" s="27"/>
      <c r="P13" s="24"/>
      <c r="Q13" s="24"/>
      <c r="R13" s="16"/>
      <c r="S13" s="16"/>
      <c r="T13" s="16"/>
      <c r="U13" s="16"/>
      <c r="V13" s="28"/>
      <c r="W13" s="22"/>
      <c r="X13" s="28"/>
      <c r="Y13" t="str">
        <f t="shared" si="3"/>
        <v/>
      </c>
      <c r="CA13" s="18" t="str">
        <f t="shared" si="4"/>
        <v/>
      </c>
      <c r="CB13" s="18" t="str">
        <f t="shared" si="5"/>
        <v/>
      </c>
      <c r="CC13" s="18" t="str">
        <f t="shared" si="6"/>
        <v/>
      </c>
      <c r="CD13" s="18" t="str">
        <f t="shared" si="7"/>
        <v/>
      </c>
      <c r="CE13" s="18" t="str">
        <f t="shared" si="8"/>
        <v/>
      </c>
      <c r="CF13" s="18" t="str">
        <f t="shared" si="9"/>
        <v/>
      </c>
      <c r="CG13" s="18" t="str">
        <f t="shared" si="10"/>
        <v/>
      </c>
      <c r="CH13" s="18" t="str">
        <f t="shared" si="11"/>
        <v/>
      </c>
      <c r="CI13" s="18" t="str">
        <f t="shared" si="12"/>
        <v/>
      </c>
      <c r="CJ13" s="18" t="str">
        <f t="shared" si="13"/>
        <v/>
      </c>
      <c r="CO13" s="19">
        <f t="shared" si="0"/>
        <v>0</v>
      </c>
      <c r="CP13" s="19">
        <f t="shared" si="0"/>
        <v>0</v>
      </c>
      <c r="CQ13" s="19">
        <f t="shared" si="0"/>
        <v>0</v>
      </c>
      <c r="CR13" s="20">
        <f>IF(R13&gt;$E13+D13,1,0)</f>
        <v>0</v>
      </c>
      <c r="CS13" s="19">
        <f t="shared" si="1"/>
        <v>0</v>
      </c>
      <c r="CT13" s="19">
        <f t="shared" si="1"/>
        <v>0</v>
      </c>
      <c r="CU13" s="19">
        <f t="shared" si="1"/>
        <v>0</v>
      </c>
      <c r="CV13" s="19">
        <f t="shared" si="1"/>
        <v>0</v>
      </c>
      <c r="CW13" s="19">
        <f>IF(AND(D13+E13+F13&gt;0,W13=""),1,IF(W13&gt;D13+E13+F13,1,0))</f>
        <v>0</v>
      </c>
      <c r="CX13" s="19">
        <f>IF(AND($H13+I13+J13+K13+L13+M13+N3&gt;0,X13=""),1,IF(H13+I13+J13+K13+L13+M13+N13&lt;X13,1,0))</f>
        <v>0</v>
      </c>
    </row>
    <row r="14" spans="1:102" x14ac:dyDescent="0.25">
      <c r="A14" s="3016" t="s">
        <v>32</v>
      </c>
      <c r="B14" s="3017"/>
      <c r="C14" s="29">
        <f t="shared" si="2"/>
        <v>0</v>
      </c>
      <c r="D14" s="30"/>
      <c r="E14" s="31"/>
      <c r="F14" s="32"/>
      <c r="G14" s="32"/>
      <c r="H14" s="32"/>
      <c r="I14" s="32"/>
      <c r="J14" s="32"/>
      <c r="K14" s="32"/>
      <c r="L14" s="32"/>
      <c r="M14" s="33"/>
      <c r="N14" s="34"/>
      <c r="O14" s="35"/>
      <c r="P14" s="32"/>
      <c r="Q14" s="32"/>
      <c r="R14" s="36"/>
      <c r="S14" s="36"/>
      <c r="T14" s="36"/>
      <c r="U14" s="36"/>
      <c r="V14" s="37"/>
      <c r="W14" s="30"/>
      <c r="X14" s="37"/>
      <c r="Y14" t="str">
        <f t="shared" si="3"/>
        <v/>
      </c>
      <c r="CA14" s="18" t="str">
        <f t="shared" si="4"/>
        <v/>
      </c>
      <c r="CB14" s="18" t="str">
        <f t="shared" si="5"/>
        <v/>
      </c>
      <c r="CC14" s="18" t="str">
        <f t="shared" si="6"/>
        <v/>
      </c>
      <c r="CD14" s="18" t="str">
        <f t="shared" si="7"/>
        <v/>
      </c>
      <c r="CE14" s="18" t="str">
        <f t="shared" si="8"/>
        <v/>
      </c>
      <c r="CF14" s="18" t="str">
        <f t="shared" si="9"/>
        <v/>
      </c>
      <c r="CG14" s="18" t="str">
        <f t="shared" si="10"/>
        <v/>
      </c>
      <c r="CH14" s="18" t="str">
        <f t="shared" si="11"/>
        <v/>
      </c>
      <c r="CI14" s="18" t="str">
        <f t="shared" si="12"/>
        <v/>
      </c>
      <c r="CJ14" s="18" t="str">
        <f t="shared" si="13"/>
        <v/>
      </c>
      <c r="CO14" s="19">
        <f t="shared" si="0"/>
        <v>0</v>
      </c>
      <c r="CP14" s="19">
        <f t="shared" si="0"/>
        <v>0</v>
      </c>
      <c r="CQ14" s="19">
        <f t="shared" si="0"/>
        <v>0</v>
      </c>
      <c r="CR14" s="20">
        <f>IF(R14&gt;$E14+D14,1,0)</f>
        <v>0</v>
      </c>
      <c r="CS14" s="19">
        <f t="shared" si="1"/>
        <v>0</v>
      </c>
      <c r="CT14" s="19">
        <f t="shared" si="1"/>
        <v>0</v>
      </c>
      <c r="CU14" s="19">
        <f t="shared" si="1"/>
        <v>0</v>
      </c>
      <c r="CV14" s="19">
        <f t="shared" si="1"/>
        <v>0</v>
      </c>
      <c r="CW14" s="19">
        <f>IF(AND(D14+E14+F14&gt;0,W14=""),1,IF(W14&gt;D14+E14+F14,1,0))</f>
        <v>0</v>
      </c>
      <c r="CX14" s="19">
        <f>IF(AND($H14+I14+J14+K14+L14+M14+N4&gt;0,X14=""),1,IF(H14+I14+J14+K14+L14+M14+N14&lt;X14,1,0))</f>
        <v>0</v>
      </c>
    </row>
    <row r="15" spans="1:102" x14ac:dyDescent="0.25">
      <c r="A15" s="38" t="s">
        <v>33</v>
      </c>
      <c r="B15" s="39"/>
      <c r="C15" s="39"/>
      <c r="D15" s="39"/>
      <c r="E15" s="39"/>
      <c r="F15" s="39"/>
      <c r="G15" s="39"/>
      <c r="H15" s="39"/>
      <c r="I15" s="39"/>
      <c r="J15" s="39"/>
      <c r="CN15" s="40"/>
      <c r="CO15" s="40"/>
      <c r="CP15" s="40"/>
      <c r="CQ15" s="40"/>
      <c r="CR15" s="40"/>
      <c r="CS15" s="40"/>
      <c r="CT15" s="40"/>
      <c r="CU15" s="40"/>
      <c r="CV15" s="40"/>
      <c r="CW15" s="40"/>
    </row>
    <row r="16" spans="1:102" x14ac:dyDescent="0.25">
      <c r="A16" s="2992" t="s">
        <v>34</v>
      </c>
      <c r="B16" s="2987"/>
      <c r="C16" s="3018" t="s">
        <v>35</v>
      </c>
      <c r="D16" s="3002" t="s">
        <v>36</v>
      </c>
      <c r="E16" s="3004" t="s">
        <v>12</v>
      </c>
      <c r="F16" s="2987" t="s">
        <v>13</v>
      </c>
      <c r="CN16" s="40"/>
      <c r="CO16" s="40"/>
      <c r="CP16" s="40"/>
      <c r="CQ16" s="40"/>
      <c r="CR16" s="40"/>
      <c r="CS16" s="40"/>
      <c r="CT16" s="40"/>
      <c r="CU16" s="40"/>
      <c r="CV16" s="40"/>
      <c r="CW16" s="40"/>
    </row>
    <row r="17" spans="1:101" x14ac:dyDescent="0.25">
      <c r="A17" s="2993"/>
      <c r="B17" s="2994"/>
      <c r="C17" s="3019"/>
      <c r="D17" s="3003"/>
      <c r="E17" s="3005"/>
      <c r="F17" s="2988"/>
      <c r="CN17" s="40"/>
      <c r="CO17" s="40"/>
      <c r="CP17" s="40"/>
      <c r="CQ17" s="40"/>
      <c r="CR17" s="40"/>
      <c r="CS17" s="40"/>
      <c r="CT17" s="40"/>
      <c r="CU17" s="40"/>
      <c r="CV17" s="40"/>
      <c r="CW17" s="40"/>
    </row>
    <row r="18" spans="1:101" x14ac:dyDescent="0.25">
      <c r="A18" s="3006" t="s">
        <v>37</v>
      </c>
      <c r="B18" s="3007"/>
      <c r="C18" s="41">
        <f>SUM(ENERO:DICIEMBRE!C18)</f>
        <v>1203</v>
      </c>
      <c r="D18" s="41">
        <f>SUM(ENERO:DICIEMBRE!D18)</f>
        <v>1</v>
      </c>
      <c r="E18" s="41">
        <f>SUM(ENERO:DICIEMBRE!E18)</f>
        <v>8</v>
      </c>
      <c r="F18" s="41">
        <f>SUM(ENERO:DICIEMBRE!F18)</f>
        <v>92</v>
      </c>
      <c r="G18" t="str">
        <f t="shared" ref="G18:G31" si="14">CA18&amp;CB18&amp;CC18</f>
        <v/>
      </c>
      <c r="CA18" s="18" t="str">
        <f>IF(AND($C18&gt;0,$D18=""),"  * No olvide digitar la variable "&amp;$D$16&amp;""&amp;". Digite Cero si no tiene.",IF(D18&gt;C18,"  ** La variable Víctima de violencia de género No puede ser mayor al "&amp;$C$16&amp;""&amp;" .",""))</f>
        <v/>
      </c>
      <c r="CB18" s="18" t="str">
        <f>IF(AND(C18&gt;0,E18=""),"  * No olvide digitar la "&amp;$E$16&amp;""&amp;" . Digite Cero si no tiene.",IF(E18&gt;C18,"  * La variable Pueblos originarios No puede ser mayor al  "&amp;$C$16&amp;""&amp;" .",""))</f>
        <v/>
      </c>
      <c r="CC18" s="18" t="str">
        <f>IF(AND(C18&gt;0,F18=""),"  * No olvide digitar la "&amp;$F$16&amp;""&amp;" . Digite Cero si no tiene.",IF(F18&gt;C18,"  * La variable Migrantes No puede ser mayor al  "&amp;$C$16&amp;""&amp;" .",""))</f>
        <v/>
      </c>
      <c r="CN18" s="40"/>
      <c r="CO18" s="19">
        <f t="shared" ref="CO18:CO31" si="15">IF(AND(C18&gt;0,D18=""),1,IF(D18&gt;C18,1,0))</f>
        <v>0</v>
      </c>
      <c r="CP18" s="19">
        <f t="shared" ref="CP18:CP31" si="16">IF(AND(C18&gt;0,E18=""),1,IF(E18&gt;C18,1,0))</f>
        <v>0</v>
      </c>
      <c r="CQ18" s="19">
        <f t="shared" ref="CQ18:CQ31" si="17">IF(AND(C18&gt;0,F18=""),1,IF(F18&gt;C18,1,0))</f>
        <v>0</v>
      </c>
      <c r="CR18" s="40"/>
      <c r="CS18" s="40"/>
      <c r="CT18" s="40"/>
      <c r="CU18" s="40"/>
      <c r="CV18" s="40"/>
      <c r="CW18" s="40"/>
    </row>
    <row r="19" spans="1:101" x14ac:dyDescent="0.25">
      <c r="A19" s="3008" t="s">
        <v>38</v>
      </c>
      <c r="B19" s="3009"/>
      <c r="C19" s="41">
        <f>SUM(ENERO:DICIEMBRE!C19)</f>
        <v>3</v>
      </c>
      <c r="D19" s="41">
        <f>SUM(ENERO:DICIEMBRE!D19)</f>
        <v>0</v>
      </c>
      <c r="E19" s="41">
        <f>SUM(ENERO:DICIEMBRE!E19)</f>
        <v>0</v>
      </c>
      <c r="F19" s="41">
        <f>SUM(ENERO:DICIEMBRE!F19)</f>
        <v>2</v>
      </c>
      <c r="G19" t="str">
        <f t="shared" si="14"/>
        <v/>
      </c>
      <c r="CA19" s="18" t="str">
        <f t="shared" ref="CA19:CA31" si="18">IF(AND($C19&gt;0,$D19=""),"  * No olvide digitar la variable "&amp;$D$16&amp;""&amp;". Digite Cero si no tiene.",IF(D19&gt;C19,"  ** La variable Víctima de violencia de género No puede ser mayor al "&amp;$C$16&amp;""&amp;" .",""))</f>
        <v/>
      </c>
      <c r="CB19" s="18" t="str">
        <f t="shared" ref="CB19:CB31" si="19">IF(AND(C19&gt;0,E19=""),"  * No olvide digitar la "&amp;$E$16&amp;""&amp;" . Digite Cero si no tiene.",IF(E19&gt;C19,"  * La variable Pueblos originarios No puede ser mayor al  "&amp;$C$16&amp;""&amp;" .",""))</f>
        <v/>
      </c>
      <c r="CC19" s="18" t="str">
        <f t="shared" ref="CC19:CC31" si="20">IF(AND(C19&gt;0,F19=""),"  * No olvide digitar la "&amp;$F$16&amp;""&amp;" . Digite Cero si no tiene.",IF(F19&gt;C19,"  * La variable Migrantes No puede ser mayor al  "&amp;$C$16&amp;""&amp;" .",""))</f>
        <v/>
      </c>
      <c r="CN19" s="40"/>
      <c r="CO19" s="19">
        <f t="shared" si="15"/>
        <v>0</v>
      </c>
      <c r="CP19" s="19">
        <f t="shared" si="16"/>
        <v>0</v>
      </c>
      <c r="CQ19" s="19">
        <f t="shared" si="17"/>
        <v>0</v>
      </c>
      <c r="CR19" s="40"/>
      <c r="CS19" s="40"/>
      <c r="CT19" s="40"/>
      <c r="CU19" s="40"/>
      <c r="CV19" s="40"/>
      <c r="CW19" s="40"/>
    </row>
    <row r="20" spans="1:101" x14ac:dyDescent="0.25">
      <c r="A20" s="3010" t="s">
        <v>39</v>
      </c>
      <c r="B20" s="3011"/>
      <c r="C20" s="41">
        <f>SUM(ENERO:DICIEMBRE!C20)</f>
        <v>9</v>
      </c>
      <c r="D20" s="41">
        <f>SUM(ENERO:DICIEMBRE!D20)</f>
        <v>0</v>
      </c>
      <c r="E20" s="41">
        <f>SUM(ENERO:DICIEMBRE!E20)</f>
        <v>0</v>
      </c>
      <c r="F20" s="41">
        <f>SUM(ENERO:DICIEMBRE!F20)</f>
        <v>0</v>
      </c>
      <c r="G20" t="str">
        <f t="shared" si="14"/>
        <v/>
      </c>
      <c r="P20" t="s">
        <v>40</v>
      </c>
      <c r="CA20" s="18" t="str">
        <f t="shared" si="18"/>
        <v/>
      </c>
      <c r="CB20" s="18" t="str">
        <f t="shared" si="19"/>
        <v/>
      </c>
      <c r="CC20" s="18" t="str">
        <f t="shared" si="20"/>
        <v/>
      </c>
      <c r="CN20" s="40"/>
      <c r="CO20" s="19">
        <f t="shared" si="15"/>
        <v>0</v>
      </c>
      <c r="CP20" s="19">
        <f t="shared" si="16"/>
        <v>0</v>
      </c>
      <c r="CQ20" s="19">
        <f t="shared" si="17"/>
        <v>0</v>
      </c>
      <c r="CR20" s="40"/>
      <c r="CS20" s="40"/>
      <c r="CT20" s="40"/>
      <c r="CU20" s="40"/>
      <c r="CV20" s="40"/>
      <c r="CW20" s="40"/>
    </row>
    <row r="21" spans="1:101" x14ac:dyDescent="0.25">
      <c r="A21" s="3010" t="s">
        <v>41</v>
      </c>
      <c r="B21" s="3011"/>
      <c r="C21" s="41">
        <f>SUM(ENERO:DICIEMBRE!C21)</f>
        <v>156</v>
      </c>
      <c r="D21" s="41">
        <f>SUM(ENERO:DICIEMBRE!D21)</f>
        <v>1</v>
      </c>
      <c r="E21" s="41">
        <f>SUM(ENERO:DICIEMBRE!E21)</f>
        <v>1</v>
      </c>
      <c r="F21" s="41">
        <f>SUM(ENERO:DICIEMBRE!F21)</f>
        <v>8</v>
      </c>
      <c r="G21" t="str">
        <f t="shared" si="14"/>
        <v/>
      </c>
      <c r="CA21" s="18" t="str">
        <f t="shared" si="18"/>
        <v/>
      </c>
      <c r="CB21" s="18" t="str">
        <f t="shared" si="19"/>
        <v/>
      </c>
      <c r="CC21" s="18" t="str">
        <f t="shared" si="20"/>
        <v/>
      </c>
      <c r="CN21" s="40"/>
      <c r="CO21" s="19">
        <f t="shared" si="15"/>
        <v>0</v>
      </c>
      <c r="CP21" s="19">
        <f t="shared" si="16"/>
        <v>0</v>
      </c>
      <c r="CQ21" s="19">
        <f t="shared" si="17"/>
        <v>0</v>
      </c>
      <c r="CR21" s="40"/>
      <c r="CS21" s="40"/>
      <c r="CT21" s="40"/>
      <c r="CU21" s="40"/>
      <c r="CV21" s="40"/>
      <c r="CW21" s="40"/>
    </row>
    <row r="22" spans="1:101" x14ac:dyDescent="0.25">
      <c r="A22" s="3010" t="s">
        <v>42</v>
      </c>
      <c r="B22" s="3011"/>
      <c r="C22" s="41">
        <f>SUM(ENERO:DICIEMBRE!C22)</f>
        <v>30</v>
      </c>
      <c r="D22" s="41">
        <f>SUM(ENERO:DICIEMBRE!D22)</f>
        <v>0</v>
      </c>
      <c r="E22" s="41">
        <f>SUM(ENERO:DICIEMBRE!E22)</f>
        <v>0</v>
      </c>
      <c r="F22" s="41">
        <f>SUM(ENERO:DICIEMBRE!F22)</f>
        <v>3</v>
      </c>
      <c r="G22" t="str">
        <f t="shared" si="14"/>
        <v/>
      </c>
      <c r="CA22" s="18" t="str">
        <f t="shared" si="18"/>
        <v/>
      </c>
      <c r="CB22" s="18" t="str">
        <f t="shared" si="19"/>
        <v/>
      </c>
      <c r="CC22" s="18" t="str">
        <f t="shared" si="20"/>
        <v/>
      </c>
      <c r="CN22" s="40"/>
      <c r="CO22" s="19">
        <f t="shared" si="15"/>
        <v>0</v>
      </c>
      <c r="CP22" s="19">
        <f t="shared" si="16"/>
        <v>0</v>
      </c>
      <c r="CQ22" s="19">
        <f t="shared" si="17"/>
        <v>0</v>
      </c>
      <c r="CR22" s="40"/>
      <c r="CS22" s="40"/>
      <c r="CT22" s="40"/>
      <c r="CU22" s="40"/>
      <c r="CV22" s="40"/>
      <c r="CW22" s="40"/>
    </row>
    <row r="23" spans="1:101" x14ac:dyDescent="0.25">
      <c r="A23" s="3010" t="s">
        <v>43</v>
      </c>
      <c r="B23" s="3011"/>
      <c r="C23" s="41">
        <f>SUM(ENERO:DICIEMBRE!C23)</f>
        <v>4</v>
      </c>
      <c r="D23" s="41">
        <f>SUM(ENERO:DICIEMBRE!D23)</f>
        <v>0</v>
      </c>
      <c r="E23" s="41">
        <f>SUM(ENERO:DICIEMBRE!E23)</f>
        <v>0</v>
      </c>
      <c r="F23" s="41">
        <f>SUM(ENERO:DICIEMBRE!F23)</f>
        <v>2</v>
      </c>
      <c r="G23" t="str">
        <f t="shared" si="14"/>
        <v/>
      </c>
      <c r="CA23" s="18" t="str">
        <f t="shared" si="18"/>
        <v/>
      </c>
      <c r="CB23" s="18" t="str">
        <f t="shared" si="19"/>
        <v/>
      </c>
      <c r="CC23" s="18" t="str">
        <f t="shared" si="20"/>
        <v/>
      </c>
      <c r="CN23" s="40"/>
      <c r="CO23" s="19">
        <f t="shared" si="15"/>
        <v>0</v>
      </c>
      <c r="CP23" s="19">
        <f t="shared" si="16"/>
        <v>0</v>
      </c>
      <c r="CQ23" s="19">
        <f t="shared" si="17"/>
        <v>0</v>
      </c>
      <c r="CR23" s="40"/>
      <c r="CS23" s="40"/>
      <c r="CT23" s="40"/>
      <c r="CU23" s="40"/>
      <c r="CV23" s="40"/>
      <c r="CW23" s="40"/>
    </row>
    <row r="24" spans="1:101" x14ac:dyDescent="0.25">
      <c r="A24" s="3010" t="s">
        <v>44</v>
      </c>
      <c r="B24" s="3011"/>
      <c r="C24" s="41">
        <f>SUM(ENERO:DICIEMBRE!C24)</f>
        <v>0</v>
      </c>
      <c r="D24" s="41">
        <f>SUM(ENERO:DICIEMBRE!D24)</f>
        <v>0</v>
      </c>
      <c r="E24" s="41">
        <f>SUM(ENERO:DICIEMBRE!E24)</f>
        <v>0</v>
      </c>
      <c r="F24" s="41">
        <f>SUM(ENERO:DICIEMBRE!F24)</f>
        <v>0</v>
      </c>
      <c r="G24" t="str">
        <f t="shared" si="14"/>
        <v/>
      </c>
      <c r="CA24" s="18" t="str">
        <f t="shared" si="18"/>
        <v/>
      </c>
      <c r="CB24" s="18" t="str">
        <f t="shared" si="19"/>
        <v/>
      </c>
      <c r="CC24" s="18" t="str">
        <f t="shared" si="20"/>
        <v/>
      </c>
      <c r="CN24" s="40"/>
      <c r="CO24" s="19">
        <f t="shared" si="15"/>
        <v>0</v>
      </c>
      <c r="CP24" s="19">
        <f t="shared" si="16"/>
        <v>0</v>
      </c>
      <c r="CQ24" s="19">
        <f t="shared" si="17"/>
        <v>0</v>
      </c>
      <c r="CR24" s="40"/>
      <c r="CS24" s="40"/>
      <c r="CT24" s="40"/>
      <c r="CU24" s="40"/>
      <c r="CV24" s="40"/>
      <c r="CW24" s="40"/>
    </row>
    <row r="25" spans="1:101" x14ac:dyDescent="0.25">
      <c r="A25" s="3010" t="s">
        <v>45</v>
      </c>
      <c r="B25" s="3011"/>
      <c r="C25" s="41">
        <f>SUM(ENERO:DICIEMBRE!C25)</f>
        <v>22</v>
      </c>
      <c r="D25" s="41">
        <f>SUM(ENERO:DICIEMBRE!D25)</f>
        <v>0</v>
      </c>
      <c r="E25" s="41">
        <f>SUM(ENERO:DICIEMBRE!E25)</f>
        <v>0</v>
      </c>
      <c r="F25" s="41">
        <f>SUM(ENERO:DICIEMBRE!F25)</f>
        <v>1</v>
      </c>
      <c r="G25" t="str">
        <f t="shared" si="14"/>
        <v/>
      </c>
      <c r="CA25" s="18" t="str">
        <f t="shared" si="18"/>
        <v/>
      </c>
      <c r="CB25" s="18" t="str">
        <f t="shared" si="19"/>
        <v/>
      </c>
      <c r="CC25" s="18" t="str">
        <f t="shared" si="20"/>
        <v/>
      </c>
      <c r="CN25" s="40"/>
      <c r="CO25" s="19">
        <f t="shared" si="15"/>
        <v>0</v>
      </c>
      <c r="CP25" s="19">
        <f t="shared" si="16"/>
        <v>0</v>
      </c>
      <c r="CQ25" s="19">
        <f t="shared" si="17"/>
        <v>0</v>
      </c>
      <c r="CR25" s="40"/>
      <c r="CS25" s="40"/>
      <c r="CT25" s="40"/>
      <c r="CU25" s="40"/>
      <c r="CV25" s="40"/>
      <c r="CW25" s="40"/>
    </row>
    <row r="26" spans="1:101" x14ac:dyDescent="0.25">
      <c r="A26" s="3010" t="s">
        <v>46</v>
      </c>
      <c r="B26" s="3011"/>
      <c r="C26" s="41">
        <f>SUM(ENERO:DICIEMBRE!C26)</f>
        <v>241</v>
      </c>
      <c r="D26" s="41">
        <f>SUM(ENERO:DICIEMBRE!D26)</f>
        <v>0</v>
      </c>
      <c r="E26" s="41">
        <f>SUM(ENERO:DICIEMBRE!E26)</f>
        <v>3</v>
      </c>
      <c r="F26" s="41">
        <f>SUM(ENERO:DICIEMBRE!F26)</f>
        <v>22</v>
      </c>
      <c r="G26" t="str">
        <f t="shared" si="14"/>
        <v/>
      </c>
      <c r="CA26" s="18" t="str">
        <f t="shared" si="18"/>
        <v/>
      </c>
      <c r="CB26" s="18" t="str">
        <f t="shared" si="19"/>
        <v/>
      </c>
      <c r="CC26" s="18" t="str">
        <f t="shared" si="20"/>
        <v/>
      </c>
      <c r="CN26" s="40"/>
      <c r="CO26" s="19">
        <f t="shared" si="15"/>
        <v>0</v>
      </c>
      <c r="CP26" s="19">
        <f t="shared" si="16"/>
        <v>0</v>
      </c>
      <c r="CQ26" s="19">
        <f t="shared" si="17"/>
        <v>0</v>
      </c>
      <c r="CR26" s="40"/>
      <c r="CS26" s="40"/>
      <c r="CT26" s="40"/>
      <c r="CU26" s="40"/>
      <c r="CV26" s="40"/>
      <c r="CW26" s="40"/>
    </row>
    <row r="27" spans="1:101" x14ac:dyDescent="0.25">
      <c r="A27" s="3010" t="s">
        <v>47</v>
      </c>
      <c r="B27" s="3011"/>
      <c r="C27" s="41">
        <f>SUM(ENERO:DICIEMBRE!C27)</f>
        <v>8</v>
      </c>
      <c r="D27" s="41">
        <f>SUM(ENERO:DICIEMBRE!D27)</f>
        <v>0</v>
      </c>
      <c r="E27" s="41">
        <f>SUM(ENERO:DICIEMBRE!E27)</f>
        <v>0</v>
      </c>
      <c r="F27" s="41">
        <f>SUM(ENERO:DICIEMBRE!F27)</f>
        <v>1</v>
      </c>
      <c r="G27" t="str">
        <f t="shared" si="14"/>
        <v/>
      </c>
      <c r="CA27" s="18" t="str">
        <f t="shared" si="18"/>
        <v/>
      </c>
      <c r="CB27" s="18" t="str">
        <f t="shared" si="19"/>
        <v/>
      </c>
      <c r="CC27" s="18" t="str">
        <f t="shared" si="20"/>
        <v/>
      </c>
      <c r="CN27" s="40"/>
      <c r="CO27" s="19">
        <f t="shared" si="15"/>
        <v>0</v>
      </c>
      <c r="CP27" s="19">
        <f t="shared" si="16"/>
        <v>0</v>
      </c>
      <c r="CQ27" s="19">
        <f t="shared" si="17"/>
        <v>0</v>
      </c>
      <c r="CR27" s="40"/>
      <c r="CS27" s="40"/>
      <c r="CT27" s="40"/>
      <c r="CU27" s="40"/>
      <c r="CV27" s="40"/>
      <c r="CW27" s="40"/>
    </row>
    <row r="28" spans="1:101" x14ac:dyDescent="0.25">
      <c r="A28" s="3010" t="s">
        <v>48</v>
      </c>
      <c r="B28" s="3011"/>
      <c r="C28" s="41">
        <f>SUM(ENERO:DICIEMBRE!C28)</f>
        <v>40</v>
      </c>
      <c r="D28" s="41">
        <f>SUM(ENERO:DICIEMBRE!D28)</f>
        <v>0</v>
      </c>
      <c r="E28" s="41">
        <f>SUM(ENERO:DICIEMBRE!E28)</f>
        <v>0</v>
      </c>
      <c r="F28" s="41">
        <f>SUM(ENERO:DICIEMBRE!F28)</f>
        <v>2</v>
      </c>
      <c r="G28" t="str">
        <f t="shared" si="14"/>
        <v/>
      </c>
      <c r="CA28" s="18" t="str">
        <f t="shared" si="18"/>
        <v/>
      </c>
      <c r="CB28" s="18" t="str">
        <f t="shared" si="19"/>
        <v/>
      </c>
      <c r="CC28" s="18" t="str">
        <f t="shared" si="20"/>
        <v/>
      </c>
      <c r="CN28" s="40"/>
      <c r="CO28" s="19">
        <f t="shared" si="15"/>
        <v>0</v>
      </c>
      <c r="CP28" s="19">
        <f t="shared" si="16"/>
        <v>0</v>
      </c>
      <c r="CQ28" s="19">
        <f t="shared" si="17"/>
        <v>0</v>
      </c>
      <c r="CR28" s="40"/>
      <c r="CS28" s="40"/>
      <c r="CT28" s="40"/>
      <c r="CU28" s="40"/>
      <c r="CV28" s="40"/>
      <c r="CW28" s="40"/>
    </row>
    <row r="29" spans="1:101" x14ac:dyDescent="0.25">
      <c r="A29" s="3010" t="s">
        <v>49</v>
      </c>
      <c r="B29" s="3011"/>
      <c r="C29" s="41">
        <f>SUM(ENERO:DICIEMBRE!C29)</f>
        <v>201</v>
      </c>
      <c r="D29" s="41">
        <f>SUM(ENERO:DICIEMBRE!D29)</f>
        <v>0</v>
      </c>
      <c r="E29" s="41">
        <f>SUM(ENERO:DICIEMBRE!E29)</f>
        <v>1</v>
      </c>
      <c r="F29" s="41">
        <f>SUM(ENERO:DICIEMBRE!F29)</f>
        <v>11</v>
      </c>
      <c r="G29" t="str">
        <f t="shared" si="14"/>
        <v/>
      </c>
      <c r="CA29" s="18" t="str">
        <f t="shared" si="18"/>
        <v/>
      </c>
      <c r="CB29" s="18" t="str">
        <f t="shared" si="19"/>
        <v/>
      </c>
      <c r="CC29" s="18" t="str">
        <f t="shared" si="20"/>
        <v/>
      </c>
      <c r="CN29" s="40"/>
      <c r="CO29" s="19">
        <f t="shared" si="15"/>
        <v>0</v>
      </c>
      <c r="CP29" s="19">
        <f t="shared" si="16"/>
        <v>0</v>
      </c>
      <c r="CQ29" s="19">
        <f t="shared" si="17"/>
        <v>0</v>
      </c>
      <c r="CR29" s="40"/>
      <c r="CS29" s="40"/>
      <c r="CT29" s="40"/>
      <c r="CU29" s="40"/>
      <c r="CV29" s="40"/>
      <c r="CW29" s="40"/>
    </row>
    <row r="30" spans="1:101" x14ac:dyDescent="0.25">
      <c r="A30" s="3010" t="s">
        <v>50</v>
      </c>
      <c r="B30" s="3011"/>
      <c r="C30" s="41">
        <f>SUM(ENERO:DICIEMBRE!C30)</f>
        <v>27</v>
      </c>
      <c r="D30" s="41">
        <f>SUM(ENERO:DICIEMBRE!D30)</f>
        <v>0</v>
      </c>
      <c r="E30" s="41">
        <f>SUM(ENERO:DICIEMBRE!E30)</f>
        <v>0</v>
      </c>
      <c r="F30" s="41">
        <f>SUM(ENERO:DICIEMBRE!F30)</f>
        <v>1</v>
      </c>
      <c r="G30" t="str">
        <f t="shared" si="14"/>
        <v/>
      </c>
      <c r="CA30" s="18" t="str">
        <f t="shared" si="18"/>
        <v/>
      </c>
      <c r="CB30" s="18" t="str">
        <f t="shared" si="19"/>
        <v/>
      </c>
      <c r="CC30" s="18" t="str">
        <f t="shared" si="20"/>
        <v/>
      </c>
      <c r="CN30" s="40"/>
      <c r="CO30" s="19">
        <f t="shared" si="15"/>
        <v>0</v>
      </c>
      <c r="CP30" s="19">
        <f t="shared" si="16"/>
        <v>0</v>
      </c>
      <c r="CQ30" s="19">
        <f t="shared" si="17"/>
        <v>0</v>
      </c>
      <c r="CR30" s="40"/>
      <c r="CS30" s="40"/>
      <c r="CT30" s="40"/>
      <c r="CU30" s="40"/>
      <c r="CV30" s="40"/>
      <c r="CW30" s="40"/>
    </row>
    <row r="31" spans="1:101" x14ac:dyDescent="0.25">
      <c r="A31" s="3020" t="s">
        <v>51</v>
      </c>
      <c r="B31" s="3021"/>
      <c r="C31" s="41">
        <f>SUM(ENERO:DICIEMBRE!C31)</f>
        <v>462</v>
      </c>
      <c r="D31" s="41">
        <f>SUM(ENERO:DICIEMBRE!D31)</f>
        <v>0</v>
      </c>
      <c r="E31" s="41">
        <f>SUM(ENERO:DICIEMBRE!E31)</f>
        <v>3</v>
      </c>
      <c r="F31" s="41">
        <f>SUM(ENERO:DICIEMBRE!F31)</f>
        <v>39</v>
      </c>
      <c r="G31" t="str">
        <f t="shared" si="14"/>
        <v/>
      </c>
      <c r="CA31" s="18" t="str">
        <f t="shared" si="18"/>
        <v/>
      </c>
      <c r="CB31" s="18" t="str">
        <f t="shared" si="19"/>
        <v/>
      </c>
      <c r="CC31" s="18" t="str">
        <f t="shared" si="20"/>
        <v/>
      </c>
      <c r="CN31" s="40"/>
      <c r="CO31" s="19">
        <f t="shared" si="15"/>
        <v>0</v>
      </c>
      <c r="CP31" s="19">
        <f t="shared" si="16"/>
        <v>0</v>
      </c>
      <c r="CQ31" s="19">
        <f t="shared" si="17"/>
        <v>0</v>
      </c>
      <c r="CR31" s="40"/>
      <c r="CS31" s="40"/>
      <c r="CT31" s="40"/>
      <c r="CU31" s="40"/>
      <c r="CV31" s="40"/>
      <c r="CW31" s="40"/>
    </row>
    <row r="32" spans="1:101" s="56" customFormat="1" ht="12" x14ac:dyDescent="0.2">
      <c r="A32" s="38" t="s">
        <v>52</v>
      </c>
      <c r="B32" s="53"/>
      <c r="C32" s="54"/>
      <c r="D32" s="55"/>
      <c r="E32" s="55"/>
      <c r="F32" s="38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</row>
    <row r="33" spans="1:103" x14ac:dyDescent="0.25">
      <c r="A33" s="2992" t="s">
        <v>53</v>
      </c>
      <c r="B33" s="2987"/>
      <c r="C33" s="2995" t="s">
        <v>4</v>
      </c>
      <c r="D33" s="2997" t="s">
        <v>5</v>
      </c>
      <c r="E33" s="2998"/>
      <c r="F33" s="2998"/>
      <c r="G33" s="2998"/>
      <c r="H33" s="2998"/>
      <c r="I33" s="2998"/>
      <c r="J33" s="2998"/>
      <c r="K33" s="2998"/>
      <c r="L33" s="2998"/>
      <c r="M33" s="2998"/>
      <c r="N33" s="2998"/>
      <c r="O33" s="2998"/>
      <c r="P33" s="2999"/>
      <c r="Q33" s="3000" t="s">
        <v>54</v>
      </c>
      <c r="R33" s="2982" t="s">
        <v>55</v>
      </c>
      <c r="S33" s="2987" t="s">
        <v>12</v>
      </c>
      <c r="T33" s="2989" t="s">
        <v>13</v>
      </c>
      <c r="U33" s="2990"/>
      <c r="V33" s="3022" t="s">
        <v>56</v>
      </c>
      <c r="W33" s="3024" t="s">
        <v>57</v>
      </c>
      <c r="X33" s="2989" t="s">
        <v>58</v>
      </c>
      <c r="Y33" s="3025"/>
      <c r="Z33" s="2990"/>
      <c r="AA33" s="3026" t="s">
        <v>59</v>
      </c>
    </row>
    <row r="34" spans="1:103" ht="21" x14ac:dyDescent="0.25">
      <c r="A34" s="2993"/>
      <c r="B34" s="2994"/>
      <c r="C34" s="2996"/>
      <c r="D34" s="3" t="s">
        <v>60</v>
      </c>
      <c r="E34" s="5" t="s">
        <v>16</v>
      </c>
      <c r="F34" s="5" t="s">
        <v>17</v>
      </c>
      <c r="G34" s="5" t="s">
        <v>18</v>
      </c>
      <c r="H34" s="5" t="s">
        <v>19</v>
      </c>
      <c r="I34" s="5" t="s">
        <v>20</v>
      </c>
      <c r="J34" s="5" t="s">
        <v>21</v>
      </c>
      <c r="K34" s="5" t="s">
        <v>22</v>
      </c>
      <c r="L34" s="5" t="s">
        <v>23</v>
      </c>
      <c r="M34" s="5" t="s">
        <v>61</v>
      </c>
      <c r="N34" s="57" t="s">
        <v>62</v>
      </c>
      <c r="O34" s="5" t="s">
        <v>63</v>
      </c>
      <c r="P34" s="6" t="s">
        <v>64</v>
      </c>
      <c r="Q34" s="3001"/>
      <c r="R34" s="2983"/>
      <c r="S34" s="2988"/>
      <c r="T34" s="3" t="s">
        <v>27</v>
      </c>
      <c r="U34" s="8" t="s">
        <v>28</v>
      </c>
      <c r="V34" s="3023"/>
      <c r="W34" s="3024"/>
      <c r="X34" s="58" t="s">
        <v>25</v>
      </c>
      <c r="Y34" s="59" t="s">
        <v>65</v>
      </c>
      <c r="Z34" s="60" t="s">
        <v>26</v>
      </c>
      <c r="AA34" s="3027"/>
    </row>
    <row r="35" spans="1:103" x14ac:dyDescent="0.25">
      <c r="A35" s="3028" t="s">
        <v>66</v>
      </c>
      <c r="B35" s="3028"/>
      <c r="C35" s="61">
        <f>SUM(D35:P35)</f>
        <v>0</v>
      </c>
      <c r="D35" s="62">
        <f>SUM(D36:D49)</f>
        <v>0</v>
      </c>
      <c r="E35" s="63">
        <f>SUM(E36:E49)</f>
        <v>0</v>
      </c>
      <c r="F35" s="63">
        <f t="shared" ref="F35:M35" si="21">SUM(F36:F49)</f>
        <v>0</v>
      </c>
      <c r="G35" s="63">
        <f t="shared" si="21"/>
        <v>0</v>
      </c>
      <c r="H35" s="63">
        <f t="shared" si="21"/>
        <v>0</v>
      </c>
      <c r="I35" s="63">
        <f t="shared" si="21"/>
        <v>0</v>
      </c>
      <c r="J35" s="63">
        <f t="shared" si="21"/>
        <v>0</v>
      </c>
      <c r="K35" s="63">
        <f t="shared" si="21"/>
        <v>0</v>
      </c>
      <c r="L35" s="63">
        <f t="shared" si="21"/>
        <v>0</v>
      </c>
      <c r="M35" s="63">
        <f t="shared" si="21"/>
        <v>0</v>
      </c>
      <c r="N35" s="63">
        <f>SUM(N36:N48)</f>
        <v>0</v>
      </c>
      <c r="O35" s="63">
        <f t="shared" ref="O35:P35" si="22">SUM(O36:O48)</f>
        <v>0</v>
      </c>
      <c r="P35" s="63">
        <f t="shared" si="22"/>
        <v>0</v>
      </c>
      <c r="Q35" s="64">
        <f>SUM(Q36:Q48)</f>
        <v>0</v>
      </c>
      <c r="R35" s="63">
        <f>SUM(R36:R48)</f>
        <v>0</v>
      </c>
      <c r="S35" s="65">
        <f t="shared" ref="S35:AA35" si="23">SUM(S36:S48)</f>
        <v>0</v>
      </c>
      <c r="T35" s="62">
        <f t="shared" si="23"/>
        <v>0</v>
      </c>
      <c r="U35" s="65">
        <f t="shared" si="23"/>
        <v>0</v>
      </c>
      <c r="V35" s="62">
        <f t="shared" si="23"/>
        <v>0</v>
      </c>
      <c r="W35" s="65">
        <f t="shared" si="23"/>
        <v>0</v>
      </c>
      <c r="X35" s="62">
        <f t="shared" si="23"/>
        <v>0</v>
      </c>
      <c r="Y35" s="63">
        <f t="shared" si="23"/>
        <v>0</v>
      </c>
      <c r="Z35" s="65">
        <f t="shared" si="23"/>
        <v>0</v>
      </c>
      <c r="AA35" s="65">
        <f t="shared" si="23"/>
        <v>0</v>
      </c>
    </row>
    <row r="36" spans="1:103" x14ac:dyDescent="0.25">
      <c r="A36" s="3029" t="s">
        <v>67</v>
      </c>
      <c r="B36" s="3030"/>
      <c r="C36" s="66">
        <f>SUM(D36:M36)</f>
        <v>0</v>
      </c>
      <c r="D36" s="10"/>
      <c r="E36" s="12"/>
      <c r="F36" s="12"/>
      <c r="G36" s="12"/>
      <c r="H36" s="12"/>
      <c r="I36" s="12"/>
      <c r="J36" s="12"/>
      <c r="K36" s="12"/>
      <c r="L36" s="12"/>
      <c r="M36" s="12"/>
      <c r="N36" s="67"/>
      <c r="O36" s="67"/>
      <c r="P36" s="68"/>
      <c r="Q36" s="15"/>
      <c r="R36" s="12"/>
      <c r="S36" s="17"/>
      <c r="T36" s="10"/>
      <c r="U36" s="17"/>
      <c r="V36" s="10"/>
      <c r="W36" s="17"/>
      <c r="X36" s="10"/>
      <c r="Y36" s="12"/>
      <c r="Z36" s="17"/>
      <c r="AA36" s="17"/>
      <c r="AB36" t="str">
        <f>CA36&amp;CB36&amp;CC36&amp;CD36&amp;CE36&amp;CF36&amp;CG36&amp;CH36&amp;CI36&amp;CJ36&amp;CK36</f>
        <v/>
      </c>
      <c r="CA36" s="18" t="str">
        <f>IF(AND($C36&gt;0,Q36="")," * No olvide digitar la variable "&amp;$Q$33&amp;""&amp;". Digite Cero si no tiene.",IF(Q36&gt;$C36," * La variable "&amp;$Q$33&amp;""&amp;" no  puede ser mayor al Total.",""))</f>
        <v/>
      </c>
      <c r="CB36" s="18" t="str">
        <f>IF(AND($C36&gt;0,R36="")," * No olvide digitar la variable "&amp;$R$33&amp;""&amp;". Digite Cero si no tiene.", "")</f>
        <v/>
      </c>
      <c r="CC36" s="18" t="str">
        <f>IF(AND($C36&gt;0,S36="")," * No olvide digitar la variable "&amp;$S$33&amp;""&amp;". Digite Cero si no tiene.",IF(S36&gt;C36," * La variable "&amp;$S$33&amp;""&amp;" no  puede ser mayor al Total.",""))</f>
        <v/>
      </c>
      <c r="CD36" s="18" t="str">
        <f>IF(AND($D36+E36&gt;0,T36="")," * No olvide digitar la variable Migrantes "&amp;$T$34&amp;""&amp;". Digite Cero si no tiene.",IF(T36&gt;$D36+E36," * La variable Migrantes "&amp;$T$34&amp;""&amp;" no  puede ser mayor al Total.",""))</f>
        <v/>
      </c>
      <c r="CE36" s="18" t="str">
        <f>IF(AND($F36+$G36+$H36+$I36+$J36+$K36+$L36+$M36&gt;0,$U36="")," * No olvide digitar la variable Migrantes "&amp;$U$34&amp;""&amp;". Digite Cero si no tiene.",IF($U36&gt;$F36+$G36+$H36+$I36+$J36+$K36+$L36+$M36," * La variable Migrantes "&amp;$U$34&amp;""&amp;" no  puede ser mayor al Total.",""))</f>
        <v/>
      </c>
      <c r="CF36" s="18" t="str">
        <f>IF(AND($C36&gt;0,V36="")," * No olvide digitar la variable "&amp;$V$33&amp;""&amp;". Digite Cero si no tiene.","")</f>
        <v/>
      </c>
      <c r="CG36" s="18" t="str">
        <f>IF(AND($C36&gt;0,W36="")," * No olvide digitar la variable "&amp;$W$33&amp;""&amp;". Digite Cero si no tiene.",IF(W36&gt;$C36," * La variable "&amp;$W$33&amp;""&amp;" no  puede ser mayor al Total.",""))</f>
        <v/>
      </c>
      <c r="CH36" s="18" t="str">
        <f>IF(AND($C36&gt;0,X36="")," * No olvide digitar la variable "&amp;$X$34&amp;""&amp;". Digite Cero si no tiene.",IF(X36&gt;$C36," * La variable "&amp;$X$34&amp;""&amp;" no  puede ser mayor al Total.",""))</f>
        <v/>
      </c>
      <c r="CI36" s="18" t="str">
        <f>IF(AND($C36&gt;0,Y36="")," * No olvide digitar la variable "&amp;$Y$34&amp;""&amp;". Digite Cero si no tiene.",IF(Y36&gt;$C36," * La variable "&amp;$Y$34&amp;""&amp;" no  puede ser mayor al Total.",""))</f>
        <v/>
      </c>
      <c r="CJ36" s="18" t="str">
        <f>IF(AND($C36&gt;0,Z36="")," * No olvide digitar la variable "&amp;$Z$34&amp;""&amp;". Digite Cero si no tiene.",IF(Z36&gt;$C36," * La variable "&amp;$Z$34&amp;""&amp;" no  puede ser mayor al Total.",""))</f>
        <v/>
      </c>
      <c r="CK36" s="18" t="str">
        <f>IF(AND($C36&gt;0,AA36="")," * No olvide digitar la variable "&amp;$AA$33&amp;""&amp;". Digite Cero si no tiene.",IF(AA36&gt;$C36," * La variable "&amp;$AA$33&amp;""&amp;" no  puede ser mayor al Total.",""))</f>
        <v/>
      </c>
      <c r="CO36" s="69">
        <f t="shared" ref="CO36:CY51" si="24">IF(AND($C36&gt;0,Q36=""),1,IF(Q36&gt;$C36,1,0))</f>
        <v>0</v>
      </c>
      <c r="CP36" s="69">
        <f t="shared" si="24"/>
        <v>0</v>
      </c>
      <c r="CQ36" s="69">
        <f t="shared" si="24"/>
        <v>0</v>
      </c>
      <c r="CR36" s="69">
        <f>IF(AND($D36+$E36&gt;0,$T36=""),1,IF(T36&gt;$D36+$E36,1,0))</f>
        <v>0</v>
      </c>
      <c r="CS36" s="69">
        <f>IF(AND($F36+$G36+$H36+$I36+$J36+$K36+$L36+$M36&gt;0,$U36=""),1,IF($U36&gt;$F36+$G36+$H36+$I36+$J36+$K36+$L36+$M36,1,0))</f>
        <v>0</v>
      </c>
      <c r="CT36" s="69">
        <f>IF(AND($C36&gt;0,V36=""),1,0)</f>
        <v>0</v>
      </c>
      <c r="CU36" s="69">
        <f>IF(AND($C36&gt;0,W36=""),1,IF(W36&gt;$C36,1,0))</f>
        <v>0</v>
      </c>
      <c r="CV36" s="69">
        <f>IF(AND($C36&gt;0,X36=""),1,IF(X36&gt;$C36,1,0))</f>
        <v>0</v>
      </c>
      <c r="CW36" s="69">
        <f>IF(AND($C36&gt;0,Y36=""),1,IF(Y36&gt;$C36,1,0))</f>
        <v>0</v>
      </c>
      <c r="CX36" s="69">
        <f>IF(AND($C36&gt;0,Z36=""),1,IF(Z36&gt;$C36,1,0))</f>
        <v>0</v>
      </c>
      <c r="CY36" s="69">
        <f t="shared" si="24"/>
        <v>0</v>
      </c>
    </row>
    <row r="37" spans="1:103" x14ac:dyDescent="0.25">
      <c r="A37" s="3033" t="s">
        <v>68</v>
      </c>
      <c r="B37" s="3034"/>
      <c r="C37" s="70">
        <f t="shared" ref="C37:C51" si="25">SUM(D37:M37)</f>
        <v>0</v>
      </c>
      <c r="D37" s="30"/>
      <c r="E37" s="32"/>
      <c r="F37" s="32"/>
      <c r="G37" s="32"/>
      <c r="H37" s="32"/>
      <c r="I37" s="32"/>
      <c r="J37" s="32"/>
      <c r="K37" s="32"/>
      <c r="L37" s="32"/>
      <c r="M37" s="32"/>
      <c r="N37" s="71"/>
      <c r="O37" s="71"/>
      <c r="P37" s="72"/>
      <c r="Q37" s="35"/>
      <c r="R37" s="32"/>
      <c r="S37" s="37"/>
      <c r="T37" s="30"/>
      <c r="U37" s="37"/>
      <c r="V37" s="30"/>
      <c r="W37" s="37"/>
      <c r="X37" s="30"/>
      <c r="Y37" s="32"/>
      <c r="Z37" s="37"/>
      <c r="AA37" s="37"/>
      <c r="AB37" t="str">
        <f t="shared" ref="AB37:AB51" si="26">CA37&amp;CB37&amp;CC37&amp;CD37&amp;CE37&amp;CF37&amp;CG37&amp;CH37&amp;CI37&amp;CJ37&amp;CK37</f>
        <v/>
      </c>
      <c r="CA37" s="18" t="str">
        <f t="shared" ref="CA37:CA51" si="27">IF(AND($C37&gt;0,Q37="")," * No olvide digitar la variable "&amp;$Q$33&amp;""&amp;". Digite Cero si no tiene.",IF(Q37&gt;$C37," * La variable "&amp;$Q$33&amp;""&amp;" no  puede ser mayor al Total.",""))</f>
        <v/>
      </c>
      <c r="CB37" s="18" t="str">
        <f t="shared" ref="CB37:CB51" si="28">IF(AND($C37&gt;0,R37="")," * No olvide digitar la variable "&amp;$R$33&amp;""&amp;". Digite Cero si no tiene.", "")</f>
        <v/>
      </c>
      <c r="CC37" s="18" t="str">
        <f t="shared" ref="CC37:CC51" si="29">IF(AND($C37&gt;0,S37="")," * No olvide digitar la variable "&amp;$S$33&amp;""&amp;". Digite Cero si no tiene.",IF(S37&gt;C37," * La variable "&amp;$S$33&amp;""&amp;" no  puede ser mayor al Total.",""))</f>
        <v/>
      </c>
      <c r="CD37" s="18" t="str">
        <f t="shared" ref="CD37:CD51" si="30">IF(AND($D37+E37&gt;0,T37="")," * No olvide digitar la variable Migrantes "&amp;$T$34&amp;""&amp;". Digite Cero si no tiene.",IF(T37&gt;$D37+E37," * La variable Migrantes "&amp;$T$34&amp;""&amp;" no  puede ser mayor al Total.",""))</f>
        <v/>
      </c>
      <c r="CE37" s="18" t="str">
        <f t="shared" ref="CE37:CE51" si="31">IF(AND($F37+$G37+$H37+$I37+$J37+$K37+$L37+$M37&gt;0,$U37="")," * No olvide digitar la variable Migrantes "&amp;$U$34&amp;""&amp;". Digite Cero si no tiene.",IF($U37&gt;$F37+$G37+$H37+$I37+$J37+$K37+$L37+$M37," * La variable Migrantes "&amp;$U$34&amp;""&amp;" no  puede ser mayor al Total.",""))</f>
        <v/>
      </c>
      <c r="CF37" s="18" t="str">
        <f t="shared" ref="CF37:CF51" si="32">IF(AND($C37&gt;0,V37="")," * No olvide digitar la variable "&amp;$V$33&amp;""&amp;". Digite Cero si no tiene.","")</f>
        <v/>
      </c>
      <c r="CG37" s="18" t="str">
        <f t="shared" ref="CG37:CG51" si="33">IF(AND($C37&gt;0,W37="")," * No olvide digitar la variable "&amp;$W$33&amp;""&amp;". Digite Cero si no tiene.",IF(W37&gt;$C37," * La variable "&amp;$W$33&amp;""&amp;" no  puede ser mayor al Total.",""))</f>
        <v/>
      </c>
      <c r="CH37" s="18" t="str">
        <f t="shared" ref="CH37:CH51" si="34">IF(AND($C37&gt;0,X37="")," * No olvide digitar la variable "&amp;$X$34&amp;""&amp;". Digite Cero si no tiene.",IF(X37&gt;$C37," * La variable "&amp;$X$34&amp;""&amp;" no  puede ser mayor al Total.",""))</f>
        <v/>
      </c>
      <c r="CI37" s="18" t="str">
        <f t="shared" ref="CI37:CI51" si="35">IF(AND($C37&gt;0,Y37="")," * No olvide digitar la variable "&amp;$Y$34&amp;""&amp;". Digite Cero si no tiene.",IF(Y37&gt;$C37," * La variable "&amp;$Y$34&amp;""&amp;" no  puede ser mayor al Total.",""))</f>
        <v/>
      </c>
      <c r="CJ37" s="18" t="str">
        <f t="shared" ref="CJ37:CJ51" si="36">IF(AND($C37&gt;0,Z37="")," * No olvide digitar la variable "&amp;$Z$34&amp;""&amp;". Digite Cero si no tiene.",IF(Z37&gt;$C37," * La variable "&amp;$Z$34&amp;""&amp;" no  puede ser mayor al Total.",""))</f>
        <v/>
      </c>
      <c r="CK37" s="18" t="str">
        <f t="shared" ref="CK37:CK51" si="37">IF(AND($C37&gt;0,AA37="")," * No olvide digitar la variable "&amp;$AA$33&amp;""&amp;". Digite Cero si no tiene.",IF(AA37&gt;$C37," * La variable "&amp;$AA$33&amp;""&amp;" no  puede ser mayor al Total.",""))</f>
        <v/>
      </c>
      <c r="CO37" s="69">
        <f t="shared" si="24"/>
        <v>0</v>
      </c>
      <c r="CP37" s="69">
        <f t="shared" si="24"/>
        <v>0</v>
      </c>
      <c r="CQ37" s="69">
        <f t="shared" si="24"/>
        <v>0</v>
      </c>
      <c r="CR37" s="69">
        <f t="shared" ref="CR37:CR51" si="38">IF(AND($D37+$E37&gt;0,$T37=""),1,IF(T37&gt;$D37+$E37,1,0))</f>
        <v>0</v>
      </c>
      <c r="CS37" s="69">
        <f t="shared" ref="CS37:CS51" si="39">IF(AND($F37+$G37+$H37+$I37+$J37+$K37+$L37+$M37&gt;0,$U37=""),1,IF($U37&gt;$F37+$G37+$H37+$I37+$J37+$K37+$L37+$M37,1,0))</f>
        <v>0</v>
      </c>
      <c r="CT37" s="69">
        <f t="shared" ref="CT37:CT51" si="40">IF(AND($C37&gt;0,V37=""),1,0)</f>
        <v>0</v>
      </c>
      <c r="CU37" s="69">
        <f t="shared" ref="CU37:CX51" si="41">IF(AND($C37&gt;0,W37=""),1,IF(W37&gt;$C37,1,0))</f>
        <v>0</v>
      </c>
      <c r="CV37" s="69">
        <f t="shared" si="41"/>
        <v>0</v>
      </c>
      <c r="CW37" s="69">
        <f t="shared" si="41"/>
        <v>0</v>
      </c>
      <c r="CX37" s="69">
        <f t="shared" si="41"/>
        <v>0</v>
      </c>
      <c r="CY37" s="69">
        <f t="shared" si="24"/>
        <v>0</v>
      </c>
    </row>
    <row r="38" spans="1:103" x14ac:dyDescent="0.25">
      <c r="A38" s="3035" t="s">
        <v>69</v>
      </c>
      <c r="B38" s="73" t="s">
        <v>70</v>
      </c>
      <c r="C38" s="66">
        <f t="shared" si="25"/>
        <v>0</v>
      </c>
      <c r="D38" s="10"/>
      <c r="E38" s="12"/>
      <c r="F38" s="12"/>
      <c r="G38" s="12"/>
      <c r="H38" s="12"/>
      <c r="I38" s="12"/>
      <c r="J38" s="12"/>
      <c r="K38" s="12"/>
      <c r="L38" s="12"/>
      <c r="M38" s="12"/>
      <c r="N38" s="67"/>
      <c r="O38" s="67"/>
      <c r="P38" s="68"/>
      <c r="Q38" s="15"/>
      <c r="R38" s="12"/>
      <c r="S38" s="17"/>
      <c r="T38" s="10"/>
      <c r="U38" s="17"/>
      <c r="V38" s="10"/>
      <c r="W38" s="17"/>
      <c r="X38" s="10"/>
      <c r="Y38" s="12"/>
      <c r="Z38" s="17"/>
      <c r="AA38" s="17"/>
      <c r="AB38" t="str">
        <f t="shared" si="26"/>
        <v/>
      </c>
      <c r="CA38" s="18" t="str">
        <f t="shared" si="27"/>
        <v/>
      </c>
      <c r="CB38" s="18" t="str">
        <f t="shared" si="28"/>
        <v/>
      </c>
      <c r="CC38" s="18" t="str">
        <f t="shared" si="29"/>
        <v/>
      </c>
      <c r="CD38" s="18" t="str">
        <f t="shared" si="30"/>
        <v/>
      </c>
      <c r="CE38" s="18" t="str">
        <f t="shared" si="31"/>
        <v/>
      </c>
      <c r="CF38" s="18" t="str">
        <f t="shared" si="32"/>
        <v/>
      </c>
      <c r="CG38" s="18" t="str">
        <f t="shared" si="33"/>
        <v/>
      </c>
      <c r="CH38" s="18" t="str">
        <f t="shared" si="34"/>
        <v/>
      </c>
      <c r="CI38" s="18" t="str">
        <f t="shared" si="35"/>
        <v/>
      </c>
      <c r="CJ38" s="18" t="str">
        <f t="shared" si="36"/>
        <v/>
      </c>
      <c r="CK38" s="18" t="str">
        <f t="shared" si="37"/>
        <v/>
      </c>
      <c r="CO38" s="69">
        <f t="shared" si="24"/>
        <v>0</v>
      </c>
      <c r="CP38" s="69">
        <f t="shared" si="24"/>
        <v>0</v>
      </c>
      <c r="CQ38" s="69">
        <f t="shared" si="24"/>
        <v>0</v>
      </c>
      <c r="CR38" s="69">
        <f t="shared" si="38"/>
        <v>0</v>
      </c>
      <c r="CS38" s="69">
        <f t="shared" si="39"/>
        <v>0</v>
      </c>
      <c r="CT38" s="69">
        <f t="shared" si="40"/>
        <v>0</v>
      </c>
      <c r="CU38" s="69">
        <f t="shared" si="41"/>
        <v>0</v>
      </c>
      <c r="CV38" s="69">
        <f t="shared" si="41"/>
        <v>0</v>
      </c>
      <c r="CW38" s="69">
        <f t="shared" si="41"/>
        <v>0</v>
      </c>
      <c r="CX38" s="69">
        <f t="shared" si="41"/>
        <v>0</v>
      </c>
      <c r="CY38" s="69">
        <f t="shared" si="24"/>
        <v>0</v>
      </c>
    </row>
    <row r="39" spans="1:103" x14ac:dyDescent="0.25">
      <c r="A39" s="3035"/>
      <c r="B39" s="74" t="s">
        <v>71</v>
      </c>
      <c r="C39" s="75">
        <f t="shared" si="25"/>
        <v>0</v>
      </c>
      <c r="D39" s="22"/>
      <c r="E39" s="24"/>
      <c r="F39" s="24"/>
      <c r="G39" s="24"/>
      <c r="H39" s="24"/>
      <c r="I39" s="24"/>
      <c r="J39" s="24"/>
      <c r="K39" s="24"/>
      <c r="L39" s="24"/>
      <c r="M39" s="24"/>
      <c r="N39" s="76"/>
      <c r="O39" s="76"/>
      <c r="P39" s="77"/>
      <c r="Q39" s="27"/>
      <c r="R39" s="24"/>
      <c r="S39" s="28"/>
      <c r="T39" s="22"/>
      <c r="U39" s="28"/>
      <c r="V39" s="22"/>
      <c r="W39" s="28"/>
      <c r="X39" s="22"/>
      <c r="Y39" s="24"/>
      <c r="Z39" s="28"/>
      <c r="AA39" s="28"/>
      <c r="AB39" t="str">
        <f t="shared" si="26"/>
        <v/>
      </c>
      <c r="CA39" s="18" t="str">
        <f t="shared" si="27"/>
        <v/>
      </c>
      <c r="CB39" s="18" t="str">
        <f t="shared" si="28"/>
        <v/>
      </c>
      <c r="CC39" s="18" t="str">
        <f t="shared" si="29"/>
        <v/>
      </c>
      <c r="CD39" s="18" t="str">
        <f t="shared" si="30"/>
        <v/>
      </c>
      <c r="CE39" s="18" t="str">
        <f t="shared" si="31"/>
        <v/>
      </c>
      <c r="CF39" s="18" t="str">
        <f t="shared" si="32"/>
        <v/>
      </c>
      <c r="CG39" s="18" t="str">
        <f t="shared" si="33"/>
        <v/>
      </c>
      <c r="CH39" s="18" t="str">
        <f t="shared" si="34"/>
        <v/>
      </c>
      <c r="CI39" s="18" t="str">
        <f t="shared" si="35"/>
        <v/>
      </c>
      <c r="CJ39" s="18" t="str">
        <f t="shared" si="36"/>
        <v/>
      </c>
      <c r="CK39" s="18" t="str">
        <f t="shared" si="37"/>
        <v/>
      </c>
      <c r="CO39" s="69">
        <f t="shared" si="24"/>
        <v>0</v>
      </c>
      <c r="CP39" s="69">
        <f t="shared" si="24"/>
        <v>0</v>
      </c>
      <c r="CQ39" s="69">
        <f t="shared" si="24"/>
        <v>0</v>
      </c>
      <c r="CR39" s="69">
        <f t="shared" si="38"/>
        <v>0</v>
      </c>
      <c r="CS39" s="69">
        <f t="shared" si="39"/>
        <v>0</v>
      </c>
      <c r="CT39" s="69">
        <f t="shared" si="40"/>
        <v>0</v>
      </c>
      <c r="CU39" s="69">
        <f t="shared" si="41"/>
        <v>0</v>
      </c>
      <c r="CV39" s="69">
        <f t="shared" si="41"/>
        <v>0</v>
      </c>
      <c r="CW39" s="69">
        <f t="shared" si="41"/>
        <v>0</v>
      </c>
      <c r="CX39" s="69">
        <f t="shared" si="41"/>
        <v>0</v>
      </c>
      <c r="CY39" s="69">
        <f t="shared" si="24"/>
        <v>0</v>
      </c>
    </row>
    <row r="40" spans="1:103" x14ac:dyDescent="0.25">
      <c r="A40" s="3035"/>
      <c r="B40" s="74" t="s">
        <v>72</v>
      </c>
      <c r="C40" s="75">
        <f t="shared" si="25"/>
        <v>0</v>
      </c>
      <c r="D40" s="22"/>
      <c r="E40" s="24"/>
      <c r="F40" s="24"/>
      <c r="G40" s="24"/>
      <c r="H40" s="24"/>
      <c r="I40" s="24"/>
      <c r="J40" s="24"/>
      <c r="K40" s="24"/>
      <c r="L40" s="24"/>
      <c r="M40" s="24"/>
      <c r="N40" s="76"/>
      <c r="O40" s="76"/>
      <c r="P40" s="77"/>
      <c r="Q40" s="27"/>
      <c r="R40" s="24"/>
      <c r="S40" s="28"/>
      <c r="T40" s="22"/>
      <c r="U40" s="28"/>
      <c r="V40" s="22"/>
      <c r="W40" s="28"/>
      <c r="X40" s="22"/>
      <c r="Y40" s="24"/>
      <c r="Z40" s="28"/>
      <c r="AA40" s="28"/>
      <c r="AB40" t="str">
        <f t="shared" si="26"/>
        <v/>
      </c>
      <c r="CA40" s="18" t="str">
        <f t="shared" si="27"/>
        <v/>
      </c>
      <c r="CB40" s="18" t="str">
        <f t="shared" si="28"/>
        <v/>
      </c>
      <c r="CC40" s="18" t="str">
        <f t="shared" si="29"/>
        <v/>
      </c>
      <c r="CD40" s="18" t="str">
        <f t="shared" si="30"/>
        <v/>
      </c>
      <c r="CE40" s="18" t="str">
        <f t="shared" si="31"/>
        <v/>
      </c>
      <c r="CF40" s="18" t="str">
        <f t="shared" si="32"/>
        <v/>
      </c>
      <c r="CG40" s="18" t="str">
        <f t="shared" si="33"/>
        <v/>
      </c>
      <c r="CH40" s="18" t="str">
        <f t="shared" si="34"/>
        <v/>
      </c>
      <c r="CI40" s="18" t="str">
        <f t="shared" si="35"/>
        <v/>
      </c>
      <c r="CJ40" s="18" t="str">
        <f t="shared" si="36"/>
        <v/>
      </c>
      <c r="CK40" s="18" t="str">
        <f t="shared" si="37"/>
        <v/>
      </c>
      <c r="CO40" s="69">
        <f t="shared" si="24"/>
        <v>0</v>
      </c>
      <c r="CP40" s="69">
        <f t="shared" si="24"/>
        <v>0</v>
      </c>
      <c r="CQ40" s="69">
        <f t="shared" si="24"/>
        <v>0</v>
      </c>
      <c r="CR40" s="69">
        <f t="shared" si="38"/>
        <v>0</v>
      </c>
      <c r="CS40" s="69">
        <f t="shared" si="39"/>
        <v>0</v>
      </c>
      <c r="CT40" s="69">
        <f t="shared" si="40"/>
        <v>0</v>
      </c>
      <c r="CU40" s="69">
        <f t="shared" si="41"/>
        <v>0</v>
      </c>
      <c r="CV40" s="69">
        <f t="shared" si="41"/>
        <v>0</v>
      </c>
      <c r="CW40" s="69">
        <f t="shared" si="41"/>
        <v>0</v>
      </c>
      <c r="CX40" s="69">
        <f t="shared" si="41"/>
        <v>0</v>
      </c>
      <c r="CY40" s="69">
        <f t="shared" si="24"/>
        <v>0</v>
      </c>
    </row>
    <row r="41" spans="1:103" x14ac:dyDescent="0.25">
      <c r="A41" s="3035"/>
      <c r="B41" s="74" t="s">
        <v>73</v>
      </c>
      <c r="C41" s="75">
        <f t="shared" si="25"/>
        <v>0</v>
      </c>
      <c r="D41" s="22"/>
      <c r="E41" s="24"/>
      <c r="F41" s="24"/>
      <c r="G41" s="24"/>
      <c r="H41" s="24"/>
      <c r="I41" s="24"/>
      <c r="J41" s="24"/>
      <c r="K41" s="24"/>
      <c r="L41" s="24"/>
      <c r="M41" s="24"/>
      <c r="N41" s="76"/>
      <c r="O41" s="76"/>
      <c r="P41" s="77"/>
      <c r="Q41" s="27"/>
      <c r="R41" s="24"/>
      <c r="S41" s="28"/>
      <c r="T41" s="22"/>
      <c r="U41" s="28"/>
      <c r="V41" s="22"/>
      <c r="W41" s="28"/>
      <c r="X41" s="22"/>
      <c r="Y41" s="24"/>
      <c r="Z41" s="28"/>
      <c r="AA41" s="28"/>
      <c r="AB41" t="str">
        <f t="shared" si="26"/>
        <v/>
      </c>
      <c r="CA41" s="18" t="str">
        <f t="shared" si="27"/>
        <v/>
      </c>
      <c r="CB41" s="18" t="str">
        <f t="shared" si="28"/>
        <v/>
      </c>
      <c r="CC41" s="18" t="str">
        <f t="shared" si="29"/>
        <v/>
      </c>
      <c r="CD41" s="18" t="str">
        <f t="shared" si="30"/>
        <v/>
      </c>
      <c r="CE41" s="18" t="str">
        <f t="shared" si="31"/>
        <v/>
      </c>
      <c r="CF41" s="18" t="str">
        <f t="shared" si="32"/>
        <v/>
      </c>
      <c r="CG41" s="18" t="str">
        <f t="shared" si="33"/>
        <v/>
      </c>
      <c r="CH41" s="18" t="str">
        <f t="shared" si="34"/>
        <v/>
      </c>
      <c r="CI41" s="18" t="str">
        <f t="shared" si="35"/>
        <v/>
      </c>
      <c r="CJ41" s="18" t="str">
        <f t="shared" si="36"/>
        <v/>
      </c>
      <c r="CK41" s="18" t="str">
        <f t="shared" si="37"/>
        <v/>
      </c>
      <c r="CO41" s="69">
        <f t="shared" si="24"/>
        <v>0</v>
      </c>
      <c r="CP41" s="69">
        <f t="shared" si="24"/>
        <v>0</v>
      </c>
      <c r="CQ41" s="69">
        <f t="shared" si="24"/>
        <v>0</v>
      </c>
      <c r="CR41" s="69">
        <f t="shared" si="38"/>
        <v>0</v>
      </c>
      <c r="CS41" s="69">
        <f t="shared" si="39"/>
        <v>0</v>
      </c>
      <c r="CT41" s="69">
        <f t="shared" si="40"/>
        <v>0</v>
      </c>
      <c r="CU41" s="69">
        <f t="shared" si="41"/>
        <v>0</v>
      </c>
      <c r="CV41" s="69">
        <f t="shared" si="41"/>
        <v>0</v>
      </c>
      <c r="CW41" s="69">
        <f t="shared" si="41"/>
        <v>0</v>
      </c>
      <c r="CX41" s="69">
        <f t="shared" si="41"/>
        <v>0</v>
      </c>
      <c r="CY41" s="69">
        <f t="shared" si="24"/>
        <v>0</v>
      </c>
    </row>
    <row r="42" spans="1:103" x14ac:dyDescent="0.25">
      <c r="A42" s="3035"/>
      <c r="B42" s="74" t="s">
        <v>74</v>
      </c>
      <c r="C42" s="75">
        <f t="shared" si="25"/>
        <v>0</v>
      </c>
      <c r="D42" s="22"/>
      <c r="E42" s="24"/>
      <c r="F42" s="24"/>
      <c r="G42" s="24"/>
      <c r="H42" s="24"/>
      <c r="I42" s="24"/>
      <c r="J42" s="24"/>
      <c r="K42" s="24"/>
      <c r="L42" s="24"/>
      <c r="M42" s="24"/>
      <c r="N42" s="76"/>
      <c r="O42" s="76"/>
      <c r="P42" s="77"/>
      <c r="Q42" s="27"/>
      <c r="R42" s="24"/>
      <c r="S42" s="28"/>
      <c r="T42" s="22"/>
      <c r="U42" s="28"/>
      <c r="V42" s="22"/>
      <c r="W42" s="28"/>
      <c r="X42" s="22"/>
      <c r="Y42" s="24"/>
      <c r="Z42" s="28"/>
      <c r="AA42" s="28"/>
      <c r="AB42" t="str">
        <f t="shared" si="26"/>
        <v/>
      </c>
      <c r="CA42" s="18" t="str">
        <f t="shared" si="27"/>
        <v/>
      </c>
      <c r="CB42" s="18" t="str">
        <f t="shared" si="28"/>
        <v/>
      </c>
      <c r="CC42" s="18" t="str">
        <f t="shared" si="29"/>
        <v/>
      </c>
      <c r="CD42" s="18" t="str">
        <f t="shared" si="30"/>
        <v/>
      </c>
      <c r="CE42" s="18" t="str">
        <f t="shared" si="31"/>
        <v/>
      </c>
      <c r="CF42" s="18" t="str">
        <f t="shared" si="32"/>
        <v/>
      </c>
      <c r="CG42" s="18" t="str">
        <f t="shared" si="33"/>
        <v/>
      </c>
      <c r="CH42" s="18" t="str">
        <f t="shared" si="34"/>
        <v/>
      </c>
      <c r="CI42" s="18" t="str">
        <f t="shared" si="35"/>
        <v/>
      </c>
      <c r="CJ42" s="18" t="str">
        <f t="shared" si="36"/>
        <v/>
      </c>
      <c r="CK42" s="18" t="str">
        <f t="shared" si="37"/>
        <v/>
      </c>
      <c r="CO42" s="69">
        <f t="shared" si="24"/>
        <v>0</v>
      </c>
      <c r="CP42" s="69">
        <f t="shared" si="24"/>
        <v>0</v>
      </c>
      <c r="CQ42" s="69">
        <f t="shared" si="24"/>
        <v>0</v>
      </c>
      <c r="CR42" s="69">
        <f t="shared" si="38"/>
        <v>0</v>
      </c>
      <c r="CS42" s="69">
        <f t="shared" si="39"/>
        <v>0</v>
      </c>
      <c r="CT42" s="69">
        <f t="shared" si="40"/>
        <v>0</v>
      </c>
      <c r="CU42" s="69">
        <f t="shared" si="41"/>
        <v>0</v>
      </c>
      <c r="CV42" s="69">
        <f t="shared" si="41"/>
        <v>0</v>
      </c>
      <c r="CW42" s="69">
        <f t="shared" si="41"/>
        <v>0</v>
      </c>
      <c r="CX42" s="69">
        <f t="shared" si="41"/>
        <v>0</v>
      </c>
      <c r="CY42" s="69">
        <f t="shared" si="24"/>
        <v>0</v>
      </c>
    </row>
    <row r="43" spans="1:103" x14ac:dyDescent="0.25">
      <c r="A43" s="3035"/>
      <c r="B43" s="78" t="s">
        <v>75</v>
      </c>
      <c r="C43" s="79">
        <f t="shared" si="25"/>
        <v>0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2"/>
      <c r="O43" s="82"/>
      <c r="P43" s="83"/>
      <c r="Q43" s="84"/>
      <c r="R43" s="81"/>
      <c r="S43" s="85"/>
      <c r="T43" s="80"/>
      <c r="U43" s="85"/>
      <c r="V43" s="80"/>
      <c r="W43" s="85"/>
      <c r="X43" s="80"/>
      <c r="Y43" s="81"/>
      <c r="Z43" s="85"/>
      <c r="AA43" s="85"/>
      <c r="AB43" t="str">
        <f t="shared" si="26"/>
        <v/>
      </c>
      <c r="CA43" s="18" t="str">
        <f t="shared" si="27"/>
        <v/>
      </c>
      <c r="CB43" s="18" t="str">
        <f t="shared" si="28"/>
        <v/>
      </c>
      <c r="CC43" s="18" t="str">
        <f t="shared" si="29"/>
        <v/>
      </c>
      <c r="CD43" s="18" t="str">
        <f t="shared" si="30"/>
        <v/>
      </c>
      <c r="CE43" s="18" t="str">
        <f>IF(AND($F43+$G43+$H43+$I43+$J43+$K43+$L43+$M43&gt;0,$U43="")," * No olvide digitar la variable Migrantes "&amp;$U$34&amp;""&amp;". Digite Cero si no tiene.",IF($U43&gt;$F43+$G43+$H43+$I43+$J43+$K43+$L43+$M43," * La variable Migrantes "&amp;$U$34&amp;""&amp;" no  puede ser mayor al Total.",""))</f>
        <v/>
      </c>
      <c r="CF43" s="18" t="str">
        <f t="shared" si="32"/>
        <v/>
      </c>
      <c r="CG43" s="18" t="str">
        <f t="shared" si="33"/>
        <v/>
      </c>
      <c r="CH43" s="18" t="str">
        <f t="shared" si="34"/>
        <v/>
      </c>
      <c r="CI43" s="18" t="str">
        <f t="shared" si="35"/>
        <v/>
      </c>
      <c r="CJ43" s="18" t="str">
        <f t="shared" si="36"/>
        <v/>
      </c>
      <c r="CK43" s="18" t="str">
        <f t="shared" si="37"/>
        <v/>
      </c>
      <c r="CO43" s="69">
        <f t="shared" si="24"/>
        <v>0</v>
      </c>
      <c r="CP43" s="69">
        <f t="shared" si="24"/>
        <v>0</v>
      </c>
      <c r="CQ43" s="69">
        <f t="shared" si="24"/>
        <v>0</v>
      </c>
      <c r="CR43" s="69">
        <f t="shared" si="38"/>
        <v>0</v>
      </c>
      <c r="CS43" s="69">
        <f t="shared" si="39"/>
        <v>0</v>
      </c>
      <c r="CT43" s="69">
        <f t="shared" si="40"/>
        <v>0</v>
      </c>
      <c r="CU43" s="69">
        <f t="shared" si="41"/>
        <v>0</v>
      </c>
      <c r="CV43" s="69">
        <f t="shared" si="41"/>
        <v>0</v>
      </c>
      <c r="CW43" s="69">
        <f t="shared" si="41"/>
        <v>0</v>
      </c>
      <c r="CX43" s="69">
        <f t="shared" si="41"/>
        <v>0</v>
      </c>
      <c r="CY43" s="69">
        <f t="shared" si="24"/>
        <v>0</v>
      </c>
    </row>
    <row r="44" spans="1:103" x14ac:dyDescent="0.25">
      <c r="A44" s="3035"/>
      <c r="B44" s="86" t="s">
        <v>76</v>
      </c>
      <c r="C44" s="70">
        <f>SUM(D44:M44)</f>
        <v>0</v>
      </c>
      <c r="D44" s="30"/>
      <c r="E44" s="32"/>
      <c r="F44" s="32"/>
      <c r="G44" s="32"/>
      <c r="H44" s="32"/>
      <c r="I44" s="32"/>
      <c r="J44" s="32"/>
      <c r="K44" s="32"/>
      <c r="L44" s="32"/>
      <c r="M44" s="32"/>
      <c r="N44" s="71"/>
      <c r="O44" s="71"/>
      <c r="P44" s="72"/>
      <c r="Q44" s="35"/>
      <c r="R44" s="32"/>
      <c r="S44" s="37"/>
      <c r="T44" s="30"/>
      <c r="U44" s="37"/>
      <c r="V44" s="30"/>
      <c r="W44" s="37"/>
      <c r="X44" s="30"/>
      <c r="Y44" s="32"/>
      <c r="Z44" s="37"/>
      <c r="AA44" s="37"/>
      <c r="AB44" t="str">
        <f t="shared" si="26"/>
        <v/>
      </c>
      <c r="CA44" s="18" t="str">
        <f t="shared" si="27"/>
        <v/>
      </c>
      <c r="CB44" s="18" t="str">
        <f t="shared" si="28"/>
        <v/>
      </c>
      <c r="CC44" s="18" t="str">
        <f t="shared" si="29"/>
        <v/>
      </c>
      <c r="CD44" s="18" t="str">
        <f>IF(AND($D44+E44&gt;0,T44="")," * No olvide digitar la variable Migrantes "&amp;$T$34&amp;""&amp;". Digite Cero si no tiene.",IF(T44&gt;$D44+E44," * La variable Migrantes "&amp;$T$34&amp;""&amp;" no  puede ser mayor al Total.",""))</f>
        <v/>
      </c>
      <c r="CE44" s="18" t="str">
        <f t="shared" si="31"/>
        <v/>
      </c>
      <c r="CF44" s="18" t="str">
        <f t="shared" si="32"/>
        <v/>
      </c>
      <c r="CG44" s="18" t="str">
        <f t="shared" si="33"/>
        <v/>
      </c>
      <c r="CH44" s="18" t="str">
        <f t="shared" si="34"/>
        <v/>
      </c>
      <c r="CI44" s="18" t="str">
        <f t="shared" si="35"/>
        <v/>
      </c>
      <c r="CJ44" s="18" t="str">
        <f t="shared" si="36"/>
        <v/>
      </c>
      <c r="CK44" s="18" t="str">
        <f t="shared" si="37"/>
        <v/>
      </c>
      <c r="CO44" s="69">
        <f t="shared" si="24"/>
        <v>0</v>
      </c>
      <c r="CP44" s="69">
        <f t="shared" si="24"/>
        <v>0</v>
      </c>
      <c r="CQ44" s="69">
        <f t="shared" si="24"/>
        <v>0</v>
      </c>
      <c r="CR44" s="69">
        <f t="shared" si="38"/>
        <v>0</v>
      </c>
      <c r="CS44" s="69">
        <f t="shared" si="39"/>
        <v>0</v>
      </c>
      <c r="CT44" s="69">
        <f t="shared" si="40"/>
        <v>0</v>
      </c>
      <c r="CU44" s="69">
        <f t="shared" si="41"/>
        <v>0</v>
      </c>
      <c r="CV44" s="69">
        <f t="shared" si="41"/>
        <v>0</v>
      </c>
      <c r="CW44" s="69">
        <f t="shared" si="41"/>
        <v>0</v>
      </c>
      <c r="CX44" s="69">
        <f t="shared" si="41"/>
        <v>0</v>
      </c>
      <c r="CY44" s="69">
        <f t="shared" si="24"/>
        <v>0</v>
      </c>
    </row>
    <row r="45" spans="1:103" x14ac:dyDescent="0.25">
      <c r="A45" s="3036" t="s">
        <v>77</v>
      </c>
      <c r="B45" s="73" t="s">
        <v>78</v>
      </c>
      <c r="C45" s="66">
        <f>SUM(D45:P45)</f>
        <v>0</v>
      </c>
      <c r="D45" s="10"/>
      <c r="E45" s="12"/>
      <c r="F45" s="12"/>
      <c r="G45" s="12"/>
      <c r="H45" s="12"/>
      <c r="I45" s="12"/>
      <c r="J45" s="12"/>
      <c r="K45" s="12"/>
      <c r="L45" s="12"/>
      <c r="M45" s="12"/>
      <c r="N45" s="87"/>
      <c r="O45" s="87"/>
      <c r="P45" s="87"/>
      <c r="Q45" s="15"/>
      <c r="R45" s="12"/>
      <c r="S45" s="17"/>
      <c r="T45" s="10"/>
      <c r="U45" s="17"/>
      <c r="V45" s="10"/>
      <c r="W45" s="17"/>
      <c r="X45" s="10"/>
      <c r="Y45" s="12"/>
      <c r="Z45" s="17"/>
      <c r="AA45" s="17"/>
      <c r="AB45" t="str">
        <f t="shared" si="26"/>
        <v/>
      </c>
      <c r="CA45" s="18" t="str">
        <f t="shared" si="27"/>
        <v/>
      </c>
      <c r="CB45" s="18" t="str">
        <f t="shared" si="28"/>
        <v/>
      </c>
      <c r="CC45" s="18" t="str">
        <f t="shared" si="29"/>
        <v/>
      </c>
      <c r="CD45" s="18" t="str">
        <f t="shared" si="30"/>
        <v/>
      </c>
      <c r="CE45" s="18" t="str">
        <f t="shared" si="31"/>
        <v/>
      </c>
      <c r="CF45" s="18" t="str">
        <f t="shared" si="32"/>
        <v/>
      </c>
      <c r="CG45" s="18" t="str">
        <f t="shared" si="33"/>
        <v/>
      </c>
      <c r="CH45" s="18" t="str">
        <f t="shared" si="34"/>
        <v/>
      </c>
      <c r="CI45" s="18" t="str">
        <f t="shared" si="35"/>
        <v/>
      </c>
      <c r="CJ45" s="18" t="str">
        <f t="shared" si="36"/>
        <v/>
      </c>
      <c r="CK45" s="18" t="str">
        <f t="shared" si="37"/>
        <v/>
      </c>
      <c r="CO45" s="69">
        <f t="shared" si="24"/>
        <v>0</v>
      </c>
      <c r="CP45" s="69">
        <f t="shared" si="24"/>
        <v>0</v>
      </c>
      <c r="CQ45" s="69">
        <f t="shared" si="24"/>
        <v>0</v>
      </c>
      <c r="CR45" s="69">
        <f t="shared" si="38"/>
        <v>0</v>
      </c>
      <c r="CS45" s="69">
        <f t="shared" si="39"/>
        <v>0</v>
      </c>
      <c r="CT45" s="69">
        <f t="shared" si="40"/>
        <v>0</v>
      </c>
      <c r="CU45" s="69">
        <f t="shared" si="41"/>
        <v>0</v>
      </c>
      <c r="CV45" s="69">
        <f t="shared" si="41"/>
        <v>0</v>
      </c>
      <c r="CW45" s="69">
        <f t="shared" si="41"/>
        <v>0</v>
      </c>
      <c r="CX45" s="69">
        <f t="shared" si="41"/>
        <v>0</v>
      </c>
      <c r="CY45" s="69">
        <f t="shared" si="24"/>
        <v>0</v>
      </c>
    </row>
    <row r="46" spans="1:103" x14ac:dyDescent="0.25">
      <c r="A46" s="3037"/>
      <c r="B46" s="88" t="s">
        <v>79</v>
      </c>
      <c r="C46" s="70">
        <f>SUM(D46:P46)</f>
        <v>0</v>
      </c>
      <c r="D46" s="30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5"/>
      <c r="R46" s="32"/>
      <c r="S46" s="37"/>
      <c r="T46" s="30"/>
      <c r="U46" s="37"/>
      <c r="V46" s="30"/>
      <c r="W46" s="37"/>
      <c r="X46" s="30"/>
      <c r="Y46" s="32"/>
      <c r="Z46" s="37"/>
      <c r="AA46" s="37"/>
      <c r="AB46" t="str">
        <f t="shared" si="26"/>
        <v/>
      </c>
      <c r="CA46" s="18" t="str">
        <f t="shared" si="27"/>
        <v/>
      </c>
      <c r="CB46" s="18" t="str">
        <f t="shared" si="28"/>
        <v/>
      </c>
      <c r="CC46" s="18" t="str">
        <f t="shared" si="29"/>
        <v/>
      </c>
      <c r="CD46" s="18" t="str">
        <f t="shared" si="30"/>
        <v/>
      </c>
      <c r="CE46" s="18" t="str">
        <f t="shared" si="31"/>
        <v/>
      </c>
      <c r="CF46" s="18" t="str">
        <f t="shared" si="32"/>
        <v/>
      </c>
      <c r="CG46" s="18" t="str">
        <f t="shared" si="33"/>
        <v/>
      </c>
      <c r="CH46" s="18" t="str">
        <f t="shared" si="34"/>
        <v/>
      </c>
      <c r="CI46" s="18" t="str">
        <f t="shared" si="35"/>
        <v/>
      </c>
      <c r="CJ46" s="18" t="str">
        <f t="shared" si="36"/>
        <v/>
      </c>
      <c r="CK46" s="18" t="str">
        <f t="shared" si="37"/>
        <v/>
      </c>
      <c r="CO46" s="69">
        <f t="shared" si="24"/>
        <v>0</v>
      </c>
      <c r="CP46" s="69">
        <f t="shared" si="24"/>
        <v>0</v>
      </c>
      <c r="CQ46" s="69">
        <f t="shared" si="24"/>
        <v>0</v>
      </c>
      <c r="CR46" s="69">
        <f t="shared" si="38"/>
        <v>0</v>
      </c>
      <c r="CS46" s="69">
        <f t="shared" si="39"/>
        <v>0</v>
      </c>
      <c r="CT46" s="69">
        <f t="shared" si="40"/>
        <v>0</v>
      </c>
      <c r="CU46" s="69">
        <f t="shared" si="41"/>
        <v>0</v>
      </c>
      <c r="CV46" s="69">
        <f t="shared" si="41"/>
        <v>0</v>
      </c>
      <c r="CW46" s="69">
        <f t="shared" si="41"/>
        <v>0</v>
      </c>
      <c r="CX46" s="69">
        <f t="shared" si="41"/>
        <v>0</v>
      </c>
      <c r="CY46" s="69">
        <f t="shared" si="24"/>
        <v>0</v>
      </c>
    </row>
    <row r="47" spans="1:103" x14ac:dyDescent="0.25">
      <c r="A47" s="3036" t="s">
        <v>80</v>
      </c>
      <c r="B47" s="73" t="s">
        <v>78</v>
      </c>
      <c r="C47" s="66">
        <f>SUM(D47:M47)</f>
        <v>0</v>
      </c>
      <c r="D47" s="10"/>
      <c r="E47" s="12"/>
      <c r="F47" s="12"/>
      <c r="G47" s="12"/>
      <c r="H47" s="12"/>
      <c r="I47" s="12"/>
      <c r="J47" s="12"/>
      <c r="K47" s="12"/>
      <c r="L47" s="12"/>
      <c r="M47" s="12"/>
      <c r="N47" s="67"/>
      <c r="O47" s="67"/>
      <c r="P47" s="68"/>
      <c r="Q47" s="15"/>
      <c r="R47" s="12"/>
      <c r="S47" s="17"/>
      <c r="T47" s="10"/>
      <c r="U47" s="17"/>
      <c r="V47" s="10"/>
      <c r="W47" s="17"/>
      <c r="X47" s="10"/>
      <c r="Y47" s="12"/>
      <c r="Z47" s="17"/>
      <c r="AA47" s="17"/>
      <c r="AB47" t="str">
        <f t="shared" si="26"/>
        <v/>
      </c>
      <c r="CA47" s="18" t="str">
        <f t="shared" si="27"/>
        <v/>
      </c>
      <c r="CB47" s="18" t="str">
        <f t="shared" si="28"/>
        <v/>
      </c>
      <c r="CC47" s="18" t="str">
        <f t="shared" si="29"/>
        <v/>
      </c>
      <c r="CD47" s="18" t="str">
        <f t="shared" si="30"/>
        <v/>
      </c>
      <c r="CE47" s="18" t="str">
        <f t="shared" si="31"/>
        <v/>
      </c>
      <c r="CF47" s="18" t="str">
        <f t="shared" si="32"/>
        <v/>
      </c>
      <c r="CG47" s="18" t="str">
        <f t="shared" si="33"/>
        <v/>
      </c>
      <c r="CH47" s="18" t="str">
        <f t="shared" si="34"/>
        <v/>
      </c>
      <c r="CI47" s="18" t="str">
        <f t="shared" si="35"/>
        <v/>
      </c>
      <c r="CJ47" s="18" t="str">
        <f t="shared" si="36"/>
        <v/>
      </c>
      <c r="CK47" s="18" t="str">
        <f t="shared" si="37"/>
        <v/>
      </c>
      <c r="CO47" s="69">
        <f t="shared" si="24"/>
        <v>0</v>
      </c>
      <c r="CP47" s="69">
        <f t="shared" si="24"/>
        <v>0</v>
      </c>
      <c r="CQ47" s="69">
        <f t="shared" si="24"/>
        <v>0</v>
      </c>
      <c r="CR47" s="69">
        <f t="shared" si="38"/>
        <v>0</v>
      </c>
      <c r="CS47" s="69">
        <f t="shared" si="39"/>
        <v>0</v>
      </c>
      <c r="CT47" s="69">
        <f t="shared" si="40"/>
        <v>0</v>
      </c>
      <c r="CU47" s="69">
        <f t="shared" si="41"/>
        <v>0</v>
      </c>
      <c r="CV47" s="69">
        <f t="shared" si="41"/>
        <v>0</v>
      </c>
      <c r="CW47" s="69">
        <f t="shared" si="41"/>
        <v>0</v>
      </c>
      <c r="CX47" s="69">
        <f t="shared" si="41"/>
        <v>0</v>
      </c>
      <c r="CY47" s="69">
        <f t="shared" si="24"/>
        <v>0</v>
      </c>
    </row>
    <row r="48" spans="1:103" x14ac:dyDescent="0.25">
      <c r="A48" s="3037"/>
      <c r="B48" s="89" t="s">
        <v>79</v>
      </c>
      <c r="C48" s="90">
        <f>SUM(D48:M48)</f>
        <v>0</v>
      </c>
      <c r="D48" s="91"/>
      <c r="E48" s="92"/>
      <c r="F48" s="92"/>
      <c r="G48" s="92"/>
      <c r="H48" s="92"/>
      <c r="I48" s="92"/>
      <c r="J48" s="92"/>
      <c r="K48" s="92"/>
      <c r="L48" s="92"/>
      <c r="M48" s="92"/>
      <c r="N48" s="93"/>
      <c r="O48" s="93"/>
      <c r="P48" s="94"/>
      <c r="Q48" s="95"/>
      <c r="R48" s="92"/>
      <c r="S48" s="96"/>
      <c r="T48" s="91"/>
      <c r="U48" s="96"/>
      <c r="V48" s="91"/>
      <c r="W48" s="96"/>
      <c r="X48" s="91"/>
      <c r="Y48" s="92"/>
      <c r="Z48" s="96"/>
      <c r="AA48" s="96"/>
      <c r="AB48" t="str">
        <f t="shared" si="26"/>
        <v/>
      </c>
      <c r="CA48" s="18" t="str">
        <f t="shared" si="27"/>
        <v/>
      </c>
      <c r="CB48" s="18" t="str">
        <f t="shared" si="28"/>
        <v/>
      </c>
      <c r="CC48" s="18" t="str">
        <f t="shared" si="29"/>
        <v/>
      </c>
      <c r="CD48" s="18" t="str">
        <f>IF(AND($D48+E48&gt;0,T48="")," * No olvide digitar la variable Migrantes "&amp;$T$34&amp;""&amp;". Digite Cero si no tiene.",IF(T48&gt;$D48+E48," * La variable Migrantes "&amp;$T$34&amp;""&amp;" no  puede ser mayor al Total.",""))</f>
        <v/>
      </c>
      <c r="CE48" s="18" t="str">
        <f t="shared" si="31"/>
        <v/>
      </c>
      <c r="CF48" s="18" t="str">
        <f t="shared" si="32"/>
        <v/>
      </c>
      <c r="CG48" s="18" t="str">
        <f t="shared" si="33"/>
        <v/>
      </c>
      <c r="CH48" s="18" t="str">
        <f t="shared" si="34"/>
        <v/>
      </c>
      <c r="CI48" s="18" t="str">
        <f t="shared" si="35"/>
        <v/>
      </c>
      <c r="CJ48" s="18" t="str">
        <f t="shared" si="36"/>
        <v/>
      </c>
      <c r="CK48" s="18" t="str">
        <f t="shared" si="37"/>
        <v/>
      </c>
      <c r="CO48" s="69">
        <f t="shared" si="24"/>
        <v>0</v>
      </c>
      <c r="CP48" s="69">
        <f t="shared" si="24"/>
        <v>0</v>
      </c>
      <c r="CQ48" s="69">
        <f t="shared" si="24"/>
        <v>0</v>
      </c>
      <c r="CR48" s="69">
        <f>IF(AND($D48+$E48&gt;0,$T48=""),1,IF(T48&gt;$D48+$E48,1,0))</f>
        <v>0</v>
      </c>
      <c r="CS48" s="69">
        <f t="shared" si="39"/>
        <v>0</v>
      </c>
      <c r="CT48" s="69">
        <f t="shared" si="40"/>
        <v>0</v>
      </c>
      <c r="CU48" s="69">
        <f t="shared" si="41"/>
        <v>0</v>
      </c>
      <c r="CV48" s="69">
        <f t="shared" si="41"/>
        <v>0</v>
      </c>
      <c r="CW48" s="69">
        <f t="shared" si="41"/>
        <v>0</v>
      </c>
      <c r="CX48" s="69">
        <f t="shared" si="41"/>
        <v>0</v>
      </c>
      <c r="CY48" s="69">
        <f t="shared" si="24"/>
        <v>0</v>
      </c>
    </row>
    <row r="49" spans="1:103" x14ac:dyDescent="0.25">
      <c r="A49" s="3038" t="s">
        <v>81</v>
      </c>
      <c r="B49" s="3039"/>
      <c r="C49" s="61">
        <f>SUM(D49:M49)</f>
        <v>0</v>
      </c>
      <c r="D49" s="41"/>
      <c r="E49" s="97"/>
      <c r="F49" s="97"/>
      <c r="G49" s="97"/>
      <c r="H49" s="97"/>
      <c r="I49" s="97"/>
      <c r="J49" s="97"/>
      <c r="K49" s="97"/>
      <c r="L49" s="97"/>
      <c r="M49" s="97"/>
      <c r="N49" s="98"/>
      <c r="O49" s="98"/>
      <c r="P49" s="99"/>
      <c r="Q49" s="100"/>
      <c r="R49" s="97"/>
      <c r="S49" s="44"/>
      <c r="T49" s="41"/>
      <c r="U49" s="44"/>
      <c r="V49" s="41"/>
      <c r="W49" s="44"/>
      <c r="X49" s="41"/>
      <c r="Y49" s="97"/>
      <c r="Z49" s="44"/>
      <c r="AA49" s="44"/>
      <c r="AB49" t="str">
        <f t="shared" si="26"/>
        <v/>
      </c>
      <c r="CA49" s="18" t="str">
        <f t="shared" si="27"/>
        <v/>
      </c>
      <c r="CB49" s="18" t="str">
        <f t="shared" si="28"/>
        <v/>
      </c>
      <c r="CC49" s="18" t="str">
        <f t="shared" si="29"/>
        <v/>
      </c>
      <c r="CD49" s="18" t="str">
        <f>IF(AND($D49+E49&gt;0,T49="")," * No olvide digitar la variable Migrantes "&amp;$T$34&amp;""&amp;". Digite Cero si no tiene.",IF(T49&gt;$D49+E49," * La variable Migrantes "&amp;$T$34&amp;""&amp;" no  puede ser mayor al Total.",""))</f>
        <v/>
      </c>
      <c r="CE49" s="18" t="str">
        <f t="shared" si="31"/>
        <v/>
      </c>
      <c r="CF49" s="18" t="str">
        <f t="shared" si="32"/>
        <v/>
      </c>
      <c r="CG49" s="18" t="str">
        <f t="shared" si="33"/>
        <v/>
      </c>
      <c r="CH49" s="18" t="str">
        <f t="shared" si="34"/>
        <v/>
      </c>
      <c r="CI49" s="18" t="str">
        <f t="shared" si="35"/>
        <v/>
      </c>
      <c r="CJ49" s="18" t="str">
        <f t="shared" si="36"/>
        <v/>
      </c>
      <c r="CK49" s="18" t="str">
        <f t="shared" si="37"/>
        <v/>
      </c>
      <c r="CO49" s="69">
        <f t="shared" si="24"/>
        <v>0</v>
      </c>
      <c r="CP49" s="69">
        <f t="shared" si="24"/>
        <v>0</v>
      </c>
      <c r="CQ49" s="69">
        <f t="shared" si="24"/>
        <v>0</v>
      </c>
      <c r="CR49" s="69">
        <f>IF(AND($D49+$E49&gt;0,$T49=""),1,IF(T49&gt;$D49+$E49,1,0))</f>
        <v>0</v>
      </c>
      <c r="CS49" s="69">
        <f t="shared" si="39"/>
        <v>0</v>
      </c>
      <c r="CT49" s="69">
        <f t="shared" si="40"/>
        <v>0</v>
      </c>
      <c r="CU49" s="69">
        <f t="shared" si="41"/>
        <v>0</v>
      </c>
      <c r="CV49" s="69">
        <f t="shared" si="41"/>
        <v>0</v>
      </c>
      <c r="CW49" s="69">
        <f t="shared" si="41"/>
        <v>0</v>
      </c>
      <c r="CX49" s="69">
        <f t="shared" si="41"/>
        <v>0</v>
      </c>
      <c r="CY49" s="69">
        <f t="shared" si="24"/>
        <v>0</v>
      </c>
    </row>
    <row r="50" spans="1:103" x14ac:dyDescent="0.25">
      <c r="A50" s="3040" t="s">
        <v>82</v>
      </c>
      <c r="B50" s="3041"/>
      <c r="C50" s="101">
        <f t="shared" si="25"/>
        <v>0</v>
      </c>
      <c r="D50" s="45"/>
      <c r="E50" s="102"/>
      <c r="F50" s="102"/>
      <c r="G50" s="102"/>
      <c r="H50" s="102"/>
      <c r="I50" s="102"/>
      <c r="J50" s="102"/>
      <c r="K50" s="102"/>
      <c r="L50" s="102"/>
      <c r="M50" s="102"/>
      <c r="N50" s="103"/>
      <c r="O50" s="103"/>
      <c r="P50" s="104"/>
      <c r="Q50" s="105"/>
      <c r="R50" s="102"/>
      <c r="S50" s="48"/>
      <c r="T50" s="45"/>
      <c r="U50" s="48"/>
      <c r="V50" s="45"/>
      <c r="W50" s="48"/>
      <c r="X50" s="45"/>
      <c r="Y50" s="102"/>
      <c r="Z50" s="48"/>
      <c r="AA50" s="48"/>
      <c r="AB50" t="str">
        <f t="shared" si="26"/>
        <v/>
      </c>
      <c r="CA50" s="18" t="str">
        <f t="shared" si="27"/>
        <v/>
      </c>
      <c r="CB50" s="18" t="str">
        <f t="shared" si="28"/>
        <v/>
      </c>
      <c r="CC50" s="18" t="str">
        <f t="shared" si="29"/>
        <v/>
      </c>
      <c r="CD50" s="18" t="str">
        <f t="shared" si="30"/>
        <v/>
      </c>
      <c r="CE50" s="18" t="str">
        <f t="shared" si="31"/>
        <v/>
      </c>
      <c r="CF50" s="18" t="str">
        <f t="shared" si="32"/>
        <v/>
      </c>
      <c r="CG50" s="18" t="str">
        <f t="shared" si="33"/>
        <v/>
      </c>
      <c r="CH50" s="18" t="str">
        <f t="shared" si="34"/>
        <v/>
      </c>
      <c r="CI50" s="18" t="str">
        <f t="shared" si="35"/>
        <v/>
      </c>
      <c r="CJ50" s="18" t="str">
        <f t="shared" si="36"/>
        <v/>
      </c>
      <c r="CK50" s="18" t="str">
        <f t="shared" si="37"/>
        <v/>
      </c>
      <c r="CO50" s="69">
        <f t="shared" si="24"/>
        <v>0</v>
      </c>
      <c r="CP50" s="69">
        <f t="shared" si="24"/>
        <v>0</v>
      </c>
      <c r="CQ50" s="69">
        <f t="shared" si="24"/>
        <v>0</v>
      </c>
      <c r="CR50" s="69">
        <f t="shared" si="38"/>
        <v>0</v>
      </c>
      <c r="CS50" s="69">
        <f t="shared" si="39"/>
        <v>0</v>
      </c>
      <c r="CT50" s="69">
        <f t="shared" si="40"/>
        <v>0</v>
      </c>
      <c r="CU50" s="69">
        <f t="shared" si="41"/>
        <v>0</v>
      </c>
      <c r="CV50" s="69">
        <f t="shared" si="41"/>
        <v>0</v>
      </c>
      <c r="CW50" s="69">
        <f t="shared" si="41"/>
        <v>0</v>
      </c>
      <c r="CX50" s="69">
        <f t="shared" si="41"/>
        <v>0</v>
      </c>
      <c r="CY50" s="69">
        <f t="shared" si="24"/>
        <v>0</v>
      </c>
    </row>
    <row r="51" spans="1:103" x14ac:dyDescent="0.25">
      <c r="A51" s="3031" t="s">
        <v>83</v>
      </c>
      <c r="B51" s="3032"/>
      <c r="C51" s="90">
        <f t="shared" si="25"/>
        <v>0</v>
      </c>
      <c r="D51" s="91"/>
      <c r="E51" s="92"/>
      <c r="F51" s="92"/>
      <c r="G51" s="92"/>
      <c r="H51" s="92"/>
      <c r="I51" s="92"/>
      <c r="J51" s="92"/>
      <c r="K51" s="92"/>
      <c r="L51" s="92"/>
      <c r="M51" s="92"/>
      <c r="N51" s="93"/>
      <c r="O51" s="93"/>
      <c r="P51" s="94"/>
      <c r="Q51" s="95"/>
      <c r="R51" s="92"/>
      <c r="S51" s="96"/>
      <c r="T51" s="91"/>
      <c r="U51" s="96"/>
      <c r="V51" s="91"/>
      <c r="W51" s="96"/>
      <c r="X51" s="91"/>
      <c r="Y51" s="92"/>
      <c r="Z51" s="96"/>
      <c r="AA51" s="96"/>
      <c r="AB51" t="str">
        <f t="shared" si="26"/>
        <v/>
      </c>
      <c r="CA51" s="18" t="str">
        <f t="shared" si="27"/>
        <v/>
      </c>
      <c r="CB51" s="18" t="str">
        <f t="shared" si="28"/>
        <v/>
      </c>
      <c r="CC51" s="18" t="str">
        <f t="shared" si="29"/>
        <v/>
      </c>
      <c r="CD51" s="18" t="str">
        <f t="shared" si="30"/>
        <v/>
      </c>
      <c r="CE51" s="18" t="str">
        <f t="shared" si="31"/>
        <v/>
      </c>
      <c r="CF51" s="18" t="str">
        <f t="shared" si="32"/>
        <v/>
      </c>
      <c r="CG51" s="18" t="str">
        <f t="shared" si="33"/>
        <v/>
      </c>
      <c r="CH51" s="18" t="str">
        <f t="shared" si="34"/>
        <v/>
      </c>
      <c r="CI51" s="18" t="str">
        <f t="shared" si="35"/>
        <v/>
      </c>
      <c r="CJ51" s="18" t="str">
        <f t="shared" si="36"/>
        <v/>
      </c>
      <c r="CK51" s="18" t="str">
        <f t="shared" si="37"/>
        <v/>
      </c>
      <c r="CO51" s="69">
        <f t="shared" si="24"/>
        <v>0</v>
      </c>
      <c r="CP51" s="69">
        <f t="shared" si="24"/>
        <v>0</v>
      </c>
      <c r="CQ51" s="69">
        <f t="shared" si="24"/>
        <v>0</v>
      </c>
      <c r="CR51" s="69">
        <f t="shared" si="38"/>
        <v>0</v>
      </c>
      <c r="CS51" s="69">
        <f t="shared" si="39"/>
        <v>0</v>
      </c>
      <c r="CT51" s="69">
        <f t="shared" si="40"/>
        <v>0</v>
      </c>
      <c r="CU51" s="69">
        <f t="shared" si="41"/>
        <v>0</v>
      </c>
      <c r="CV51" s="69">
        <f t="shared" si="41"/>
        <v>0</v>
      </c>
      <c r="CW51" s="69">
        <f t="shared" si="41"/>
        <v>0</v>
      </c>
      <c r="CX51" s="69">
        <f t="shared" si="41"/>
        <v>0</v>
      </c>
      <c r="CY51" s="69">
        <f t="shared" si="24"/>
        <v>0</v>
      </c>
    </row>
    <row r="52" spans="1:103" x14ac:dyDescent="0.25">
      <c r="A52" s="38" t="s">
        <v>84</v>
      </c>
      <c r="CB52" s="40"/>
      <c r="CC52" s="40"/>
      <c r="CD52" s="40"/>
      <c r="CE52" s="40"/>
      <c r="CF52" s="40"/>
      <c r="CO52" s="106"/>
    </row>
    <row r="53" spans="1:103" x14ac:dyDescent="0.25">
      <c r="A53" s="2992" t="s">
        <v>53</v>
      </c>
      <c r="B53" s="2987"/>
      <c r="C53" s="2995" t="s">
        <v>4</v>
      </c>
      <c r="D53" s="2997" t="s">
        <v>5</v>
      </c>
      <c r="E53" s="2998"/>
      <c r="F53" s="2998"/>
      <c r="G53" s="2998"/>
      <c r="H53" s="2998"/>
      <c r="I53" s="2998"/>
      <c r="J53" s="2998"/>
      <c r="K53" s="2998"/>
      <c r="L53" s="2998"/>
      <c r="M53" s="2998"/>
      <c r="N53" s="2998"/>
      <c r="O53" s="2998"/>
      <c r="P53" s="2999"/>
      <c r="Q53" s="3000" t="s">
        <v>54</v>
      </c>
      <c r="R53" s="2987" t="s">
        <v>12</v>
      </c>
      <c r="S53" s="2989" t="s">
        <v>13</v>
      </c>
      <c r="T53" s="2990"/>
      <c r="U53" s="2989" t="s">
        <v>58</v>
      </c>
      <c r="V53" s="3025"/>
      <c r="W53" s="2990"/>
      <c r="X53" s="2987" t="s">
        <v>59</v>
      </c>
      <c r="CA53" s="40"/>
      <c r="CB53" s="40"/>
      <c r="CC53" s="40"/>
      <c r="CD53" s="40"/>
      <c r="CE53" s="40"/>
      <c r="CQ53" s="106"/>
    </row>
    <row r="54" spans="1:103" ht="21" x14ac:dyDescent="0.25">
      <c r="A54" s="2993"/>
      <c r="B54" s="2994"/>
      <c r="C54" s="2996"/>
      <c r="D54" s="3" t="s">
        <v>60</v>
      </c>
      <c r="E54" s="5" t="s">
        <v>16</v>
      </c>
      <c r="F54" s="5" t="s">
        <v>17</v>
      </c>
      <c r="G54" s="5" t="s">
        <v>18</v>
      </c>
      <c r="H54" s="5" t="s">
        <v>19</v>
      </c>
      <c r="I54" s="5" t="s">
        <v>20</v>
      </c>
      <c r="J54" s="5" t="s">
        <v>21</v>
      </c>
      <c r="K54" s="5" t="s">
        <v>22</v>
      </c>
      <c r="L54" s="5" t="s">
        <v>23</v>
      </c>
      <c r="M54" s="5" t="s">
        <v>61</v>
      </c>
      <c r="N54" s="57" t="s">
        <v>62</v>
      </c>
      <c r="O54" s="5" t="s">
        <v>63</v>
      </c>
      <c r="P54" s="6" t="s">
        <v>64</v>
      </c>
      <c r="Q54" s="3001"/>
      <c r="R54" s="2988"/>
      <c r="S54" s="3" t="s">
        <v>27</v>
      </c>
      <c r="T54" s="8" t="s">
        <v>28</v>
      </c>
      <c r="U54" s="58" t="s">
        <v>25</v>
      </c>
      <c r="V54" s="59" t="s">
        <v>65</v>
      </c>
      <c r="W54" s="107" t="s">
        <v>26</v>
      </c>
      <c r="X54" s="2988"/>
      <c r="CA54" s="40"/>
      <c r="CB54" s="40"/>
      <c r="CC54" s="40"/>
      <c r="CD54" s="40"/>
      <c r="CE54" s="40"/>
      <c r="CQ54" s="106"/>
    </row>
    <row r="55" spans="1:103" x14ac:dyDescent="0.25">
      <c r="A55" s="3036" t="s">
        <v>85</v>
      </c>
      <c r="B55" s="108" t="s">
        <v>78</v>
      </c>
      <c r="C55" s="66">
        <f>SUM(D55:P55)</f>
        <v>0</v>
      </c>
      <c r="D55" s="10"/>
      <c r="E55" s="12"/>
      <c r="F55" s="12"/>
      <c r="G55" s="12"/>
      <c r="H55" s="12"/>
      <c r="I55" s="12"/>
      <c r="J55" s="12"/>
      <c r="K55" s="12"/>
      <c r="L55" s="12"/>
      <c r="M55" s="12"/>
      <c r="N55" s="11"/>
      <c r="O55" s="12"/>
      <c r="P55" s="14"/>
      <c r="Q55" s="15"/>
      <c r="R55" s="17"/>
      <c r="S55" s="10"/>
      <c r="T55" s="17"/>
      <c r="U55" s="10"/>
      <c r="V55" s="12"/>
      <c r="W55" s="17"/>
      <c r="X55" s="17"/>
      <c r="Y55" t="str">
        <f>CA55&amp;CB55&amp;CC55&amp;CD55&amp;CE55&amp;CF55&amp;CG55&amp;CH55</f>
        <v/>
      </c>
      <c r="CA55" s="18" t="str">
        <f>IF(AND($C55&gt;0,Q55="")," * No olvide digitar la variable "&amp;Q$53&amp;""&amp;". Digite Cero si no tiene.",IF(Q55&gt;$C55," * La variable "&amp;Q$53&amp;""&amp;" no  puede ser mayor al Total.",""))</f>
        <v/>
      </c>
      <c r="CB55" s="18" t="str">
        <f>IF(AND($C55&gt;0,R55="")," * No olvide digitar la variable "&amp;R$53&amp;""&amp;". Digite Cero si no tiene.",IF(R55&gt;$C55," * La variable "&amp;R$53&amp;""&amp;" no  puede ser mayor al Total.",""))</f>
        <v/>
      </c>
      <c r="CC55" s="18" t="str">
        <f>IF(AND($D55+$E55&gt;0,$S55="")," * No olvide digitar la variable Migrantes "&amp;S$54&amp;""&amp;". Digite Cero si no tiene.",IF($S55&gt;$D55+$E55," * La variable Migrantes "&amp;S$54&amp;""&amp;" no  puede ser mayor al Total.",""))</f>
        <v/>
      </c>
      <c r="CD55" s="18" t="str">
        <f>IF(AND($F55+$G55+$H55+$I55+$J55+$K55+$L55+$M55+$N55+$O55+$P55&gt;0,$T55="")," * No olvide digitar la variable Migrantes "&amp;T$54&amp;""&amp;". Digite Cero si no tiene.",IF(T55&gt;$F55+$G55+$H55+$I55+$J55+$K55+$L55+$M55+$N55+$O55+$P55," * La variable Migrantes "&amp;T$54&amp;""&amp;" no  puede ser mayor al Total.",""))</f>
        <v/>
      </c>
      <c r="CE55" s="18" t="str">
        <f>IF(AND($C55&gt;0,U55="")," * No olvide digitar la variable "&amp;U$54&amp;""&amp;". Digite Cero si no tiene.",IF(U55&gt;$C55," * La variable "&amp;U$54&amp;""&amp;" no  puede ser mayor al Total.",""))</f>
        <v/>
      </c>
      <c r="CF55" s="18" t="str">
        <f>IF(AND($C55&gt;0,V55="")," * No olvide digitar la variable "&amp;V$54&amp;""&amp;". Digite Cero si no tiene.",IF(V55&gt;$C55," * La variable "&amp;V$54&amp;""&amp;" no  puede ser mayor al Total.",""))</f>
        <v/>
      </c>
      <c r="CG55" s="18" t="str">
        <f>IF(AND($C55&gt;0,W55="")," * No olvide digitar la variable "&amp;W$54&amp;""&amp;". Digite Cero si no tiene.",IF(W55&gt;$C55," * La variable "&amp;W$54&amp;""&amp;" no  puede ser mayor al Total.",""))</f>
        <v/>
      </c>
      <c r="CH55" s="18" t="str">
        <f>IF(AND($C55&gt;0,X55="")," * No olvide digitar la variable "&amp;X$53&amp;""&amp;". Digite Cero si no tiene.",IF(X55&gt;$C55," * La variable "&amp;X$53&amp;""&amp;" no  puede ser mayor al Total.",""))</f>
        <v/>
      </c>
      <c r="CI55" s="40"/>
      <c r="CO55" s="109">
        <f t="shared" ref="CO55:CP59" si="42">IF(AND($C55&gt;0,Q55=""),1,IF(Q55&gt;$C55,1,0))</f>
        <v>0</v>
      </c>
      <c r="CP55" s="109">
        <f t="shared" si="42"/>
        <v>0</v>
      </c>
      <c r="CQ55" s="109">
        <f>IF(AND($D55+$E55&gt;0,S55=""),1,IF(S55&gt;$D55+$E55,1,0))</f>
        <v>0</v>
      </c>
      <c r="CR55" s="109">
        <f>IF(AND($F55+$G55+$H55+$I55+$J55+$K55+$L55+$M55+$N55+$O55+$P55&gt;0,$T55=""),1,IF($T55&gt;$F55+$G55+$H55+$I55+$J55+$K55+$L55+$M55+$N55+$O55+$P55,1,0))</f>
        <v>0</v>
      </c>
      <c r="CS55" s="109">
        <f>IF(AND($C55&gt;0,U55=""),1,IF(U55&gt;$C55,1,0))</f>
        <v>0</v>
      </c>
      <c r="CT55" s="109">
        <f>IF(AND($C55&gt;0,V55=""),1,IF(V55&gt;$C55,1,0))</f>
        <v>0</v>
      </c>
      <c r="CU55" s="109">
        <f>IF(AND($C55&gt;0,W55=""),1,IF(W55&gt;$C55,1,0))</f>
        <v>0</v>
      </c>
      <c r="CV55" s="109">
        <f>IF(AND($C55&gt;0,X55=""),1,IF(X55&gt;$C55,1,0))</f>
        <v>0</v>
      </c>
      <c r="CW55" s="110"/>
    </row>
    <row r="56" spans="1:103" x14ac:dyDescent="0.25">
      <c r="A56" s="3037"/>
      <c r="B56" s="111" t="s">
        <v>79</v>
      </c>
      <c r="C56" s="90">
        <f>SUM(D56:P56)</f>
        <v>0</v>
      </c>
      <c r="D56" s="91"/>
      <c r="E56" s="92"/>
      <c r="F56" s="92"/>
      <c r="G56" s="92"/>
      <c r="H56" s="92"/>
      <c r="I56" s="92"/>
      <c r="J56" s="92"/>
      <c r="K56" s="92"/>
      <c r="L56" s="92"/>
      <c r="M56" s="92"/>
      <c r="N56" s="112"/>
      <c r="O56" s="92"/>
      <c r="P56" s="113"/>
      <c r="Q56" s="95"/>
      <c r="R56" s="96"/>
      <c r="S56" s="91"/>
      <c r="T56" s="96"/>
      <c r="U56" s="91"/>
      <c r="V56" s="92"/>
      <c r="W56" s="96"/>
      <c r="X56" s="96"/>
      <c r="Y56" t="str">
        <f t="shared" ref="Y56:Y59" si="43">CA56&amp;CB56&amp;CC56&amp;CD56&amp;CE56&amp;CF56&amp;CG56&amp;CH56</f>
        <v/>
      </c>
      <c r="CA56" s="18" t="str">
        <f t="shared" ref="CA56:CB59" si="44">IF(AND($C56&gt;0,Q56="")," * No olvide digitar la variable "&amp;Q$53&amp;""&amp;". Digite Cero si no tiene.",IF(Q56&gt;$C56," * La variable "&amp;Q$53&amp;""&amp;" no  puede ser mayor al Total.",""))</f>
        <v/>
      </c>
      <c r="CB56" s="18" t="str">
        <f t="shared" si="44"/>
        <v/>
      </c>
      <c r="CC56" s="18" t="str">
        <f t="shared" ref="CC56:CC59" si="45">IF(AND($D56+$E56&gt;0,$S56="")," * No olvide digitar la variable Migrantes "&amp;S$54&amp;""&amp;". Digite Cero si no tiene.",IF($S56&gt;$D56+$E56," * La variable Migrantes "&amp;S$54&amp;""&amp;" no  puede ser mayor al Total.",""))</f>
        <v/>
      </c>
      <c r="CD56" s="18" t="str">
        <f t="shared" ref="CD56:CD59" si="46">IF(AND($F56+$G56+$H56+$I56+$J56+$K56+$L56+$M56+$N56+$O56+$P56&gt;0,$T56="")," * No olvide digitar la variable Migrantes "&amp;T$54&amp;""&amp;". Digite Cero si no tiene.",IF(T56&gt;$F56+$G56+$H56+$I56+$J56+$K56+$L56+$M56+$N56+$O56+$P56," * La variable Migrantes "&amp;T$54&amp;""&amp;" no  puede ser mayor al Total.",""))</f>
        <v/>
      </c>
      <c r="CE56" s="18" t="str">
        <f t="shared" ref="CE56:CG59" si="47">IF(AND($C56&gt;0,U56="")," * No olvide digitar la variable "&amp;U$54&amp;""&amp;". Digite Cero si no tiene.",IF(U56&gt;$C56," * La variable "&amp;U$54&amp;""&amp;" no  puede ser mayor al Total.",""))</f>
        <v/>
      </c>
      <c r="CF56" s="18" t="str">
        <f t="shared" si="47"/>
        <v/>
      </c>
      <c r="CG56" s="18" t="str">
        <f t="shared" si="47"/>
        <v/>
      </c>
      <c r="CH56" s="18" t="str">
        <f t="shared" ref="CH56:CH59" si="48">IF(AND($C56&gt;0,X56="")," * No olvide digitar la variable "&amp;X$53&amp;""&amp;". Digite Cero si no tiene.",IF(X56&gt;$C56," * La variable "&amp;X$53&amp;""&amp;" no  puede ser mayor al Total.",""))</f>
        <v/>
      </c>
      <c r="CO56" s="109">
        <f t="shared" si="42"/>
        <v>0</v>
      </c>
      <c r="CP56" s="109">
        <f t="shared" si="42"/>
        <v>0</v>
      </c>
      <c r="CQ56" s="109">
        <f t="shared" ref="CQ56:CQ59" si="49">IF(AND($D56+$E56&gt;0,S56=""),1,IF(S56&gt;$D56+$E56,1,0))</f>
        <v>0</v>
      </c>
      <c r="CR56" s="109">
        <f t="shared" ref="CR56:CR59" si="50">IF(AND($F56+$G56+$H56+$I56+$J56+$K56+$L56+$M56+$N56+$O56+$P56&gt;0,$T56=""),1,IF($T56&gt;$F56+$G56+$H56+$I56+$J56+$K56+$L56+$M56+$N56+$O56+$P56,1,0))</f>
        <v>0</v>
      </c>
      <c r="CS56" s="109">
        <f t="shared" ref="CS56:CV59" si="51">IF(AND($C56&gt;0,U56=""),1,IF(U56&gt;$C56,1,0))</f>
        <v>0</v>
      </c>
      <c r="CT56" s="109">
        <f t="shared" si="51"/>
        <v>0</v>
      </c>
      <c r="CU56" s="109">
        <f t="shared" si="51"/>
        <v>0</v>
      </c>
      <c r="CV56" s="109">
        <f t="shared" si="51"/>
        <v>0</v>
      </c>
    </row>
    <row r="57" spans="1:103" x14ac:dyDescent="0.25">
      <c r="A57" s="3036" t="s">
        <v>86</v>
      </c>
      <c r="B57" s="108" t="s">
        <v>78</v>
      </c>
      <c r="C57" s="66">
        <f>SUM(D57:P57)</f>
        <v>0</v>
      </c>
      <c r="D57" s="10"/>
      <c r="E57" s="12"/>
      <c r="F57" s="12"/>
      <c r="G57" s="12"/>
      <c r="H57" s="12"/>
      <c r="I57" s="12"/>
      <c r="J57" s="12"/>
      <c r="K57" s="12"/>
      <c r="L57" s="12"/>
      <c r="M57" s="12"/>
      <c r="N57" s="11"/>
      <c r="O57" s="12"/>
      <c r="P57" s="14"/>
      <c r="Q57" s="15"/>
      <c r="R57" s="17"/>
      <c r="S57" s="10"/>
      <c r="T57" s="17"/>
      <c r="U57" s="10"/>
      <c r="V57" s="12"/>
      <c r="W57" s="17"/>
      <c r="X57" s="17"/>
      <c r="Y57" t="str">
        <f t="shared" si="43"/>
        <v/>
      </c>
      <c r="CA57" s="18" t="str">
        <f t="shared" si="44"/>
        <v/>
      </c>
      <c r="CB57" s="18" t="str">
        <f t="shared" si="44"/>
        <v/>
      </c>
      <c r="CC57" s="18" t="str">
        <f t="shared" si="45"/>
        <v/>
      </c>
      <c r="CD57" s="18" t="str">
        <f t="shared" si="46"/>
        <v/>
      </c>
      <c r="CE57" s="18" t="str">
        <f t="shared" si="47"/>
        <v/>
      </c>
      <c r="CF57" s="18" t="str">
        <f t="shared" si="47"/>
        <v/>
      </c>
      <c r="CG57" s="18" t="str">
        <f t="shared" si="47"/>
        <v/>
      </c>
      <c r="CH57" s="18" t="str">
        <f t="shared" si="48"/>
        <v/>
      </c>
      <c r="CO57" s="109">
        <f t="shared" si="42"/>
        <v>0</v>
      </c>
      <c r="CP57" s="109">
        <f t="shared" si="42"/>
        <v>0</v>
      </c>
      <c r="CQ57" s="109">
        <f t="shared" si="49"/>
        <v>0</v>
      </c>
      <c r="CR57" s="109">
        <f t="shared" si="50"/>
        <v>0</v>
      </c>
      <c r="CS57" s="109">
        <f t="shared" si="51"/>
        <v>0</v>
      </c>
      <c r="CT57" s="109">
        <f t="shared" si="51"/>
        <v>0</v>
      </c>
      <c r="CU57" s="109">
        <f t="shared" si="51"/>
        <v>0</v>
      </c>
      <c r="CV57" s="109">
        <f t="shared" si="51"/>
        <v>0</v>
      </c>
    </row>
    <row r="58" spans="1:103" x14ac:dyDescent="0.25">
      <c r="A58" s="3037"/>
      <c r="B58" s="114" t="s">
        <v>79</v>
      </c>
      <c r="C58" s="90">
        <f>SUM(D58:P58)</f>
        <v>0</v>
      </c>
      <c r="D58" s="91"/>
      <c r="E58" s="92"/>
      <c r="F58" s="92"/>
      <c r="G58" s="92"/>
      <c r="H58" s="92"/>
      <c r="I58" s="92"/>
      <c r="J58" s="92"/>
      <c r="K58" s="92"/>
      <c r="L58" s="92"/>
      <c r="M58" s="92"/>
      <c r="N58" s="112"/>
      <c r="O58" s="92"/>
      <c r="P58" s="113"/>
      <c r="Q58" s="95"/>
      <c r="R58" s="96"/>
      <c r="S58" s="91"/>
      <c r="T58" s="96"/>
      <c r="U58" s="91"/>
      <c r="V58" s="92"/>
      <c r="W58" s="96"/>
      <c r="X58" s="96"/>
      <c r="Y58" t="str">
        <f t="shared" si="43"/>
        <v/>
      </c>
      <c r="CA58" s="18" t="str">
        <f t="shared" si="44"/>
        <v/>
      </c>
      <c r="CB58" s="18" t="str">
        <f t="shared" si="44"/>
        <v/>
      </c>
      <c r="CC58" s="18" t="str">
        <f t="shared" si="45"/>
        <v/>
      </c>
      <c r="CD58" s="18" t="str">
        <f t="shared" si="46"/>
        <v/>
      </c>
      <c r="CE58" s="18" t="str">
        <f t="shared" si="47"/>
        <v/>
      </c>
      <c r="CF58" s="18" t="str">
        <f t="shared" si="47"/>
        <v/>
      </c>
      <c r="CG58" s="18" t="str">
        <f t="shared" si="47"/>
        <v/>
      </c>
      <c r="CH58" s="18" t="str">
        <f t="shared" si="48"/>
        <v/>
      </c>
      <c r="CO58" s="109">
        <f t="shared" si="42"/>
        <v>0</v>
      </c>
      <c r="CP58" s="109">
        <f t="shared" si="42"/>
        <v>0</v>
      </c>
      <c r="CQ58" s="109">
        <f t="shared" si="49"/>
        <v>0</v>
      </c>
      <c r="CR58" s="109">
        <f t="shared" si="50"/>
        <v>0</v>
      </c>
      <c r="CS58" s="109">
        <f t="shared" si="51"/>
        <v>0</v>
      </c>
      <c r="CT58" s="109">
        <f t="shared" si="51"/>
        <v>0</v>
      </c>
      <c r="CU58" s="109">
        <f t="shared" si="51"/>
        <v>0</v>
      </c>
      <c r="CV58" s="109">
        <f t="shared" si="51"/>
        <v>0</v>
      </c>
    </row>
    <row r="59" spans="1:103" x14ac:dyDescent="0.25">
      <c r="A59" s="3045" t="s">
        <v>87</v>
      </c>
      <c r="B59" s="3046"/>
      <c r="C59" s="90">
        <f>SUM(D59:P59)</f>
        <v>0</v>
      </c>
      <c r="D59" s="91"/>
      <c r="E59" s="92"/>
      <c r="F59" s="92"/>
      <c r="G59" s="92"/>
      <c r="H59" s="92"/>
      <c r="I59" s="92"/>
      <c r="J59" s="92"/>
      <c r="K59" s="92"/>
      <c r="L59" s="92"/>
      <c r="M59" s="92"/>
      <c r="N59" s="112"/>
      <c r="O59" s="92"/>
      <c r="P59" s="113"/>
      <c r="Q59" s="95"/>
      <c r="R59" s="96"/>
      <c r="S59" s="91"/>
      <c r="T59" s="96"/>
      <c r="U59" s="91"/>
      <c r="V59" s="92"/>
      <c r="W59" s="96"/>
      <c r="X59" s="96"/>
      <c r="Y59" t="str">
        <f t="shared" si="43"/>
        <v/>
      </c>
      <c r="CA59" s="18" t="str">
        <f t="shared" si="44"/>
        <v/>
      </c>
      <c r="CB59" s="18" t="str">
        <f t="shared" si="44"/>
        <v/>
      </c>
      <c r="CC59" s="18" t="str">
        <f t="shared" si="45"/>
        <v/>
      </c>
      <c r="CD59" s="18" t="str">
        <f t="shared" si="46"/>
        <v/>
      </c>
      <c r="CE59" s="18" t="str">
        <f t="shared" si="47"/>
        <v/>
      </c>
      <c r="CF59" s="18" t="str">
        <f t="shared" si="47"/>
        <v/>
      </c>
      <c r="CG59" s="18" t="str">
        <f t="shared" si="47"/>
        <v/>
      </c>
      <c r="CH59" s="18" t="str">
        <f t="shared" si="48"/>
        <v/>
      </c>
      <c r="CO59" s="109">
        <f t="shared" si="42"/>
        <v>0</v>
      </c>
      <c r="CP59" s="109">
        <f t="shared" si="42"/>
        <v>0</v>
      </c>
      <c r="CQ59" s="109">
        <f t="shared" si="49"/>
        <v>0</v>
      </c>
      <c r="CR59" s="109">
        <f t="shared" si="50"/>
        <v>0</v>
      </c>
      <c r="CS59" s="109">
        <f t="shared" si="51"/>
        <v>0</v>
      </c>
      <c r="CT59" s="109">
        <f t="shared" si="51"/>
        <v>0</v>
      </c>
      <c r="CU59" s="109">
        <f t="shared" si="51"/>
        <v>0</v>
      </c>
      <c r="CV59" s="109">
        <f t="shared" si="51"/>
        <v>0</v>
      </c>
    </row>
    <row r="60" spans="1:103" s="56" customFormat="1" ht="12" x14ac:dyDescent="0.2">
      <c r="A60" s="38" t="s">
        <v>88</v>
      </c>
      <c r="B60" s="53"/>
      <c r="C60" s="54"/>
      <c r="D60" s="55"/>
      <c r="E60" s="55"/>
      <c r="F60" s="38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</row>
    <row r="61" spans="1:103" x14ac:dyDescent="0.25">
      <c r="A61" s="2992" t="s">
        <v>53</v>
      </c>
      <c r="B61" s="2987"/>
      <c r="C61" s="2995" t="s">
        <v>4</v>
      </c>
      <c r="D61" s="2997" t="s">
        <v>5</v>
      </c>
      <c r="E61" s="2998"/>
      <c r="F61" s="2998"/>
      <c r="G61" s="2998"/>
      <c r="H61" s="2998"/>
      <c r="I61" s="2998"/>
      <c r="J61" s="2998"/>
      <c r="K61" s="2998"/>
      <c r="L61" s="2998"/>
      <c r="M61" s="2998"/>
      <c r="N61" s="2998"/>
      <c r="O61" s="2998"/>
      <c r="P61" s="2999"/>
      <c r="Q61" s="3000" t="s">
        <v>12</v>
      </c>
      <c r="R61" s="2987" t="s">
        <v>13</v>
      </c>
    </row>
    <row r="62" spans="1:103" ht="21" x14ac:dyDescent="0.25">
      <c r="A62" s="3042"/>
      <c r="B62" s="2988"/>
      <c r="C62" s="2996"/>
      <c r="D62" s="3" t="s">
        <v>60</v>
      </c>
      <c r="E62" s="5" t="s">
        <v>16</v>
      </c>
      <c r="F62" s="5" t="s">
        <v>17</v>
      </c>
      <c r="G62" s="5" t="s">
        <v>18</v>
      </c>
      <c r="H62" s="5" t="s">
        <v>19</v>
      </c>
      <c r="I62" s="5" t="s">
        <v>20</v>
      </c>
      <c r="J62" s="5" t="s">
        <v>21</v>
      </c>
      <c r="K62" s="5" t="s">
        <v>22</v>
      </c>
      <c r="L62" s="5" t="s">
        <v>23</v>
      </c>
      <c r="M62" s="5" t="s">
        <v>61</v>
      </c>
      <c r="N62" s="57" t="s">
        <v>62</v>
      </c>
      <c r="O62" s="5" t="s">
        <v>63</v>
      </c>
      <c r="P62" s="6" t="s">
        <v>64</v>
      </c>
      <c r="Q62" s="3001"/>
      <c r="R62" s="2988"/>
    </row>
    <row r="63" spans="1:103" x14ac:dyDescent="0.25">
      <c r="A63" s="3043" t="s">
        <v>66</v>
      </c>
      <c r="B63" s="3044"/>
      <c r="C63" s="61">
        <f>SUM(D63:P63)</f>
        <v>0</v>
      </c>
      <c r="D63" s="62">
        <f>SUM(D64:D76)</f>
        <v>0</v>
      </c>
      <c r="E63" s="63">
        <f t="shared" ref="E63:M63" si="52">SUM(E64:E76)</f>
        <v>0</v>
      </c>
      <c r="F63" s="63">
        <f>SUM(F64:F76)</f>
        <v>0</v>
      </c>
      <c r="G63" s="63">
        <f t="shared" si="52"/>
        <v>0</v>
      </c>
      <c r="H63" s="63">
        <f t="shared" si="52"/>
        <v>0</v>
      </c>
      <c r="I63" s="63">
        <f t="shared" si="52"/>
        <v>0</v>
      </c>
      <c r="J63" s="63">
        <f t="shared" si="52"/>
        <v>0</v>
      </c>
      <c r="K63" s="63">
        <f t="shared" si="52"/>
        <v>0</v>
      </c>
      <c r="L63" s="63">
        <f t="shared" si="52"/>
        <v>0</v>
      </c>
      <c r="M63" s="63">
        <f t="shared" si="52"/>
        <v>0</v>
      </c>
      <c r="N63" s="63">
        <f>SUM(N79:N83)</f>
        <v>0</v>
      </c>
      <c r="O63" s="63">
        <f t="shared" ref="O63:P63" si="53">SUM(O79:O83)</f>
        <v>0</v>
      </c>
      <c r="P63" s="115">
        <f t="shared" si="53"/>
        <v>0</v>
      </c>
      <c r="Q63" s="64">
        <f>SUM(Q64:Q76)</f>
        <v>0</v>
      </c>
      <c r="R63" s="65">
        <f>SUM(R64:R76)</f>
        <v>0</v>
      </c>
    </row>
    <row r="64" spans="1:103" x14ac:dyDescent="0.25">
      <c r="A64" s="3029" t="s">
        <v>67</v>
      </c>
      <c r="B64" s="3030"/>
      <c r="C64" s="66">
        <f>SUM(D64:M64)</f>
        <v>0</v>
      </c>
      <c r="D64" s="10"/>
      <c r="E64" s="12"/>
      <c r="F64" s="12"/>
      <c r="G64" s="12"/>
      <c r="H64" s="12"/>
      <c r="I64" s="12"/>
      <c r="J64" s="12"/>
      <c r="K64" s="12"/>
      <c r="L64" s="12"/>
      <c r="M64" s="12"/>
      <c r="N64" s="116"/>
      <c r="O64" s="67"/>
      <c r="P64" s="68"/>
      <c r="Q64" s="15"/>
      <c r="R64" s="17"/>
      <c r="S64" t="str">
        <f t="shared" ref="S64:S83" si="54">CA64&amp;CB64</f>
        <v/>
      </c>
      <c r="CA64" s="18" t="str">
        <f>IF(AND($C64&gt;0,Q64="")," * No olvide digitar la variable "&amp;$Q$61&amp;""&amp;". Digite Cero si no tiene.",IF(Q64&gt;$C64," * La variable  "&amp;$Q$61&amp;""&amp;" No puede ser mayor al Total.",""))</f>
        <v/>
      </c>
      <c r="CB64" s="18" t="str">
        <f>IF(AND($C64&gt;0,R64="")," * No olvide digitar la variable  "&amp;$R$61&amp;""&amp;". Digite Cero si no tiene.",IF(R64&gt;$C64,"  * La variable  "&amp;$R$61&amp;""&amp;" No puede ser mayor al Total.",""))</f>
        <v/>
      </c>
      <c r="CO64" s="69">
        <f>IF(AND($C64&gt;0,Q64=""),1,IF(Q64&gt;$C64,1,0))</f>
        <v>0</v>
      </c>
      <c r="CP64" s="69">
        <f t="shared" ref="CP64:CP83" si="55">IF(AND(C64&gt;0,R64=""),1,IF(R64&gt;C64,1,0))</f>
        <v>0</v>
      </c>
    </row>
    <row r="65" spans="1:94" x14ac:dyDescent="0.25">
      <c r="A65" s="3033" t="s">
        <v>68</v>
      </c>
      <c r="B65" s="3034"/>
      <c r="C65" s="70">
        <f>SUM(D65:M65)</f>
        <v>0</v>
      </c>
      <c r="D65" s="30"/>
      <c r="E65" s="32"/>
      <c r="F65" s="32"/>
      <c r="G65" s="32"/>
      <c r="H65" s="32"/>
      <c r="I65" s="32"/>
      <c r="J65" s="32"/>
      <c r="K65" s="32"/>
      <c r="L65" s="32"/>
      <c r="M65" s="32"/>
      <c r="N65" s="117"/>
      <c r="O65" s="71"/>
      <c r="P65" s="72"/>
      <c r="Q65" s="105"/>
      <c r="R65" s="48"/>
      <c r="S65" t="str">
        <f t="shared" si="54"/>
        <v/>
      </c>
      <c r="CA65" s="18" t="str">
        <f t="shared" ref="CA65:CA83" si="56">IF(AND($C65&gt;0,Q65="")," * No olvide digitar la variable "&amp;$Q$61&amp;""&amp;". Digite Cero si no tiene.",IF(Q65&gt;$C65," * La variable  "&amp;$Q$61&amp;""&amp;" No puede ser mayor al Total.",""))</f>
        <v/>
      </c>
      <c r="CB65" s="18" t="str">
        <f t="shared" ref="CB65:CB83" si="57">IF(AND($C65&gt;0,R65="")," * No olvide digitar la variable  "&amp;$R$61&amp;""&amp;". Digite Cero si no tiene.",IF(R65&gt;$C65,"  * La variable  "&amp;$R$61&amp;""&amp;" No puede ser mayor al Total.",""))</f>
        <v/>
      </c>
      <c r="CO65" s="69">
        <f t="shared" ref="CO65:CO83" si="58">IF(AND(C65&gt;0,Q65=""),1,IF(Q65&gt;C65,1,0))</f>
        <v>0</v>
      </c>
      <c r="CP65" s="69">
        <f t="shared" si="55"/>
        <v>0</v>
      </c>
    </row>
    <row r="66" spans="1:94" x14ac:dyDescent="0.25">
      <c r="A66" s="3036" t="s">
        <v>69</v>
      </c>
      <c r="B66" s="73" t="s">
        <v>70</v>
      </c>
      <c r="C66" s="66">
        <f t="shared" ref="C66:C78" si="59">SUM(D66:M66)</f>
        <v>0</v>
      </c>
      <c r="D66" s="10"/>
      <c r="E66" s="12"/>
      <c r="F66" s="12"/>
      <c r="G66" s="12"/>
      <c r="H66" s="12"/>
      <c r="I66" s="12"/>
      <c r="J66" s="12"/>
      <c r="K66" s="12"/>
      <c r="L66" s="12"/>
      <c r="M66" s="12"/>
      <c r="N66" s="116"/>
      <c r="O66" s="67"/>
      <c r="P66" s="68"/>
      <c r="Q66" s="15"/>
      <c r="R66" s="17"/>
      <c r="S66" t="str">
        <f t="shared" si="54"/>
        <v/>
      </c>
      <c r="CA66" s="18" t="str">
        <f t="shared" si="56"/>
        <v/>
      </c>
      <c r="CB66" s="18" t="str">
        <f t="shared" si="57"/>
        <v/>
      </c>
      <c r="CO66" s="69">
        <f t="shared" si="58"/>
        <v>0</v>
      </c>
      <c r="CP66" s="69">
        <f t="shared" si="55"/>
        <v>0</v>
      </c>
    </row>
    <row r="67" spans="1:94" x14ac:dyDescent="0.25">
      <c r="A67" s="3051"/>
      <c r="B67" s="74" t="s">
        <v>71</v>
      </c>
      <c r="C67" s="75">
        <f t="shared" si="59"/>
        <v>0</v>
      </c>
      <c r="D67" s="22"/>
      <c r="E67" s="24"/>
      <c r="F67" s="24"/>
      <c r="G67" s="24"/>
      <c r="H67" s="24"/>
      <c r="I67" s="24"/>
      <c r="J67" s="24"/>
      <c r="K67" s="24"/>
      <c r="L67" s="24"/>
      <c r="M67" s="24"/>
      <c r="N67" s="118"/>
      <c r="O67" s="76"/>
      <c r="P67" s="77"/>
      <c r="Q67" s="27"/>
      <c r="R67" s="28"/>
      <c r="S67" t="str">
        <f t="shared" si="54"/>
        <v/>
      </c>
      <c r="CA67" s="18" t="str">
        <f t="shared" si="56"/>
        <v/>
      </c>
      <c r="CB67" s="18" t="str">
        <f t="shared" si="57"/>
        <v/>
      </c>
      <c r="CO67" s="69">
        <f t="shared" si="58"/>
        <v>0</v>
      </c>
      <c r="CP67" s="69">
        <f t="shared" si="55"/>
        <v>0</v>
      </c>
    </row>
    <row r="68" spans="1:94" x14ac:dyDescent="0.25">
      <c r="A68" s="3051"/>
      <c r="B68" s="74" t="s">
        <v>72</v>
      </c>
      <c r="C68" s="75">
        <f t="shared" si="59"/>
        <v>0</v>
      </c>
      <c r="D68" s="22"/>
      <c r="E68" s="24"/>
      <c r="F68" s="24"/>
      <c r="G68" s="24"/>
      <c r="H68" s="24"/>
      <c r="I68" s="24"/>
      <c r="J68" s="24"/>
      <c r="K68" s="24"/>
      <c r="L68" s="24"/>
      <c r="M68" s="24"/>
      <c r="N68" s="118"/>
      <c r="O68" s="76"/>
      <c r="P68" s="77"/>
      <c r="Q68" s="27"/>
      <c r="R68" s="28"/>
      <c r="S68" t="str">
        <f t="shared" si="54"/>
        <v/>
      </c>
      <c r="CA68" s="18" t="str">
        <f t="shared" si="56"/>
        <v/>
      </c>
      <c r="CB68" s="18" t="str">
        <f t="shared" si="57"/>
        <v/>
      </c>
      <c r="CO68" s="69">
        <f t="shared" si="58"/>
        <v>0</v>
      </c>
      <c r="CP68" s="69">
        <f t="shared" si="55"/>
        <v>0</v>
      </c>
    </row>
    <row r="69" spans="1:94" x14ac:dyDescent="0.25">
      <c r="A69" s="3051"/>
      <c r="B69" s="74" t="s">
        <v>73</v>
      </c>
      <c r="C69" s="75">
        <f t="shared" si="59"/>
        <v>0</v>
      </c>
      <c r="D69" s="22"/>
      <c r="E69" s="24"/>
      <c r="F69" s="24"/>
      <c r="G69" s="24"/>
      <c r="H69" s="24"/>
      <c r="I69" s="24"/>
      <c r="J69" s="24"/>
      <c r="K69" s="24"/>
      <c r="L69" s="24"/>
      <c r="M69" s="24"/>
      <c r="N69" s="118"/>
      <c r="O69" s="76"/>
      <c r="P69" s="77"/>
      <c r="Q69" s="27"/>
      <c r="R69" s="28"/>
      <c r="S69" t="str">
        <f t="shared" si="54"/>
        <v/>
      </c>
      <c r="CA69" s="18" t="str">
        <f t="shared" si="56"/>
        <v/>
      </c>
      <c r="CB69" s="18" t="str">
        <f t="shared" si="57"/>
        <v/>
      </c>
      <c r="CO69" s="69">
        <f t="shared" si="58"/>
        <v>0</v>
      </c>
      <c r="CP69" s="69">
        <f t="shared" si="55"/>
        <v>0</v>
      </c>
    </row>
    <row r="70" spans="1:94" x14ac:dyDescent="0.25">
      <c r="A70" s="3051"/>
      <c r="B70" s="74" t="s">
        <v>74</v>
      </c>
      <c r="C70" s="75">
        <f t="shared" si="59"/>
        <v>0</v>
      </c>
      <c r="D70" s="22"/>
      <c r="E70" s="24"/>
      <c r="F70" s="24"/>
      <c r="G70" s="24"/>
      <c r="H70" s="24"/>
      <c r="I70" s="24"/>
      <c r="J70" s="24"/>
      <c r="K70" s="24"/>
      <c r="L70" s="24"/>
      <c r="M70" s="24"/>
      <c r="N70" s="118"/>
      <c r="O70" s="76"/>
      <c r="P70" s="77"/>
      <c r="Q70" s="27"/>
      <c r="R70" s="28"/>
      <c r="S70" t="str">
        <f t="shared" si="54"/>
        <v/>
      </c>
      <c r="CA70" s="18" t="str">
        <f t="shared" si="56"/>
        <v/>
      </c>
      <c r="CB70" s="18" t="str">
        <f t="shared" si="57"/>
        <v/>
      </c>
      <c r="CO70" s="69">
        <f t="shared" si="58"/>
        <v>0</v>
      </c>
      <c r="CP70" s="69">
        <f t="shared" si="55"/>
        <v>0</v>
      </c>
    </row>
    <row r="71" spans="1:94" x14ac:dyDescent="0.25">
      <c r="A71" s="3051"/>
      <c r="B71" s="78" t="s">
        <v>75</v>
      </c>
      <c r="C71" s="79">
        <f t="shared" si="59"/>
        <v>0</v>
      </c>
      <c r="D71" s="80"/>
      <c r="E71" s="81"/>
      <c r="F71" s="81"/>
      <c r="G71" s="81"/>
      <c r="H71" s="81"/>
      <c r="I71" s="81"/>
      <c r="J71" s="81"/>
      <c r="K71" s="81"/>
      <c r="L71" s="81"/>
      <c r="M71" s="81"/>
      <c r="N71" s="119"/>
      <c r="O71" s="82"/>
      <c r="P71" s="83"/>
      <c r="Q71" s="84"/>
      <c r="R71" s="85"/>
      <c r="S71" t="str">
        <f t="shared" si="54"/>
        <v/>
      </c>
      <c r="CA71" s="18" t="str">
        <f t="shared" si="56"/>
        <v/>
      </c>
      <c r="CB71" s="18" t="str">
        <f t="shared" si="57"/>
        <v/>
      </c>
      <c r="CO71" s="69">
        <f t="shared" si="58"/>
        <v>0</v>
      </c>
      <c r="CP71" s="69">
        <f t="shared" si="55"/>
        <v>0</v>
      </c>
    </row>
    <row r="72" spans="1:94" x14ac:dyDescent="0.25">
      <c r="A72" s="3037"/>
      <c r="B72" s="86" t="s">
        <v>76</v>
      </c>
      <c r="C72" s="70">
        <f>SUM(D72:M72)</f>
        <v>0</v>
      </c>
      <c r="D72" s="30"/>
      <c r="E72" s="32"/>
      <c r="F72" s="32"/>
      <c r="G72" s="32"/>
      <c r="H72" s="32"/>
      <c r="I72" s="32"/>
      <c r="J72" s="32"/>
      <c r="K72" s="32"/>
      <c r="L72" s="32"/>
      <c r="M72" s="32"/>
      <c r="N72" s="117"/>
      <c r="O72" s="71"/>
      <c r="P72" s="72"/>
      <c r="Q72" s="35"/>
      <c r="R72" s="37"/>
      <c r="S72" t="str">
        <f t="shared" si="54"/>
        <v/>
      </c>
      <c r="CA72" s="18" t="str">
        <f t="shared" si="56"/>
        <v/>
      </c>
      <c r="CB72" s="18" t="str">
        <f t="shared" si="57"/>
        <v/>
      </c>
      <c r="CO72" s="69">
        <f t="shared" si="58"/>
        <v>0</v>
      </c>
      <c r="CP72" s="69">
        <f t="shared" si="55"/>
        <v>0</v>
      </c>
    </row>
    <row r="73" spans="1:94" x14ac:dyDescent="0.25">
      <c r="A73" s="3036" t="s">
        <v>77</v>
      </c>
      <c r="B73" s="73" t="s">
        <v>78</v>
      </c>
      <c r="C73" s="66">
        <f>SUM(D73:P73)</f>
        <v>0</v>
      </c>
      <c r="D73" s="10"/>
      <c r="E73" s="12"/>
      <c r="F73" s="12"/>
      <c r="G73" s="12"/>
      <c r="H73" s="12"/>
      <c r="I73" s="12"/>
      <c r="J73" s="12"/>
      <c r="K73" s="12"/>
      <c r="L73" s="12"/>
      <c r="M73" s="12"/>
      <c r="N73" s="87"/>
      <c r="O73" s="87"/>
      <c r="P73" s="87"/>
      <c r="Q73" s="15"/>
      <c r="R73" s="17"/>
      <c r="S73" t="str">
        <f t="shared" si="54"/>
        <v/>
      </c>
      <c r="CA73" s="18" t="str">
        <f t="shared" si="56"/>
        <v/>
      </c>
      <c r="CB73" s="18" t="str">
        <f t="shared" si="57"/>
        <v/>
      </c>
      <c r="CO73" s="69">
        <f t="shared" si="58"/>
        <v>0</v>
      </c>
      <c r="CP73" s="69">
        <f t="shared" si="55"/>
        <v>0</v>
      </c>
    </row>
    <row r="74" spans="1:94" x14ac:dyDescent="0.25">
      <c r="A74" s="3037"/>
      <c r="B74" s="88" t="s">
        <v>79</v>
      </c>
      <c r="C74" s="70">
        <f>SUM(D74:P74)</f>
        <v>0</v>
      </c>
      <c r="D74" s="30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5"/>
      <c r="R74" s="37"/>
      <c r="S74" t="str">
        <f t="shared" si="54"/>
        <v/>
      </c>
      <c r="CA74" s="18" t="str">
        <f t="shared" si="56"/>
        <v/>
      </c>
      <c r="CB74" s="18" t="str">
        <f t="shared" si="57"/>
        <v/>
      </c>
      <c r="CO74" s="69">
        <f t="shared" si="58"/>
        <v>0</v>
      </c>
      <c r="CP74" s="69">
        <f t="shared" si="55"/>
        <v>0</v>
      </c>
    </row>
    <row r="75" spans="1:94" x14ac:dyDescent="0.25">
      <c r="A75" s="3036" t="s">
        <v>80</v>
      </c>
      <c r="B75" s="73" t="s">
        <v>78</v>
      </c>
      <c r="C75" s="66">
        <f>SUM(D75:M75)</f>
        <v>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16"/>
      <c r="O75" s="67"/>
      <c r="P75" s="68"/>
      <c r="Q75" s="15"/>
      <c r="R75" s="17"/>
      <c r="S75" t="str">
        <f t="shared" si="54"/>
        <v/>
      </c>
      <c r="CA75" s="18" t="str">
        <f t="shared" si="56"/>
        <v/>
      </c>
      <c r="CB75" s="18" t="str">
        <f t="shared" si="57"/>
        <v/>
      </c>
      <c r="CO75" s="69">
        <f t="shared" si="58"/>
        <v>0</v>
      </c>
      <c r="CP75" s="69">
        <f t="shared" si="55"/>
        <v>0</v>
      </c>
    </row>
    <row r="76" spans="1:94" ht="15.75" thickBot="1" x14ac:dyDescent="0.3">
      <c r="A76" s="3052"/>
      <c r="B76" s="120" t="s">
        <v>79</v>
      </c>
      <c r="C76" s="121">
        <f t="shared" si="59"/>
        <v>0</v>
      </c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3"/>
      <c r="O76" s="124"/>
      <c r="P76" s="125"/>
      <c r="Q76" s="126"/>
      <c r="R76" s="127"/>
      <c r="S76" t="str">
        <f t="shared" si="54"/>
        <v/>
      </c>
      <c r="CA76" s="18" t="str">
        <f t="shared" si="56"/>
        <v/>
      </c>
      <c r="CB76" s="18" t="str">
        <f t="shared" si="57"/>
        <v/>
      </c>
      <c r="CO76" s="69">
        <f t="shared" si="58"/>
        <v>0</v>
      </c>
      <c r="CP76" s="69">
        <f t="shared" si="55"/>
        <v>0</v>
      </c>
    </row>
    <row r="77" spans="1:94" ht="15.75" thickTop="1" x14ac:dyDescent="0.25">
      <c r="A77" s="3053" t="s">
        <v>82</v>
      </c>
      <c r="B77" s="3054"/>
      <c r="C77" s="101">
        <f t="shared" si="59"/>
        <v>0</v>
      </c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28"/>
      <c r="O77" s="103"/>
      <c r="P77" s="104"/>
      <c r="Q77" s="105"/>
      <c r="R77" s="48"/>
      <c r="S77" t="str">
        <f t="shared" si="54"/>
        <v/>
      </c>
      <c r="CA77" s="18" t="str">
        <f t="shared" si="56"/>
        <v/>
      </c>
      <c r="CB77" s="18" t="str">
        <f t="shared" si="57"/>
        <v/>
      </c>
      <c r="CO77" s="69">
        <f t="shared" si="58"/>
        <v>0</v>
      </c>
      <c r="CP77" s="69">
        <f t="shared" si="55"/>
        <v>0</v>
      </c>
    </row>
    <row r="78" spans="1:94" x14ac:dyDescent="0.25">
      <c r="A78" s="3047" t="s">
        <v>83</v>
      </c>
      <c r="B78" s="3048"/>
      <c r="C78" s="90">
        <f t="shared" si="59"/>
        <v>0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129"/>
      <c r="O78" s="93"/>
      <c r="P78" s="94"/>
      <c r="Q78" s="35"/>
      <c r="R78" s="37"/>
      <c r="S78" t="str">
        <f t="shared" si="54"/>
        <v/>
      </c>
      <c r="CA78" s="18" t="str">
        <f t="shared" si="56"/>
        <v/>
      </c>
      <c r="CB78" s="18" t="str">
        <f t="shared" si="57"/>
        <v/>
      </c>
      <c r="CO78" s="69">
        <f t="shared" si="58"/>
        <v>0</v>
      </c>
      <c r="CP78" s="69">
        <f t="shared" si="55"/>
        <v>0</v>
      </c>
    </row>
    <row r="79" spans="1:94" x14ac:dyDescent="0.25">
      <c r="A79" s="3036" t="s">
        <v>85</v>
      </c>
      <c r="B79" s="108" t="s">
        <v>78</v>
      </c>
      <c r="C79" s="66">
        <f>SUM(D79:P79)</f>
        <v>0</v>
      </c>
      <c r="D79" s="10"/>
      <c r="E79" s="12"/>
      <c r="F79" s="12"/>
      <c r="G79" s="12"/>
      <c r="H79" s="12"/>
      <c r="I79" s="12"/>
      <c r="J79" s="12"/>
      <c r="K79" s="12"/>
      <c r="L79" s="12"/>
      <c r="M79" s="12"/>
      <c r="N79" s="11"/>
      <c r="O79" s="12"/>
      <c r="P79" s="14"/>
      <c r="Q79" s="15"/>
      <c r="R79" s="17"/>
      <c r="S79" t="str">
        <f t="shared" si="54"/>
        <v/>
      </c>
      <c r="CA79" s="18" t="str">
        <f t="shared" si="56"/>
        <v/>
      </c>
      <c r="CB79" s="18" t="str">
        <f t="shared" si="57"/>
        <v/>
      </c>
      <c r="CO79" s="69">
        <f t="shared" si="58"/>
        <v>0</v>
      </c>
      <c r="CP79" s="69">
        <f t="shared" si="55"/>
        <v>0</v>
      </c>
    </row>
    <row r="80" spans="1:94" x14ac:dyDescent="0.25">
      <c r="A80" s="3037"/>
      <c r="B80" s="111" t="s">
        <v>79</v>
      </c>
      <c r="C80" s="90">
        <f>SUM(D80:P80)</f>
        <v>0</v>
      </c>
      <c r="D80" s="91"/>
      <c r="E80" s="92"/>
      <c r="F80" s="92"/>
      <c r="G80" s="92"/>
      <c r="H80" s="92"/>
      <c r="I80" s="92"/>
      <c r="J80" s="92"/>
      <c r="K80" s="92"/>
      <c r="L80" s="92"/>
      <c r="M80" s="92"/>
      <c r="N80" s="112"/>
      <c r="O80" s="92"/>
      <c r="P80" s="113"/>
      <c r="Q80" s="95"/>
      <c r="R80" s="96"/>
      <c r="S80" t="str">
        <f t="shared" si="54"/>
        <v/>
      </c>
      <c r="CA80" s="18" t="str">
        <f t="shared" si="56"/>
        <v/>
      </c>
      <c r="CB80" s="18" t="str">
        <f t="shared" si="57"/>
        <v/>
      </c>
      <c r="CO80" s="69">
        <f t="shared" si="58"/>
        <v>0</v>
      </c>
      <c r="CP80" s="69">
        <f t="shared" si="55"/>
        <v>0</v>
      </c>
    </row>
    <row r="81" spans="1:95" x14ac:dyDescent="0.25">
      <c r="A81" s="3036" t="s">
        <v>86</v>
      </c>
      <c r="B81" s="108" t="s">
        <v>78</v>
      </c>
      <c r="C81" s="66">
        <f>SUM(D81:P81)</f>
        <v>0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1"/>
      <c r="O81" s="12"/>
      <c r="P81" s="14"/>
      <c r="Q81" s="105"/>
      <c r="R81" s="48"/>
      <c r="S81" t="str">
        <f t="shared" si="54"/>
        <v/>
      </c>
      <c r="CA81" s="18" t="str">
        <f t="shared" si="56"/>
        <v/>
      </c>
      <c r="CB81" s="18" t="str">
        <f t="shared" si="57"/>
        <v/>
      </c>
      <c r="CO81" s="69">
        <f t="shared" si="58"/>
        <v>0</v>
      </c>
      <c r="CP81" s="69">
        <f t="shared" si="55"/>
        <v>0</v>
      </c>
    </row>
    <row r="82" spans="1:95" x14ac:dyDescent="0.25">
      <c r="A82" s="3037"/>
      <c r="B82" s="114" t="s">
        <v>79</v>
      </c>
      <c r="C82" s="90">
        <f>SUM(D82:P82)</f>
        <v>0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112"/>
      <c r="O82" s="92"/>
      <c r="P82" s="113"/>
      <c r="Q82" s="95"/>
      <c r="R82" s="96"/>
      <c r="S82" t="str">
        <f>CA82&amp;CB82</f>
        <v/>
      </c>
      <c r="CA82" s="18" t="str">
        <f t="shared" si="56"/>
        <v/>
      </c>
      <c r="CB82" s="18" t="str">
        <f t="shared" si="57"/>
        <v/>
      </c>
      <c r="CO82" s="69">
        <f t="shared" si="58"/>
        <v>0</v>
      </c>
      <c r="CP82" s="69">
        <f t="shared" si="55"/>
        <v>0</v>
      </c>
    </row>
    <row r="83" spans="1:95" x14ac:dyDescent="0.25">
      <c r="A83" s="3049" t="s">
        <v>87</v>
      </c>
      <c r="B83" s="3050"/>
      <c r="C83" s="90">
        <f>SUM(D83:P83)</f>
        <v>0</v>
      </c>
      <c r="D83" s="91"/>
      <c r="E83" s="92"/>
      <c r="F83" s="92"/>
      <c r="G83" s="92"/>
      <c r="H83" s="92"/>
      <c r="I83" s="92"/>
      <c r="J83" s="92"/>
      <c r="K83" s="92"/>
      <c r="L83" s="92"/>
      <c r="M83" s="92"/>
      <c r="N83" s="112"/>
      <c r="O83" s="92"/>
      <c r="P83" s="113"/>
      <c r="Q83" s="95"/>
      <c r="R83" s="96"/>
      <c r="S83" t="str">
        <f t="shared" si="54"/>
        <v/>
      </c>
      <c r="CA83" s="18" t="str">
        <f t="shared" si="56"/>
        <v/>
      </c>
      <c r="CB83" s="18" t="str">
        <f t="shared" si="57"/>
        <v/>
      </c>
      <c r="CO83" s="69">
        <f t="shared" si="58"/>
        <v>0</v>
      </c>
      <c r="CP83" s="69">
        <f t="shared" si="55"/>
        <v>0</v>
      </c>
    </row>
    <row r="84" spans="1:95" x14ac:dyDescent="0.25">
      <c r="A84" s="38" t="s">
        <v>89</v>
      </c>
      <c r="B84" s="55"/>
      <c r="C84" s="130"/>
    </row>
    <row r="85" spans="1:95" ht="33" x14ac:dyDescent="0.25">
      <c r="A85" s="131" t="s">
        <v>90</v>
      </c>
      <c r="B85" s="132" t="s">
        <v>91</v>
      </c>
      <c r="C85" s="133" t="s">
        <v>25</v>
      </c>
      <c r="D85" s="134" t="s">
        <v>11</v>
      </c>
    </row>
    <row r="86" spans="1:95" x14ac:dyDescent="0.25">
      <c r="A86" s="135" t="s">
        <v>92</v>
      </c>
      <c r="B86" s="136"/>
      <c r="C86" s="137"/>
      <c r="D86" s="138"/>
      <c r="E86" t="str">
        <f>CA86&amp;CB86</f>
        <v/>
      </c>
      <c r="CA86" s="18" t="str">
        <f>IF(AND($B86&gt;0,C86="")," * No olvide digitar la variable "&amp;$C$85&amp;""&amp;". Digite Cero si no tiene.",IF(C86&gt;$B86," * La variable  "&amp;$C$85&amp;""&amp;" No puede ser mayor al Total.",""))</f>
        <v/>
      </c>
      <c r="CB86" s="18" t="str">
        <f>IF(AND($B86&gt;0,D86="")," * No olvide digitar la variable "&amp;$D$85&amp;""&amp;". Digite Cero si no tiene.",IF(D86&gt;$B86," * La variable  "&amp;$D$85&amp;""&amp;" No puede ser mayor al Total.",""))</f>
        <v/>
      </c>
      <c r="CO86" s="69">
        <f>IF(AND(B86&gt;0,C86=""),1,IF(C86&gt;B86,1,0))</f>
        <v>0</v>
      </c>
      <c r="CP86" s="69">
        <f>IF(AND(B86&gt;0,D86=""),1,IF(D86&gt;B86,1,0))</f>
        <v>0</v>
      </c>
    </row>
    <row r="87" spans="1:95" x14ac:dyDescent="0.25">
      <c r="A87" s="139" t="s">
        <v>93</v>
      </c>
      <c r="B87" s="55"/>
      <c r="C87" s="140"/>
      <c r="D87" s="140"/>
      <c r="E87" s="141"/>
    </row>
    <row r="88" spans="1:95" x14ac:dyDescent="0.25">
      <c r="A88" s="2992" t="s">
        <v>94</v>
      </c>
      <c r="B88" s="2987"/>
      <c r="C88" s="3" t="s">
        <v>91</v>
      </c>
      <c r="D88" s="4" t="s">
        <v>95</v>
      </c>
      <c r="E88" s="142" t="s">
        <v>96</v>
      </c>
    </row>
    <row r="89" spans="1:95" x14ac:dyDescent="0.25">
      <c r="A89" s="3043" t="s">
        <v>97</v>
      </c>
      <c r="B89" s="3044"/>
      <c r="C89" s="62">
        <f>SUM(D89:E89)</f>
        <v>0</v>
      </c>
      <c r="D89" s="43"/>
      <c r="E89" s="44"/>
      <c r="CA89" s="18" t="str">
        <f>IF(AND($C89&gt;0,D89="")," * No olvide digitar la variable "&amp;$D$88&amp;""&amp;". Digite Cero si no tiene.",IF(D89&gt;$C89," * La variable  "&amp;$D$88&amp;""&amp;" No puede ser mayor al Total.",""))</f>
        <v/>
      </c>
      <c r="CB89" s="18" t="str">
        <f>IF(AND($C89&gt;0,E89="")," * No olvide digitar la variable "&amp;$E$88&amp;""&amp;". Digite Cero si no tiene.",IF(E89&gt;$C89," * La variable  "&amp;$E$88&amp;""&amp;" No puede ser mayor al Total.",""))</f>
        <v/>
      </c>
      <c r="CO89" s="69">
        <f>IF(AND(C89&gt;0,D89=""),1,IF(D89&gt;C89,1,0))</f>
        <v>0</v>
      </c>
      <c r="CP89" s="69">
        <f>IF(AND(C89&gt;0,E89=""),1,IF(E89&gt;C89,1,0))</f>
        <v>0</v>
      </c>
    </row>
    <row r="90" spans="1:95" s="56" customFormat="1" x14ac:dyDescent="0.25">
      <c r="A90" s="143" t="s">
        <v>98</v>
      </c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4"/>
      <c r="AI90" s="144"/>
      <c r="AJ90" s="144"/>
      <c r="AK90" s="144"/>
      <c r="AL90" s="144"/>
      <c r="AM90" s="144"/>
      <c r="AN90" s="144"/>
      <c r="AO90" s="144"/>
      <c r="AP90" s="144"/>
      <c r="AQ90" s="144"/>
      <c r="AR90" s="144"/>
      <c r="AS90" s="144"/>
      <c r="AT90" s="144"/>
      <c r="AU90" s="144"/>
      <c r="AV90" s="144"/>
      <c r="AW90" s="144"/>
    </row>
    <row r="91" spans="1:95" s="56" customFormat="1" ht="12" x14ac:dyDescent="0.2">
      <c r="A91" s="3099" t="s">
        <v>99</v>
      </c>
      <c r="B91" s="3100"/>
      <c r="C91" s="3099" t="s">
        <v>100</v>
      </c>
      <c r="D91" s="3105"/>
      <c r="E91" s="3100"/>
      <c r="F91" s="3077" t="s">
        <v>101</v>
      </c>
      <c r="G91" s="3078"/>
      <c r="H91" s="3078"/>
      <c r="I91" s="3078"/>
      <c r="J91" s="3078"/>
      <c r="K91" s="3078"/>
      <c r="L91" s="3078"/>
      <c r="M91" s="3078"/>
      <c r="N91" s="3078"/>
      <c r="O91" s="3078"/>
      <c r="P91" s="3078"/>
      <c r="Q91" s="3078"/>
      <c r="R91" s="3078"/>
      <c r="S91" s="3078"/>
      <c r="T91" s="3078"/>
      <c r="U91" s="3078"/>
      <c r="V91" s="3078"/>
      <c r="W91" s="3078"/>
      <c r="X91" s="3078"/>
      <c r="Y91" s="3078"/>
      <c r="Z91" s="3078"/>
      <c r="AA91" s="3078"/>
      <c r="AB91" s="3078"/>
      <c r="AC91" s="3079"/>
      <c r="AD91" s="3066" t="s">
        <v>102</v>
      </c>
      <c r="AE91" s="3066"/>
      <c r="AF91" s="3066"/>
      <c r="AG91" s="3066"/>
      <c r="AH91" s="3066"/>
      <c r="AI91" s="3066"/>
      <c r="AJ91" s="3066"/>
      <c r="AK91" s="3066"/>
      <c r="AL91" s="3066"/>
      <c r="AM91" s="3066"/>
      <c r="AN91" s="3066"/>
      <c r="AO91" s="3066"/>
      <c r="AP91" s="3066"/>
      <c r="AQ91" s="3066"/>
      <c r="AR91" s="3066"/>
      <c r="AS91" s="3066"/>
      <c r="AT91" s="3080"/>
      <c r="AU91" s="3081" t="s">
        <v>12</v>
      </c>
      <c r="AV91" s="3084" t="s">
        <v>13</v>
      </c>
      <c r="AW91" s="3055" t="s">
        <v>103</v>
      </c>
    </row>
    <row r="92" spans="1:95" s="56" customFormat="1" ht="12" x14ac:dyDescent="0.2">
      <c r="A92" s="3101"/>
      <c r="B92" s="3102"/>
      <c r="C92" s="3101"/>
      <c r="D92" s="3106"/>
      <c r="E92" s="3102"/>
      <c r="F92" s="3058" t="s">
        <v>104</v>
      </c>
      <c r="G92" s="3059"/>
      <c r="H92" s="3059"/>
      <c r="I92" s="3059"/>
      <c r="J92" s="3059"/>
      <c r="K92" s="3059"/>
      <c r="L92" s="3059"/>
      <c r="M92" s="3059"/>
      <c r="N92" s="3059"/>
      <c r="O92" s="3059"/>
      <c r="P92" s="3059"/>
      <c r="Q92" s="3060"/>
      <c r="R92" s="3061" t="s">
        <v>105</v>
      </c>
      <c r="S92" s="3062"/>
      <c r="T92" s="3062"/>
      <c r="U92" s="3062"/>
      <c r="V92" s="3062"/>
      <c r="W92" s="3063"/>
      <c r="X92" s="3064" t="s">
        <v>106</v>
      </c>
      <c r="Y92" s="3064"/>
      <c r="Z92" s="3064"/>
      <c r="AA92" s="3064"/>
      <c r="AB92" s="3064"/>
      <c r="AC92" s="3065"/>
      <c r="AD92" s="3066" t="s">
        <v>107</v>
      </c>
      <c r="AE92" s="3066"/>
      <c r="AF92" s="3066"/>
      <c r="AG92" s="3066"/>
      <c r="AH92" s="3066"/>
      <c r="AI92" s="3066"/>
      <c r="AJ92" s="3066"/>
      <c r="AK92" s="3066"/>
      <c r="AL92" s="3066"/>
      <c r="AM92" s="3066"/>
      <c r="AN92" s="3066"/>
      <c r="AO92" s="3067"/>
      <c r="AP92" s="3068" t="s">
        <v>108</v>
      </c>
      <c r="AQ92" s="3071" t="s">
        <v>106</v>
      </c>
      <c r="AR92" s="3071" t="s">
        <v>109</v>
      </c>
      <c r="AS92" s="3071" t="s">
        <v>81</v>
      </c>
      <c r="AT92" s="3074" t="s">
        <v>110</v>
      </c>
      <c r="AU92" s="3082"/>
      <c r="AV92" s="3085"/>
      <c r="AW92" s="3056"/>
    </row>
    <row r="93" spans="1:95" s="56" customFormat="1" ht="12" x14ac:dyDescent="0.2">
      <c r="A93" s="3101"/>
      <c r="B93" s="3102"/>
      <c r="C93" s="3103"/>
      <c r="D93" s="3107"/>
      <c r="E93" s="3104"/>
      <c r="F93" s="3087" t="s">
        <v>111</v>
      </c>
      <c r="G93" s="3088"/>
      <c r="H93" s="3089" t="s">
        <v>112</v>
      </c>
      <c r="I93" s="3088"/>
      <c r="J93" s="3089" t="s">
        <v>113</v>
      </c>
      <c r="K93" s="3088"/>
      <c r="L93" s="3089" t="s">
        <v>114</v>
      </c>
      <c r="M93" s="3088"/>
      <c r="N93" s="3089" t="s">
        <v>115</v>
      </c>
      <c r="O93" s="3088"/>
      <c r="P93" s="3089" t="s">
        <v>116</v>
      </c>
      <c r="Q93" s="3098"/>
      <c r="R93" s="3087" t="s">
        <v>117</v>
      </c>
      <c r="S93" s="3088"/>
      <c r="T93" s="3089" t="s">
        <v>118</v>
      </c>
      <c r="U93" s="3088"/>
      <c r="V93" s="3089" t="s">
        <v>119</v>
      </c>
      <c r="W93" s="3098"/>
      <c r="X93" s="3097" t="s">
        <v>117</v>
      </c>
      <c r="Y93" s="3088"/>
      <c r="Z93" s="3089" t="s">
        <v>118</v>
      </c>
      <c r="AA93" s="3088"/>
      <c r="AB93" s="3089" t="s">
        <v>119</v>
      </c>
      <c r="AC93" s="3096"/>
      <c r="AD93" s="3097" t="s">
        <v>111</v>
      </c>
      <c r="AE93" s="3088"/>
      <c r="AF93" s="3089" t="s">
        <v>112</v>
      </c>
      <c r="AG93" s="3088"/>
      <c r="AH93" s="3089" t="s">
        <v>113</v>
      </c>
      <c r="AI93" s="3088"/>
      <c r="AJ93" s="3089" t="s">
        <v>114</v>
      </c>
      <c r="AK93" s="3088"/>
      <c r="AL93" s="3089" t="s">
        <v>115</v>
      </c>
      <c r="AM93" s="3088"/>
      <c r="AN93" s="3089" t="s">
        <v>116</v>
      </c>
      <c r="AO93" s="3088"/>
      <c r="AP93" s="3069"/>
      <c r="AQ93" s="3072"/>
      <c r="AR93" s="3072"/>
      <c r="AS93" s="3072"/>
      <c r="AT93" s="3075"/>
      <c r="AU93" s="3082"/>
      <c r="AV93" s="3085"/>
      <c r="AW93" s="3056"/>
    </row>
    <row r="94" spans="1:95" s="56" customFormat="1" ht="12" x14ac:dyDescent="0.2">
      <c r="A94" s="3103"/>
      <c r="B94" s="3104"/>
      <c r="C94" s="145" t="s">
        <v>120</v>
      </c>
      <c r="D94" s="146" t="s">
        <v>79</v>
      </c>
      <c r="E94" s="147" t="s">
        <v>121</v>
      </c>
      <c r="F94" s="148" t="s">
        <v>79</v>
      </c>
      <c r="G94" s="149" t="s">
        <v>121</v>
      </c>
      <c r="H94" s="148" t="s">
        <v>79</v>
      </c>
      <c r="I94" s="149" t="s">
        <v>121</v>
      </c>
      <c r="J94" s="148" t="s">
        <v>79</v>
      </c>
      <c r="K94" s="149" t="s">
        <v>121</v>
      </c>
      <c r="L94" s="148" t="s">
        <v>79</v>
      </c>
      <c r="M94" s="149" t="s">
        <v>121</v>
      </c>
      <c r="N94" s="148" t="s">
        <v>79</v>
      </c>
      <c r="O94" s="149" t="s">
        <v>121</v>
      </c>
      <c r="P94" s="148" t="s">
        <v>79</v>
      </c>
      <c r="Q94" s="150" t="s">
        <v>121</v>
      </c>
      <c r="R94" s="148" t="s">
        <v>79</v>
      </c>
      <c r="S94" s="149" t="s">
        <v>121</v>
      </c>
      <c r="T94" s="148" t="s">
        <v>79</v>
      </c>
      <c r="U94" s="149" t="s">
        <v>121</v>
      </c>
      <c r="V94" s="151" t="s">
        <v>79</v>
      </c>
      <c r="W94" s="147" t="s">
        <v>121</v>
      </c>
      <c r="X94" s="152" t="s">
        <v>79</v>
      </c>
      <c r="Y94" s="149" t="s">
        <v>121</v>
      </c>
      <c r="Z94" s="148" t="s">
        <v>79</v>
      </c>
      <c r="AA94" s="149" t="s">
        <v>121</v>
      </c>
      <c r="AB94" s="148" t="s">
        <v>79</v>
      </c>
      <c r="AC94" s="153" t="s">
        <v>121</v>
      </c>
      <c r="AD94" s="152" t="s">
        <v>79</v>
      </c>
      <c r="AE94" s="149" t="s">
        <v>121</v>
      </c>
      <c r="AF94" s="148" t="s">
        <v>79</v>
      </c>
      <c r="AG94" s="149" t="s">
        <v>121</v>
      </c>
      <c r="AH94" s="148" t="s">
        <v>79</v>
      </c>
      <c r="AI94" s="149" t="s">
        <v>121</v>
      </c>
      <c r="AJ94" s="148" t="s">
        <v>79</v>
      </c>
      <c r="AK94" s="149" t="s">
        <v>121</v>
      </c>
      <c r="AL94" s="148" t="s">
        <v>79</v>
      </c>
      <c r="AM94" s="149" t="s">
        <v>121</v>
      </c>
      <c r="AN94" s="148" t="s">
        <v>79</v>
      </c>
      <c r="AO94" s="149" t="s">
        <v>121</v>
      </c>
      <c r="AP94" s="3070"/>
      <c r="AQ94" s="3073"/>
      <c r="AR94" s="3073"/>
      <c r="AS94" s="3073"/>
      <c r="AT94" s="3076"/>
      <c r="AU94" s="3083"/>
      <c r="AV94" s="3086"/>
      <c r="AW94" s="3057"/>
      <c r="CA94" s="40"/>
      <c r="CB94" s="40"/>
    </row>
    <row r="95" spans="1:95" s="56" customFormat="1" x14ac:dyDescent="0.25">
      <c r="A95" s="3090" t="s">
        <v>122</v>
      </c>
      <c r="B95" s="3091"/>
      <c r="C95" s="154">
        <f>SUM(D95:E95)</f>
        <v>0</v>
      </c>
      <c r="D95" s="155">
        <f>+F95+H95+J95+L95+N95+P95+R95+T95+V95+X95+Z95+AB95</f>
        <v>0</v>
      </c>
      <c r="E95" s="156">
        <f>+G95+I95+K95+M95+O95+Q95+S95+U95+W95+Y95+AA95+AC95</f>
        <v>0</v>
      </c>
      <c r="F95" s="157"/>
      <c r="G95" s="158"/>
      <c r="H95" s="159"/>
      <c r="I95" s="158"/>
      <c r="J95" s="159"/>
      <c r="K95" s="158"/>
      <c r="L95" s="159"/>
      <c r="M95" s="158"/>
      <c r="N95" s="159"/>
      <c r="O95" s="158"/>
      <c r="P95" s="159"/>
      <c r="Q95" s="160"/>
      <c r="R95" s="157"/>
      <c r="S95" s="158"/>
      <c r="T95" s="159"/>
      <c r="U95" s="158"/>
      <c r="V95" s="159"/>
      <c r="W95" s="160"/>
      <c r="X95" s="161"/>
      <c r="Y95" s="158"/>
      <c r="Z95" s="159"/>
      <c r="AA95" s="162"/>
      <c r="AB95" s="161"/>
      <c r="AC95" s="163"/>
      <c r="AD95" s="161"/>
      <c r="AE95" s="162"/>
      <c r="AF95" s="159"/>
      <c r="AG95" s="158"/>
      <c r="AH95" s="159"/>
      <c r="AI95" s="162"/>
      <c r="AJ95" s="159"/>
      <c r="AK95" s="158"/>
      <c r="AL95" s="159"/>
      <c r="AM95" s="162"/>
      <c r="AN95" s="161"/>
      <c r="AO95" s="158"/>
      <c r="AP95" s="164"/>
      <c r="AQ95" s="165"/>
      <c r="AR95" s="166"/>
      <c r="AS95" s="166"/>
      <c r="AT95" s="163"/>
      <c r="AU95" s="167"/>
      <c r="AV95" s="158"/>
      <c r="AW95" s="168"/>
      <c r="AX95" t="str">
        <f>CA95&amp;CB95&amp;CC95</f>
        <v/>
      </c>
      <c r="AZ95" t="str">
        <f>CA95&amp;CB95</f>
        <v/>
      </c>
      <c r="CA95" s="18" t="str">
        <f>IF(AND($C95&gt;0,AU95="")," * No olvide digitar la variable Pueblos originarios. Digite Cero si no tiene.",IF(AU95&gt;$C95," * La variable Pueblos originarios No puede ser mayor al Total.",""))</f>
        <v/>
      </c>
      <c r="CB95" s="18" t="str">
        <f>IF(AND($C95&gt;0,AV95=""),"  * No olvide digitar la variable Migrantes. Digite Cero si no tiene.",IF(AV95&gt;$C95,"  * La variable Migrantes No puede ser mayor al Total.",""))</f>
        <v/>
      </c>
      <c r="CC95" s="18" t="str">
        <f>IF(AND($C95&gt;0,AW95="")," * No olvide digitar la variable Niños y niñas Mejor Niñez. Digite Cero si no tiene.",IF(AW95&gt;$C95," * La variable Niños y niñas Mejor Niñez No puede ser mayor al Total.",""))</f>
        <v/>
      </c>
      <c r="CO95" s="169">
        <f>IF(AND($C95&gt;0,AU95=""),1,IF(AU95&gt;$C95,1,0))</f>
        <v>0</v>
      </c>
      <c r="CP95" s="169">
        <f>IF(AND($C95&gt;0,AV95=""),1,IF(AV95&gt;$C95,1,0))</f>
        <v>0</v>
      </c>
      <c r="CQ95" s="169">
        <f>IF(AND($C95&gt;0,AW95=""),1,IF(AW95&gt;$C95,1,0))</f>
        <v>0</v>
      </c>
    </row>
    <row r="96" spans="1:95" s="56" customFormat="1" x14ac:dyDescent="0.25">
      <c r="A96" s="3092" t="s">
        <v>123</v>
      </c>
      <c r="B96" s="3093"/>
      <c r="C96" s="170">
        <f t="shared" ref="C96:C98" si="60">SUM(D96:E96)</f>
        <v>0</v>
      </c>
      <c r="D96" s="171">
        <f t="shared" ref="D96:E98" si="61">+F96+H96+J96+L96+N96+P96+R96+T96+V96+X96+Z96+AB96</f>
        <v>0</v>
      </c>
      <c r="E96" s="172">
        <f t="shared" si="61"/>
        <v>0</v>
      </c>
      <c r="F96" s="173"/>
      <c r="G96" s="174"/>
      <c r="H96" s="175"/>
      <c r="I96" s="174"/>
      <c r="J96" s="175"/>
      <c r="K96" s="174"/>
      <c r="L96" s="175"/>
      <c r="M96" s="174"/>
      <c r="N96" s="175"/>
      <c r="O96" s="174"/>
      <c r="P96" s="175"/>
      <c r="Q96" s="176"/>
      <c r="R96" s="173"/>
      <c r="S96" s="174"/>
      <c r="T96" s="175"/>
      <c r="U96" s="174"/>
      <c r="V96" s="175"/>
      <c r="W96" s="176"/>
      <c r="X96" s="167"/>
      <c r="Y96" s="174"/>
      <c r="Z96" s="175"/>
      <c r="AA96" s="158"/>
      <c r="AB96" s="167"/>
      <c r="AC96" s="163"/>
      <c r="AD96" s="167"/>
      <c r="AE96" s="158"/>
      <c r="AF96" s="175"/>
      <c r="AG96" s="158"/>
      <c r="AH96" s="175"/>
      <c r="AI96" s="158"/>
      <c r="AJ96" s="175"/>
      <c r="AK96" s="158"/>
      <c r="AL96" s="175"/>
      <c r="AM96" s="158"/>
      <c r="AN96" s="167"/>
      <c r="AO96" s="158"/>
      <c r="AP96" s="177"/>
      <c r="AQ96" s="166"/>
      <c r="AR96" s="166"/>
      <c r="AS96" s="166"/>
      <c r="AT96" s="163"/>
      <c r="AU96" s="167"/>
      <c r="AV96" s="158"/>
      <c r="AW96" s="168"/>
      <c r="AX96" t="str">
        <f t="shared" ref="AX96:AX97" si="62">CA96&amp;CB96&amp;CC96</f>
        <v/>
      </c>
      <c r="AZ96" t="str">
        <f>CA96&amp;CB96</f>
        <v/>
      </c>
      <c r="CA96" s="18" t="str">
        <f>IF(AND($C96&gt;0,AU96="")," * No olvide digitar la variable Pueblos originarios. Digite Cero si no tiene.",IF(AU96&gt;$C96," * La variable Pueblos originarios No puede ser mayor al Total.",""))</f>
        <v/>
      </c>
      <c r="CB96" s="18" t="str">
        <f t="shared" ref="CB96:CB98" si="63">IF(AND($C96&gt;0,AV96=""),"  * No olvide digitar la variable Migrantes. Digite Cero si no tiene.",IF(AV96&gt;$C96,"  * La variable Migrantes No puede ser mayor al Total.",""))</f>
        <v/>
      </c>
      <c r="CC96" s="18" t="str">
        <f t="shared" ref="CC96:CC97" si="64">IF(AND($C96&gt;0,AW96="")," * No olvide digitar la variable Niños y niñas Mejor Niñez. Digite Cero si no tiene.",IF(AW96&gt;$C96," * La variable Niños y niñas Mejor Niñez No puede ser mayor al Total.",""))</f>
        <v/>
      </c>
      <c r="CO96" s="169">
        <f t="shared" ref="CO96:CQ98" si="65">IF(AND($C96&gt;0,AU96=""),1,IF(AU96&gt;$C96,1,0))</f>
        <v>0</v>
      </c>
      <c r="CP96" s="169">
        <f t="shared" si="65"/>
        <v>0</v>
      </c>
      <c r="CQ96" s="169">
        <f t="shared" si="65"/>
        <v>0</v>
      </c>
    </row>
    <row r="97" spans="1:101" s="56" customFormat="1" x14ac:dyDescent="0.25">
      <c r="A97" s="3092" t="s">
        <v>124</v>
      </c>
      <c r="B97" s="3093"/>
      <c r="C97" s="178">
        <f t="shared" si="60"/>
        <v>0</v>
      </c>
      <c r="D97" s="171">
        <f t="shared" si="61"/>
        <v>0</v>
      </c>
      <c r="E97" s="172">
        <f t="shared" si="61"/>
        <v>0</v>
      </c>
      <c r="F97" s="173"/>
      <c r="G97" s="158"/>
      <c r="H97" s="175"/>
      <c r="I97" s="158"/>
      <c r="J97" s="175"/>
      <c r="K97" s="158"/>
      <c r="L97" s="175"/>
      <c r="M97" s="158"/>
      <c r="N97" s="175"/>
      <c r="O97" s="158"/>
      <c r="P97" s="175"/>
      <c r="Q97" s="160"/>
      <c r="R97" s="173"/>
      <c r="S97" s="158"/>
      <c r="T97" s="175"/>
      <c r="U97" s="158"/>
      <c r="V97" s="175"/>
      <c r="W97" s="160"/>
      <c r="X97" s="167"/>
      <c r="Y97" s="158"/>
      <c r="Z97" s="175"/>
      <c r="AA97" s="158"/>
      <c r="AB97" s="167"/>
      <c r="AC97" s="163"/>
      <c r="AD97" s="167"/>
      <c r="AE97" s="158"/>
      <c r="AF97" s="175"/>
      <c r="AG97" s="158"/>
      <c r="AH97" s="175"/>
      <c r="AI97" s="158"/>
      <c r="AJ97" s="175"/>
      <c r="AK97" s="158"/>
      <c r="AL97" s="175"/>
      <c r="AM97" s="158"/>
      <c r="AN97" s="167"/>
      <c r="AO97" s="158"/>
      <c r="AP97" s="177"/>
      <c r="AQ97" s="166"/>
      <c r="AR97" s="166"/>
      <c r="AS97" s="166"/>
      <c r="AT97" s="163"/>
      <c r="AU97" s="167"/>
      <c r="AV97" s="158"/>
      <c r="AW97" s="168"/>
      <c r="AX97" t="str">
        <f t="shared" si="62"/>
        <v/>
      </c>
      <c r="AZ97" t="str">
        <f>CA97&amp;CB97</f>
        <v/>
      </c>
      <c r="CA97" s="18" t="str">
        <f t="shared" ref="CA97:CA98" si="66">IF(AND($C97&gt;0,AU97="")," * No olvide digitar la variable Pueblos originarios. Digite Cero si no tiene.",IF(AU97&gt;$C97," * La variable Pueblos originarios No puede ser mayor al Total.",""))</f>
        <v/>
      </c>
      <c r="CB97" s="18" t="str">
        <f t="shared" si="63"/>
        <v/>
      </c>
      <c r="CC97" s="18" t="str">
        <f t="shared" si="64"/>
        <v/>
      </c>
      <c r="CO97" s="169">
        <f t="shared" si="65"/>
        <v>0</v>
      </c>
      <c r="CP97" s="169">
        <f t="shared" si="65"/>
        <v>0</v>
      </c>
      <c r="CQ97" s="169">
        <f t="shared" si="65"/>
        <v>0</v>
      </c>
    </row>
    <row r="98" spans="1:101" s="56" customFormat="1" x14ac:dyDescent="0.25">
      <c r="A98" s="3094" t="s">
        <v>125</v>
      </c>
      <c r="B98" s="3095"/>
      <c r="C98" s="179">
        <f t="shared" si="60"/>
        <v>0</v>
      </c>
      <c r="D98" s="180">
        <f t="shared" si="61"/>
        <v>0</v>
      </c>
      <c r="E98" s="181">
        <f t="shared" si="61"/>
        <v>0</v>
      </c>
      <c r="F98" s="182"/>
      <c r="G98" s="183"/>
      <c r="H98" s="184"/>
      <c r="I98" s="183"/>
      <c r="J98" s="184"/>
      <c r="K98" s="183"/>
      <c r="L98" s="184"/>
      <c r="M98" s="183"/>
      <c r="N98" s="184"/>
      <c r="O98" s="183"/>
      <c r="P98" s="184"/>
      <c r="Q98" s="185"/>
      <c r="R98" s="182"/>
      <c r="S98" s="183"/>
      <c r="T98" s="184"/>
      <c r="U98" s="183"/>
      <c r="V98" s="184"/>
      <c r="W98" s="185"/>
      <c r="X98" s="186"/>
      <c r="Y98" s="187"/>
      <c r="Z98" s="188"/>
      <c r="AA98" s="187"/>
      <c r="AB98" s="186"/>
      <c r="AC98" s="189"/>
      <c r="AD98" s="190"/>
      <c r="AE98" s="183"/>
      <c r="AF98" s="184"/>
      <c r="AG98" s="183"/>
      <c r="AH98" s="184"/>
      <c r="AI98" s="183"/>
      <c r="AJ98" s="184"/>
      <c r="AK98" s="183"/>
      <c r="AL98" s="184"/>
      <c r="AM98" s="183"/>
      <c r="AN98" s="190"/>
      <c r="AO98" s="183"/>
      <c r="AP98" s="191"/>
      <c r="AQ98" s="192"/>
      <c r="AR98" s="192"/>
      <c r="AS98" s="192"/>
      <c r="AT98" s="193"/>
      <c r="AU98" s="190"/>
      <c r="AV98" s="183"/>
      <c r="AW98" s="194"/>
      <c r="AX98" t="str">
        <f>CA98&amp;CB98&amp;CC98</f>
        <v/>
      </c>
      <c r="AZ98"/>
      <c r="CA98" s="18" t="str">
        <f t="shared" si="66"/>
        <v/>
      </c>
      <c r="CB98" s="18" t="str">
        <f t="shared" si="63"/>
        <v/>
      </c>
      <c r="CC98" s="18" t="str">
        <f>IF(AND($C98&gt;0,AW98="")," * No olvide digitar la variable Niños y niñas Mejor Niñez. Digite Cero si no tiene.",IF(AW98&gt;$C98," * La variable Niños y niñas Mejor Niñez No puede ser mayor al Total.",""))</f>
        <v/>
      </c>
      <c r="CO98" s="169">
        <f t="shared" si="65"/>
        <v>0</v>
      </c>
      <c r="CP98" s="169">
        <f t="shared" si="65"/>
        <v>0</v>
      </c>
      <c r="CQ98" s="169">
        <f t="shared" si="65"/>
        <v>0</v>
      </c>
    </row>
    <row r="99" spans="1:101" s="56" customFormat="1" ht="12" x14ac:dyDescent="0.2">
      <c r="A99" s="139" t="s">
        <v>126</v>
      </c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</row>
    <row r="100" spans="1:101" s="56" customFormat="1" ht="12" x14ac:dyDescent="0.2">
      <c r="A100" s="2992" t="s">
        <v>99</v>
      </c>
      <c r="B100" s="2987"/>
      <c r="C100" s="2992" t="s">
        <v>100</v>
      </c>
      <c r="D100" s="3108"/>
      <c r="E100" s="2987"/>
      <c r="F100" s="3115" t="s">
        <v>127</v>
      </c>
      <c r="G100" s="3116"/>
      <c r="H100" s="3116"/>
      <c r="I100" s="3116"/>
      <c r="J100" s="3116"/>
      <c r="K100" s="3116"/>
      <c r="L100" s="3116"/>
      <c r="M100" s="3116"/>
      <c r="N100" s="3116"/>
      <c r="O100" s="3116"/>
      <c r="P100" s="3116"/>
      <c r="Q100" s="3117"/>
      <c r="R100" s="3116" t="s">
        <v>128</v>
      </c>
      <c r="S100" s="3116"/>
      <c r="T100" s="3116"/>
      <c r="U100" s="3116"/>
      <c r="V100" s="3116"/>
      <c r="W100" s="3117"/>
      <c r="X100" s="3117" t="s">
        <v>129</v>
      </c>
      <c r="Y100" s="3118"/>
      <c r="Z100" s="3118"/>
      <c r="AA100" s="3118"/>
      <c r="AB100" s="3118"/>
      <c r="AC100" s="3119"/>
      <c r="AD100" s="3120" t="s">
        <v>130</v>
      </c>
      <c r="AE100" s="3120"/>
      <c r="AF100" s="3120"/>
      <c r="AG100" s="3120"/>
      <c r="AH100" s="3120"/>
      <c r="AI100" s="3121"/>
      <c r="AJ100" s="3108" t="s">
        <v>12</v>
      </c>
      <c r="AK100" s="3111" t="s">
        <v>13</v>
      </c>
      <c r="AL100" s="3026" t="s">
        <v>103</v>
      </c>
    </row>
    <row r="101" spans="1:101" s="56" customFormat="1" ht="12" x14ac:dyDescent="0.2">
      <c r="A101" s="3124"/>
      <c r="B101" s="2994"/>
      <c r="C101" s="3042"/>
      <c r="D101" s="3110"/>
      <c r="E101" s="2988"/>
      <c r="F101" s="3087" t="s">
        <v>111</v>
      </c>
      <c r="G101" s="3088"/>
      <c r="H101" s="3089" t="s">
        <v>112</v>
      </c>
      <c r="I101" s="3088"/>
      <c r="J101" s="3089" t="s">
        <v>113</v>
      </c>
      <c r="K101" s="3088"/>
      <c r="L101" s="3089" t="s">
        <v>114</v>
      </c>
      <c r="M101" s="3088"/>
      <c r="N101" s="3089" t="s">
        <v>115</v>
      </c>
      <c r="O101" s="3088"/>
      <c r="P101" s="3089" t="s">
        <v>116</v>
      </c>
      <c r="Q101" s="3098"/>
      <c r="R101" s="2989" t="s">
        <v>117</v>
      </c>
      <c r="S101" s="2990"/>
      <c r="T101" s="2989" t="s">
        <v>118</v>
      </c>
      <c r="U101" s="2990"/>
      <c r="V101" s="2989" t="s">
        <v>131</v>
      </c>
      <c r="W101" s="2990"/>
      <c r="X101" s="3025" t="s">
        <v>117</v>
      </c>
      <c r="Y101" s="2990"/>
      <c r="Z101" s="2989" t="s">
        <v>118</v>
      </c>
      <c r="AA101" s="2990"/>
      <c r="AB101" s="3122" t="s">
        <v>131</v>
      </c>
      <c r="AC101" s="3123"/>
      <c r="AD101" s="3025" t="s">
        <v>132</v>
      </c>
      <c r="AE101" s="3025"/>
      <c r="AF101" s="3025"/>
      <c r="AG101" s="2990"/>
      <c r="AH101" s="2989" t="s">
        <v>133</v>
      </c>
      <c r="AI101" s="2990"/>
      <c r="AJ101" s="3109"/>
      <c r="AK101" s="3112"/>
      <c r="AL101" s="3114"/>
    </row>
    <row r="102" spans="1:101" s="56" customFormat="1" ht="31.5" x14ac:dyDescent="0.2">
      <c r="A102" s="3042"/>
      <c r="B102" s="2988"/>
      <c r="C102" s="3" t="s">
        <v>120</v>
      </c>
      <c r="D102" s="195" t="s">
        <v>79</v>
      </c>
      <c r="E102" s="8" t="s">
        <v>121</v>
      </c>
      <c r="F102" s="196" t="s">
        <v>79</v>
      </c>
      <c r="G102" s="197" t="s">
        <v>121</v>
      </c>
      <c r="H102" s="196" t="s">
        <v>79</v>
      </c>
      <c r="I102" s="197" t="s">
        <v>121</v>
      </c>
      <c r="J102" s="196" t="s">
        <v>79</v>
      </c>
      <c r="K102" s="197" t="s">
        <v>121</v>
      </c>
      <c r="L102" s="196" t="s">
        <v>79</v>
      </c>
      <c r="M102" s="197" t="s">
        <v>121</v>
      </c>
      <c r="N102" s="196" t="s">
        <v>79</v>
      </c>
      <c r="O102" s="197" t="s">
        <v>121</v>
      </c>
      <c r="P102" s="196" t="s">
        <v>79</v>
      </c>
      <c r="Q102" s="197" t="s">
        <v>121</v>
      </c>
      <c r="R102" s="196" t="s">
        <v>79</v>
      </c>
      <c r="S102" s="197" t="s">
        <v>121</v>
      </c>
      <c r="T102" s="196" t="s">
        <v>79</v>
      </c>
      <c r="U102" s="197" t="s">
        <v>121</v>
      </c>
      <c r="V102" s="196" t="s">
        <v>79</v>
      </c>
      <c r="W102" s="197" t="s">
        <v>121</v>
      </c>
      <c r="X102" s="198" t="s">
        <v>79</v>
      </c>
      <c r="Y102" s="197" t="s">
        <v>121</v>
      </c>
      <c r="Z102" s="196" t="s">
        <v>79</v>
      </c>
      <c r="AA102" s="197" t="s">
        <v>121</v>
      </c>
      <c r="AB102" s="3" t="s">
        <v>79</v>
      </c>
      <c r="AC102" s="199" t="s">
        <v>121</v>
      </c>
      <c r="AD102" s="200" t="s">
        <v>134</v>
      </c>
      <c r="AE102" s="131" t="s">
        <v>109</v>
      </c>
      <c r="AF102" s="201" t="s">
        <v>81</v>
      </c>
      <c r="AG102" s="202" t="s">
        <v>110</v>
      </c>
      <c r="AH102" s="3" t="s">
        <v>135</v>
      </c>
      <c r="AI102" s="197" t="s">
        <v>136</v>
      </c>
      <c r="AJ102" s="3110"/>
      <c r="AK102" s="3113"/>
      <c r="AL102" s="3027"/>
    </row>
    <row r="103" spans="1:101" s="56" customFormat="1" x14ac:dyDescent="0.25">
      <c r="A103" s="3008" t="s">
        <v>122</v>
      </c>
      <c r="B103" s="3009"/>
      <c r="C103" s="203">
        <f>SUM(D103:E103)</f>
        <v>0</v>
      </c>
      <c r="D103" s="204">
        <f>SUM(F103+H103+J103+L103+N103+P103+R103+T103+V103+X103+Z103+AB103)</f>
        <v>0</v>
      </c>
      <c r="E103" s="205">
        <f>SUM(G103+I103+K103+M103+O103+Q103+S103+U103+W103+Y103+AA103+AC103)</f>
        <v>0</v>
      </c>
      <c r="F103" s="10"/>
      <c r="G103" s="17"/>
      <c r="H103" s="10"/>
      <c r="I103" s="17"/>
      <c r="J103" s="10"/>
      <c r="K103" s="17"/>
      <c r="L103" s="10"/>
      <c r="M103" s="17"/>
      <c r="N103" s="10"/>
      <c r="O103" s="17"/>
      <c r="P103" s="10"/>
      <c r="Q103" s="17"/>
      <c r="R103" s="10"/>
      <c r="S103" s="17"/>
      <c r="T103" s="10"/>
      <c r="U103" s="17"/>
      <c r="V103" s="10"/>
      <c r="W103" s="17"/>
      <c r="X103" s="11"/>
      <c r="Y103" s="17"/>
      <c r="Z103" s="10"/>
      <c r="AA103" s="17"/>
      <c r="AB103" s="10"/>
      <c r="AC103" s="206"/>
      <c r="AD103" s="207"/>
      <c r="AE103" s="208"/>
      <c r="AF103" s="208"/>
      <c r="AG103" s="209"/>
      <c r="AH103" s="10"/>
      <c r="AI103" s="17"/>
      <c r="AJ103" s="10"/>
      <c r="AK103" s="12"/>
      <c r="AL103" s="17"/>
      <c r="AM103" t="str">
        <f>CG103&amp;CH103</f>
        <v/>
      </c>
      <c r="CG103" s="18" t="str">
        <f>IF(AND($C103&gt;0,AJ103="")," * No olvide digitar la variable Pueblos Originarios. Digite Cero si no tiene.",IF(AJ103&gt;$C103,"  * La variable Pueblos Originarios No puede ser mayor al Total.",""))</f>
        <v/>
      </c>
      <c r="CH103" s="18" t="str">
        <f>IF(AND($C103&gt;0,AK103="")," * No olvide digitar la variable Migrantes. Digite Cero si no tiene.",IF(AK103&gt;$C103,"  * La variable Migrantes No puede ser mayor al Total.",""))</f>
        <v/>
      </c>
      <c r="CI103" s="18" t="str">
        <f>IF(AND($C103&gt;0,AL103="")," * No olvide digitar la variable Niños y niñas Mejor Niñez. Digite Cero si no tiene.",IF(AL103&gt;$C103,"  * La variable Niños y niñas Mejor Niñez No puede ser mayor al Total.",""))</f>
        <v/>
      </c>
      <c r="CU103" s="169">
        <f>IF(AND($C103&gt;0,AJ103=""),1,IF(AJ103&gt;$C103,1,0))</f>
        <v>0</v>
      </c>
      <c r="CV103" s="169">
        <f>IF(AND($C103&gt;0,AK103=""),1,IF(AK103&gt;$C103,1,0))</f>
        <v>0</v>
      </c>
      <c r="CW103" s="169">
        <f>IF(AND($C103&gt;0,AL103=""),1,IF(AL103&gt;$C103,1,0))</f>
        <v>0</v>
      </c>
    </row>
    <row r="104" spans="1:101" s="56" customFormat="1" x14ac:dyDescent="0.25">
      <c r="A104" s="3010" t="s">
        <v>123</v>
      </c>
      <c r="B104" s="3011"/>
      <c r="C104" s="210">
        <f>SUM(D104:E104)</f>
        <v>0</v>
      </c>
      <c r="D104" s="211">
        <f t="shared" ref="D104:E106" si="67">SUM(F104+H104+J104+L104+N104+P104+R104+T104+V104+X104+Z104+AB104)</f>
        <v>0</v>
      </c>
      <c r="E104" s="212">
        <f t="shared" si="67"/>
        <v>0</v>
      </c>
      <c r="F104" s="22"/>
      <c r="G104" s="28"/>
      <c r="H104" s="22"/>
      <c r="I104" s="28"/>
      <c r="J104" s="22"/>
      <c r="K104" s="28"/>
      <c r="L104" s="22"/>
      <c r="M104" s="28"/>
      <c r="N104" s="22"/>
      <c r="O104" s="28"/>
      <c r="P104" s="22"/>
      <c r="Q104" s="28"/>
      <c r="R104" s="22"/>
      <c r="S104" s="28"/>
      <c r="T104" s="22"/>
      <c r="U104" s="28"/>
      <c r="V104" s="22"/>
      <c r="W104" s="28"/>
      <c r="X104" s="23"/>
      <c r="Y104" s="28"/>
      <c r="Z104" s="22"/>
      <c r="AA104" s="28"/>
      <c r="AB104" s="22"/>
      <c r="AC104" s="213"/>
      <c r="AD104" s="214"/>
      <c r="AE104" s="215"/>
      <c r="AF104" s="215"/>
      <c r="AG104" s="216"/>
      <c r="AH104" s="22"/>
      <c r="AI104" s="28"/>
      <c r="AJ104" s="22"/>
      <c r="AK104" s="24"/>
      <c r="AL104" s="28"/>
      <c r="AM104" t="str">
        <f>CG104&amp;CH104</f>
        <v/>
      </c>
      <c r="CG104" s="18" t="str">
        <f t="shared" ref="CG104:CG106" si="68">IF(AND($C104&gt;0,AJ104="")," * No olvide digitar la variable Pueblos Originarios. Digite Cero si no tiene.",IF(AJ104&gt;$C104,"  * La variable Pueblos Originarios No puede ser mayor al Total.",""))</f>
        <v/>
      </c>
      <c r="CH104" s="18" t="str">
        <f t="shared" ref="CH104:CH106" si="69">IF(AND($C104&gt;0,AK104="")," * No olvide digitar la variable Migrantes. Digite Cero si no tiene.",IF(AK104&gt;$C104,"  * La variable Migrantes No puede ser mayor al Total.",""))</f>
        <v/>
      </c>
      <c r="CI104" s="18" t="str">
        <f t="shared" ref="CI104:CI106" si="70">IF(AND($C104&gt;0,AL104="")," * No olvide digitar la variable Niños y niñas Mejor Niñez. Digite Cero si no tiene.",IF(AL104&gt;$C104,"  * La variable Niños y niñas Mejor Niñez No puede ser mayor al Total.",""))</f>
        <v/>
      </c>
      <c r="CU104" s="169">
        <f t="shared" ref="CU104:CW106" si="71">IF(AND($C104&gt;0,AJ104=""),1,IF(AJ104&gt;$C104,1,0))</f>
        <v>0</v>
      </c>
      <c r="CV104" s="169">
        <f t="shared" si="71"/>
        <v>0</v>
      </c>
      <c r="CW104" s="169">
        <f t="shared" si="71"/>
        <v>0</v>
      </c>
    </row>
    <row r="105" spans="1:101" s="56" customFormat="1" x14ac:dyDescent="0.25">
      <c r="A105" s="3010" t="s">
        <v>124</v>
      </c>
      <c r="B105" s="3011"/>
      <c r="C105" s="210">
        <f>SUM(D105:E105)</f>
        <v>0</v>
      </c>
      <c r="D105" s="211">
        <f t="shared" si="67"/>
        <v>0</v>
      </c>
      <c r="E105" s="212">
        <f t="shared" si="67"/>
        <v>0</v>
      </c>
      <c r="F105" s="22"/>
      <c r="G105" s="28"/>
      <c r="H105" s="22"/>
      <c r="I105" s="28"/>
      <c r="J105" s="22"/>
      <c r="K105" s="28"/>
      <c r="L105" s="22"/>
      <c r="M105" s="28"/>
      <c r="N105" s="22"/>
      <c r="O105" s="28"/>
      <c r="P105" s="22"/>
      <c r="Q105" s="28"/>
      <c r="R105" s="22"/>
      <c r="S105" s="28"/>
      <c r="T105" s="22"/>
      <c r="U105" s="28"/>
      <c r="V105" s="22"/>
      <c r="W105" s="28"/>
      <c r="X105" s="23"/>
      <c r="Y105" s="28"/>
      <c r="Z105" s="22"/>
      <c r="AA105" s="28"/>
      <c r="AB105" s="22"/>
      <c r="AC105" s="213"/>
      <c r="AD105" s="214"/>
      <c r="AE105" s="215"/>
      <c r="AF105" s="215"/>
      <c r="AG105" s="216"/>
      <c r="AH105" s="22"/>
      <c r="AI105" s="28"/>
      <c r="AJ105" s="22"/>
      <c r="AK105" s="24"/>
      <c r="AL105" s="28"/>
      <c r="AM105" t="str">
        <f>CG105&amp;CH105</f>
        <v/>
      </c>
      <c r="CG105" s="18" t="str">
        <f t="shared" si="68"/>
        <v/>
      </c>
      <c r="CH105" s="18" t="str">
        <f t="shared" si="69"/>
        <v/>
      </c>
      <c r="CI105" s="18" t="str">
        <f t="shared" si="70"/>
        <v/>
      </c>
      <c r="CU105" s="169">
        <f t="shared" si="71"/>
        <v>0</v>
      </c>
      <c r="CV105" s="169">
        <f t="shared" si="71"/>
        <v>0</v>
      </c>
      <c r="CW105" s="169">
        <f t="shared" si="71"/>
        <v>0</v>
      </c>
    </row>
    <row r="106" spans="1:101" s="56" customFormat="1" x14ac:dyDescent="0.25">
      <c r="A106" s="3020" t="s">
        <v>125</v>
      </c>
      <c r="B106" s="3021"/>
      <c r="C106" s="217">
        <f>SUM(D106:E106)</f>
        <v>0</v>
      </c>
      <c r="D106" s="218">
        <f t="shared" si="67"/>
        <v>0</v>
      </c>
      <c r="E106" s="219">
        <f t="shared" si="67"/>
        <v>0</v>
      </c>
      <c r="F106" s="30"/>
      <c r="G106" s="37"/>
      <c r="H106" s="30"/>
      <c r="I106" s="37"/>
      <c r="J106" s="30"/>
      <c r="K106" s="37"/>
      <c r="L106" s="30"/>
      <c r="M106" s="37"/>
      <c r="N106" s="30"/>
      <c r="O106" s="37"/>
      <c r="P106" s="30"/>
      <c r="Q106" s="37"/>
      <c r="R106" s="30"/>
      <c r="S106" s="37"/>
      <c r="T106" s="30"/>
      <c r="U106" s="37"/>
      <c r="V106" s="30"/>
      <c r="W106" s="37"/>
      <c r="X106" s="31"/>
      <c r="Y106" s="37"/>
      <c r="Z106" s="30"/>
      <c r="AA106" s="37"/>
      <c r="AB106" s="30"/>
      <c r="AC106" s="220"/>
      <c r="AD106" s="221"/>
      <c r="AE106" s="222"/>
      <c r="AF106" s="222"/>
      <c r="AG106" s="223"/>
      <c r="AH106" s="224"/>
      <c r="AI106" s="225"/>
      <c r="AJ106" s="30"/>
      <c r="AK106" s="32"/>
      <c r="AL106" s="37"/>
      <c r="AM106" t="str">
        <f>CG106&amp;CH106</f>
        <v/>
      </c>
      <c r="CG106" s="18" t="str">
        <f t="shared" si="68"/>
        <v/>
      </c>
      <c r="CH106" s="18" t="str">
        <f t="shared" si="69"/>
        <v/>
      </c>
      <c r="CI106" s="18" t="str">
        <f t="shared" si="70"/>
        <v/>
      </c>
      <c r="CU106" s="169">
        <f t="shared" si="71"/>
        <v>0</v>
      </c>
      <c r="CV106" s="169">
        <f>IF(AND($C106&gt;0,AK106=""),1,IF(AK106&gt;$C106,1,0))</f>
        <v>0</v>
      </c>
      <c r="CW106" s="169">
        <f t="shared" si="71"/>
        <v>0</v>
      </c>
    </row>
    <row r="107" spans="1:101" s="56" customFormat="1" ht="12" x14ac:dyDescent="0.2">
      <c r="A107" s="139" t="s">
        <v>137</v>
      </c>
      <c r="B107" s="22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</row>
    <row r="108" spans="1:101" x14ac:dyDescent="0.25">
      <c r="A108" s="2992" t="s">
        <v>138</v>
      </c>
      <c r="B108" s="2987"/>
      <c r="C108" s="2992" t="s">
        <v>91</v>
      </c>
      <c r="D108" s="3108"/>
      <c r="E108" s="2987"/>
      <c r="F108" s="2989" t="s">
        <v>139</v>
      </c>
      <c r="G108" s="3025"/>
      <c r="H108" s="3025"/>
      <c r="I108" s="3025"/>
      <c r="J108" s="3025"/>
      <c r="K108" s="3025"/>
      <c r="L108" s="3025"/>
      <c r="M108" s="2990"/>
    </row>
    <row r="109" spans="1:101" x14ac:dyDescent="0.25">
      <c r="A109" s="3124"/>
      <c r="B109" s="2994"/>
      <c r="C109" s="3124"/>
      <c r="D109" s="3109"/>
      <c r="E109" s="2994"/>
      <c r="F109" s="2989" t="s">
        <v>140</v>
      </c>
      <c r="G109" s="2990"/>
      <c r="H109" s="2989" t="s">
        <v>141</v>
      </c>
      <c r="I109" s="2990"/>
      <c r="J109" s="2989" t="s">
        <v>142</v>
      </c>
      <c r="K109" s="2990"/>
      <c r="L109" s="2989" t="s">
        <v>16</v>
      </c>
      <c r="M109" s="2990"/>
    </row>
    <row r="110" spans="1:101" x14ac:dyDescent="0.25">
      <c r="A110" s="3042"/>
      <c r="B110" s="2988"/>
      <c r="C110" s="227" t="s">
        <v>120</v>
      </c>
      <c r="D110" s="195" t="s">
        <v>79</v>
      </c>
      <c r="E110" s="197" t="s">
        <v>121</v>
      </c>
      <c r="F110" s="3" t="s">
        <v>79</v>
      </c>
      <c r="G110" s="197" t="s">
        <v>121</v>
      </c>
      <c r="H110" s="3" t="s">
        <v>79</v>
      </c>
      <c r="I110" s="197" t="s">
        <v>121</v>
      </c>
      <c r="J110" s="3" t="s">
        <v>79</v>
      </c>
      <c r="K110" s="197" t="s">
        <v>121</v>
      </c>
      <c r="L110" s="3" t="s">
        <v>79</v>
      </c>
      <c r="M110" s="197" t="s">
        <v>121</v>
      </c>
    </row>
    <row r="111" spans="1:101" x14ac:dyDescent="0.25">
      <c r="A111" s="3125" t="s">
        <v>143</v>
      </c>
      <c r="B111" s="3126"/>
      <c r="C111" s="228">
        <f>SUM(D111:E111)</f>
        <v>0</v>
      </c>
      <c r="D111" s="229">
        <f>+F111+H111+J111+L111</f>
        <v>0</v>
      </c>
      <c r="E111" s="230">
        <f>+G111+I111+K111+M111</f>
        <v>0</v>
      </c>
      <c r="F111" s="62">
        <f>SUM(F112:F114)</f>
        <v>0</v>
      </c>
      <c r="G111" s="231">
        <f t="shared" ref="G111:M111" si="72">SUM(G112:G114)</f>
        <v>0</v>
      </c>
      <c r="H111" s="62">
        <f t="shared" si="72"/>
        <v>0</v>
      </c>
      <c r="I111" s="231">
        <f t="shared" si="72"/>
        <v>0</v>
      </c>
      <c r="J111" s="62">
        <f t="shared" si="72"/>
        <v>0</v>
      </c>
      <c r="K111" s="231">
        <f t="shared" si="72"/>
        <v>0</v>
      </c>
      <c r="L111" s="62">
        <f t="shared" si="72"/>
        <v>0</v>
      </c>
      <c r="M111" s="65">
        <f t="shared" si="72"/>
        <v>0</v>
      </c>
    </row>
    <row r="112" spans="1:101" x14ac:dyDescent="0.25">
      <c r="A112" s="3127" t="s">
        <v>144</v>
      </c>
      <c r="B112" s="3128"/>
      <c r="C112" s="232">
        <f>SUM(D112:E112)</f>
        <v>0</v>
      </c>
      <c r="D112" s="233">
        <f>+F112+H112+J112+L112</f>
        <v>0</v>
      </c>
      <c r="E112" s="234">
        <f>+G112+I112+K112+M112</f>
        <v>0</v>
      </c>
      <c r="F112" s="10"/>
      <c r="G112" s="17"/>
      <c r="H112" s="10"/>
      <c r="I112" s="17"/>
      <c r="J112" s="10"/>
      <c r="K112" s="235"/>
      <c r="L112" s="10"/>
      <c r="M112" s="235"/>
    </row>
    <row r="113" spans="1:94" x14ac:dyDescent="0.25">
      <c r="A113" s="3014" t="s">
        <v>145</v>
      </c>
      <c r="B113" s="3015"/>
      <c r="C113" s="236">
        <f>SUM(D113:E113)</f>
        <v>0</v>
      </c>
      <c r="D113" s="237">
        <f t="shared" ref="D113:E114" si="73">+F113+H113+J113+L113</f>
        <v>0</v>
      </c>
      <c r="E113" s="238">
        <f t="shared" si="73"/>
        <v>0</v>
      </c>
      <c r="F113" s="22"/>
      <c r="G113" s="28"/>
      <c r="H113" s="22"/>
      <c r="I113" s="28"/>
      <c r="J113" s="22"/>
      <c r="K113" s="239"/>
      <c r="L113" s="22"/>
      <c r="M113" s="239"/>
    </row>
    <row r="114" spans="1:94" x14ac:dyDescent="0.25">
      <c r="A114" s="3016" t="s">
        <v>146</v>
      </c>
      <c r="B114" s="3017"/>
      <c r="C114" s="240">
        <f>SUM(D114:E114)</f>
        <v>0</v>
      </c>
      <c r="D114" s="241">
        <f t="shared" si="73"/>
        <v>0</v>
      </c>
      <c r="E114" s="242">
        <f t="shared" si="73"/>
        <v>0</v>
      </c>
      <c r="F114" s="30"/>
      <c r="G114" s="37"/>
      <c r="H114" s="30"/>
      <c r="I114" s="37"/>
      <c r="J114" s="30"/>
      <c r="K114" s="243"/>
      <c r="L114" s="30"/>
      <c r="M114" s="243"/>
    </row>
    <row r="115" spans="1:94" s="56" customFormat="1" ht="12" x14ac:dyDescent="0.2">
      <c r="A115" s="244" t="s">
        <v>147</v>
      </c>
      <c r="B115" s="245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0"/>
      <c r="AH115" s="140"/>
      <c r="AI115" s="140"/>
    </row>
    <row r="116" spans="1:94" x14ac:dyDescent="0.25">
      <c r="A116" s="2992" t="s">
        <v>90</v>
      </c>
      <c r="B116" s="2987"/>
      <c r="C116" s="2992" t="s">
        <v>91</v>
      </c>
      <c r="D116" s="3108"/>
      <c r="E116" s="2987"/>
      <c r="F116" s="2989" t="s">
        <v>139</v>
      </c>
      <c r="G116" s="3025"/>
      <c r="H116" s="3025"/>
      <c r="I116" s="3025"/>
      <c r="J116" s="3025"/>
      <c r="K116" s="3025"/>
      <c r="L116" s="3025"/>
      <c r="M116" s="3025"/>
      <c r="N116" s="3025"/>
      <c r="O116" s="3025"/>
      <c r="P116" s="3025"/>
      <c r="Q116" s="3025"/>
      <c r="R116" s="3025"/>
      <c r="S116" s="3025"/>
      <c r="T116" s="3025"/>
      <c r="U116" s="3025"/>
      <c r="V116" s="3025"/>
      <c r="W116" s="3025"/>
      <c r="X116" s="3025"/>
      <c r="Y116" s="3025"/>
      <c r="Z116" s="3025"/>
      <c r="AA116" s="3025"/>
      <c r="AB116" s="3025"/>
      <c r="AC116" s="3025"/>
      <c r="AD116" s="3025"/>
      <c r="AE116" s="3025"/>
      <c r="AF116" s="3025"/>
      <c r="AG116" s="3129"/>
      <c r="AH116" s="3000" t="s">
        <v>12</v>
      </c>
      <c r="AI116" s="2987" t="s">
        <v>13</v>
      </c>
    </row>
    <row r="117" spans="1:94" x14ac:dyDescent="0.25">
      <c r="A117" s="3124"/>
      <c r="B117" s="2994"/>
      <c r="C117" s="3124"/>
      <c r="D117" s="3109"/>
      <c r="E117" s="2994"/>
      <c r="F117" s="2997" t="s">
        <v>16</v>
      </c>
      <c r="G117" s="3131"/>
      <c r="H117" s="3132" t="s">
        <v>17</v>
      </c>
      <c r="I117" s="3132"/>
      <c r="J117" s="3132" t="s">
        <v>18</v>
      </c>
      <c r="K117" s="3132"/>
      <c r="L117" s="3132" t="s">
        <v>19</v>
      </c>
      <c r="M117" s="3132"/>
      <c r="N117" s="3132" t="s">
        <v>20</v>
      </c>
      <c r="O117" s="3132"/>
      <c r="P117" s="3132" t="s">
        <v>21</v>
      </c>
      <c r="Q117" s="3132"/>
      <c r="R117" s="3132" t="s">
        <v>22</v>
      </c>
      <c r="S117" s="3132"/>
      <c r="T117" s="3132" t="s">
        <v>23</v>
      </c>
      <c r="U117" s="3132"/>
      <c r="V117" s="3132" t="s">
        <v>61</v>
      </c>
      <c r="W117" s="3132"/>
      <c r="X117" s="3132" t="s">
        <v>62</v>
      </c>
      <c r="Y117" s="3132"/>
      <c r="Z117" s="2989" t="s">
        <v>63</v>
      </c>
      <c r="AA117" s="2990"/>
      <c r="AB117" s="2989" t="s">
        <v>148</v>
      </c>
      <c r="AC117" s="2990"/>
      <c r="AD117" s="2989" t="s">
        <v>149</v>
      </c>
      <c r="AE117" s="2990"/>
      <c r="AF117" s="2989" t="s">
        <v>150</v>
      </c>
      <c r="AG117" s="3129"/>
      <c r="AH117" s="3130"/>
      <c r="AI117" s="2994"/>
    </row>
    <row r="118" spans="1:94" x14ac:dyDescent="0.25">
      <c r="A118" s="3042"/>
      <c r="B118" s="2988"/>
      <c r="C118" s="3" t="s">
        <v>120</v>
      </c>
      <c r="D118" s="195" t="s">
        <v>79</v>
      </c>
      <c r="E118" s="197" t="s">
        <v>121</v>
      </c>
      <c r="F118" s="196" t="s">
        <v>79</v>
      </c>
      <c r="G118" s="246" t="s">
        <v>121</v>
      </c>
      <c r="H118" s="196" t="s">
        <v>79</v>
      </c>
      <c r="I118" s="246" t="s">
        <v>121</v>
      </c>
      <c r="J118" s="196" t="s">
        <v>79</v>
      </c>
      <c r="K118" s="246" t="s">
        <v>121</v>
      </c>
      <c r="L118" s="196" t="s">
        <v>79</v>
      </c>
      <c r="M118" s="246" t="s">
        <v>121</v>
      </c>
      <c r="N118" s="196" t="s">
        <v>79</v>
      </c>
      <c r="O118" s="246" t="s">
        <v>121</v>
      </c>
      <c r="P118" s="196" t="s">
        <v>79</v>
      </c>
      <c r="Q118" s="246" t="s">
        <v>121</v>
      </c>
      <c r="R118" s="196" t="s">
        <v>79</v>
      </c>
      <c r="S118" s="246" t="s">
        <v>121</v>
      </c>
      <c r="T118" s="196" t="s">
        <v>79</v>
      </c>
      <c r="U118" s="246" t="s">
        <v>121</v>
      </c>
      <c r="V118" s="196" t="s">
        <v>79</v>
      </c>
      <c r="W118" s="246" t="s">
        <v>121</v>
      </c>
      <c r="X118" s="196" t="s">
        <v>79</v>
      </c>
      <c r="Y118" s="246" t="s">
        <v>121</v>
      </c>
      <c r="Z118" s="196" t="s">
        <v>79</v>
      </c>
      <c r="AA118" s="246" t="s">
        <v>121</v>
      </c>
      <c r="AB118" s="196" t="s">
        <v>79</v>
      </c>
      <c r="AC118" s="246" t="s">
        <v>121</v>
      </c>
      <c r="AD118" s="196" t="s">
        <v>79</v>
      </c>
      <c r="AE118" s="246" t="s">
        <v>121</v>
      </c>
      <c r="AF118" s="196" t="s">
        <v>79</v>
      </c>
      <c r="AG118" s="247" t="s">
        <v>121</v>
      </c>
      <c r="AH118" s="3001"/>
      <c r="AI118" s="2988"/>
    </row>
    <row r="119" spans="1:94" x14ac:dyDescent="0.25">
      <c r="A119" s="3043" t="s">
        <v>151</v>
      </c>
      <c r="B119" s="3044"/>
      <c r="C119" s="62">
        <f>SUM(D119:E119)</f>
        <v>0</v>
      </c>
      <c r="D119" s="63">
        <f>SUM(F119+H119+J119+L119+N119+P119+R119+T119+V119+X119+Z119+AB119+AD119+AF119)</f>
        <v>0</v>
      </c>
      <c r="E119" s="248">
        <f>SUM(+G119+I119+K119+M119+O119+Q119+S119+U119+W119+Y119+AA119+AC119+AE119+AG119)</f>
        <v>0</v>
      </c>
      <c r="F119" s="10"/>
      <c r="G119" s="11"/>
      <c r="H119" s="10"/>
      <c r="I119" s="11"/>
      <c r="J119" s="10"/>
      <c r="K119" s="11"/>
      <c r="L119" s="10"/>
      <c r="M119" s="11"/>
      <c r="N119" s="10"/>
      <c r="O119" s="11"/>
      <c r="P119" s="10"/>
      <c r="Q119" s="11"/>
      <c r="R119" s="10"/>
      <c r="S119" s="11"/>
      <c r="T119" s="10"/>
      <c r="U119" s="11"/>
      <c r="V119" s="10"/>
      <c r="W119" s="11"/>
      <c r="X119" s="10"/>
      <c r="Y119" s="11"/>
      <c r="Z119" s="10"/>
      <c r="AA119" s="11"/>
      <c r="AB119" s="10"/>
      <c r="AC119" s="11"/>
      <c r="AD119" s="10"/>
      <c r="AE119" s="11"/>
      <c r="AF119" s="10"/>
      <c r="AG119" s="14"/>
      <c r="AH119" s="15"/>
      <c r="AI119" s="17"/>
      <c r="AJ119" t="str">
        <f>CA119&amp;CB119</f>
        <v/>
      </c>
      <c r="CA119" s="18" t="str">
        <f>IF(AND(C119&gt;0,AH119="")," * No olvide digitar la variable Pueblos originarios. Digite Cero si no tiene.",IF(AH119&gt;C119,"* La variable Pueblos originarios No puede ser mayor al Total.",""))</f>
        <v/>
      </c>
      <c r="CB119" s="18" t="str">
        <f>IF(AND(C119&gt;0,AI119="")," * No olvide digitar la variable Migrantes. Digite Cero si no tiene.",IF(AI119&gt;C119,"* La variable Migrantes No puede ser mayor al Total.",""))</f>
        <v/>
      </c>
      <c r="CO119" s="69">
        <f>IF(AND($C119&gt;0,AH119=""),1,IF(AH119&gt;$C119,1,0))</f>
        <v>0</v>
      </c>
      <c r="CP119" s="69">
        <f>IF(AND($C119&gt;0,AI119=""),1,IF(AI119&gt;$C119,1,0))</f>
        <v>0</v>
      </c>
    </row>
    <row r="120" spans="1:94" x14ac:dyDescent="0.25">
      <c r="A120" s="3036" t="s">
        <v>152</v>
      </c>
      <c r="B120" s="66" t="s">
        <v>153</v>
      </c>
      <c r="C120" s="249">
        <f t="shared" ref="C120:C128" si="74">SUM(D120:E120)</f>
        <v>0</v>
      </c>
      <c r="D120" s="250">
        <f t="shared" ref="D120:D128" si="75">SUM(F120+H120+J120+L120+N120+P120+R120+T120+V120+X120+Z120+AB120+AD120+AF120)</f>
        <v>0</v>
      </c>
      <c r="E120" s="251">
        <f>SUM(+G120+I120+K120+M120+O120+Q120+S120+U120+W120+Y120+AA120+AC120+AE120+AG120)</f>
        <v>0</v>
      </c>
      <c r="F120" s="10"/>
      <c r="G120" s="17"/>
      <c r="H120" s="10"/>
      <c r="I120" s="17"/>
      <c r="J120" s="10"/>
      <c r="K120" s="17"/>
      <c r="L120" s="10"/>
      <c r="M120" s="17"/>
      <c r="N120" s="10"/>
      <c r="O120" s="17"/>
      <c r="P120" s="10"/>
      <c r="Q120" s="17"/>
      <c r="R120" s="10"/>
      <c r="S120" s="17"/>
      <c r="T120" s="10"/>
      <c r="U120" s="17"/>
      <c r="V120" s="10"/>
      <c r="W120" s="17"/>
      <c r="X120" s="10"/>
      <c r="Y120" s="17"/>
      <c r="Z120" s="10"/>
      <c r="AA120" s="17"/>
      <c r="AB120" s="10"/>
      <c r="AC120" s="17"/>
      <c r="AD120" s="10"/>
      <c r="AE120" s="17"/>
      <c r="AF120" s="10"/>
      <c r="AG120" s="14"/>
      <c r="AH120" s="15"/>
      <c r="AI120" s="17"/>
      <c r="AJ120" t="str">
        <f>CA120&amp;CB120</f>
        <v/>
      </c>
      <c r="CA120" s="18" t="str">
        <f t="shared" ref="CA120:CA126" si="76">IF(AND(C120&gt;0,AH120="")," * No olvide digitar la variable Pueblos originarios. Digite Cero si no tiene.",IF(AH120&gt;C120,"* La variable Pueblos originarios No puede ser mayor al Total.",""))</f>
        <v/>
      </c>
      <c r="CB120" s="18" t="str">
        <f t="shared" ref="CB120:CB128" si="77">IF(AND(C120&gt;0,AI120="")," * No olvide digitar la variable Migrantes. Digite Cero si no tiene.",IF(AI120&gt;C120,"* La variable Migrantes No puede ser mayor al Total.",""))</f>
        <v/>
      </c>
      <c r="CO120" s="69">
        <f t="shared" ref="CO120:CP128" si="78">IF(AND($C120&gt;0,AH120=""),1,IF(AH120&gt;$C120,1,0))</f>
        <v>0</v>
      </c>
      <c r="CP120" s="69">
        <f t="shared" si="78"/>
        <v>0</v>
      </c>
    </row>
    <row r="121" spans="1:94" x14ac:dyDescent="0.25">
      <c r="A121" s="3051"/>
      <c r="B121" s="75" t="s">
        <v>154</v>
      </c>
      <c r="C121" s="210">
        <f t="shared" si="74"/>
        <v>0</v>
      </c>
      <c r="D121" s="252">
        <f t="shared" si="75"/>
        <v>0</v>
      </c>
      <c r="E121" s="212">
        <f>SUM(+G121+I121+K121+M121+O121+Q121+S121+U121+W121+Y121+AA121+AC121+AE121+AG121)</f>
        <v>0</v>
      </c>
      <c r="F121" s="22"/>
      <c r="G121" s="28"/>
      <c r="H121" s="22"/>
      <c r="I121" s="28"/>
      <c r="J121" s="22"/>
      <c r="K121" s="28"/>
      <c r="L121" s="22"/>
      <c r="M121" s="28"/>
      <c r="N121" s="22"/>
      <c r="O121" s="28"/>
      <c r="P121" s="22"/>
      <c r="Q121" s="28"/>
      <c r="R121" s="22"/>
      <c r="S121" s="28"/>
      <c r="T121" s="22"/>
      <c r="U121" s="28"/>
      <c r="V121" s="22"/>
      <c r="W121" s="28"/>
      <c r="X121" s="22"/>
      <c r="Y121" s="28"/>
      <c r="Z121" s="22"/>
      <c r="AA121" s="28"/>
      <c r="AB121" s="22"/>
      <c r="AC121" s="28"/>
      <c r="AD121" s="22"/>
      <c r="AE121" s="28"/>
      <c r="AF121" s="22"/>
      <c r="AG121" s="26"/>
      <c r="AH121" s="27"/>
      <c r="AI121" s="28"/>
      <c r="AJ121" t="str">
        <f>CA121&amp;CB121</f>
        <v/>
      </c>
      <c r="CA121" s="18" t="str">
        <f t="shared" si="76"/>
        <v/>
      </c>
      <c r="CB121" s="18" t="str">
        <f t="shared" si="77"/>
        <v/>
      </c>
      <c r="CO121" s="69">
        <f t="shared" si="78"/>
        <v>0</v>
      </c>
      <c r="CP121" s="69">
        <f t="shared" si="78"/>
        <v>0</v>
      </c>
    </row>
    <row r="122" spans="1:94" x14ac:dyDescent="0.25">
      <c r="A122" s="3051"/>
      <c r="B122" s="75" t="s">
        <v>155</v>
      </c>
      <c r="C122" s="210">
        <f t="shared" si="74"/>
        <v>0</v>
      </c>
      <c r="D122" s="252">
        <f t="shared" si="75"/>
        <v>0</v>
      </c>
      <c r="E122" s="212">
        <f t="shared" ref="E122:E128" si="79">SUM(+G122+I122+K122+M122+O122+Q122+S122+U122+W122+Y122+AA122+AC122+AE122+AG122)</f>
        <v>0</v>
      </c>
      <c r="F122" s="22"/>
      <c r="G122" s="28"/>
      <c r="H122" s="22"/>
      <c r="I122" s="28"/>
      <c r="J122" s="22"/>
      <c r="K122" s="28"/>
      <c r="L122" s="22"/>
      <c r="M122" s="28"/>
      <c r="N122" s="22"/>
      <c r="O122" s="28"/>
      <c r="P122" s="22"/>
      <c r="Q122" s="28"/>
      <c r="R122" s="22"/>
      <c r="S122" s="28"/>
      <c r="T122" s="22"/>
      <c r="U122" s="28"/>
      <c r="V122" s="22"/>
      <c r="W122" s="28"/>
      <c r="X122" s="22"/>
      <c r="Y122" s="28"/>
      <c r="Z122" s="22"/>
      <c r="AA122" s="28"/>
      <c r="AB122" s="22"/>
      <c r="AC122" s="28"/>
      <c r="AD122" s="22"/>
      <c r="AE122" s="28"/>
      <c r="AF122" s="22"/>
      <c r="AG122" s="26"/>
      <c r="AH122" s="27"/>
      <c r="AI122" s="28"/>
      <c r="AJ122" t="str">
        <f>CA122&amp;CB122</f>
        <v/>
      </c>
      <c r="CA122" s="18" t="str">
        <f t="shared" si="76"/>
        <v/>
      </c>
      <c r="CB122" s="18" t="str">
        <f t="shared" si="77"/>
        <v/>
      </c>
      <c r="CO122" s="69">
        <f t="shared" si="78"/>
        <v>0</v>
      </c>
      <c r="CP122" s="69">
        <f t="shared" si="78"/>
        <v>0</v>
      </c>
    </row>
    <row r="123" spans="1:94" ht="22.5" x14ac:dyDescent="0.25">
      <c r="A123" s="3051"/>
      <c r="B123" s="253" t="s">
        <v>156</v>
      </c>
      <c r="C123" s="210">
        <f>SUM(D123:E123)</f>
        <v>0</v>
      </c>
      <c r="D123" s="252">
        <f t="shared" si="75"/>
        <v>0</v>
      </c>
      <c r="E123" s="212">
        <f t="shared" si="79"/>
        <v>0</v>
      </c>
      <c r="F123" s="22"/>
      <c r="G123" s="28"/>
      <c r="H123" s="22"/>
      <c r="I123" s="28"/>
      <c r="J123" s="22"/>
      <c r="K123" s="28"/>
      <c r="L123" s="22"/>
      <c r="M123" s="28"/>
      <c r="N123" s="22"/>
      <c r="O123" s="28"/>
      <c r="P123" s="22"/>
      <c r="Q123" s="28"/>
      <c r="R123" s="22"/>
      <c r="S123" s="28"/>
      <c r="T123" s="22"/>
      <c r="U123" s="28"/>
      <c r="V123" s="22"/>
      <c r="W123" s="28"/>
      <c r="X123" s="22"/>
      <c r="Y123" s="28"/>
      <c r="Z123" s="22"/>
      <c r="AA123" s="28"/>
      <c r="AB123" s="22"/>
      <c r="AC123" s="28"/>
      <c r="AD123" s="22"/>
      <c r="AE123" s="28"/>
      <c r="AF123" s="22"/>
      <c r="AG123" s="26"/>
      <c r="AH123" s="27"/>
      <c r="AI123" s="28"/>
      <c r="AJ123" t="str">
        <f>CA123&amp;CB123</f>
        <v/>
      </c>
      <c r="CA123" s="18" t="str">
        <f>IF(AND(C123&gt;0,AH123="")," * No olvide digitar la variable Pueblos originarios. Digite Cero si no tiene.",IF(AH123&gt;C123,"* La variable Pueblos originarios No puede ser mayor al Total.",""))</f>
        <v/>
      </c>
      <c r="CB123" s="18" t="str">
        <f t="shared" si="77"/>
        <v/>
      </c>
      <c r="CO123" s="69">
        <f t="shared" si="78"/>
        <v>0</v>
      </c>
      <c r="CP123" s="69">
        <f t="shared" si="78"/>
        <v>0</v>
      </c>
    </row>
    <row r="124" spans="1:94" ht="22.5" x14ac:dyDescent="0.25">
      <c r="A124" s="3051"/>
      <c r="B124" s="253" t="s">
        <v>157</v>
      </c>
      <c r="C124" s="210">
        <f>SUM(D124:E124)</f>
        <v>0</v>
      </c>
      <c r="D124" s="252">
        <f>SUM(F124+H124+J124+L124+N124+P124+R124+T124+V124+X124+Z124+AB124+AD124+AF124)</f>
        <v>0</v>
      </c>
      <c r="E124" s="212">
        <f t="shared" ref="E124" si="80">SUM(+G124+I124+K124+M124+O124+Q124+S124+U124+W124+Y124+AA124+AC124+AE124+AG124)</f>
        <v>0</v>
      </c>
      <c r="F124" s="49"/>
      <c r="G124" s="52"/>
      <c r="H124" s="49"/>
      <c r="I124" s="52"/>
      <c r="J124" s="49"/>
      <c r="K124" s="52"/>
      <c r="L124" s="49"/>
      <c r="M124" s="52"/>
      <c r="N124" s="49"/>
      <c r="O124" s="52"/>
      <c r="P124" s="49"/>
      <c r="Q124" s="52"/>
      <c r="R124" s="49"/>
      <c r="S124" s="52"/>
      <c r="T124" s="49"/>
      <c r="U124" s="52"/>
      <c r="V124" s="49"/>
      <c r="W124" s="52"/>
      <c r="X124" s="49"/>
      <c r="Y124" s="52"/>
      <c r="Z124" s="49"/>
      <c r="AA124" s="52"/>
      <c r="AB124" s="49"/>
      <c r="AC124" s="52"/>
      <c r="AD124" s="49"/>
      <c r="AE124" s="52"/>
      <c r="AF124" s="49"/>
      <c r="AG124" s="50"/>
      <c r="AH124" s="254"/>
      <c r="AI124" s="52"/>
      <c r="AJ124" t="str">
        <f t="shared" ref="AJ124:AJ128" si="81">CA124&amp;CB124</f>
        <v/>
      </c>
      <c r="CA124" s="18" t="str">
        <f t="shared" si="76"/>
        <v/>
      </c>
      <c r="CB124" s="18" t="str">
        <f t="shared" si="77"/>
        <v/>
      </c>
      <c r="CO124" s="69">
        <f t="shared" si="78"/>
        <v>0</v>
      </c>
      <c r="CP124" s="69">
        <f t="shared" si="78"/>
        <v>0</v>
      </c>
    </row>
    <row r="125" spans="1:94" x14ac:dyDescent="0.25">
      <c r="A125" s="3051"/>
      <c r="B125" s="253" t="s">
        <v>158</v>
      </c>
      <c r="C125" s="210">
        <f t="shared" si="74"/>
        <v>0</v>
      </c>
      <c r="D125" s="252">
        <f t="shared" si="75"/>
        <v>0</v>
      </c>
      <c r="E125" s="212">
        <f t="shared" si="79"/>
        <v>0</v>
      </c>
      <c r="F125" s="49"/>
      <c r="G125" s="52"/>
      <c r="H125" s="49"/>
      <c r="I125" s="52"/>
      <c r="J125" s="49"/>
      <c r="K125" s="52"/>
      <c r="L125" s="49"/>
      <c r="M125" s="52"/>
      <c r="N125" s="49"/>
      <c r="O125" s="52"/>
      <c r="P125" s="49"/>
      <c r="Q125" s="52"/>
      <c r="R125" s="49"/>
      <c r="S125" s="52"/>
      <c r="T125" s="49"/>
      <c r="U125" s="52"/>
      <c r="V125" s="49"/>
      <c r="W125" s="52"/>
      <c r="X125" s="49"/>
      <c r="Y125" s="52"/>
      <c r="Z125" s="49"/>
      <c r="AA125" s="52"/>
      <c r="AB125" s="49"/>
      <c r="AC125" s="52"/>
      <c r="AD125" s="49"/>
      <c r="AE125" s="52"/>
      <c r="AF125" s="49"/>
      <c r="AG125" s="50"/>
      <c r="AH125" s="254"/>
      <c r="AI125" s="52"/>
      <c r="AJ125" t="str">
        <f t="shared" si="81"/>
        <v/>
      </c>
      <c r="CA125" s="18" t="str">
        <f t="shared" si="76"/>
        <v/>
      </c>
      <c r="CB125" s="18" t="str">
        <f t="shared" si="77"/>
        <v/>
      </c>
      <c r="CO125" s="69">
        <f t="shared" si="78"/>
        <v>0</v>
      </c>
      <c r="CP125" s="69">
        <f t="shared" si="78"/>
        <v>0</v>
      </c>
    </row>
    <row r="126" spans="1:94" x14ac:dyDescent="0.25">
      <c r="A126" s="3051"/>
      <c r="B126" s="255" t="s">
        <v>159</v>
      </c>
      <c r="C126" s="210">
        <f t="shared" si="74"/>
        <v>0</v>
      </c>
      <c r="D126" s="252">
        <f t="shared" si="75"/>
        <v>0</v>
      </c>
      <c r="E126" s="212">
        <f t="shared" si="79"/>
        <v>0</v>
      </c>
      <c r="F126" s="49"/>
      <c r="G126" s="52"/>
      <c r="H126" s="49"/>
      <c r="I126" s="52"/>
      <c r="J126" s="49"/>
      <c r="K126" s="52"/>
      <c r="L126" s="49"/>
      <c r="M126" s="52"/>
      <c r="N126" s="49"/>
      <c r="O126" s="52"/>
      <c r="P126" s="49"/>
      <c r="Q126" s="52"/>
      <c r="R126" s="49"/>
      <c r="S126" s="52"/>
      <c r="T126" s="49"/>
      <c r="U126" s="52"/>
      <c r="V126" s="49"/>
      <c r="W126" s="52"/>
      <c r="X126" s="49"/>
      <c r="Y126" s="52"/>
      <c r="Z126" s="49"/>
      <c r="AA126" s="52"/>
      <c r="AB126" s="49"/>
      <c r="AC126" s="52"/>
      <c r="AD126" s="49"/>
      <c r="AE126" s="52"/>
      <c r="AF126" s="49"/>
      <c r="AG126" s="50"/>
      <c r="AH126" s="254"/>
      <c r="AI126" s="52"/>
      <c r="AJ126" t="str">
        <f t="shared" si="81"/>
        <v/>
      </c>
      <c r="CA126" s="18" t="str">
        <f t="shared" si="76"/>
        <v/>
      </c>
      <c r="CB126" s="18" t="str">
        <f t="shared" si="77"/>
        <v/>
      </c>
      <c r="CO126" s="69">
        <f t="shared" si="78"/>
        <v>0</v>
      </c>
      <c r="CP126" s="69">
        <f t="shared" si="78"/>
        <v>0</v>
      </c>
    </row>
    <row r="127" spans="1:94" x14ac:dyDescent="0.25">
      <c r="A127" s="3037"/>
      <c r="B127" s="70" t="s">
        <v>160</v>
      </c>
      <c r="C127" s="256">
        <f t="shared" si="74"/>
        <v>0</v>
      </c>
      <c r="D127" s="257">
        <f>SUM(V127+X127+Z127+AB127+AD127+AF127)</f>
        <v>0</v>
      </c>
      <c r="E127" s="258">
        <f>SUM(W127+Y127+AA127+AC127+AE127+AG127)</f>
        <v>0</v>
      </c>
      <c r="F127" s="259"/>
      <c r="G127" s="260"/>
      <c r="H127" s="259"/>
      <c r="I127" s="260"/>
      <c r="J127" s="259"/>
      <c r="K127" s="260"/>
      <c r="L127" s="259"/>
      <c r="M127" s="260"/>
      <c r="N127" s="259"/>
      <c r="O127" s="260"/>
      <c r="P127" s="259"/>
      <c r="Q127" s="260"/>
      <c r="R127" s="259"/>
      <c r="S127" s="260"/>
      <c r="T127" s="259"/>
      <c r="U127" s="260"/>
      <c r="V127" s="30"/>
      <c r="W127" s="37"/>
      <c r="X127" s="30"/>
      <c r="Y127" s="37"/>
      <c r="Z127" s="30"/>
      <c r="AA127" s="37"/>
      <c r="AB127" s="30"/>
      <c r="AC127" s="37"/>
      <c r="AD127" s="30"/>
      <c r="AE127" s="37"/>
      <c r="AF127" s="30"/>
      <c r="AG127" s="34"/>
      <c r="AH127" s="35"/>
      <c r="AI127" s="37"/>
      <c r="AJ127" t="str">
        <f t="shared" si="81"/>
        <v/>
      </c>
      <c r="CA127" s="18" t="str">
        <f>IF(AND(C127&gt;0,AH127="")," * No olvide digitar la variable Pueblos originarios. Digite Cero si no tiene.",IF(AH127&gt;C127,"* La variable Pueblos originarios No puede ser mayor al Total.",""))</f>
        <v/>
      </c>
      <c r="CB127" s="18" t="str">
        <f t="shared" si="77"/>
        <v/>
      </c>
      <c r="CO127" s="69">
        <f t="shared" si="78"/>
        <v>0</v>
      </c>
      <c r="CP127" s="69">
        <f t="shared" si="78"/>
        <v>0</v>
      </c>
    </row>
    <row r="128" spans="1:94" x14ac:dyDescent="0.25">
      <c r="A128" s="3035" t="s">
        <v>161</v>
      </c>
      <c r="B128" s="3035"/>
      <c r="C128" s="62">
        <f t="shared" si="74"/>
        <v>0</v>
      </c>
      <c r="D128" s="63">
        <f t="shared" si="75"/>
        <v>0</v>
      </c>
      <c r="E128" s="248">
        <f t="shared" si="79"/>
        <v>0</v>
      </c>
      <c r="F128" s="41"/>
      <c r="G128" s="44"/>
      <c r="H128" s="41"/>
      <c r="I128" s="44"/>
      <c r="J128" s="41"/>
      <c r="K128" s="44"/>
      <c r="L128" s="41"/>
      <c r="M128" s="44"/>
      <c r="N128" s="41"/>
      <c r="O128" s="44"/>
      <c r="P128" s="41"/>
      <c r="Q128" s="44"/>
      <c r="R128" s="41"/>
      <c r="S128" s="44"/>
      <c r="T128" s="41"/>
      <c r="U128" s="44"/>
      <c r="V128" s="41"/>
      <c r="W128" s="44"/>
      <c r="X128" s="41"/>
      <c r="Y128" s="44"/>
      <c r="Z128" s="41"/>
      <c r="AA128" s="44"/>
      <c r="AB128" s="41"/>
      <c r="AC128" s="44"/>
      <c r="AD128" s="41"/>
      <c r="AE128" s="44"/>
      <c r="AF128" s="41"/>
      <c r="AG128" s="42"/>
      <c r="AH128" s="100"/>
      <c r="AI128" s="44"/>
      <c r="AJ128" t="str">
        <f t="shared" si="81"/>
        <v/>
      </c>
      <c r="CA128" s="18" t="str">
        <f>IF(AND(C128&gt;0,AH128="")," * No olvide digitar la variable Pueblos originarios. Digite Cero si no tiene.",IF(AH128&gt;C128,"* La variable Pueblos originarios No puede ser mayor al Total.",""))</f>
        <v/>
      </c>
      <c r="CB128" s="18" t="str">
        <f t="shared" si="77"/>
        <v/>
      </c>
      <c r="CO128" s="69">
        <f t="shared" si="78"/>
        <v>0</v>
      </c>
      <c r="CP128" s="69">
        <f t="shared" si="78"/>
        <v>0</v>
      </c>
    </row>
    <row r="129" spans="1:95" s="56" customFormat="1" ht="12" x14ac:dyDescent="0.2">
      <c r="A129" s="139" t="s">
        <v>162</v>
      </c>
      <c r="B129" s="139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261"/>
      <c r="AM129" s="261"/>
    </row>
    <row r="130" spans="1:95" x14ac:dyDescent="0.25">
      <c r="A130" s="2992" t="s">
        <v>90</v>
      </c>
      <c r="B130" s="2987"/>
      <c r="C130" s="2995" t="s">
        <v>91</v>
      </c>
      <c r="D130" s="2995"/>
      <c r="E130" s="2995"/>
      <c r="F130" s="2989" t="s">
        <v>139</v>
      </c>
      <c r="G130" s="3025"/>
      <c r="H130" s="3025"/>
      <c r="I130" s="3025"/>
      <c r="J130" s="3025"/>
      <c r="K130" s="3025"/>
      <c r="L130" s="3025"/>
      <c r="M130" s="3025"/>
      <c r="N130" s="3025"/>
      <c r="O130" s="3025"/>
      <c r="P130" s="3025"/>
      <c r="Q130" s="3025"/>
      <c r="R130" s="3025"/>
      <c r="S130" s="3025"/>
      <c r="T130" s="3025"/>
      <c r="U130" s="3025"/>
      <c r="V130" s="3025"/>
      <c r="W130" s="3025"/>
      <c r="X130" s="3025"/>
      <c r="Y130" s="3025"/>
      <c r="Z130" s="3025"/>
      <c r="AA130" s="3025"/>
      <c r="AB130" s="3025"/>
      <c r="AC130" s="3025"/>
      <c r="AD130" s="3025"/>
      <c r="AE130" s="3025"/>
      <c r="AF130" s="3025"/>
      <c r="AG130" s="3129"/>
      <c r="AH130" s="3134" t="s">
        <v>163</v>
      </c>
      <c r="AI130" s="3135"/>
      <c r="AJ130" s="3135"/>
      <c r="AK130" s="3136"/>
      <c r="AL130" s="3000" t="s">
        <v>12</v>
      </c>
      <c r="AM130" s="2987" t="s">
        <v>13</v>
      </c>
    </row>
    <row r="131" spans="1:95" x14ac:dyDescent="0.25">
      <c r="A131" s="3124"/>
      <c r="B131" s="2994"/>
      <c r="C131" s="3133"/>
      <c r="D131" s="3133"/>
      <c r="E131" s="3133"/>
      <c r="F131" s="3132" t="s">
        <v>16</v>
      </c>
      <c r="G131" s="3132"/>
      <c r="H131" s="3132" t="s">
        <v>17</v>
      </c>
      <c r="I131" s="3132"/>
      <c r="J131" s="3132" t="s">
        <v>18</v>
      </c>
      <c r="K131" s="3132"/>
      <c r="L131" s="3132" t="s">
        <v>19</v>
      </c>
      <c r="M131" s="3132"/>
      <c r="N131" s="3132" t="s">
        <v>20</v>
      </c>
      <c r="O131" s="3132"/>
      <c r="P131" s="3132" t="s">
        <v>21</v>
      </c>
      <c r="Q131" s="3132"/>
      <c r="R131" s="3132" t="s">
        <v>22</v>
      </c>
      <c r="S131" s="3132"/>
      <c r="T131" s="3132" t="s">
        <v>23</v>
      </c>
      <c r="U131" s="3132"/>
      <c r="V131" s="3132" t="s">
        <v>61</v>
      </c>
      <c r="W131" s="3132"/>
      <c r="X131" s="3132" t="s">
        <v>62</v>
      </c>
      <c r="Y131" s="3132"/>
      <c r="Z131" s="2989" t="s">
        <v>63</v>
      </c>
      <c r="AA131" s="2990"/>
      <c r="AB131" s="2989" t="s">
        <v>148</v>
      </c>
      <c r="AC131" s="2990"/>
      <c r="AD131" s="2989" t="s">
        <v>149</v>
      </c>
      <c r="AE131" s="2990"/>
      <c r="AF131" s="2989" t="s">
        <v>150</v>
      </c>
      <c r="AG131" s="3129"/>
      <c r="AH131" s="3000" t="s">
        <v>164</v>
      </c>
      <c r="AI131" s="2982" t="s">
        <v>165</v>
      </c>
      <c r="AJ131" s="2982" t="s">
        <v>166</v>
      </c>
      <c r="AK131" s="3137" t="s">
        <v>167</v>
      </c>
      <c r="AL131" s="3130"/>
      <c r="AM131" s="2994"/>
    </row>
    <row r="132" spans="1:95" x14ac:dyDescent="0.25">
      <c r="A132" s="3042"/>
      <c r="B132" s="2988"/>
      <c r="C132" s="3" t="s">
        <v>120</v>
      </c>
      <c r="D132" s="195" t="s">
        <v>79</v>
      </c>
      <c r="E132" s="197" t="s">
        <v>121</v>
      </c>
      <c r="F132" s="196" t="s">
        <v>79</v>
      </c>
      <c r="G132" s="202" t="s">
        <v>121</v>
      </c>
      <c r="H132" s="196" t="s">
        <v>79</v>
      </c>
      <c r="I132" s="202" t="s">
        <v>121</v>
      </c>
      <c r="J132" s="196" t="s">
        <v>79</v>
      </c>
      <c r="K132" s="202" t="s">
        <v>121</v>
      </c>
      <c r="L132" s="196" t="s">
        <v>79</v>
      </c>
      <c r="M132" s="202" t="s">
        <v>121</v>
      </c>
      <c r="N132" s="196" t="s">
        <v>79</v>
      </c>
      <c r="O132" s="202" t="s">
        <v>121</v>
      </c>
      <c r="P132" s="196" t="s">
        <v>79</v>
      </c>
      <c r="Q132" s="202" t="s">
        <v>121</v>
      </c>
      <c r="R132" s="196" t="s">
        <v>79</v>
      </c>
      <c r="S132" s="202" t="s">
        <v>121</v>
      </c>
      <c r="T132" s="196" t="s">
        <v>79</v>
      </c>
      <c r="U132" s="202" t="s">
        <v>121</v>
      </c>
      <c r="V132" s="196" t="s">
        <v>79</v>
      </c>
      <c r="W132" s="202" t="s">
        <v>121</v>
      </c>
      <c r="X132" s="196" t="s">
        <v>79</v>
      </c>
      <c r="Y132" s="202" t="s">
        <v>121</v>
      </c>
      <c r="Z132" s="196" t="s">
        <v>79</v>
      </c>
      <c r="AA132" s="202" t="s">
        <v>121</v>
      </c>
      <c r="AB132" s="196" t="s">
        <v>79</v>
      </c>
      <c r="AC132" s="202" t="s">
        <v>121</v>
      </c>
      <c r="AD132" s="196" t="s">
        <v>79</v>
      </c>
      <c r="AE132" s="202" t="s">
        <v>121</v>
      </c>
      <c r="AF132" s="196" t="s">
        <v>79</v>
      </c>
      <c r="AG132" s="262" t="s">
        <v>121</v>
      </c>
      <c r="AH132" s="3001"/>
      <c r="AI132" s="2983"/>
      <c r="AJ132" s="2983"/>
      <c r="AK132" s="3138"/>
      <c r="AL132" s="3001"/>
      <c r="AM132" s="2988"/>
    </row>
    <row r="133" spans="1:95" x14ac:dyDescent="0.25">
      <c r="A133" s="3043" t="s">
        <v>168</v>
      </c>
      <c r="B133" s="3044"/>
      <c r="C133" s="62">
        <f>SUM(D133:E133)</f>
        <v>0</v>
      </c>
      <c r="D133" s="63">
        <f>SUM(F133+H133+J133+L133+N133+P133+R133+T133+V133+X133+Z133+AB133+AD133+AF133)</f>
        <v>0</v>
      </c>
      <c r="E133" s="248">
        <f>SUM(G133+I133+K133+M133+O133+Q133+S133+U133+W133+Y133+AA133+AC133+AE133+AG133)</f>
        <v>0</v>
      </c>
      <c r="F133" s="10"/>
      <c r="G133" s="17"/>
      <c r="H133" s="10"/>
      <c r="I133" s="17"/>
      <c r="J133" s="10"/>
      <c r="K133" s="17"/>
      <c r="L133" s="10"/>
      <c r="M133" s="17"/>
      <c r="N133" s="10"/>
      <c r="O133" s="17"/>
      <c r="P133" s="10"/>
      <c r="Q133" s="17"/>
      <c r="R133" s="10"/>
      <c r="S133" s="17"/>
      <c r="T133" s="10"/>
      <c r="U133" s="17"/>
      <c r="V133" s="10"/>
      <c r="W133" s="17"/>
      <c r="X133" s="10"/>
      <c r="Y133" s="17"/>
      <c r="Z133" s="10"/>
      <c r="AA133" s="17"/>
      <c r="AB133" s="10"/>
      <c r="AC133" s="17"/>
      <c r="AD133" s="10"/>
      <c r="AE133" s="17"/>
      <c r="AF133" s="10"/>
      <c r="AG133" s="206"/>
      <c r="AH133" s="15"/>
      <c r="AI133" s="12"/>
      <c r="AJ133" s="12"/>
      <c r="AK133" s="206"/>
      <c r="AL133" s="15"/>
      <c r="AM133" s="17"/>
      <c r="AN133" t="str">
        <f>CB133&amp;CC133&amp;CA133</f>
        <v/>
      </c>
      <c r="CA133" s="263" t="str">
        <f>IF(OR(AH133+AI133+AJ133+AK133&gt;C133,)," ** La suma de Causal de Egresos no deben ser mayor que el Total Ambos Sexos","")</f>
        <v/>
      </c>
      <c r="CB133" s="18" t="str">
        <f>IF(AND($C133&gt;0,AL133=""),"  * No olvide digitar la variable Pueblos originarios. Digite Cero si no tiene.",IF(AL133&gt;$C133,"  * La variable Pueblos originarios No puede ser mayor al Total.",""))</f>
        <v/>
      </c>
      <c r="CC133" s="18" t="str">
        <f>IF(AND($C133&gt;0,AM133="")," * No olvide digitar la variable Migrantes. Digite Cero si no tiene.",IF(AM133&gt;$C133," * La variable Migrantes No puede ser mayor al Total.",""))</f>
        <v/>
      </c>
      <c r="CO133" s="69">
        <f>IF((AH133+AI133+AJ133+AK133)&gt;$C133,1,0)</f>
        <v>0</v>
      </c>
      <c r="CP133" s="69">
        <f t="shared" ref="CP133:CQ141" si="82">IF(AND($C133&gt;0,AL133=""),1,IF(AL133&gt;$C133,1,0))</f>
        <v>0</v>
      </c>
      <c r="CQ133" s="69">
        <f t="shared" si="82"/>
        <v>0</v>
      </c>
    </row>
    <row r="134" spans="1:95" x14ac:dyDescent="0.25">
      <c r="A134" s="3036" t="s">
        <v>152</v>
      </c>
      <c r="B134" s="66" t="s">
        <v>153</v>
      </c>
      <c r="C134" s="249">
        <f t="shared" ref="C134:C141" si="83">SUM(D134:E134)</f>
        <v>0</v>
      </c>
      <c r="D134" s="250">
        <f t="shared" ref="D134:E140" si="84">SUM(F134+H134+J134+L134+N134+P134+R134+T134+V134+X134+Z134+AB134+AD134+AF134)</f>
        <v>0</v>
      </c>
      <c r="E134" s="251">
        <f t="shared" si="84"/>
        <v>0</v>
      </c>
      <c r="F134" s="10"/>
      <c r="G134" s="17"/>
      <c r="H134" s="10"/>
      <c r="I134" s="17"/>
      <c r="J134" s="10"/>
      <c r="K134" s="17"/>
      <c r="L134" s="10"/>
      <c r="M134" s="17"/>
      <c r="N134" s="10"/>
      <c r="O134" s="17"/>
      <c r="P134" s="10"/>
      <c r="Q134" s="17"/>
      <c r="R134" s="10"/>
      <c r="S134" s="17"/>
      <c r="T134" s="10"/>
      <c r="U134" s="17"/>
      <c r="V134" s="10"/>
      <c r="W134" s="17"/>
      <c r="X134" s="10"/>
      <c r="Y134" s="17"/>
      <c r="Z134" s="10"/>
      <c r="AA134" s="17"/>
      <c r="AB134" s="10"/>
      <c r="AC134" s="17"/>
      <c r="AD134" s="10"/>
      <c r="AE134" s="17"/>
      <c r="AF134" s="10"/>
      <c r="AG134" s="206"/>
      <c r="AH134" s="15"/>
      <c r="AI134" s="12"/>
      <c r="AJ134" s="12"/>
      <c r="AK134" s="206"/>
      <c r="AL134" s="15"/>
      <c r="AM134" s="17"/>
      <c r="AN134" t="str">
        <f>CB134&amp;CC134&amp;CA134</f>
        <v/>
      </c>
      <c r="CA134" s="263" t="str">
        <f t="shared" ref="CA134:CA141" si="85">IF(OR(AH134+AI134+AJ134+AK134&gt;C134,)," ** La suma de Causal de Egresos no deben ser mayor que el Total Ambos Sexos","")</f>
        <v/>
      </c>
      <c r="CB134" s="18" t="str">
        <f t="shared" ref="CB134:CB141" si="86">IF(AND($C134&gt;0,AL134=""),"  * No olvide digitar la variable Pueblos originarios. Digite Cero si no tiene.",IF(AL134&gt;$C134,"  * La variable Pueblos originarios No puede ser mayor al Total.",""))</f>
        <v/>
      </c>
      <c r="CC134" s="18" t="str">
        <f t="shared" ref="CC134:CC141" si="87">IF(AND($C134&gt;0,AM134="")," * No olvide digitar la variable Migrantes. Digite Cero si no tiene.",IF(AM134&gt;$C134," * La variable Migrantes No puede ser mayor al Total.",""))</f>
        <v/>
      </c>
      <c r="CO134" s="69">
        <f t="shared" ref="CO134:CO141" si="88">IF((AH134+AI134+AJ134+AK134)&gt;$C134,1,0)</f>
        <v>0</v>
      </c>
      <c r="CP134" s="69">
        <f t="shared" si="82"/>
        <v>0</v>
      </c>
      <c r="CQ134" s="69">
        <f t="shared" si="82"/>
        <v>0</v>
      </c>
    </row>
    <row r="135" spans="1:95" x14ac:dyDescent="0.25">
      <c r="A135" s="3051"/>
      <c r="B135" s="75" t="s">
        <v>154</v>
      </c>
      <c r="C135" s="210">
        <f t="shared" si="83"/>
        <v>0</v>
      </c>
      <c r="D135" s="252">
        <f t="shared" si="84"/>
        <v>0</v>
      </c>
      <c r="E135" s="212">
        <f t="shared" si="84"/>
        <v>0</v>
      </c>
      <c r="F135" s="22"/>
      <c r="G135" s="28"/>
      <c r="H135" s="22"/>
      <c r="I135" s="28"/>
      <c r="J135" s="22"/>
      <c r="K135" s="28"/>
      <c r="L135" s="22"/>
      <c r="M135" s="28"/>
      <c r="N135" s="22"/>
      <c r="O135" s="28"/>
      <c r="P135" s="22"/>
      <c r="Q135" s="28"/>
      <c r="R135" s="22"/>
      <c r="S135" s="28"/>
      <c r="T135" s="22"/>
      <c r="U135" s="28"/>
      <c r="V135" s="22"/>
      <c r="W135" s="28"/>
      <c r="X135" s="22"/>
      <c r="Y135" s="28"/>
      <c r="Z135" s="22"/>
      <c r="AA135" s="28"/>
      <c r="AB135" s="22"/>
      <c r="AC135" s="28"/>
      <c r="AD135" s="22"/>
      <c r="AE135" s="28"/>
      <c r="AF135" s="22"/>
      <c r="AG135" s="213"/>
      <c r="AH135" s="27"/>
      <c r="AI135" s="24"/>
      <c r="AJ135" s="24"/>
      <c r="AK135" s="213"/>
      <c r="AL135" s="27"/>
      <c r="AM135" s="28"/>
      <c r="AN135" t="str">
        <f>CB135&amp;CC135&amp;CA135</f>
        <v/>
      </c>
      <c r="CA135" s="263" t="str">
        <f t="shared" si="85"/>
        <v/>
      </c>
      <c r="CB135" s="18" t="str">
        <f t="shared" si="86"/>
        <v/>
      </c>
      <c r="CC135" s="18" t="str">
        <f t="shared" si="87"/>
        <v/>
      </c>
      <c r="CO135" s="69">
        <f t="shared" si="88"/>
        <v>0</v>
      </c>
      <c r="CP135" s="69">
        <f t="shared" si="82"/>
        <v>0</v>
      </c>
      <c r="CQ135" s="69">
        <f t="shared" si="82"/>
        <v>0</v>
      </c>
    </row>
    <row r="136" spans="1:95" x14ac:dyDescent="0.25">
      <c r="A136" s="3051"/>
      <c r="B136" s="75" t="s">
        <v>155</v>
      </c>
      <c r="C136" s="210">
        <f t="shared" si="83"/>
        <v>0</v>
      </c>
      <c r="D136" s="252">
        <f t="shared" si="84"/>
        <v>0</v>
      </c>
      <c r="E136" s="212">
        <f t="shared" si="84"/>
        <v>0</v>
      </c>
      <c r="F136" s="22"/>
      <c r="G136" s="28"/>
      <c r="H136" s="22"/>
      <c r="I136" s="28"/>
      <c r="J136" s="22"/>
      <c r="K136" s="28"/>
      <c r="L136" s="22"/>
      <c r="M136" s="28"/>
      <c r="N136" s="22"/>
      <c r="O136" s="28"/>
      <c r="P136" s="22"/>
      <c r="Q136" s="28"/>
      <c r="R136" s="22"/>
      <c r="S136" s="28"/>
      <c r="T136" s="22"/>
      <c r="U136" s="28"/>
      <c r="V136" s="22"/>
      <c r="W136" s="28"/>
      <c r="X136" s="22"/>
      <c r="Y136" s="28"/>
      <c r="Z136" s="22"/>
      <c r="AA136" s="28"/>
      <c r="AB136" s="22"/>
      <c r="AC136" s="28"/>
      <c r="AD136" s="22"/>
      <c r="AE136" s="28"/>
      <c r="AF136" s="22"/>
      <c r="AG136" s="213"/>
      <c r="AH136" s="27"/>
      <c r="AI136" s="24"/>
      <c r="AJ136" s="24"/>
      <c r="AK136" s="213"/>
      <c r="AL136" s="27"/>
      <c r="AM136" s="28"/>
      <c r="AN136" t="str">
        <f>CB136&amp;CC136&amp;CA136</f>
        <v/>
      </c>
      <c r="CA136" s="263" t="str">
        <f t="shared" si="85"/>
        <v/>
      </c>
      <c r="CB136" s="18" t="str">
        <f t="shared" si="86"/>
        <v/>
      </c>
      <c r="CC136" s="18" t="str">
        <f t="shared" si="87"/>
        <v/>
      </c>
      <c r="CO136" s="69">
        <f t="shared" si="88"/>
        <v>0</v>
      </c>
      <c r="CP136" s="69">
        <f t="shared" si="82"/>
        <v>0</v>
      </c>
      <c r="CQ136" s="69">
        <f t="shared" si="82"/>
        <v>0</v>
      </c>
    </row>
    <row r="137" spans="1:95" ht="22.5" x14ac:dyDescent="0.25">
      <c r="A137" s="3051"/>
      <c r="B137" s="253" t="s">
        <v>169</v>
      </c>
      <c r="C137" s="210">
        <f t="shared" si="83"/>
        <v>0</v>
      </c>
      <c r="D137" s="252">
        <f t="shared" si="84"/>
        <v>0</v>
      </c>
      <c r="E137" s="212">
        <f t="shared" si="84"/>
        <v>0</v>
      </c>
      <c r="F137" s="22"/>
      <c r="G137" s="28"/>
      <c r="H137" s="22"/>
      <c r="I137" s="28"/>
      <c r="J137" s="22"/>
      <c r="K137" s="28"/>
      <c r="L137" s="22"/>
      <c r="M137" s="28"/>
      <c r="N137" s="22"/>
      <c r="O137" s="28"/>
      <c r="P137" s="22"/>
      <c r="Q137" s="28"/>
      <c r="R137" s="22"/>
      <c r="S137" s="28"/>
      <c r="T137" s="22"/>
      <c r="U137" s="28"/>
      <c r="V137" s="22"/>
      <c r="W137" s="28"/>
      <c r="X137" s="22"/>
      <c r="Y137" s="28"/>
      <c r="Z137" s="22"/>
      <c r="AA137" s="28"/>
      <c r="AB137" s="22"/>
      <c r="AC137" s="28"/>
      <c r="AD137" s="22"/>
      <c r="AE137" s="28"/>
      <c r="AF137" s="22"/>
      <c r="AG137" s="213"/>
      <c r="AH137" s="27"/>
      <c r="AI137" s="24"/>
      <c r="AJ137" s="24"/>
      <c r="AK137" s="213"/>
      <c r="AL137" s="27"/>
      <c r="AM137" s="28"/>
      <c r="AN137" t="str">
        <f>CB137&amp;CC137&amp;CA137</f>
        <v/>
      </c>
      <c r="CA137" s="263" t="str">
        <f t="shared" si="85"/>
        <v/>
      </c>
      <c r="CB137" s="18" t="str">
        <f t="shared" si="86"/>
        <v/>
      </c>
      <c r="CC137" s="18" t="str">
        <f t="shared" si="87"/>
        <v/>
      </c>
      <c r="CO137" s="69">
        <f t="shared" si="88"/>
        <v>0</v>
      </c>
      <c r="CP137" s="69">
        <f t="shared" si="82"/>
        <v>0</v>
      </c>
      <c r="CQ137" s="69">
        <f t="shared" si="82"/>
        <v>0</v>
      </c>
    </row>
    <row r="138" spans="1:95" ht="22.5" x14ac:dyDescent="0.25">
      <c r="A138" s="3051"/>
      <c r="B138" s="253" t="s">
        <v>157</v>
      </c>
      <c r="C138" s="210">
        <f t="shared" ref="C138" si="89">SUM(D138:E138)</f>
        <v>0</v>
      </c>
      <c r="D138" s="252">
        <f t="shared" si="84"/>
        <v>0</v>
      </c>
      <c r="E138" s="212">
        <f t="shared" ref="E138" si="90">SUM(G138+I138+K138+M138+O138+Q138+S138+U138+W138+Y138+AA138+AC138+AE138+AG138)</f>
        <v>0</v>
      </c>
      <c r="F138" s="49"/>
      <c r="G138" s="52"/>
      <c r="H138" s="49"/>
      <c r="I138" s="52"/>
      <c r="J138" s="49"/>
      <c r="K138" s="52"/>
      <c r="L138" s="49"/>
      <c r="M138" s="52"/>
      <c r="N138" s="49"/>
      <c r="O138" s="52"/>
      <c r="P138" s="49"/>
      <c r="Q138" s="52"/>
      <c r="R138" s="49"/>
      <c r="S138" s="52"/>
      <c r="T138" s="49"/>
      <c r="U138" s="52"/>
      <c r="V138" s="49"/>
      <c r="W138" s="52"/>
      <c r="X138" s="49"/>
      <c r="Y138" s="52"/>
      <c r="Z138" s="49"/>
      <c r="AA138" s="52"/>
      <c r="AB138" s="49"/>
      <c r="AC138" s="52"/>
      <c r="AD138" s="49"/>
      <c r="AE138" s="52"/>
      <c r="AF138" s="49"/>
      <c r="AG138" s="264"/>
      <c r="AH138" s="254"/>
      <c r="AI138" s="265"/>
      <c r="AJ138" s="265"/>
      <c r="AK138" s="264"/>
      <c r="AL138" s="254"/>
      <c r="AM138" s="52"/>
      <c r="CA138" s="263" t="str">
        <f t="shared" si="85"/>
        <v/>
      </c>
      <c r="CB138" s="18" t="str">
        <f t="shared" si="86"/>
        <v/>
      </c>
      <c r="CC138" s="18" t="str">
        <f t="shared" si="87"/>
        <v/>
      </c>
      <c r="CO138" s="69">
        <f t="shared" si="88"/>
        <v>0</v>
      </c>
      <c r="CP138" s="69">
        <f t="shared" si="82"/>
        <v>0</v>
      </c>
      <c r="CQ138" s="69">
        <f t="shared" si="82"/>
        <v>0</v>
      </c>
    </row>
    <row r="139" spans="1:95" x14ac:dyDescent="0.25">
      <c r="A139" s="3051"/>
      <c r="B139" s="253" t="s">
        <v>158</v>
      </c>
      <c r="C139" s="210">
        <f t="shared" si="83"/>
        <v>0</v>
      </c>
      <c r="D139" s="252">
        <f t="shared" si="84"/>
        <v>0</v>
      </c>
      <c r="E139" s="212">
        <f t="shared" si="84"/>
        <v>0</v>
      </c>
      <c r="F139" s="49"/>
      <c r="G139" s="52"/>
      <c r="H139" s="49"/>
      <c r="I139" s="52"/>
      <c r="J139" s="49"/>
      <c r="K139" s="52"/>
      <c r="L139" s="49"/>
      <c r="M139" s="52"/>
      <c r="N139" s="49"/>
      <c r="O139" s="52"/>
      <c r="P139" s="49"/>
      <c r="Q139" s="52"/>
      <c r="R139" s="49"/>
      <c r="S139" s="52"/>
      <c r="T139" s="49"/>
      <c r="U139" s="52"/>
      <c r="V139" s="49"/>
      <c r="W139" s="52"/>
      <c r="X139" s="49"/>
      <c r="Y139" s="52"/>
      <c r="Z139" s="49"/>
      <c r="AA139" s="52"/>
      <c r="AB139" s="49"/>
      <c r="AC139" s="52"/>
      <c r="AD139" s="49"/>
      <c r="AE139" s="52"/>
      <c r="AF139" s="49"/>
      <c r="AG139" s="264"/>
      <c r="AH139" s="254"/>
      <c r="AI139" s="265"/>
      <c r="AJ139" s="265"/>
      <c r="AK139" s="264"/>
      <c r="AL139" s="254"/>
      <c r="AM139" s="52"/>
      <c r="AN139" t="str">
        <f>CB139&amp;CC139&amp;CA139</f>
        <v/>
      </c>
      <c r="CA139" s="263" t="str">
        <f t="shared" si="85"/>
        <v/>
      </c>
      <c r="CB139" s="18" t="str">
        <f t="shared" si="86"/>
        <v/>
      </c>
      <c r="CC139" s="18" t="str">
        <f t="shared" si="87"/>
        <v/>
      </c>
      <c r="CO139" s="69">
        <f t="shared" si="88"/>
        <v>0</v>
      </c>
      <c r="CP139" s="69">
        <f t="shared" si="82"/>
        <v>0</v>
      </c>
      <c r="CQ139" s="69">
        <f t="shared" si="82"/>
        <v>0</v>
      </c>
    </row>
    <row r="140" spans="1:95" x14ac:dyDescent="0.25">
      <c r="A140" s="3051"/>
      <c r="B140" s="255" t="s">
        <v>159</v>
      </c>
      <c r="C140" s="210">
        <f t="shared" si="83"/>
        <v>0</v>
      </c>
      <c r="D140" s="252">
        <f t="shared" si="84"/>
        <v>0</v>
      </c>
      <c r="E140" s="212">
        <f t="shared" si="84"/>
        <v>0</v>
      </c>
      <c r="F140" s="49"/>
      <c r="G140" s="52"/>
      <c r="H140" s="49"/>
      <c r="I140" s="52"/>
      <c r="J140" s="49"/>
      <c r="K140" s="52"/>
      <c r="L140" s="49"/>
      <c r="M140" s="52"/>
      <c r="N140" s="49"/>
      <c r="O140" s="52"/>
      <c r="P140" s="49"/>
      <c r="Q140" s="52"/>
      <c r="R140" s="49"/>
      <c r="S140" s="52"/>
      <c r="T140" s="49"/>
      <c r="U140" s="52"/>
      <c r="V140" s="49"/>
      <c r="W140" s="52"/>
      <c r="X140" s="49"/>
      <c r="Y140" s="52"/>
      <c r="Z140" s="49"/>
      <c r="AA140" s="52"/>
      <c r="AB140" s="49"/>
      <c r="AC140" s="52"/>
      <c r="AD140" s="49"/>
      <c r="AE140" s="52"/>
      <c r="AF140" s="49"/>
      <c r="AG140" s="264"/>
      <c r="AH140" s="254"/>
      <c r="AI140" s="265"/>
      <c r="AJ140" s="265"/>
      <c r="AK140" s="264"/>
      <c r="AL140" s="254"/>
      <c r="AM140" s="52"/>
      <c r="AN140" t="str">
        <f>CB140&amp;CC140&amp;CA140</f>
        <v/>
      </c>
      <c r="CA140" s="263" t="str">
        <f t="shared" si="85"/>
        <v/>
      </c>
      <c r="CB140" s="18" t="str">
        <f t="shared" si="86"/>
        <v/>
      </c>
      <c r="CC140" s="18" t="str">
        <f t="shared" si="87"/>
        <v/>
      </c>
      <c r="CO140" s="69">
        <f t="shared" si="88"/>
        <v>0</v>
      </c>
      <c r="CP140" s="69">
        <f t="shared" si="82"/>
        <v>0</v>
      </c>
      <c r="CQ140" s="69">
        <f t="shared" si="82"/>
        <v>0</v>
      </c>
    </row>
    <row r="141" spans="1:95" x14ac:dyDescent="0.25">
      <c r="A141" s="3037"/>
      <c r="B141" s="70" t="s">
        <v>160</v>
      </c>
      <c r="C141" s="266">
        <f t="shared" si="83"/>
        <v>0</v>
      </c>
      <c r="D141" s="267">
        <f>SUM(V141+X141+Z141+AB141+AD141+AF141)</f>
        <v>0</v>
      </c>
      <c r="E141" s="219">
        <f>SUM(W141+Y141+AA141+AC141+AE141+AG141)</f>
        <v>0</v>
      </c>
      <c r="F141" s="259"/>
      <c r="G141" s="260"/>
      <c r="H141" s="259"/>
      <c r="I141" s="260"/>
      <c r="J141" s="259"/>
      <c r="K141" s="260"/>
      <c r="L141" s="259"/>
      <c r="M141" s="260"/>
      <c r="N141" s="259"/>
      <c r="O141" s="260"/>
      <c r="P141" s="259"/>
      <c r="Q141" s="260"/>
      <c r="R141" s="259"/>
      <c r="S141" s="260"/>
      <c r="T141" s="259"/>
      <c r="U141" s="260"/>
      <c r="V141" s="30"/>
      <c r="W141" s="37"/>
      <c r="X141" s="30"/>
      <c r="Y141" s="37"/>
      <c r="Z141" s="30"/>
      <c r="AA141" s="37"/>
      <c r="AB141" s="30"/>
      <c r="AC141" s="37"/>
      <c r="AD141" s="30"/>
      <c r="AE141" s="37"/>
      <c r="AF141" s="30"/>
      <c r="AG141" s="220"/>
      <c r="AH141" s="35"/>
      <c r="AI141" s="32"/>
      <c r="AJ141" s="32"/>
      <c r="AK141" s="220"/>
      <c r="AL141" s="35"/>
      <c r="AM141" s="37"/>
      <c r="AN141" t="str">
        <f>CB141&amp;CC141&amp;CA141</f>
        <v/>
      </c>
      <c r="CA141" s="263" t="str">
        <f t="shared" si="85"/>
        <v/>
      </c>
      <c r="CB141" s="18" t="str">
        <f t="shared" si="86"/>
        <v/>
      </c>
      <c r="CC141" s="18" t="str">
        <f t="shared" si="87"/>
        <v/>
      </c>
      <c r="CO141" s="69">
        <f t="shared" si="88"/>
        <v>0</v>
      </c>
      <c r="CP141" s="69">
        <f t="shared" si="82"/>
        <v>0</v>
      </c>
      <c r="CQ141" s="69">
        <f t="shared" si="82"/>
        <v>0</v>
      </c>
    </row>
    <row r="142" spans="1:95" s="56" customFormat="1" ht="12" x14ac:dyDescent="0.2">
      <c r="A142" s="139" t="s">
        <v>170</v>
      </c>
      <c r="B142" s="139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</row>
    <row r="143" spans="1:95" x14ac:dyDescent="0.25">
      <c r="A143" s="2992" t="s">
        <v>90</v>
      </c>
      <c r="B143" s="2987"/>
      <c r="C143" s="2992" t="s">
        <v>171</v>
      </c>
      <c r="D143" s="3108"/>
      <c r="E143" s="2987"/>
      <c r="F143" s="2989" t="s">
        <v>139</v>
      </c>
      <c r="G143" s="3025"/>
      <c r="H143" s="3025"/>
      <c r="I143" s="3025"/>
      <c r="J143" s="3025"/>
      <c r="K143" s="3025"/>
      <c r="L143" s="3025"/>
      <c r="M143" s="3025"/>
      <c r="N143" s="3025"/>
      <c r="O143" s="3025"/>
      <c r="P143" s="3025"/>
      <c r="Q143" s="3025"/>
      <c r="R143" s="3025"/>
      <c r="S143" s="3025"/>
      <c r="T143" s="3025"/>
      <c r="U143" s="3025"/>
      <c r="V143" s="3025"/>
      <c r="W143" s="3025"/>
      <c r="X143" s="3025"/>
      <c r="Y143" s="3025"/>
      <c r="Z143" s="3025"/>
      <c r="AA143" s="3025"/>
      <c r="AB143" s="3025"/>
      <c r="AC143" s="3025"/>
      <c r="AD143" s="3025"/>
      <c r="AE143" s="3025"/>
      <c r="AF143" s="3025"/>
      <c r="AG143" s="3025"/>
      <c r="AH143" s="3025"/>
      <c r="AI143" s="3025"/>
      <c r="AJ143" s="3025"/>
      <c r="AK143" s="3025"/>
      <c r="AL143" s="3025"/>
      <c r="AM143" s="3129"/>
      <c r="AN143" s="3139" t="s">
        <v>163</v>
      </c>
      <c r="AO143" s="3140"/>
      <c r="AP143" s="3141"/>
      <c r="AQ143" s="3000" t="s">
        <v>12</v>
      </c>
      <c r="AR143" s="2987" t="s">
        <v>13</v>
      </c>
    </row>
    <row r="144" spans="1:95" x14ac:dyDescent="0.25">
      <c r="A144" s="3124"/>
      <c r="B144" s="2994"/>
      <c r="C144" s="3124"/>
      <c r="D144" s="3109"/>
      <c r="E144" s="2994"/>
      <c r="F144" s="2989" t="s">
        <v>140</v>
      </c>
      <c r="G144" s="2990"/>
      <c r="H144" s="2989" t="s">
        <v>141</v>
      </c>
      <c r="I144" s="2990"/>
      <c r="J144" s="2989" t="s">
        <v>172</v>
      </c>
      <c r="K144" s="2990"/>
      <c r="L144" s="2989" t="s">
        <v>16</v>
      </c>
      <c r="M144" s="2990"/>
      <c r="N144" s="3132" t="s">
        <v>17</v>
      </c>
      <c r="O144" s="3132"/>
      <c r="P144" s="3132" t="s">
        <v>18</v>
      </c>
      <c r="Q144" s="3132"/>
      <c r="R144" s="3132" t="s">
        <v>19</v>
      </c>
      <c r="S144" s="3132"/>
      <c r="T144" s="3132" t="s">
        <v>20</v>
      </c>
      <c r="U144" s="3132"/>
      <c r="V144" s="3132" t="s">
        <v>21</v>
      </c>
      <c r="W144" s="3132"/>
      <c r="X144" s="3132" t="s">
        <v>22</v>
      </c>
      <c r="Y144" s="3132"/>
      <c r="Z144" s="3132" t="s">
        <v>23</v>
      </c>
      <c r="AA144" s="3132"/>
      <c r="AB144" s="3132" t="s">
        <v>61</v>
      </c>
      <c r="AC144" s="3132"/>
      <c r="AD144" s="3132" t="s">
        <v>62</v>
      </c>
      <c r="AE144" s="3132"/>
      <c r="AF144" s="2989" t="s">
        <v>63</v>
      </c>
      <c r="AG144" s="2990"/>
      <c r="AH144" s="2989" t="s">
        <v>148</v>
      </c>
      <c r="AI144" s="2990"/>
      <c r="AJ144" s="2989" t="s">
        <v>149</v>
      </c>
      <c r="AK144" s="2990"/>
      <c r="AL144" s="2989" t="s">
        <v>150</v>
      </c>
      <c r="AM144" s="3129"/>
      <c r="AN144" s="3000" t="s">
        <v>173</v>
      </c>
      <c r="AO144" s="2982" t="s">
        <v>174</v>
      </c>
      <c r="AP144" s="3137" t="s">
        <v>166</v>
      </c>
      <c r="AQ144" s="3130"/>
      <c r="AR144" s="2994"/>
    </row>
    <row r="145" spans="1:95" x14ac:dyDescent="0.25">
      <c r="A145" s="3042"/>
      <c r="B145" s="2988"/>
      <c r="C145" s="3" t="s">
        <v>120</v>
      </c>
      <c r="D145" s="195" t="s">
        <v>79</v>
      </c>
      <c r="E145" s="197" t="s">
        <v>121</v>
      </c>
      <c r="F145" s="196" t="s">
        <v>79</v>
      </c>
      <c r="G145" s="202" t="s">
        <v>121</v>
      </c>
      <c r="H145" s="196" t="s">
        <v>79</v>
      </c>
      <c r="I145" s="202" t="s">
        <v>121</v>
      </c>
      <c r="J145" s="196" t="s">
        <v>79</v>
      </c>
      <c r="K145" s="202" t="s">
        <v>121</v>
      </c>
      <c r="L145" s="196" t="s">
        <v>79</v>
      </c>
      <c r="M145" s="202" t="s">
        <v>121</v>
      </c>
      <c r="N145" s="196" t="s">
        <v>79</v>
      </c>
      <c r="O145" s="202" t="s">
        <v>121</v>
      </c>
      <c r="P145" s="196" t="s">
        <v>79</v>
      </c>
      <c r="Q145" s="202" t="s">
        <v>121</v>
      </c>
      <c r="R145" s="196" t="s">
        <v>79</v>
      </c>
      <c r="S145" s="202" t="s">
        <v>121</v>
      </c>
      <c r="T145" s="196" t="s">
        <v>79</v>
      </c>
      <c r="U145" s="202" t="s">
        <v>121</v>
      </c>
      <c r="V145" s="196" t="s">
        <v>79</v>
      </c>
      <c r="W145" s="202" t="s">
        <v>121</v>
      </c>
      <c r="X145" s="196" t="s">
        <v>79</v>
      </c>
      <c r="Y145" s="202" t="s">
        <v>121</v>
      </c>
      <c r="Z145" s="196" t="s">
        <v>79</v>
      </c>
      <c r="AA145" s="202" t="s">
        <v>121</v>
      </c>
      <c r="AB145" s="196" t="s">
        <v>79</v>
      </c>
      <c r="AC145" s="202" t="s">
        <v>121</v>
      </c>
      <c r="AD145" s="196" t="s">
        <v>79</v>
      </c>
      <c r="AE145" s="202" t="s">
        <v>121</v>
      </c>
      <c r="AF145" s="196" t="s">
        <v>79</v>
      </c>
      <c r="AG145" s="202" t="s">
        <v>121</v>
      </c>
      <c r="AH145" s="196" t="s">
        <v>79</v>
      </c>
      <c r="AI145" s="202" t="s">
        <v>121</v>
      </c>
      <c r="AJ145" s="196" t="s">
        <v>79</v>
      </c>
      <c r="AK145" s="202" t="s">
        <v>121</v>
      </c>
      <c r="AL145" s="196" t="s">
        <v>79</v>
      </c>
      <c r="AM145" s="262" t="s">
        <v>121</v>
      </c>
      <c r="AN145" s="3001"/>
      <c r="AO145" s="2983"/>
      <c r="AP145" s="3138"/>
      <c r="AQ145" s="3001"/>
      <c r="AR145" s="2988"/>
    </row>
    <row r="146" spans="1:95" x14ac:dyDescent="0.25">
      <c r="A146" s="3008" t="s">
        <v>175</v>
      </c>
      <c r="B146" s="3009"/>
      <c r="C146" s="203">
        <f>SUM(D146:E146)</f>
        <v>0</v>
      </c>
      <c r="D146" s="268">
        <f>SUM(F146+H146+J146+L146+N146+P146+R146+T146+V146+X146+Z146+AB146+AD146+AF146+AH146+AJ146+AL146)</f>
        <v>0</v>
      </c>
      <c r="E146" s="269">
        <f>SUM(G146+I146+K146+M146+O146+Q146+S146+U146+W146+Y146+AA146+AC146+AE146+AG146+AI146+AK146+AM146)</f>
        <v>0</v>
      </c>
      <c r="F146" s="10"/>
      <c r="G146" s="17"/>
      <c r="H146" s="10"/>
      <c r="I146" s="17"/>
      <c r="J146" s="10"/>
      <c r="K146" s="17"/>
      <c r="L146" s="10"/>
      <c r="M146" s="17"/>
      <c r="N146" s="10"/>
      <c r="O146" s="17"/>
      <c r="P146" s="10"/>
      <c r="Q146" s="17"/>
      <c r="R146" s="10"/>
      <c r="S146" s="17"/>
      <c r="T146" s="10"/>
      <c r="U146" s="17"/>
      <c r="V146" s="10"/>
      <c r="W146" s="17"/>
      <c r="X146" s="10"/>
      <c r="Y146" s="17"/>
      <c r="Z146" s="10"/>
      <c r="AA146" s="17"/>
      <c r="AB146" s="10"/>
      <c r="AC146" s="17"/>
      <c r="AD146" s="10"/>
      <c r="AE146" s="17"/>
      <c r="AF146" s="10"/>
      <c r="AG146" s="17"/>
      <c r="AH146" s="10"/>
      <c r="AI146" s="17"/>
      <c r="AJ146" s="10"/>
      <c r="AK146" s="17"/>
      <c r="AL146" s="10"/>
      <c r="AM146" s="206"/>
      <c r="AN146" s="15"/>
      <c r="AO146" s="12"/>
      <c r="AP146" s="206"/>
      <c r="AQ146" s="15"/>
      <c r="AR146" s="17"/>
      <c r="AS146" t="str">
        <f>CA146&amp;CB146</f>
        <v/>
      </c>
      <c r="CA146" s="263"/>
      <c r="CB146" s="18" t="str">
        <f>IF(AND($C146&gt;0,AQ146="")," * No olvide digitar la variable Pueblos originarios. Digite Cero si no tiene.",IF(AQ146&gt;$C146," * La variable Pueblos originarios No puede ser mayor al Total.",""))</f>
        <v/>
      </c>
      <c r="CC146" s="18" t="str">
        <f>IF(AND($C146&gt;0,AR146="")," * No olvide digitar la variable Migrantes. Digite Cero si no tiene.",IF(AR146&gt;$C146," * La variable Migrantes No puede ser mayor al Total.",""))</f>
        <v/>
      </c>
      <c r="CO146" s="69"/>
      <c r="CP146" s="69">
        <f>IF(AND($C146&gt;0,AQ146=""),1,IF(AQ146&gt;$C146,1,0))</f>
        <v>0</v>
      </c>
      <c r="CQ146" s="69">
        <f>IF(AND($C146&gt;0,AR146=""),1,IF(AR146&gt;$C146,1,0))</f>
        <v>0</v>
      </c>
    </row>
    <row r="147" spans="1:95" x14ac:dyDescent="0.25">
      <c r="A147" s="3020" t="s">
        <v>176</v>
      </c>
      <c r="B147" s="3021"/>
      <c r="C147" s="256">
        <f>SUM(D147:E147)</f>
        <v>0</v>
      </c>
      <c r="D147" s="257">
        <f t="shared" ref="D147:E150" si="91">SUM(F147+H147+J147+L147+N147+P147+R147+T147+V147+X147+Z147+AB147+AD147+AF147+AH147+AJ147+AL147)</f>
        <v>0</v>
      </c>
      <c r="E147" s="270">
        <f>SUM(G147+I147+K147+M147+O147+Q147+S147+U147+W147+Y147+AA147+AC147+AE147+AG147+AI147+AK147+AM147)</f>
        <v>0</v>
      </c>
      <c r="F147" s="49"/>
      <c r="G147" s="52"/>
      <c r="H147" s="49"/>
      <c r="I147" s="52"/>
      <c r="J147" s="49"/>
      <c r="K147" s="52"/>
      <c r="L147" s="49"/>
      <c r="M147" s="52"/>
      <c r="N147" s="49"/>
      <c r="O147" s="52"/>
      <c r="P147" s="49"/>
      <c r="Q147" s="52"/>
      <c r="R147" s="49"/>
      <c r="S147" s="52"/>
      <c r="T147" s="49"/>
      <c r="U147" s="52"/>
      <c r="V147" s="49"/>
      <c r="W147" s="52"/>
      <c r="X147" s="49"/>
      <c r="Y147" s="52"/>
      <c r="Z147" s="49"/>
      <c r="AA147" s="52"/>
      <c r="AB147" s="49"/>
      <c r="AC147" s="52"/>
      <c r="AD147" s="49"/>
      <c r="AE147" s="52"/>
      <c r="AF147" s="49"/>
      <c r="AG147" s="52"/>
      <c r="AH147" s="49"/>
      <c r="AI147" s="52"/>
      <c r="AJ147" s="49"/>
      <c r="AK147" s="52"/>
      <c r="AL147" s="49"/>
      <c r="AM147" s="264"/>
      <c r="AN147" s="254"/>
      <c r="AO147" s="265"/>
      <c r="AP147" s="264"/>
      <c r="AQ147" s="254"/>
      <c r="AR147" s="52"/>
      <c r="AS147" t="str">
        <f>CA147&amp;CB147</f>
        <v/>
      </c>
      <c r="CA147" s="263"/>
      <c r="CB147" s="18" t="str">
        <f t="shared" ref="CB147:CB150" si="92">IF(AND($C147&gt;0,AQ147="")," * No olvide digitar la variable Pueblos originarios. Digite Cero si no tiene.",IF(AQ147&gt;$C147," * La variable Pueblos originarios No puede ser mayor al Total.",""))</f>
        <v/>
      </c>
      <c r="CC147" s="18" t="str">
        <f t="shared" ref="CC147:CC150" si="93">IF(AND($C147&gt;0,AR147="")," * No olvide digitar la variable Migrantes. Digite Cero si no tiene.",IF(AR147&gt;$C147," * La variable Migrantes No puede ser mayor al Total.",""))</f>
        <v/>
      </c>
      <c r="CO147" s="69"/>
      <c r="CP147" s="69">
        <f t="shared" ref="CP147:CQ150" si="94">IF(AND($C147&gt;0,AQ147=""),1,IF(AQ147&gt;$C147,1,0))</f>
        <v>0</v>
      </c>
      <c r="CQ147" s="69">
        <f t="shared" si="94"/>
        <v>0</v>
      </c>
    </row>
    <row r="148" spans="1:95" x14ac:dyDescent="0.25">
      <c r="A148" s="3036" t="s">
        <v>177</v>
      </c>
      <c r="B148" s="66" t="s">
        <v>178</v>
      </c>
      <c r="C148" s="203">
        <f>SUM(D148:E148)</f>
        <v>0</v>
      </c>
      <c r="D148" s="268">
        <f t="shared" si="91"/>
        <v>0</v>
      </c>
      <c r="E148" s="269">
        <f t="shared" si="91"/>
        <v>0</v>
      </c>
      <c r="F148" s="10"/>
      <c r="G148" s="17"/>
      <c r="H148" s="10"/>
      <c r="I148" s="17"/>
      <c r="J148" s="10"/>
      <c r="K148" s="17"/>
      <c r="L148" s="10"/>
      <c r="M148" s="17"/>
      <c r="N148" s="10"/>
      <c r="O148" s="17"/>
      <c r="P148" s="10"/>
      <c r="Q148" s="17"/>
      <c r="R148" s="10"/>
      <c r="S148" s="17"/>
      <c r="T148" s="10"/>
      <c r="U148" s="17"/>
      <c r="V148" s="10"/>
      <c r="W148" s="17"/>
      <c r="X148" s="10"/>
      <c r="Y148" s="17"/>
      <c r="Z148" s="10"/>
      <c r="AA148" s="17"/>
      <c r="AB148" s="10"/>
      <c r="AC148" s="17"/>
      <c r="AD148" s="10"/>
      <c r="AE148" s="17"/>
      <c r="AF148" s="10"/>
      <c r="AG148" s="17"/>
      <c r="AH148" s="10"/>
      <c r="AI148" s="17"/>
      <c r="AJ148" s="10"/>
      <c r="AK148" s="17"/>
      <c r="AL148" s="10"/>
      <c r="AM148" s="206"/>
      <c r="AN148" s="15"/>
      <c r="AO148" s="12"/>
      <c r="AP148" s="206"/>
      <c r="AQ148" s="15"/>
      <c r="AR148" s="17"/>
      <c r="AS148" t="str">
        <f>CA148&amp;CB148</f>
        <v/>
      </c>
      <c r="CA148" s="263"/>
      <c r="CB148" s="18" t="str">
        <f t="shared" si="92"/>
        <v/>
      </c>
      <c r="CC148" s="18" t="str">
        <f t="shared" si="93"/>
        <v/>
      </c>
      <c r="CO148" s="69"/>
      <c r="CP148" s="69">
        <f t="shared" si="94"/>
        <v>0</v>
      </c>
      <c r="CQ148" s="69">
        <f t="shared" si="94"/>
        <v>0</v>
      </c>
    </row>
    <row r="149" spans="1:95" x14ac:dyDescent="0.25">
      <c r="A149" s="3037"/>
      <c r="B149" s="70" t="s">
        <v>179</v>
      </c>
      <c r="C149" s="266">
        <f>SUM(D149:E149)</f>
        <v>0</v>
      </c>
      <c r="D149" s="267">
        <f>SUM(F149+H149+J149+L149+N149+P149+R149+T149+V149+X149+Z149+AB149+AD149+AF149+AH149+AJ149+AL149)</f>
        <v>0</v>
      </c>
      <c r="E149" s="271">
        <f t="shared" si="91"/>
        <v>0</v>
      </c>
      <c r="F149" s="30"/>
      <c r="G149" s="37"/>
      <c r="H149" s="30"/>
      <c r="I149" s="37"/>
      <c r="J149" s="30"/>
      <c r="K149" s="37"/>
      <c r="L149" s="30"/>
      <c r="M149" s="37"/>
      <c r="N149" s="30"/>
      <c r="O149" s="37"/>
      <c r="P149" s="30"/>
      <c r="Q149" s="37"/>
      <c r="R149" s="30"/>
      <c r="S149" s="37"/>
      <c r="T149" s="30"/>
      <c r="U149" s="37"/>
      <c r="V149" s="30"/>
      <c r="W149" s="37"/>
      <c r="X149" s="30"/>
      <c r="Y149" s="37"/>
      <c r="Z149" s="30"/>
      <c r="AA149" s="37"/>
      <c r="AB149" s="30"/>
      <c r="AC149" s="37"/>
      <c r="AD149" s="30"/>
      <c r="AE149" s="37"/>
      <c r="AF149" s="30"/>
      <c r="AG149" s="37"/>
      <c r="AH149" s="30"/>
      <c r="AI149" s="37"/>
      <c r="AJ149" s="30"/>
      <c r="AK149" s="37"/>
      <c r="AL149" s="30"/>
      <c r="AM149" s="220"/>
      <c r="AN149" s="35"/>
      <c r="AO149" s="32"/>
      <c r="AP149" s="220"/>
      <c r="AQ149" s="35"/>
      <c r="AR149" s="37"/>
      <c r="AS149" t="str">
        <f>CA149&amp;CB149</f>
        <v/>
      </c>
      <c r="CA149" s="263"/>
      <c r="CB149" s="18" t="str">
        <f t="shared" si="92"/>
        <v/>
      </c>
      <c r="CC149" s="18" t="str">
        <f t="shared" si="93"/>
        <v/>
      </c>
      <c r="CO149" s="69"/>
      <c r="CP149" s="69">
        <f t="shared" si="94"/>
        <v>0</v>
      </c>
      <c r="CQ149" s="69">
        <f t="shared" si="94"/>
        <v>0</v>
      </c>
    </row>
    <row r="150" spans="1:95" x14ac:dyDescent="0.25">
      <c r="A150" s="3146" t="s">
        <v>180</v>
      </c>
      <c r="B150" s="3147"/>
      <c r="C150" s="217">
        <f>SUM(D150:E150)</f>
        <v>0</v>
      </c>
      <c r="D150" s="272">
        <f t="shared" si="91"/>
        <v>0</v>
      </c>
      <c r="E150" s="273">
        <f>SUM(G150+I150+K150+M150+O150+Q150+S150+U150+W150+Y150+AA150+AC150+AE150+AG150+AI150+AK150+AM150)</f>
        <v>0</v>
      </c>
      <c r="F150" s="91"/>
      <c r="G150" s="96"/>
      <c r="H150" s="91"/>
      <c r="I150" s="96"/>
      <c r="J150" s="91"/>
      <c r="K150" s="96"/>
      <c r="L150" s="91"/>
      <c r="M150" s="96"/>
      <c r="N150" s="91"/>
      <c r="O150" s="96"/>
      <c r="P150" s="91"/>
      <c r="Q150" s="96"/>
      <c r="R150" s="91"/>
      <c r="S150" s="96"/>
      <c r="T150" s="91"/>
      <c r="U150" s="96"/>
      <c r="V150" s="91"/>
      <c r="W150" s="96"/>
      <c r="X150" s="91"/>
      <c r="Y150" s="96"/>
      <c r="Z150" s="91"/>
      <c r="AA150" s="96"/>
      <c r="AB150" s="91"/>
      <c r="AC150" s="96"/>
      <c r="AD150" s="91"/>
      <c r="AE150" s="96"/>
      <c r="AF150" s="91"/>
      <c r="AG150" s="96"/>
      <c r="AH150" s="91"/>
      <c r="AI150" s="96"/>
      <c r="AJ150" s="91"/>
      <c r="AK150" s="96"/>
      <c r="AL150" s="91"/>
      <c r="AM150" s="274"/>
      <c r="AN150" s="95"/>
      <c r="AO150" s="92"/>
      <c r="AP150" s="274"/>
      <c r="AQ150" s="95"/>
      <c r="AR150" s="96"/>
      <c r="AS150" t="str">
        <f>CA150&amp;CB150</f>
        <v/>
      </c>
      <c r="CA150" s="263"/>
      <c r="CB150" s="18" t="str">
        <f t="shared" si="92"/>
        <v/>
      </c>
      <c r="CC150" s="18" t="str">
        <f t="shared" si="93"/>
        <v/>
      </c>
      <c r="CO150" s="69"/>
      <c r="CP150" s="69">
        <f t="shared" si="94"/>
        <v>0</v>
      </c>
      <c r="CQ150" s="69">
        <f t="shared" si="94"/>
        <v>0</v>
      </c>
    </row>
    <row r="151" spans="1:95" s="56" customFormat="1" ht="12" x14ac:dyDescent="0.2">
      <c r="A151" s="139" t="s">
        <v>181</v>
      </c>
      <c r="B151" s="139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275"/>
      <c r="N151" s="276"/>
      <c r="O151" s="277"/>
    </row>
    <row r="152" spans="1:95" x14ac:dyDescent="0.25">
      <c r="A152" s="3148" t="s">
        <v>3</v>
      </c>
      <c r="B152" s="2987"/>
      <c r="C152" s="3142" t="s">
        <v>91</v>
      </c>
      <c r="D152" s="3149"/>
      <c r="E152" s="3143"/>
      <c r="F152" s="3142" t="s">
        <v>63</v>
      </c>
      <c r="G152" s="3143"/>
      <c r="H152" s="3142" t="s">
        <v>148</v>
      </c>
      <c r="I152" s="3143"/>
      <c r="J152" s="3142" t="s">
        <v>149</v>
      </c>
      <c r="K152" s="3143"/>
      <c r="L152" s="3142" t="s">
        <v>150</v>
      </c>
      <c r="M152" s="3144"/>
      <c r="N152" s="3000" t="s">
        <v>12</v>
      </c>
      <c r="O152" s="2987" t="s">
        <v>13</v>
      </c>
    </row>
    <row r="153" spans="1:95" x14ac:dyDescent="0.25">
      <c r="A153" s="3042"/>
      <c r="B153" s="2988"/>
      <c r="C153" s="278" t="s">
        <v>120</v>
      </c>
      <c r="D153" s="279" t="s">
        <v>79</v>
      </c>
      <c r="E153" s="280" t="s">
        <v>121</v>
      </c>
      <c r="F153" s="278" t="s">
        <v>79</v>
      </c>
      <c r="G153" s="280" t="s">
        <v>121</v>
      </c>
      <c r="H153" s="278" t="s">
        <v>79</v>
      </c>
      <c r="I153" s="280" t="s">
        <v>121</v>
      </c>
      <c r="J153" s="278" t="s">
        <v>79</v>
      </c>
      <c r="K153" s="280" t="s">
        <v>121</v>
      </c>
      <c r="L153" s="278" t="s">
        <v>79</v>
      </c>
      <c r="M153" s="281" t="s">
        <v>121</v>
      </c>
      <c r="N153" s="3001"/>
      <c r="O153" s="2988"/>
    </row>
    <row r="154" spans="1:95" x14ac:dyDescent="0.25">
      <c r="A154" s="3036" t="s">
        <v>182</v>
      </c>
      <c r="B154" s="282" t="s">
        <v>183</v>
      </c>
      <c r="C154" s="283">
        <f>SUM(D154:E154)</f>
        <v>0</v>
      </c>
      <c r="D154" s="284">
        <f>SUM(F154+H154+J154+L154)</f>
        <v>0</v>
      </c>
      <c r="E154" s="285">
        <f>SUM(G154+I154+K154+M154)</f>
        <v>0</v>
      </c>
      <c r="F154" s="45"/>
      <c r="G154" s="48"/>
      <c r="H154" s="45"/>
      <c r="I154" s="48"/>
      <c r="J154" s="45"/>
      <c r="K154" s="48"/>
      <c r="L154" s="45"/>
      <c r="M154" s="286"/>
      <c r="N154" s="105"/>
      <c r="O154" s="48"/>
      <c r="P154" t="str">
        <f>CA154&amp;CB154</f>
        <v/>
      </c>
      <c r="CA154" s="18" t="str">
        <f>IF(AND(C154&gt;0,N154="")," * No olvide digitar la variable Pueblos originarios. Digite Cero si no tiene.",IF(N154&gt;C154," * La variable Pueblos originarios No puede ser mayor al Total.",""))</f>
        <v/>
      </c>
      <c r="CB154" s="18" t="str">
        <f>IF(AND(C154&gt;0,O154="")," * No olvide digitar la variable Migrantes. Digite Cero si no tiene.",IF(O154&gt;C154," * La variable Pueblos Migrantes No puede ser mayor al Total.",""))</f>
        <v/>
      </c>
      <c r="CO154" s="69">
        <f>IF(AND($C154&gt;0,N154=""),1,IF(N154&gt;$C154,1,0))</f>
        <v>0</v>
      </c>
      <c r="CP154" s="69">
        <f>IF(AND($C154&gt;0,O154=""),1,IF(O154&gt;$C154,1,0))</f>
        <v>0</v>
      </c>
    </row>
    <row r="155" spans="1:95" x14ac:dyDescent="0.25">
      <c r="A155" s="3051"/>
      <c r="B155" s="75" t="s">
        <v>184</v>
      </c>
      <c r="C155" s="210">
        <f>SUM(D155:E155)</f>
        <v>0</v>
      </c>
      <c r="D155" s="252">
        <f t="shared" ref="D155:E156" si="95">SUM(F155+H155+J155+L155)</f>
        <v>0</v>
      </c>
      <c r="E155" s="287">
        <f t="shared" si="95"/>
        <v>0</v>
      </c>
      <c r="F155" s="45"/>
      <c r="G155" s="48"/>
      <c r="H155" s="45"/>
      <c r="I155" s="48"/>
      <c r="J155" s="45"/>
      <c r="K155" s="48"/>
      <c r="L155" s="45"/>
      <c r="M155" s="286"/>
      <c r="N155" s="105"/>
      <c r="O155" s="48"/>
      <c r="P155" t="str">
        <f>CA155&amp;CB155</f>
        <v/>
      </c>
      <c r="CA155" s="18" t="str">
        <f t="shared" ref="CA155:CA156" si="96">IF(AND(C155&gt;0,N155="")," * No olvide digitar la variable Pueblos originarios. Digite Cero si no tiene.",IF(N155&gt;C155," * La variable Pueblos originarios No puede ser mayor al Total.",""))</f>
        <v/>
      </c>
      <c r="CB155" s="18" t="str">
        <f t="shared" ref="CB155:CB156" si="97">IF(AND(C155&gt;0,O155="")," * No olvide digitar la variable Migrantes. Digite Cero si no tiene.",IF(O155&gt;C155," * La variable Pueblos Migrantes No puede ser mayor al Total.",""))</f>
        <v/>
      </c>
      <c r="CO155" s="69">
        <f t="shared" ref="CO155:CP156" si="98">IF(AND($C155&gt;0,N155=""),1,IF(N155&gt;$C155,1,0))</f>
        <v>0</v>
      </c>
      <c r="CP155" s="69">
        <f t="shared" si="98"/>
        <v>0</v>
      </c>
    </row>
    <row r="156" spans="1:95" x14ac:dyDescent="0.25">
      <c r="A156" s="3051"/>
      <c r="B156" s="288" t="s">
        <v>185</v>
      </c>
      <c r="C156" s="256">
        <f>SUM(D156:E156)</f>
        <v>0</v>
      </c>
      <c r="D156" s="257">
        <f t="shared" si="95"/>
        <v>0</v>
      </c>
      <c r="E156" s="270">
        <f t="shared" si="95"/>
        <v>0</v>
      </c>
      <c r="F156" s="45"/>
      <c r="G156" s="48"/>
      <c r="H156" s="45"/>
      <c r="I156" s="48"/>
      <c r="J156" s="45"/>
      <c r="K156" s="48"/>
      <c r="L156" s="45"/>
      <c r="M156" s="286"/>
      <c r="N156" s="105"/>
      <c r="O156" s="48"/>
      <c r="P156" t="str">
        <f>CA156&amp;CB156</f>
        <v/>
      </c>
      <c r="CA156" s="18" t="str">
        <f t="shared" si="96"/>
        <v/>
      </c>
      <c r="CB156" s="18" t="str">
        <f t="shared" si="97"/>
        <v/>
      </c>
      <c r="CO156" s="69">
        <f t="shared" si="98"/>
        <v>0</v>
      </c>
      <c r="CP156" s="69">
        <f t="shared" si="98"/>
        <v>0</v>
      </c>
    </row>
    <row r="157" spans="1:95" s="294" customFormat="1" ht="11.25" x14ac:dyDescent="0.2">
      <c r="A157" s="3145" t="s">
        <v>186</v>
      </c>
      <c r="B157" s="3145"/>
      <c r="C157" s="289">
        <f>SUM(C154:C156)</f>
        <v>0</v>
      </c>
      <c r="D157" s="290">
        <f>SUM(D154:D156)</f>
        <v>0</v>
      </c>
      <c r="E157" s="291">
        <f>SUM(E154:E156)</f>
        <v>0</v>
      </c>
      <c r="F157" s="289">
        <f>SUM(F154:F156)</f>
        <v>0</v>
      </c>
      <c r="G157" s="291">
        <f t="shared" ref="G157:M157" si="99">SUM(G154:G156)</f>
        <v>0</v>
      </c>
      <c r="H157" s="289">
        <f t="shared" si="99"/>
        <v>0</v>
      </c>
      <c r="I157" s="291">
        <f t="shared" si="99"/>
        <v>0</v>
      </c>
      <c r="J157" s="289">
        <f t="shared" si="99"/>
        <v>0</v>
      </c>
      <c r="K157" s="291">
        <f t="shared" si="99"/>
        <v>0</v>
      </c>
      <c r="L157" s="289">
        <f t="shared" si="99"/>
        <v>0</v>
      </c>
      <c r="M157" s="292">
        <f t="shared" si="99"/>
        <v>0</v>
      </c>
      <c r="N157" s="293">
        <f>SUM(N154:N156)</f>
        <v>0</v>
      </c>
      <c r="O157" s="291">
        <f>SUM(O154:O156)</f>
        <v>0</v>
      </c>
    </row>
    <row r="158" spans="1:95" x14ac:dyDescent="0.25">
      <c r="A158" s="3036" t="s">
        <v>187</v>
      </c>
      <c r="B158" s="101" t="s">
        <v>188</v>
      </c>
      <c r="C158" s="249">
        <f>SUM(D158:E158)</f>
        <v>0</v>
      </c>
      <c r="D158" s="250">
        <f t="shared" ref="D158:E161" si="100">SUM(F158+H158+J158+L158)</f>
        <v>0</v>
      </c>
      <c r="E158" s="295">
        <f t="shared" si="100"/>
        <v>0</v>
      </c>
      <c r="F158" s="45"/>
      <c r="G158" s="48"/>
      <c r="H158" s="45"/>
      <c r="I158" s="48"/>
      <c r="J158" s="45"/>
      <c r="K158" s="48"/>
      <c r="L158" s="45"/>
      <c r="M158" s="286"/>
      <c r="N158" s="105"/>
      <c r="O158" s="48"/>
      <c r="P158" t="str">
        <f>CA158&amp;CB158</f>
        <v/>
      </c>
      <c r="CA158" s="18" t="str">
        <f>IF(AND(C158&gt;0,N158="")," * No olvide digitar la variable Pueblos originarios. Digite Cero si no tiene.",IF(N158&gt;C158," * La variable Pueblos originarios No puede ser mayor al Total.",""))</f>
        <v/>
      </c>
      <c r="CB158" s="18" t="str">
        <f>IF(AND(C158&gt;0,O158=""),"  * No olvide digitar la variable Migrantes. Digite Cero si no tiene.",IF(O158&gt;C158,"  * La variable Pueblos Migrantes No puede ser mayor al Total.",""))</f>
        <v/>
      </c>
      <c r="CO158" s="69">
        <f t="shared" ref="CO158:CP161" si="101">IF(AND($C158&gt;0,N158=""),1,IF(N158&gt;$C158,1,0))</f>
        <v>0</v>
      </c>
      <c r="CP158" s="69">
        <f t="shared" si="101"/>
        <v>0</v>
      </c>
    </row>
    <row r="159" spans="1:95" x14ac:dyDescent="0.25">
      <c r="A159" s="3051"/>
      <c r="B159" s="75" t="s">
        <v>189</v>
      </c>
      <c r="C159" s="210">
        <f>SUM(D159:E159)</f>
        <v>0</v>
      </c>
      <c r="D159" s="252">
        <f t="shared" si="100"/>
        <v>0</v>
      </c>
      <c r="E159" s="287">
        <f t="shared" si="100"/>
        <v>0</v>
      </c>
      <c r="F159" s="22"/>
      <c r="G159" s="28"/>
      <c r="H159" s="22"/>
      <c r="I159" s="28"/>
      <c r="J159" s="22"/>
      <c r="K159" s="28"/>
      <c r="L159" s="22"/>
      <c r="M159" s="213"/>
      <c r="N159" s="27"/>
      <c r="O159" s="28"/>
      <c r="P159" t="str">
        <f>CA159&amp;CB159</f>
        <v/>
      </c>
      <c r="CA159" s="18" t="str">
        <f>IF(AND(C159&gt;0,N159=""),"  * No olvide digitar la variable Pueblos originarios. Digite Cero si no tiene.",IF(N159&gt;C159,"  * La variable Pueblos originarios No puede ser mayor al Total.",""))</f>
        <v/>
      </c>
      <c r="CB159" s="18" t="str">
        <f>IF(AND(C159&gt;0,O159=""),"  * No olvide digitar la variable Migrantes. Digite Cero si no tiene.",IF(O159&gt;C159,"  * La variable Pueblos Migrantes No puede ser mayor al Total.",""))</f>
        <v/>
      </c>
      <c r="CO159" s="69">
        <f t="shared" si="101"/>
        <v>0</v>
      </c>
      <c r="CP159" s="69">
        <f t="shared" si="101"/>
        <v>0</v>
      </c>
    </row>
    <row r="160" spans="1:95" x14ac:dyDescent="0.25">
      <c r="A160" s="3051"/>
      <c r="B160" s="75" t="s">
        <v>190</v>
      </c>
      <c r="C160" s="210">
        <f>SUM(D160:E160)</f>
        <v>0</v>
      </c>
      <c r="D160" s="252">
        <f t="shared" si="100"/>
        <v>0</v>
      </c>
      <c r="E160" s="287">
        <f t="shared" si="100"/>
        <v>0</v>
      </c>
      <c r="F160" s="22"/>
      <c r="G160" s="28"/>
      <c r="H160" s="22"/>
      <c r="I160" s="28"/>
      <c r="J160" s="22"/>
      <c r="K160" s="28"/>
      <c r="L160" s="22"/>
      <c r="M160" s="213"/>
      <c r="N160" s="27"/>
      <c r="O160" s="28"/>
      <c r="P160" t="str">
        <f>CA160&amp;CB160</f>
        <v/>
      </c>
      <c r="CA160" s="18" t="str">
        <f>IF(AND(C160&gt;0,N160=""),"  * No olvide digitar la variable Pueblos originarios. Digite Cero si no tiene.",IF(N160&gt;C160,"  * La variable Pueblos originarios No puede ser mayor al Total.",""))</f>
        <v/>
      </c>
      <c r="CB160" s="18" t="str">
        <f>IF(AND(C160&gt;0,O160=""),"  * No olvide digitar la variable Migrantes. Digite Cero si no tiene.",IF(O160&gt;C160,"  * La variable Pueblos Migrantes No puede ser mayor al Total.",""))</f>
        <v/>
      </c>
      <c r="CO160" s="69">
        <f t="shared" si="101"/>
        <v>0</v>
      </c>
      <c r="CP160" s="69">
        <f t="shared" si="101"/>
        <v>0</v>
      </c>
    </row>
    <row r="161" spans="1:94" x14ac:dyDescent="0.25">
      <c r="A161" s="3037"/>
      <c r="B161" s="296" t="s">
        <v>191</v>
      </c>
      <c r="C161" s="256">
        <f>SUM(D161:E161)</f>
        <v>0</v>
      </c>
      <c r="D161" s="257">
        <f t="shared" si="100"/>
        <v>0</v>
      </c>
      <c r="E161" s="270">
        <f t="shared" si="100"/>
        <v>0</v>
      </c>
      <c r="F161" s="49"/>
      <c r="G161" s="52"/>
      <c r="H161" s="49"/>
      <c r="I161" s="52"/>
      <c r="J161" s="49"/>
      <c r="K161" s="52"/>
      <c r="L161" s="49"/>
      <c r="M161" s="264"/>
      <c r="N161" s="254"/>
      <c r="O161" s="52"/>
      <c r="P161" t="str">
        <f>CA161&amp;CB161</f>
        <v/>
      </c>
      <c r="CA161" s="18" t="str">
        <f>IF(AND(C161&gt;0,N161=""),"  * No olvide digitar la variable Pueblos originarios. Digite Cero si no tiene.",IF(N161&gt;C161,"  * La variable Pueblos originarios No puede ser mayor al Total.",""))</f>
        <v/>
      </c>
      <c r="CB161" s="18" t="str">
        <f>IF(AND(C161&gt;0,O161=""),"  * No olvide digitar la variable Migrantes. Digite Cero si no tiene.",IF(O161&gt;C161,"  * La variable Pueblos Migrantes No puede ser mayor al Total.",""))</f>
        <v/>
      </c>
      <c r="CO161" s="69">
        <f t="shared" si="101"/>
        <v>0</v>
      </c>
      <c r="CP161" s="69">
        <f t="shared" si="101"/>
        <v>0</v>
      </c>
    </row>
    <row r="162" spans="1:94" s="294" customFormat="1" ht="11.25" x14ac:dyDescent="0.2">
      <c r="A162" s="3154" t="s">
        <v>186</v>
      </c>
      <c r="B162" s="3145"/>
      <c r="C162" s="289">
        <f>SUM(C158:C161)</f>
        <v>0</v>
      </c>
      <c r="D162" s="290">
        <f>SUM(D158:D161)</f>
        <v>0</v>
      </c>
      <c r="E162" s="291">
        <f>SUM(E158:E161)</f>
        <v>0</v>
      </c>
      <c r="F162" s="289">
        <f>SUM(F158:F161)</f>
        <v>0</v>
      </c>
      <c r="G162" s="291">
        <f t="shared" ref="G162:M162" si="102">SUM(G158:G161)</f>
        <v>0</v>
      </c>
      <c r="H162" s="289">
        <f t="shared" si="102"/>
        <v>0</v>
      </c>
      <c r="I162" s="291">
        <f t="shared" si="102"/>
        <v>0</v>
      </c>
      <c r="J162" s="289">
        <f t="shared" si="102"/>
        <v>0</v>
      </c>
      <c r="K162" s="291">
        <f t="shared" si="102"/>
        <v>0</v>
      </c>
      <c r="L162" s="289">
        <f t="shared" si="102"/>
        <v>0</v>
      </c>
      <c r="M162" s="292">
        <f t="shared" si="102"/>
        <v>0</v>
      </c>
      <c r="N162" s="293">
        <f>SUM(N158:N161)</f>
        <v>0</v>
      </c>
      <c r="O162" s="291">
        <f>SUM(O158:O161)</f>
        <v>0</v>
      </c>
    </row>
    <row r="163" spans="1:94" x14ac:dyDescent="0.25">
      <c r="A163" s="3154" t="s">
        <v>192</v>
      </c>
      <c r="B163" s="3154"/>
      <c r="C163" s="217">
        <f>SUM(C157+C162)</f>
        <v>0</v>
      </c>
      <c r="D163" s="272">
        <f>SUM(D157+D162)</f>
        <v>0</v>
      </c>
      <c r="E163" s="273">
        <f>SUM(E157+E162)</f>
        <v>0</v>
      </c>
      <c r="F163" s="217">
        <f>SUM(F157+F162)</f>
        <v>0</v>
      </c>
      <c r="G163" s="273">
        <f>SUM(G157+G162)</f>
        <v>0</v>
      </c>
      <c r="H163" s="217">
        <f t="shared" ref="H163:M163" si="103">SUM(H157+H162)</f>
        <v>0</v>
      </c>
      <c r="I163" s="273">
        <f t="shared" si="103"/>
        <v>0</v>
      </c>
      <c r="J163" s="217">
        <f t="shared" si="103"/>
        <v>0</v>
      </c>
      <c r="K163" s="273">
        <f t="shared" si="103"/>
        <v>0</v>
      </c>
      <c r="L163" s="217">
        <f t="shared" si="103"/>
        <v>0</v>
      </c>
      <c r="M163" s="297">
        <f t="shared" si="103"/>
        <v>0</v>
      </c>
      <c r="N163" s="298">
        <f>SUM(N157+N162)</f>
        <v>0</v>
      </c>
      <c r="O163" s="273">
        <f>SUM(O157+O162)</f>
        <v>0</v>
      </c>
    </row>
    <row r="164" spans="1:94" s="56" customFormat="1" ht="12" x14ac:dyDescent="0.2">
      <c r="A164" s="139" t="s">
        <v>193</v>
      </c>
      <c r="B164" s="139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299"/>
      <c r="R164" s="300"/>
    </row>
    <row r="165" spans="1:94" x14ac:dyDescent="0.25">
      <c r="A165" s="3155" t="s">
        <v>3</v>
      </c>
      <c r="B165" s="2987"/>
      <c r="C165" s="3156" t="s">
        <v>91</v>
      </c>
      <c r="D165" s="3151"/>
      <c r="E165" s="3157"/>
      <c r="F165" s="3156" t="s">
        <v>63</v>
      </c>
      <c r="G165" s="3157"/>
      <c r="H165" s="3156" t="s">
        <v>148</v>
      </c>
      <c r="I165" s="3157"/>
      <c r="J165" s="3156" t="s">
        <v>149</v>
      </c>
      <c r="K165" s="3157"/>
      <c r="L165" s="3156" t="s">
        <v>150</v>
      </c>
      <c r="M165" s="3152"/>
      <c r="N165" s="3150" t="s">
        <v>163</v>
      </c>
      <c r="O165" s="3151"/>
      <c r="P165" s="3152"/>
      <c r="Q165" s="3153" t="s">
        <v>12</v>
      </c>
      <c r="R165" s="2987" t="s">
        <v>13</v>
      </c>
    </row>
    <row r="166" spans="1:94" x14ac:dyDescent="0.25">
      <c r="A166" s="3042"/>
      <c r="B166" s="2988"/>
      <c r="C166" s="301" t="s">
        <v>120</v>
      </c>
      <c r="D166" s="302" t="s">
        <v>79</v>
      </c>
      <c r="E166" s="303" t="s">
        <v>121</v>
      </c>
      <c r="F166" s="301" t="s">
        <v>79</v>
      </c>
      <c r="G166" s="303" t="s">
        <v>121</v>
      </c>
      <c r="H166" s="301" t="s">
        <v>79</v>
      </c>
      <c r="I166" s="303" t="s">
        <v>121</v>
      </c>
      <c r="J166" s="301" t="s">
        <v>79</v>
      </c>
      <c r="K166" s="303" t="s">
        <v>121</v>
      </c>
      <c r="L166" s="301" t="s">
        <v>79</v>
      </c>
      <c r="M166" s="304" t="s">
        <v>121</v>
      </c>
      <c r="N166" s="305" t="s">
        <v>164</v>
      </c>
      <c r="O166" s="302" t="s">
        <v>165</v>
      </c>
      <c r="P166" s="306" t="s">
        <v>166</v>
      </c>
      <c r="Q166" s="3001"/>
      <c r="R166" s="2988"/>
    </row>
    <row r="167" spans="1:94" x14ac:dyDescent="0.25">
      <c r="A167" s="3158" t="s">
        <v>182</v>
      </c>
      <c r="B167" s="307" t="s">
        <v>183</v>
      </c>
      <c r="C167" s="308">
        <f>SUM(D167:E167)</f>
        <v>0</v>
      </c>
      <c r="D167" s="309">
        <f t="shared" ref="D167:E169" si="104">SUM(F167+H167+J167+L167)</f>
        <v>0</v>
      </c>
      <c r="E167" s="310">
        <f t="shared" si="104"/>
        <v>0</v>
      </c>
      <c r="F167" s="311"/>
      <c r="G167" s="312"/>
      <c r="H167" s="311"/>
      <c r="I167" s="312"/>
      <c r="J167" s="311"/>
      <c r="K167" s="312"/>
      <c r="L167" s="311"/>
      <c r="M167" s="313"/>
      <c r="N167" s="314"/>
      <c r="O167" s="315"/>
      <c r="P167" s="316"/>
      <c r="Q167" s="314"/>
      <c r="R167" s="312"/>
      <c r="S167" t="str">
        <f>CA167&amp;CB167&amp;CC167</f>
        <v/>
      </c>
      <c r="CA167" s="18" t="str">
        <f>IF(AND(C167&gt;0,Q167=""),"  * No olvide digitar la variable Pueblos originarios. Digite Cero si no tiene.",IF(Q167&gt;C167," * La variable Pueblos originarios No puede ser mayor al Total.",""))</f>
        <v/>
      </c>
      <c r="CB167" s="18" t="str">
        <f>IF(AND(C167&gt;0,R167=""),"   * No olvide digitar la variable Migrantes. Digite Cero si no tiene.",IF(R167&gt;C167," *  La variable Migrantes No puede ser mayor al Total.",""))</f>
        <v/>
      </c>
      <c r="CO167" s="69">
        <f>IF(AND(C167&gt;0,Q167=""),1,IF(Q167&gt;C167,1,0))</f>
        <v>0</v>
      </c>
      <c r="CP167" s="69">
        <f>IF(AND(C167&gt;0,R167=""),1,IF(R167&gt;C167,1,0))</f>
        <v>0</v>
      </c>
    </row>
    <row r="168" spans="1:94" x14ac:dyDescent="0.25">
      <c r="A168" s="3051"/>
      <c r="B168" s="75" t="s">
        <v>184</v>
      </c>
      <c r="C168" s="317">
        <f>SUM(D168:E168)</f>
        <v>0</v>
      </c>
      <c r="D168" s="318">
        <f t="shared" si="104"/>
        <v>0</v>
      </c>
      <c r="E168" s="319">
        <f t="shared" si="104"/>
        <v>0</v>
      </c>
      <c r="F168" s="22"/>
      <c r="G168" s="28"/>
      <c r="H168" s="22"/>
      <c r="I168" s="28"/>
      <c r="J168" s="22"/>
      <c r="K168" s="28"/>
      <c r="L168" s="22"/>
      <c r="M168" s="216"/>
      <c r="N168" s="27"/>
      <c r="O168" s="24"/>
      <c r="P168" s="213"/>
      <c r="Q168" s="27"/>
      <c r="R168" s="28"/>
      <c r="S168" t="str">
        <f>CA168&amp;CB168&amp;CC168</f>
        <v/>
      </c>
      <c r="CA168" s="18" t="str">
        <f>IF(AND(C168&gt;0,Q168=""),"   * No olvide digitar la variable Pueblos originarios. Digite Cero si no tiene.",IF(Q168&gt;C168," *  La variable Pueblos originarios No puede ser mayor al Total.",""))</f>
        <v/>
      </c>
      <c r="CB168" s="18" t="str">
        <f>IF(AND(C168&gt;0,R168=""),"   * No olvide digitar la variable Migrantes. Digite Cero si no tiene.",IF(R168&gt;C168," *  La variable Migrantes No puede ser mayor al Total.",""))</f>
        <v/>
      </c>
      <c r="CO168" s="69">
        <f>IF(AND(C168&gt;0,Q168=""),1,IF(Q168&gt;C168,1,0))</f>
        <v>0</v>
      </c>
      <c r="CP168" s="69">
        <f>IF(AND(C168&gt;0,R168=""),1,IF(R168&gt;C168,1,0))</f>
        <v>0</v>
      </c>
    </row>
    <row r="169" spans="1:94" x14ac:dyDescent="0.25">
      <c r="A169" s="3051"/>
      <c r="B169" s="288" t="s">
        <v>185</v>
      </c>
      <c r="C169" s="320">
        <f>SUM(D169:E169)</f>
        <v>0</v>
      </c>
      <c r="D169" s="321">
        <f t="shared" si="104"/>
        <v>0</v>
      </c>
      <c r="E169" s="322">
        <f t="shared" si="104"/>
        <v>0</v>
      </c>
      <c r="F169" s="49"/>
      <c r="G169" s="52"/>
      <c r="H169" s="49"/>
      <c r="I169" s="52"/>
      <c r="J169" s="49"/>
      <c r="K169" s="52"/>
      <c r="L169" s="49"/>
      <c r="M169" s="323"/>
      <c r="N169" s="254"/>
      <c r="O169" s="265"/>
      <c r="P169" s="264"/>
      <c r="Q169" s="254"/>
      <c r="R169" s="52"/>
      <c r="S169" t="str">
        <f>CA169&amp;CB169&amp;CC169</f>
        <v/>
      </c>
      <c r="CA169" s="18" t="str">
        <f>IF(AND(C169&gt;0,Q169=""),"   * No olvide digitar la variable Pueblos originarios. Digite Cero si no tiene.",IF(Q169&gt;C169," *  La variable Pueblos originarios No puede ser mayor al Total.",""))</f>
        <v/>
      </c>
      <c r="CB169" s="18" t="str">
        <f>IF(AND(C169&gt;0,R169=""),"   * No olvide digitar la variable Migrantes. Digite Cero si no tiene.",IF(R169&gt;C169," *  La variable Migrantes No puede ser mayor al Total.",""))</f>
        <v/>
      </c>
      <c r="CO169" s="69">
        <f>IF(AND(C169&gt;0,Q169=""),1,IF(Q169&gt;C169,1,0))</f>
        <v>0</v>
      </c>
      <c r="CP169" s="69">
        <f>IF(AND(C169&gt;0,R169=""),1,IF(R169&gt;C169,1,0))</f>
        <v>0</v>
      </c>
    </row>
    <row r="170" spans="1:94" x14ac:dyDescent="0.25">
      <c r="A170" s="3159" t="s">
        <v>186</v>
      </c>
      <c r="B170" s="3159"/>
      <c r="C170" s="324">
        <f>SUM(C167:C169)</f>
        <v>0</v>
      </c>
      <c r="D170" s="325">
        <f>SUM(D167:D169)</f>
        <v>0</v>
      </c>
      <c r="E170" s="326">
        <f>SUM(E167:E169)</f>
        <v>0</v>
      </c>
      <c r="F170" s="324">
        <f>SUM(F167:F169)</f>
        <v>0</v>
      </c>
      <c r="G170" s="326">
        <f t="shared" ref="G170:P170" si="105">SUM(G167:G169)</f>
        <v>0</v>
      </c>
      <c r="H170" s="324">
        <f t="shared" si="105"/>
        <v>0</v>
      </c>
      <c r="I170" s="326">
        <f t="shared" si="105"/>
        <v>0</v>
      </c>
      <c r="J170" s="324">
        <f t="shared" si="105"/>
        <v>0</v>
      </c>
      <c r="K170" s="326">
        <f t="shared" si="105"/>
        <v>0</v>
      </c>
      <c r="L170" s="324">
        <f t="shared" si="105"/>
        <v>0</v>
      </c>
      <c r="M170" s="327">
        <f t="shared" si="105"/>
        <v>0</v>
      </c>
      <c r="N170" s="328">
        <f t="shared" si="105"/>
        <v>0</v>
      </c>
      <c r="O170" s="325">
        <f t="shared" si="105"/>
        <v>0</v>
      </c>
      <c r="P170" s="329">
        <f t="shared" si="105"/>
        <v>0</v>
      </c>
      <c r="Q170" s="328">
        <f>SUM(Q167:Q169)</f>
        <v>0</v>
      </c>
      <c r="R170" s="326">
        <f>SUM(R167:R169)</f>
        <v>0</v>
      </c>
    </row>
    <row r="171" spans="1:94" x14ac:dyDescent="0.25">
      <c r="A171" s="3158" t="s">
        <v>187</v>
      </c>
      <c r="B171" s="101" t="s">
        <v>188</v>
      </c>
      <c r="C171" s="330">
        <f>SUM(D171:E171)</f>
        <v>0</v>
      </c>
      <c r="D171" s="331">
        <f>SUM(F171+H171+J171+L171)</f>
        <v>0</v>
      </c>
      <c r="E171" s="332">
        <f>SUM(G171+I171+K171+M171)</f>
        <v>0</v>
      </c>
      <c r="F171" s="45"/>
      <c r="G171" s="48"/>
      <c r="H171" s="45"/>
      <c r="I171" s="48"/>
      <c r="J171" s="45"/>
      <c r="K171" s="48"/>
      <c r="L171" s="45"/>
      <c r="M171" s="333"/>
      <c r="N171" s="105"/>
      <c r="O171" s="102"/>
      <c r="P171" s="286"/>
      <c r="Q171" s="105"/>
      <c r="R171" s="48"/>
      <c r="S171" t="str">
        <f>CA171&amp;CB171&amp;CC171</f>
        <v/>
      </c>
      <c r="CA171" s="18" t="str">
        <f>IF(AND(C171&gt;0,Q171=""),"   * No olvide digitar la variable Pueblos originarios. Digite Cero si no tiene.",IF(Q171&gt;C171," *  La variable Pueblos originarios No puede ser mayor al Total.",""))</f>
        <v/>
      </c>
      <c r="CB171" s="18" t="str">
        <f>IF(AND(C171&gt;0,R171=""),"   * No olvide digitar la variable Migrantes. Digite Cero si no tiene.",IF(R171&gt;C171," *  La variable Migrantes No puede ser mayor al Total.",""))</f>
        <v/>
      </c>
      <c r="CO171" s="69">
        <f>IF(AND(C171&gt;0,Q171=""),1,IF(Q171&gt;C171,1,0))</f>
        <v>0</v>
      </c>
      <c r="CP171" s="69">
        <f>IF(AND(C171&gt;0,R171=""),1,IF(R171&gt;C171,1,0))</f>
        <v>0</v>
      </c>
    </row>
    <row r="172" spans="1:94" x14ac:dyDescent="0.25">
      <c r="A172" s="3051"/>
      <c r="B172" s="75" t="s">
        <v>189</v>
      </c>
      <c r="C172" s="317">
        <f>SUM(D172:E172)</f>
        <v>0</v>
      </c>
      <c r="D172" s="318">
        <f t="shared" ref="D172:E174" si="106">SUM(F172+H172+J172+L172)</f>
        <v>0</v>
      </c>
      <c r="E172" s="319">
        <f t="shared" si="106"/>
        <v>0</v>
      </c>
      <c r="F172" s="22"/>
      <c r="G172" s="28"/>
      <c r="H172" s="22"/>
      <c r="I172" s="28"/>
      <c r="J172" s="22"/>
      <c r="K172" s="28"/>
      <c r="L172" s="22"/>
      <c r="M172" s="216"/>
      <c r="N172" s="27"/>
      <c r="O172" s="24"/>
      <c r="P172" s="213"/>
      <c r="Q172" s="27"/>
      <c r="R172" s="28"/>
      <c r="S172" t="str">
        <f>CA172&amp;CB172&amp;CC172</f>
        <v/>
      </c>
      <c r="CA172" s="18" t="str">
        <f>IF(AND(C172&gt;0,Q172=""),"   * No olvide digitar la variable Pueblos originarios. Digite Cero si no tiene.",IF(Q172&gt;C172," *  La variable Pueblos originarios No puede ser mayor al Total.",""))</f>
        <v/>
      </c>
      <c r="CB172" s="18" t="str">
        <f>IF(AND(C172&gt;0,R172=""),"   * No olvide digitar la variable Migrantes. Digite Cero si no tiene.",IF(R172&gt;C172," *  La variable Migrantes No puede ser mayor al Total.",""))</f>
        <v/>
      </c>
      <c r="CO172" s="69">
        <f>IF(AND(C172&gt;0,Q172=""),1,IF(Q172&gt;C172,1,0))</f>
        <v>0</v>
      </c>
      <c r="CP172" s="69">
        <f>IF(AND(C172&gt;0,R172=""),1,IF(R172&gt;C172,1,0))</f>
        <v>0</v>
      </c>
    </row>
    <row r="173" spans="1:94" x14ac:dyDescent="0.25">
      <c r="A173" s="3051"/>
      <c r="B173" s="75" t="s">
        <v>190</v>
      </c>
      <c r="C173" s="317">
        <f>SUM(D173:E173)</f>
        <v>0</v>
      </c>
      <c r="D173" s="318">
        <f t="shared" si="106"/>
        <v>0</v>
      </c>
      <c r="E173" s="319">
        <f t="shared" si="106"/>
        <v>0</v>
      </c>
      <c r="F173" s="22"/>
      <c r="G173" s="28"/>
      <c r="H173" s="22"/>
      <c r="I173" s="28"/>
      <c r="J173" s="22"/>
      <c r="K173" s="28"/>
      <c r="L173" s="22"/>
      <c r="M173" s="216"/>
      <c r="N173" s="27"/>
      <c r="O173" s="24"/>
      <c r="P173" s="213"/>
      <c r="Q173" s="27"/>
      <c r="R173" s="28"/>
      <c r="S173" t="str">
        <f>CA173&amp;CB173&amp;CC173</f>
        <v/>
      </c>
      <c r="CA173" s="18" t="str">
        <f>IF(AND(C173&gt;0,Q173=""),"   * No olvide digitar la variable Pueblos originarios. Digite Cero si no tiene.",IF(Q173&gt;C173," *  La variable Pueblos originarios No puede ser mayor al Total.",""))</f>
        <v/>
      </c>
      <c r="CB173" s="18" t="str">
        <f>IF(AND(C173&gt;0,R173=""),"   * No olvide digitar la variable Migrantes. Digite Cero si no tiene.",IF(R173&gt;C173," *  La variable Migrantes No puede ser mayor al Total.",""))</f>
        <v/>
      </c>
      <c r="CO173" s="69">
        <f>IF(AND(C173&gt;0,Q173=""),1,IF(Q173&gt;C173,1,0))</f>
        <v>0</v>
      </c>
      <c r="CP173" s="69">
        <f>IF(AND(C173&gt;0,R173=""),1,IF(R173&gt;C173,1,0))</f>
        <v>0</v>
      </c>
    </row>
    <row r="174" spans="1:94" x14ac:dyDescent="0.25">
      <c r="A174" s="3037"/>
      <c r="B174" s="296" t="s">
        <v>191</v>
      </c>
      <c r="C174" s="320">
        <f>SUM(D174:E174)</f>
        <v>0</v>
      </c>
      <c r="D174" s="321">
        <f t="shared" si="106"/>
        <v>0</v>
      </c>
      <c r="E174" s="322">
        <f t="shared" si="106"/>
        <v>0</v>
      </c>
      <c r="F174" s="49"/>
      <c r="G174" s="52"/>
      <c r="H174" s="49"/>
      <c r="I174" s="52"/>
      <c r="J174" s="49"/>
      <c r="K174" s="52"/>
      <c r="L174" s="49"/>
      <c r="M174" s="323"/>
      <c r="N174" s="254"/>
      <c r="O174" s="265"/>
      <c r="P174" s="264"/>
      <c r="Q174" s="254"/>
      <c r="R174" s="52"/>
      <c r="S174" t="str">
        <f>CA174&amp;CB174&amp;CC174</f>
        <v/>
      </c>
      <c r="CA174" s="18" t="str">
        <f>IF(AND(C174&gt;0,Q174=""),"   * No olvide digitar la variable Pueblos originarios. Digite Cero si no tiene.",IF(Q174&gt;C174," *  La variable Pueblos originarios No puede ser mayor al Total.",""))</f>
        <v/>
      </c>
      <c r="CB174" s="18" t="str">
        <f>IF(AND(C174&gt;0,R174=""),"   * No olvide digitar la variable Migrantes. Digite Cero si no tiene.",IF(R174&gt;C174," *  La variable Migrantes No puede ser mayor al Total.",""))</f>
        <v/>
      </c>
      <c r="CO174" s="69">
        <f>IF(AND(C174&gt;0,Q174=""),1,IF(Q174&gt;C174,1,0))</f>
        <v>0</v>
      </c>
      <c r="CP174" s="69">
        <f>IF(AND(C174&gt;0,R174=""),1,IF(R174&gt;C174,1,0))</f>
        <v>0</v>
      </c>
    </row>
    <row r="175" spans="1:94" x14ac:dyDescent="0.25">
      <c r="A175" s="3154" t="s">
        <v>186</v>
      </c>
      <c r="B175" s="3159"/>
      <c r="C175" s="324">
        <f>SUM(C171:C174)</f>
        <v>0</v>
      </c>
      <c r="D175" s="325">
        <f>SUM(D171:D174)</f>
        <v>0</v>
      </c>
      <c r="E175" s="326">
        <f>SUM(E171:E174)</f>
        <v>0</v>
      </c>
      <c r="F175" s="324">
        <f>SUM(F171:F174)</f>
        <v>0</v>
      </c>
      <c r="G175" s="326">
        <f t="shared" ref="G175:P175" si="107">SUM(G171:G174)</f>
        <v>0</v>
      </c>
      <c r="H175" s="324">
        <f t="shared" si="107"/>
        <v>0</v>
      </c>
      <c r="I175" s="326">
        <f t="shared" si="107"/>
        <v>0</v>
      </c>
      <c r="J175" s="324">
        <f t="shared" si="107"/>
        <v>0</v>
      </c>
      <c r="K175" s="326">
        <f t="shared" si="107"/>
        <v>0</v>
      </c>
      <c r="L175" s="324">
        <f t="shared" si="107"/>
        <v>0</v>
      </c>
      <c r="M175" s="327">
        <f t="shared" si="107"/>
        <v>0</v>
      </c>
      <c r="N175" s="328">
        <f t="shared" si="107"/>
        <v>0</v>
      </c>
      <c r="O175" s="325">
        <f t="shared" si="107"/>
        <v>0</v>
      </c>
      <c r="P175" s="329">
        <f t="shared" si="107"/>
        <v>0</v>
      </c>
      <c r="Q175" s="328">
        <f>SUM(Q171:Q174)</f>
        <v>0</v>
      </c>
      <c r="R175" s="326">
        <f>SUM(R171:R174)</f>
        <v>0</v>
      </c>
    </row>
    <row r="176" spans="1:94" x14ac:dyDescent="0.25">
      <c r="A176" s="3154" t="s">
        <v>192</v>
      </c>
      <c r="B176" s="3154"/>
      <c r="C176" s="334">
        <f>SUM(C170+C175)</f>
        <v>0</v>
      </c>
      <c r="D176" s="335">
        <f t="shared" ref="D176:P176" si="108">SUM(D170+D175)</f>
        <v>0</v>
      </c>
      <c r="E176" s="336">
        <f t="shared" si="108"/>
        <v>0</v>
      </c>
      <c r="F176" s="334">
        <f t="shared" si="108"/>
        <v>0</v>
      </c>
      <c r="G176" s="336">
        <f t="shared" si="108"/>
        <v>0</v>
      </c>
      <c r="H176" s="334">
        <f t="shared" si="108"/>
        <v>0</v>
      </c>
      <c r="I176" s="336">
        <f t="shared" si="108"/>
        <v>0</v>
      </c>
      <c r="J176" s="334">
        <f t="shared" si="108"/>
        <v>0</v>
      </c>
      <c r="K176" s="336">
        <f t="shared" si="108"/>
        <v>0</v>
      </c>
      <c r="L176" s="334">
        <f t="shared" si="108"/>
        <v>0</v>
      </c>
      <c r="M176" s="337">
        <f t="shared" si="108"/>
        <v>0</v>
      </c>
      <c r="N176" s="338">
        <f t="shared" si="108"/>
        <v>0</v>
      </c>
      <c r="O176" s="335">
        <f t="shared" si="108"/>
        <v>0</v>
      </c>
      <c r="P176" s="339">
        <f t="shared" si="108"/>
        <v>0</v>
      </c>
      <c r="Q176" s="338">
        <f>SUM(Q170+Q175)</f>
        <v>0</v>
      </c>
      <c r="R176" s="336">
        <f>SUM(R170+R175)</f>
        <v>0</v>
      </c>
    </row>
    <row r="177" spans="1:94" s="56" customFormat="1" ht="12" x14ac:dyDescent="0.2">
      <c r="A177" s="139" t="s">
        <v>194</v>
      </c>
      <c r="B177" s="139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</row>
    <row r="178" spans="1:94" x14ac:dyDescent="0.25">
      <c r="A178" s="3155" t="s">
        <v>3</v>
      </c>
      <c r="B178" s="2987"/>
      <c r="C178" s="3151" t="s">
        <v>91</v>
      </c>
      <c r="D178" s="3151"/>
      <c r="E178" s="3157"/>
      <c r="F178" s="3156" t="s">
        <v>62</v>
      </c>
      <c r="G178" s="3157"/>
      <c r="H178" s="3156" t="s">
        <v>63</v>
      </c>
      <c r="I178" s="3157"/>
      <c r="J178" s="3156" t="s">
        <v>148</v>
      </c>
      <c r="K178" s="3157"/>
      <c r="L178" s="3156" t="s">
        <v>149</v>
      </c>
      <c r="M178" s="3157"/>
      <c r="N178" s="3156" t="s">
        <v>150</v>
      </c>
      <c r="O178" s="3152"/>
      <c r="P178" s="3153" t="s">
        <v>12</v>
      </c>
      <c r="Q178" s="2987" t="s">
        <v>13</v>
      </c>
    </row>
    <row r="179" spans="1:94" x14ac:dyDescent="0.25">
      <c r="A179" s="3042"/>
      <c r="B179" s="2988"/>
      <c r="C179" s="301" t="s">
        <v>120</v>
      </c>
      <c r="D179" s="302" t="s">
        <v>79</v>
      </c>
      <c r="E179" s="303" t="s">
        <v>121</v>
      </c>
      <c r="F179" s="301" t="s">
        <v>79</v>
      </c>
      <c r="G179" s="303" t="s">
        <v>121</v>
      </c>
      <c r="H179" s="301" t="s">
        <v>79</v>
      </c>
      <c r="I179" s="303" t="s">
        <v>121</v>
      </c>
      <c r="J179" s="301" t="s">
        <v>79</v>
      </c>
      <c r="K179" s="303" t="s">
        <v>121</v>
      </c>
      <c r="L179" s="301" t="s">
        <v>79</v>
      </c>
      <c r="M179" s="303" t="s">
        <v>121</v>
      </c>
      <c r="N179" s="301" t="s">
        <v>79</v>
      </c>
      <c r="O179" s="340" t="s">
        <v>121</v>
      </c>
      <c r="P179" s="3001"/>
      <c r="Q179" s="2988"/>
    </row>
    <row r="180" spans="1:94" x14ac:dyDescent="0.25">
      <c r="A180" s="3158" t="s">
        <v>195</v>
      </c>
      <c r="B180" s="307" t="s">
        <v>183</v>
      </c>
      <c r="C180" s="341">
        <f>SUM(D180+E180)</f>
        <v>0</v>
      </c>
      <c r="D180" s="342">
        <f>SUM(F180+H180+J180+L180+N180)</f>
        <v>0</v>
      </c>
      <c r="E180" s="343">
        <f>SUM(G180+I180+K180+M180+O180)</f>
        <v>0</v>
      </c>
      <c r="F180" s="311"/>
      <c r="G180" s="312"/>
      <c r="H180" s="311"/>
      <c r="I180" s="312"/>
      <c r="J180" s="311"/>
      <c r="K180" s="312"/>
      <c r="L180" s="311"/>
      <c r="M180" s="312"/>
      <c r="N180" s="311"/>
      <c r="O180" s="344"/>
      <c r="P180" s="314"/>
      <c r="Q180" s="312"/>
      <c r="R180" t="str">
        <f>CA180&amp;CB180</f>
        <v/>
      </c>
      <c r="CA180" s="18" t="str">
        <f>IF(AND(C180&gt;0,P180="")," * No olvide digitar la variable Pueblos originarios. Digite Cero si no tiene.",IF(P180&gt;C180," * La variable Pueblos originarios No puede ser mayor al Total.",""))</f>
        <v/>
      </c>
      <c r="CB180" s="18" t="str">
        <f>IF(AND(C180&gt;0,Q180="")," * No olvide digitar la variable Migrantes. Digite Cero si no tiene.",IF(Q180&gt;C180," * La variable Migrantes No puede ser mayor al Total.",""))</f>
        <v/>
      </c>
      <c r="CO180" s="69">
        <f>IF(AND(C180&gt;0,P180=""),1,IF(P180&gt;C180,1,0))</f>
        <v>0</v>
      </c>
      <c r="CP180" s="69">
        <f>IF(AND(C180&gt;0,Q180=""),1,IF(Q180&gt;C180,1,0))</f>
        <v>0</v>
      </c>
    </row>
    <row r="181" spans="1:94" x14ac:dyDescent="0.25">
      <c r="A181" s="3051"/>
      <c r="B181" s="75" t="s">
        <v>184</v>
      </c>
      <c r="C181" s="210">
        <f>SUM(D181+E181)</f>
        <v>0</v>
      </c>
      <c r="D181" s="252">
        <f>SUM(H181+J181+L181+N181)</f>
        <v>0</v>
      </c>
      <c r="E181" s="287">
        <f>SUM(I181+K181+M181+O181)</f>
        <v>0</v>
      </c>
      <c r="F181" s="345"/>
      <c r="G181" s="346"/>
      <c r="H181" s="45"/>
      <c r="I181" s="48"/>
      <c r="J181" s="45"/>
      <c r="K181" s="48"/>
      <c r="L181" s="45"/>
      <c r="M181" s="48"/>
      <c r="N181" s="45"/>
      <c r="O181" s="46"/>
      <c r="P181" s="105"/>
      <c r="Q181" s="48"/>
      <c r="R181" t="str">
        <f>CA181&amp;CB181</f>
        <v/>
      </c>
      <c r="CA181" s="18" t="str">
        <f>IF(AND(C181&gt;0,P181=""),"   * No olvide digitar la variable Pueblos originarios. Digite Cero si no tiene.",IF(P181&gt;C181," *  La variable Pueblos originarios No puede ser mayor al Total.",""))</f>
        <v/>
      </c>
      <c r="CB181" s="18" t="str">
        <f t="shared" ref="CB181:CB182" si="109">IF(AND(C181&gt;0,Q181="")," * No olvide digitar la variable Migrantes. Digite Cero si no tiene.",IF(Q181&gt;C181," * La variable Migrantes No puede ser mayor al Total.",""))</f>
        <v/>
      </c>
      <c r="CO181" s="69">
        <f>IF(AND(C181&gt;0,P181=""),1,IF(P181&gt;C181,1,0))</f>
        <v>0</v>
      </c>
      <c r="CP181" s="69">
        <f>IF(AND(C181&gt;0,Q181=""),1,IF(Q181&gt;C181,1,0))</f>
        <v>0</v>
      </c>
    </row>
    <row r="182" spans="1:94" x14ac:dyDescent="0.25">
      <c r="A182" s="3051"/>
      <c r="B182" s="296" t="s">
        <v>185</v>
      </c>
      <c r="C182" s="266">
        <f>SUM(D182+E182)</f>
        <v>0</v>
      </c>
      <c r="D182" s="267">
        <f>SUM(H182+J182+L182+N182)</f>
        <v>0</v>
      </c>
      <c r="E182" s="271">
        <f>SUM(I182+K182+M182+O182)</f>
        <v>0</v>
      </c>
      <c r="F182" s="347"/>
      <c r="G182" s="348"/>
      <c r="H182" s="30"/>
      <c r="I182" s="37"/>
      <c r="J182" s="30"/>
      <c r="K182" s="37"/>
      <c r="L182" s="30"/>
      <c r="M182" s="37"/>
      <c r="N182" s="30"/>
      <c r="O182" s="34"/>
      <c r="P182" s="35"/>
      <c r="Q182" s="37"/>
      <c r="R182" t="str">
        <f>CA182&amp;CB182</f>
        <v/>
      </c>
      <c r="CA182" s="18" t="str">
        <f>IF(AND(C182&gt;0,P182=""),"   * No olvide digitar la variable Pueblos originarios. Digite Cero si no tiene.",IF(P182&gt;C182," *  La variable Pueblos originarios No puede ser mayor al Total.",""))</f>
        <v/>
      </c>
      <c r="CB182" s="18" t="str">
        <f t="shared" si="109"/>
        <v/>
      </c>
      <c r="CO182" s="69">
        <f>IF(AND(C182&gt;0,P182=""),1,IF(P182&gt;C182,1,0))</f>
        <v>0</v>
      </c>
      <c r="CP182" s="69">
        <f>IF(AND(C182&gt;0,Q182=""),1,IF(Q182&gt;C182,1,0))</f>
        <v>0</v>
      </c>
    </row>
    <row r="183" spans="1:94" x14ac:dyDescent="0.25">
      <c r="A183" s="3037"/>
      <c r="B183" s="349" t="s">
        <v>171</v>
      </c>
      <c r="C183" s="217">
        <f>SUM(C180:C182)</f>
        <v>0</v>
      </c>
      <c r="D183" s="272">
        <f>SUM(D180:D182)</f>
        <v>0</v>
      </c>
      <c r="E183" s="273">
        <f>SUM(E180:E182)</f>
        <v>0</v>
      </c>
      <c r="F183" s="217">
        <f>SUM(F180:F182)</f>
        <v>0</v>
      </c>
      <c r="G183" s="273">
        <f t="shared" ref="G183:O183" si="110">SUM(G180:G182)</f>
        <v>0</v>
      </c>
      <c r="H183" s="217">
        <f t="shared" si="110"/>
        <v>0</v>
      </c>
      <c r="I183" s="273">
        <f t="shared" si="110"/>
        <v>0</v>
      </c>
      <c r="J183" s="217">
        <f t="shared" si="110"/>
        <v>0</v>
      </c>
      <c r="K183" s="273">
        <f t="shared" si="110"/>
        <v>0</v>
      </c>
      <c r="L183" s="217">
        <f t="shared" si="110"/>
        <v>0</v>
      </c>
      <c r="M183" s="273">
        <f t="shared" si="110"/>
        <v>0</v>
      </c>
      <c r="N183" s="217">
        <f t="shared" si="110"/>
        <v>0</v>
      </c>
      <c r="O183" s="350">
        <f t="shared" si="110"/>
        <v>0</v>
      </c>
      <c r="P183" s="298">
        <f>SUM(P180:P182)</f>
        <v>0</v>
      </c>
      <c r="Q183" s="273">
        <f>SUM(Q180:Q182)</f>
        <v>0</v>
      </c>
    </row>
    <row r="184" spans="1:94" x14ac:dyDescent="0.25">
      <c r="A184" s="3051" t="s">
        <v>196</v>
      </c>
      <c r="B184" s="101" t="s">
        <v>197</v>
      </c>
      <c r="C184" s="249">
        <f>SUM(D184+E184)</f>
        <v>0</v>
      </c>
      <c r="D184" s="250">
        <f>SUM(F184+H184+J184+L184+N184)</f>
        <v>0</v>
      </c>
      <c r="E184" s="295">
        <f>SUM(G184+I184+K184+M184+O184)</f>
        <v>0</v>
      </c>
      <c r="F184" s="351"/>
      <c r="G184" s="352"/>
      <c r="H184" s="353"/>
      <c r="I184" s="352"/>
      <c r="J184" s="45"/>
      <c r="K184" s="48"/>
      <c r="L184" s="45"/>
      <c r="M184" s="48"/>
      <c r="N184" s="354"/>
      <c r="O184" s="46"/>
      <c r="P184" s="84"/>
      <c r="Q184" s="48"/>
      <c r="R184" t="str">
        <f>CA184&amp;CB184</f>
        <v/>
      </c>
      <c r="CA184" s="18" t="str">
        <f>IF(AND(C184&gt;0,P184="")," * No olvide digitar la variable Pueblos originarios. Digite Cero si no tiene.",IF(P184&gt;C184," * La variable Pueblos originarios No puede ser mayor al Total.",""))</f>
        <v/>
      </c>
      <c r="CB184" s="18" t="str">
        <f>IF(AND(C184&gt;0,Q184=""),"   No olvide digitar la variable Migrantes. Digite Cero si no tiene.",IF(Q184&gt;C184," * La variable Migrantes No puede ser mayor al Total.",""))</f>
        <v/>
      </c>
      <c r="CO184" s="69">
        <f>IF(AND(C184&gt;0,P184=""),1,IF(P184&gt;C184,1,0))</f>
        <v>0</v>
      </c>
      <c r="CP184" s="69">
        <f>IF(AND(C184&gt;0,Q184=""),1,IF(Q184&gt;C184,1,0))</f>
        <v>0</v>
      </c>
    </row>
    <row r="185" spans="1:94" x14ac:dyDescent="0.25">
      <c r="A185" s="3051"/>
      <c r="B185" s="75" t="s">
        <v>164</v>
      </c>
      <c r="C185" s="355">
        <f>SUM(D185+E185)</f>
        <v>0</v>
      </c>
      <c r="D185" s="331">
        <f t="shared" ref="D185:E187" si="111">SUM(F185+H185+J185+L185+N185)</f>
        <v>0</v>
      </c>
      <c r="E185" s="332">
        <f t="shared" si="111"/>
        <v>0</v>
      </c>
      <c r="F185" s="45"/>
      <c r="G185" s="48"/>
      <c r="H185" s="22"/>
      <c r="I185" s="48"/>
      <c r="J185" s="22"/>
      <c r="K185" s="48"/>
      <c r="L185" s="45"/>
      <c r="M185" s="48"/>
      <c r="N185" s="22"/>
      <c r="O185" s="46"/>
      <c r="P185" s="27"/>
      <c r="Q185" s="48"/>
      <c r="R185" t="str">
        <f>CA185&amp;CB185</f>
        <v/>
      </c>
      <c r="CA185" s="18" t="str">
        <f t="shared" ref="CA185:CA187" si="112">IF(AND(C185&gt;0,P185="")," * No olvide digitar la variable Pueblos originarios. Digite Cero si no tiene.",IF(P185&gt;C185," * La variable Pueblos originarios No puede ser mayor al Total.",""))</f>
        <v/>
      </c>
      <c r="CB185" s="18" t="str">
        <f t="shared" ref="CB185:CB187" si="113">IF(AND(C185&gt;0,Q185=""),"   No olvide digitar la variable Migrantes. Digite Cero si no tiene.",IF(Q185&gt;C185," * La variable Migrantes No puede ser mayor al Total.",""))</f>
        <v/>
      </c>
      <c r="CO185" s="69">
        <f>IF(AND(C185&gt;0,P185=""),1,IF(P185&gt;C185,1,0))</f>
        <v>0</v>
      </c>
      <c r="CP185" s="69">
        <f>IF(AND(C185&gt;0,Q185=""),1,IF(Q185&gt;C185,1,0))</f>
        <v>0</v>
      </c>
    </row>
    <row r="186" spans="1:94" x14ac:dyDescent="0.25">
      <c r="A186" s="3051"/>
      <c r="B186" s="75" t="s">
        <v>165</v>
      </c>
      <c r="C186" s="317">
        <f>SUM(D186+E186)</f>
        <v>0</v>
      </c>
      <c r="D186" s="318">
        <f t="shared" si="111"/>
        <v>0</v>
      </c>
      <c r="E186" s="319">
        <f t="shared" si="111"/>
        <v>0</v>
      </c>
      <c r="F186" s="22"/>
      <c r="G186" s="28"/>
      <c r="H186" s="22"/>
      <c r="I186" s="28"/>
      <c r="J186" s="22"/>
      <c r="K186" s="28"/>
      <c r="L186" s="22"/>
      <c r="M186" s="28"/>
      <c r="N186" s="22"/>
      <c r="O186" s="26"/>
      <c r="P186" s="27"/>
      <c r="Q186" s="28"/>
      <c r="R186" t="str">
        <f>CA186&amp;CB186</f>
        <v/>
      </c>
      <c r="CA186" s="18" t="str">
        <f t="shared" si="112"/>
        <v/>
      </c>
      <c r="CB186" s="18" t="str">
        <f t="shared" si="113"/>
        <v/>
      </c>
      <c r="CO186" s="69">
        <f>IF(AND(C186&gt;0,P186=""),1,IF(P186&gt;C186,1,0))</f>
        <v>0</v>
      </c>
      <c r="CP186" s="69">
        <f>IF(AND(C186&gt;0,Q186=""),1,IF(Q186&gt;C186,1,0))</f>
        <v>0</v>
      </c>
    </row>
    <row r="187" spans="1:94" x14ac:dyDescent="0.25">
      <c r="A187" s="3037"/>
      <c r="B187" s="70" t="s">
        <v>166</v>
      </c>
      <c r="C187" s="356">
        <f>SUM(D187+E187)</f>
        <v>0</v>
      </c>
      <c r="D187" s="357">
        <f t="shared" si="111"/>
        <v>0</v>
      </c>
      <c r="E187" s="358">
        <f t="shared" si="111"/>
        <v>0</v>
      </c>
      <c r="F187" s="30"/>
      <c r="G187" s="37"/>
      <c r="H187" s="30"/>
      <c r="I187" s="37"/>
      <c r="J187" s="30"/>
      <c r="K187" s="37"/>
      <c r="L187" s="30"/>
      <c r="M187" s="37"/>
      <c r="N187" s="30"/>
      <c r="O187" s="34"/>
      <c r="P187" s="35"/>
      <c r="Q187" s="37"/>
      <c r="R187" t="str">
        <f>CA187&amp;CB187</f>
        <v/>
      </c>
      <c r="CA187" s="18" t="str">
        <f t="shared" si="112"/>
        <v/>
      </c>
      <c r="CB187" s="18" t="str">
        <f t="shared" si="113"/>
        <v/>
      </c>
      <c r="CO187" s="69">
        <f>IF(AND(C187&gt;0,P187=""),1,IF(P187&gt;C187,1,0))</f>
        <v>0</v>
      </c>
      <c r="CP187" s="69">
        <f>IF(AND(C187&gt;0,Q187=""),1,IF(Q187&gt;C187,1,0))</f>
        <v>0</v>
      </c>
    </row>
    <row r="188" spans="1:94" x14ac:dyDescent="0.25">
      <c r="A188" s="359" t="s">
        <v>198</v>
      </c>
      <c r="B188" s="359"/>
      <c r="C188" s="360"/>
      <c r="D188" s="360"/>
      <c r="E188" s="360"/>
      <c r="F188" s="360"/>
      <c r="G188" s="360"/>
      <c r="H188" s="360"/>
    </row>
    <row r="189" spans="1:94" x14ac:dyDescent="0.25">
      <c r="A189" s="359" t="s">
        <v>199</v>
      </c>
      <c r="B189" s="359"/>
      <c r="C189" s="360"/>
      <c r="D189" s="360"/>
      <c r="E189" s="360"/>
      <c r="F189" s="360"/>
      <c r="G189" s="360"/>
      <c r="H189" s="360"/>
    </row>
    <row r="190" spans="1:94" s="56" customFormat="1" ht="12" x14ac:dyDescent="0.2">
      <c r="A190" s="139" t="s">
        <v>200</v>
      </c>
      <c r="B190" s="139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361"/>
      <c r="AV190" s="361"/>
      <c r="AW190" s="361"/>
    </row>
    <row r="191" spans="1:94" x14ac:dyDescent="0.25">
      <c r="A191" s="3155" t="s">
        <v>201</v>
      </c>
      <c r="B191" s="2987"/>
      <c r="C191" s="3163" t="s">
        <v>91</v>
      </c>
      <c r="D191" s="3163"/>
      <c r="E191" s="3163"/>
      <c r="F191" s="3163" t="s">
        <v>202</v>
      </c>
      <c r="G191" s="3163"/>
      <c r="H191" s="3163" t="s">
        <v>203</v>
      </c>
      <c r="I191" s="3163"/>
      <c r="J191" s="3163" t="s">
        <v>204</v>
      </c>
      <c r="K191" s="3163"/>
      <c r="L191" s="3163" t="s">
        <v>16</v>
      </c>
      <c r="M191" s="3163"/>
      <c r="N191" s="3160" t="s">
        <v>17</v>
      </c>
      <c r="O191" s="3161"/>
      <c r="P191" s="3162" t="s">
        <v>18</v>
      </c>
      <c r="Q191" s="3162"/>
      <c r="R191" s="3162" t="s">
        <v>19</v>
      </c>
      <c r="S191" s="3162"/>
      <c r="T191" s="3162" t="s">
        <v>20</v>
      </c>
      <c r="U191" s="3162"/>
      <c r="V191" s="3162" t="s">
        <v>21</v>
      </c>
      <c r="W191" s="3162"/>
      <c r="X191" s="3162" t="s">
        <v>22</v>
      </c>
      <c r="Y191" s="3162"/>
      <c r="Z191" s="3162" t="s">
        <v>23</v>
      </c>
      <c r="AA191" s="3162"/>
      <c r="AB191" s="3162" t="s">
        <v>61</v>
      </c>
      <c r="AC191" s="3162"/>
      <c r="AD191" s="3162" t="s">
        <v>62</v>
      </c>
      <c r="AE191" s="3162"/>
      <c r="AF191" s="3162" t="s">
        <v>63</v>
      </c>
      <c r="AG191" s="3162"/>
      <c r="AH191" s="3162" t="s">
        <v>148</v>
      </c>
      <c r="AI191" s="3162"/>
      <c r="AJ191" s="3162" t="s">
        <v>149</v>
      </c>
      <c r="AK191" s="3162"/>
      <c r="AL191" s="3162" t="s">
        <v>150</v>
      </c>
      <c r="AM191" s="3156"/>
      <c r="AN191" s="3171" t="s">
        <v>205</v>
      </c>
      <c r="AO191" s="3173" t="s">
        <v>206</v>
      </c>
      <c r="AP191" s="3156" t="s">
        <v>12</v>
      </c>
      <c r="AQ191" s="3157"/>
      <c r="AR191" s="3175" t="s">
        <v>207</v>
      </c>
      <c r="AS191" s="2987" t="s">
        <v>208</v>
      </c>
      <c r="AT191" s="3156" t="s">
        <v>13</v>
      </c>
      <c r="AU191" s="3157"/>
      <c r="AV191" s="3160" t="s">
        <v>209</v>
      </c>
      <c r="AW191" s="3161" t="s">
        <v>210</v>
      </c>
      <c r="AX191" s="3166" t="s">
        <v>211</v>
      </c>
    </row>
    <row r="192" spans="1:94" x14ac:dyDescent="0.25">
      <c r="A192" s="3042"/>
      <c r="B192" s="2988"/>
      <c r="C192" s="362" t="s">
        <v>120</v>
      </c>
      <c r="D192" s="363" t="s">
        <v>79</v>
      </c>
      <c r="E192" s="364" t="s">
        <v>121</v>
      </c>
      <c r="F192" s="362" t="s">
        <v>79</v>
      </c>
      <c r="G192" s="364" t="s">
        <v>121</v>
      </c>
      <c r="H192" s="362" t="s">
        <v>79</v>
      </c>
      <c r="I192" s="364" t="s">
        <v>121</v>
      </c>
      <c r="J192" s="362" t="s">
        <v>79</v>
      </c>
      <c r="K192" s="364" t="s">
        <v>121</v>
      </c>
      <c r="L192" s="362" t="s">
        <v>79</v>
      </c>
      <c r="M192" s="364" t="s">
        <v>121</v>
      </c>
      <c r="N192" s="362" t="s">
        <v>79</v>
      </c>
      <c r="O192" s="364" t="s">
        <v>121</v>
      </c>
      <c r="P192" s="362" t="s">
        <v>79</v>
      </c>
      <c r="Q192" s="364" t="s">
        <v>121</v>
      </c>
      <c r="R192" s="362" t="s">
        <v>79</v>
      </c>
      <c r="S192" s="364" t="s">
        <v>121</v>
      </c>
      <c r="T192" s="362" t="s">
        <v>79</v>
      </c>
      <c r="U192" s="364" t="s">
        <v>121</v>
      </c>
      <c r="V192" s="362" t="s">
        <v>79</v>
      </c>
      <c r="W192" s="364" t="s">
        <v>121</v>
      </c>
      <c r="X192" s="362" t="s">
        <v>79</v>
      </c>
      <c r="Y192" s="364" t="s">
        <v>121</v>
      </c>
      <c r="Z192" s="362" t="s">
        <v>79</v>
      </c>
      <c r="AA192" s="364" t="s">
        <v>121</v>
      </c>
      <c r="AB192" s="362" t="s">
        <v>79</v>
      </c>
      <c r="AC192" s="364" t="s">
        <v>121</v>
      </c>
      <c r="AD192" s="362" t="s">
        <v>79</v>
      </c>
      <c r="AE192" s="364" t="s">
        <v>121</v>
      </c>
      <c r="AF192" s="362" t="s">
        <v>79</v>
      </c>
      <c r="AG192" s="364" t="s">
        <v>121</v>
      </c>
      <c r="AH192" s="362" t="s">
        <v>79</v>
      </c>
      <c r="AI192" s="364" t="s">
        <v>121</v>
      </c>
      <c r="AJ192" s="362" t="s">
        <v>79</v>
      </c>
      <c r="AK192" s="364" t="s">
        <v>121</v>
      </c>
      <c r="AL192" s="362" t="s">
        <v>79</v>
      </c>
      <c r="AM192" s="365" t="s">
        <v>121</v>
      </c>
      <c r="AN192" s="3172"/>
      <c r="AO192" s="3174"/>
      <c r="AP192" s="362" t="s">
        <v>79</v>
      </c>
      <c r="AQ192" s="364" t="s">
        <v>121</v>
      </c>
      <c r="AR192" s="3019"/>
      <c r="AS192" s="2988"/>
      <c r="AT192" s="362" t="s">
        <v>79</v>
      </c>
      <c r="AU192" s="364" t="s">
        <v>121</v>
      </c>
      <c r="AV192" s="366" t="s">
        <v>212</v>
      </c>
      <c r="AW192" s="8" t="s">
        <v>213</v>
      </c>
      <c r="AX192" s="2996"/>
    </row>
    <row r="193" spans="1:103" s="56" customFormat="1" ht="12" x14ac:dyDescent="0.2">
      <c r="A193" s="3167" t="s">
        <v>214</v>
      </c>
      <c r="B193" s="3168"/>
      <c r="C193" s="367">
        <f>SUM(D193+E193)</f>
        <v>312</v>
      </c>
      <c r="D193" s="368">
        <f>SUM(F193+H193+J193+L193+N193+P193+R193+T193+V193+X193+Z193+AB193+AD193+AF193+AH193+AJ193+AL193)</f>
        <v>118</v>
      </c>
      <c r="E193" s="369">
        <f>SUM(G193+I193+K193+M193+O193+Q193+S193+U193+W193+Y193+AA193+AC193+AE193+AG193+AI193+AK193+AM193)</f>
        <v>194</v>
      </c>
      <c r="F193" s="41">
        <f>SUM(ENERO:DICIEMBRE!F193)</f>
        <v>2</v>
      </c>
      <c r="G193" s="41">
        <f>SUM(ENERO:DICIEMBRE!G193)</f>
        <v>2</v>
      </c>
      <c r="H193" s="41">
        <f>SUM(ENERO:DICIEMBRE!H193)</f>
        <v>12</v>
      </c>
      <c r="I193" s="41">
        <f>SUM(ENERO:DICIEMBRE!I193)</f>
        <v>4</v>
      </c>
      <c r="J193" s="41">
        <f>SUM(ENERO:DICIEMBRE!J193)</f>
        <v>22</v>
      </c>
      <c r="K193" s="41">
        <f>SUM(ENERO:DICIEMBRE!K193)</f>
        <v>40</v>
      </c>
      <c r="L193" s="41">
        <f>SUM(ENERO:DICIEMBRE!L193)</f>
        <v>24</v>
      </c>
      <c r="M193" s="41">
        <f>SUM(ENERO:DICIEMBRE!M193)</f>
        <v>36</v>
      </c>
      <c r="N193" s="41">
        <f>SUM(ENERO:DICIEMBRE!N193)</f>
        <v>13</v>
      </c>
      <c r="O193" s="41">
        <f>SUM(ENERO:DICIEMBRE!O193)</f>
        <v>13</v>
      </c>
      <c r="P193" s="41">
        <f>SUM(ENERO:DICIEMBRE!P193)</f>
        <v>7</v>
      </c>
      <c r="Q193" s="41">
        <f>SUM(ENERO:DICIEMBRE!Q193)</f>
        <v>7</v>
      </c>
      <c r="R193" s="41">
        <f>SUM(ENERO:DICIEMBRE!R193)</f>
        <v>9</v>
      </c>
      <c r="S193" s="41">
        <f>SUM(ENERO:DICIEMBRE!S193)</f>
        <v>14</v>
      </c>
      <c r="T193" s="41">
        <f>SUM(ENERO:DICIEMBRE!T193)</f>
        <v>3</v>
      </c>
      <c r="U193" s="41">
        <f>SUM(ENERO:DICIEMBRE!U193)</f>
        <v>13</v>
      </c>
      <c r="V193" s="41">
        <f>SUM(ENERO:DICIEMBRE!V193)</f>
        <v>3</v>
      </c>
      <c r="W193" s="41">
        <f>SUM(ENERO:DICIEMBRE!W193)</f>
        <v>18</v>
      </c>
      <c r="X193" s="41">
        <f>SUM(ENERO:DICIEMBRE!X193)</f>
        <v>4</v>
      </c>
      <c r="Y193" s="41">
        <f>SUM(ENERO:DICIEMBRE!Y193)</f>
        <v>9</v>
      </c>
      <c r="Z193" s="41">
        <f>SUM(ENERO:DICIEMBRE!Z193)</f>
        <v>5</v>
      </c>
      <c r="AA193" s="41">
        <f>SUM(ENERO:DICIEMBRE!AA193)</f>
        <v>9</v>
      </c>
      <c r="AB193" s="41">
        <f>SUM(ENERO:DICIEMBRE!AB193)</f>
        <v>3</v>
      </c>
      <c r="AC193" s="41">
        <f>SUM(ENERO:DICIEMBRE!AC193)</f>
        <v>7</v>
      </c>
      <c r="AD193" s="41">
        <f>SUM(ENERO:DICIEMBRE!AD193)</f>
        <v>6</v>
      </c>
      <c r="AE193" s="41">
        <f>SUM(ENERO:DICIEMBRE!AE193)</f>
        <v>15</v>
      </c>
      <c r="AF193" s="41">
        <f>SUM(ENERO:DICIEMBRE!AF193)</f>
        <v>1</v>
      </c>
      <c r="AG193" s="41">
        <f>SUM(ENERO:DICIEMBRE!AG193)</f>
        <v>4</v>
      </c>
      <c r="AH193" s="41">
        <f>SUM(ENERO:DICIEMBRE!AH193)</f>
        <v>4</v>
      </c>
      <c r="AI193" s="41">
        <f>SUM(ENERO:DICIEMBRE!AI193)</f>
        <v>1</v>
      </c>
      <c r="AJ193" s="41">
        <f>SUM(ENERO:DICIEMBRE!AJ193)</f>
        <v>0</v>
      </c>
      <c r="AK193" s="41">
        <f>SUM(ENERO:DICIEMBRE!AK193)</f>
        <v>2</v>
      </c>
      <c r="AL193" s="41">
        <f>SUM(ENERO:DICIEMBRE!AL193)</f>
        <v>0</v>
      </c>
      <c r="AM193" s="41">
        <f>SUM(ENERO:DICIEMBRE!AM193)</f>
        <v>0</v>
      </c>
      <c r="AN193" s="41">
        <f>SUM(ENERO:DICIEMBRE!AN193)</f>
        <v>0</v>
      </c>
      <c r="AO193" s="41">
        <f>SUM(ENERO:DICIEMBRE!AO193)</f>
        <v>0</v>
      </c>
      <c r="AP193" s="41">
        <f>SUM(ENERO:DICIEMBRE!AP193)</f>
        <v>0</v>
      </c>
      <c r="AQ193" s="41">
        <f>SUM(ENERO:DICIEMBRE!AQ193)</f>
        <v>0</v>
      </c>
      <c r="AR193" s="41">
        <f>SUM(ENERO:DICIEMBRE!AR193)</f>
        <v>0</v>
      </c>
      <c r="AS193" s="41">
        <f>SUM(ENERO:DICIEMBRE!AS193)</f>
        <v>51</v>
      </c>
      <c r="AT193" s="41">
        <f>SUM(ENERO:DICIEMBRE!AT193)</f>
        <v>0</v>
      </c>
      <c r="AU193" s="41">
        <f>SUM(ENERO:DICIEMBRE!AU193)</f>
        <v>0</v>
      </c>
      <c r="AV193" s="41">
        <f>SUM(ENERO:DICIEMBRE!AV193)</f>
        <v>4</v>
      </c>
      <c r="AW193" s="41">
        <f>SUM(ENERO:DICIEMBRE!AW193)</f>
        <v>1</v>
      </c>
      <c r="AX193" s="41">
        <f>SUM(ENERO:DICIEMBRE!AX193)</f>
        <v>0</v>
      </c>
      <c r="AY193" s="56" t="str">
        <f>CA193&amp;CB193&amp;CC193&amp;CD193&amp;CE193&amp;CF193&amp;CG193&amp;CH193&amp;CI193&amp;CJ193&amp;CK193</f>
        <v/>
      </c>
      <c r="CA193" s="18" t="str">
        <f>IF(AND(E193&gt;0,AN193=""), "* No olvide digitar la variable Gestantes. Digite Cero si no tiene.",IF(AN193&gt;E193,"  * La variable Gestantes No puede ser mayor al Total Mujeres.",""))</f>
        <v/>
      </c>
      <c r="CB193" s="18" t="str">
        <f>IF(AND(E193&gt;0,AO193=""), "* No olvide digitar la variable Madre de hijo menor de 5 años. Digite Cero si no tiene.",IF(AO193&gt;E193,"  * La variable Madre de hijo menor de 5 años No puede ser mayor al Total de Mujeres.",""))</f>
        <v/>
      </c>
      <c r="CC193" s="18" t="str">
        <f>IF(AND(D193&gt;0,OR(AP193="")), "* No olvide digitar la variable Pueblos originarios - Hombres. Digite Cero si no tiene.",IF((AP193)&gt;D193,"  * La variable Pueblos originarios - Hombres No puede ser mayor al Total Hombres.",""))</f>
        <v/>
      </c>
      <c r="CD193" s="18" t="str">
        <f>IF(AND(E193&gt;0,OR(AQ193="")), "* No olvide digitar la variable Pueblos originarios - Mujeres. Digite Cero si no tiene.",IF((AQ193)&gt;E193,"  * La variable Pueblos originarios - Mujeres No puede ser mayor al Total Mujeres.",""))</f>
        <v/>
      </c>
      <c r="CE193" s="18" t="str">
        <f>IF(AND($C193&gt;0,AR193=""), "* No olvide digitar la variable Niños, niñas, adolescentes y jóvenes SENAME. Digite Cero si no tiene.",IF(AR193&gt;$C193,"  * La variable Niños, niñas, adolescentes y jóvenes SENAME No puede ser mayor al Total.",""))</f>
        <v/>
      </c>
      <c r="CF193" s="18" t="str">
        <f>IF(AND(C193&gt;0,AS193=""), "* No olvide digitar la variable Niños, niñas, adolescentes y jóvenes Mejor Niñez. Digite Cero si no tiene.",IF(AS193&gt;C193,"  * La variable Niños, niñas, adolescentes y jóvenes Mejor Niñez No puede ser mayor al Total.",""))</f>
        <v/>
      </c>
      <c r="CG193" s="18" t="str">
        <f>IF(AND(D193&gt;0,OR(AT193="")), "* No olvide digitar la variable Migrantes - Hombres. Digite Cero si no tiene.",IF((AT193)&gt;D193,"  * La variable Migrantes - Hombres No puede ser mayor al Total Hombres.",""))</f>
        <v/>
      </c>
      <c r="CH193" s="18" t="str">
        <f>IF(AND(E193&gt;0,OR(AU193="")), "* No olvide digitar la variable Migrantes - Mujeres. Digite Cero si no tiene.",IF((AU193)&gt;E193,"  * La variable Migrantes - Mujeres No puede ser mayor al Total Mujeres.",""))</f>
        <v/>
      </c>
      <c r="CI193" s="18" t="str">
        <f>IF(AND(E193&gt;0,OR(AV193="")), "* No olvide digitar la variable Trans Masculino. Digite Cero si no tiene.",IF((AV193)&gt;E193,"  * La variable Trans Masculino No puede ser mayor al Total Mujeres.",""))</f>
        <v/>
      </c>
      <c r="CJ193" s="18" t="str">
        <f>IF(AND(D193&gt;0,OR(AW193="")), "* No olvide digitar la variable Trans Femenino. Digite Cero si no tiene.",IF((AW193)&gt;D193,"  * La variable Trans Femenino No puede ser mayor al Total Mujeres.",""))</f>
        <v/>
      </c>
      <c r="CK193" s="18" t="str">
        <f>IF(AND($C193&gt;0,AX193=""), "* No olvide digitar la variable Adolescentes derivados de Espacios Amigables. Digite Cero si no tiene.",IF(AX193&gt;$C193,"  * La variable Adolescentes derivados de Espacios Amigables No puede ser mayor al Total.",""))</f>
        <v/>
      </c>
      <c r="CO193" s="370">
        <f>IF(AND(E193&gt;0,AN193=""),1,IF(AN193&gt;E193,1,0))</f>
        <v>0</v>
      </c>
      <c r="CP193" s="370">
        <f>IF(AND(E193&gt;0,AO193=""),1,IF(AO193&gt;E193,1,0))</f>
        <v>0</v>
      </c>
      <c r="CQ193" s="370">
        <f>IF(AND(D193&gt;0,OR(AP193="")),1,IF((AP193)&gt;D193,1,0))</f>
        <v>0</v>
      </c>
      <c r="CR193" s="370">
        <f>IF(AND(E193&gt;0,OR(AQ193="")),1,IF((AQ193)&gt;E193,1,0))</f>
        <v>0</v>
      </c>
      <c r="CS193" s="370">
        <f>IF(AND(C193&gt;0,AR193=""),1,IF(AR193&gt;C193,1,0))</f>
        <v>0</v>
      </c>
      <c r="CT193" s="370">
        <f>IF(AND(C193&gt;0,AS193=""),1,IF(AS193&gt;C193,1,0))</f>
        <v>0</v>
      </c>
      <c r="CU193" s="370">
        <f>IF(AND(D193&gt;0,OR(AT193="")),1,IF((AT193)&gt;D193,1,0))</f>
        <v>0</v>
      </c>
      <c r="CV193" s="370">
        <f>IF(AND(E193&gt;0,OR(AU193="")),1,IF((AU193)&gt;E193,1,0))</f>
        <v>0</v>
      </c>
      <c r="CW193" s="370">
        <f>IF(AND(E193&gt;0,OR(AV193="")),1,IF((AV193)&gt;E193,1,0))</f>
        <v>0</v>
      </c>
      <c r="CX193" s="370">
        <f>IF(AND(D193&gt;0,OR(AW193="")),1,IF((AW193)&gt;D193,1,0))</f>
        <v>0</v>
      </c>
      <c r="CY193" s="370">
        <f>IF(AND(C193&gt;0,AX193=""),1,IF(AX193&gt;C193,1,0))</f>
        <v>0</v>
      </c>
    </row>
    <row r="194" spans="1:103" s="56" customFormat="1" ht="12" x14ac:dyDescent="0.2">
      <c r="A194" s="3169" t="s">
        <v>215</v>
      </c>
      <c r="B194" s="3170"/>
      <c r="C194" s="371"/>
      <c r="D194" s="372"/>
      <c r="E194" s="372"/>
      <c r="F194" s="41">
        <f>SUM(ENERO:DICIEMBRE!F194)</f>
        <v>0</v>
      </c>
      <c r="G194" s="41">
        <f>SUM(ENERO:DICIEMBRE!G194)</f>
        <v>0</v>
      </c>
      <c r="H194" s="41">
        <f>SUM(ENERO:DICIEMBRE!H194)</f>
        <v>0</v>
      </c>
      <c r="I194" s="41">
        <f>SUM(ENERO:DICIEMBRE!I194)</f>
        <v>0</v>
      </c>
      <c r="J194" s="41">
        <f>SUM(ENERO:DICIEMBRE!J194)</f>
        <v>0</v>
      </c>
      <c r="K194" s="41">
        <f>SUM(ENERO:DICIEMBRE!K194)</f>
        <v>0</v>
      </c>
      <c r="L194" s="41">
        <f>SUM(ENERO:DICIEMBRE!L194)</f>
        <v>0</v>
      </c>
      <c r="M194" s="41">
        <f>SUM(ENERO:DICIEMBRE!M194)</f>
        <v>0</v>
      </c>
      <c r="N194" s="41">
        <f>SUM(ENERO:DICIEMBRE!N194)</f>
        <v>0</v>
      </c>
      <c r="O194" s="41">
        <f>SUM(ENERO:DICIEMBRE!O194)</f>
        <v>0</v>
      </c>
      <c r="P194" s="41">
        <f>SUM(ENERO:DICIEMBRE!P194)</f>
        <v>0</v>
      </c>
      <c r="Q194" s="41">
        <f>SUM(ENERO:DICIEMBRE!Q194)</f>
        <v>0</v>
      </c>
      <c r="R194" s="41">
        <f>SUM(ENERO:DICIEMBRE!R194)</f>
        <v>0</v>
      </c>
      <c r="S194" s="41">
        <f>SUM(ENERO:DICIEMBRE!S194)</f>
        <v>0</v>
      </c>
      <c r="T194" s="41">
        <f>SUM(ENERO:DICIEMBRE!T194)</f>
        <v>0</v>
      </c>
      <c r="U194" s="41">
        <f>SUM(ENERO:DICIEMBRE!U194)</f>
        <v>0</v>
      </c>
      <c r="V194" s="41">
        <f>SUM(ENERO:DICIEMBRE!V194)</f>
        <v>0</v>
      </c>
      <c r="W194" s="41">
        <f>SUM(ENERO:DICIEMBRE!W194)</f>
        <v>0</v>
      </c>
      <c r="X194" s="41">
        <f>SUM(ENERO:DICIEMBRE!X194)</f>
        <v>0</v>
      </c>
      <c r="Y194" s="41">
        <f>SUM(ENERO:DICIEMBRE!Y194)</f>
        <v>0</v>
      </c>
      <c r="Z194" s="41">
        <f>SUM(ENERO:DICIEMBRE!Z194)</f>
        <v>0</v>
      </c>
      <c r="AA194" s="41">
        <f>SUM(ENERO:DICIEMBRE!AA194)</f>
        <v>0</v>
      </c>
      <c r="AB194" s="41">
        <f>SUM(ENERO:DICIEMBRE!AB194)</f>
        <v>0</v>
      </c>
      <c r="AC194" s="41">
        <f>SUM(ENERO:DICIEMBRE!AC194)</f>
        <v>0</v>
      </c>
      <c r="AD194" s="41">
        <f>SUM(ENERO:DICIEMBRE!AD194)</f>
        <v>0</v>
      </c>
      <c r="AE194" s="41">
        <f>SUM(ENERO:DICIEMBRE!AE194)</f>
        <v>0</v>
      </c>
      <c r="AF194" s="41">
        <f>SUM(ENERO:DICIEMBRE!AF194)</f>
        <v>0</v>
      </c>
      <c r="AG194" s="41">
        <f>SUM(ENERO:DICIEMBRE!AG194)</f>
        <v>0</v>
      </c>
      <c r="AH194" s="41">
        <f>SUM(ENERO:DICIEMBRE!AH194)</f>
        <v>0</v>
      </c>
      <c r="AI194" s="41">
        <f>SUM(ENERO:DICIEMBRE!AI194)</f>
        <v>0</v>
      </c>
      <c r="AJ194" s="41">
        <f>SUM(ENERO:DICIEMBRE!AJ194)</f>
        <v>0</v>
      </c>
      <c r="AK194" s="41">
        <f>SUM(ENERO:DICIEMBRE!AK194)</f>
        <v>0</v>
      </c>
      <c r="AL194" s="41">
        <f>SUM(ENERO:DICIEMBRE!AL194)</f>
        <v>0</v>
      </c>
      <c r="AM194" s="41">
        <f>SUM(ENERO:DICIEMBRE!AM194)</f>
        <v>0</v>
      </c>
      <c r="AN194" s="41">
        <f>SUM(ENERO:DICIEMBRE!AN194)</f>
        <v>0</v>
      </c>
      <c r="AO194" s="41">
        <f>SUM(ENERO:DICIEMBRE!AO194)</f>
        <v>0</v>
      </c>
      <c r="AP194" s="41">
        <f>SUM(ENERO:DICIEMBRE!AP194)</f>
        <v>0</v>
      </c>
      <c r="AQ194" s="41">
        <f>SUM(ENERO:DICIEMBRE!AQ194)</f>
        <v>0</v>
      </c>
      <c r="AR194" s="41">
        <f>SUM(ENERO:DICIEMBRE!AR194)</f>
        <v>0</v>
      </c>
      <c r="AS194" s="41">
        <f>SUM(ENERO:DICIEMBRE!AS194)</f>
        <v>0</v>
      </c>
      <c r="AT194" s="41">
        <f>SUM(ENERO:DICIEMBRE!AT194)</f>
        <v>0</v>
      </c>
      <c r="AU194" s="41">
        <f>SUM(ENERO:DICIEMBRE!AU194)</f>
        <v>0</v>
      </c>
      <c r="AV194" s="41">
        <f>SUM(ENERO:DICIEMBRE!AV194)</f>
        <v>0</v>
      </c>
      <c r="AW194" s="41">
        <f>SUM(ENERO:DICIEMBRE!AW194)</f>
        <v>0</v>
      </c>
      <c r="AX194" s="41">
        <f>SUM(ENERO:DICIEMBRE!AX194)</f>
        <v>0</v>
      </c>
    </row>
    <row r="195" spans="1:103" s="56" customFormat="1" ht="12" x14ac:dyDescent="0.2">
      <c r="A195" s="3158" t="s">
        <v>216</v>
      </c>
      <c r="B195" s="373" t="s">
        <v>217</v>
      </c>
      <c r="C195" s="374">
        <f t="shared" ref="C195:C198" si="114">SUM(D195+E195)</f>
        <v>10</v>
      </c>
      <c r="D195" s="375">
        <f t="shared" ref="D195:D198" si="115">SUM(F195+H195+J195+L195+N195+P195+R195+T195+V195+X195+Z195+AB195+AD195+AF195+AH195+AJ195+AL195)</f>
        <v>4</v>
      </c>
      <c r="E195" s="373">
        <f t="shared" ref="E195:E198" si="116">SUM(G195+I195+K195+M195+O195+Q195+S195+U195+W195+Y195+AA195+AC195+AE195+AG195+AI195+AK195+AM195)</f>
        <v>6</v>
      </c>
      <c r="F195" s="41">
        <f>SUM(ENERO:DICIEMBRE!F195)</f>
        <v>0</v>
      </c>
      <c r="G195" s="41">
        <f>SUM(ENERO:DICIEMBRE!G195)</f>
        <v>0</v>
      </c>
      <c r="H195" s="41">
        <f>SUM(ENERO:DICIEMBRE!H195)</f>
        <v>1</v>
      </c>
      <c r="I195" s="41">
        <f>SUM(ENERO:DICIEMBRE!I195)</f>
        <v>0</v>
      </c>
      <c r="J195" s="41">
        <f>SUM(ENERO:DICIEMBRE!J195)</f>
        <v>1</v>
      </c>
      <c r="K195" s="41">
        <f>SUM(ENERO:DICIEMBRE!K195)</f>
        <v>2</v>
      </c>
      <c r="L195" s="41">
        <f>SUM(ENERO:DICIEMBRE!L195)</f>
        <v>2</v>
      </c>
      <c r="M195" s="41">
        <f>SUM(ENERO:DICIEMBRE!M195)</f>
        <v>4</v>
      </c>
      <c r="N195" s="41">
        <f>SUM(ENERO:DICIEMBRE!N195)</f>
        <v>0</v>
      </c>
      <c r="O195" s="41">
        <f>SUM(ENERO:DICIEMBRE!O195)</f>
        <v>0</v>
      </c>
      <c r="P195" s="41">
        <f>SUM(ENERO:DICIEMBRE!P195)</f>
        <v>0</v>
      </c>
      <c r="Q195" s="41">
        <f>SUM(ENERO:DICIEMBRE!Q195)</f>
        <v>0</v>
      </c>
      <c r="R195" s="41">
        <f>SUM(ENERO:DICIEMBRE!R195)</f>
        <v>0</v>
      </c>
      <c r="S195" s="41">
        <f>SUM(ENERO:DICIEMBRE!S195)</f>
        <v>0</v>
      </c>
      <c r="T195" s="41">
        <f>SUM(ENERO:DICIEMBRE!T195)</f>
        <v>0</v>
      </c>
      <c r="U195" s="41">
        <f>SUM(ENERO:DICIEMBRE!U195)</f>
        <v>0</v>
      </c>
      <c r="V195" s="41">
        <f>SUM(ENERO:DICIEMBRE!V195)</f>
        <v>0</v>
      </c>
      <c r="W195" s="41">
        <f>SUM(ENERO:DICIEMBRE!W195)</f>
        <v>0</v>
      </c>
      <c r="X195" s="41">
        <f>SUM(ENERO:DICIEMBRE!X195)</f>
        <v>0</v>
      </c>
      <c r="Y195" s="41">
        <f>SUM(ENERO:DICIEMBRE!Y195)</f>
        <v>0</v>
      </c>
      <c r="Z195" s="41">
        <f>SUM(ENERO:DICIEMBRE!Z195)</f>
        <v>0</v>
      </c>
      <c r="AA195" s="41">
        <f>SUM(ENERO:DICIEMBRE!AA195)</f>
        <v>0</v>
      </c>
      <c r="AB195" s="41">
        <f>SUM(ENERO:DICIEMBRE!AB195)</f>
        <v>0</v>
      </c>
      <c r="AC195" s="41">
        <f>SUM(ENERO:DICIEMBRE!AC195)</f>
        <v>0</v>
      </c>
      <c r="AD195" s="41">
        <f>SUM(ENERO:DICIEMBRE!AD195)</f>
        <v>0</v>
      </c>
      <c r="AE195" s="41">
        <f>SUM(ENERO:DICIEMBRE!AE195)</f>
        <v>0</v>
      </c>
      <c r="AF195" s="41">
        <f>SUM(ENERO:DICIEMBRE!AF195)</f>
        <v>0</v>
      </c>
      <c r="AG195" s="41">
        <f>SUM(ENERO:DICIEMBRE!AG195)</f>
        <v>0</v>
      </c>
      <c r="AH195" s="41">
        <f>SUM(ENERO:DICIEMBRE!AH195)</f>
        <v>0</v>
      </c>
      <c r="AI195" s="41">
        <f>SUM(ENERO:DICIEMBRE!AI195)</f>
        <v>0</v>
      </c>
      <c r="AJ195" s="41">
        <f>SUM(ENERO:DICIEMBRE!AJ195)</f>
        <v>0</v>
      </c>
      <c r="AK195" s="41">
        <f>SUM(ENERO:DICIEMBRE!AK195)</f>
        <v>0</v>
      </c>
      <c r="AL195" s="41">
        <f>SUM(ENERO:DICIEMBRE!AL195)</f>
        <v>0</v>
      </c>
      <c r="AM195" s="41">
        <f>SUM(ENERO:DICIEMBRE!AM195)</f>
        <v>0</v>
      </c>
      <c r="AN195" s="41">
        <f>SUM(ENERO:DICIEMBRE!AN195)</f>
        <v>0</v>
      </c>
      <c r="AO195" s="41">
        <f>SUM(ENERO:DICIEMBRE!AO195)</f>
        <v>0</v>
      </c>
      <c r="AP195" s="41">
        <f>SUM(ENERO:DICIEMBRE!AP195)</f>
        <v>0</v>
      </c>
      <c r="AQ195" s="41">
        <f>SUM(ENERO:DICIEMBRE!AQ195)</f>
        <v>0</v>
      </c>
      <c r="AR195" s="41">
        <f>SUM(ENERO:DICIEMBRE!AR195)</f>
        <v>0</v>
      </c>
      <c r="AS195" s="41">
        <f>SUM(ENERO:DICIEMBRE!AS195)</f>
        <v>8</v>
      </c>
      <c r="AT195" s="41">
        <f>SUM(ENERO:DICIEMBRE!AT195)</f>
        <v>0</v>
      </c>
      <c r="AU195" s="41">
        <f>SUM(ENERO:DICIEMBRE!AU195)</f>
        <v>0</v>
      </c>
      <c r="AV195" s="41">
        <f>SUM(ENERO:DICIEMBRE!AV195)</f>
        <v>0</v>
      </c>
      <c r="AW195" s="41">
        <f>SUM(ENERO:DICIEMBRE!AW195)</f>
        <v>0</v>
      </c>
      <c r="AX195" s="41">
        <f>SUM(ENERO:DICIEMBRE!AX195)</f>
        <v>0</v>
      </c>
      <c r="AY195" s="56" t="str">
        <f t="shared" ref="AY195:AY241" si="117">CA195&amp;CB195&amp;CC195&amp;CD195&amp;CE195&amp;CF195&amp;CG195&amp;CH195&amp;CI195&amp;CJ195&amp;CK195</f>
        <v/>
      </c>
      <c r="CA195" s="18" t="str">
        <f t="shared" ref="CA195:CA207" si="118">IF(AND(E195&gt;0,AN195=""), "* No olvide digitar la variable Gestantes. Digite Cero si no tiene.",IF(AN195&gt;E195,"  * La variable Gestantes No puede ser mayor al Total Mujeres.",""))</f>
        <v/>
      </c>
      <c r="CB195" s="18" t="str">
        <f t="shared" ref="CB195:CB207" si="119">IF(AND(E195&gt;0,AO195=""), "* No olvide digitar la variable Madre de hijo menor de 5 años. Digite Cero si no tiene.",IF(AO195&gt;E195,"  * La variable Madre de hijo menor de 5 años No puede ser mayor al Total de Mujeres.",""))</f>
        <v/>
      </c>
      <c r="CC195" s="18" t="str">
        <f t="shared" ref="CC195:CC207" si="120">IF(AND(D195&gt;0,OR(AP195="")), "* No olvide digitar la variable Pueblos originarios - Hombres. Digite Cero si no tiene.",IF((AP195)&gt;D195,"  * La variable Pueblos originarios - Hombres No puede ser mayor al Total Hombres.",""))</f>
        <v/>
      </c>
      <c r="CD195" s="18" t="str">
        <f t="shared" ref="CD195:CD207" si="121">IF(AND(E195&gt;0,OR(AQ195="")), "* No olvide digitar la variable Pueblos originarios - Mujeres. Digite Cero si no tiene.",IF((AQ195)&gt;E195,"  * La variable Pueblos originarios - Mujeres No puede ser mayor al Total Mujeres.",""))</f>
        <v/>
      </c>
      <c r="CE195" s="18" t="str">
        <f t="shared" ref="CE195:CE207" si="122">IF(AND($C195&gt;0,AR195=""), "* No olvide digitar la variable Niños, niñas, adolescentes y jóvenes SENAME. Digite Cero si no tiene.",IF(AR195&gt;$C195,"  * La variable Niños, niñas, adolescentes y jóvenes SENAME No puede ser mayor al Total.",""))</f>
        <v/>
      </c>
      <c r="CF195" s="18" t="str">
        <f t="shared" ref="CF195:CF207" si="123">IF(AND(C195&gt;0,AS195=""), "* No olvide digitar la variable Niños, niñas, adolescentes y jóvenes Mejor Niñez. Digite Cero si no tiene.",IF(AS195&gt;C195,"  * La variable Niños, niñas, adolescentes y jóvenes Mejor Niñez No puede ser mayor al Total.",""))</f>
        <v/>
      </c>
      <c r="CG195" s="18" t="str">
        <f>IF(AND(D195&gt;0,OR(AT195="")), "* No olvide digitar la variable Migrantes - Hombres. Digite Cero si no tiene.",IF((AT195)&gt;D195,"  * La variable Migrantes - Hombres No puede ser mayor al Total Hombres.",""))</f>
        <v/>
      </c>
      <c r="CH195" s="18" t="str">
        <f t="shared" ref="CH195:CH207" si="124">IF(AND(E195&gt;0,OR(AU195="")), "* No olvide digitar la variable Migrantes - Mujeres. Digite Cero si no tiene.",IF((AU195)&gt;E195,"  * La variable Migrantes - Mujeres No puede ser mayor al Total Mujeres.",""))</f>
        <v/>
      </c>
      <c r="CI195" s="18" t="str">
        <f>IF(AND(E195&gt;0,OR(AV195="")), "* No olvide digitar la variable Trans Masculino. Digite Cero si no tiene.",IF((AV195)&gt;E195,"  * La variable Trans Masculino No puede ser mayor al Total Mujeres.",""))</f>
        <v/>
      </c>
      <c r="CJ195" s="18" t="str">
        <f>IF(AND(D195&gt;0,OR(AW195="")), "* No olvide digitar la variable Trans Femenino. Digite Cero si no tiene.",IF((AW195)&gt;D195,"  * La variable Trans Femenino No puede ser mayor al Total Hombres.",""))</f>
        <v/>
      </c>
      <c r="CK195" s="18" t="str">
        <f t="shared" ref="CK195:CK207" si="125">IF(AND($C195&gt;0,AX195=""), "* No olvide digitar la variable Adolescentes derivados de Espacios Amigables. Digite Cero si no tiene.",IF(AX195&gt;$C195,"  * La variable Adolescentes derivados de Espacios Amigables No puede ser mayor al Total.",""))</f>
        <v/>
      </c>
      <c r="CO195" s="370">
        <f t="shared" ref="CO195:CO226" si="126">IF(AND(E195&gt;0,AN195=""),1,IF(AN195&gt;E195,1,0))</f>
        <v>0</v>
      </c>
      <c r="CP195" s="370">
        <f t="shared" ref="CP195:CP217" si="127">IF(AND(E195&gt;0,AO195=""),1,IF(AO195&gt;E195,1,0))</f>
        <v>0</v>
      </c>
      <c r="CQ195" s="370">
        <f t="shared" ref="CQ195:CR210" si="128">IF(AND(D195&gt;0,OR(AP195="")),1,IF((AP195)&gt;D195,1,0))</f>
        <v>0</v>
      </c>
      <c r="CR195" s="370">
        <f t="shared" si="128"/>
        <v>0</v>
      </c>
      <c r="CS195" s="370">
        <f t="shared" ref="CS195:CS241" si="129">IF(AND(C195&gt;0,AR195=""),1,IF(AR195&gt;C195,1,0))</f>
        <v>0</v>
      </c>
      <c r="CT195" s="370">
        <f t="shared" ref="CT195:CT241" si="130">IF(AND(C195&gt;0,AS195=""),1,IF(AS195&gt;C195,1,0))</f>
        <v>0</v>
      </c>
      <c r="CU195" s="370">
        <f t="shared" ref="CU195:CV210" si="131">IF(AND(D195&gt;0,OR(AT195="")),1,IF((AT195)&gt;D195,1,0))</f>
        <v>0</v>
      </c>
      <c r="CV195" s="370">
        <f t="shared" si="131"/>
        <v>0</v>
      </c>
      <c r="CW195" s="370">
        <f t="shared" ref="CW195:CW207" si="132">IF(AND(E195&gt;0,OR(AV195="")),1,IF((AV195)&gt;E195,1,0))</f>
        <v>0</v>
      </c>
      <c r="CX195" s="370">
        <f t="shared" ref="CX195:CX207" si="133">IF(AND(D195&gt;0,OR(AW195="")),1,IF((AW195)&gt;D195,1,0))</f>
        <v>0</v>
      </c>
      <c r="CY195" s="370">
        <f t="shared" ref="CY195:CY241" si="134">IF(AND(C195&gt;0,AX195=""),1,IF(AX195&gt;C195,1,0))</f>
        <v>0</v>
      </c>
    </row>
    <row r="196" spans="1:103" s="56" customFormat="1" ht="12" x14ac:dyDescent="0.2">
      <c r="A196" s="3037"/>
      <c r="B196" s="377" t="s">
        <v>218</v>
      </c>
      <c r="C196" s="378">
        <f t="shared" si="114"/>
        <v>11</v>
      </c>
      <c r="D196" s="379">
        <f t="shared" si="115"/>
        <v>2</v>
      </c>
      <c r="E196" s="380">
        <f t="shared" si="116"/>
        <v>9</v>
      </c>
      <c r="F196" s="41">
        <f>SUM(ENERO:DICIEMBRE!F196)</f>
        <v>0</v>
      </c>
      <c r="G196" s="41">
        <f>SUM(ENERO:DICIEMBRE!G196)</f>
        <v>0</v>
      </c>
      <c r="H196" s="41">
        <f>SUM(ENERO:DICIEMBRE!H196)</f>
        <v>1</v>
      </c>
      <c r="I196" s="41">
        <f>SUM(ENERO:DICIEMBRE!I196)</f>
        <v>0</v>
      </c>
      <c r="J196" s="41">
        <f>SUM(ENERO:DICIEMBRE!J196)</f>
        <v>0</v>
      </c>
      <c r="K196" s="41">
        <f>SUM(ENERO:DICIEMBRE!K196)</f>
        <v>7</v>
      </c>
      <c r="L196" s="41">
        <f>SUM(ENERO:DICIEMBRE!L196)</f>
        <v>1</v>
      </c>
      <c r="M196" s="41">
        <f>SUM(ENERO:DICIEMBRE!M196)</f>
        <v>2</v>
      </c>
      <c r="N196" s="41">
        <f>SUM(ENERO:DICIEMBRE!N196)</f>
        <v>0</v>
      </c>
      <c r="O196" s="41">
        <f>SUM(ENERO:DICIEMBRE!O196)</f>
        <v>0</v>
      </c>
      <c r="P196" s="41">
        <f>SUM(ENERO:DICIEMBRE!P196)</f>
        <v>0</v>
      </c>
      <c r="Q196" s="41">
        <f>SUM(ENERO:DICIEMBRE!Q196)</f>
        <v>0</v>
      </c>
      <c r="R196" s="41">
        <f>SUM(ENERO:DICIEMBRE!R196)</f>
        <v>0</v>
      </c>
      <c r="S196" s="41">
        <f>SUM(ENERO:DICIEMBRE!S196)</f>
        <v>0</v>
      </c>
      <c r="T196" s="41">
        <f>SUM(ENERO:DICIEMBRE!T196)</f>
        <v>0</v>
      </c>
      <c r="U196" s="41">
        <f>SUM(ENERO:DICIEMBRE!U196)</f>
        <v>0</v>
      </c>
      <c r="V196" s="41">
        <f>SUM(ENERO:DICIEMBRE!V196)</f>
        <v>0</v>
      </c>
      <c r="W196" s="41">
        <f>SUM(ENERO:DICIEMBRE!W196)</f>
        <v>0</v>
      </c>
      <c r="X196" s="41">
        <f>SUM(ENERO:DICIEMBRE!X196)</f>
        <v>0</v>
      </c>
      <c r="Y196" s="41">
        <f>SUM(ENERO:DICIEMBRE!Y196)</f>
        <v>0</v>
      </c>
      <c r="Z196" s="41">
        <f>SUM(ENERO:DICIEMBRE!Z196)</f>
        <v>0</v>
      </c>
      <c r="AA196" s="41">
        <f>SUM(ENERO:DICIEMBRE!AA196)</f>
        <v>0</v>
      </c>
      <c r="AB196" s="41">
        <f>SUM(ENERO:DICIEMBRE!AB196)</f>
        <v>0</v>
      </c>
      <c r="AC196" s="41">
        <f>SUM(ENERO:DICIEMBRE!AC196)</f>
        <v>0</v>
      </c>
      <c r="AD196" s="41">
        <f>SUM(ENERO:DICIEMBRE!AD196)</f>
        <v>0</v>
      </c>
      <c r="AE196" s="41">
        <f>SUM(ENERO:DICIEMBRE!AE196)</f>
        <v>0</v>
      </c>
      <c r="AF196" s="41">
        <f>SUM(ENERO:DICIEMBRE!AF196)</f>
        <v>0</v>
      </c>
      <c r="AG196" s="41">
        <f>SUM(ENERO:DICIEMBRE!AG196)</f>
        <v>0</v>
      </c>
      <c r="AH196" s="41">
        <f>SUM(ENERO:DICIEMBRE!AH196)</f>
        <v>0</v>
      </c>
      <c r="AI196" s="41">
        <f>SUM(ENERO:DICIEMBRE!AI196)</f>
        <v>0</v>
      </c>
      <c r="AJ196" s="41">
        <f>SUM(ENERO:DICIEMBRE!AJ196)</f>
        <v>0</v>
      </c>
      <c r="AK196" s="41">
        <f>SUM(ENERO:DICIEMBRE!AK196)</f>
        <v>0</v>
      </c>
      <c r="AL196" s="41">
        <f>SUM(ENERO:DICIEMBRE!AL196)</f>
        <v>0</v>
      </c>
      <c r="AM196" s="41">
        <f>SUM(ENERO:DICIEMBRE!AM196)</f>
        <v>0</v>
      </c>
      <c r="AN196" s="41">
        <f>SUM(ENERO:DICIEMBRE!AN196)</f>
        <v>0</v>
      </c>
      <c r="AO196" s="41">
        <f>SUM(ENERO:DICIEMBRE!AO196)</f>
        <v>0</v>
      </c>
      <c r="AP196" s="41">
        <f>SUM(ENERO:DICIEMBRE!AP196)</f>
        <v>0</v>
      </c>
      <c r="AQ196" s="41">
        <f>SUM(ENERO:DICIEMBRE!AQ196)</f>
        <v>0</v>
      </c>
      <c r="AR196" s="41">
        <f>SUM(ENERO:DICIEMBRE!AR196)</f>
        <v>0</v>
      </c>
      <c r="AS196" s="41">
        <f>SUM(ENERO:DICIEMBRE!AS196)</f>
        <v>8</v>
      </c>
      <c r="AT196" s="41">
        <f>SUM(ENERO:DICIEMBRE!AT196)</f>
        <v>0</v>
      </c>
      <c r="AU196" s="41">
        <f>SUM(ENERO:DICIEMBRE!AU196)</f>
        <v>0</v>
      </c>
      <c r="AV196" s="41">
        <f>SUM(ENERO:DICIEMBRE!AV196)</f>
        <v>0</v>
      </c>
      <c r="AW196" s="41">
        <f>SUM(ENERO:DICIEMBRE!AW196)</f>
        <v>0</v>
      </c>
      <c r="AX196" s="41">
        <f>SUM(ENERO:DICIEMBRE!AX196)</f>
        <v>0</v>
      </c>
      <c r="AY196" s="56" t="str">
        <f t="shared" si="117"/>
        <v/>
      </c>
      <c r="CA196" s="18" t="str">
        <f t="shared" si="118"/>
        <v/>
      </c>
      <c r="CB196" s="18" t="str">
        <f t="shared" si="119"/>
        <v/>
      </c>
      <c r="CC196" s="18" t="str">
        <f t="shared" si="120"/>
        <v/>
      </c>
      <c r="CD196" s="18" t="str">
        <f t="shared" si="121"/>
        <v/>
      </c>
      <c r="CE196" s="18" t="str">
        <f t="shared" si="122"/>
        <v/>
      </c>
      <c r="CF196" s="18" t="str">
        <f t="shared" si="123"/>
        <v/>
      </c>
      <c r="CG196" s="18" t="str">
        <f t="shared" ref="CG196:CG241" si="135">IF(AND(D196&gt;0,OR(AT196="")), "* No olvide digitar la variable Migrantes - Hombres. Digite Cero si no tiene.",IF((AT196)&gt;D196,"  * La variable Migrantes - Hombres No puede ser mayor al Total Hombres.",""))</f>
        <v/>
      </c>
      <c r="CH196" s="18" t="str">
        <f t="shared" si="124"/>
        <v/>
      </c>
      <c r="CI196" s="18" t="str">
        <f t="shared" ref="CI196:CI241" si="136">IF(AND(E196&gt;0,OR(AV196="")), "* No olvide digitar la variable Trans Masculino. Digite Cero si no tiene.",IF((AV196)&gt;E196,"  * La variable Trans Masculino No puede ser mayor al Total Mujeres.",""))</f>
        <v/>
      </c>
      <c r="CJ196" s="18" t="str">
        <f t="shared" ref="CJ196:CJ207" si="137">IF(AND(D196&gt;0,OR(AW196="")), "* No olvide digitar la variable Trans Femenino. Digite Cero si no tiene.",IF((AW196)&gt;D196,"  * La variable Trans Femenino No puede ser mayor al Total Hombres.",""))</f>
        <v/>
      </c>
      <c r="CK196" s="18" t="str">
        <f t="shared" si="125"/>
        <v/>
      </c>
      <c r="CO196" s="370">
        <f t="shared" si="126"/>
        <v>0</v>
      </c>
      <c r="CP196" s="370">
        <f t="shared" si="127"/>
        <v>0</v>
      </c>
      <c r="CQ196" s="370">
        <f t="shared" si="128"/>
        <v>0</v>
      </c>
      <c r="CR196" s="370">
        <f t="shared" si="128"/>
        <v>0</v>
      </c>
      <c r="CS196" s="370">
        <f t="shared" si="129"/>
        <v>0</v>
      </c>
      <c r="CT196" s="370">
        <f t="shared" si="130"/>
        <v>0</v>
      </c>
      <c r="CU196" s="370">
        <f t="shared" si="131"/>
        <v>0</v>
      </c>
      <c r="CV196" s="370">
        <f t="shared" si="131"/>
        <v>0</v>
      </c>
      <c r="CW196" s="370">
        <f t="shared" si="132"/>
        <v>0</v>
      </c>
      <c r="CX196" s="370">
        <f t="shared" si="133"/>
        <v>0</v>
      </c>
      <c r="CY196" s="370">
        <f t="shared" si="134"/>
        <v>0</v>
      </c>
    </row>
    <row r="197" spans="1:103" s="56" customFormat="1" ht="12" x14ac:dyDescent="0.2">
      <c r="A197" s="3158" t="s">
        <v>219</v>
      </c>
      <c r="B197" s="373" t="s">
        <v>217</v>
      </c>
      <c r="C197" s="374">
        <f t="shared" si="114"/>
        <v>1</v>
      </c>
      <c r="D197" s="375">
        <f t="shared" si="115"/>
        <v>0</v>
      </c>
      <c r="E197" s="373">
        <f t="shared" si="116"/>
        <v>1</v>
      </c>
      <c r="F197" s="41">
        <f>SUM(ENERO:DICIEMBRE!F197)</f>
        <v>0</v>
      </c>
      <c r="G197" s="41">
        <f>SUM(ENERO:DICIEMBRE!G197)</f>
        <v>0</v>
      </c>
      <c r="H197" s="41">
        <f>SUM(ENERO:DICIEMBRE!H197)</f>
        <v>0</v>
      </c>
      <c r="I197" s="41">
        <f>SUM(ENERO:DICIEMBRE!I197)</f>
        <v>0</v>
      </c>
      <c r="J197" s="41">
        <f>SUM(ENERO:DICIEMBRE!J197)</f>
        <v>0</v>
      </c>
      <c r="K197" s="41">
        <f>SUM(ENERO:DICIEMBRE!K197)</f>
        <v>0</v>
      </c>
      <c r="L197" s="41">
        <f>SUM(ENERO:DICIEMBRE!L197)</f>
        <v>0</v>
      </c>
      <c r="M197" s="41">
        <f>SUM(ENERO:DICIEMBRE!M197)</f>
        <v>1</v>
      </c>
      <c r="N197" s="41">
        <f>SUM(ENERO:DICIEMBRE!N197)</f>
        <v>0</v>
      </c>
      <c r="O197" s="41">
        <f>SUM(ENERO:DICIEMBRE!O197)</f>
        <v>0</v>
      </c>
      <c r="P197" s="41">
        <f>SUM(ENERO:DICIEMBRE!P197)</f>
        <v>0</v>
      </c>
      <c r="Q197" s="41">
        <f>SUM(ENERO:DICIEMBRE!Q197)</f>
        <v>0</v>
      </c>
      <c r="R197" s="41">
        <f>SUM(ENERO:DICIEMBRE!R197)</f>
        <v>0</v>
      </c>
      <c r="S197" s="41">
        <f>SUM(ENERO:DICIEMBRE!S197)</f>
        <v>0</v>
      </c>
      <c r="T197" s="41">
        <f>SUM(ENERO:DICIEMBRE!T197)</f>
        <v>0</v>
      </c>
      <c r="U197" s="41">
        <f>SUM(ENERO:DICIEMBRE!U197)</f>
        <v>0</v>
      </c>
      <c r="V197" s="41">
        <f>SUM(ENERO:DICIEMBRE!V197)</f>
        <v>0</v>
      </c>
      <c r="W197" s="41">
        <f>SUM(ENERO:DICIEMBRE!W197)</f>
        <v>0</v>
      </c>
      <c r="X197" s="41">
        <f>SUM(ENERO:DICIEMBRE!X197)</f>
        <v>0</v>
      </c>
      <c r="Y197" s="41">
        <f>SUM(ENERO:DICIEMBRE!Y197)</f>
        <v>0</v>
      </c>
      <c r="Z197" s="41">
        <f>SUM(ENERO:DICIEMBRE!Z197)</f>
        <v>0</v>
      </c>
      <c r="AA197" s="41">
        <f>SUM(ENERO:DICIEMBRE!AA197)</f>
        <v>0</v>
      </c>
      <c r="AB197" s="41">
        <f>SUM(ENERO:DICIEMBRE!AB197)</f>
        <v>0</v>
      </c>
      <c r="AC197" s="41">
        <f>SUM(ENERO:DICIEMBRE!AC197)</f>
        <v>0</v>
      </c>
      <c r="AD197" s="41">
        <f>SUM(ENERO:DICIEMBRE!AD197)</f>
        <v>0</v>
      </c>
      <c r="AE197" s="41">
        <f>SUM(ENERO:DICIEMBRE!AE197)</f>
        <v>0</v>
      </c>
      <c r="AF197" s="41">
        <f>SUM(ENERO:DICIEMBRE!AF197)</f>
        <v>0</v>
      </c>
      <c r="AG197" s="41">
        <f>SUM(ENERO:DICIEMBRE!AG197)</f>
        <v>0</v>
      </c>
      <c r="AH197" s="41">
        <f>SUM(ENERO:DICIEMBRE!AH197)</f>
        <v>0</v>
      </c>
      <c r="AI197" s="41">
        <f>SUM(ENERO:DICIEMBRE!AI197)</f>
        <v>0</v>
      </c>
      <c r="AJ197" s="41">
        <f>SUM(ENERO:DICIEMBRE!AJ197)</f>
        <v>0</v>
      </c>
      <c r="AK197" s="41">
        <f>SUM(ENERO:DICIEMBRE!AK197)</f>
        <v>0</v>
      </c>
      <c r="AL197" s="41">
        <f>SUM(ENERO:DICIEMBRE!AL197)</f>
        <v>0</v>
      </c>
      <c r="AM197" s="41">
        <f>SUM(ENERO:DICIEMBRE!AM197)</f>
        <v>0</v>
      </c>
      <c r="AN197" s="41">
        <f>SUM(ENERO:DICIEMBRE!AN197)</f>
        <v>0</v>
      </c>
      <c r="AO197" s="41">
        <f>SUM(ENERO:DICIEMBRE!AO197)</f>
        <v>0</v>
      </c>
      <c r="AP197" s="41">
        <f>SUM(ENERO:DICIEMBRE!AP197)</f>
        <v>0</v>
      </c>
      <c r="AQ197" s="41">
        <f>SUM(ENERO:DICIEMBRE!AQ197)</f>
        <v>0</v>
      </c>
      <c r="AR197" s="41">
        <f>SUM(ENERO:DICIEMBRE!AR197)</f>
        <v>0</v>
      </c>
      <c r="AS197" s="41">
        <f>SUM(ENERO:DICIEMBRE!AS197)</f>
        <v>1</v>
      </c>
      <c r="AT197" s="41">
        <f>SUM(ENERO:DICIEMBRE!AT197)</f>
        <v>0</v>
      </c>
      <c r="AU197" s="41">
        <f>SUM(ENERO:DICIEMBRE!AU197)</f>
        <v>0</v>
      </c>
      <c r="AV197" s="41">
        <f>SUM(ENERO:DICIEMBRE!AV197)</f>
        <v>0</v>
      </c>
      <c r="AW197" s="41">
        <f>SUM(ENERO:DICIEMBRE!AW197)</f>
        <v>0</v>
      </c>
      <c r="AX197" s="41">
        <f>SUM(ENERO:DICIEMBRE!AX197)</f>
        <v>0</v>
      </c>
      <c r="AY197" s="56" t="str">
        <f t="shared" si="117"/>
        <v/>
      </c>
      <c r="CA197" s="18" t="str">
        <f t="shared" si="118"/>
        <v/>
      </c>
      <c r="CB197" s="18" t="str">
        <f t="shared" si="119"/>
        <v/>
      </c>
      <c r="CC197" s="18" t="str">
        <f t="shared" si="120"/>
        <v/>
      </c>
      <c r="CD197" s="18" t="str">
        <f t="shared" si="121"/>
        <v/>
      </c>
      <c r="CE197" s="18" t="str">
        <f t="shared" si="122"/>
        <v/>
      </c>
      <c r="CF197" s="18" t="str">
        <f t="shared" si="123"/>
        <v/>
      </c>
      <c r="CG197" s="18" t="str">
        <f t="shared" si="135"/>
        <v/>
      </c>
      <c r="CH197" s="18" t="str">
        <f t="shared" si="124"/>
        <v/>
      </c>
      <c r="CI197" s="18" t="str">
        <f t="shared" si="136"/>
        <v/>
      </c>
      <c r="CJ197" s="18" t="str">
        <f t="shared" si="137"/>
        <v/>
      </c>
      <c r="CK197" s="18" t="str">
        <f t="shared" si="125"/>
        <v/>
      </c>
      <c r="CO197" s="370">
        <f t="shared" si="126"/>
        <v>0</v>
      </c>
      <c r="CP197" s="370">
        <f t="shared" si="127"/>
        <v>0</v>
      </c>
      <c r="CQ197" s="370">
        <f t="shared" si="128"/>
        <v>0</v>
      </c>
      <c r="CR197" s="370">
        <f t="shared" si="128"/>
        <v>0</v>
      </c>
      <c r="CS197" s="370">
        <f t="shared" si="129"/>
        <v>0</v>
      </c>
      <c r="CT197" s="370">
        <f t="shared" si="130"/>
        <v>0</v>
      </c>
      <c r="CU197" s="370">
        <f t="shared" si="131"/>
        <v>0</v>
      </c>
      <c r="CV197" s="370">
        <f t="shared" si="131"/>
        <v>0</v>
      </c>
      <c r="CW197" s="370">
        <f t="shared" si="132"/>
        <v>0</v>
      </c>
      <c r="CX197" s="370">
        <f t="shared" si="133"/>
        <v>0</v>
      </c>
      <c r="CY197" s="370">
        <f t="shared" si="134"/>
        <v>0</v>
      </c>
    </row>
    <row r="198" spans="1:103" s="56" customFormat="1" ht="12" x14ac:dyDescent="0.2">
      <c r="A198" s="3037"/>
      <c r="B198" s="377" t="s">
        <v>218</v>
      </c>
      <c r="C198" s="378">
        <f t="shared" si="114"/>
        <v>0</v>
      </c>
      <c r="D198" s="379">
        <f t="shared" si="115"/>
        <v>0</v>
      </c>
      <c r="E198" s="380">
        <f t="shared" si="116"/>
        <v>0</v>
      </c>
      <c r="F198" s="41">
        <f>SUM(ENERO:DICIEMBRE!F198)</f>
        <v>0</v>
      </c>
      <c r="G198" s="41">
        <f>SUM(ENERO:DICIEMBRE!G198)</f>
        <v>0</v>
      </c>
      <c r="H198" s="41">
        <f>SUM(ENERO:DICIEMBRE!H198)</f>
        <v>0</v>
      </c>
      <c r="I198" s="41">
        <f>SUM(ENERO:DICIEMBRE!I198)</f>
        <v>0</v>
      </c>
      <c r="J198" s="41">
        <f>SUM(ENERO:DICIEMBRE!J198)</f>
        <v>0</v>
      </c>
      <c r="K198" s="41">
        <f>SUM(ENERO:DICIEMBRE!K198)</f>
        <v>0</v>
      </c>
      <c r="L198" s="41">
        <f>SUM(ENERO:DICIEMBRE!L198)</f>
        <v>0</v>
      </c>
      <c r="M198" s="41">
        <f>SUM(ENERO:DICIEMBRE!M198)</f>
        <v>0</v>
      </c>
      <c r="N198" s="41">
        <f>SUM(ENERO:DICIEMBRE!N198)</f>
        <v>0</v>
      </c>
      <c r="O198" s="41">
        <f>SUM(ENERO:DICIEMBRE!O198)</f>
        <v>0</v>
      </c>
      <c r="P198" s="41">
        <f>SUM(ENERO:DICIEMBRE!P198)</f>
        <v>0</v>
      </c>
      <c r="Q198" s="41">
        <f>SUM(ENERO:DICIEMBRE!Q198)</f>
        <v>0</v>
      </c>
      <c r="R198" s="41">
        <f>SUM(ENERO:DICIEMBRE!R198)</f>
        <v>0</v>
      </c>
      <c r="S198" s="41">
        <f>SUM(ENERO:DICIEMBRE!S198)</f>
        <v>0</v>
      </c>
      <c r="T198" s="41">
        <f>SUM(ENERO:DICIEMBRE!T198)</f>
        <v>0</v>
      </c>
      <c r="U198" s="41">
        <f>SUM(ENERO:DICIEMBRE!U198)</f>
        <v>0</v>
      </c>
      <c r="V198" s="41">
        <f>SUM(ENERO:DICIEMBRE!V198)</f>
        <v>0</v>
      </c>
      <c r="W198" s="41">
        <f>SUM(ENERO:DICIEMBRE!W198)</f>
        <v>0</v>
      </c>
      <c r="X198" s="41">
        <f>SUM(ENERO:DICIEMBRE!X198)</f>
        <v>0</v>
      </c>
      <c r="Y198" s="41">
        <f>SUM(ENERO:DICIEMBRE!Y198)</f>
        <v>0</v>
      </c>
      <c r="Z198" s="41">
        <f>SUM(ENERO:DICIEMBRE!Z198)</f>
        <v>0</v>
      </c>
      <c r="AA198" s="41">
        <f>SUM(ENERO:DICIEMBRE!AA198)</f>
        <v>0</v>
      </c>
      <c r="AB198" s="41">
        <f>SUM(ENERO:DICIEMBRE!AB198)</f>
        <v>0</v>
      </c>
      <c r="AC198" s="41">
        <f>SUM(ENERO:DICIEMBRE!AC198)</f>
        <v>0</v>
      </c>
      <c r="AD198" s="41">
        <f>SUM(ENERO:DICIEMBRE!AD198)</f>
        <v>0</v>
      </c>
      <c r="AE198" s="41">
        <f>SUM(ENERO:DICIEMBRE!AE198)</f>
        <v>0</v>
      </c>
      <c r="AF198" s="41">
        <f>SUM(ENERO:DICIEMBRE!AF198)</f>
        <v>0</v>
      </c>
      <c r="AG198" s="41">
        <f>SUM(ENERO:DICIEMBRE!AG198)</f>
        <v>0</v>
      </c>
      <c r="AH198" s="41">
        <f>SUM(ENERO:DICIEMBRE!AH198)</f>
        <v>0</v>
      </c>
      <c r="AI198" s="41">
        <f>SUM(ENERO:DICIEMBRE!AI198)</f>
        <v>0</v>
      </c>
      <c r="AJ198" s="41">
        <f>SUM(ENERO:DICIEMBRE!AJ198)</f>
        <v>0</v>
      </c>
      <c r="AK198" s="41">
        <f>SUM(ENERO:DICIEMBRE!AK198)</f>
        <v>0</v>
      </c>
      <c r="AL198" s="41">
        <f>SUM(ENERO:DICIEMBRE!AL198)</f>
        <v>0</v>
      </c>
      <c r="AM198" s="41">
        <f>SUM(ENERO:DICIEMBRE!AM198)</f>
        <v>0</v>
      </c>
      <c r="AN198" s="41">
        <f>SUM(ENERO:DICIEMBRE!AN198)</f>
        <v>0</v>
      </c>
      <c r="AO198" s="41">
        <f>SUM(ENERO:DICIEMBRE!AO198)</f>
        <v>0</v>
      </c>
      <c r="AP198" s="41">
        <f>SUM(ENERO:DICIEMBRE!AP198)</f>
        <v>0</v>
      </c>
      <c r="AQ198" s="41">
        <f>SUM(ENERO:DICIEMBRE!AQ198)</f>
        <v>0</v>
      </c>
      <c r="AR198" s="41">
        <f>SUM(ENERO:DICIEMBRE!AR198)</f>
        <v>0</v>
      </c>
      <c r="AS198" s="41">
        <f>SUM(ENERO:DICIEMBRE!AS198)</f>
        <v>0</v>
      </c>
      <c r="AT198" s="41">
        <f>SUM(ENERO:DICIEMBRE!AT198)</f>
        <v>0</v>
      </c>
      <c r="AU198" s="41">
        <f>SUM(ENERO:DICIEMBRE!AU198)</f>
        <v>0</v>
      </c>
      <c r="AV198" s="41">
        <f>SUM(ENERO:DICIEMBRE!AV198)</f>
        <v>0</v>
      </c>
      <c r="AW198" s="41">
        <f>SUM(ENERO:DICIEMBRE!AW198)</f>
        <v>0</v>
      </c>
      <c r="AX198" s="41">
        <f>SUM(ENERO:DICIEMBRE!AX198)</f>
        <v>0</v>
      </c>
      <c r="AY198" s="56" t="str">
        <f t="shared" si="117"/>
        <v/>
      </c>
      <c r="CA198" s="18" t="str">
        <f t="shared" si="118"/>
        <v/>
      </c>
      <c r="CB198" s="18" t="str">
        <f t="shared" si="119"/>
        <v/>
      </c>
      <c r="CC198" s="18" t="str">
        <f t="shared" si="120"/>
        <v/>
      </c>
      <c r="CD198" s="18" t="str">
        <f t="shared" si="121"/>
        <v/>
      </c>
      <c r="CE198" s="18" t="str">
        <f t="shared" si="122"/>
        <v/>
      </c>
      <c r="CF198" s="18" t="str">
        <f t="shared" si="123"/>
        <v/>
      </c>
      <c r="CG198" s="18" t="str">
        <f t="shared" si="135"/>
        <v/>
      </c>
      <c r="CH198" s="18" t="str">
        <f t="shared" si="124"/>
        <v/>
      </c>
      <c r="CI198" s="18" t="str">
        <f t="shared" si="136"/>
        <v/>
      </c>
      <c r="CJ198" s="18" t="str">
        <f t="shared" si="137"/>
        <v/>
      </c>
      <c r="CK198" s="18" t="str">
        <f t="shared" si="125"/>
        <v/>
      </c>
      <c r="CO198" s="370">
        <f t="shared" si="126"/>
        <v>0</v>
      </c>
      <c r="CP198" s="370">
        <f t="shared" si="127"/>
        <v>0</v>
      </c>
      <c r="CQ198" s="370">
        <f t="shared" si="128"/>
        <v>0</v>
      </c>
      <c r="CR198" s="370">
        <f t="shared" si="128"/>
        <v>0</v>
      </c>
      <c r="CS198" s="370">
        <f t="shared" si="129"/>
        <v>0</v>
      </c>
      <c r="CT198" s="370">
        <f t="shared" si="130"/>
        <v>0</v>
      </c>
      <c r="CU198" s="370">
        <f t="shared" si="131"/>
        <v>0</v>
      </c>
      <c r="CV198" s="370">
        <f t="shared" si="131"/>
        <v>0</v>
      </c>
      <c r="CW198" s="370">
        <f t="shared" si="132"/>
        <v>0</v>
      </c>
      <c r="CX198" s="370">
        <f t="shared" si="133"/>
        <v>0</v>
      </c>
      <c r="CY198" s="370">
        <f t="shared" si="134"/>
        <v>0</v>
      </c>
    </row>
    <row r="199" spans="1:103" x14ac:dyDescent="0.25">
      <c r="A199" s="3158" t="s">
        <v>220</v>
      </c>
      <c r="B199" s="373" t="s">
        <v>217</v>
      </c>
      <c r="C199" s="374">
        <f>SUM(D199+E199)</f>
        <v>9</v>
      </c>
      <c r="D199" s="375">
        <f t="shared" ref="D199:E207" si="138">SUM(F199+H199+J199+L199+N199+P199+R199+T199+V199+X199+Z199+AB199+AD199+AF199+AH199+AJ199+AL199)</f>
        <v>2</v>
      </c>
      <c r="E199" s="373">
        <f t="shared" si="138"/>
        <v>7</v>
      </c>
      <c r="F199" s="41">
        <f>SUM(ENERO:DICIEMBRE!F199)</f>
        <v>0</v>
      </c>
      <c r="G199" s="41">
        <f>SUM(ENERO:DICIEMBRE!G199)</f>
        <v>0</v>
      </c>
      <c r="H199" s="41">
        <f>SUM(ENERO:DICIEMBRE!H199)</f>
        <v>0</v>
      </c>
      <c r="I199" s="41">
        <f>SUM(ENERO:DICIEMBRE!I199)</f>
        <v>0</v>
      </c>
      <c r="J199" s="41">
        <f>SUM(ENERO:DICIEMBRE!J199)</f>
        <v>1</v>
      </c>
      <c r="K199" s="41">
        <f>SUM(ENERO:DICIEMBRE!K199)</f>
        <v>2</v>
      </c>
      <c r="L199" s="41">
        <f>SUM(ENERO:DICIEMBRE!L199)</f>
        <v>1</v>
      </c>
      <c r="M199" s="41">
        <f>SUM(ENERO:DICIEMBRE!M199)</f>
        <v>5</v>
      </c>
      <c r="N199" s="41">
        <f>SUM(ENERO:DICIEMBRE!N199)</f>
        <v>0</v>
      </c>
      <c r="O199" s="41">
        <f>SUM(ENERO:DICIEMBRE!O199)</f>
        <v>0</v>
      </c>
      <c r="P199" s="41">
        <f>SUM(ENERO:DICIEMBRE!P199)</f>
        <v>0</v>
      </c>
      <c r="Q199" s="41">
        <f>SUM(ENERO:DICIEMBRE!Q199)</f>
        <v>0</v>
      </c>
      <c r="R199" s="41">
        <f>SUM(ENERO:DICIEMBRE!R199)</f>
        <v>0</v>
      </c>
      <c r="S199" s="41">
        <f>SUM(ENERO:DICIEMBRE!S199)</f>
        <v>0</v>
      </c>
      <c r="T199" s="41">
        <f>SUM(ENERO:DICIEMBRE!T199)</f>
        <v>0</v>
      </c>
      <c r="U199" s="41">
        <f>SUM(ENERO:DICIEMBRE!U199)</f>
        <v>0</v>
      </c>
      <c r="V199" s="41">
        <f>SUM(ENERO:DICIEMBRE!V199)</f>
        <v>0</v>
      </c>
      <c r="W199" s="41">
        <f>SUM(ENERO:DICIEMBRE!W199)</f>
        <v>0</v>
      </c>
      <c r="X199" s="41">
        <f>SUM(ENERO:DICIEMBRE!X199)</f>
        <v>0</v>
      </c>
      <c r="Y199" s="41">
        <f>SUM(ENERO:DICIEMBRE!Y199)</f>
        <v>0</v>
      </c>
      <c r="Z199" s="41">
        <f>SUM(ENERO:DICIEMBRE!Z199)</f>
        <v>0</v>
      </c>
      <c r="AA199" s="41">
        <f>SUM(ENERO:DICIEMBRE!AA199)</f>
        <v>0</v>
      </c>
      <c r="AB199" s="41">
        <f>SUM(ENERO:DICIEMBRE!AB199)</f>
        <v>0</v>
      </c>
      <c r="AC199" s="41">
        <f>SUM(ENERO:DICIEMBRE!AC199)</f>
        <v>0</v>
      </c>
      <c r="AD199" s="41">
        <f>SUM(ENERO:DICIEMBRE!AD199)</f>
        <v>0</v>
      </c>
      <c r="AE199" s="41">
        <f>SUM(ENERO:DICIEMBRE!AE199)</f>
        <v>0</v>
      </c>
      <c r="AF199" s="41">
        <f>SUM(ENERO:DICIEMBRE!AF199)</f>
        <v>0</v>
      </c>
      <c r="AG199" s="41">
        <f>SUM(ENERO:DICIEMBRE!AG199)</f>
        <v>0</v>
      </c>
      <c r="AH199" s="41">
        <f>SUM(ENERO:DICIEMBRE!AH199)</f>
        <v>0</v>
      </c>
      <c r="AI199" s="41">
        <f>SUM(ENERO:DICIEMBRE!AI199)</f>
        <v>0</v>
      </c>
      <c r="AJ199" s="41">
        <f>SUM(ENERO:DICIEMBRE!AJ199)</f>
        <v>0</v>
      </c>
      <c r="AK199" s="41">
        <f>SUM(ENERO:DICIEMBRE!AK199)</f>
        <v>0</v>
      </c>
      <c r="AL199" s="41">
        <f>SUM(ENERO:DICIEMBRE!AL199)</f>
        <v>0</v>
      </c>
      <c r="AM199" s="41">
        <f>SUM(ENERO:DICIEMBRE!AM199)</f>
        <v>0</v>
      </c>
      <c r="AN199" s="41">
        <f>SUM(ENERO:DICIEMBRE!AN199)</f>
        <v>0</v>
      </c>
      <c r="AO199" s="41">
        <f>SUM(ENERO:DICIEMBRE!AO199)</f>
        <v>0</v>
      </c>
      <c r="AP199" s="41">
        <f>SUM(ENERO:DICIEMBRE!AP199)</f>
        <v>0</v>
      </c>
      <c r="AQ199" s="41">
        <f>SUM(ENERO:DICIEMBRE!AQ199)</f>
        <v>0</v>
      </c>
      <c r="AR199" s="41">
        <f>SUM(ENERO:DICIEMBRE!AR199)</f>
        <v>0</v>
      </c>
      <c r="AS199" s="41">
        <f>SUM(ENERO:DICIEMBRE!AS199)</f>
        <v>6</v>
      </c>
      <c r="AT199" s="41">
        <f>SUM(ENERO:DICIEMBRE!AT199)</f>
        <v>0</v>
      </c>
      <c r="AU199" s="41">
        <f>SUM(ENERO:DICIEMBRE!AU199)</f>
        <v>0</v>
      </c>
      <c r="AV199" s="41">
        <f>SUM(ENERO:DICIEMBRE!AV199)</f>
        <v>2</v>
      </c>
      <c r="AW199" s="41">
        <f>SUM(ENERO:DICIEMBRE!AW199)</f>
        <v>0</v>
      </c>
      <c r="AX199" s="41">
        <f>SUM(ENERO:DICIEMBRE!AX199)</f>
        <v>0</v>
      </c>
      <c r="AY199" s="56" t="str">
        <f t="shared" si="117"/>
        <v/>
      </c>
      <c r="CA199" s="18" t="str">
        <f t="shared" si="118"/>
        <v/>
      </c>
      <c r="CB199" s="18" t="str">
        <f t="shared" si="119"/>
        <v/>
      </c>
      <c r="CC199" s="18" t="str">
        <f t="shared" si="120"/>
        <v/>
      </c>
      <c r="CD199" s="18" t="str">
        <f t="shared" si="121"/>
        <v/>
      </c>
      <c r="CE199" s="18" t="str">
        <f t="shared" si="122"/>
        <v/>
      </c>
      <c r="CF199" s="18" t="str">
        <f t="shared" si="123"/>
        <v/>
      </c>
      <c r="CG199" s="18" t="str">
        <f t="shared" si="135"/>
        <v/>
      </c>
      <c r="CH199" s="18" t="str">
        <f t="shared" si="124"/>
        <v/>
      </c>
      <c r="CI199" s="18" t="str">
        <f t="shared" si="136"/>
        <v/>
      </c>
      <c r="CJ199" s="18" t="str">
        <f t="shared" si="137"/>
        <v/>
      </c>
      <c r="CK199" s="18" t="str">
        <f t="shared" si="125"/>
        <v/>
      </c>
      <c r="CL199" s="56"/>
      <c r="CM199" s="56"/>
      <c r="CN199" s="56"/>
      <c r="CO199" s="370">
        <f t="shared" si="126"/>
        <v>0</v>
      </c>
      <c r="CP199" s="370">
        <f t="shared" si="127"/>
        <v>0</v>
      </c>
      <c r="CQ199" s="370">
        <f t="shared" si="128"/>
        <v>0</v>
      </c>
      <c r="CR199" s="370">
        <f t="shared" si="128"/>
        <v>0</v>
      </c>
      <c r="CS199" s="370">
        <f t="shared" si="129"/>
        <v>0</v>
      </c>
      <c r="CT199" s="370">
        <f t="shared" si="130"/>
        <v>0</v>
      </c>
      <c r="CU199" s="370">
        <f t="shared" si="131"/>
        <v>0</v>
      </c>
      <c r="CV199" s="370">
        <f t="shared" si="131"/>
        <v>0</v>
      </c>
      <c r="CW199" s="370">
        <f t="shared" si="132"/>
        <v>0</v>
      </c>
      <c r="CX199" s="370">
        <f t="shared" si="133"/>
        <v>0</v>
      </c>
      <c r="CY199" s="370">
        <f t="shared" si="134"/>
        <v>0</v>
      </c>
    </row>
    <row r="200" spans="1:103" x14ac:dyDescent="0.25">
      <c r="A200" s="3037"/>
      <c r="B200" s="377" t="s">
        <v>218</v>
      </c>
      <c r="C200" s="381">
        <f>SUM(D200+E200)</f>
        <v>0</v>
      </c>
      <c r="D200" s="382">
        <f t="shared" si="138"/>
        <v>0</v>
      </c>
      <c r="E200" s="383">
        <f t="shared" si="138"/>
        <v>0</v>
      </c>
      <c r="F200" s="41">
        <f>SUM(ENERO:DICIEMBRE!F200)</f>
        <v>0</v>
      </c>
      <c r="G200" s="41">
        <f>SUM(ENERO:DICIEMBRE!G200)</f>
        <v>0</v>
      </c>
      <c r="H200" s="41">
        <f>SUM(ENERO:DICIEMBRE!H200)</f>
        <v>0</v>
      </c>
      <c r="I200" s="41">
        <f>SUM(ENERO:DICIEMBRE!I200)</f>
        <v>0</v>
      </c>
      <c r="J200" s="41">
        <f>SUM(ENERO:DICIEMBRE!J200)</f>
        <v>0</v>
      </c>
      <c r="K200" s="41">
        <f>SUM(ENERO:DICIEMBRE!K200)</f>
        <v>0</v>
      </c>
      <c r="L200" s="41">
        <f>SUM(ENERO:DICIEMBRE!L200)</f>
        <v>0</v>
      </c>
      <c r="M200" s="41">
        <f>SUM(ENERO:DICIEMBRE!M200)</f>
        <v>0</v>
      </c>
      <c r="N200" s="41">
        <f>SUM(ENERO:DICIEMBRE!N200)</f>
        <v>0</v>
      </c>
      <c r="O200" s="41">
        <f>SUM(ENERO:DICIEMBRE!O200)</f>
        <v>0</v>
      </c>
      <c r="P200" s="41">
        <f>SUM(ENERO:DICIEMBRE!P200)</f>
        <v>0</v>
      </c>
      <c r="Q200" s="41">
        <f>SUM(ENERO:DICIEMBRE!Q200)</f>
        <v>0</v>
      </c>
      <c r="R200" s="41">
        <f>SUM(ENERO:DICIEMBRE!R200)</f>
        <v>0</v>
      </c>
      <c r="S200" s="41">
        <f>SUM(ENERO:DICIEMBRE!S200)</f>
        <v>0</v>
      </c>
      <c r="T200" s="41">
        <f>SUM(ENERO:DICIEMBRE!T200)</f>
        <v>0</v>
      </c>
      <c r="U200" s="41">
        <f>SUM(ENERO:DICIEMBRE!U200)</f>
        <v>0</v>
      </c>
      <c r="V200" s="41">
        <f>SUM(ENERO:DICIEMBRE!V200)</f>
        <v>0</v>
      </c>
      <c r="W200" s="41">
        <f>SUM(ENERO:DICIEMBRE!W200)</f>
        <v>0</v>
      </c>
      <c r="X200" s="41">
        <f>SUM(ENERO:DICIEMBRE!X200)</f>
        <v>0</v>
      </c>
      <c r="Y200" s="41">
        <f>SUM(ENERO:DICIEMBRE!Y200)</f>
        <v>0</v>
      </c>
      <c r="Z200" s="41">
        <f>SUM(ENERO:DICIEMBRE!Z200)</f>
        <v>0</v>
      </c>
      <c r="AA200" s="41">
        <f>SUM(ENERO:DICIEMBRE!AA200)</f>
        <v>0</v>
      </c>
      <c r="AB200" s="41">
        <f>SUM(ENERO:DICIEMBRE!AB200)</f>
        <v>0</v>
      </c>
      <c r="AC200" s="41">
        <f>SUM(ENERO:DICIEMBRE!AC200)</f>
        <v>0</v>
      </c>
      <c r="AD200" s="41">
        <f>SUM(ENERO:DICIEMBRE!AD200)</f>
        <v>0</v>
      </c>
      <c r="AE200" s="41">
        <f>SUM(ENERO:DICIEMBRE!AE200)</f>
        <v>0</v>
      </c>
      <c r="AF200" s="41">
        <f>SUM(ENERO:DICIEMBRE!AF200)</f>
        <v>0</v>
      </c>
      <c r="AG200" s="41">
        <f>SUM(ENERO:DICIEMBRE!AG200)</f>
        <v>0</v>
      </c>
      <c r="AH200" s="41">
        <f>SUM(ENERO:DICIEMBRE!AH200)</f>
        <v>0</v>
      </c>
      <c r="AI200" s="41">
        <f>SUM(ENERO:DICIEMBRE!AI200)</f>
        <v>0</v>
      </c>
      <c r="AJ200" s="41">
        <f>SUM(ENERO:DICIEMBRE!AJ200)</f>
        <v>0</v>
      </c>
      <c r="AK200" s="41">
        <f>SUM(ENERO:DICIEMBRE!AK200)</f>
        <v>0</v>
      </c>
      <c r="AL200" s="41">
        <f>SUM(ENERO:DICIEMBRE!AL200)</f>
        <v>0</v>
      </c>
      <c r="AM200" s="41">
        <f>SUM(ENERO:DICIEMBRE!AM200)</f>
        <v>0</v>
      </c>
      <c r="AN200" s="41">
        <f>SUM(ENERO:DICIEMBRE!AN200)</f>
        <v>0</v>
      </c>
      <c r="AO200" s="41">
        <f>SUM(ENERO:DICIEMBRE!AO200)</f>
        <v>0</v>
      </c>
      <c r="AP200" s="41">
        <f>SUM(ENERO:DICIEMBRE!AP200)</f>
        <v>0</v>
      </c>
      <c r="AQ200" s="41">
        <f>SUM(ENERO:DICIEMBRE!AQ200)</f>
        <v>0</v>
      </c>
      <c r="AR200" s="41">
        <f>SUM(ENERO:DICIEMBRE!AR200)</f>
        <v>0</v>
      </c>
      <c r="AS200" s="41">
        <f>SUM(ENERO:DICIEMBRE!AS200)</f>
        <v>0</v>
      </c>
      <c r="AT200" s="41">
        <f>SUM(ENERO:DICIEMBRE!AT200)</f>
        <v>0</v>
      </c>
      <c r="AU200" s="41">
        <f>SUM(ENERO:DICIEMBRE!AU200)</f>
        <v>0</v>
      </c>
      <c r="AV200" s="41">
        <f>SUM(ENERO:DICIEMBRE!AV200)</f>
        <v>0</v>
      </c>
      <c r="AW200" s="41">
        <f>SUM(ENERO:DICIEMBRE!AW200)</f>
        <v>0</v>
      </c>
      <c r="AX200" s="41">
        <f>SUM(ENERO:DICIEMBRE!AX200)</f>
        <v>0</v>
      </c>
      <c r="AY200" s="56" t="str">
        <f t="shared" si="117"/>
        <v/>
      </c>
      <c r="CA200" s="18" t="str">
        <f t="shared" si="118"/>
        <v/>
      </c>
      <c r="CB200" s="18" t="str">
        <f t="shared" si="119"/>
        <v/>
      </c>
      <c r="CC200" s="18" t="str">
        <f t="shared" si="120"/>
        <v/>
      </c>
      <c r="CD200" s="18" t="str">
        <f t="shared" si="121"/>
        <v/>
      </c>
      <c r="CE200" s="18" t="str">
        <f t="shared" si="122"/>
        <v/>
      </c>
      <c r="CF200" s="18" t="str">
        <f t="shared" si="123"/>
        <v/>
      </c>
      <c r="CG200" s="18" t="str">
        <f t="shared" si="135"/>
        <v/>
      </c>
      <c r="CH200" s="18" t="str">
        <f t="shared" si="124"/>
        <v/>
      </c>
      <c r="CI200" s="18" t="str">
        <f t="shared" si="136"/>
        <v/>
      </c>
      <c r="CJ200" s="18" t="str">
        <f t="shared" si="137"/>
        <v/>
      </c>
      <c r="CK200" s="18" t="str">
        <f t="shared" si="125"/>
        <v/>
      </c>
      <c r="CL200" s="56"/>
      <c r="CM200" s="56"/>
      <c r="CN200" s="56"/>
      <c r="CO200" s="370">
        <f t="shared" si="126"/>
        <v>0</v>
      </c>
      <c r="CP200" s="370">
        <f t="shared" si="127"/>
        <v>0</v>
      </c>
      <c r="CQ200" s="370">
        <f t="shared" si="128"/>
        <v>0</v>
      </c>
      <c r="CR200" s="370">
        <f t="shared" si="128"/>
        <v>0</v>
      </c>
      <c r="CS200" s="370">
        <f t="shared" si="129"/>
        <v>0</v>
      </c>
      <c r="CT200" s="370">
        <f t="shared" si="130"/>
        <v>0</v>
      </c>
      <c r="CU200" s="370">
        <f t="shared" si="131"/>
        <v>0</v>
      </c>
      <c r="CV200" s="370">
        <f t="shared" si="131"/>
        <v>0</v>
      </c>
      <c r="CW200" s="370">
        <f t="shared" si="132"/>
        <v>0</v>
      </c>
      <c r="CX200" s="370">
        <f t="shared" si="133"/>
        <v>0</v>
      </c>
      <c r="CY200" s="370">
        <f t="shared" si="134"/>
        <v>0</v>
      </c>
    </row>
    <row r="201" spans="1:103" x14ac:dyDescent="0.25">
      <c r="A201" s="3164" t="s">
        <v>221</v>
      </c>
      <c r="B201" s="3165"/>
      <c r="C201" s="367">
        <f t="shared" ref="C201:C241" si="139">SUM(D201+E201)</f>
        <v>25</v>
      </c>
      <c r="D201" s="368">
        <f t="shared" si="138"/>
        <v>2</v>
      </c>
      <c r="E201" s="386">
        <f t="shared" si="138"/>
        <v>23</v>
      </c>
      <c r="F201" s="41">
        <f>SUM(ENERO:DICIEMBRE!F201)</f>
        <v>0</v>
      </c>
      <c r="G201" s="41">
        <f>SUM(ENERO:DICIEMBRE!G201)</f>
        <v>0</v>
      </c>
      <c r="H201" s="41">
        <f>SUM(ENERO:DICIEMBRE!H201)</f>
        <v>1</v>
      </c>
      <c r="I201" s="41">
        <f>SUM(ENERO:DICIEMBRE!I201)</f>
        <v>1</v>
      </c>
      <c r="J201" s="41">
        <f>SUM(ENERO:DICIEMBRE!J201)</f>
        <v>1</v>
      </c>
      <c r="K201" s="41">
        <f>SUM(ENERO:DICIEMBRE!K201)</f>
        <v>10</v>
      </c>
      <c r="L201" s="41">
        <f>SUM(ENERO:DICIEMBRE!L201)</f>
        <v>0</v>
      </c>
      <c r="M201" s="41">
        <f>SUM(ENERO:DICIEMBRE!M201)</f>
        <v>12</v>
      </c>
      <c r="N201" s="41">
        <f>SUM(ENERO:DICIEMBRE!N201)</f>
        <v>0</v>
      </c>
      <c r="O201" s="41">
        <f>SUM(ENERO:DICIEMBRE!O201)</f>
        <v>0</v>
      </c>
      <c r="P201" s="41">
        <f>SUM(ENERO:DICIEMBRE!P201)</f>
        <v>0</v>
      </c>
      <c r="Q201" s="41">
        <f>SUM(ENERO:DICIEMBRE!Q201)</f>
        <v>0</v>
      </c>
      <c r="R201" s="41">
        <f>SUM(ENERO:DICIEMBRE!R201)</f>
        <v>0</v>
      </c>
      <c r="S201" s="41">
        <f>SUM(ENERO:DICIEMBRE!S201)</f>
        <v>0</v>
      </c>
      <c r="T201" s="41">
        <f>SUM(ENERO:DICIEMBRE!T201)</f>
        <v>0</v>
      </c>
      <c r="U201" s="41">
        <f>SUM(ENERO:DICIEMBRE!U201)</f>
        <v>0</v>
      </c>
      <c r="V201" s="41">
        <f>SUM(ENERO:DICIEMBRE!V201)</f>
        <v>0</v>
      </c>
      <c r="W201" s="41">
        <f>SUM(ENERO:DICIEMBRE!W201)</f>
        <v>0</v>
      </c>
      <c r="X201" s="41">
        <f>SUM(ENERO:DICIEMBRE!X201)</f>
        <v>0</v>
      </c>
      <c r="Y201" s="41">
        <f>SUM(ENERO:DICIEMBRE!Y201)</f>
        <v>0</v>
      </c>
      <c r="Z201" s="41">
        <f>SUM(ENERO:DICIEMBRE!Z201)</f>
        <v>0</v>
      </c>
      <c r="AA201" s="41">
        <f>SUM(ENERO:DICIEMBRE!AA201)</f>
        <v>0</v>
      </c>
      <c r="AB201" s="41">
        <f>SUM(ENERO:DICIEMBRE!AB201)</f>
        <v>0</v>
      </c>
      <c r="AC201" s="41">
        <f>SUM(ENERO:DICIEMBRE!AC201)</f>
        <v>0</v>
      </c>
      <c r="AD201" s="41">
        <f>SUM(ENERO:DICIEMBRE!AD201)</f>
        <v>0</v>
      </c>
      <c r="AE201" s="41">
        <f>SUM(ENERO:DICIEMBRE!AE201)</f>
        <v>0</v>
      </c>
      <c r="AF201" s="41">
        <f>SUM(ENERO:DICIEMBRE!AF201)</f>
        <v>0</v>
      </c>
      <c r="AG201" s="41">
        <f>SUM(ENERO:DICIEMBRE!AG201)</f>
        <v>0</v>
      </c>
      <c r="AH201" s="41">
        <f>SUM(ENERO:DICIEMBRE!AH201)</f>
        <v>0</v>
      </c>
      <c r="AI201" s="41">
        <f>SUM(ENERO:DICIEMBRE!AI201)</f>
        <v>0</v>
      </c>
      <c r="AJ201" s="41">
        <f>SUM(ENERO:DICIEMBRE!AJ201)</f>
        <v>0</v>
      </c>
      <c r="AK201" s="41">
        <f>SUM(ENERO:DICIEMBRE!AK201)</f>
        <v>0</v>
      </c>
      <c r="AL201" s="41">
        <f>SUM(ENERO:DICIEMBRE!AL201)</f>
        <v>0</v>
      </c>
      <c r="AM201" s="41">
        <f>SUM(ENERO:DICIEMBRE!AM201)</f>
        <v>0</v>
      </c>
      <c r="AN201" s="41">
        <f>SUM(ENERO:DICIEMBRE!AN201)</f>
        <v>0</v>
      </c>
      <c r="AO201" s="41">
        <f>SUM(ENERO:DICIEMBRE!AO201)</f>
        <v>0</v>
      </c>
      <c r="AP201" s="41">
        <f>SUM(ENERO:DICIEMBRE!AP201)</f>
        <v>0</v>
      </c>
      <c r="AQ201" s="41">
        <f>SUM(ENERO:DICIEMBRE!AQ201)</f>
        <v>0</v>
      </c>
      <c r="AR201" s="41">
        <f>SUM(ENERO:DICIEMBRE!AR201)</f>
        <v>0</v>
      </c>
      <c r="AS201" s="41">
        <f>SUM(ENERO:DICIEMBRE!AS201)</f>
        <v>21</v>
      </c>
      <c r="AT201" s="41">
        <f>SUM(ENERO:DICIEMBRE!AT201)</f>
        <v>0</v>
      </c>
      <c r="AU201" s="41">
        <f>SUM(ENERO:DICIEMBRE!AU201)</f>
        <v>0</v>
      </c>
      <c r="AV201" s="41">
        <f>SUM(ENERO:DICIEMBRE!AV201)</f>
        <v>2</v>
      </c>
      <c r="AW201" s="41">
        <f>SUM(ENERO:DICIEMBRE!AW201)</f>
        <v>0</v>
      </c>
      <c r="AX201" s="41">
        <f>SUM(ENERO:DICIEMBRE!AX201)</f>
        <v>0</v>
      </c>
      <c r="AY201" s="56" t="str">
        <f t="shared" si="117"/>
        <v/>
      </c>
      <c r="CA201" s="18" t="str">
        <f t="shared" si="118"/>
        <v/>
      </c>
      <c r="CB201" s="18" t="str">
        <f t="shared" si="119"/>
        <v/>
      </c>
      <c r="CC201" s="18" t="str">
        <f t="shared" si="120"/>
        <v/>
      </c>
      <c r="CD201" s="18" t="str">
        <f t="shared" si="121"/>
        <v/>
      </c>
      <c r="CE201" s="18" t="str">
        <f t="shared" si="122"/>
        <v/>
      </c>
      <c r="CF201" s="18" t="str">
        <f t="shared" si="123"/>
        <v/>
      </c>
      <c r="CG201" s="18" t="str">
        <f t="shared" si="135"/>
        <v/>
      </c>
      <c r="CH201" s="18" t="str">
        <f t="shared" si="124"/>
        <v/>
      </c>
      <c r="CI201" s="18" t="str">
        <f t="shared" si="136"/>
        <v/>
      </c>
      <c r="CJ201" s="18" t="str">
        <f t="shared" si="137"/>
        <v/>
      </c>
      <c r="CK201" s="18" t="str">
        <f t="shared" si="125"/>
        <v/>
      </c>
      <c r="CL201" s="56"/>
      <c r="CM201" s="56"/>
      <c r="CN201" s="56"/>
      <c r="CO201" s="370">
        <f t="shared" si="126"/>
        <v>0</v>
      </c>
      <c r="CP201" s="370">
        <f t="shared" si="127"/>
        <v>0</v>
      </c>
      <c r="CQ201" s="370">
        <f t="shared" si="128"/>
        <v>0</v>
      </c>
      <c r="CR201" s="370">
        <f t="shared" si="128"/>
        <v>0</v>
      </c>
      <c r="CS201" s="370">
        <f t="shared" si="129"/>
        <v>0</v>
      </c>
      <c r="CT201" s="370">
        <f t="shared" si="130"/>
        <v>0</v>
      </c>
      <c r="CU201" s="370">
        <f t="shared" si="131"/>
        <v>0</v>
      </c>
      <c r="CV201" s="370">
        <f t="shared" si="131"/>
        <v>0</v>
      </c>
      <c r="CW201" s="370">
        <f t="shared" si="132"/>
        <v>0</v>
      </c>
      <c r="CX201" s="370">
        <f t="shared" si="133"/>
        <v>0</v>
      </c>
      <c r="CY201" s="370">
        <f t="shared" si="134"/>
        <v>0</v>
      </c>
    </row>
    <row r="202" spans="1:103" x14ac:dyDescent="0.25">
      <c r="A202" s="3158" t="s">
        <v>222</v>
      </c>
      <c r="B202" s="373" t="s">
        <v>223</v>
      </c>
      <c r="C202" s="374">
        <f t="shared" si="139"/>
        <v>27</v>
      </c>
      <c r="D202" s="375">
        <f>SUM(H202+J202+L202+N202+P202+R202+T202+V202+X202+Z202+AB202+AD202+AF202+AH202+AJ202+AL202)</f>
        <v>5</v>
      </c>
      <c r="E202" s="373">
        <f>SUM(I202+K202+M202+O202+Q202+S202+U202+W202+Y202+AA202+AC202+AE202+AG202+AI202+AK202+AM202)</f>
        <v>22</v>
      </c>
      <c r="F202" s="41">
        <f>SUM(ENERO:DICIEMBRE!F202)</f>
        <v>0</v>
      </c>
      <c r="G202" s="41">
        <f>SUM(ENERO:DICIEMBRE!G202)</f>
        <v>0</v>
      </c>
      <c r="H202" s="41">
        <f>SUM(ENERO:DICIEMBRE!H202)</f>
        <v>0</v>
      </c>
      <c r="I202" s="41">
        <f>SUM(ENERO:DICIEMBRE!I202)</f>
        <v>0</v>
      </c>
      <c r="J202" s="41">
        <f>SUM(ENERO:DICIEMBRE!J202)</f>
        <v>1</v>
      </c>
      <c r="K202" s="41">
        <f>SUM(ENERO:DICIEMBRE!K202)</f>
        <v>7</v>
      </c>
      <c r="L202" s="41">
        <f>SUM(ENERO:DICIEMBRE!L202)</f>
        <v>4</v>
      </c>
      <c r="M202" s="41">
        <f>SUM(ENERO:DICIEMBRE!M202)</f>
        <v>15</v>
      </c>
      <c r="N202" s="41">
        <f>SUM(ENERO:DICIEMBRE!N202)</f>
        <v>0</v>
      </c>
      <c r="O202" s="41">
        <f>SUM(ENERO:DICIEMBRE!O202)</f>
        <v>0</v>
      </c>
      <c r="P202" s="41">
        <f>SUM(ENERO:DICIEMBRE!P202)</f>
        <v>0</v>
      </c>
      <c r="Q202" s="41">
        <f>SUM(ENERO:DICIEMBRE!Q202)</f>
        <v>0</v>
      </c>
      <c r="R202" s="41">
        <f>SUM(ENERO:DICIEMBRE!R202)</f>
        <v>0</v>
      </c>
      <c r="S202" s="41">
        <f>SUM(ENERO:DICIEMBRE!S202)</f>
        <v>0</v>
      </c>
      <c r="T202" s="41">
        <f>SUM(ENERO:DICIEMBRE!T202)</f>
        <v>0</v>
      </c>
      <c r="U202" s="41">
        <f>SUM(ENERO:DICIEMBRE!U202)</f>
        <v>0</v>
      </c>
      <c r="V202" s="41">
        <f>SUM(ENERO:DICIEMBRE!V202)</f>
        <v>0</v>
      </c>
      <c r="W202" s="41">
        <f>SUM(ENERO:DICIEMBRE!W202)</f>
        <v>0</v>
      </c>
      <c r="X202" s="41">
        <f>SUM(ENERO:DICIEMBRE!X202)</f>
        <v>0</v>
      </c>
      <c r="Y202" s="41">
        <f>SUM(ENERO:DICIEMBRE!Y202)</f>
        <v>0</v>
      </c>
      <c r="Z202" s="41">
        <f>SUM(ENERO:DICIEMBRE!Z202)</f>
        <v>0</v>
      </c>
      <c r="AA202" s="41">
        <f>SUM(ENERO:DICIEMBRE!AA202)</f>
        <v>0</v>
      </c>
      <c r="AB202" s="41">
        <f>SUM(ENERO:DICIEMBRE!AB202)</f>
        <v>0</v>
      </c>
      <c r="AC202" s="41">
        <f>SUM(ENERO:DICIEMBRE!AC202)</f>
        <v>0</v>
      </c>
      <c r="AD202" s="41">
        <f>SUM(ENERO:DICIEMBRE!AD202)</f>
        <v>0</v>
      </c>
      <c r="AE202" s="41">
        <f>SUM(ENERO:DICIEMBRE!AE202)</f>
        <v>0</v>
      </c>
      <c r="AF202" s="41">
        <f>SUM(ENERO:DICIEMBRE!AF202)</f>
        <v>0</v>
      </c>
      <c r="AG202" s="41">
        <f>SUM(ENERO:DICIEMBRE!AG202)</f>
        <v>0</v>
      </c>
      <c r="AH202" s="41">
        <f>SUM(ENERO:DICIEMBRE!AH202)</f>
        <v>0</v>
      </c>
      <c r="AI202" s="41">
        <f>SUM(ENERO:DICIEMBRE!AI202)</f>
        <v>0</v>
      </c>
      <c r="AJ202" s="41">
        <f>SUM(ENERO:DICIEMBRE!AJ202)</f>
        <v>0</v>
      </c>
      <c r="AK202" s="41">
        <f>SUM(ENERO:DICIEMBRE!AK202)</f>
        <v>0</v>
      </c>
      <c r="AL202" s="41">
        <f>SUM(ENERO:DICIEMBRE!AL202)</f>
        <v>0</v>
      </c>
      <c r="AM202" s="41">
        <f>SUM(ENERO:DICIEMBRE!AM202)</f>
        <v>0</v>
      </c>
      <c r="AN202" s="41">
        <f>SUM(ENERO:DICIEMBRE!AN202)</f>
        <v>0</v>
      </c>
      <c r="AO202" s="41">
        <f>SUM(ENERO:DICIEMBRE!AO202)</f>
        <v>0</v>
      </c>
      <c r="AP202" s="41">
        <f>SUM(ENERO:DICIEMBRE!AP202)</f>
        <v>0</v>
      </c>
      <c r="AQ202" s="41">
        <f>SUM(ENERO:DICIEMBRE!AQ202)</f>
        <v>0</v>
      </c>
      <c r="AR202" s="41">
        <f>SUM(ENERO:DICIEMBRE!AR202)</f>
        <v>0</v>
      </c>
      <c r="AS202" s="41">
        <f>SUM(ENERO:DICIEMBRE!AS202)</f>
        <v>18</v>
      </c>
      <c r="AT202" s="41">
        <f>SUM(ENERO:DICIEMBRE!AT202)</f>
        <v>0</v>
      </c>
      <c r="AU202" s="41">
        <f>SUM(ENERO:DICIEMBRE!AU202)</f>
        <v>0</v>
      </c>
      <c r="AV202" s="41">
        <f>SUM(ENERO:DICIEMBRE!AV202)</f>
        <v>1</v>
      </c>
      <c r="AW202" s="41">
        <f>SUM(ENERO:DICIEMBRE!AW202)</f>
        <v>0</v>
      </c>
      <c r="AX202" s="41">
        <f>SUM(ENERO:DICIEMBRE!AX202)</f>
        <v>0</v>
      </c>
      <c r="AY202" s="56" t="str">
        <f t="shared" si="117"/>
        <v/>
      </c>
      <c r="CA202" s="18" t="str">
        <f t="shared" si="118"/>
        <v/>
      </c>
      <c r="CB202" s="18" t="str">
        <f t="shared" si="119"/>
        <v/>
      </c>
      <c r="CC202" s="18" t="str">
        <f t="shared" si="120"/>
        <v/>
      </c>
      <c r="CD202" s="18" t="str">
        <f t="shared" si="121"/>
        <v/>
      </c>
      <c r="CE202" s="18" t="str">
        <f t="shared" si="122"/>
        <v/>
      </c>
      <c r="CF202" s="18" t="str">
        <f t="shared" si="123"/>
        <v/>
      </c>
      <c r="CG202" s="18" t="str">
        <f t="shared" si="135"/>
        <v/>
      </c>
      <c r="CH202" s="18" t="str">
        <f t="shared" si="124"/>
        <v/>
      </c>
      <c r="CI202" s="18" t="str">
        <f t="shared" si="136"/>
        <v/>
      </c>
      <c r="CJ202" s="18" t="str">
        <f t="shared" si="137"/>
        <v/>
      </c>
      <c r="CK202" s="18" t="str">
        <f t="shared" si="125"/>
        <v/>
      </c>
      <c r="CL202" s="56"/>
      <c r="CM202" s="56"/>
      <c r="CN202" s="56"/>
      <c r="CO202" s="370">
        <f t="shared" si="126"/>
        <v>0</v>
      </c>
      <c r="CP202" s="370">
        <f t="shared" si="127"/>
        <v>0</v>
      </c>
      <c r="CQ202" s="370">
        <f t="shared" si="128"/>
        <v>0</v>
      </c>
      <c r="CR202" s="370">
        <f t="shared" si="128"/>
        <v>0</v>
      </c>
      <c r="CS202" s="370">
        <f t="shared" si="129"/>
        <v>0</v>
      </c>
      <c r="CT202" s="370">
        <f t="shared" si="130"/>
        <v>0</v>
      </c>
      <c r="CU202" s="370">
        <f t="shared" si="131"/>
        <v>0</v>
      </c>
      <c r="CV202" s="370">
        <f t="shared" si="131"/>
        <v>0</v>
      </c>
      <c r="CW202" s="370">
        <f t="shared" si="132"/>
        <v>0</v>
      </c>
      <c r="CX202" s="370">
        <f t="shared" si="133"/>
        <v>0</v>
      </c>
      <c r="CY202" s="370">
        <f t="shared" si="134"/>
        <v>0</v>
      </c>
    </row>
    <row r="203" spans="1:103" x14ac:dyDescent="0.25">
      <c r="A203" s="3037"/>
      <c r="B203" s="377" t="s">
        <v>224</v>
      </c>
      <c r="C203" s="387">
        <f t="shared" si="139"/>
        <v>47</v>
      </c>
      <c r="D203" s="388">
        <f>SUM(H203+J203+L203+N203+P203+R203+T203+V203+X203+Z203+AB203+AD203+AF203+AH203+AJ203+AL203)</f>
        <v>11</v>
      </c>
      <c r="E203" s="369">
        <f>SUM(I203+K203+M203+O203+Q203+S203+U203+W203+Y203+AA203+AC203+AE203+AG203+AI203+AK203+AM203)</f>
        <v>36</v>
      </c>
      <c r="F203" s="41">
        <f>SUM(ENERO:DICIEMBRE!F203)</f>
        <v>0</v>
      </c>
      <c r="G203" s="41">
        <f>SUM(ENERO:DICIEMBRE!G203)</f>
        <v>0</v>
      </c>
      <c r="H203" s="41">
        <f>SUM(ENERO:DICIEMBRE!H203)</f>
        <v>0</v>
      </c>
      <c r="I203" s="41">
        <f>SUM(ENERO:DICIEMBRE!I203)</f>
        <v>0</v>
      </c>
      <c r="J203" s="41">
        <f>SUM(ENERO:DICIEMBRE!J203)</f>
        <v>3</v>
      </c>
      <c r="K203" s="41">
        <f>SUM(ENERO:DICIEMBRE!K203)</f>
        <v>15</v>
      </c>
      <c r="L203" s="41">
        <f>SUM(ENERO:DICIEMBRE!L203)</f>
        <v>8</v>
      </c>
      <c r="M203" s="41">
        <f>SUM(ENERO:DICIEMBRE!M203)</f>
        <v>21</v>
      </c>
      <c r="N203" s="41">
        <f>SUM(ENERO:DICIEMBRE!N203)</f>
        <v>0</v>
      </c>
      <c r="O203" s="41">
        <f>SUM(ENERO:DICIEMBRE!O203)</f>
        <v>0</v>
      </c>
      <c r="P203" s="41">
        <f>SUM(ENERO:DICIEMBRE!P203)</f>
        <v>0</v>
      </c>
      <c r="Q203" s="41">
        <f>SUM(ENERO:DICIEMBRE!Q203)</f>
        <v>0</v>
      </c>
      <c r="R203" s="41">
        <f>SUM(ENERO:DICIEMBRE!R203)</f>
        <v>0</v>
      </c>
      <c r="S203" s="41">
        <f>SUM(ENERO:DICIEMBRE!S203)</f>
        <v>0</v>
      </c>
      <c r="T203" s="41">
        <f>SUM(ENERO:DICIEMBRE!T203)</f>
        <v>0</v>
      </c>
      <c r="U203" s="41">
        <f>SUM(ENERO:DICIEMBRE!U203)</f>
        <v>0</v>
      </c>
      <c r="V203" s="41">
        <f>SUM(ENERO:DICIEMBRE!V203)</f>
        <v>0</v>
      </c>
      <c r="W203" s="41">
        <f>SUM(ENERO:DICIEMBRE!W203)</f>
        <v>0</v>
      </c>
      <c r="X203" s="41">
        <f>SUM(ENERO:DICIEMBRE!X203)</f>
        <v>0</v>
      </c>
      <c r="Y203" s="41">
        <f>SUM(ENERO:DICIEMBRE!Y203)</f>
        <v>0</v>
      </c>
      <c r="Z203" s="41">
        <f>SUM(ENERO:DICIEMBRE!Z203)</f>
        <v>0</v>
      </c>
      <c r="AA203" s="41">
        <f>SUM(ENERO:DICIEMBRE!AA203)</f>
        <v>0</v>
      </c>
      <c r="AB203" s="41">
        <f>SUM(ENERO:DICIEMBRE!AB203)</f>
        <v>0</v>
      </c>
      <c r="AC203" s="41">
        <f>SUM(ENERO:DICIEMBRE!AC203)</f>
        <v>0</v>
      </c>
      <c r="AD203" s="41">
        <f>SUM(ENERO:DICIEMBRE!AD203)</f>
        <v>0</v>
      </c>
      <c r="AE203" s="41">
        <f>SUM(ENERO:DICIEMBRE!AE203)</f>
        <v>0</v>
      </c>
      <c r="AF203" s="41">
        <f>SUM(ENERO:DICIEMBRE!AF203)</f>
        <v>0</v>
      </c>
      <c r="AG203" s="41">
        <f>SUM(ENERO:DICIEMBRE!AG203)</f>
        <v>0</v>
      </c>
      <c r="AH203" s="41">
        <f>SUM(ENERO:DICIEMBRE!AH203)</f>
        <v>0</v>
      </c>
      <c r="AI203" s="41">
        <f>SUM(ENERO:DICIEMBRE!AI203)</f>
        <v>0</v>
      </c>
      <c r="AJ203" s="41">
        <f>SUM(ENERO:DICIEMBRE!AJ203)</f>
        <v>0</v>
      </c>
      <c r="AK203" s="41">
        <f>SUM(ENERO:DICIEMBRE!AK203)</f>
        <v>0</v>
      </c>
      <c r="AL203" s="41">
        <f>SUM(ENERO:DICIEMBRE!AL203)</f>
        <v>0</v>
      </c>
      <c r="AM203" s="41">
        <f>SUM(ENERO:DICIEMBRE!AM203)</f>
        <v>0</v>
      </c>
      <c r="AN203" s="41">
        <f>SUM(ENERO:DICIEMBRE!AN203)</f>
        <v>0</v>
      </c>
      <c r="AO203" s="41">
        <f>SUM(ENERO:DICIEMBRE!AO203)</f>
        <v>0</v>
      </c>
      <c r="AP203" s="41">
        <f>SUM(ENERO:DICIEMBRE!AP203)</f>
        <v>0</v>
      </c>
      <c r="AQ203" s="41">
        <f>SUM(ENERO:DICIEMBRE!AQ203)</f>
        <v>0</v>
      </c>
      <c r="AR203" s="41">
        <f>SUM(ENERO:DICIEMBRE!AR203)</f>
        <v>0</v>
      </c>
      <c r="AS203" s="41">
        <f>SUM(ENERO:DICIEMBRE!AS203)</f>
        <v>28</v>
      </c>
      <c r="AT203" s="41">
        <f>SUM(ENERO:DICIEMBRE!AT203)</f>
        <v>0</v>
      </c>
      <c r="AU203" s="41">
        <f>SUM(ENERO:DICIEMBRE!AU203)</f>
        <v>0</v>
      </c>
      <c r="AV203" s="41">
        <f>SUM(ENERO:DICIEMBRE!AV203)</f>
        <v>3</v>
      </c>
      <c r="AW203" s="41">
        <f>SUM(ENERO:DICIEMBRE!AW203)</f>
        <v>0</v>
      </c>
      <c r="AX203" s="41">
        <f>SUM(ENERO:DICIEMBRE!AX203)</f>
        <v>0</v>
      </c>
      <c r="AY203" s="56" t="str">
        <f t="shared" si="117"/>
        <v/>
      </c>
      <c r="CA203" s="18" t="str">
        <f t="shared" si="118"/>
        <v/>
      </c>
      <c r="CB203" s="18" t="str">
        <f t="shared" si="119"/>
        <v/>
      </c>
      <c r="CC203" s="18" t="str">
        <f t="shared" si="120"/>
        <v/>
      </c>
      <c r="CD203" s="18" t="str">
        <f t="shared" si="121"/>
        <v/>
      </c>
      <c r="CE203" s="18" t="str">
        <f t="shared" si="122"/>
        <v/>
      </c>
      <c r="CF203" s="18" t="str">
        <f t="shared" si="123"/>
        <v/>
      </c>
      <c r="CG203" s="18" t="str">
        <f t="shared" si="135"/>
        <v/>
      </c>
      <c r="CH203" s="18" t="str">
        <f t="shared" si="124"/>
        <v/>
      </c>
      <c r="CI203" s="18" t="str">
        <f t="shared" si="136"/>
        <v/>
      </c>
      <c r="CJ203" s="18" t="str">
        <f t="shared" si="137"/>
        <v/>
      </c>
      <c r="CK203" s="18" t="str">
        <f t="shared" si="125"/>
        <v/>
      </c>
      <c r="CL203" s="56"/>
      <c r="CM203" s="56"/>
      <c r="CN203" s="56"/>
      <c r="CO203" s="370">
        <f t="shared" si="126"/>
        <v>0</v>
      </c>
      <c r="CP203" s="370">
        <f t="shared" si="127"/>
        <v>0</v>
      </c>
      <c r="CQ203" s="370">
        <f t="shared" si="128"/>
        <v>0</v>
      </c>
      <c r="CR203" s="370">
        <f t="shared" si="128"/>
        <v>0</v>
      </c>
      <c r="CS203" s="370">
        <f t="shared" si="129"/>
        <v>0</v>
      </c>
      <c r="CT203" s="370">
        <f t="shared" si="130"/>
        <v>0</v>
      </c>
      <c r="CU203" s="370">
        <f t="shared" si="131"/>
        <v>0</v>
      </c>
      <c r="CV203" s="370">
        <f t="shared" si="131"/>
        <v>0</v>
      </c>
      <c r="CW203" s="370">
        <f t="shared" si="132"/>
        <v>0</v>
      </c>
      <c r="CX203" s="370">
        <f t="shared" si="133"/>
        <v>0</v>
      </c>
      <c r="CY203" s="370">
        <f t="shared" si="134"/>
        <v>0</v>
      </c>
    </row>
    <row r="204" spans="1:103" s="56" customFormat="1" ht="12" x14ac:dyDescent="0.2">
      <c r="A204" s="390" t="s">
        <v>225</v>
      </c>
      <c r="B204" s="391"/>
      <c r="C204" s="392">
        <f t="shared" si="139"/>
        <v>312</v>
      </c>
      <c r="D204" s="393">
        <f t="shared" si="138"/>
        <v>118</v>
      </c>
      <c r="E204" s="394">
        <f t="shared" si="138"/>
        <v>194</v>
      </c>
      <c r="F204" s="41">
        <f>SUM(ENERO:DICIEMBRE!F204)</f>
        <v>2</v>
      </c>
      <c r="G204" s="41">
        <f>SUM(ENERO:DICIEMBRE!G204)</f>
        <v>2</v>
      </c>
      <c r="H204" s="41">
        <f>SUM(ENERO:DICIEMBRE!H204)</f>
        <v>12</v>
      </c>
      <c r="I204" s="41">
        <f>SUM(ENERO:DICIEMBRE!I204)</f>
        <v>4</v>
      </c>
      <c r="J204" s="41">
        <f>SUM(ENERO:DICIEMBRE!J204)</f>
        <v>22</v>
      </c>
      <c r="K204" s="41">
        <f>SUM(ENERO:DICIEMBRE!K204)</f>
        <v>40</v>
      </c>
      <c r="L204" s="41">
        <f>SUM(ENERO:DICIEMBRE!L204)</f>
        <v>24</v>
      </c>
      <c r="M204" s="41">
        <f>SUM(ENERO:DICIEMBRE!M204)</f>
        <v>36</v>
      </c>
      <c r="N204" s="41">
        <f>SUM(ENERO:DICIEMBRE!N204)</f>
        <v>13</v>
      </c>
      <c r="O204" s="41">
        <f>SUM(ENERO:DICIEMBRE!O204)</f>
        <v>13</v>
      </c>
      <c r="P204" s="41">
        <f>SUM(ENERO:DICIEMBRE!P204)</f>
        <v>7</v>
      </c>
      <c r="Q204" s="41">
        <f>SUM(ENERO:DICIEMBRE!Q204)</f>
        <v>7</v>
      </c>
      <c r="R204" s="41">
        <f>SUM(ENERO:DICIEMBRE!R204)</f>
        <v>9</v>
      </c>
      <c r="S204" s="41">
        <f>SUM(ENERO:DICIEMBRE!S204)</f>
        <v>14</v>
      </c>
      <c r="T204" s="41">
        <f>SUM(ENERO:DICIEMBRE!T204)</f>
        <v>3</v>
      </c>
      <c r="U204" s="41">
        <f>SUM(ENERO:DICIEMBRE!U204)</f>
        <v>13</v>
      </c>
      <c r="V204" s="41">
        <f>SUM(ENERO:DICIEMBRE!V204)</f>
        <v>3</v>
      </c>
      <c r="W204" s="41">
        <f>SUM(ENERO:DICIEMBRE!W204)</f>
        <v>18</v>
      </c>
      <c r="X204" s="41">
        <f>SUM(ENERO:DICIEMBRE!X204)</f>
        <v>4</v>
      </c>
      <c r="Y204" s="41">
        <f>SUM(ENERO:DICIEMBRE!Y204)</f>
        <v>9</v>
      </c>
      <c r="Z204" s="41">
        <f>SUM(ENERO:DICIEMBRE!Z204)</f>
        <v>5</v>
      </c>
      <c r="AA204" s="41">
        <f>SUM(ENERO:DICIEMBRE!AA204)</f>
        <v>9</v>
      </c>
      <c r="AB204" s="41">
        <f>SUM(ENERO:DICIEMBRE!AB204)</f>
        <v>3</v>
      </c>
      <c r="AC204" s="41">
        <f>SUM(ENERO:DICIEMBRE!AC204)</f>
        <v>7</v>
      </c>
      <c r="AD204" s="41">
        <f>SUM(ENERO:DICIEMBRE!AD204)</f>
        <v>6</v>
      </c>
      <c r="AE204" s="41">
        <f>SUM(ENERO:DICIEMBRE!AE204)</f>
        <v>15</v>
      </c>
      <c r="AF204" s="41">
        <f>SUM(ENERO:DICIEMBRE!AF204)</f>
        <v>1</v>
      </c>
      <c r="AG204" s="41">
        <f>SUM(ENERO:DICIEMBRE!AG204)</f>
        <v>4</v>
      </c>
      <c r="AH204" s="41">
        <f>SUM(ENERO:DICIEMBRE!AH204)</f>
        <v>4</v>
      </c>
      <c r="AI204" s="41">
        <f>SUM(ENERO:DICIEMBRE!AI204)</f>
        <v>1</v>
      </c>
      <c r="AJ204" s="41">
        <f>SUM(ENERO:DICIEMBRE!AJ204)</f>
        <v>0</v>
      </c>
      <c r="AK204" s="41">
        <f>SUM(ENERO:DICIEMBRE!AK204)</f>
        <v>2</v>
      </c>
      <c r="AL204" s="41">
        <f>SUM(ENERO:DICIEMBRE!AL204)</f>
        <v>0</v>
      </c>
      <c r="AM204" s="41">
        <f>SUM(ENERO:DICIEMBRE!AM204)</f>
        <v>0</v>
      </c>
      <c r="AN204" s="41">
        <f>SUM(ENERO:DICIEMBRE!AN204)</f>
        <v>0</v>
      </c>
      <c r="AO204" s="41">
        <f>SUM(ENERO:DICIEMBRE!AO204)</f>
        <v>0</v>
      </c>
      <c r="AP204" s="41">
        <f>SUM(ENERO:DICIEMBRE!AP204)</f>
        <v>0</v>
      </c>
      <c r="AQ204" s="41">
        <f>SUM(ENERO:DICIEMBRE!AQ204)</f>
        <v>0</v>
      </c>
      <c r="AR204" s="41">
        <f>SUM(ENERO:DICIEMBRE!AR204)</f>
        <v>0</v>
      </c>
      <c r="AS204" s="41">
        <f>SUM(ENERO:DICIEMBRE!AS204)</f>
        <v>51</v>
      </c>
      <c r="AT204" s="41">
        <f>SUM(ENERO:DICIEMBRE!AT204)</f>
        <v>0</v>
      </c>
      <c r="AU204" s="41">
        <f>SUM(ENERO:DICIEMBRE!AU204)</f>
        <v>0</v>
      </c>
      <c r="AV204" s="41">
        <f>SUM(ENERO:DICIEMBRE!AV204)</f>
        <v>4</v>
      </c>
      <c r="AW204" s="41">
        <f>SUM(ENERO:DICIEMBRE!AW204)</f>
        <v>1</v>
      </c>
      <c r="AX204" s="41">
        <f>SUM(ENERO:DICIEMBRE!AX204)</f>
        <v>0</v>
      </c>
      <c r="AY204" s="56" t="str">
        <f t="shared" si="117"/>
        <v/>
      </c>
      <c r="CA204" s="18" t="str">
        <f t="shared" si="118"/>
        <v/>
      </c>
      <c r="CB204" s="18" t="str">
        <f t="shared" si="119"/>
        <v/>
      </c>
      <c r="CC204" s="18" t="str">
        <f t="shared" si="120"/>
        <v/>
      </c>
      <c r="CD204" s="18" t="str">
        <f t="shared" si="121"/>
        <v/>
      </c>
      <c r="CE204" s="18" t="str">
        <f t="shared" si="122"/>
        <v/>
      </c>
      <c r="CF204" s="18" t="str">
        <f t="shared" si="123"/>
        <v/>
      </c>
      <c r="CG204" s="18" t="str">
        <f t="shared" si="135"/>
        <v/>
      </c>
      <c r="CH204" s="18" t="str">
        <f t="shared" si="124"/>
        <v/>
      </c>
      <c r="CI204" s="18" t="str">
        <f t="shared" si="136"/>
        <v/>
      </c>
      <c r="CJ204" s="18" t="str">
        <f t="shared" si="137"/>
        <v/>
      </c>
      <c r="CK204" s="18" t="str">
        <f t="shared" si="125"/>
        <v/>
      </c>
      <c r="CO204" s="370">
        <f t="shared" si="126"/>
        <v>0</v>
      </c>
      <c r="CP204" s="370">
        <f t="shared" si="127"/>
        <v>0</v>
      </c>
      <c r="CQ204" s="370">
        <f t="shared" si="128"/>
        <v>0</v>
      </c>
      <c r="CR204" s="370">
        <f t="shared" si="128"/>
        <v>0</v>
      </c>
      <c r="CS204" s="370">
        <f t="shared" si="129"/>
        <v>0</v>
      </c>
      <c r="CT204" s="370">
        <f t="shared" si="130"/>
        <v>0</v>
      </c>
      <c r="CU204" s="370">
        <f t="shared" si="131"/>
        <v>0</v>
      </c>
      <c r="CV204" s="370">
        <f t="shared" si="131"/>
        <v>0</v>
      </c>
      <c r="CW204" s="370">
        <f t="shared" si="132"/>
        <v>0</v>
      </c>
      <c r="CX204" s="370">
        <f t="shared" si="133"/>
        <v>0</v>
      </c>
      <c r="CY204" s="370">
        <f t="shared" si="134"/>
        <v>0</v>
      </c>
    </row>
    <row r="205" spans="1:103" x14ac:dyDescent="0.25">
      <c r="A205" s="3158" t="s">
        <v>226</v>
      </c>
      <c r="B205" s="380" t="s">
        <v>227</v>
      </c>
      <c r="C205" s="378">
        <f t="shared" si="139"/>
        <v>3</v>
      </c>
      <c r="D205" s="379">
        <f t="shared" si="138"/>
        <v>0</v>
      </c>
      <c r="E205" s="380">
        <f t="shared" si="138"/>
        <v>3</v>
      </c>
      <c r="F205" s="41">
        <f>SUM(ENERO:DICIEMBRE!F205)</f>
        <v>0</v>
      </c>
      <c r="G205" s="41">
        <f>SUM(ENERO:DICIEMBRE!G205)</f>
        <v>0</v>
      </c>
      <c r="H205" s="41">
        <f>SUM(ENERO:DICIEMBRE!H205)</f>
        <v>0</v>
      </c>
      <c r="I205" s="41">
        <f>SUM(ENERO:DICIEMBRE!I205)</f>
        <v>0</v>
      </c>
      <c r="J205" s="41">
        <f>SUM(ENERO:DICIEMBRE!J205)</f>
        <v>0</v>
      </c>
      <c r="K205" s="41">
        <f>SUM(ENERO:DICIEMBRE!K205)</f>
        <v>0</v>
      </c>
      <c r="L205" s="41">
        <f>SUM(ENERO:DICIEMBRE!L205)</f>
        <v>0</v>
      </c>
      <c r="M205" s="41">
        <f>SUM(ENERO:DICIEMBRE!M205)</f>
        <v>0</v>
      </c>
      <c r="N205" s="41">
        <f>SUM(ENERO:DICIEMBRE!N205)</f>
        <v>0</v>
      </c>
      <c r="O205" s="41">
        <f>SUM(ENERO:DICIEMBRE!O205)</f>
        <v>2</v>
      </c>
      <c r="P205" s="41">
        <f>SUM(ENERO:DICIEMBRE!P205)</f>
        <v>0</v>
      </c>
      <c r="Q205" s="41">
        <f>SUM(ENERO:DICIEMBRE!Q205)</f>
        <v>0</v>
      </c>
      <c r="R205" s="41">
        <f>SUM(ENERO:DICIEMBRE!R205)</f>
        <v>0</v>
      </c>
      <c r="S205" s="41">
        <f>SUM(ENERO:DICIEMBRE!S205)</f>
        <v>0</v>
      </c>
      <c r="T205" s="41">
        <f>SUM(ENERO:DICIEMBRE!T205)</f>
        <v>0</v>
      </c>
      <c r="U205" s="41">
        <f>SUM(ENERO:DICIEMBRE!U205)</f>
        <v>0</v>
      </c>
      <c r="V205" s="41">
        <f>SUM(ENERO:DICIEMBRE!V205)</f>
        <v>0</v>
      </c>
      <c r="W205" s="41">
        <f>SUM(ENERO:DICIEMBRE!W205)</f>
        <v>0</v>
      </c>
      <c r="X205" s="41">
        <f>SUM(ENERO:DICIEMBRE!X205)</f>
        <v>0</v>
      </c>
      <c r="Y205" s="41">
        <f>SUM(ENERO:DICIEMBRE!Y205)</f>
        <v>0</v>
      </c>
      <c r="Z205" s="41">
        <f>SUM(ENERO:DICIEMBRE!Z205)</f>
        <v>0</v>
      </c>
      <c r="AA205" s="41">
        <f>SUM(ENERO:DICIEMBRE!AA205)</f>
        <v>0</v>
      </c>
      <c r="AB205" s="41">
        <f>SUM(ENERO:DICIEMBRE!AB205)</f>
        <v>0</v>
      </c>
      <c r="AC205" s="41">
        <f>SUM(ENERO:DICIEMBRE!AC205)</f>
        <v>1</v>
      </c>
      <c r="AD205" s="41">
        <f>SUM(ENERO:DICIEMBRE!AD205)</f>
        <v>0</v>
      </c>
      <c r="AE205" s="41">
        <f>SUM(ENERO:DICIEMBRE!AE205)</f>
        <v>0</v>
      </c>
      <c r="AF205" s="41">
        <f>SUM(ENERO:DICIEMBRE!AF205)</f>
        <v>0</v>
      </c>
      <c r="AG205" s="41">
        <f>SUM(ENERO:DICIEMBRE!AG205)</f>
        <v>0</v>
      </c>
      <c r="AH205" s="41">
        <f>SUM(ENERO:DICIEMBRE!AH205)</f>
        <v>0</v>
      </c>
      <c r="AI205" s="41">
        <f>SUM(ENERO:DICIEMBRE!AI205)</f>
        <v>0</v>
      </c>
      <c r="AJ205" s="41">
        <f>SUM(ENERO:DICIEMBRE!AJ205)</f>
        <v>0</v>
      </c>
      <c r="AK205" s="41">
        <f>SUM(ENERO:DICIEMBRE!AK205)</f>
        <v>0</v>
      </c>
      <c r="AL205" s="41">
        <f>SUM(ENERO:DICIEMBRE!AL205)</f>
        <v>0</v>
      </c>
      <c r="AM205" s="41">
        <f>SUM(ENERO:DICIEMBRE!AM205)</f>
        <v>0</v>
      </c>
      <c r="AN205" s="41">
        <f>SUM(ENERO:DICIEMBRE!AN205)</f>
        <v>0</v>
      </c>
      <c r="AO205" s="41">
        <f>SUM(ENERO:DICIEMBRE!AO205)</f>
        <v>0</v>
      </c>
      <c r="AP205" s="41">
        <f>SUM(ENERO:DICIEMBRE!AP205)</f>
        <v>0</v>
      </c>
      <c r="AQ205" s="41">
        <f>SUM(ENERO:DICIEMBRE!AQ205)</f>
        <v>0</v>
      </c>
      <c r="AR205" s="41">
        <f>SUM(ENERO:DICIEMBRE!AR205)</f>
        <v>0</v>
      </c>
      <c r="AS205" s="41">
        <f>SUM(ENERO:DICIEMBRE!AS205)</f>
        <v>0</v>
      </c>
      <c r="AT205" s="41">
        <f>SUM(ENERO:DICIEMBRE!AT205)</f>
        <v>0</v>
      </c>
      <c r="AU205" s="41">
        <f>SUM(ENERO:DICIEMBRE!AU205)</f>
        <v>0</v>
      </c>
      <c r="AV205" s="41">
        <f>SUM(ENERO:DICIEMBRE!AV205)</f>
        <v>0</v>
      </c>
      <c r="AW205" s="41">
        <f>SUM(ENERO:DICIEMBRE!AW205)</f>
        <v>0</v>
      </c>
      <c r="AX205" s="41">
        <f>SUM(ENERO:DICIEMBRE!AX205)</f>
        <v>0</v>
      </c>
      <c r="AY205" s="56" t="str">
        <f t="shared" si="117"/>
        <v/>
      </c>
      <c r="CA205" s="18" t="str">
        <f t="shared" si="118"/>
        <v/>
      </c>
      <c r="CB205" s="18" t="str">
        <f t="shared" si="119"/>
        <v/>
      </c>
      <c r="CC205" s="18" t="str">
        <f t="shared" si="120"/>
        <v/>
      </c>
      <c r="CD205" s="18" t="str">
        <f t="shared" si="121"/>
        <v/>
      </c>
      <c r="CE205" s="18" t="str">
        <f t="shared" si="122"/>
        <v/>
      </c>
      <c r="CF205" s="18" t="str">
        <f t="shared" si="123"/>
        <v/>
      </c>
      <c r="CG205" s="18" t="str">
        <f t="shared" si="135"/>
        <v/>
      </c>
      <c r="CH205" s="18" t="str">
        <f t="shared" si="124"/>
        <v/>
      </c>
      <c r="CI205" s="18" t="str">
        <f t="shared" si="136"/>
        <v/>
      </c>
      <c r="CJ205" s="18" t="str">
        <f t="shared" si="137"/>
        <v/>
      </c>
      <c r="CK205" s="18" t="str">
        <f t="shared" si="125"/>
        <v/>
      </c>
      <c r="CL205" s="56"/>
      <c r="CM205" s="56"/>
      <c r="CN205" s="56"/>
      <c r="CO205" s="370">
        <f t="shared" si="126"/>
        <v>0</v>
      </c>
      <c r="CP205" s="370">
        <f t="shared" si="127"/>
        <v>0</v>
      </c>
      <c r="CQ205" s="370">
        <f t="shared" si="128"/>
        <v>0</v>
      </c>
      <c r="CR205" s="370">
        <f t="shared" si="128"/>
        <v>0</v>
      </c>
      <c r="CS205" s="370">
        <f t="shared" si="129"/>
        <v>0</v>
      </c>
      <c r="CT205" s="370">
        <f t="shared" si="130"/>
        <v>0</v>
      </c>
      <c r="CU205" s="370">
        <f t="shared" si="131"/>
        <v>0</v>
      </c>
      <c r="CV205" s="370">
        <f t="shared" si="131"/>
        <v>0</v>
      </c>
      <c r="CW205" s="370">
        <f t="shared" si="132"/>
        <v>0</v>
      </c>
      <c r="CX205" s="370">
        <f t="shared" si="133"/>
        <v>0</v>
      </c>
      <c r="CY205" s="370">
        <f t="shared" si="134"/>
        <v>0</v>
      </c>
    </row>
    <row r="206" spans="1:103" x14ac:dyDescent="0.25">
      <c r="A206" s="3051"/>
      <c r="B206" s="396" t="s">
        <v>228</v>
      </c>
      <c r="C206" s="397">
        <f t="shared" si="139"/>
        <v>14</v>
      </c>
      <c r="D206" s="398">
        <f t="shared" si="138"/>
        <v>7</v>
      </c>
      <c r="E206" s="396">
        <f t="shared" si="138"/>
        <v>7</v>
      </c>
      <c r="F206" s="41">
        <f>SUM(ENERO:DICIEMBRE!F206)</f>
        <v>0</v>
      </c>
      <c r="G206" s="41">
        <f>SUM(ENERO:DICIEMBRE!G206)</f>
        <v>0</v>
      </c>
      <c r="H206" s="41">
        <f>SUM(ENERO:DICIEMBRE!H206)</f>
        <v>0</v>
      </c>
      <c r="I206" s="41">
        <f>SUM(ENERO:DICIEMBRE!I206)</f>
        <v>0</v>
      </c>
      <c r="J206" s="41">
        <f>SUM(ENERO:DICIEMBRE!J206)</f>
        <v>0</v>
      </c>
      <c r="K206" s="41">
        <f>SUM(ENERO:DICIEMBRE!K206)</f>
        <v>0</v>
      </c>
      <c r="L206" s="41">
        <f>SUM(ENERO:DICIEMBRE!L206)</f>
        <v>1</v>
      </c>
      <c r="M206" s="41">
        <f>SUM(ENERO:DICIEMBRE!M206)</f>
        <v>1</v>
      </c>
      <c r="N206" s="41">
        <f>SUM(ENERO:DICIEMBRE!N206)</f>
        <v>0</v>
      </c>
      <c r="O206" s="41">
        <f>SUM(ENERO:DICIEMBRE!O206)</f>
        <v>1</v>
      </c>
      <c r="P206" s="41">
        <f>SUM(ENERO:DICIEMBRE!P206)</f>
        <v>2</v>
      </c>
      <c r="Q206" s="41">
        <f>SUM(ENERO:DICIEMBRE!Q206)</f>
        <v>1</v>
      </c>
      <c r="R206" s="41">
        <f>SUM(ENERO:DICIEMBRE!R206)</f>
        <v>1</v>
      </c>
      <c r="S206" s="41">
        <f>SUM(ENERO:DICIEMBRE!S206)</f>
        <v>1</v>
      </c>
      <c r="T206" s="41">
        <f>SUM(ENERO:DICIEMBRE!T206)</f>
        <v>0</v>
      </c>
      <c r="U206" s="41">
        <f>SUM(ENERO:DICIEMBRE!U206)</f>
        <v>0</v>
      </c>
      <c r="V206" s="41">
        <f>SUM(ENERO:DICIEMBRE!V206)</f>
        <v>0</v>
      </c>
      <c r="W206" s="41">
        <f>SUM(ENERO:DICIEMBRE!W206)</f>
        <v>1</v>
      </c>
      <c r="X206" s="41">
        <f>SUM(ENERO:DICIEMBRE!X206)</f>
        <v>0</v>
      </c>
      <c r="Y206" s="41">
        <f>SUM(ENERO:DICIEMBRE!Y206)</f>
        <v>0</v>
      </c>
      <c r="Z206" s="41">
        <f>SUM(ENERO:DICIEMBRE!Z206)</f>
        <v>1</v>
      </c>
      <c r="AA206" s="41">
        <f>SUM(ENERO:DICIEMBRE!AA206)</f>
        <v>0</v>
      </c>
      <c r="AB206" s="41">
        <f>SUM(ENERO:DICIEMBRE!AB206)</f>
        <v>0</v>
      </c>
      <c r="AC206" s="41">
        <f>SUM(ENERO:DICIEMBRE!AC206)</f>
        <v>1</v>
      </c>
      <c r="AD206" s="41">
        <f>SUM(ENERO:DICIEMBRE!AD206)</f>
        <v>1</v>
      </c>
      <c r="AE206" s="41">
        <f>SUM(ENERO:DICIEMBRE!AE206)</f>
        <v>1</v>
      </c>
      <c r="AF206" s="41">
        <f>SUM(ENERO:DICIEMBRE!AF206)</f>
        <v>1</v>
      </c>
      <c r="AG206" s="41">
        <f>SUM(ENERO:DICIEMBRE!AG206)</f>
        <v>0</v>
      </c>
      <c r="AH206" s="41">
        <f>SUM(ENERO:DICIEMBRE!AH206)</f>
        <v>0</v>
      </c>
      <c r="AI206" s="41">
        <f>SUM(ENERO:DICIEMBRE!AI206)</f>
        <v>0</v>
      </c>
      <c r="AJ206" s="41">
        <f>SUM(ENERO:DICIEMBRE!AJ206)</f>
        <v>0</v>
      </c>
      <c r="AK206" s="41">
        <f>SUM(ENERO:DICIEMBRE!AK206)</f>
        <v>0</v>
      </c>
      <c r="AL206" s="41">
        <f>SUM(ENERO:DICIEMBRE!AL206)</f>
        <v>0</v>
      </c>
      <c r="AM206" s="41">
        <f>SUM(ENERO:DICIEMBRE!AM206)</f>
        <v>0</v>
      </c>
      <c r="AN206" s="41">
        <f>SUM(ENERO:DICIEMBRE!AN206)</f>
        <v>0</v>
      </c>
      <c r="AO206" s="41">
        <f>SUM(ENERO:DICIEMBRE!AO206)</f>
        <v>0</v>
      </c>
      <c r="AP206" s="41">
        <f>SUM(ENERO:DICIEMBRE!AP206)</f>
        <v>0</v>
      </c>
      <c r="AQ206" s="41">
        <f>SUM(ENERO:DICIEMBRE!AQ206)</f>
        <v>0</v>
      </c>
      <c r="AR206" s="41">
        <f>SUM(ENERO:DICIEMBRE!AR206)</f>
        <v>0</v>
      </c>
      <c r="AS206" s="41">
        <f>SUM(ENERO:DICIEMBRE!AS206)</f>
        <v>1</v>
      </c>
      <c r="AT206" s="41">
        <f>SUM(ENERO:DICIEMBRE!AT206)</f>
        <v>0</v>
      </c>
      <c r="AU206" s="41">
        <f>SUM(ENERO:DICIEMBRE!AU206)</f>
        <v>0</v>
      </c>
      <c r="AV206" s="41">
        <f>SUM(ENERO:DICIEMBRE!AV206)</f>
        <v>0</v>
      </c>
      <c r="AW206" s="41">
        <f>SUM(ENERO:DICIEMBRE!AW206)</f>
        <v>0</v>
      </c>
      <c r="AX206" s="41">
        <f>SUM(ENERO:DICIEMBRE!AX206)</f>
        <v>0</v>
      </c>
      <c r="AY206" s="56" t="str">
        <f t="shared" si="117"/>
        <v/>
      </c>
      <c r="CA206" s="18" t="str">
        <f t="shared" si="118"/>
        <v/>
      </c>
      <c r="CB206" s="18" t="str">
        <f t="shared" si="119"/>
        <v/>
      </c>
      <c r="CC206" s="18" t="str">
        <f t="shared" si="120"/>
        <v/>
      </c>
      <c r="CD206" s="18" t="str">
        <f t="shared" si="121"/>
        <v/>
      </c>
      <c r="CE206" s="18" t="str">
        <f t="shared" si="122"/>
        <v/>
      </c>
      <c r="CF206" s="18" t="str">
        <f t="shared" si="123"/>
        <v/>
      </c>
      <c r="CG206" s="18" t="str">
        <f t="shared" si="135"/>
        <v/>
      </c>
      <c r="CH206" s="18" t="str">
        <f t="shared" si="124"/>
        <v/>
      </c>
      <c r="CI206" s="18" t="str">
        <f t="shared" si="136"/>
        <v/>
      </c>
      <c r="CJ206" s="18" t="str">
        <f t="shared" si="137"/>
        <v/>
      </c>
      <c r="CK206" s="18" t="str">
        <f t="shared" si="125"/>
        <v/>
      </c>
      <c r="CL206" s="56"/>
      <c r="CM206" s="56"/>
      <c r="CN206" s="56"/>
      <c r="CO206" s="370">
        <f t="shared" si="126"/>
        <v>0</v>
      </c>
      <c r="CP206" s="370">
        <f t="shared" si="127"/>
        <v>0</v>
      </c>
      <c r="CQ206" s="370">
        <f t="shared" si="128"/>
        <v>0</v>
      </c>
      <c r="CR206" s="370">
        <f t="shared" si="128"/>
        <v>0</v>
      </c>
      <c r="CS206" s="370">
        <f t="shared" si="129"/>
        <v>0</v>
      </c>
      <c r="CT206" s="370">
        <f t="shared" si="130"/>
        <v>0</v>
      </c>
      <c r="CU206" s="370">
        <f t="shared" si="131"/>
        <v>0</v>
      </c>
      <c r="CV206" s="370">
        <f t="shared" si="131"/>
        <v>0</v>
      </c>
      <c r="CW206" s="370">
        <f t="shared" si="132"/>
        <v>0</v>
      </c>
      <c r="CX206" s="370">
        <f t="shared" si="133"/>
        <v>0</v>
      </c>
      <c r="CY206" s="370">
        <f t="shared" si="134"/>
        <v>0</v>
      </c>
    </row>
    <row r="207" spans="1:103" x14ac:dyDescent="0.25">
      <c r="A207" s="3051"/>
      <c r="B207" s="396" t="s">
        <v>229</v>
      </c>
      <c r="C207" s="397">
        <f t="shared" si="139"/>
        <v>45</v>
      </c>
      <c r="D207" s="400">
        <f t="shared" si="138"/>
        <v>12</v>
      </c>
      <c r="E207" s="396">
        <f t="shared" si="138"/>
        <v>33</v>
      </c>
      <c r="F207" s="41">
        <f>SUM(ENERO:DICIEMBRE!F207)</f>
        <v>0</v>
      </c>
      <c r="G207" s="41">
        <f>SUM(ENERO:DICIEMBRE!G207)</f>
        <v>0</v>
      </c>
      <c r="H207" s="41">
        <f>SUM(ENERO:DICIEMBRE!H207)</f>
        <v>0</v>
      </c>
      <c r="I207" s="41">
        <f>SUM(ENERO:DICIEMBRE!I207)</f>
        <v>0</v>
      </c>
      <c r="J207" s="41">
        <f>SUM(ENERO:DICIEMBRE!J207)</f>
        <v>1</v>
      </c>
      <c r="K207" s="41">
        <f>SUM(ENERO:DICIEMBRE!K207)</f>
        <v>2</v>
      </c>
      <c r="L207" s="41">
        <f>SUM(ENERO:DICIEMBRE!L207)</f>
        <v>2</v>
      </c>
      <c r="M207" s="41">
        <f>SUM(ENERO:DICIEMBRE!M207)</f>
        <v>2</v>
      </c>
      <c r="N207" s="41">
        <f>SUM(ENERO:DICIEMBRE!N207)</f>
        <v>2</v>
      </c>
      <c r="O207" s="41">
        <f>SUM(ENERO:DICIEMBRE!O207)</f>
        <v>2</v>
      </c>
      <c r="P207" s="41">
        <f>SUM(ENERO:DICIEMBRE!P207)</f>
        <v>1</v>
      </c>
      <c r="Q207" s="41">
        <f>SUM(ENERO:DICIEMBRE!Q207)</f>
        <v>2</v>
      </c>
      <c r="R207" s="41">
        <f>SUM(ENERO:DICIEMBRE!R207)</f>
        <v>1</v>
      </c>
      <c r="S207" s="41">
        <f>SUM(ENERO:DICIEMBRE!S207)</f>
        <v>2</v>
      </c>
      <c r="T207" s="41">
        <f>SUM(ENERO:DICIEMBRE!T207)</f>
        <v>0</v>
      </c>
      <c r="U207" s="41">
        <f>SUM(ENERO:DICIEMBRE!U207)</f>
        <v>6</v>
      </c>
      <c r="V207" s="41">
        <f>SUM(ENERO:DICIEMBRE!V207)</f>
        <v>1</v>
      </c>
      <c r="W207" s="41">
        <f>SUM(ENERO:DICIEMBRE!W207)</f>
        <v>4</v>
      </c>
      <c r="X207" s="41">
        <f>SUM(ENERO:DICIEMBRE!X207)</f>
        <v>0</v>
      </c>
      <c r="Y207" s="41">
        <f>SUM(ENERO:DICIEMBRE!Y207)</f>
        <v>3</v>
      </c>
      <c r="Z207" s="41">
        <f>SUM(ENERO:DICIEMBRE!Z207)</f>
        <v>1</v>
      </c>
      <c r="AA207" s="41">
        <f>SUM(ENERO:DICIEMBRE!AA207)</f>
        <v>3</v>
      </c>
      <c r="AB207" s="41">
        <f>SUM(ENERO:DICIEMBRE!AB207)</f>
        <v>0</v>
      </c>
      <c r="AC207" s="41">
        <f>SUM(ENERO:DICIEMBRE!AC207)</f>
        <v>3</v>
      </c>
      <c r="AD207" s="41">
        <f>SUM(ENERO:DICIEMBRE!AD207)</f>
        <v>3</v>
      </c>
      <c r="AE207" s="41">
        <f>SUM(ENERO:DICIEMBRE!AE207)</f>
        <v>4</v>
      </c>
      <c r="AF207" s="41">
        <f>SUM(ENERO:DICIEMBRE!AF207)</f>
        <v>0</v>
      </c>
      <c r="AG207" s="41">
        <f>SUM(ENERO:DICIEMBRE!AG207)</f>
        <v>0</v>
      </c>
      <c r="AH207" s="41">
        <f>SUM(ENERO:DICIEMBRE!AH207)</f>
        <v>0</v>
      </c>
      <c r="AI207" s="41">
        <f>SUM(ENERO:DICIEMBRE!AI207)</f>
        <v>0</v>
      </c>
      <c r="AJ207" s="41">
        <f>SUM(ENERO:DICIEMBRE!AJ207)</f>
        <v>0</v>
      </c>
      <c r="AK207" s="41">
        <f>SUM(ENERO:DICIEMBRE!AK207)</f>
        <v>0</v>
      </c>
      <c r="AL207" s="41">
        <f>SUM(ENERO:DICIEMBRE!AL207)</f>
        <v>0</v>
      </c>
      <c r="AM207" s="41">
        <f>SUM(ENERO:DICIEMBRE!AM207)</f>
        <v>0</v>
      </c>
      <c r="AN207" s="41">
        <f>SUM(ENERO:DICIEMBRE!AN207)</f>
        <v>0</v>
      </c>
      <c r="AO207" s="41">
        <f>SUM(ENERO:DICIEMBRE!AO207)</f>
        <v>0</v>
      </c>
      <c r="AP207" s="41">
        <f>SUM(ENERO:DICIEMBRE!AP207)</f>
        <v>0</v>
      </c>
      <c r="AQ207" s="41">
        <f>SUM(ENERO:DICIEMBRE!AQ207)</f>
        <v>0</v>
      </c>
      <c r="AR207" s="41">
        <f>SUM(ENERO:DICIEMBRE!AR207)</f>
        <v>0</v>
      </c>
      <c r="AS207" s="41">
        <f>SUM(ENERO:DICIEMBRE!AS207)</f>
        <v>2</v>
      </c>
      <c r="AT207" s="41">
        <f>SUM(ENERO:DICIEMBRE!AT207)</f>
        <v>0</v>
      </c>
      <c r="AU207" s="41">
        <f>SUM(ENERO:DICIEMBRE!AU207)</f>
        <v>0</v>
      </c>
      <c r="AV207" s="41">
        <f>SUM(ENERO:DICIEMBRE!AV207)</f>
        <v>0</v>
      </c>
      <c r="AW207" s="41">
        <f>SUM(ENERO:DICIEMBRE!AW207)</f>
        <v>0</v>
      </c>
      <c r="AX207" s="41">
        <f>SUM(ENERO:DICIEMBRE!AX207)</f>
        <v>0</v>
      </c>
      <c r="AY207" s="56" t="str">
        <f t="shared" si="117"/>
        <v/>
      </c>
      <c r="CA207" s="18" t="str">
        <f t="shared" si="118"/>
        <v/>
      </c>
      <c r="CB207" s="18" t="str">
        <f t="shared" si="119"/>
        <v/>
      </c>
      <c r="CC207" s="18" t="str">
        <f t="shared" si="120"/>
        <v/>
      </c>
      <c r="CD207" s="18" t="str">
        <f t="shared" si="121"/>
        <v/>
      </c>
      <c r="CE207" s="18" t="str">
        <f t="shared" si="122"/>
        <v/>
      </c>
      <c r="CF207" s="18" t="str">
        <f t="shared" si="123"/>
        <v/>
      </c>
      <c r="CG207" s="18" t="str">
        <f t="shared" si="135"/>
        <v/>
      </c>
      <c r="CH207" s="18" t="str">
        <f t="shared" si="124"/>
        <v/>
      </c>
      <c r="CI207" s="18" t="str">
        <f t="shared" si="136"/>
        <v/>
      </c>
      <c r="CJ207" s="18" t="str">
        <f t="shared" si="137"/>
        <v/>
      </c>
      <c r="CK207" s="18" t="str">
        <f t="shared" si="125"/>
        <v/>
      </c>
      <c r="CL207" s="56"/>
      <c r="CM207" s="56"/>
      <c r="CN207" s="56"/>
      <c r="CO207" s="370">
        <f t="shared" si="126"/>
        <v>0</v>
      </c>
      <c r="CP207" s="370">
        <f t="shared" si="127"/>
        <v>0</v>
      </c>
      <c r="CQ207" s="370">
        <f t="shared" si="128"/>
        <v>0</v>
      </c>
      <c r="CR207" s="370">
        <f t="shared" si="128"/>
        <v>0</v>
      </c>
      <c r="CS207" s="370">
        <f t="shared" si="129"/>
        <v>0</v>
      </c>
      <c r="CT207" s="370">
        <f t="shared" si="130"/>
        <v>0</v>
      </c>
      <c r="CU207" s="370">
        <f t="shared" si="131"/>
        <v>0</v>
      </c>
      <c r="CV207" s="370">
        <f t="shared" si="131"/>
        <v>0</v>
      </c>
      <c r="CW207" s="370">
        <f t="shared" si="132"/>
        <v>0</v>
      </c>
      <c r="CX207" s="370">
        <f t="shared" si="133"/>
        <v>0</v>
      </c>
      <c r="CY207" s="370">
        <f t="shared" si="134"/>
        <v>0</v>
      </c>
    </row>
    <row r="208" spans="1:103" x14ac:dyDescent="0.25">
      <c r="A208" s="3051"/>
      <c r="B208" s="401" t="s">
        <v>230</v>
      </c>
      <c r="C208" s="397">
        <f t="shared" si="139"/>
        <v>0</v>
      </c>
      <c r="D208" s="402"/>
      <c r="E208" s="396">
        <f>SUM(K208+M208+O208+Q208+S208+U208+W208+Y208+AA208+AC208+AE208+AG208+AI208+AK208+AM208)</f>
        <v>0</v>
      </c>
      <c r="F208" s="41">
        <f>SUM(ENERO:DICIEMBRE!F208)</f>
        <v>0</v>
      </c>
      <c r="G208" s="41">
        <f>SUM(ENERO:DICIEMBRE!G208)</f>
        <v>0</v>
      </c>
      <c r="H208" s="41">
        <f>SUM(ENERO:DICIEMBRE!H208)</f>
        <v>0</v>
      </c>
      <c r="I208" s="41">
        <f>SUM(ENERO:DICIEMBRE!I208)</f>
        <v>0</v>
      </c>
      <c r="J208" s="41">
        <f>SUM(ENERO:DICIEMBRE!J208)</f>
        <v>0</v>
      </c>
      <c r="K208" s="41">
        <f>SUM(ENERO:DICIEMBRE!K208)</f>
        <v>0</v>
      </c>
      <c r="L208" s="41">
        <f>SUM(ENERO:DICIEMBRE!L208)</f>
        <v>0</v>
      </c>
      <c r="M208" s="41">
        <f>SUM(ENERO:DICIEMBRE!M208)</f>
        <v>0</v>
      </c>
      <c r="N208" s="41">
        <f>SUM(ENERO:DICIEMBRE!N208)</f>
        <v>0</v>
      </c>
      <c r="O208" s="41">
        <f>SUM(ENERO:DICIEMBRE!O208)</f>
        <v>0</v>
      </c>
      <c r="P208" s="41">
        <f>SUM(ENERO:DICIEMBRE!P208)</f>
        <v>0</v>
      </c>
      <c r="Q208" s="41">
        <f>SUM(ENERO:DICIEMBRE!Q208)</f>
        <v>0</v>
      </c>
      <c r="R208" s="41">
        <f>SUM(ENERO:DICIEMBRE!R208)</f>
        <v>0</v>
      </c>
      <c r="S208" s="41">
        <f>SUM(ENERO:DICIEMBRE!S208)</f>
        <v>0</v>
      </c>
      <c r="T208" s="41">
        <f>SUM(ENERO:DICIEMBRE!T208)</f>
        <v>0</v>
      </c>
      <c r="U208" s="41">
        <f>SUM(ENERO:DICIEMBRE!U208)</f>
        <v>0</v>
      </c>
      <c r="V208" s="41">
        <f>SUM(ENERO:DICIEMBRE!V208)</f>
        <v>0</v>
      </c>
      <c r="W208" s="41">
        <f>SUM(ENERO:DICIEMBRE!W208)</f>
        <v>0</v>
      </c>
      <c r="X208" s="41">
        <f>SUM(ENERO:DICIEMBRE!X208)</f>
        <v>0</v>
      </c>
      <c r="Y208" s="41">
        <f>SUM(ENERO:DICIEMBRE!Y208)</f>
        <v>0</v>
      </c>
      <c r="Z208" s="41">
        <f>SUM(ENERO:DICIEMBRE!Z208)</f>
        <v>0</v>
      </c>
      <c r="AA208" s="41">
        <f>SUM(ENERO:DICIEMBRE!AA208)</f>
        <v>0</v>
      </c>
      <c r="AB208" s="41">
        <f>SUM(ENERO:DICIEMBRE!AB208)</f>
        <v>0</v>
      </c>
      <c r="AC208" s="41">
        <f>SUM(ENERO:DICIEMBRE!AC208)</f>
        <v>0</v>
      </c>
      <c r="AD208" s="41">
        <f>SUM(ENERO:DICIEMBRE!AD208)</f>
        <v>0</v>
      </c>
      <c r="AE208" s="41">
        <f>SUM(ENERO:DICIEMBRE!AE208)</f>
        <v>0</v>
      </c>
      <c r="AF208" s="41">
        <f>SUM(ENERO:DICIEMBRE!AF208)</f>
        <v>0</v>
      </c>
      <c r="AG208" s="41">
        <f>SUM(ENERO:DICIEMBRE!AG208)</f>
        <v>0</v>
      </c>
      <c r="AH208" s="41">
        <f>SUM(ENERO:DICIEMBRE!AH208)</f>
        <v>0</v>
      </c>
      <c r="AI208" s="41">
        <f>SUM(ENERO:DICIEMBRE!AI208)</f>
        <v>0</v>
      </c>
      <c r="AJ208" s="41">
        <f>SUM(ENERO:DICIEMBRE!AJ208)</f>
        <v>0</v>
      </c>
      <c r="AK208" s="41">
        <f>SUM(ENERO:DICIEMBRE!AK208)</f>
        <v>0</v>
      </c>
      <c r="AL208" s="41">
        <f>SUM(ENERO:DICIEMBRE!AL208)</f>
        <v>0</v>
      </c>
      <c r="AM208" s="41">
        <f>SUM(ENERO:DICIEMBRE!AM208)</f>
        <v>0</v>
      </c>
      <c r="AN208" s="41">
        <f>SUM(ENERO:DICIEMBRE!AN208)</f>
        <v>0</v>
      </c>
      <c r="AO208" s="41">
        <f>SUM(ENERO:DICIEMBRE!AO208)</f>
        <v>0</v>
      </c>
      <c r="AP208" s="41">
        <f>SUM(ENERO:DICIEMBRE!AP208)</f>
        <v>0</v>
      </c>
      <c r="AQ208" s="41">
        <f>SUM(ENERO:DICIEMBRE!AQ208)</f>
        <v>0</v>
      </c>
      <c r="AR208" s="41">
        <f>SUM(ENERO:DICIEMBRE!AR208)</f>
        <v>0</v>
      </c>
      <c r="AS208" s="41">
        <f>SUM(ENERO:DICIEMBRE!AS208)</f>
        <v>0</v>
      </c>
      <c r="AT208" s="41">
        <f>SUM(ENERO:DICIEMBRE!AT208)</f>
        <v>0</v>
      </c>
      <c r="AU208" s="41">
        <f>SUM(ENERO:DICIEMBRE!AU208)</f>
        <v>0</v>
      </c>
      <c r="AV208" s="41">
        <f>SUM(ENERO:DICIEMBRE!AV208)</f>
        <v>0</v>
      </c>
      <c r="AW208" s="41">
        <f>SUM(ENERO:DICIEMBRE!AW208)</f>
        <v>0</v>
      </c>
      <c r="AX208" s="41">
        <f>SUM(ENERO:DICIEMBRE!AX208)</f>
        <v>0</v>
      </c>
      <c r="AY208" s="56" t="str">
        <f>CA208&amp;CB208&amp;CD208&amp;CE208&amp;CF208&amp;CH208&amp;CI208&amp;CK208</f>
        <v/>
      </c>
      <c r="CA208" s="18" t="str">
        <f t="shared" ref="CA208:CA226" si="140">IF(AND(E208&gt;0,AN208=""), "* No olvide digitar la variable Gestantes. Digite Cero si no tiene.",IF(AN208&gt;E208,"  * La  variable Gestantes No puede ser mayor al Total Mujeres.",""))</f>
        <v/>
      </c>
      <c r="CB208" s="18" t="str">
        <f>IF(AND(E208&gt;0,AO208=""), "* No olvide digitar la variable Madre de hijo menor de 5 años. Digite Cero si no tiene.",IF(AO208&gt;E208,"  * La variable Madre de hijo menor de 5 años No puede ser mayor al Total Mujeres.",""))</f>
        <v/>
      </c>
      <c r="CC208" s="403"/>
      <c r="CD208" s="18" t="str">
        <f t="shared" ref="CD208:CD241" si="141">IF(AND(E208&gt;0,OR(AQ208="")), "* No olvide digitar la variable Pueblos originarios - Mujeres. Digite Cero si no tiene.",IF((AQ208)&gt;E208,"  * La variable Pueblos originarios - Mujeres No puede ser mayor al Total.",""))</f>
        <v/>
      </c>
      <c r="CE208" s="18" t="str">
        <f t="shared" ref="CE208:CE241" si="142">IF(AND(C208&gt;0,AR208=""), "* No olvide digitar la variable Niños, niñas, adolescentes y jóvenes SENAME. Digite Cero si no tiene.",IF(AR208&gt;C208,"  * La variable Niños, niñas, adolescentes y jóvenes SENAME No puede ser mayor al Total.",""))</f>
        <v/>
      </c>
      <c r="CF208" s="18" t="str">
        <f>IF(AND(C208&gt;0,AS208=""), "* No olvide digitar la variable Niños, niñas, adolescentes y jóvenes Mejor Niñez. Digite Cero si no tiene.",IF(AS208&gt;C208,"  * La variable Niños, niñas, adolescentes y jóvenes Mejor Niñez No puede ser mayor al Total.",""))</f>
        <v/>
      </c>
      <c r="CG208" s="403"/>
      <c r="CH208" s="18" t="str">
        <f>IF(AND(E208&gt;0,OR(AU208="")), "* No olvide digitar la variable Migrantes - Mujeres. Digite Cero si no tiene.",IF((AU208)&gt;E208,"  * La variable Migrantes - Mujeres No puede ser mayor al Total.",""))</f>
        <v/>
      </c>
      <c r="CI208" s="18" t="str">
        <f t="shared" si="136"/>
        <v/>
      </c>
      <c r="CJ208" s="404"/>
      <c r="CK208" s="18" t="str">
        <f>IF(AND($C208&gt;0,AX208=""), "* No olvide digitar la variable Adolescentes derivados de Espacios Amigables. Digite Cero si no tiene.",IF(AX208&gt;$C208,"  * La variable Adolescentes derivados de Espacios Amigables No puede ser mayor al Total.",""))</f>
        <v/>
      </c>
      <c r="CL208" s="56"/>
      <c r="CO208" s="370">
        <f t="shared" si="126"/>
        <v>0</v>
      </c>
      <c r="CP208" s="370">
        <f t="shared" si="127"/>
        <v>0</v>
      </c>
      <c r="CQ208" s="405"/>
      <c r="CR208" s="370">
        <f t="shared" si="128"/>
        <v>0</v>
      </c>
      <c r="CS208" s="370">
        <f t="shared" si="129"/>
        <v>0</v>
      </c>
      <c r="CT208" s="370">
        <f t="shared" si="130"/>
        <v>0</v>
      </c>
      <c r="CU208" s="405"/>
      <c r="CV208" s="370">
        <f t="shared" si="131"/>
        <v>0</v>
      </c>
      <c r="CW208" s="370">
        <f>IF(AND(E208&gt;0,OR(AV208="")),1,IF((AV208)&gt;E208,1,0))</f>
        <v>0</v>
      </c>
      <c r="CX208" s="405"/>
      <c r="CY208" s="370">
        <f t="shared" si="134"/>
        <v>0</v>
      </c>
    </row>
    <row r="209" spans="1:103" x14ac:dyDescent="0.25">
      <c r="A209" s="3051"/>
      <c r="B209" s="396" t="s">
        <v>231</v>
      </c>
      <c r="C209" s="397">
        <f t="shared" si="139"/>
        <v>31</v>
      </c>
      <c r="D209" s="379">
        <f t="shared" ref="D209:E217" si="143">SUM(F209+H209+J209+L209+N209+P209+R209+T209+V209+X209+Z209+AB209+AD209+AF209+AH209+AJ209+AL209)</f>
        <v>12</v>
      </c>
      <c r="E209" s="396">
        <f t="shared" si="143"/>
        <v>19</v>
      </c>
      <c r="F209" s="41">
        <f>SUM(ENERO:DICIEMBRE!F209)</f>
        <v>0</v>
      </c>
      <c r="G209" s="41">
        <f>SUM(ENERO:DICIEMBRE!G209)</f>
        <v>0</v>
      </c>
      <c r="H209" s="41">
        <f>SUM(ENERO:DICIEMBRE!H209)</f>
        <v>0</v>
      </c>
      <c r="I209" s="41">
        <f>SUM(ENERO:DICIEMBRE!I209)</f>
        <v>0</v>
      </c>
      <c r="J209" s="41">
        <f>SUM(ENERO:DICIEMBRE!J209)</f>
        <v>0</v>
      </c>
      <c r="K209" s="41">
        <f>SUM(ENERO:DICIEMBRE!K209)</f>
        <v>0</v>
      </c>
      <c r="L209" s="41">
        <f>SUM(ENERO:DICIEMBRE!L209)</f>
        <v>3</v>
      </c>
      <c r="M209" s="41">
        <f>SUM(ENERO:DICIEMBRE!M209)</f>
        <v>3</v>
      </c>
      <c r="N209" s="41">
        <f>SUM(ENERO:DICIEMBRE!N209)</f>
        <v>2</v>
      </c>
      <c r="O209" s="41">
        <f>SUM(ENERO:DICIEMBRE!O209)</f>
        <v>1</v>
      </c>
      <c r="P209" s="41">
        <f>SUM(ENERO:DICIEMBRE!P209)</f>
        <v>1</v>
      </c>
      <c r="Q209" s="41">
        <f>SUM(ENERO:DICIEMBRE!Q209)</f>
        <v>0</v>
      </c>
      <c r="R209" s="41">
        <f>SUM(ENERO:DICIEMBRE!R209)</f>
        <v>2</v>
      </c>
      <c r="S209" s="41">
        <f>SUM(ENERO:DICIEMBRE!S209)</f>
        <v>1</v>
      </c>
      <c r="T209" s="41">
        <f>SUM(ENERO:DICIEMBRE!T209)</f>
        <v>0</v>
      </c>
      <c r="U209" s="41">
        <f>SUM(ENERO:DICIEMBRE!U209)</f>
        <v>4</v>
      </c>
      <c r="V209" s="41">
        <f>SUM(ENERO:DICIEMBRE!V209)</f>
        <v>0</v>
      </c>
      <c r="W209" s="41">
        <f>SUM(ENERO:DICIEMBRE!W209)</f>
        <v>2</v>
      </c>
      <c r="X209" s="41">
        <f>SUM(ENERO:DICIEMBRE!X209)</f>
        <v>1</v>
      </c>
      <c r="Y209" s="41">
        <f>SUM(ENERO:DICIEMBRE!Y209)</f>
        <v>2</v>
      </c>
      <c r="Z209" s="41">
        <f>SUM(ENERO:DICIEMBRE!Z209)</f>
        <v>1</v>
      </c>
      <c r="AA209" s="41">
        <f>SUM(ENERO:DICIEMBRE!AA209)</f>
        <v>0</v>
      </c>
      <c r="AB209" s="41">
        <f>SUM(ENERO:DICIEMBRE!AB209)</f>
        <v>0</v>
      </c>
      <c r="AC209" s="41">
        <f>SUM(ENERO:DICIEMBRE!AC209)</f>
        <v>0</v>
      </c>
      <c r="AD209" s="41">
        <f>SUM(ENERO:DICIEMBRE!AD209)</f>
        <v>0</v>
      </c>
      <c r="AE209" s="41">
        <f>SUM(ENERO:DICIEMBRE!AE209)</f>
        <v>3</v>
      </c>
      <c r="AF209" s="41">
        <f>SUM(ENERO:DICIEMBRE!AF209)</f>
        <v>0</v>
      </c>
      <c r="AG209" s="41">
        <f>SUM(ENERO:DICIEMBRE!AG209)</f>
        <v>3</v>
      </c>
      <c r="AH209" s="41">
        <f>SUM(ENERO:DICIEMBRE!AH209)</f>
        <v>2</v>
      </c>
      <c r="AI209" s="41">
        <f>SUM(ENERO:DICIEMBRE!AI209)</f>
        <v>0</v>
      </c>
      <c r="AJ209" s="41">
        <f>SUM(ENERO:DICIEMBRE!AJ209)</f>
        <v>0</v>
      </c>
      <c r="AK209" s="41">
        <f>SUM(ENERO:DICIEMBRE!AK209)</f>
        <v>0</v>
      </c>
      <c r="AL209" s="41">
        <f>SUM(ENERO:DICIEMBRE!AL209)</f>
        <v>0</v>
      </c>
      <c r="AM209" s="41">
        <f>SUM(ENERO:DICIEMBRE!AM209)</f>
        <v>0</v>
      </c>
      <c r="AN209" s="41">
        <f>SUM(ENERO:DICIEMBRE!AN209)</f>
        <v>0</v>
      </c>
      <c r="AO209" s="41">
        <f>SUM(ENERO:DICIEMBRE!AO209)</f>
        <v>0</v>
      </c>
      <c r="AP209" s="41">
        <f>SUM(ENERO:DICIEMBRE!AP209)</f>
        <v>0</v>
      </c>
      <c r="AQ209" s="41">
        <f>SUM(ENERO:DICIEMBRE!AQ209)</f>
        <v>0</v>
      </c>
      <c r="AR209" s="41">
        <f>SUM(ENERO:DICIEMBRE!AR209)</f>
        <v>0</v>
      </c>
      <c r="AS209" s="41">
        <f>SUM(ENERO:DICIEMBRE!AS209)</f>
        <v>3</v>
      </c>
      <c r="AT209" s="41">
        <f>SUM(ENERO:DICIEMBRE!AT209)</f>
        <v>0</v>
      </c>
      <c r="AU209" s="41">
        <f>SUM(ENERO:DICIEMBRE!AU209)</f>
        <v>0</v>
      </c>
      <c r="AV209" s="41">
        <f>SUM(ENERO:DICIEMBRE!AV209)</f>
        <v>0</v>
      </c>
      <c r="AW209" s="41">
        <f>SUM(ENERO:DICIEMBRE!AW209)</f>
        <v>0</v>
      </c>
      <c r="AX209" s="41">
        <f>SUM(ENERO:DICIEMBRE!AX209)</f>
        <v>0</v>
      </c>
      <c r="AY209" s="56" t="str">
        <f t="shared" si="117"/>
        <v/>
      </c>
      <c r="CA209" s="18" t="str">
        <f t="shared" ref="CA209:CA217" si="144">IF(AND(E209&gt;0,AN209=""), "* No olvide digitar la variable Gestantes. Digite Cero si no tiene.",IF(AN209&gt;E209,"  * La variable Gestantes No puede ser mayor al Total Mujeres.",""))</f>
        <v/>
      </c>
      <c r="CB209" s="18" t="str">
        <f t="shared" ref="CB209:CB217" si="145">IF(AND(E209&gt;0,AO209=""), "* No olvide digitar la variable Madre de hijo menor de 5 años. Digite Cero si no tiene.",IF(AO209&gt;E209,"  * La variable Madre de hijo menor de 5 años No puede ser mayor al Total de Mujeres.",""))</f>
        <v/>
      </c>
      <c r="CC209" s="18" t="str">
        <f t="shared" ref="CC209:CC217" si="146">IF(AND(D209&gt;0,OR(AP209="")), "* No olvide digitar la variable Pueblos originarios - Hombres. Digite Cero si no tiene.",IF((AP209)&gt;D209,"  * La variable Pueblos originarios - Hombres No puede ser mayor al Total Hombres.",""))</f>
        <v/>
      </c>
      <c r="CD209" s="18" t="str">
        <f t="shared" ref="CD209:CD217" si="147">IF(AND(E209&gt;0,OR(AQ209="")), "* No olvide digitar la variable Pueblos originarios - Mujeres. Digite Cero si no tiene.",IF((AQ209)&gt;E209,"  * La variable Pueblos originarios - Mujeres No puede ser mayor al Total Mujeres.",""))</f>
        <v/>
      </c>
      <c r="CE209" s="18" t="str">
        <f t="shared" ref="CE209:CE217" si="148">IF(AND($C209&gt;0,AR209=""), "* No olvide digitar la variable Niños, niñas, adolescentes y jóvenes SENAME. Digite Cero si no tiene.",IF(AR209&gt;$C209,"  * La variable Niños, niñas, adolescentes y jóvenes SENAME No puede ser mayor al Total.",""))</f>
        <v/>
      </c>
      <c r="CF209" s="18" t="str">
        <f t="shared" ref="CF209:CF241" si="149">IF(AND(C209&gt;0,AS209=""), "* No olvide digitar la variable Niños, niñas, adolescentes y jóvenes Mejor Niñez. Digite Cero si no tiene.",IF(AS209&gt;C209,"  * La variable Niños, niñas, adolescentes y jóvenes Mejor Niñez No puede ser mayor al Total.",""))</f>
        <v/>
      </c>
      <c r="CG209" s="18" t="str">
        <f t="shared" si="135"/>
        <v/>
      </c>
      <c r="CH209" s="18" t="str">
        <f t="shared" ref="CH209:CH217" si="150">IF(AND(E209&gt;0,OR(AU209="")), "* No olvide digitar la variable Migrantes - Mujeres. Digite Cero si no tiene.",IF((AU209)&gt;E209,"  * La variable Migrantes - Mujeres No puede ser mayor al Total Mujeres.",""))</f>
        <v/>
      </c>
      <c r="CI209" s="18" t="str">
        <f t="shared" si="136"/>
        <v/>
      </c>
      <c r="CJ209" s="18" t="str">
        <f t="shared" ref="CJ209:CJ241" si="151">IF(AND(D209&gt;0,OR(AW209="")), "* No olvide digitar la variable Trans Femenino. Digite Cero si no tiene.",IF((AW209)&gt;D209,"  * La variable Trans Femenino No puede ser mayor al Total Hombres.",""))</f>
        <v/>
      </c>
      <c r="CK209" s="18" t="str">
        <f t="shared" ref="CK209:CK240" si="152">IF(AND($C209&gt;0,AX209=""), "* No olvide digitar la variable Adolescentes derivados de Espacios Amigables. Digite Cero si no tiene.",IF(AX209&gt;$C209,"  * La variable Adolescentes derivados de Espacios Amigables No puede ser mayor al Total.",""))</f>
        <v/>
      </c>
      <c r="CL209" s="56"/>
      <c r="CO209" s="370">
        <f t="shared" si="126"/>
        <v>0</v>
      </c>
      <c r="CP209" s="370">
        <f t="shared" si="127"/>
        <v>0</v>
      </c>
      <c r="CQ209" s="370">
        <f t="shared" ref="CQ209:CR241" si="153">IF(AND(D209&gt;0,OR(AP209="")),1,IF((AP209)&gt;D209,1,0))</f>
        <v>0</v>
      </c>
      <c r="CR209" s="370">
        <f t="shared" si="128"/>
        <v>0</v>
      </c>
      <c r="CS209" s="370">
        <f t="shared" si="129"/>
        <v>0</v>
      </c>
      <c r="CT209" s="370">
        <f t="shared" si="130"/>
        <v>0</v>
      </c>
      <c r="CU209" s="370">
        <f t="shared" ref="CU209:CV241" si="154">IF(AND(D209&gt;0,OR(AT209="")),1,IF((AT209)&gt;D209,1,0))</f>
        <v>0</v>
      </c>
      <c r="CV209" s="370">
        <f t="shared" si="131"/>
        <v>0</v>
      </c>
      <c r="CW209" s="370">
        <f t="shared" ref="CW209:CW241" si="155">IF(AND(E209&gt;0,OR(AV209="")),1,IF((AV209)&gt;E209,1,0))</f>
        <v>0</v>
      </c>
      <c r="CX209" s="370">
        <f t="shared" ref="CX209:CX241" si="156">IF(AND(D209&gt;0,OR(AW209="")),1,IF((AW209)&gt;D209,1,0))</f>
        <v>0</v>
      </c>
      <c r="CY209" s="370">
        <f t="shared" si="134"/>
        <v>0</v>
      </c>
    </row>
    <row r="210" spans="1:103" x14ac:dyDescent="0.25">
      <c r="A210" s="3051"/>
      <c r="B210" s="406" t="s">
        <v>232</v>
      </c>
      <c r="C210" s="397">
        <f t="shared" si="139"/>
        <v>1</v>
      </c>
      <c r="D210" s="398">
        <f t="shared" si="143"/>
        <v>0</v>
      </c>
      <c r="E210" s="396">
        <f t="shared" si="143"/>
        <v>1</v>
      </c>
      <c r="F210" s="41">
        <f>SUM(ENERO:DICIEMBRE!F210)</f>
        <v>0</v>
      </c>
      <c r="G210" s="41">
        <f>SUM(ENERO:DICIEMBRE!G210)</f>
        <v>0</v>
      </c>
      <c r="H210" s="41">
        <f>SUM(ENERO:DICIEMBRE!H210)</f>
        <v>0</v>
      </c>
      <c r="I210" s="41">
        <f>SUM(ENERO:DICIEMBRE!I210)</f>
        <v>0</v>
      </c>
      <c r="J210" s="41">
        <f>SUM(ENERO:DICIEMBRE!J210)</f>
        <v>0</v>
      </c>
      <c r="K210" s="41">
        <f>SUM(ENERO:DICIEMBRE!K210)</f>
        <v>0</v>
      </c>
      <c r="L210" s="41">
        <f>SUM(ENERO:DICIEMBRE!L210)</f>
        <v>0</v>
      </c>
      <c r="M210" s="41">
        <f>SUM(ENERO:DICIEMBRE!M210)</f>
        <v>0</v>
      </c>
      <c r="N210" s="41">
        <f>SUM(ENERO:DICIEMBRE!N210)</f>
        <v>0</v>
      </c>
      <c r="O210" s="41">
        <f>SUM(ENERO:DICIEMBRE!O210)</f>
        <v>0</v>
      </c>
      <c r="P210" s="41">
        <f>SUM(ENERO:DICIEMBRE!P210)</f>
        <v>0</v>
      </c>
      <c r="Q210" s="41">
        <f>SUM(ENERO:DICIEMBRE!Q210)</f>
        <v>0</v>
      </c>
      <c r="R210" s="41">
        <f>SUM(ENERO:DICIEMBRE!R210)</f>
        <v>0</v>
      </c>
      <c r="S210" s="41">
        <f>SUM(ENERO:DICIEMBRE!S210)</f>
        <v>0</v>
      </c>
      <c r="T210" s="41">
        <f>SUM(ENERO:DICIEMBRE!T210)</f>
        <v>0</v>
      </c>
      <c r="U210" s="41">
        <f>SUM(ENERO:DICIEMBRE!U210)</f>
        <v>0</v>
      </c>
      <c r="V210" s="41">
        <f>SUM(ENERO:DICIEMBRE!V210)</f>
        <v>0</v>
      </c>
      <c r="W210" s="41">
        <f>SUM(ENERO:DICIEMBRE!W210)</f>
        <v>0</v>
      </c>
      <c r="X210" s="41">
        <f>SUM(ENERO:DICIEMBRE!X210)</f>
        <v>0</v>
      </c>
      <c r="Y210" s="41">
        <f>SUM(ENERO:DICIEMBRE!Y210)</f>
        <v>0</v>
      </c>
      <c r="Z210" s="41">
        <f>SUM(ENERO:DICIEMBRE!Z210)</f>
        <v>0</v>
      </c>
      <c r="AA210" s="41">
        <f>SUM(ENERO:DICIEMBRE!AA210)</f>
        <v>0</v>
      </c>
      <c r="AB210" s="41">
        <f>SUM(ENERO:DICIEMBRE!AB210)</f>
        <v>0</v>
      </c>
      <c r="AC210" s="41">
        <f>SUM(ENERO:DICIEMBRE!AC210)</f>
        <v>0</v>
      </c>
      <c r="AD210" s="41">
        <f>SUM(ENERO:DICIEMBRE!AD210)</f>
        <v>0</v>
      </c>
      <c r="AE210" s="41">
        <f>SUM(ENERO:DICIEMBRE!AE210)</f>
        <v>1</v>
      </c>
      <c r="AF210" s="41">
        <f>SUM(ENERO:DICIEMBRE!AF210)</f>
        <v>0</v>
      </c>
      <c r="AG210" s="41">
        <f>SUM(ENERO:DICIEMBRE!AG210)</f>
        <v>0</v>
      </c>
      <c r="AH210" s="41">
        <f>SUM(ENERO:DICIEMBRE!AH210)</f>
        <v>0</v>
      </c>
      <c r="AI210" s="41">
        <f>SUM(ENERO:DICIEMBRE!AI210)</f>
        <v>0</v>
      </c>
      <c r="AJ210" s="41">
        <f>SUM(ENERO:DICIEMBRE!AJ210)</f>
        <v>0</v>
      </c>
      <c r="AK210" s="41">
        <f>SUM(ENERO:DICIEMBRE!AK210)</f>
        <v>0</v>
      </c>
      <c r="AL210" s="41">
        <f>SUM(ENERO:DICIEMBRE!AL210)</f>
        <v>0</v>
      </c>
      <c r="AM210" s="41">
        <f>SUM(ENERO:DICIEMBRE!AM210)</f>
        <v>0</v>
      </c>
      <c r="AN210" s="41">
        <f>SUM(ENERO:DICIEMBRE!AN210)</f>
        <v>0</v>
      </c>
      <c r="AO210" s="41">
        <f>SUM(ENERO:DICIEMBRE!AO210)</f>
        <v>0</v>
      </c>
      <c r="AP210" s="41">
        <f>SUM(ENERO:DICIEMBRE!AP210)</f>
        <v>0</v>
      </c>
      <c r="AQ210" s="41">
        <f>SUM(ENERO:DICIEMBRE!AQ210)</f>
        <v>0</v>
      </c>
      <c r="AR210" s="41">
        <f>SUM(ENERO:DICIEMBRE!AR210)</f>
        <v>0</v>
      </c>
      <c r="AS210" s="41">
        <f>SUM(ENERO:DICIEMBRE!AS210)</f>
        <v>0</v>
      </c>
      <c r="AT210" s="41">
        <f>SUM(ENERO:DICIEMBRE!AT210)</f>
        <v>0</v>
      </c>
      <c r="AU210" s="41">
        <f>SUM(ENERO:DICIEMBRE!AU210)</f>
        <v>0</v>
      </c>
      <c r="AV210" s="41">
        <f>SUM(ENERO:DICIEMBRE!AV210)</f>
        <v>0</v>
      </c>
      <c r="AW210" s="41">
        <f>SUM(ENERO:DICIEMBRE!AW210)</f>
        <v>0</v>
      </c>
      <c r="AX210" s="41">
        <f>SUM(ENERO:DICIEMBRE!AX210)</f>
        <v>0</v>
      </c>
      <c r="AY210" s="56" t="str">
        <f t="shared" si="117"/>
        <v/>
      </c>
      <c r="CA210" s="18" t="str">
        <f t="shared" si="144"/>
        <v/>
      </c>
      <c r="CB210" s="18" t="str">
        <f t="shared" si="145"/>
        <v/>
      </c>
      <c r="CC210" s="18" t="str">
        <f t="shared" si="146"/>
        <v/>
      </c>
      <c r="CD210" s="18" t="str">
        <f t="shared" si="147"/>
        <v/>
      </c>
      <c r="CE210" s="18" t="str">
        <f t="shared" si="148"/>
        <v/>
      </c>
      <c r="CF210" s="18" t="str">
        <f t="shared" si="149"/>
        <v/>
      </c>
      <c r="CG210" s="18" t="str">
        <f t="shared" si="135"/>
        <v/>
      </c>
      <c r="CH210" s="18" t="str">
        <f t="shared" si="150"/>
        <v/>
      </c>
      <c r="CI210" s="18" t="str">
        <f t="shared" si="136"/>
        <v/>
      </c>
      <c r="CJ210" s="18" t="str">
        <f t="shared" si="151"/>
        <v/>
      </c>
      <c r="CK210" s="18" t="str">
        <f t="shared" si="152"/>
        <v/>
      </c>
      <c r="CL210" s="56"/>
      <c r="CO210" s="370">
        <f t="shared" si="126"/>
        <v>0</v>
      </c>
      <c r="CP210" s="370">
        <f t="shared" si="127"/>
        <v>0</v>
      </c>
      <c r="CQ210" s="370">
        <f t="shared" si="153"/>
        <v>0</v>
      </c>
      <c r="CR210" s="370">
        <f t="shared" si="128"/>
        <v>0</v>
      </c>
      <c r="CS210" s="370">
        <f t="shared" si="129"/>
        <v>0</v>
      </c>
      <c r="CT210" s="370">
        <f t="shared" si="130"/>
        <v>0</v>
      </c>
      <c r="CU210" s="370">
        <f t="shared" si="154"/>
        <v>0</v>
      </c>
      <c r="CV210" s="370">
        <f t="shared" si="131"/>
        <v>0</v>
      </c>
      <c r="CW210" s="370">
        <f t="shared" si="155"/>
        <v>0</v>
      </c>
      <c r="CX210" s="370">
        <f t="shared" si="156"/>
        <v>0</v>
      </c>
      <c r="CY210" s="370">
        <f t="shared" si="134"/>
        <v>0</v>
      </c>
    </row>
    <row r="211" spans="1:103" x14ac:dyDescent="0.25">
      <c r="A211" s="3051"/>
      <c r="B211" s="407" t="s">
        <v>233</v>
      </c>
      <c r="C211" s="397">
        <f t="shared" si="139"/>
        <v>7</v>
      </c>
      <c r="D211" s="398">
        <f t="shared" si="143"/>
        <v>5</v>
      </c>
      <c r="E211" s="396">
        <f t="shared" si="143"/>
        <v>2</v>
      </c>
      <c r="F211" s="41">
        <f>SUM(ENERO:DICIEMBRE!F211)</f>
        <v>0</v>
      </c>
      <c r="G211" s="41">
        <f>SUM(ENERO:DICIEMBRE!G211)</f>
        <v>0</v>
      </c>
      <c r="H211" s="41">
        <f>SUM(ENERO:DICIEMBRE!H211)</f>
        <v>0</v>
      </c>
      <c r="I211" s="41">
        <f>SUM(ENERO:DICIEMBRE!I211)</f>
        <v>0</v>
      </c>
      <c r="J211" s="41">
        <f>SUM(ENERO:DICIEMBRE!J211)</f>
        <v>0</v>
      </c>
      <c r="K211" s="41">
        <f>SUM(ENERO:DICIEMBRE!K211)</f>
        <v>0</v>
      </c>
      <c r="L211" s="41">
        <f>SUM(ENERO:DICIEMBRE!L211)</f>
        <v>1</v>
      </c>
      <c r="M211" s="41">
        <f>SUM(ENERO:DICIEMBRE!M211)</f>
        <v>1</v>
      </c>
      <c r="N211" s="41">
        <f>SUM(ENERO:DICIEMBRE!N211)</f>
        <v>0</v>
      </c>
      <c r="O211" s="41">
        <f>SUM(ENERO:DICIEMBRE!O211)</f>
        <v>0</v>
      </c>
      <c r="P211" s="41">
        <f>SUM(ENERO:DICIEMBRE!P211)</f>
        <v>0</v>
      </c>
      <c r="Q211" s="41">
        <f>SUM(ENERO:DICIEMBRE!Q211)</f>
        <v>0</v>
      </c>
      <c r="R211" s="41">
        <f>SUM(ENERO:DICIEMBRE!R211)</f>
        <v>0</v>
      </c>
      <c r="S211" s="41">
        <f>SUM(ENERO:DICIEMBRE!S211)</f>
        <v>0</v>
      </c>
      <c r="T211" s="41">
        <f>SUM(ENERO:DICIEMBRE!T211)</f>
        <v>0</v>
      </c>
      <c r="U211" s="41">
        <f>SUM(ENERO:DICIEMBRE!U211)</f>
        <v>0</v>
      </c>
      <c r="V211" s="41">
        <f>SUM(ENERO:DICIEMBRE!V211)</f>
        <v>0</v>
      </c>
      <c r="W211" s="41">
        <f>SUM(ENERO:DICIEMBRE!W211)</f>
        <v>0</v>
      </c>
      <c r="X211" s="41">
        <f>SUM(ENERO:DICIEMBRE!X211)</f>
        <v>1</v>
      </c>
      <c r="Y211" s="41">
        <f>SUM(ENERO:DICIEMBRE!Y211)</f>
        <v>0</v>
      </c>
      <c r="Z211" s="41">
        <f>SUM(ENERO:DICIEMBRE!Z211)</f>
        <v>0</v>
      </c>
      <c r="AA211" s="41">
        <f>SUM(ENERO:DICIEMBRE!AA211)</f>
        <v>1</v>
      </c>
      <c r="AB211" s="41">
        <f>SUM(ENERO:DICIEMBRE!AB211)</f>
        <v>0</v>
      </c>
      <c r="AC211" s="41">
        <f>SUM(ENERO:DICIEMBRE!AC211)</f>
        <v>0</v>
      </c>
      <c r="AD211" s="41">
        <f>SUM(ENERO:DICIEMBRE!AD211)</f>
        <v>1</v>
      </c>
      <c r="AE211" s="41">
        <f>SUM(ENERO:DICIEMBRE!AE211)</f>
        <v>0</v>
      </c>
      <c r="AF211" s="41">
        <f>SUM(ENERO:DICIEMBRE!AF211)</f>
        <v>0</v>
      </c>
      <c r="AG211" s="41">
        <f>SUM(ENERO:DICIEMBRE!AG211)</f>
        <v>0</v>
      </c>
      <c r="AH211" s="41">
        <f>SUM(ENERO:DICIEMBRE!AH211)</f>
        <v>2</v>
      </c>
      <c r="AI211" s="41">
        <f>SUM(ENERO:DICIEMBRE!AI211)</f>
        <v>0</v>
      </c>
      <c r="AJ211" s="41">
        <f>SUM(ENERO:DICIEMBRE!AJ211)</f>
        <v>0</v>
      </c>
      <c r="AK211" s="41">
        <f>SUM(ENERO:DICIEMBRE!AK211)</f>
        <v>0</v>
      </c>
      <c r="AL211" s="41">
        <f>SUM(ENERO:DICIEMBRE!AL211)</f>
        <v>0</v>
      </c>
      <c r="AM211" s="41">
        <f>SUM(ENERO:DICIEMBRE!AM211)</f>
        <v>0</v>
      </c>
      <c r="AN211" s="41">
        <f>SUM(ENERO:DICIEMBRE!AN211)</f>
        <v>0</v>
      </c>
      <c r="AO211" s="41">
        <f>SUM(ENERO:DICIEMBRE!AO211)</f>
        <v>0</v>
      </c>
      <c r="AP211" s="41">
        <f>SUM(ENERO:DICIEMBRE!AP211)</f>
        <v>0</v>
      </c>
      <c r="AQ211" s="41">
        <f>SUM(ENERO:DICIEMBRE!AQ211)</f>
        <v>0</v>
      </c>
      <c r="AR211" s="41">
        <f>SUM(ENERO:DICIEMBRE!AR211)</f>
        <v>0</v>
      </c>
      <c r="AS211" s="41">
        <f>SUM(ENERO:DICIEMBRE!AS211)</f>
        <v>0</v>
      </c>
      <c r="AT211" s="41">
        <f>SUM(ENERO:DICIEMBRE!AT211)</f>
        <v>0</v>
      </c>
      <c r="AU211" s="41">
        <f>SUM(ENERO:DICIEMBRE!AU211)</f>
        <v>0</v>
      </c>
      <c r="AV211" s="41">
        <f>SUM(ENERO:DICIEMBRE!AV211)</f>
        <v>0</v>
      </c>
      <c r="AW211" s="41">
        <f>SUM(ENERO:DICIEMBRE!AW211)</f>
        <v>0</v>
      </c>
      <c r="AX211" s="41">
        <f>SUM(ENERO:DICIEMBRE!AX211)</f>
        <v>0</v>
      </c>
      <c r="AY211" s="56" t="str">
        <f t="shared" si="117"/>
        <v/>
      </c>
      <c r="CA211" s="18" t="str">
        <f t="shared" si="144"/>
        <v/>
      </c>
      <c r="CB211" s="18" t="str">
        <f t="shared" si="145"/>
        <v/>
      </c>
      <c r="CC211" s="18" t="str">
        <f t="shared" si="146"/>
        <v/>
      </c>
      <c r="CD211" s="18" t="str">
        <f t="shared" si="147"/>
        <v/>
      </c>
      <c r="CE211" s="18" t="str">
        <f t="shared" si="148"/>
        <v/>
      </c>
      <c r="CF211" s="18" t="str">
        <f t="shared" si="149"/>
        <v/>
      </c>
      <c r="CG211" s="18" t="str">
        <f t="shared" si="135"/>
        <v/>
      </c>
      <c r="CH211" s="18" t="str">
        <f t="shared" si="150"/>
        <v/>
      </c>
      <c r="CI211" s="18" t="str">
        <f t="shared" si="136"/>
        <v/>
      </c>
      <c r="CJ211" s="18" t="str">
        <f t="shared" si="151"/>
        <v/>
      </c>
      <c r="CK211" s="18" t="str">
        <f t="shared" si="152"/>
        <v/>
      </c>
      <c r="CL211" s="56"/>
      <c r="CO211" s="370">
        <f t="shared" si="126"/>
        <v>0</v>
      </c>
      <c r="CP211" s="370">
        <f t="shared" si="127"/>
        <v>0</v>
      </c>
      <c r="CQ211" s="370">
        <f t="shared" si="153"/>
        <v>0</v>
      </c>
      <c r="CR211" s="370">
        <f t="shared" si="153"/>
        <v>0</v>
      </c>
      <c r="CS211" s="370">
        <f t="shared" si="129"/>
        <v>0</v>
      </c>
      <c r="CT211" s="370">
        <f t="shared" si="130"/>
        <v>0</v>
      </c>
      <c r="CU211" s="370">
        <f t="shared" si="154"/>
        <v>0</v>
      </c>
      <c r="CV211" s="370">
        <f t="shared" si="154"/>
        <v>0</v>
      </c>
      <c r="CW211" s="370">
        <f t="shared" si="155"/>
        <v>0</v>
      </c>
      <c r="CX211" s="370">
        <f t="shared" si="156"/>
        <v>0</v>
      </c>
      <c r="CY211" s="370">
        <f t="shared" si="134"/>
        <v>0</v>
      </c>
    </row>
    <row r="212" spans="1:103" x14ac:dyDescent="0.25">
      <c r="A212" s="3037"/>
      <c r="B212" s="408" t="s">
        <v>234</v>
      </c>
      <c r="C212" s="409">
        <f t="shared" si="139"/>
        <v>1</v>
      </c>
      <c r="D212" s="400">
        <f>SUM(H212+J212+L212+N212+P212+R212+T212+V212+X212+Z212+AB212+AD212+AF212+AH212+AJ212+AL212)</f>
        <v>0</v>
      </c>
      <c r="E212" s="410">
        <f>SUM(I212+K212+M212+O212+Q212+S212+U212+W212+Y212+AA212+AC212+AE212+AG212+AI212+AK212+AM212)</f>
        <v>1</v>
      </c>
      <c r="F212" s="41">
        <f>SUM(ENERO:DICIEMBRE!F212)</f>
        <v>0</v>
      </c>
      <c r="G212" s="41">
        <f>SUM(ENERO:DICIEMBRE!G212)</f>
        <v>0</v>
      </c>
      <c r="H212" s="41">
        <f>SUM(ENERO:DICIEMBRE!H212)</f>
        <v>0</v>
      </c>
      <c r="I212" s="41">
        <f>SUM(ENERO:DICIEMBRE!I212)</f>
        <v>0</v>
      </c>
      <c r="J212" s="41">
        <f>SUM(ENERO:DICIEMBRE!J212)</f>
        <v>0</v>
      </c>
      <c r="K212" s="41">
        <f>SUM(ENERO:DICIEMBRE!K212)</f>
        <v>1</v>
      </c>
      <c r="L212" s="41">
        <f>SUM(ENERO:DICIEMBRE!L212)</f>
        <v>0</v>
      </c>
      <c r="M212" s="41">
        <f>SUM(ENERO:DICIEMBRE!M212)</f>
        <v>0</v>
      </c>
      <c r="N212" s="41">
        <f>SUM(ENERO:DICIEMBRE!N212)</f>
        <v>0</v>
      </c>
      <c r="O212" s="41">
        <f>SUM(ENERO:DICIEMBRE!O212)</f>
        <v>0</v>
      </c>
      <c r="P212" s="41">
        <f>SUM(ENERO:DICIEMBRE!P212)</f>
        <v>0</v>
      </c>
      <c r="Q212" s="41">
        <f>SUM(ENERO:DICIEMBRE!Q212)</f>
        <v>0</v>
      </c>
      <c r="R212" s="41">
        <f>SUM(ENERO:DICIEMBRE!R212)</f>
        <v>0</v>
      </c>
      <c r="S212" s="41">
        <f>SUM(ENERO:DICIEMBRE!S212)</f>
        <v>0</v>
      </c>
      <c r="T212" s="41">
        <f>SUM(ENERO:DICIEMBRE!T212)</f>
        <v>0</v>
      </c>
      <c r="U212" s="41">
        <f>SUM(ENERO:DICIEMBRE!U212)</f>
        <v>0</v>
      </c>
      <c r="V212" s="41">
        <f>SUM(ENERO:DICIEMBRE!V212)</f>
        <v>0</v>
      </c>
      <c r="W212" s="41">
        <f>SUM(ENERO:DICIEMBRE!W212)</f>
        <v>0</v>
      </c>
      <c r="X212" s="41">
        <f>SUM(ENERO:DICIEMBRE!X212)</f>
        <v>0</v>
      </c>
      <c r="Y212" s="41">
        <f>SUM(ENERO:DICIEMBRE!Y212)</f>
        <v>0</v>
      </c>
      <c r="Z212" s="41">
        <f>SUM(ENERO:DICIEMBRE!Z212)</f>
        <v>0</v>
      </c>
      <c r="AA212" s="41">
        <f>SUM(ENERO:DICIEMBRE!AA212)</f>
        <v>0</v>
      </c>
      <c r="AB212" s="41">
        <f>SUM(ENERO:DICIEMBRE!AB212)</f>
        <v>0</v>
      </c>
      <c r="AC212" s="41">
        <f>SUM(ENERO:DICIEMBRE!AC212)</f>
        <v>0</v>
      </c>
      <c r="AD212" s="41">
        <f>SUM(ENERO:DICIEMBRE!AD212)</f>
        <v>0</v>
      </c>
      <c r="AE212" s="41">
        <f>SUM(ENERO:DICIEMBRE!AE212)</f>
        <v>0</v>
      </c>
      <c r="AF212" s="41">
        <f>SUM(ENERO:DICIEMBRE!AF212)</f>
        <v>0</v>
      </c>
      <c r="AG212" s="41">
        <f>SUM(ENERO:DICIEMBRE!AG212)</f>
        <v>0</v>
      </c>
      <c r="AH212" s="41">
        <f>SUM(ENERO:DICIEMBRE!AH212)</f>
        <v>0</v>
      </c>
      <c r="AI212" s="41">
        <f>SUM(ENERO:DICIEMBRE!AI212)</f>
        <v>0</v>
      </c>
      <c r="AJ212" s="41">
        <f>SUM(ENERO:DICIEMBRE!AJ212)</f>
        <v>0</v>
      </c>
      <c r="AK212" s="41">
        <f>SUM(ENERO:DICIEMBRE!AK212)</f>
        <v>0</v>
      </c>
      <c r="AL212" s="41">
        <f>SUM(ENERO:DICIEMBRE!AL212)</f>
        <v>0</v>
      </c>
      <c r="AM212" s="41">
        <f>SUM(ENERO:DICIEMBRE!AM212)</f>
        <v>0</v>
      </c>
      <c r="AN212" s="41">
        <f>SUM(ENERO:DICIEMBRE!AN212)</f>
        <v>0</v>
      </c>
      <c r="AO212" s="41">
        <f>SUM(ENERO:DICIEMBRE!AO212)</f>
        <v>0</v>
      </c>
      <c r="AP212" s="41">
        <f>SUM(ENERO:DICIEMBRE!AP212)</f>
        <v>0</v>
      </c>
      <c r="AQ212" s="41">
        <f>SUM(ENERO:DICIEMBRE!AQ212)</f>
        <v>0</v>
      </c>
      <c r="AR212" s="41">
        <f>SUM(ENERO:DICIEMBRE!AR212)</f>
        <v>0</v>
      </c>
      <c r="AS212" s="41">
        <f>SUM(ENERO:DICIEMBRE!AS212)</f>
        <v>0</v>
      </c>
      <c r="AT212" s="41">
        <f>SUM(ENERO:DICIEMBRE!AT212)</f>
        <v>0</v>
      </c>
      <c r="AU212" s="41">
        <f>SUM(ENERO:DICIEMBRE!AU212)</f>
        <v>0</v>
      </c>
      <c r="AV212" s="41">
        <f>SUM(ENERO:DICIEMBRE!AV212)</f>
        <v>0</v>
      </c>
      <c r="AW212" s="41">
        <f>SUM(ENERO:DICIEMBRE!AW212)</f>
        <v>0</v>
      </c>
      <c r="AX212" s="41">
        <f>SUM(ENERO:DICIEMBRE!AX212)</f>
        <v>0</v>
      </c>
      <c r="AY212" s="56" t="str">
        <f t="shared" si="117"/>
        <v/>
      </c>
      <c r="CA212" s="18" t="str">
        <f t="shared" si="144"/>
        <v/>
      </c>
      <c r="CB212" s="18" t="str">
        <f t="shared" si="145"/>
        <v/>
      </c>
      <c r="CC212" s="18" t="str">
        <f t="shared" si="146"/>
        <v/>
      </c>
      <c r="CD212" s="18" t="str">
        <f t="shared" si="147"/>
        <v/>
      </c>
      <c r="CE212" s="18" t="str">
        <f t="shared" si="148"/>
        <v/>
      </c>
      <c r="CF212" s="18" t="str">
        <f t="shared" si="149"/>
        <v/>
      </c>
      <c r="CG212" s="18" t="str">
        <f t="shared" si="135"/>
        <v/>
      </c>
      <c r="CH212" s="18" t="str">
        <f t="shared" si="150"/>
        <v/>
      </c>
      <c r="CI212" s="18" t="str">
        <f t="shared" si="136"/>
        <v/>
      </c>
      <c r="CJ212" s="18" t="str">
        <f t="shared" si="151"/>
        <v/>
      </c>
      <c r="CK212" s="18" t="str">
        <f t="shared" si="152"/>
        <v/>
      </c>
      <c r="CL212" s="56"/>
      <c r="CO212" s="370">
        <f t="shared" si="126"/>
        <v>0</v>
      </c>
      <c r="CP212" s="370">
        <f t="shared" si="127"/>
        <v>0</v>
      </c>
      <c r="CQ212" s="370">
        <f t="shared" si="153"/>
        <v>0</v>
      </c>
      <c r="CR212" s="370">
        <f t="shared" si="153"/>
        <v>0</v>
      </c>
      <c r="CS212" s="370">
        <f t="shared" si="129"/>
        <v>0</v>
      </c>
      <c r="CT212" s="370">
        <f t="shared" si="130"/>
        <v>0</v>
      </c>
      <c r="CU212" s="370">
        <f t="shared" si="154"/>
        <v>0</v>
      </c>
      <c r="CV212" s="370">
        <f t="shared" si="154"/>
        <v>0</v>
      </c>
      <c r="CW212" s="370">
        <f t="shared" si="155"/>
        <v>0</v>
      </c>
      <c r="CX212" s="370">
        <f t="shared" si="156"/>
        <v>0</v>
      </c>
      <c r="CY212" s="370">
        <f t="shared" si="134"/>
        <v>0</v>
      </c>
    </row>
    <row r="213" spans="1:103" x14ac:dyDescent="0.25">
      <c r="A213" s="3158" t="s">
        <v>235</v>
      </c>
      <c r="B213" s="413" t="s">
        <v>236</v>
      </c>
      <c r="C213" s="374">
        <f t="shared" si="139"/>
        <v>1</v>
      </c>
      <c r="D213" s="375">
        <f t="shared" si="143"/>
        <v>1</v>
      </c>
      <c r="E213" s="373">
        <f t="shared" si="143"/>
        <v>0</v>
      </c>
      <c r="F213" s="41">
        <f>SUM(ENERO:DICIEMBRE!F213)</f>
        <v>0</v>
      </c>
      <c r="G213" s="41">
        <f>SUM(ENERO:DICIEMBRE!G213)</f>
        <v>0</v>
      </c>
      <c r="H213" s="41">
        <f>SUM(ENERO:DICIEMBRE!H213)</f>
        <v>0</v>
      </c>
      <c r="I213" s="41">
        <f>SUM(ENERO:DICIEMBRE!I213)</f>
        <v>0</v>
      </c>
      <c r="J213" s="41">
        <f>SUM(ENERO:DICIEMBRE!J213)</f>
        <v>0</v>
      </c>
      <c r="K213" s="41">
        <f>SUM(ENERO:DICIEMBRE!K213)</f>
        <v>0</v>
      </c>
      <c r="L213" s="41">
        <f>SUM(ENERO:DICIEMBRE!L213)</f>
        <v>0</v>
      </c>
      <c r="M213" s="41">
        <f>SUM(ENERO:DICIEMBRE!M213)</f>
        <v>0</v>
      </c>
      <c r="N213" s="41">
        <f>SUM(ENERO:DICIEMBRE!N213)</f>
        <v>0</v>
      </c>
      <c r="O213" s="41">
        <f>SUM(ENERO:DICIEMBRE!O213)</f>
        <v>0</v>
      </c>
      <c r="P213" s="41">
        <f>SUM(ENERO:DICIEMBRE!P213)</f>
        <v>0</v>
      </c>
      <c r="Q213" s="41">
        <f>SUM(ENERO:DICIEMBRE!Q213)</f>
        <v>0</v>
      </c>
      <c r="R213" s="41">
        <f>SUM(ENERO:DICIEMBRE!R213)</f>
        <v>0</v>
      </c>
      <c r="S213" s="41">
        <f>SUM(ENERO:DICIEMBRE!S213)</f>
        <v>0</v>
      </c>
      <c r="T213" s="41">
        <f>SUM(ENERO:DICIEMBRE!T213)</f>
        <v>0</v>
      </c>
      <c r="U213" s="41">
        <f>SUM(ENERO:DICIEMBRE!U213)</f>
        <v>0</v>
      </c>
      <c r="V213" s="41">
        <f>SUM(ENERO:DICIEMBRE!V213)</f>
        <v>0</v>
      </c>
      <c r="W213" s="41">
        <f>SUM(ENERO:DICIEMBRE!W213)</f>
        <v>0</v>
      </c>
      <c r="X213" s="41">
        <f>SUM(ENERO:DICIEMBRE!X213)</f>
        <v>0</v>
      </c>
      <c r="Y213" s="41">
        <f>SUM(ENERO:DICIEMBRE!Y213)</f>
        <v>0</v>
      </c>
      <c r="Z213" s="41">
        <f>SUM(ENERO:DICIEMBRE!Z213)</f>
        <v>0</v>
      </c>
      <c r="AA213" s="41">
        <f>SUM(ENERO:DICIEMBRE!AA213)</f>
        <v>0</v>
      </c>
      <c r="AB213" s="41">
        <f>SUM(ENERO:DICIEMBRE!AB213)</f>
        <v>0</v>
      </c>
      <c r="AC213" s="41">
        <f>SUM(ENERO:DICIEMBRE!AC213)</f>
        <v>0</v>
      </c>
      <c r="AD213" s="41">
        <f>SUM(ENERO:DICIEMBRE!AD213)</f>
        <v>1</v>
      </c>
      <c r="AE213" s="41">
        <f>SUM(ENERO:DICIEMBRE!AE213)</f>
        <v>0</v>
      </c>
      <c r="AF213" s="41">
        <f>SUM(ENERO:DICIEMBRE!AF213)</f>
        <v>0</v>
      </c>
      <c r="AG213" s="41">
        <f>SUM(ENERO:DICIEMBRE!AG213)</f>
        <v>0</v>
      </c>
      <c r="AH213" s="41">
        <f>SUM(ENERO:DICIEMBRE!AH213)</f>
        <v>0</v>
      </c>
      <c r="AI213" s="41">
        <f>SUM(ENERO:DICIEMBRE!AI213)</f>
        <v>0</v>
      </c>
      <c r="AJ213" s="41">
        <f>SUM(ENERO:DICIEMBRE!AJ213)</f>
        <v>0</v>
      </c>
      <c r="AK213" s="41">
        <f>SUM(ENERO:DICIEMBRE!AK213)</f>
        <v>0</v>
      </c>
      <c r="AL213" s="41">
        <f>SUM(ENERO:DICIEMBRE!AL213)</f>
        <v>0</v>
      </c>
      <c r="AM213" s="41">
        <f>SUM(ENERO:DICIEMBRE!AM213)</f>
        <v>0</v>
      </c>
      <c r="AN213" s="41">
        <f>SUM(ENERO:DICIEMBRE!AN213)</f>
        <v>0</v>
      </c>
      <c r="AO213" s="41">
        <f>SUM(ENERO:DICIEMBRE!AO213)</f>
        <v>0</v>
      </c>
      <c r="AP213" s="41">
        <f>SUM(ENERO:DICIEMBRE!AP213)</f>
        <v>0</v>
      </c>
      <c r="AQ213" s="41">
        <f>SUM(ENERO:DICIEMBRE!AQ213)</f>
        <v>0</v>
      </c>
      <c r="AR213" s="41">
        <f>SUM(ENERO:DICIEMBRE!AR213)</f>
        <v>0</v>
      </c>
      <c r="AS213" s="41">
        <f>SUM(ENERO:DICIEMBRE!AS213)</f>
        <v>0</v>
      </c>
      <c r="AT213" s="41">
        <f>SUM(ENERO:DICIEMBRE!AT213)</f>
        <v>0</v>
      </c>
      <c r="AU213" s="41">
        <f>SUM(ENERO:DICIEMBRE!AU213)</f>
        <v>0</v>
      </c>
      <c r="AV213" s="41">
        <f>SUM(ENERO:DICIEMBRE!AV213)</f>
        <v>0</v>
      </c>
      <c r="AW213" s="41">
        <f>SUM(ENERO:DICIEMBRE!AW213)</f>
        <v>0</v>
      </c>
      <c r="AX213" s="41">
        <f>SUM(ENERO:DICIEMBRE!AX213)</f>
        <v>0</v>
      </c>
      <c r="AY213" s="56" t="str">
        <f t="shared" si="117"/>
        <v/>
      </c>
      <c r="CA213" s="18" t="str">
        <f t="shared" si="144"/>
        <v/>
      </c>
      <c r="CB213" s="18" t="str">
        <f t="shared" si="145"/>
        <v/>
      </c>
      <c r="CC213" s="18" t="str">
        <f t="shared" si="146"/>
        <v/>
      </c>
      <c r="CD213" s="18" t="str">
        <f t="shared" si="147"/>
        <v/>
      </c>
      <c r="CE213" s="18" t="str">
        <f t="shared" si="148"/>
        <v/>
      </c>
      <c r="CF213" s="18" t="str">
        <f t="shared" si="149"/>
        <v/>
      </c>
      <c r="CG213" s="18" t="str">
        <f t="shared" si="135"/>
        <v/>
      </c>
      <c r="CH213" s="18" t="str">
        <f t="shared" si="150"/>
        <v/>
      </c>
      <c r="CI213" s="18" t="str">
        <f t="shared" si="136"/>
        <v/>
      </c>
      <c r="CJ213" s="18" t="str">
        <f t="shared" si="151"/>
        <v/>
      </c>
      <c r="CK213" s="18" t="str">
        <f t="shared" si="152"/>
        <v/>
      </c>
      <c r="CL213" s="56"/>
      <c r="CO213" s="370">
        <f t="shared" si="126"/>
        <v>0</v>
      </c>
      <c r="CP213" s="370">
        <f t="shared" si="127"/>
        <v>0</v>
      </c>
      <c r="CQ213" s="370">
        <f t="shared" si="153"/>
        <v>0</v>
      </c>
      <c r="CR213" s="370">
        <f t="shared" si="153"/>
        <v>0</v>
      </c>
      <c r="CS213" s="370">
        <f t="shared" si="129"/>
        <v>0</v>
      </c>
      <c r="CT213" s="370">
        <f t="shared" si="130"/>
        <v>0</v>
      </c>
      <c r="CU213" s="370">
        <f t="shared" si="154"/>
        <v>0</v>
      </c>
      <c r="CV213" s="370">
        <f t="shared" si="154"/>
        <v>0</v>
      </c>
      <c r="CW213" s="370">
        <f t="shared" si="155"/>
        <v>0</v>
      </c>
      <c r="CX213" s="370">
        <f t="shared" si="156"/>
        <v>0</v>
      </c>
      <c r="CY213" s="370">
        <f t="shared" si="134"/>
        <v>0</v>
      </c>
    </row>
    <row r="214" spans="1:103" x14ac:dyDescent="0.25">
      <c r="A214" s="3051"/>
      <c r="B214" s="396" t="s">
        <v>237</v>
      </c>
      <c r="C214" s="397">
        <f t="shared" si="139"/>
        <v>0</v>
      </c>
      <c r="D214" s="398">
        <f>SUM(F214+H214+J214+L214+N214+P214+R214+T214+V214+X214+Z214+AB214+AD214+AF214+AH214+AJ214+AL214)</f>
        <v>0</v>
      </c>
      <c r="E214" s="396">
        <f t="shared" si="143"/>
        <v>0</v>
      </c>
      <c r="F214" s="41">
        <f>SUM(ENERO:DICIEMBRE!F214)</f>
        <v>0</v>
      </c>
      <c r="G214" s="41">
        <f>SUM(ENERO:DICIEMBRE!G214)</f>
        <v>0</v>
      </c>
      <c r="H214" s="41">
        <f>SUM(ENERO:DICIEMBRE!H214)</f>
        <v>0</v>
      </c>
      <c r="I214" s="41">
        <f>SUM(ENERO:DICIEMBRE!I214)</f>
        <v>0</v>
      </c>
      <c r="J214" s="41">
        <f>SUM(ENERO:DICIEMBRE!J214)</f>
        <v>0</v>
      </c>
      <c r="K214" s="41">
        <f>SUM(ENERO:DICIEMBRE!K214)</f>
        <v>0</v>
      </c>
      <c r="L214" s="41">
        <f>SUM(ENERO:DICIEMBRE!L214)</f>
        <v>0</v>
      </c>
      <c r="M214" s="41">
        <f>SUM(ENERO:DICIEMBRE!M214)</f>
        <v>0</v>
      </c>
      <c r="N214" s="41">
        <f>SUM(ENERO:DICIEMBRE!N214)</f>
        <v>0</v>
      </c>
      <c r="O214" s="41">
        <f>SUM(ENERO:DICIEMBRE!O214)</f>
        <v>0</v>
      </c>
      <c r="P214" s="41">
        <f>SUM(ENERO:DICIEMBRE!P214)</f>
        <v>0</v>
      </c>
      <c r="Q214" s="41">
        <f>SUM(ENERO:DICIEMBRE!Q214)</f>
        <v>0</v>
      </c>
      <c r="R214" s="41">
        <f>SUM(ENERO:DICIEMBRE!R214)</f>
        <v>0</v>
      </c>
      <c r="S214" s="41">
        <f>SUM(ENERO:DICIEMBRE!S214)</f>
        <v>0</v>
      </c>
      <c r="T214" s="41">
        <f>SUM(ENERO:DICIEMBRE!T214)</f>
        <v>0</v>
      </c>
      <c r="U214" s="41">
        <f>SUM(ENERO:DICIEMBRE!U214)</f>
        <v>0</v>
      </c>
      <c r="V214" s="41">
        <f>SUM(ENERO:DICIEMBRE!V214)</f>
        <v>0</v>
      </c>
      <c r="W214" s="41">
        <f>SUM(ENERO:DICIEMBRE!W214)</f>
        <v>0</v>
      </c>
      <c r="X214" s="41">
        <f>SUM(ENERO:DICIEMBRE!X214)</f>
        <v>0</v>
      </c>
      <c r="Y214" s="41">
        <f>SUM(ENERO:DICIEMBRE!Y214)</f>
        <v>0</v>
      </c>
      <c r="Z214" s="41">
        <f>SUM(ENERO:DICIEMBRE!Z214)</f>
        <v>0</v>
      </c>
      <c r="AA214" s="41">
        <f>SUM(ENERO:DICIEMBRE!AA214)</f>
        <v>0</v>
      </c>
      <c r="AB214" s="41">
        <f>SUM(ENERO:DICIEMBRE!AB214)</f>
        <v>0</v>
      </c>
      <c r="AC214" s="41">
        <f>SUM(ENERO:DICIEMBRE!AC214)</f>
        <v>0</v>
      </c>
      <c r="AD214" s="41">
        <f>SUM(ENERO:DICIEMBRE!AD214)</f>
        <v>0</v>
      </c>
      <c r="AE214" s="41">
        <f>SUM(ENERO:DICIEMBRE!AE214)</f>
        <v>0</v>
      </c>
      <c r="AF214" s="41">
        <f>SUM(ENERO:DICIEMBRE!AF214)</f>
        <v>0</v>
      </c>
      <c r="AG214" s="41">
        <f>SUM(ENERO:DICIEMBRE!AG214)</f>
        <v>0</v>
      </c>
      <c r="AH214" s="41">
        <f>SUM(ENERO:DICIEMBRE!AH214)</f>
        <v>0</v>
      </c>
      <c r="AI214" s="41">
        <f>SUM(ENERO:DICIEMBRE!AI214)</f>
        <v>0</v>
      </c>
      <c r="AJ214" s="41">
        <f>SUM(ENERO:DICIEMBRE!AJ214)</f>
        <v>0</v>
      </c>
      <c r="AK214" s="41">
        <f>SUM(ENERO:DICIEMBRE!AK214)</f>
        <v>0</v>
      </c>
      <c r="AL214" s="41">
        <f>SUM(ENERO:DICIEMBRE!AL214)</f>
        <v>0</v>
      </c>
      <c r="AM214" s="41">
        <f>SUM(ENERO:DICIEMBRE!AM214)</f>
        <v>0</v>
      </c>
      <c r="AN214" s="41">
        <f>SUM(ENERO:DICIEMBRE!AN214)</f>
        <v>0</v>
      </c>
      <c r="AO214" s="41">
        <f>SUM(ENERO:DICIEMBRE!AO214)</f>
        <v>0</v>
      </c>
      <c r="AP214" s="41">
        <f>SUM(ENERO:DICIEMBRE!AP214)</f>
        <v>0</v>
      </c>
      <c r="AQ214" s="41">
        <f>SUM(ENERO:DICIEMBRE!AQ214)</f>
        <v>0</v>
      </c>
      <c r="AR214" s="41">
        <f>SUM(ENERO:DICIEMBRE!AR214)</f>
        <v>0</v>
      </c>
      <c r="AS214" s="41">
        <f>SUM(ENERO:DICIEMBRE!AS214)</f>
        <v>0</v>
      </c>
      <c r="AT214" s="41">
        <f>SUM(ENERO:DICIEMBRE!AT214)</f>
        <v>0</v>
      </c>
      <c r="AU214" s="41">
        <f>SUM(ENERO:DICIEMBRE!AU214)</f>
        <v>0</v>
      </c>
      <c r="AV214" s="41">
        <f>SUM(ENERO:DICIEMBRE!AV214)</f>
        <v>0</v>
      </c>
      <c r="AW214" s="41">
        <f>SUM(ENERO:DICIEMBRE!AW214)</f>
        <v>0</v>
      </c>
      <c r="AX214" s="41">
        <f>SUM(ENERO:DICIEMBRE!AX214)</f>
        <v>0</v>
      </c>
      <c r="AY214" s="56" t="str">
        <f t="shared" si="117"/>
        <v/>
      </c>
      <c r="CA214" s="18" t="str">
        <f t="shared" si="144"/>
        <v/>
      </c>
      <c r="CB214" s="18" t="str">
        <f t="shared" si="145"/>
        <v/>
      </c>
      <c r="CC214" s="18" t="str">
        <f t="shared" si="146"/>
        <v/>
      </c>
      <c r="CD214" s="18" t="str">
        <f t="shared" si="147"/>
        <v/>
      </c>
      <c r="CE214" s="18" t="str">
        <f t="shared" si="148"/>
        <v/>
      </c>
      <c r="CF214" s="18" t="str">
        <f t="shared" si="149"/>
        <v/>
      </c>
      <c r="CG214" s="18" t="str">
        <f t="shared" si="135"/>
        <v/>
      </c>
      <c r="CH214" s="18" t="str">
        <f t="shared" si="150"/>
        <v/>
      </c>
      <c r="CI214" s="18" t="str">
        <f t="shared" si="136"/>
        <v/>
      </c>
      <c r="CJ214" s="18" t="str">
        <f t="shared" si="151"/>
        <v/>
      </c>
      <c r="CK214" s="18" t="str">
        <f t="shared" si="152"/>
        <v/>
      </c>
      <c r="CL214" s="56"/>
      <c r="CO214" s="370">
        <f t="shared" si="126"/>
        <v>0</v>
      </c>
      <c r="CP214" s="370">
        <f t="shared" si="127"/>
        <v>0</v>
      </c>
      <c r="CQ214" s="370">
        <f t="shared" si="153"/>
        <v>0</v>
      </c>
      <c r="CR214" s="370">
        <f t="shared" si="153"/>
        <v>0</v>
      </c>
      <c r="CS214" s="370">
        <f t="shared" si="129"/>
        <v>0</v>
      </c>
      <c r="CT214" s="370">
        <f t="shared" si="130"/>
        <v>0</v>
      </c>
      <c r="CU214" s="370">
        <f t="shared" si="154"/>
        <v>0</v>
      </c>
      <c r="CV214" s="370">
        <f t="shared" si="154"/>
        <v>0</v>
      </c>
      <c r="CW214" s="370">
        <f t="shared" si="155"/>
        <v>0</v>
      </c>
      <c r="CX214" s="370">
        <f t="shared" si="156"/>
        <v>0</v>
      </c>
      <c r="CY214" s="370">
        <f t="shared" si="134"/>
        <v>0</v>
      </c>
    </row>
    <row r="215" spans="1:103" x14ac:dyDescent="0.25">
      <c r="A215" s="3051"/>
      <c r="B215" s="410" t="s">
        <v>238</v>
      </c>
      <c r="C215" s="409">
        <f t="shared" si="139"/>
        <v>1</v>
      </c>
      <c r="D215" s="400">
        <f>SUM(F215+H215+J215+L215+N215+P215+R215+T215+V215+X215+Z215+AB215+AD215+AF215+AH215+AJ215+AL215)</f>
        <v>1</v>
      </c>
      <c r="E215" s="410">
        <f>SUM(G215+I215+K215+M215+O215+Q215+S215+U215+W215+Y215+AA215+AC215+AE215+AG215+AI215+AK215+AM215)</f>
        <v>0</v>
      </c>
      <c r="F215" s="41">
        <f>SUM(ENERO:DICIEMBRE!F215)</f>
        <v>0</v>
      </c>
      <c r="G215" s="41">
        <f>SUM(ENERO:DICIEMBRE!G215)</f>
        <v>0</v>
      </c>
      <c r="H215" s="41">
        <f>SUM(ENERO:DICIEMBRE!H215)</f>
        <v>0</v>
      </c>
      <c r="I215" s="41">
        <f>SUM(ENERO:DICIEMBRE!I215)</f>
        <v>0</v>
      </c>
      <c r="J215" s="41">
        <f>SUM(ENERO:DICIEMBRE!J215)</f>
        <v>0</v>
      </c>
      <c r="K215" s="41">
        <f>SUM(ENERO:DICIEMBRE!K215)</f>
        <v>0</v>
      </c>
      <c r="L215" s="41">
        <f>SUM(ENERO:DICIEMBRE!L215)</f>
        <v>0</v>
      </c>
      <c r="M215" s="41">
        <f>SUM(ENERO:DICIEMBRE!M215)</f>
        <v>0</v>
      </c>
      <c r="N215" s="41">
        <f>SUM(ENERO:DICIEMBRE!N215)</f>
        <v>0</v>
      </c>
      <c r="O215" s="41">
        <f>SUM(ENERO:DICIEMBRE!O215)</f>
        <v>0</v>
      </c>
      <c r="P215" s="41">
        <f>SUM(ENERO:DICIEMBRE!P215)</f>
        <v>0</v>
      </c>
      <c r="Q215" s="41">
        <f>SUM(ENERO:DICIEMBRE!Q215)</f>
        <v>0</v>
      </c>
      <c r="R215" s="41">
        <f>SUM(ENERO:DICIEMBRE!R215)</f>
        <v>0</v>
      </c>
      <c r="S215" s="41">
        <f>SUM(ENERO:DICIEMBRE!S215)</f>
        <v>0</v>
      </c>
      <c r="T215" s="41">
        <f>SUM(ENERO:DICIEMBRE!T215)</f>
        <v>1</v>
      </c>
      <c r="U215" s="41">
        <f>SUM(ENERO:DICIEMBRE!U215)</f>
        <v>0</v>
      </c>
      <c r="V215" s="41">
        <f>SUM(ENERO:DICIEMBRE!V215)</f>
        <v>0</v>
      </c>
      <c r="W215" s="41">
        <f>SUM(ENERO:DICIEMBRE!W215)</f>
        <v>0</v>
      </c>
      <c r="X215" s="41">
        <f>SUM(ENERO:DICIEMBRE!X215)</f>
        <v>0</v>
      </c>
      <c r="Y215" s="41">
        <f>SUM(ENERO:DICIEMBRE!Y215)</f>
        <v>0</v>
      </c>
      <c r="Z215" s="41">
        <f>SUM(ENERO:DICIEMBRE!Z215)</f>
        <v>0</v>
      </c>
      <c r="AA215" s="41">
        <f>SUM(ENERO:DICIEMBRE!AA215)</f>
        <v>0</v>
      </c>
      <c r="AB215" s="41">
        <f>SUM(ENERO:DICIEMBRE!AB215)</f>
        <v>0</v>
      </c>
      <c r="AC215" s="41">
        <f>SUM(ENERO:DICIEMBRE!AC215)</f>
        <v>0</v>
      </c>
      <c r="AD215" s="41">
        <f>SUM(ENERO:DICIEMBRE!AD215)</f>
        <v>0</v>
      </c>
      <c r="AE215" s="41">
        <f>SUM(ENERO:DICIEMBRE!AE215)</f>
        <v>0</v>
      </c>
      <c r="AF215" s="41">
        <f>SUM(ENERO:DICIEMBRE!AF215)</f>
        <v>0</v>
      </c>
      <c r="AG215" s="41">
        <f>SUM(ENERO:DICIEMBRE!AG215)</f>
        <v>0</v>
      </c>
      <c r="AH215" s="41">
        <f>SUM(ENERO:DICIEMBRE!AH215)</f>
        <v>0</v>
      </c>
      <c r="AI215" s="41">
        <f>SUM(ENERO:DICIEMBRE!AI215)</f>
        <v>0</v>
      </c>
      <c r="AJ215" s="41">
        <f>SUM(ENERO:DICIEMBRE!AJ215)</f>
        <v>0</v>
      </c>
      <c r="AK215" s="41">
        <f>SUM(ENERO:DICIEMBRE!AK215)</f>
        <v>0</v>
      </c>
      <c r="AL215" s="41">
        <f>SUM(ENERO:DICIEMBRE!AL215)</f>
        <v>0</v>
      </c>
      <c r="AM215" s="41">
        <f>SUM(ENERO:DICIEMBRE!AM215)</f>
        <v>0</v>
      </c>
      <c r="AN215" s="41">
        <f>SUM(ENERO:DICIEMBRE!AN215)</f>
        <v>0</v>
      </c>
      <c r="AO215" s="41">
        <f>SUM(ENERO:DICIEMBRE!AO215)</f>
        <v>0</v>
      </c>
      <c r="AP215" s="41">
        <f>SUM(ENERO:DICIEMBRE!AP215)</f>
        <v>0</v>
      </c>
      <c r="AQ215" s="41">
        <f>SUM(ENERO:DICIEMBRE!AQ215)</f>
        <v>0</v>
      </c>
      <c r="AR215" s="41">
        <f>SUM(ENERO:DICIEMBRE!AR215)</f>
        <v>0</v>
      </c>
      <c r="AS215" s="41">
        <f>SUM(ENERO:DICIEMBRE!AS215)</f>
        <v>0</v>
      </c>
      <c r="AT215" s="41">
        <f>SUM(ENERO:DICIEMBRE!AT215)</f>
        <v>0</v>
      </c>
      <c r="AU215" s="41">
        <f>SUM(ENERO:DICIEMBRE!AU215)</f>
        <v>0</v>
      </c>
      <c r="AV215" s="41">
        <f>SUM(ENERO:DICIEMBRE!AV215)</f>
        <v>0</v>
      </c>
      <c r="AW215" s="41">
        <f>SUM(ENERO:DICIEMBRE!AW215)</f>
        <v>0</v>
      </c>
      <c r="AX215" s="41">
        <f>SUM(ENERO:DICIEMBRE!AX215)</f>
        <v>0</v>
      </c>
      <c r="AY215" s="56" t="str">
        <f t="shared" si="117"/>
        <v/>
      </c>
      <c r="CA215" s="18" t="str">
        <f t="shared" si="144"/>
        <v/>
      </c>
      <c r="CB215" s="18" t="str">
        <f t="shared" si="145"/>
        <v/>
      </c>
      <c r="CC215" s="18" t="str">
        <f t="shared" si="146"/>
        <v/>
      </c>
      <c r="CD215" s="18" t="str">
        <f t="shared" si="147"/>
        <v/>
      </c>
      <c r="CE215" s="18" t="str">
        <f t="shared" si="148"/>
        <v/>
      </c>
      <c r="CF215" s="18" t="str">
        <f t="shared" si="149"/>
        <v/>
      </c>
      <c r="CG215" s="18" t="str">
        <f t="shared" si="135"/>
        <v/>
      </c>
      <c r="CH215" s="18" t="str">
        <f t="shared" si="150"/>
        <v/>
      </c>
      <c r="CI215" s="18" t="str">
        <f t="shared" si="136"/>
        <v/>
      </c>
      <c r="CJ215" s="18" t="str">
        <f t="shared" si="151"/>
        <v/>
      </c>
      <c r="CK215" s="18" t="str">
        <f t="shared" si="152"/>
        <v/>
      </c>
      <c r="CL215" s="56"/>
      <c r="CO215" s="370">
        <f t="shared" si="126"/>
        <v>0</v>
      </c>
      <c r="CP215" s="370">
        <f t="shared" si="127"/>
        <v>0</v>
      </c>
      <c r="CQ215" s="370">
        <f t="shared" si="153"/>
        <v>0</v>
      </c>
      <c r="CR215" s="370">
        <f t="shared" si="153"/>
        <v>0</v>
      </c>
      <c r="CS215" s="370">
        <f t="shared" si="129"/>
        <v>0</v>
      </c>
      <c r="CT215" s="370">
        <f t="shared" si="130"/>
        <v>0</v>
      </c>
      <c r="CU215" s="370">
        <f t="shared" si="154"/>
        <v>0</v>
      </c>
      <c r="CV215" s="370">
        <f t="shared" si="154"/>
        <v>0</v>
      </c>
      <c r="CW215" s="370">
        <f t="shared" si="155"/>
        <v>0</v>
      </c>
      <c r="CX215" s="370">
        <f t="shared" si="156"/>
        <v>0</v>
      </c>
      <c r="CY215" s="370">
        <f t="shared" si="134"/>
        <v>0</v>
      </c>
    </row>
    <row r="216" spans="1:103" x14ac:dyDescent="0.25">
      <c r="A216" s="3051"/>
      <c r="B216" s="410" t="s">
        <v>239</v>
      </c>
      <c r="C216" s="409">
        <f t="shared" si="139"/>
        <v>1</v>
      </c>
      <c r="D216" s="400">
        <f>SUM(F216+H216+J216+L216+N216+P216+R216+T216+V216+X216+Z216+AB216+AD216+AF216+AH216+AJ216+AL216)</f>
        <v>0</v>
      </c>
      <c r="E216" s="410">
        <f>SUM(G216+I216+K216+M216+O216+Q216+S216+U216+W216+Y216+AA216+AC216+AE216+AG216+AI216+AK216+AM216)</f>
        <v>1</v>
      </c>
      <c r="F216" s="41">
        <f>SUM(ENERO:DICIEMBRE!F216)</f>
        <v>0</v>
      </c>
      <c r="G216" s="41">
        <f>SUM(ENERO:DICIEMBRE!G216)</f>
        <v>0</v>
      </c>
      <c r="H216" s="41">
        <f>SUM(ENERO:DICIEMBRE!H216)</f>
        <v>0</v>
      </c>
      <c r="I216" s="41">
        <f>SUM(ENERO:DICIEMBRE!I216)</f>
        <v>0</v>
      </c>
      <c r="J216" s="41">
        <f>SUM(ENERO:DICIEMBRE!J216)</f>
        <v>0</v>
      </c>
      <c r="K216" s="41">
        <f>SUM(ENERO:DICIEMBRE!K216)</f>
        <v>0</v>
      </c>
      <c r="L216" s="41">
        <f>SUM(ENERO:DICIEMBRE!L216)</f>
        <v>0</v>
      </c>
      <c r="M216" s="41">
        <f>SUM(ENERO:DICIEMBRE!M216)</f>
        <v>0</v>
      </c>
      <c r="N216" s="41">
        <f>SUM(ENERO:DICIEMBRE!N216)</f>
        <v>0</v>
      </c>
      <c r="O216" s="41">
        <f>SUM(ENERO:DICIEMBRE!O216)</f>
        <v>0</v>
      </c>
      <c r="P216" s="41">
        <f>SUM(ENERO:DICIEMBRE!P216)</f>
        <v>0</v>
      </c>
      <c r="Q216" s="41">
        <f>SUM(ENERO:DICIEMBRE!Q216)</f>
        <v>0</v>
      </c>
      <c r="R216" s="41">
        <f>SUM(ENERO:DICIEMBRE!R216)</f>
        <v>0</v>
      </c>
      <c r="S216" s="41">
        <f>SUM(ENERO:DICIEMBRE!S216)</f>
        <v>0</v>
      </c>
      <c r="T216" s="41">
        <f>SUM(ENERO:DICIEMBRE!T216)</f>
        <v>0</v>
      </c>
      <c r="U216" s="41">
        <f>SUM(ENERO:DICIEMBRE!U216)</f>
        <v>0</v>
      </c>
      <c r="V216" s="41">
        <f>SUM(ENERO:DICIEMBRE!V216)</f>
        <v>0</v>
      </c>
      <c r="W216" s="41">
        <f>SUM(ENERO:DICIEMBRE!W216)</f>
        <v>0</v>
      </c>
      <c r="X216" s="41">
        <f>SUM(ENERO:DICIEMBRE!X216)</f>
        <v>0</v>
      </c>
      <c r="Y216" s="41">
        <f>SUM(ENERO:DICIEMBRE!Y216)</f>
        <v>0</v>
      </c>
      <c r="Z216" s="41">
        <f>SUM(ENERO:DICIEMBRE!Z216)</f>
        <v>0</v>
      </c>
      <c r="AA216" s="41">
        <f>SUM(ENERO:DICIEMBRE!AA216)</f>
        <v>1</v>
      </c>
      <c r="AB216" s="41">
        <f>SUM(ENERO:DICIEMBRE!AB216)</f>
        <v>0</v>
      </c>
      <c r="AC216" s="41">
        <f>SUM(ENERO:DICIEMBRE!AC216)</f>
        <v>0</v>
      </c>
      <c r="AD216" s="41">
        <f>SUM(ENERO:DICIEMBRE!AD216)</f>
        <v>0</v>
      </c>
      <c r="AE216" s="41">
        <f>SUM(ENERO:DICIEMBRE!AE216)</f>
        <v>0</v>
      </c>
      <c r="AF216" s="41">
        <f>SUM(ENERO:DICIEMBRE!AF216)</f>
        <v>0</v>
      </c>
      <c r="AG216" s="41">
        <f>SUM(ENERO:DICIEMBRE!AG216)</f>
        <v>0</v>
      </c>
      <c r="AH216" s="41">
        <f>SUM(ENERO:DICIEMBRE!AH216)</f>
        <v>0</v>
      </c>
      <c r="AI216" s="41">
        <f>SUM(ENERO:DICIEMBRE!AI216)</f>
        <v>0</v>
      </c>
      <c r="AJ216" s="41">
        <f>SUM(ENERO:DICIEMBRE!AJ216)</f>
        <v>0</v>
      </c>
      <c r="AK216" s="41">
        <f>SUM(ENERO:DICIEMBRE!AK216)</f>
        <v>0</v>
      </c>
      <c r="AL216" s="41">
        <f>SUM(ENERO:DICIEMBRE!AL216)</f>
        <v>0</v>
      </c>
      <c r="AM216" s="41">
        <f>SUM(ENERO:DICIEMBRE!AM216)</f>
        <v>0</v>
      </c>
      <c r="AN216" s="41">
        <f>SUM(ENERO:DICIEMBRE!AN216)</f>
        <v>0</v>
      </c>
      <c r="AO216" s="41">
        <f>SUM(ENERO:DICIEMBRE!AO216)</f>
        <v>0</v>
      </c>
      <c r="AP216" s="41">
        <f>SUM(ENERO:DICIEMBRE!AP216)</f>
        <v>0</v>
      </c>
      <c r="AQ216" s="41">
        <f>SUM(ENERO:DICIEMBRE!AQ216)</f>
        <v>0</v>
      </c>
      <c r="AR216" s="41">
        <f>SUM(ENERO:DICIEMBRE!AR216)</f>
        <v>0</v>
      </c>
      <c r="AS216" s="41">
        <f>SUM(ENERO:DICIEMBRE!AS216)</f>
        <v>0</v>
      </c>
      <c r="AT216" s="41">
        <f>SUM(ENERO:DICIEMBRE!AT216)</f>
        <v>0</v>
      </c>
      <c r="AU216" s="41">
        <f>SUM(ENERO:DICIEMBRE!AU216)</f>
        <v>0</v>
      </c>
      <c r="AV216" s="41">
        <f>SUM(ENERO:DICIEMBRE!AV216)</f>
        <v>0</v>
      </c>
      <c r="AW216" s="41">
        <f>SUM(ENERO:DICIEMBRE!AW216)</f>
        <v>0</v>
      </c>
      <c r="AX216" s="41">
        <f>SUM(ENERO:DICIEMBRE!AX216)</f>
        <v>0</v>
      </c>
      <c r="AY216" s="56" t="str">
        <f t="shared" si="117"/>
        <v/>
      </c>
      <c r="CA216" s="18" t="str">
        <f t="shared" si="144"/>
        <v/>
      </c>
      <c r="CB216" s="18" t="str">
        <f t="shared" si="145"/>
        <v/>
      </c>
      <c r="CC216" s="18" t="str">
        <f t="shared" si="146"/>
        <v/>
      </c>
      <c r="CD216" s="18" t="str">
        <f t="shared" si="147"/>
        <v/>
      </c>
      <c r="CE216" s="18" t="str">
        <f t="shared" si="148"/>
        <v/>
      </c>
      <c r="CF216" s="18" t="str">
        <f t="shared" si="149"/>
        <v/>
      </c>
      <c r="CG216" s="18" t="str">
        <f t="shared" si="135"/>
        <v/>
      </c>
      <c r="CH216" s="18" t="str">
        <f t="shared" si="150"/>
        <v/>
      </c>
      <c r="CI216" s="18" t="str">
        <f t="shared" si="136"/>
        <v/>
      </c>
      <c r="CJ216" s="18" t="str">
        <f t="shared" si="151"/>
        <v/>
      </c>
      <c r="CK216" s="18" t="str">
        <f t="shared" si="152"/>
        <v/>
      </c>
      <c r="CL216" s="56"/>
      <c r="CO216" s="370">
        <f t="shared" si="126"/>
        <v>0</v>
      </c>
      <c r="CP216" s="370">
        <f t="shared" si="127"/>
        <v>0</v>
      </c>
      <c r="CQ216" s="370">
        <f t="shared" si="153"/>
        <v>0</v>
      </c>
      <c r="CR216" s="370">
        <f t="shared" si="153"/>
        <v>0</v>
      </c>
      <c r="CS216" s="370">
        <f t="shared" si="129"/>
        <v>0</v>
      </c>
      <c r="CT216" s="370">
        <f t="shared" si="130"/>
        <v>0</v>
      </c>
      <c r="CU216" s="370">
        <f t="shared" si="154"/>
        <v>0</v>
      </c>
      <c r="CV216" s="370">
        <f t="shared" si="154"/>
        <v>0</v>
      </c>
      <c r="CW216" s="370">
        <f t="shared" si="155"/>
        <v>0</v>
      </c>
      <c r="CX216" s="370">
        <f t="shared" si="156"/>
        <v>0</v>
      </c>
      <c r="CY216" s="370">
        <f t="shared" si="134"/>
        <v>0</v>
      </c>
    </row>
    <row r="217" spans="1:103" x14ac:dyDescent="0.25">
      <c r="A217" s="3037"/>
      <c r="B217" s="377" t="s">
        <v>240</v>
      </c>
      <c r="C217" s="416">
        <f t="shared" si="139"/>
        <v>8</v>
      </c>
      <c r="D217" s="417">
        <f>SUM(F217+H217+J217+L217+N217+P217+R217+T217+V217+X217+Z217+AB217+AD217+AF217+AH217+AJ217+AL217)</f>
        <v>6</v>
      </c>
      <c r="E217" s="377">
        <f t="shared" si="143"/>
        <v>2</v>
      </c>
      <c r="F217" s="41">
        <f>SUM(ENERO:DICIEMBRE!F217)</f>
        <v>0</v>
      </c>
      <c r="G217" s="41">
        <f>SUM(ENERO:DICIEMBRE!G217)</f>
        <v>0</v>
      </c>
      <c r="H217" s="41">
        <f>SUM(ENERO:DICIEMBRE!H217)</f>
        <v>0</v>
      </c>
      <c r="I217" s="41">
        <f>SUM(ENERO:DICIEMBRE!I217)</f>
        <v>0</v>
      </c>
      <c r="J217" s="41">
        <f>SUM(ENERO:DICIEMBRE!J217)</f>
        <v>0</v>
      </c>
      <c r="K217" s="41">
        <f>SUM(ENERO:DICIEMBRE!K217)</f>
        <v>0</v>
      </c>
      <c r="L217" s="41">
        <f>SUM(ENERO:DICIEMBRE!L217)</f>
        <v>4</v>
      </c>
      <c r="M217" s="41">
        <f>SUM(ENERO:DICIEMBRE!M217)</f>
        <v>1</v>
      </c>
      <c r="N217" s="41">
        <f>SUM(ENERO:DICIEMBRE!N217)</f>
        <v>1</v>
      </c>
      <c r="O217" s="41">
        <f>SUM(ENERO:DICIEMBRE!O217)</f>
        <v>0</v>
      </c>
      <c r="P217" s="41">
        <f>SUM(ENERO:DICIEMBRE!P217)</f>
        <v>0</v>
      </c>
      <c r="Q217" s="41">
        <f>SUM(ENERO:DICIEMBRE!Q217)</f>
        <v>0</v>
      </c>
      <c r="R217" s="41">
        <f>SUM(ENERO:DICIEMBRE!R217)</f>
        <v>0</v>
      </c>
      <c r="S217" s="41">
        <f>SUM(ENERO:DICIEMBRE!S217)</f>
        <v>0</v>
      </c>
      <c r="T217" s="41">
        <f>SUM(ENERO:DICIEMBRE!T217)</f>
        <v>0</v>
      </c>
      <c r="U217" s="41">
        <f>SUM(ENERO:DICIEMBRE!U217)</f>
        <v>0</v>
      </c>
      <c r="V217" s="41">
        <f>SUM(ENERO:DICIEMBRE!V217)</f>
        <v>0</v>
      </c>
      <c r="W217" s="41">
        <f>SUM(ENERO:DICIEMBRE!W217)</f>
        <v>0</v>
      </c>
      <c r="X217" s="41">
        <f>SUM(ENERO:DICIEMBRE!X217)</f>
        <v>1</v>
      </c>
      <c r="Y217" s="41">
        <f>SUM(ENERO:DICIEMBRE!Y217)</f>
        <v>1</v>
      </c>
      <c r="Z217" s="41">
        <f>SUM(ENERO:DICIEMBRE!Z217)</f>
        <v>0</v>
      </c>
      <c r="AA217" s="41">
        <f>SUM(ENERO:DICIEMBRE!AA217)</f>
        <v>0</v>
      </c>
      <c r="AB217" s="41">
        <f>SUM(ENERO:DICIEMBRE!AB217)</f>
        <v>0</v>
      </c>
      <c r="AC217" s="41">
        <f>SUM(ENERO:DICIEMBRE!AC217)</f>
        <v>0</v>
      </c>
      <c r="AD217" s="41">
        <f>SUM(ENERO:DICIEMBRE!AD217)</f>
        <v>0</v>
      </c>
      <c r="AE217" s="41">
        <f>SUM(ENERO:DICIEMBRE!AE217)</f>
        <v>0</v>
      </c>
      <c r="AF217" s="41">
        <f>SUM(ENERO:DICIEMBRE!AF217)</f>
        <v>0</v>
      </c>
      <c r="AG217" s="41">
        <f>SUM(ENERO:DICIEMBRE!AG217)</f>
        <v>0</v>
      </c>
      <c r="AH217" s="41">
        <f>SUM(ENERO:DICIEMBRE!AH217)</f>
        <v>0</v>
      </c>
      <c r="AI217" s="41">
        <f>SUM(ENERO:DICIEMBRE!AI217)</f>
        <v>0</v>
      </c>
      <c r="AJ217" s="41">
        <f>SUM(ENERO:DICIEMBRE!AJ217)</f>
        <v>0</v>
      </c>
      <c r="AK217" s="41">
        <f>SUM(ENERO:DICIEMBRE!AK217)</f>
        <v>0</v>
      </c>
      <c r="AL217" s="41">
        <f>SUM(ENERO:DICIEMBRE!AL217)</f>
        <v>0</v>
      </c>
      <c r="AM217" s="41">
        <f>SUM(ENERO:DICIEMBRE!AM217)</f>
        <v>0</v>
      </c>
      <c r="AN217" s="41">
        <f>SUM(ENERO:DICIEMBRE!AN217)</f>
        <v>0</v>
      </c>
      <c r="AO217" s="41">
        <f>SUM(ENERO:DICIEMBRE!AO217)</f>
        <v>0</v>
      </c>
      <c r="AP217" s="41">
        <f>SUM(ENERO:DICIEMBRE!AP217)</f>
        <v>0</v>
      </c>
      <c r="AQ217" s="41">
        <f>SUM(ENERO:DICIEMBRE!AQ217)</f>
        <v>0</v>
      </c>
      <c r="AR217" s="41">
        <f>SUM(ENERO:DICIEMBRE!AR217)</f>
        <v>0</v>
      </c>
      <c r="AS217" s="41">
        <f>SUM(ENERO:DICIEMBRE!AS217)</f>
        <v>4</v>
      </c>
      <c r="AT217" s="41">
        <f>SUM(ENERO:DICIEMBRE!AT217)</f>
        <v>0</v>
      </c>
      <c r="AU217" s="41">
        <f>SUM(ENERO:DICIEMBRE!AU217)</f>
        <v>0</v>
      </c>
      <c r="AV217" s="41">
        <f>SUM(ENERO:DICIEMBRE!AV217)</f>
        <v>0</v>
      </c>
      <c r="AW217" s="41">
        <f>SUM(ENERO:DICIEMBRE!AW217)</f>
        <v>0</v>
      </c>
      <c r="AX217" s="41">
        <f>SUM(ENERO:DICIEMBRE!AX217)</f>
        <v>0</v>
      </c>
      <c r="AY217" s="56" t="str">
        <f t="shared" si="117"/>
        <v/>
      </c>
      <c r="CA217" s="18" t="str">
        <f t="shared" si="144"/>
        <v/>
      </c>
      <c r="CB217" s="18" t="str">
        <f t="shared" si="145"/>
        <v/>
      </c>
      <c r="CC217" s="18" t="str">
        <f t="shared" si="146"/>
        <v/>
      </c>
      <c r="CD217" s="18" t="str">
        <f t="shared" si="147"/>
        <v/>
      </c>
      <c r="CE217" s="18" t="str">
        <f t="shared" si="148"/>
        <v/>
      </c>
      <c r="CF217" s="18" t="str">
        <f t="shared" si="149"/>
        <v/>
      </c>
      <c r="CG217" s="18" t="str">
        <f t="shared" si="135"/>
        <v/>
      </c>
      <c r="CH217" s="18" t="str">
        <f t="shared" si="150"/>
        <v/>
      </c>
      <c r="CI217" s="18" t="str">
        <f t="shared" si="136"/>
        <v/>
      </c>
      <c r="CJ217" s="18" t="str">
        <f t="shared" si="151"/>
        <v/>
      </c>
      <c r="CK217" s="18" t="str">
        <f t="shared" si="152"/>
        <v/>
      </c>
      <c r="CL217" s="56"/>
      <c r="CO217" s="370">
        <f t="shared" si="126"/>
        <v>0</v>
      </c>
      <c r="CP217" s="370">
        <f t="shared" si="127"/>
        <v>0</v>
      </c>
      <c r="CQ217" s="370">
        <f t="shared" si="153"/>
        <v>0</v>
      </c>
      <c r="CR217" s="370">
        <f t="shared" si="153"/>
        <v>0</v>
      </c>
      <c r="CS217" s="370">
        <f t="shared" si="129"/>
        <v>0</v>
      </c>
      <c r="CT217" s="370">
        <f t="shared" si="130"/>
        <v>0</v>
      </c>
      <c r="CU217" s="370">
        <f t="shared" si="154"/>
        <v>0</v>
      </c>
      <c r="CV217" s="370">
        <f t="shared" si="154"/>
        <v>0</v>
      </c>
      <c r="CW217" s="370">
        <f t="shared" si="155"/>
        <v>0</v>
      </c>
      <c r="CX217" s="370">
        <f t="shared" si="156"/>
        <v>0</v>
      </c>
      <c r="CY217" s="370">
        <f t="shared" si="134"/>
        <v>0</v>
      </c>
    </row>
    <row r="218" spans="1:103" x14ac:dyDescent="0.25">
      <c r="A218" s="3158" t="s">
        <v>241</v>
      </c>
      <c r="B218" s="373" t="s">
        <v>242</v>
      </c>
      <c r="C218" s="374">
        <f t="shared" si="139"/>
        <v>10</v>
      </c>
      <c r="D218" s="375">
        <f>SUM(F218+H218+J218+L218+N218)</f>
        <v>8</v>
      </c>
      <c r="E218" s="373">
        <f t="shared" ref="D218:E221" si="157">SUM(G218+I218+K218+M218+O218)</f>
        <v>2</v>
      </c>
      <c r="F218" s="41">
        <f>SUM(ENERO:DICIEMBRE!F218)</f>
        <v>0</v>
      </c>
      <c r="G218" s="41">
        <f>SUM(ENERO:DICIEMBRE!G218)</f>
        <v>0</v>
      </c>
      <c r="H218" s="41">
        <f>SUM(ENERO:DICIEMBRE!H218)</f>
        <v>5</v>
      </c>
      <c r="I218" s="41">
        <f>SUM(ENERO:DICIEMBRE!I218)</f>
        <v>1</v>
      </c>
      <c r="J218" s="41">
        <f>SUM(ENERO:DICIEMBRE!J218)</f>
        <v>2</v>
      </c>
      <c r="K218" s="41">
        <f>SUM(ENERO:DICIEMBRE!K218)</f>
        <v>1</v>
      </c>
      <c r="L218" s="41">
        <f>SUM(ENERO:DICIEMBRE!L218)</f>
        <v>1</v>
      </c>
      <c r="M218" s="41">
        <f>SUM(ENERO:DICIEMBRE!M218)</f>
        <v>0</v>
      </c>
      <c r="N218" s="41">
        <f>SUM(ENERO:DICIEMBRE!N218)</f>
        <v>0</v>
      </c>
      <c r="O218" s="41">
        <f>SUM(ENERO:DICIEMBRE!O218)</f>
        <v>0</v>
      </c>
      <c r="P218" s="41">
        <f>SUM(ENERO:DICIEMBRE!P218)</f>
        <v>0</v>
      </c>
      <c r="Q218" s="41">
        <f>SUM(ENERO:DICIEMBRE!Q218)</f>
        <v>0</v>
      </c>
      <c r="R218" s="41">
        <f>SUM(ENERO:DICIEMBRE!R218)</f>
        <v>0</v>
      </c>
      <c r="S218" s="41">
        <f>SUM(ENERO:DICIEMBRE!S218)</f>
        <v>0</v>
      </c>
      <c r="T218" s="41">
        <f>SUM(ENERO:DICIEMBRE!T218)</f>
        <v>0</v>
      </c>
      <c r="U218" s="41">
        <f>SUM(ENERO:DICIEMBRE!U218)</f>
        <v>0</v>
      </c>
      <c r="V218" s="41">
        <f>SUM(ENERO:DICIEMBRE!V218)</f>
        <v>0</v>
      </c>
      <c r="W218" s="41">
        <f>SUM(ENERO:DICIEMBRE!W218)</f>
        <v>0</v>
      </c>
      <c r="X218" s="41">
        <f>SUM(ENERO:DICIEMBRE!X218)</f>
        <v>0</v>
      </c>
      <c r="Y218" s="41">
        <f>SUM(ENERO:DICIEMBRE!Y218)</f>
        <v>0</v>
      </c>
      <c r="Z218" s="41">
        <f>SUM(ENERO:DICIEMBRE!Z218)</f>
        <v>0</v>
      </c>
      <c r="AA218" s="41">
        <f>SUM(ENERO:DICIEMBRE!AA218)</f>
        <v>0</v>
      </c>
      <c r="AB218" s="41">
        <f>SUM(ENERO:DICIEMBRE!AB218)</f>
        <v>0</v>
      </c>
      <c r="AC218" s="41">
        <f>SUM(ENERO:DICIEMBRE!AC218)</f>
        <v>0</v>
      </c>
      <c r="AD218" s="41">
        <f>SUM(ENERO:DICIEMBRE!AD218)</f>
        <v>0</v>
      </c>
      <c r="AE218" s="41">
        <f>SUM(ENERO:DICIEMBRE!AE218)</f>
        <v>0</v>
      </c>
      <c r="AF218" s="41">
        <f>SUM(ENERO:DICIEMBRE!AF218)</f>
        <v>0</v>
      </c>
      <c r="AG218" s="41">
        <f>SUM(ENERO:DICIEMBRE!AG218)</f>
        <v>0</v>
      </c>
      <c r="AH218" s="41">
        <f>SUM(ENERO:DICIEMBRE!AH218)</f>
        <v>0</v>
      </c>
      <c r="AI218" s="41">
        <f>SUM(ENERO:DICIEMBRE!AI218)</f>
        <v>0</v>
      </c>
      <c r="AJ218" s="41">
        <f>SUM(ENERO:DICIEMBRE!AJ218)</f>
        <v>0</v>
      </c>
      <c r="AK218" s="41">
        <f>SUM(ENERO:DICIEMBRE!AK218)</f>
        <v>0</v>
      </c>
      <c r="AL218" s="41">
        <f>SUM(ENERO:DICIEMBRE!AL218)</f>
        <v>0</v>
      </c>
      <c r="AM218" s="41">
        <f>SUM(ENERO:DICIEMBRE!AM218)</f>
        <v>0</v>
      </c>
      <c r="AN218" s="41">
        <f>SUM(ENERO:DICIEMBRE!AN218)</f>
        <v>0</v>
      </c>
      <c r="AO218" s="41">
        <f>SUM(ENERO:DICIEMBRE!AO218)</f>
        <v>0</v>
      </c>
      <c r="AP218" s="41">
        <f>SUM(ENERO:DICIEMBRE!AP218)</f>
        <v>0</v>
      </c>
      <c r="AQ218" s="41">
        <f>SUM(ENERO:DICIEMBRE!AQ218)</f>
        <v>0</v>
      </c>
      <c r="AR218" s="41">
        <f>SUM(ENERO:DICIEMBRE!AR218)</f>
        <v>0</v>
      </c>
      <c r="AS218" s="41">
        <f>SUM(ENERO:DICIEMBRE!AS218)</f>
        <v>0</v>
      </c>
      <c r="AT218" s="41">
        <f>SUM(ENERO:DICIEMBRE!AT218)</f>
        <v>0</v>
      </c>
      <c r="AU218" s="41">
        <f>SUM(ENERO:DICIEMBRE!AU218)</f>
        <v>0</v>
      </c>
      <c r="AV218" s="41">
        <f>SUM(ENERO:DICIEMBRE!AV218)</f>
        <v>0</v>
      </c>
      <c r="AW218" s="41">
        <f>SUM(ENERO:DICIEMBRE!AW218)</f>
        <v>0</v>
      </c>
      <c r="AX218" s="41">
        <f>SUM(ENERO:DICIEMBRE!AX218)</f>
        <v>0</v>
      </c>
      <c r="AY218" s="56" t="str">
        <f>CA218&amp;CC218&amp;CD218&amp;CE218&amp;CF218&amp;CG218&amp;CH218&amp;CI218&amp;CJ218&amp;CK218</f>
        <v/>
      </c>
      <c r="CA218" s="18" t="str">
        <f>IF(AND(E218&gt;0,AN218=""), "* No olvide digitar la variable Gestantes. Digite Cero si no tiene.",IF(AN218&gt;E218,"  * La  variable Gestantes No puede ser mayor al Total Mujeres.",""))</f>
        <v/>
      </c>
      <c r="CB218" s="421"/>
      <c r="CC218" s="18" t="str">
        <f t="shared" ref="CC218:CC241" si="158">IF(AND(D218&gt;0,OR(AP218="")), "* No olvide digitar la variable Pueblos originarios - Hombres. Digite Cero si no tiene.",IF((AP218)&gt;D218,"  * La variable Pueblos originarios - Hombres No puede ser mayor al Total.",""))</f>
        <v/>
      </c>
      <c r="CD218" s="18" t="str">
        <f t="shared" si="141"/>
        <v/>
      </c>
      <c r="CE218" s="18" t="str">
        <f t="shared" si="142"/>
        <v/>
      </c>
      <c r="CF218" s="18" t="str">
        <f t="shared" si="149"/>
        <v/>
      </c>
      <c r="CG218" s="18" t="str">
        <f t="shared" si="135"/>
        <v/>
      </c>
      <c r="CH218" s="18" t="str">
        <f t="shared" ref="CH218:CH241" si="159">IF(AND(E218&gt;0,OR(AU218="")), "* No olvide digitar la variable Migrantes - Mujeres. Digite Cero si no tiene.",IF((AU218)&gt;E218,"  * La variable Migrantes - Mujeres No puede ser mayor al Total.",""))</f>
        <v/>
      </c>
      <c r="CI218" s="18" t="str">
        <f t="shared" si="136"/>
        <v/>
      </c>
      <c r="CJ218" s="18" t="str">
        <f t="shared" si="151"/>
        <v/>
      </c>
      <c r="CK218" s="18" t="str">
        <f t="shared" si="152"/>
        <v/>
      </c>
      <c r="CL218" s="56"/>
      <c r="CO218" s="370">
        <f t="shared" si="126"/>
        <v>0</v>
      </c>
      <c r="CP218" s="405"/>
      <c r="CQ218" s="370">
        <f t="shared" si="153"/>
        <v>0</v>
      </c>
      <c r="CR218" s="370">
        <f t="shared" si="153"/>
        <v>0</v>
      </c>
      <c r="CS218" s="370">
        <f t="shared" si="129"/>
        <v>0</v>
      </c>
      <c r="CT218" s="370">
        <f t="shared" si="130"/>
        <v>0</v>
      </c>
      <c r="CU218" s="370">
        <f t="shared" si="154"/>
        <v>0</v>
      </c>
      <c r="CV218" s="370">
        <f t="shared" si="154"/>
        <v>0</v>
      </c>
      <c r="CW218" s="370">
        <f t="shared" si="155"/>
        <v>0</v>
      </c>
      <c r="CX218" s="370">
        <f t="shared" si="156"/>
        <v>0</v>
      </c>
      <c r="CY218" s="370">
        <f t="shared" si="134"/>
        <v>0</v>
      </c>
    </row>
    <row r="219" spans="1:103" ht="22.5" x14ac:dyDescent="0.25">
      <c r="A219" s="3051"/>
      <c r="B219" s="396" t="s">
        <v>243</v>
      </c>
      <c r="C219" s="397">
        <f t="shared" si="139"/>
        <v>6</v>
      </c>
      <c r="D219" s="398">
        <f>SUM(F219+H219+J219+L219+N219)</f>
        <v>5</v>
      </c>
      <c r="E219" s="396">
        <f t="shared" si="157"/>
        <v>1</v>
      </c>
      <c r="F219" s="41">
        <f>SUM(ENERO:DICIEMBRE!F219)</f>
        <v>0</v>
      </c>
      <c r="G219" s="41">
        <f>SUM(ENERO:DICIEMBRE!G219)</f>
        <v>1</v>
      </c>
      <c r="H219" s="41">
        <f>SUM(ENERO:DICIEMBRE!H219)</f>
        <v>2</v>
      </c>
      <c r="I219" s="41">
        <f>SUM(ENERO:DICIEMBRE!I219)</f>
        <v>0</v>
      </c>
      <c r="J219" s="41">
        <f>SUM(ENERO:DICIEMBRE!J219)</f>
        <v>2</v>
      </c>
      <c r="K219" s="41">
        <f>SUM(ENERO:DICIEMBRE!K219)</f>
        <v>0</v>
      </c>
      <c r="L219" s="41">
        <f>SUM(ENERO:DICIEMBRE!L219)</f>
        <v>1</v>
      </c>
      <c r="M219" s="41">
        <f>SUM(ENERO:DICIEMBRE!M219)</f>
        <v>0</v>
      </c>
      <c r="N219" s="41">
        <f>SUM(ENERO:DICIEMBRE!N219)</f>
        <v>0</v>
      </c>
      <c r="O219" s="41">
        <f>SUM(ENERO:DICIEMBRE!O219)</f>
        <v>0</v>
      </c>
      <c r="P219" s="41">
        <f>SUM(ENERO:DICIEMBRE!P219)</f>
        <v>0</v>
      </c>
      <c r="Q219" s="41">
        <f>SUM(ENERO:DICIEMBRE!Q219)</f>
        <v>0</v>
      </c>
      <c r="R219" s="41">
        <f>SUM(ENERO:DICIEMBRE!R219)</f>
        <v>0</v>
      </c>
      <c r="S219" s="41">
        <f>SUM(ENERO:DICIEMBRE!S219)</f>
        <v>0</v>
      </c>
      <c r="T219" s="41">
        <f>SUM(ENERO:DICIEMBRE!T219)</f>
        <v>0</v>
      </c>
      <c r="U219" s="41">
        <f>SUM(ENERO:DICIEMBRE!U219)</f>
        <v>0</v>
      </c>
      <c r="V219" s="41">
        <f>SUM(ENERO:DICIEMBRE!V219)</f>
        <v>0</v>
      </c>
      <c r="W219" s="41">
        <f>SUM(ENERO:DICIEMBRE!W219)</f>
        <v>0</v>
      </c>
      <c r="X219" s="41">
        <f>SUM(ENERO:DICIEMBRE!X219)</f>
        <v>0</v>
      </c>
      <c r="Y219" s="41">
        <f>SUM(ENERO:DICIEMBRE!Y219)</f>
        <v>0</v>
      </c>
      <c r="Z219" s="41">
        <f>SUM(ENERO:DICIEMBRE!Z219)</f>
        <v>0</v>
      </c>
      <c r="AA219" s="41">
        <f>SUM(ENERO:DICIEMBRE!AA219)</f>
        <v>0</v>
      </c>
      <c r="AB219" s="41">
        <f>SUM(ENERO:DICIEMBRE!AB219)</f>
        <v>0</v>
      </c>
      <c r="AC219" s="41">
        <f>SUM(ENERO:DICIEMBRE!AC219)</f>
        <v>0</v>
      </c>
      <c r="AD219" s="41">
        <f>SUM(ENERO:DICIEMBRE!AD219)</f>
        <v>0</v>
      </c>
      <c r="AE219" s="41">
        <f>SUM(ENERO:DICIEMBRE!AE219)</f>
        <v>0</v>
      </c>
      <c r="AF219" s="41">
        <f>SUM(ENERO:DICIEMBRE!AF219)</f>
        <v>0</v>
      </c>
      <c r="AG219" s="41">
        <f>SUM(ENERO:DICIEMBRE!AG219)</f>
        <v>0</v>
      </c>
      <c r="AH219" s="41">
        <f>SUM(ENERO:DICIEMBRE!AH219)</f>
        <v>0</v>
      </c>
      <c r="AI219" s="41">
        <f>SUM(ENERO:DICIEMBRE!AI219)</f>
        <v>0</v>
      </c>
      <c r="AJ219" s="41">
        <f>SUM(ENERO:DICIEMBRE!AJ219)</f>
        <v>0</v>
      </c>
      <c r="AK219" s="41">
        <f>SUM(ENERO:DICIEMBRE!AK219)</f>
        <v>0</v>
      </c>
      <c r="AL219" s="41">
        <f>SUM(ENERO:DICIEMBRE!AL219)</f>
        <v>0</v>
      </c>
      <c r="AM219" s="41">
        <f>SUM(ENERO:DICIEMBRE!AM219)</f>
        <v>0</v>
      </c>
      <c r="AN219" s="41">
        <f>SUM(ENERO:DICIEMBRE!AN219)</f>
        <v>0</v>
      </c>
      <c r="AO219" s="41">
        <f>SUM(ENERO:DICIEMBRE!AO219)</f>
        <v>0</v>
      </c>
      <c r="AP219" s="41">
        <f>SUM(ENERO:DICIEMBRE!AP219)</f>
        <v>0</v>
      </c>
      <c r="AQ219" s="41">
        <f>SUM(ENERO:DICIEMBRE!AQ219)</f>
        <v>0</v>
      </c>
      <c r="AR219" s="41">
        <f>SUM(ENERO:DICIEMBRE!AR219)</f>
        <v>0</v>
      </c>
      <c r="AS219" s="41">
        <f>SUM(ENERO:DICIEMBRE!AS219)</f>
        <v>2</v>
      </c>
      <c r="AT219" s="41">
        <f>SUM(ENERO:DICIEMBRE!AT219)</f>
        <v>0</v>
      </c>
      <c r="AU219" s="41">
        <f>SUM(ENERO:DICIEMBRE!AU219)</f>
        <v>0</v>
      </c>
      <c r="AV219" s="41">
        <f>SUM(ENERO:DICIEMBRE!AV219)</f>
        <v>0</v>
      </c>
      <c r="AW219" s="41">
        <f>SUM(ENERO:DICIEMBRE!AW219)</f>
        <v>0</v>
      </c>
      <c r="AX219" s="41">
        <f>SUM(ENERO:DICIEMBRE!AX219)</f>
        <v>0</v>
      </c>
      <c r="AY219" s="56" t="str">
        <f t="shared" ref="AY219:AY221" si="160">CA219&amp;CC219&amp;CD219&amp;CE219&amp;CF219&amp;CG219&amp;CH219&amp;CI219&amp;CJ219&amp;CK219</f>
        <v/>
      </c>
      <c r="CA219" s="18" t="str">
        <f t="shared" si="140"/>
        <v/>
      </c>
      <c r="CB219" s="421"/>
      <c r="CC219" s="18" t="str">
        <f t="shared" si="158"/>
        <v/>
      </c>
      <c r="CD219" s="18" t="str">
        <f t="shared" si="141"/>
        <v/>
      </c>
      <c r="CE219" s="18" t="str">
        <f t="shared" si="142"/>
        <v/>
      </c>
      <c r="CF219" s="18" t="str">
        <f t="shared" si="149"/>
        <v/>
      </c>
      <c r="CG219" s="18" t="str">
        <f t="shared" si="135"/>
        <v/>
      </c>
      <c r="CH219" s="18" t="str">
        <f t="shared" si="159"/>
        <v/>
      </c>
      <c r="CI219" s="18" t="str">
        <f t="shared" si="136"/>
        <v/>
      </c>
      <c r="CJ219" s="18" t="str">
        <f t="shared" si="151"/>
        <v/>
      </c>
      <c r="CK219" s="18" t="str">
        <f t="shared" si="152"/>
        <v/>
      </c>
      <c r="CL219" s="56"/>
      <c r="CO219" s="370">
        <f t="shared" si="126"/>
        <v>0</v>
      </c>
      <c r="CP219" s="405"/>
      <c r="CQ219" s="370">
        <f t="shared" si="153"/>
        <v>0</v>
      </c>
      <c r="CR219" s="370">
        <f t="shared" si="153"/>
        <v>0</v>
      </c>
      <c r="CS219" s="370">
        <f t="shared" si="129"/>
        <v>0</v>
      </c>
      <c r="CT219" s="370">
        <f t="shared" si="130"/>
        <v>0</v>
      </c>
      <c r="CU219" s="370">
        <f t="shared" si="154"/>
        <v>0</v>
      </c>
      <c r="CV219" s="370">
        <f t="shared" si="154"/>
        <v>0</v>
      </c>
      <c r="CW219" s="370">
        <f t="shared" si="155"/>
        <v>0</v>
      </c>
      <c r="CX219" s="370">
        <f t="shared" si="156"/>
        <v>0</v>
      </c>
      <c r="CY219" s="370">
        <f t="shared" si="134"/>
        <v>0</v>
      </c>
    </row>
    <row r="220" spans="1:103" ht="22.5" x14ac:dyDescent="0.25">
      <c r="A220" s="3051"/>
      <c r="B220" s="396" t="s">
        <v>244</v>
      </c>
      <c r="C220" s="397">
        <f t="shared" si="139"/>
        <v>0</v>
      </c>
      <c r="D220" s="398">
        <f t="shared" si="157"/>
        <v>0</v>
      </c>
      <c r="E220" s="396">
        <f t="shared" si="157"/>
        <v>0</v>
      </c>
      <c r="F220" s="41">
        <f>SUM(ENERO:DICIEMBRE!F220)</f>
        <v>0</v>
      </c>
      <c r="G220" s="41">
        <f>SUM(ENERO:DICIEMBRE!G220)</f>
        <v>0</v>
      </c>
      <c r="H220" s="41">
        <f>SUM(ENERO:DICIEMBRE!H220)</f>
        <v>0</v>
      </c>
      <c r="I220" s="41">
        <f>SUM(ENERO:DICIEMBRE!I220)</f>
        <v>0</v>
      </c>
      <c r="J220" s="41">
        <f>SUM(ENERO:DICIEMBRE!J220)</f>
        <v>0</v>
      </c>
      <c r="K220" s="41">
        <f>SUM(ENERO:DICIEMBRE!K220)</f>
        <v>0</v>
      </c>
      <c r="L220" s="41">
        <f>SUM(ENERO:DICIEMBRE!L220)</f>
        <v>0</v>
      </c>
      <c r="M220" s="41">
        <f>SUM(ENERO:DICIEMBRE!M220)</f>
        <v>0</v>
      </c>
      <c r="N220" s="41">
        <f>SUM(ENERO:DICIEMBRE!N220)</f>
        <v>0</v>
      </c>
      <c r="O220" s="41">
        <f>SUM(ENERO:DICIEMBRE!O220)</f>
        <v>0</v>
      </c>
      <c r="P220" s="41">
        <f>SUM(ENERO:DICIEMBRE!P220)</f>
        <v>0</v>
      </c>
      <c r="Q220" s="41">
        <f>SUM(ENERO:DICIEMBRE!Q220)</f>
        <v>0</v>
      </c>
      <c r="R220" s="41">
        <f>SUM(ENERO:DICIEMBRE!R220)</f>
        <v>0</v>
      </c>
      <c r="S220" s="41">
        <f>SUM(ENERO:DICIEMBRE!S220)</f>
        <v>0</v>
      </c>
      <c r="T220" s="41">
        <f>SUM(ENERO:DICIEMBRE!T220)</f>
        <v>0</v>
      </c>
      <c r="U220" s="41">
        <f>SUM(ENERO:DICIEMBRE!U220)</f>
        <v>0</v>
      </c>
      <c r="V220" s="41">
        <f>SUM(ENERO:DICIEMBRE!V220)</f>
        <v>0</v>
      </c>
      <c r="W220" s="41">
        <f>SUM(ENERO:DICIEMBRE!W220)</f>
        <v>0</v>
      </c>
      <c r="X220" s="41">
        <f>SUM(ENERO:DICIEMBRE!X220)</f>
        <v>0</v>
      </c>
      <c r="Y220" s="41">
        <f>SUM(ENERO:DICIEMBRE!Y220)</f>
        <v>0</v>
      </c>
      <c r="Z220" s="41">
        <f>SUM(ENERO:DICIEMBRE!Z220)</f>
        <v>0</v>
      </c>
      <c r="AA220" s="41">
        <f>SUM(ENERO:DICIEMBRE!AA220)</f>
        <v>0</v>
      </c>
      <c r="AB220" s="41">
        <f>SUM(ENERO:DICIEMBRE!AB220)</f>
        <v>0</v>
      </c>
      <c r="AC220" s="41">
        <f>SUM(ENERO:DICIEMBRE!AC220)</f>
        <v>0</v>
      </c>
      <c r="AD220" s="41">
        <f>SUM(ENERO:DICIEMBRE!AD220)</f>
        <v>0</v>
      </c>
      <c r="AE220" s="41">
        <f>SUM(ENERO:DICIEMBRE!AE220)</f>
        <v>0</v>
      </c>
      <c r="AF220" s="41">
        <f>SUM(ENERO:DICIEMBRE!AF220)</f>
        <v>0</v>
      </c>
      <c r="AG220" s="41">
        <f>SUM(ENERO:DICIEMBRE!AG220)</f>
        <v>0</v>
      </c>
      <c r="AH220" s="41">
        <f>SUM(ENERO:DICIEMBRE!AH220)</f>
        <v>0</v>
      </c>
      <c r="AI220" s="41">
        <f>SUM(ENERO:DICIEMBRE!AI220)</f>
        <v>0</v>
      </c>
      <c r="AJ220" s="41">
        <f>SUM(ENERO:DICIEMBRE!AJ220)</f>
        <v>0</v>
      </c>
      <c r="AK220" s="41">
        <f>SUM(ENERO:DICIEMBRE!AK220)</f>
        <v>0</v>
      </c>
      <c r="AL220" s="41">
        <f>SUM(ENERO:DICIEMBRE!AL220)</f>
        <v>0</v>
      </c>
      <c r="AM220" s="41">
        <f>SUM(ENERO:DICIEMBRE!AM220)</f>
        <v>0</v>
      </c>
      <c r="AN220" s="41">
        <f>SUM(ENERO:DICIEMBRE!AN220)</f>
        <v>0</v>
      </c>
      <c r="AO220" s="41">
        <f>SUM(ENERO:DICIEMBRE!AO220)</f>
        <v>0</v>
      </c>
      <c r="AP220" s="41">
        <f>SUM(ENERO:DICIEMBRE!AP220)</f>
        <v>0</v>
      </c>
      <c r="AQ220" s="41">
        <f>SUM(ENERO:DICIEMBRE!AQ220)</f>
        <v>0</v>
      </c>
      <c r="AR220" s="41">
        <f>SUM(ENERO:DICIEMBRE!AR220)</f>
        <v>0</v>
      </c>
      <c r="AS220" s="41">
        <f>SUM(ENERO:DICIEMBRE!AS220)</f>
        <v>0</v>
      </c>
      <c r="AT220" s="41">
        <f>SUM(ENERO:DICIEMBRE!AT220)</f>
        <v>0</v>
      </c>
      <c r="AU220" s="41">
        <f>SUM(ENERO:DICIEMBRE!AU220)</f>
        <v>0</v>
      </c>
      <c r="AV220" s="41">
        <f>SUM(ENERO:DICIEMBRE!AV220)</f>
        <v>0</v>
      </c>
      <c r="AW220" s="41">
        <f>SUM(ENERO:DICIEMBRE!AW220)</f>
        <v>0</v>
      </c>
      <c r="AX220" s="41">
        <f>SUM(ENERO:DICIEMBRE!AX220)</f>
        <v>0</v>
      </c>
      <c r="AY220" s="56" t="str">
        <f t="shared" si="160"/>
        <v/>
      </c>
      <c r="CA220" s="18" t="str">
        <f t="shared" si="140"/>
        <v/>
      </c>
      <c r="CB220" s="421"/>
      <c r="CC220" s="18" t="str">
        <f t="shared" si="158"/>
        <v/>
      </c>
      <c r="CD220" s="18" t="str">
        <f t="shared" si="141"/>
        <v/>
      </c>
      <c r="CE220" s="18" t="str">
        <f t="shared" si="142"/>
        <v/>
      </c>
      <c r="CF220" s="18" t="str">
        <f t="shared" si="149"/>
        <v/>
      </c>
      <c r="CG220" s="18" t="str">
        <f t="shared" si="135"/>
        <v/>
      </c>
      <c r="CH220" s="18" t="str">
        <f t="shared" si="159"/>
        <v/>
      </c>
      <c r="CI220" s="18" t="str">
        <f t="shared" si="136"/>
        <v/>
      </c>
      <c r="CJ220" s="18" t="str">
        <f t="shared" si="151"/>
        <v/>
      </c>
      <c r="CK220" s="18" t="str">
        <f t="shared" si="152"/>
        <v/>
      </c>
      <c r="CL220" s="56"/>
      <c r="CO220" s="370">
        <f t="shared" si="126"/>
        <v>0</v>
      </c>
      <c r="CP220" s="405"/>
      <c r="CQ220" s="370">
        <f t="shared" si="153"/>
        <v>0</v>
      </c>
      <c r="CR220" s="370">
        <f t="shared" si="153"/>
        <v>0</v>
      </c>
      <c r="CS220" s="370">
        <f t="shared" si="129"/>
        <v>0</v>
      </c>
      <c r="CT220" s="370">
        <f t="shared" si="130"/>
        <v>0</v>
      </c>
      <c r="CU220" s="370">
        <f t="shared" si="154"/>
        <v>0</v>
      </c>
      <c r="CV220" s="370">
        <f t="shared" si="154"/>
        <v>0</v>
      </c>
      <c r="CW220" s="370">
        <f t="shared" si="155"/>
        <v>0</v>
      </c>
      <c r="CX220" s="370">
        <f t="shared" si="156"/>
        <v>0</v>
      </c>
      <c r="CY220" s="370">
        <f t="shared" si="134"/>
        <v>0</v>
      </c>
    </row>
    <row r="221" spans="1:103" ht="33" x14ac:dyDescent="0.25">
      <c r="A221" s="3037"/>
      <c r="B221" s="377" t="s">
        <v>245</v>
      </c>
      <c r="C221" s="416">
        <f t="shared" si="139"/>
        <v>4</v>
      </c>
      <c r="D221" s="417">
        <f t="shared" si="157"/>
        <v>2</v>
      </c>
      <c r="E221" s="377">
        <f t="shared" si="157"/>
        <v>2</v>
      </c>
      <c r="F221" s="41">
        <f>SUM(ENERO:DICIEMBRE!F221)</f>
        <v>1</v>
      </c>
      <c r="G221" s="41">
        <f>SUM(ENERO:DICIEMBRE!G221)</f>
        <v>0</v>
      </c>
      <c r="H221" s="41">
        <f>SUM(ENERO:DICIEMBRE!H221)</f>
        <v>0</v>
      </c>
      <c r="I221" s="41">
        <f>SUM(ENERO:DICIEMBRE!I221)</f>
        <v>0</v>
      </c>
      <c r="J221" s="41">
        <f>SUM(ENERO:DICIEMBRE!J221)</f>
        <v>1</v>
      </c>
      <c r="K221" s="41">
        <f>SUM(ENERO:DICIEMBRE!K221)</f>
        <v>0</v>
      </c>
      <c r="L221" s="41">
        <f>SUM(ENERO:DICIEMBRE!L221)</f>
        <v>0</v>
      </c>
      <c r="M221" s="41">
        <f>SUM(ENERO:DICIEMBRE!M221)</f>
        <v>2</v>
      </c>
      <c r="N221" s="41">
        <f>SUM(ENERO:DICIEMBRE!N221)</f>
        <v>0</v>
      </c>
      <c r="O221" s="41">
        <f>SUM(ENERO:DICIEMBRE!O221)</f>
        <v>0</v>
      </c>
      <c r="P221" s="41">
        <f>SUM(ENERO:DICIEMBRE!P221)</f>
        <v>0</v>
      </c>
      <c r="Q221" s="41">
        <f>SUM(ENERO:DICIEMBRE!Q221)</f>
        <v>0</v>
      </c>
      <c r="R221" s="41">
        <f>SUM(ENERO:DICIEMBRE!R221)</f>
        <v>0</v>
      </c>
      <c r="S221" s="41">
        <f>SUM(ENERO:DICIEMBRE!S221)</f>
        <v>0</v>
      </c>
      <c r="T221" s="41">
        <f>SUM(ENERO:DICIEMBRE!T221)</f>
        <v>0</v>
      </c>
      <c r="U221" s="41">
        <f>SUM(ENERO:DICIEMBRE!U221)</f>
        <v>0</v>
      </c>
      <c r="V221" s="41">
        <f>SUM(ENERO:DICIEMBRE!V221)</f>
        <v>0</v>
      </c>
      <c r="W221" s="41">
        <f>SUM(ENERO:DICIEMBRE!W221)</f>
        <v>0</v>
      </c>
      <c r="X221" s="41">
        <f>SUM(ENERO:DICIEMBRE!X221)</f>
        <v>0</v>
      </c>
      <c r="Y221" s="41">
        <f>SUM(ENERO:DICIEMBRE!Y221)</f>
        <v>0</v>
      </c>
      <c r="Z221" s="41">
        <f>SUM(ENERO:DICIEMBRE!Z221)</f>
        <v>0</v>
      </c>
      <c r="AA221" s="41">
        <f>SUM(ENERO:DICIEMBRE!AA221)</f>
        <v>0</v>
      </c>
      <c r="AB221" s="41">
        <f>SUM(ENERO:DICIEMBRE!AB221)</f>
        <v>0</v>
      </c>
      <c r="AC221" s="41">
        <f>SUM(ENERO:DICIEMBRE!AC221)</f>
        <v>0</v>
      </c>
      <c r="AD221" s="41">
        <f>SUM(ENERO:DICIEMBRE!AD221)</f>
        <v>0</v>
      </c>
      <c r="AE221" s="41">
        <f>SUM(ENERO:DICIEMBRE!AE221)</f>
        <v>0</v>
      </c>
      <c r="AF221" s="41">
        <f>SUM(ENERO:DICIEMBRE!AF221)</f>
        <v>0</v>
      </c>
      <c r="AG221" s="41">
        <f>SUM(ENERO:DICIEMBRE!AG221)</f>
        <v>0</v>
      </c>
      <c r="AH221" s="41">
        <f>SUM(ENERO:DICIEMBRE!AH221)</f>
        <v>0</v>
      </c>
      <c r="AI221" s="41">
        <f>SUM(ENERO:DICIEMBRE!AI221)</f>
        <v>0</v>
      </c>
      <c r="AJ221" s="41">
        <f>SUM(ENERO:DICIEMBRE!AJ221)</f>
        <v>0</v>
      </c>
      <c r="AK221" s="41">
        <f>SUM(ENERO:DICIEMBRE!AK221)</f>
        <v>0</v>
      </c>
      <c r="AL221" s="41">
        <f>SUM(ENERO:DICIEMBRE!AL221)</f>
        <v>0</v>
      </c>
      <c r="AM221" s="41">
        <f>SUM(ENERO:DICIEMBRE!AM221)</f>
        <v>0</v>
      </c>
      <c r="AN221" s="41">
        <f>SUM(ENERO:DICIEMBRE!AN221)</f>
        <v>0</v>
      </c>
      <c r="AO221" s="41">
        <f>SUM(ENERO:DICIEMBRE!AO221)</f>
        <v>0</v>
      </c>
      <c r="AP221" s="41">
        <f>SUM(ENERO:DICIEMBRE!AP221)</f>
        <v>0</v>
      </c>
      <c r="AQ221" s="41">
        <f>SUM(ENERO:DICIEMBRE!AQ221)</f>
        <v>0</v>
      </c>
      <c r="AR221" s="41">
        <f>SUM(ENERO:DICIEMBRE!AR221)</f>
        <v>0</v>
      </c>
      <c r="AS221" s="41">
        <f>SUM(ENERO:DICIEMBRE!AS221)</f>
        <v>3</v>
      </c>
      <c r="AT221" s="41">
        <f>SUM(ENERO:DICIEMBRE!AT221)</f>
        <v>0</v>
      </c>
      <c r="AU221" s="41">
        <f>SUM(ENERO:DICIEMBRE!AU221)</f>
        <v>0</v>
      </c>
      <c r="AV221" s="41">
        <f>SUM(ENERO:DICIEMBRE!AV221)</f>
        <v>0</v>
      </c>
      <c r="AW221" s="41">
        <f>SUM(ENERO:DICIEMBRE!AW221)</f>
        <v>0</v>
      </c>
      <c r="AX221" s="41">
        <f>SUM(ENERO:DICIEMBRE!AX221)</f>
        <v>0</v>
      </c>
      <c r="AY221" s="56" t="str">
        <f t="shared" si="160"/>
        <v/>
      </c>
      <c r="CA221" s="18" t="str">
        <f t="shared" si="140"/>
        <v/>
      </c>
      <c r="CB221" s="421"/>
      <c r="CC221" s="18" t="str">
        <f t="shared" si="158"/>
        <v/>
      </c>
      <c r="CD221" s="18" t="str">
        <f t="shared" si="141"/>
        <v/>
      </c>
      <c r="CE221" s="18" t="str">
        <f t="shared" si="142"/>
        <v/>
      </c>
      <c r="CF221" s="18" t="str">
        <f t="shared" si="149"/>
        <v/>
      </c>
      <c r="CG221" s="18" t="str">
        <f t="shared" si="135"/>
        <v/>
      </c>
      <c r="CH221" s="18" t="str">
        <f t="shared" si="159"/>
        <v/>
      </c>
      <c r="CI221" s="18" t="str">
        <f t="shared" si="136"/>
        <v/>
      </c>
      <c r="CJ221" s="18" t="str">
        <f t="shared" si="151"/>
        <v/>
      </c>
      <c r="CK221" s="18" t="str">
        <f t="shared" si="152"/>
        <v/>
      </c>
      <c r="CL221" s="56"/>
      <c r="CO221" s="370">
        <f t="shared" si="126"/>
        <v>0</v>
      </c>
      <c r="CP221" s="405"/>
      <c r="CQ221" s="370">
        <f t="shared" si="153"/>
        <v>0</v>
      </c>
      <c r="CR221" s="370">
        <f t="shared" si="153"/>
        <v>0</v>
      </c>
      <c r="CS221" s="370">
        <f t="shared" si="129"/>
        <v>0</v>
      </c>
      <c r="CT221" s="370">
        <f t="shared" si="130"/>
        <v>0</v>
      </c>
      <c r="CU221" s="370">
        <f t="shared" si="154"/>
        <v>0</v>
      </c>
      <c r="CV221" s="370">
        <f t="shared" si="154"/>
        <v>0</v>
      </c>
      <c r="CW221" s="370">
        <f t="shared" si="155"/>
        <v>0</v>
      </c>
      <c r="CX221" s="370">
        <f t="shared" si="156"/>
        <v>0</v>
      </c>
      <c r="CY221" s="370">
        <f t="shared" si="134"/>
        <v>0</v>
      </c>
    </row>
    <row r="222" spans="1:103" x14ac:dyDescent="0.25">
      <c r="A222" s="3036" t="s">
        <v>246</v>
      </c>
      <c r="B222" s="428" t="s">
        <v>247</v>
      </c>
      <c r="C222" s="378">
        <f t="shared" si="139"/>
        <v>30</v>
      </c>
      <c r="D222" s="379">
        <f t="shared" ref="D222:E241" si="161">SUM(F222+H222+J222+L222+N222+P222+R222+T222+V222+X222+Z222+AB222+AD222+AF222+AH222+AJ222+AL222)</f>
        <v>5</v>
      </c>
      <c r="E222" s="380">
        <f t="shared" si="161"/>
        <v>25</v>
      </c>
      <c r="F222" s="41">
        <f>SUM(ENERO:DICIEMBRE!F222)</f>
        <v>0</v>
      </c>
      <c r="G222" s="41">
        <f>SUM(ENERO:DICIEMBRE!G222)</f>
        <v>0</v>
      </c>
      <c r="H222" s="41">
        <f>SUM(ENERO:DICIEMBRE!H222)</f>
        <v>1</v>
      </c>
      <c r="I222" s="41">
        <f>SUM(ENERO:DICIEMBRE!I222)</f>
        <v>1</v>
      </c>
      <c r="J222" s="41">
        <f>SUM(ENERO:DICIEMBRE!J222)</f>
        <v>1</v>
      </c>
      <c r="K222" s="41">
        <f>SUM(ENERO:DICIEMBRE!K222)</f>
        <v>8</v>
      </c>
      <c r="L222" s="41">
        <f>SUM(ENERO:DICIEMBRE!L222)</f>
        <v>1</v>
      </c>
      <c r="M222" s="41">
        <f>SUM(ENERO:DICIEMBRE!M222)</f>
        <v>7</v>
      </c>
      <c r="N222" s="41">
        <f>SUM(ENERO:DICIEMBRE!N222)</f>
        <v>0</v>
      </c>
      <c r="O222" s="41">
        <f>SUM(ENERO:DICIEMBRE!O222)</f>
        <v>1</v>
      </c>
      <c r="P222" s="41">
        <f>SUM(ENERO:DICIEMBRE!P222)</f>
        <v>0</v>
      </c>
      <c r="Q222" s="41">
        <f>SUM(ENERO:DICIEMBRE!Q222)</f>
        <v>2</v>
      </c>
      <c r="R222" s="41">
        <f>SUM(ENERO:DICIEMBRE!R222)</f>
        <v>2</v>
      </c>
      <c r="S222" s="41">
        <f>SUM(ENERO:DICIEMBRE!S222)</f>
        <v>2</v>
      </c>
      <c r="T222" s="41">
        <f>SUM(ENERO:DICIEMBRE!T222)</f>
        <v>0</v>
      </c>
      <c r="U222" s="41">
        <f>SUM(ENERO:DICIEMBRE!U222)</f>
        <v>0</v>
      </c>
      <c r="V222" s="41">
        <f>SUM(ENERO:DICIEMBRE!V222)</f>
        <v>0</v>
      </c>
      <c r="W222" s="41">
        <f>SUM(ENERO:DICIEMBRE!W222)</f>
        <v>1</v>
      </c>
      <c r="X222" s="41">
        <f>SUM(ENERO:DICIEMBRE!X222)</f>
        <v>0</v>
      </c>
      <c r="Y222" s="41">
        <f>SUM(ENERO:DICIEMBRE!Y222)</f>
        <v>0</v>
      </c>
      <c r="Z222" s="41">
        <f>SUM(ENERO:DICIEMBRE!Z222)</f>
        <v>0</v>
      </c>
      <c r="AA222" s="41">
        <f>SUM(ENERO:DICIEMBRE!AA222)</f>
        <v>1</v>
      </c>
      <c r="AB222" s="41">
        <f>SUM(ENERO:DICIEMBRE!AB222)</f>
        <v>0</v>
      </c>
      <c r="AC222" s="41">
        <f>SUM(ENERO:DICIEMBRE!AC222)</f>
        <v>1</v>
      </c>
      <c r="AD222" s="41">
        <f>SUM(ENERO:DICIEMBRE!AD222)</f>
        <v>0</v>
      </c>
      <c r="AE222" s="41">
        <f>SUM(ENERO:DICIEMBRE!AE222)</f>
        <v>1</v>
      </c>
      <c r="AF222" s="41">
        <f>SUM(ENERO:DICIEMBRE!AF222)</f>
        <v>0</v>
      </c>
      <c r="AG222" s="41">
        <f>SUM(ENERO:DICIEMBRE!AG222)</f>
        <v>0</v>
      </c>
      <c r="AH222" s="41">
        <f>SUM(ENERO:DICIEMBRE!AH222)</f>
        <v>0</v>
      </c>
      <c r="AI222" s="41">
        <f>SUM(ENERO:DICIEMBRE!AI222)</f>
        <v>0</v>
      </c>
      <c r="AJ222" s="41">
        <f>SUM(ENERO:DICIEMBRE!AJ222)</f>
        <v>0</v>
      </c>
      <c r="AK222" s="41">
        <f>SUM(ENERO:DICIEMBRE!AK222)</f>
        <v>0</v>
      </c>
      <c r="AL222" s="41">
        <f>SUM(ENERO:DICIEMBRE!AL222)</f>
        <v>0</v>
      </c>
      <c r="AM222" s="41">
        <f>SUM(ENERO:DICIEMBRE!AM222)</f>
        <v>0</v>
      </c>
      <c r="AN222" s="41">
        <f>SUM(ENERO:DICIEMBRE!AN222)</f>
        <v>0</v>
      </c>
      <c r="AO222" s="41">
        <f>SUM(ENERO:DICIEMBRE!AO222)</f>
        <v>0</v>
      </c>
      <c r="AP222" s="41">
        <f>SUM(ENERO:DICIEMBRE!AP222)</f>
        <v>0</v>
      </c>
      <c r="AQ222" s="41">
        <f>SUM(ENERO:DICIEMBRE!AQ222)</f>
        <v>0</v>
      </c>
      <c r="AR222" s="41">
        <f>SUM(ENERO:DICIEMBRE!AR222)</f>
        <v>0</v>
      </c>
      <c r="AS222" s="41">
        <f>SUM(ENERO:DICIEMBRE!AS222)</f>
        <v>12</v>
      </c>
      <c r="AT222" s="41">
        <f>SUM(ENERO:DICIEMBRE!AT222)</f>
        <v>0</v>
      </c>
      <c r="AU222" s="41">
        <f>SUM(ENERO:DICIEMBRE!AU222)</f>
        <v>0</v>
      </c>
      <c r="AV222" s="41">
        <f>SUM(ENERO:DICIEMBRE!AV222)</f>
        <v>2</v>
      </c>
      <c r="AW222" s="41">
        <f>SUM(ENERO:DICIEMBRE!AW222)</f>
        <v>0</v>
      </c>
      <c r="AX222" s="41">
        <f>SUM(ENERO:DICIEMBRE!AX222)</f>
        <v>0</v>
      </c>
      <c r="AY222" s="56" t="str">
        <f t="shared" si="117"/>
        <v/>
      </c>
      <c r="CA222" s="18" t="str">
        <f t="shared" si="140"/>
        <v/>
      </c>
      <c r="CB222" s="18" t="str">
        <f>IF(AND(E222&gt;0,AO222=""), "* No olvide digitar la variable Madre de hijo menor de 5 años. Digite Cero si no tiene.",IF(AO222&gt;E222,"  * La variable Madre de hijo menor de 5 años No puede ser mayor al Total Mujeres.",""))</f>
        <v/>
      </c>
      <c r="CC222" s="18" t="str">
        <f t="shared" si="158"/>
        <v/>
      </c>
      <c r="CD222" s="18" t="str">
        <f t="shared" si="141"/>
        <v/>
      </c>
      <c r="CE222" s="18" t="str">
        <f t="shared" si="142"/>
        <v/>
      </c>
      <c r="CF222" s="18" t="str">
        <f t="shared" si="149"/>
        <v/>
      </c>
      <c r="CG222" s="18" t="str">
        <f t="shared" si="135"/>
        <v/>
      </c>
      <c r="CH222" s="18" t="str">
        <f t="shared" si="159"/>
        <v/>
      </c>
      <c r="CI222" s="18" t="str">
        <f t="shared" si="136"/>
        <v/>
      </c>
      <c r="CJ222" s="18" t="str">
        <f t="shared" si="151"/>
        <v/>
      </c>
      <c r="CK222" s="18" t="str">
        <f t="shared" si="152"/>
        <v/>
      </c>
      <c r="CL222" s="56"/>
      <c r="CO222" s="370">
        <f t="shared" si="126"/>
        <v>0</v>
      </c>
      <c r="CP222" s="370">
        <f>IF(AND(E222&gt;0,AO222=""),1,IF(AO222&gt;E222,1,0))</f>
        <v>0</v>
      </c>
      <c r="CQ222" s="370">
        <f t="shared" si="153"/>
        <v>0</v>
      </c>
      <c r="CR222" s="370">
        <f t="shared" si="153"/>
        <v>0</v>
      </c>
      <c r="CS222" s="370">
        <f t="shared" si="129"/>
        <v>0</v>
      </c>
      <c r="CT222" s="370">
        <f t="shared" si="130"/>
        <v>0</v>
      </c>
      <c r="CU222" s="370">
        <f t="shared" si="154"/>
        <v>0</v>
      </c>
      <c r="CV222" s="370">
        <f t="shared" si="154"/>
        <v>0</v>
      </c>
      <c r="CW222" s="370">
        <f t="shared" si="155"/>
        <v>0</v>
      </c>
      <c r="CX222" s="370">
        <f t="shared" si="156"/>
        <v>0</v>
      </c>
      <c r="CY222" s="370">
        <f t="shared" si="134"/>
        <v>0</v>
      </c>
    </row>
    <row r="223" spans="1:103" x14ac:dyDescent="0.25">
      <c r="A223" s="3051"/>
      <c r="B223" s="429" t="s">
        <v>248</v>
      </c>
      <c r="C223" s="397">
        <f t="shared" si="139"/>
        <v>1</v>
      </c>
      <c r="D223" s="398">
        <f t="shared" si="161"/>
        <v>0</v>
      </c>
      <c r="E223" s="396">
        <f t="shared" si="161"/>
        <v>1</v>
      </c>
      <c r="F223" s="41">
        <f>SUM(ENERO:DICIEMBRE!F223)</f>
        <v>0</v>
      </c>
      <c r="G223" s="41">
        <f>SUM(ENERO:DICIEMBRE!G223)</f>
        <v>0</v>
      </c>
      <c r="H223" s="41">
        <f>SUM(ENERO:DICIEMBRE!H223)</f>
        <v>0</v>
      </c>
      <c r="I223" s="41">
        <f>SUM(ENERO:DICIEMBRE!I223)</f>
        <v>0</v>
      </c>
      <c r="J223" s="41">
        <f>SUM(ENERO:DICIEMBRE!J223)</f>
        <v>0</v>
      </c>
      <c r="K223" s="41">
        <f>SUM(ENERO:DICIEMBRE!K223)</f>
        <v>0</v>
      </c>
      <c r="L223" s="41">
        <f>SUM(ENERO:DICIEMBRE!L223)</f>
        <v>0</v>
      </c>
      <c r="M223" s="41">
        <f>SUM(ENERO:DICIEMBRE!M223)</f>
        <v>0</v>
      </c>
      <c r="N223" s="41">
        <f>SUM(ENERO:DICIEMBRE!N223)</f>
        <v>0</v>
      </c>
      <c r="O223" s="41">
        <f>SUM(ENERO:DICIEMBRE!O223)</f>
        <v>0</v>
      </c>
      <c r="P223" s="41">
        <f>SUM(ENERO:DICIEMBRE!P223)</f>
        <v>0</v>
      </c>
      <c r="Q223" s="41">
        <f>SUM(ENERO:DICIEMBRE!Q223)</f>
        <v>0</v>
      </c>
      <c r="R223" s="41">
        <f>SUM(ENERO:DICIEMBRE!R223)</f>
        <v>0</v>
      </c>
      <c r="S223" s="41">
        <f>SUM(ENERO:DICIEMBRE!S223)</f>
        <v>0</v>
      </c>
      <c r="T223" s="41">
        <f>SUM(ENERO:DICIEMBRE!T223)</f>
        <v>0</v>
      </c>
      <c r="U223" s="41">
        <f>SUM(ENERO:DICIEMBRE!U223)</f>
        <v>0</v>
      </c>
      <c r="V223" s="41">
        <f>SUM(ENERO:DICIEMBRE!V223)</f>
        <v>0</v>
      </c>
      <c r="W223" s="41">
        <f>SUM(ENERO:DICIEMBRE!W223)</f>
        <v>0</v>
      </c>
      <c r="X223" s="41">
        <f>SUM(ENERO:DICIEMBRE!X223)</f>
        <v>0</v>
      </c>
      <c r="Y223" s="41">
        <f>SUM(ENERO:DICIEMBRE!Y223)</f>
        <v>1</v>
      </c>
      <c r="Z223" s="41">
        <f>SUM(ENERO:DICIEMBRE!Z223)</f>
        <v>0</v>
      </c>
      <c r="AA223" s="41">
        <f>SUM(ENERO:DICIEMBRE!AA223)</f>
        <v>0</v>
      </c>
      <c r="AB223" s="41">
        <f>SUM(ENERO:DICIEMBRE!AB223)</f>
        <v>0</v>
      </c>
      <c r="AC223" s="41">
        <f>SUM(ENERO:DICIEMBRE!AC223)</f>
        <v>0</v>
      </c>
      <c r="AD223" s="41">
        <f>SUM(ENERO:DICIEMBRE!AD223)</f>
        <v>0</v>
      </c>
      <c r="AE223" s="41">
        <f>SUM(ENERO:DICIEMBRE!AE223)</f>
        <v>0</v>
      </c>
      <c r="AF223" s="41">
        <f>SUM(ENERO:DICIEMBRE!AF223)</f>
        <v>0</v>
      </c>
      <c r="AG223" s="41">
        <f>SUM(ENERO:DICIEMBRE!AG223)</f>
        <v>0</v>
      </c>
      <c r="AH223" s="41">
        <f>SUM(ENERO:DICIEMBRE!AH223)</f>
        <v>0</v>
      </c>
      <c r="AI223" s="41">
        <f>SUM(ENERO:DICIEMBRE!AI223)</f>
        <v>0</v>
      </c>
      <c r="AJ223" s="41">
        <f>SUM(ENERO:DICIEMBRE!AJ223)</f>
        <v>0</v>
      </c>
      <c r="AK223" s="41">
        <f>SUM(ENERO:DICIEMBRE!AK223)</f>
        <v>0</v>
      </c>
      <c r="AL223" s="41">
        <f>SUM(ENERO:DICIEMBRE!AL223)</f>
        <v>0</v>
      </c>
      <c r="AM223" s="41">
        <f>SUM(ENERO:DICIEMBRE!AM223)</f>
        <v>0</v>
      </c>
      <c r="AN223" s="41">
        <f>SUM(ENERO:DICIEMBRE!AN223)</f>
        <v>0</v>
      </c>
      <c r="AO223" s="41">
        <f>SUM(ENERO:DICIEMBRE!AO223)</f>
        <v>0</v>
      </c>
      <c r="AP223" s="41">
        <f>SUM(ENERO:DICIEMBRE!AP223)</f>
        <v>0</v>
      </c>
      <c r="AQ223" s="41">
        <f>SUM(ENERO:DICIEMBRE!AQ223)</f>
        <v>0</v>
      </c>
      <c r="AR223" s="41">
        <f>SUM(ENERO:DICIEMBRE!AR223)</f>
        <v>0</v>
      </c>
      <c r="AS223" s="41">
        <f>SUM(ENERO:DICIEMBRE!AS223)</f>
        <v>0</v>
      </c>
      <c r="AT223" s="41">
        <f>SUM(ENERO:DICIEMBRE!AT223)</f>
        <v>0</v>
      </c>
      <c r="AU223" s="41">
        <f>SUM(ENERO:DICIEMBRE!AU223)</f>
        <v>0</v>
      </c>
      <c r="AV223" s="41">
        <f>SUM(ENERO:DICIEMBRE!AV223)</f>
        <v>0</v>
      </c>
      <c r="AW223" s="41">
        <f>SUM(ENERO:DICIEMBRE!AW223)</f>
        <v>0</v>
      </c>
      <c r="AX223" s="41">
        <f>SUM(ENERO:DICIEMBRE!AX223)</f>
        <v>0</v>
      </c>
      <c r="AY223" s="56" t="str">
        <f t="shared" si="117"/>
        <v/>
      </c>
      <c r="CA223" s="18" t="str">
        <f t="shared" si="140"/>
        <v/>
      </c>
      <c r="CB223" s="18" t="str">
        <f>IF(AND(E223&gt;0,AO223=""), "* No olvide digitar la variable Madre de hijo menor de 5 años. Digite Cero si no tiene.",IF(AO223&gt;E223,"  * La variable Madre de hijo menor de 5 años No puede ser mayor al Total Mujeres.",""))</f>
        <v/>
      </c>
      <c r="CC223" s="18" t="str">
        <f t="shared" si="158"/>
        <v/>
      </c>
      <c r="CD223" s="18" t="str">
        <f t="shared" si="141"/>
        <v/>
      </c>
      <c r="CE223" s="18" t="str">
        <f t="shared" si="142"/>
        <v/>
      </c>
      <c r="CF223" s="18" t="str">
        <f t="shared" si="149"/>
        <v/>
      </c>
      <c r="CG223" s="18" t="str">
        <f t="shared" si="135"/>
        <v/>
      </c>
      <c r="CH223" s="18" t="str">
        <f t="shared" si="159"/>
        <v/>
      </c>
      <c r="CI223" s="18" t="str">
        <f t="shared" si="136"/>
        <v/>
      </c>
      <c r="CJ223" s="18" t="str">
        <f t="shared" si="151"/>
        <v/>
      </c>
      <c r="CK223" s="18" t="str">
        <f t="shared" si="152"/>
        <v/>
      </c>
      <c r="CL223" s="56"/>
      <c r="CO223" s="370">
        <f t="shared" si="126"/>
        <v>0</v>
      </c>
      <c r="CP223" s="370">
        <f>IF(AND(E223&gt;0,AO223=""),1,IF(AO223&gt;E223,1,0))</f>
        <v>0</v>
      </c>
      <c r="CQ223" s="370">
        <f t="shared" si="153"/>
        <v>0</v>
      </c>
      <c r="CR223" s="370">
        <f t="shared" si="153"/>
        <v>0</v>
      </c>
      <c r="CS223" s="370">
        <f t="shared" si="129"/>
        <v>0</v>
      </c>
      <c r="CT223" s="370">
        <f t="shared" si="130"/>
        <v>0</v>
      </c>
      <c r="CU223" s="370">
        <f t="shared" si="154"/>
        <v>0</v>
      </c>
      <c r="CV223" s="370">
        <f t="shared" si="154"/>
        <v>0</v>
      </c>
      <c r="CW223" s="370">
        <f t="shared" si="155"/>
        <v>0</v>
      </c>
      <c r="CX223" s="370">
        <f t="shared" si="156"/>
        <v>0</v>
      </c>
      <c r="CY223" s="370">
        <f t="shared" si="134"/>
        <v>0</v>
      </c>
    </row>
    <row r="224" spans="1:103" x14ac:dyDescent="0.25">
      <c r="A224" s="3051"/>
      <c r="B224" s="401" t="s">
        <v>249</v>
      </c>
      <c r="C224" s="397">
        <f t="shared" si="139"/>
        <v>1</v>
      </c>
      <c r="D224" s="398">
        <f t="shared" si="161"/>
        <v>1</v>
      </c>
      <c r="E224" s="396">
        <f t="shared" si="161"/>
        <v>0</v>
      </c>
      <c r="F224" s="41">
        <f>SUM(ENERO:DICIEMBRE!F224)</f>
        <v>0</v>
      </c>
      <c r="G224" s="41">
        <f>SUM(ENERO:DICIEMBRE!G224)</f>
        <v>0</v>
      </c>
      <c r="H224" s="41">
        <f>SUM(ENERO:DICIEMBRE!H224)</f>
        <v>0</v>
      </c>
      <c r="I224" s="41">
        <f>SUM(ENERO:DICIEMBRE!I224)</f>
        <v>0</v>
      </c>
      <c r="J224" s="41">
        <f>SUM(ENERO:DICIEMBRE!J224)</f>
        <v>0</v>
      </c>
      <c r="K224" s="41">
        <f>SUM(ENERO:DICIEMBRE!K224)</f>
        <v>0</v>
      </c>
      <c r="L224" s="41">
        <f>SUM(ENERO:DICIEMBRE!L224)</f>
        <v>0</v>
      </c>
      <c r="M224" s="41">
        <f>SUM(ENERO:DICIEMBRE!M224)</f>
        <v>0</v>
      </c>
      <c r="N224" s="41">
        <f>SUM(ENERO:DICIEMBRE!N224)</f>
        <v>0</v>
      </c>
      <c r="O224" s="41">
        <f>SUM(ENERO:DICIEMBRE!O224)</f>
        <v>0</v>
      </c>
      <c r="P224" s="41">
        <f>SUM(ENERO:DICIEMBRE!P224)</f>
        <v>0</v>
      </c>
      <c r="Q224" s="41">
        <f>SUM(ENERO:DICIEMBRE!Q224)</f>
        <v>0</v>
      </c>
      <c r="R224" s="41">
        <f>SUM(ENERO:DICIEMBRE!R224)</f>
        <v>0</v>
      </c>
      <c r="S224" s="41">
        <f>SUM(ENERO:DICIEMBRE!S224)</f>
        <v>0</v>
      </c>
      <c r="T224" s="41">
        <f>SUM(ENERO:DICIEMBRE!T224)</f>
        <v>0</v>
      </c>
      <c r="U224" s="41">
        <f>SUM(ENERO:DICIEMBRE!U224)</f>
        <v>0</v>
      </c>
      <c r="V224" s="41">
        <f>SUM(ENERO:DICIEMBRE!V224)</f>
        <v>1</v>
      </c>
      <c r="W224" s="41">
        <f>SUM(ENERO:DICIEMBRE!W224)</f>
        <v>0</v>
      </c>
      <c r="X224" s="41">
        <f>SUM(ENERO:DICIEMBRE!X224)</f>
        <v>0</v>
      </c>
      <c r="Y224" s="41">
        <f>SUM(ENERO:DICIEMBRE!Y224)</f>
        <v>0</v>
      </c>
      <c r="Z224" s="41">
        <f>SUM(ENERO:DICIEMBRE!Z224)</f>
        <v>0</v>
      </c>
      <c r="AA224" s="41">
        <f>SUM(ENERO:DICIEMBRE!AA224)</f>
        <v>0</v>
      </c>
      <c r="AB224" s="41">
        <f>SUM(ENERO:DICIEMBRE!AB224)</f>
        <v>0</v>
      </c>
      <c r="AC224" s="41">
        <f>SUM(ENERO:DICIEMBRE!AC224)</f>
        <v>0</v>
      </c>
      <c r="AD224" s="41">
        <f>SUM(ENERO:DICIEMBRE!AD224)</f>
        <v>0</v>
      </c>
      <c r="AE224" s="41">
        <f>SUM(ENERO:DICIEMBRE!AE224)</f>
        <v>0</v>
      </c>
      <c r="AF224" s="41">
        <f>SUM(ENERO:DICIEMBRE!AF224)</f>
        <v>0</v>
      </c>
      <c r="AG224" s="41">
        <f>SUM(ENERO:DICIEMBRE!AG224)</f>
        <v>0</v>
      </c>
      <c r="AH224" s="41">
        <f>SUM(ENERO:DICIEMBRE!AH224)</f>
        <v>0</v>
      </c>
      <c r="AI224" s="41">
        <f>SUM(ENERO:DICIEMBRE!AI224)</f>
        <v>0</v>
      </c>
      <c r="AJ224" s="41">
        <f>SUM(ENERO:DICIEMBRE!AJ224)</f>
        <v>0</v>
      </c>
      <c r="AK224" s="41">
        <f>SUM(ENERO:DICIEMBRE!AK224)</f>
        <v>0</v>
      </c>
      <c r="AL224" s="41">
        <f>SUM(ENERO:DICIEMBRE!AL224)</f>
        <v>0</v>
      </c>
      <c r="AM224" s="41">
        <f>SUM(ENERO:DICIEMBRE!AM224)</f>
        <v>0</v>
      </c>
      <c r="AN224" s="41">
        <f>SUM(ENERO:DICIEMBRE!AN224)</f>
        <v>0</v>
      </c>
      <c r="AO224" s="41">
        <f>SUM(ENERO:DICIEMBRE!AO224)</f>
        <v>0</v>
      </c>
      <c r="AP224" s="41">
        <f>SUM(ENERO:DICIEMBRE!AP224)</f>
        <v>0</v>
      </c>
      <c r="AQ224" s="41">
        <f>SUM(ENERO:DICIEMBRE!AQ224)</f>
        <v>0</v>
      </c>
      <c r="AR224" s="41">
        <f>SUM(ENERO:DICIEMBRE!AR224)</f>
        <v>0</v>
      </c>
      <c r="AS224" s="41">
        <f>SUM(ENERO:DICIEMBRE!AS224)</f>
        <v>0</v>
      </c>
      <c r="AT224" s="41">
        <f>SUM(ENERO:DICIEMBRE!AT224)</f>
        <v>0</v>
      </c>
      <c r="AU224" s="41">
        <f>SUM(ENERO:DICIEMBRE!AU224)</f>
        <v>0</v>
      </c>
      <c r="AV224" s="41">
        <f>SUM(ENERO:DICIEMBRE!AV224)</f>
        <v>0</v>
      </c>
      <c r="AW224" s="41">
        <f>SUM(ENERO:DICIEMBRE!AW224)</f>
        <v>0</v>
      </c>
      <c r="AX224" s="41">
        <f>SUM(ENERO:DICIEMBRE!AX224)</f>
        <v>0</v>
      </c>
      <c r="AY224" s="56" t="str">
        <f t="shared" si="117"/>
        <v/>
      </c>
      <c r="CA224" s="18" t="str">
        <f t="shared" si="140"/>
        <v/>
      </c>
      <c r="CB224" s="18" t="str">
        <f>IF(AND(E224&gt;0,AO224=""), "* No olvide digitar la variable Madre de hijo menor de 5 años. Digite Cero si no tiene.",IF(AO224&gt;E224,"  * La variable Madre de hijo menor de 5 años No puede ser mayor al Total Mujeres.",""))</f>
        <v/>
      </c>
      <c r="CC224" s="18" t="str">
        <f t="shared" si="158"/>
        <v/>
      </c>
      <c r="CD224" s="18" t="str">
        <f t="shared" si="141"/>
        <v/>
      </c>
      <c r="CE224" s="18" t="str">
        <f t="shared" si="142"/>
        <v/>
      </c>
      <c r="CF224" s="18" t="str">
        <f t="shared" si="149"/>
        <v/>
      </c>
      <c r="CG224" s="18" t="str">
        <f t="shared" si="135"/>
        <v/>
      </c>
      <c r="CH224" s="18" t="str">
        <f t="shared" si="159"/>
        <v/>
      </c>
      <c r="CI224" s="18" t="str">
        <f t="shared" si="136"/>
        <v/>
      </c>
      <c r="CJ224" s="18" t="str">
        <f t="shared" si="151"/>
        <v/>
      </c>
      <c r="CK224" s="18" t="str">
        <f t="shared" si="152"/>
        <v/>
      </c>
      <c r="CL224" s="56"/>
      <c r="CO224" s="370">
        <f t="shared" si="126"/>
        <v>0</v>
      </c>
      <c r="CP224" s="370">
        <f>IF(AND(E224&gt;0,AO224=""),1,IF(AO224&gt;E224,1,0))</f>
        <v>0</v>
      </c>
      <c r="CQ224" s="370">
        <f t="shared" si="153"/>
        <v>0</v>
      </c>
      <c r="CR224" s="370">
        <f t="shared" si="153"/>
        <v>0</v>
      </c>
      <c r="CS224" s="370">
        <f t="shared" si="129"/>
        <v>0</v>
      </c>
      <c r="CT224" s="370">
        <f t="shared" si="130"/>
        <v>0</v>
      </c>
      <c r="CU224" s="370">
        <f t="shared" si="154"/>
        <v>0</v>
      </c>
      <c r="CV224" s="370">
        <f t="shared" si="154"/>
        <v>0</v>
      </c>
      <c r="CW224" s="370">
        <f t="shared" si="155"/>
        <v>0</v>
      </c>
      <c r="CX224" s="370">
        <f t="shared" si="156"/>
        <v>0</v>
      </c>
      <c r="CY224" s="370">
        <f t="shared" si="134"/>
        <v>0</v>
      </c>
    </row>
    <row r="225" spans="1:103" x14ac:dyDescent="0.25">
      <c r="A225" s="3051"/>
      <c r="B225" s="401" t="s">
        <v>250</v>
      </c>
      <c r="C225" s="397">
        <f t="shared" si="139"/>
        <v>11</v>
      </c>
      <c r="D225" s="398">
        <f t="shared" si="161"/>
        <v>1</v>
      </c>
      <c r="E225" s="396">
        <f t="shared" si="161"/>
        <v>10</v>
      </c>
      <c r="F225" s="41">
        <f>SUM(ENERO:DICIEMBRE!F225)</f>
        <v>0</v>
      </c>
      <c r="G225" s="41">
        <f>SUM(ENERO:DICIEMBRE!G225)</f>
        <v>0</v>
      </c>
      <c r="H225" s="41">
        <f>SUM(ENERO:DICIEMBRE!H225)</f>
        <v>0</v>
      </c>
      <c r="I225" s="41">
        <f>SUM(ENERO:DICIEMBRE!I225)</f>
        <v>1</v>
      </c>
      <c r="J225" s="41">
        <f>SUM(ENERO:DICIEMBRE!J225)</f>
        <v>1</v>
      </c>
      <c r="K225" s="41">
        <f>SUM(ENERO:DICIEMBRE!K225)</f>
        <v>2</v>
      </c>
      <c r="L225" s="41">
        <f>SUM(ENERO:DICIEMBRE!L225)</f>
        <v>0</v>
      </c>
      <c r="M225" s="41">
        <f>SUM(ENERO:DICIEMBRE!M225)</f>
        <v>0</v>
      </c>
      <c r="N225" s="41">
        <f>SUM(ENERO:DICIEMBRE!N225)</f>
        <v>0</v>
      </c>
      <c r="O225" s="41">
        <f>SUM(ENERO:DICIEMBRE!O225)</f>
        <v>1</v>
      </c>
      <c r="P225" s="41">
        <f>SUM(ENERO:DICIEMBRE!P225)</f>
        <v>0</v>
      </c>
      <c r="Q225" s="41">
        <f>SUM(ENERO:DICIEMBRE!Q225)</f>
        <v>1</v>
      </c>
      <c r="R225" s="41">
        <f>SUM(ENERO:DICIEMBRE!R225)</f>
        <v>0</v>
      </c>
      <c r="S225" s="41">
        <f>SUM(ENERO:DICIEMBRE!S225)</f>
        <v>0</v>
      </c>
      <c r="T225" s="41">
        <f>SUM(ENERO:DICIEMBRE!T225)</f>
        <v>0</v>
      </c>
      <c r="U225" s="41">
        <f>SUM(ENERO:DICIEMBRE!U225)</f>
        <v>1</v>
      </c>
      <c r="V225" s="41">
        <f>SUM(ENERO:DICIEMBRE!V225)</f>
        <v>0</v>
      </c>
      <c r="W225" s="41">
        <f>SUM(ENERO:DICIEMBRE!W225)</f>
        <v>2</v>
      </c>
      <c r="X225" s="41">
        <f>SUM(ENERO:DICIEMBRE!X225)</f>
        <v>0</v>
      </c>
      <c r="Y225" s="41">
        <f>SUM(ENERO:DICIEMBRE!Y225)</f>
        <v>1</v>
      </c>
      <c r="Z225" s="41">
        <f>SUM(ENERO:DICIEMBRE!Z225)</f>
        <v>0</v>
      </c>
      <c r="AA225" s="41">
        <f>SUM(ENERO:DICIEMBRE!AA225)</f>
        <v>1</v>
      </c>
      <c r="AB225" s="41">
        <f>SUM(ENERO:DICIEMBRE!AB225)</f>
        <v>0</v>
      </c>
      <c r="AC225" s="41">
        <f>SUM(ENERO:DICIEMBRE!AC225)</f>
        <v>0</v>
      </c>
      <c r="AD225" s="41">
        <f>SUM(ENERO:DICIEMBRE!AD225)</f>
        <v>0</v>
      </c>
      <c r="AE225" s="41">
        <f>SUM(ENERO:DICIEMBRE!AE225)</f>
        <v>0</v>
      </c>
      <c r="AF225" s="41">
        <f>SUM(ENERO:DICIEMBRE!AF225)</f>
        <v>0</v>
      </c>
      <c r="AG225" s="41">
        <f>SUM(ENERO:DICIEMBRE!AG225)</f>
        <v>0</v>
      </c>
      <c r="AH225" s="41">
        <f>SUM(ENERO:DICIEMBRE!AH225)</f>
        <v>0</v>
      </c>
      <c r="AI225" s="41">
        <f>SUM(ENERO:DICIEMBRE!AI225)</f>
        <v>0</v>
      </c>
      <c r="AJ225" s="41">
        <f>SUM(ENERO:DICIEMBRE!AJ225)</f>
        <v>0</v>
      </c>
      <c r="AK225" s="41">
        <f>SUM(ENERO:DICIEMBRE!AK225)</f>
        <v>0</v>
      </c>
      <c r="AL225" s="41">
        <f>SUM(ENERO:DICIEMBRE!AL225)</f>
        <v>0</v>
      </c>
      <c r="AM225" s="41">
        <f>SUM(ENERO:DICIEMBRE!AM225)</f>
        <v>0</v>
      </c>
      <c r="AN225" s="41">
        <f>SUM(ENERO:DICIEMBRE!AN225)</f>
        <v>0</v>
      </c>
      <c r="AO225" s="41">
        <f>SUM(ENERO:DICIEMBRE!AO225)</f>
        <v>0</v>
      </c>
      <c r="AP225" s="41">
        <f>SUM(ENERO:DICIEMBRE!AP225)</f>
        <v>0</v>
      </c>
      <c r="AQ225" s="41">
        <f>SUM(ENERO:DICIEMBRE!AQ225)</f>
        <v>0</v>
      </c>
      <c r="AR225" s="41">
        <f>SUM(ENERO:DICIEMBRE!AR225)</f>
        <v>0</v>
      </c>
      <c r="AS225" s="41">
        <f>SUM(ENERO:DICIEMBRE!AS225)</f>
        <v>2</v>
      </c>
      <c r="AT225" s="41">
        <f>SUM(ENERO:DICIEMBRE!AT225)</f>
        <v>0</v>
      </c>
      <c r="AU225" s="41">
        <f>SUM(ENERO:DICIEMBRE!AU225)</f>
        <v>0</v>
      </c>
      <c r="AV225" s="41">
        <f>SUM(ENERO:DICIEMBRE!AV225)</f>
        <v>0</v>
      </c>
      <c r="AW225" s="41">
        <f>SUM(ENERO:DICIEMBRE!AW225)</f>
        <v>0</v>
      </c>
      <c r="AX225" s="41">
        <f>SUM(ENERO:DICIEMBRE!AX225)</f>
        <v>0</v>
      </c>
      <c r="AY225" s="56" t="str">
        <f t="shared" si="117"/>
        <v/>
      </c>
      <c r="CA225" s="18" t="str">
        <f t="shared" si="140"/>
        <v/>
      </c>
      <c r="CB225" s="18" t="str">
        <f>IF(AND(E225&gt;0,AO225=""), "* No olvide digitar la variable Madre de hijo menor de 5 años. Digite Cero si no tiene.",IF(AO225&gt;E225,"  * La variable Madre de hijo menor de 5 años No puede ser mayor al Total Mujeres.",""))</f>
        <v/>
      </c>
      <c r="CC225" s="18" t="str">
        <f t="shared" si="158"/>
        <v/>
      </c>
      <c r="CD225" s="18" t="str">
        <f t="shared" si="141"/>
        <v/>
      </c>
      <c r="CE225" s="18" t="str">
        <f t="shared" si="142"/>
        <v/>
      </c>
      <c r="CF225" s="18" t="str">
        <f t="shared" si="149"/>
        <v/>
      </c>
      <c r="CG225" s="18" t="str">
        <f t="shared" si="135"/>
        <v/>
      </c>
      <c r="CH225" s="18" t="str">
        <f t="shared" si="159"/>
        <v/>
      </c>
      <c r="CI225" s="18" t="str">
        <f t="shared" si="136"/>
        <v/>
      </c>
      <c r="CJ225" s="18" t="str">
        <f t="shared" si="151"/>
        <v/>
      </c>
      <c r="CK225" s="18" t="str">
        <f t="shared" si="152"/>
        <v/>
      </c>
      <c r="CL225" s="56"/>
      <c r="CO225" s="370">
        <f t="shared" si="126"/>
        <v>0</v>
      </c>
      <c r="CP225" s="370">
        <f>IF(AND(E225&gt;0,AO225=""),1,IF(AO225&gt;E225,1,0))</f>
        <v>0</v>
      </c>
      <c r="CQ225" s="370">
        <f t="shared" si="153"/>
        <v>0</v>
      </c>
      <c r="CR225" s="370">
        <f t="shared" si="153"/>
        <v>0</v>
      </c>
      <c r="CS225" s="370">
        <f t="shared" si="129"/>
        <v>0</v>
      </c>
      <c r="CT225" s="370">
        <f t="shared" si="130"/>
        <v>0</v>
      </c>
      <c r="CU225" s="370">
        <f t="shared" si="154"/>
        <v>0</v>
      </c>
      <c r="CV225" s="370">
        <f t="shared" si="154"/>
        <v>0</v>
      </c>
      <c r="CW225" s="370">
        <f t="shared" si="155"/>
        <v>0</v>
      </c>
      <c r="CX225" s="370">
        <f t="shared" si="156"/>
        <v>0</v>
      </c>
      <c r="CY225" s="370">
        <f t="shared" si="134"/>
        <v>0</v>
      </c>
    </row>
    <row r="226" spans="1:103" x14ac:dyDescent="0.25">
      <c r="A226" s="3037"/>
      <c r="B226" s="431" t="s">
        <v>251</v>
      </c>
      <c r="C226" s="387">
        <f t="shared" si="139"/>
        <v>16</v>
      </c>
      <c r="D226" s="388">
        <f t="shared" si="161"/>
        <v>3</v>
      </c>
      <c r="E226" s="369">
        <f t="shared" si="161"/>
        <v>13</v>
      </c>
      <c r="F226" s="41">
        <f>SUM(ENERO:DICIEMBRE!F226)</f>
        <v>0</v>
      </c>
      <c r="G226" s="41">
        <f>SUM(ENERO:DICIEMBRE!G226)</f>
        <v>0</v>
      </c>
      <c r="H226" s="41">
        <f>SUM(ENERO:DICIEMBRE!H226)</f>
        <v>0</v>
      </c>
      <c r="I226" s="41">
        <f>SUM(ENERO:DICIEMBRE!I226)</f>
        <v>0</v>
      </c>
      <c r="J226" s="41">
        <f>SUM(ENERO:DICIEMBRE!J226)</f>
        <v>0</v>
      </c>
      <c r="K226" s="41">
        <f>SUM(ENERO:DICIEMBRE!K226)</f>
        <v>3</v>
      </c>
      <c r="L226" s="41">
        <f>SUM(ENERO:DICIEMBRE!L226)</f>
        <v>1</v>
      </c>
      <c r="M226" s="41">
        <f>SUM(ENERO:DICIEMBRE!M226)</f>
        <v>2</v>
      </c>
      <c r="N226" s="41">
        <f>SUM(ENERO:DICIEMBRE!N226)</f>
        <v>1</v>
      </c>
      <c r="O226" s="41">
        <f>SUM(ENERO:DICIEMBRE!O226)</f>
        <v>2</v>
      </c>
      <c r="P226" s="41">
        <f>SUM(ENERO:DICIEMBRE!P226)</f>
        <v>0</v>
      </c>
      <c r="Q226" s="41">
        <f>SUM(ENERO:DICIEMBRE!Q226)</f>
        <v>0</v>
      </c>
      <c r="R226" s="41">
        <f>SUM(ENERO:DICIEMBRE!R226)</f>
        <v>0</v>
      </c>
      <c r="S226" s="41">
        <f>SUM(ENERO:DICIEMBRE!S226)</f>
        <v>3</v>
      </c>
      <c r="T226" s="41">
        <f>SUM(ENERO:DICIEMBRE!T226)</f>
        <v>0</v>
      </c>
      <c r="U226" s="41">
        <f>SUM(ENERO:DICIEMBRE!U226)</f>
        <v>0</v>
      </c>
      <c r="V226" s="41">
        <f>SUM(ENERO:DICIEMBRE!V226)</f>
        <v>0</v>
      </c>
      <c r="W226" s="41">
        <f>SUM(ENERO:DICIEMBRE!W226)</f>
        <v>3</v>
      </c>
      <c r="X226" s="41">
        <f>SUM(ENERO:DICIEMBRE!X226)</f>
        <v>1</v>
      </c>
      <c r="Y226" s="41">
        <f>SUM(ENERO:DICIEMBRE!Y226)</f>
        <v>0</v>
      </c>
      <c r="Z226" s="41">
        <f>SUM(ENERO:DICIEMBRE!Z226)</f>
        <v>0</v>
      </c>
      <c r="AA226" s="41">
        <f>SUM(ENERO:DICIEMBRE!AA226)</f>
        <v>0</v>
      </c>
      <c r="AB226" s="41">
        <f>SUM(ENERO:DICIEMBRE!AB226)</f>
        <v>0</v>
      </c>
      <c r="AC226" s="41">
        <f>SUM(ENERO:DICIEMBRE!AC226)</f>
        <v>0</v>
      </c>
      <c r="AD226" s="41">
        <f>SUM(ENERO:DICIEMBRE!AD226)</f>
        <v>0</v>
      </c>
      <c r="AE226" s="41">
        <f>SUM(ENERO:DICIEMBRE!AE226)</f>
        <v>0</v>
      </c>
      <c r="AF226" s="41">
        <f>SUM(ENERO:DICIEMBRE!AF226)</f>
        <v>0</v>
      </c>
      <c r="AG226" s="41">
        <f>SUM(ENERO:DICIEMBRE!AG226)</f>
        <v>0</v>
      </c>
      <c r="AH226" s="41">
        <f>SUM(ENERO:DICIEMBRE!AH226)</f>
        <v>0</v>
      </c>
      <c r="AI226" s="41">
        <f>SUM(ENERO:DICIEMBRE!AI226)</f>
        <v>0</v>
      </c>
      <c r="AJ226" s="41">
        <f>SUM(ENERO:DICIEMBRE!AJ226)</f>
        <v>0</v>
      </c>
      <c r="AK226" s="41">
        <f>SUM(ENERO:DICIEMBRE!AK226)</f>
        <v>0</v>
      </c>
      <c r="AL226" s="41">
        <f>SUM(ENERO:DICIEMBRE!AL226)</f>
        <v>0</v>
      </c>
      <c r="AM226" s="41">
        <f>SUM(ENERO:DICIEMBRE!AM226)</f>
        <v>0</v>
      </c>
      <c r="AN226" s="41">
        <f>SUM(ENERO:DICIEMBRE!AN226)</f>
        <v>0</v>
      </c>
      <c r="AO226" s="41">
        <f>SUM(ENERO:DICIEMBRE!AO226)</f>
        <v>0</v>
      </c>
      <c r="AP226" s="41">
        <f>SUM(ENERO:DICIEMBRE!AP226)</f>
        <v>0</v>
      </c>
      <c r="AQ226" s="41">
        <f>SUM(ENERO:DICIEMBRE!AQ226)</f>
        <v>0</v>
      </c>
      <c r="AR226" s="41">
        <f>SUM(ENERO:DICIEMBRE!AR226)</f>
        <v>0</v>
      </c>
      <c r="AS226" s="41">
        <f>SUM(ENERO:DICIEMBRE!AS226)</f>
        <v>0</v>
      </c>
      <c r="AT226" s="41">
        <f>SUM(ENERO:DICIEMBRE!AT226)</f>
        <v>0</v>
      </c>
      <c r="AU226" s="41">
        <f>SUM(ENERO:DICIEMBRE!AU226)</f>
        <v>0</v>
      </c>
      <c r="AV226" s="41">
        <f>SUM(ENERO:DICIEMBRE!AV226)</f>
        <v>0</v>
      </c>
      <c r="AW226" s="41">
        <f>SUM(ENERO:DICIEMBRE!AW226)</f>
        <v>0</v>
      </c>
      <c r="AX226" s="41">
        <f>SUM(ENERO:DICIEMBRE!AX226)</f>
        <v>0</v>
      </c>
      <c r="AY226" s="56" t="str">
        <f t="shared" si="117"/>
        <v/>
      </c>
      <c r="CA226" s="18" t="str">
        <f t="shared" si="140"/>
        <v/>
      </c>
      <c r="CB226" s="18" t="str">
        <f>IF(AND(E226&gt;0,AO226=""), "* No olvide digitar la variable Madre de hijo menor de 5 años. Digite Cero si no tiene.",IF(AO226&gt;E226,"  * La variable Madre de hijo menor de 5 años No puede ser mayor al Total Mujeres.",""))</f>
        <v/>
      </c>
      <c r="CC226" s="18" t="str">
        <f t="shared" si="158"/>
        <v/>
      </c>
      <c r="CD226" s="18" t="str">
        <f t="shared" si="141"/>
        <v/>
      </c>
      <c r="CE226" s="18" t="str">
        <f t="shared" si="142"/>
        <v/>
      </c>
      <c r="CF226" s="18" t="str">
        <f t="shared" si="149"/>
        <v/>
      </c>
      <c r="CG226" s="18" t="str">
        <f t="shared" si="135"/>
        <v/>
      </c>
      <c r="CH226" s="18" t="str">
        <f t="shared" si="159"/>
        <v/>
      </c>
      <c r="CI226" s="18" t="str">
        <f t="shared" si="136"/>
        <v/>
      </c>
      <c r="CJ226" s="18" t="str">
        <f t="shared" si="151"/>
        <v/>
      </c>
      <c r="CK226" s="18" t="str">
        <f t="shared" si="152"/>
        <v/>
      </c>
      <c r="CL226" s="56"/>
      <c r="CO226" s="370">
        <f t="shared" si="126"/>
        <v>0</v>
      </c>
      <c r="CP226" s="370">
        <f>IF(AND(E226&gt;0,AO226=""),1,IF(AO226&gt;E226,1,0))</f>
        <v>0</v>
      </c>
      <c r="CQ226" s="370">
        <f t="shared" si="153"/>
        <v>0</v>
      </c>
      <c r="CR226" s="370">
        <f t="shared" si="153"/>
        <v>0</v>
      </c>
      <c r="CS226" s="370">
        <f t="shared" si="129"/>
        <v>0</v>
      </c>
      <c r="CT226" s="370">
        <f t="shared" si="130"/>
        <v>0</v>
      </c>
      <c r="CU226" s="370">
        <f t="shared" si="154"/>
        <v>0</v>
      </c>
      <c r="CV226" s="370">
        <f t="shared" si="154"/>
        <v>0</v>
      </c>
      <c r="CW226" s="370">
        <f t="shared" si="155"/>
        <v>0</v>
      </c>
      <c r="CX226" s="370">
        <f t="shared" si="156"/>
        <v>0</v>
      </c>
      <c r="CY226" s="370">
        <f t="shared" si="134"/>
        <v>0</v>
      </c>
    </row>
    <row r="227" spans="1:103" x14ac:dyDescent="0.25">
      <c r="A227" s="3036" t="s">
        <v>252</v>
      </c>
      <c r="B227" s="433" t="s">
        <v>253</v>
      </c>
      <c r="C227" s="434">
        <f t="shared" si="139"/>
        <v>0</v>
      </c>
      <c r="D227" s="375">
        <f t="shared" si="161"/>
        <v>0</v>
      </c>
      <c r="E227" s="435">
        <f t="shared" si="161"/>
        <v>0</v>
      </c>
      <c r="F227" s="41">
        <f>SUM(ENERO:DICIEMBRE!F227)</f>
        <v>0</v>
      </c>
      <c r="G227" s="41">
        <f>SUM(ENERO:DICIEMBRE!G227)</f>
        <v>0</v>
      </c>
      <c r="H227" s="41">
        <f>SUM(ENERO:DICIEMBRE!H227)</f>
        <v>0</v>
      </c>
      <c r="I227" s="41">
        <f>SUM(ENERO:DICIEMBRE!I227)</f>
        <v>0</v>
      </c>
      <c r="J227" s="41">
        <f>SUM(ENERO:DICIEMBRE!J227)</f>
        <v>0</v>
      </c>
      <c r="K227" s="41">
        <f>SUM(ENERO:DICIEMBRE!K227)</f>
        <v>0</v>
      </c>
      <c r="L227" s="41">
        <f>SUM(ENERO:DICIEMBRE!L227)</f>
        <v>0</v>
      </c>
      <c r="M227" s="41">
        <f>SUM(ENERO:DICIEMBRE!M227)</f>
        <v>0</v>
      </c>
      <c r="N227" s="41">
        <f>SUM(ENERO:DICIEMBRE!N227)</f>
        <v>0</v>
      </c>
      <c r="O227" s="41">
        <f>SUM(ENERO:DICIEMBRE!O227)</f>
        <v>0</v>
      </c>
      <c r="P227" s="41">
        <f>SUM(ENERO:DICIEMBRE!P227)</f>
        <v>0</v>
      </c>
      <c r="Q227" s="41">
        <f>SUM(ENERO:DICIEMBRE!Q227)</f>
        <v>0</v>
      </c>
      <c r="R227" s="41">
        <f>SUM(ENERO:DICIEMBRE!R227)</f>
        <v>0</v>
      </c>
      <c r="S227" s="41">
        <f>SUM(ENERO:DICIEMBRE!S227)</f>
        <v>0</v>
      </c>
      <c r="T227" s="41">
        <f>SUM(ENERO:DICIEMBRE!T227)</f>
        <v>0</v>
      </c>
      <c r="U227" s="41">
        <f>SUM(ENERO:DICIEMBRE!U227)</f>
        <v>0</v>
      </c>
      <c r="V227" s="41">
        <f>SUM(ENERO:DICIEMBRE!V227)</f>
        <v>0</v>
      </c>
      <c r="W227" s="41">
        <f>SUM(ENERO:DICIEMBRE!W227)</f>
        <v>0</v>
      </c>
      <c r="X227" s="41">
        <f>SUM(ENERO:DICIEMBRE!X227)</f>
        <v>0</v>
      </c>
      <c r="Y227" s="41">
        <f>SUM(ENERO:DICIEMBRE!Y227)</f>
        <v>0</v>
      </c>
      <c r="Z227" s="41">
        <f>SUM(ENERO:DICIEMBRE!Z227)</f>
        <v>0</v>
      </c>
      <c r="AA227" s="41">
        <f>SUM(ENERO:DICIEMBRE!AA227)</f>
        <v>0</v>
      </c>
      <c r="AB227" s="41">
        <f>SUM(ENERO:DICIEMBRE!AB227)</f>
        <v>0</v>
      </c>
      <c r="AC227" s="41">
        <f>SUM(ENERO:DICIEMBRE!AC227)</f>
        <v>0</v>
      </c>
      <c r="AD227" s="41">
        <f>SUM(ENERO:DICIEMBRE!AD227)</f>
        <v>0</v>
      </c>
      <c r="AE227" s="41">
        <f>SUM(ENERO:DICIEMBRE!AE227)</f>
        <v>0</v>
      </c>
      <c r="AF227" s="41">
        <f>SUM(ENERO:DICIEMBRE!AF227)</f>
        <v>0</v>
      </c>
      <c r="AG227" s="41">
        <f>SUM(ENERO:DICIEMBRE!AG227)</f>
        <v>0</v>
      </c>
      <c r="AH227" s="41">
        <f>SUM(ENERO:DICIEMBRE!AH227)</f>
        <v>0</v>
      </c>
      <c r="AI227" s="41">
        <f>SUM(ENERO:DICIEMBRE!AI227)</f>
        <v>0</v>
      </c>
      <c r="AJ227" s="41">
        <f>SUM(ENERO:DICIEMBRE!AJ227)</f>
        <v>0</v>
      </c>
      <c r="AK227" s="41">
        <f>SUM(ENERO:DICIEMBRE!AK227)</f>
        <v>0</v>
      </c>
      <c r="AL227" s="41">
        <f>SUM(ENERO:DICIEMBRE!AL227)</f>
        <v>0</v>
      </c>
      <c r="AM227" s="41">
        <f>SUM(ENERO:DICIEMBRE!AM227)</f>
        <v>0</v>
      </c>
      <c r="AN227" s="41">
        <f>SUM(ENERO:DICIEMBRE!AN227)</f>
        <v>0</v>
      </c>
      <c r="AO227" s="41">
        <f>SUM(ENERO:DICIEMBRE!AO227)</f>
        <v>0</v>
      </c>
      <c r="AP227" s="41">
        <f>SUM(ENERO:DICIEMBRE!AP227)</f>
        <v>0</v>
      </c>
      <c r="AQ227" s="41">
        <f>SUM(ENERO:DICIEMBRE!AQ227)</f>
        <v>0</v>
      </c>
      <c r="AR227" s="41">
        <f>SUM(ENERO:DICIEMBRE!AR227)</f>
        <v>0</v>
      </c>
      <c r="AS227" s="41">
        <f>SUM(ENERO:DICIEMBRE!AS227)</f>
        <v>0</v>
      </c>
      <c r="AT227" s="41">
        <f>SUM(ENERO:DICIEMBRE!AT227)</f>
        <v>0</v>
      </c>
      <c r="AU227" s="41">
        <f>SUM(ENERO:DICIEMBRE!AU227)</f>
        <v>0</v>
      </c>
      <c r="AV227" s="41">
        <f>SUM(ENERO:DICIEMBRE!AV227)</f>
        <v>0</v>
      </c>
      <c r="AW227" s="41">
        <f>SUM(ENERO:DICIEMBRE!AW227)</f>
        <v>0</v>
      </c>
      <c r="AX227" s="41">
        <f>SUM(ENERO:DICIEMBRE!AX227)</f>
        <v>0</v>
      </c>
      <c r="AY227" s="56" t="str">
        <f>CC227&amp;CD227&amp;CE227&amp;CF227&amp;CG227&amp;CH227&amp;CI227&amp;CJ227</f>
        <v/>
      </c>
      <c r="CA227" s="421"/>
      <c r="CB227" s="421"/>
      <c r="CC227" s="18" t="str">
        <f t="shared" si="158"/>
        <v/>
      </c>
      <c r="CD227" s="18" t="str">
        <f t="shared" si="141"/>
        <v/>
      </c>
      <c r="CE227" s="438"/>
      <c r="CF227" s="438"/>
      <c r="CG227" s="18" t="str">
        <f t="shared" si="135"/>
        <v/>
      </c>
      <c r="CH227" s="18" t="str">
        <f>IF(AND(E227&gt;0,OR(AU227="")), "* No olvide digitar la variable Migrantes - Mujeres. Digite Cero si no tiene.",IF((AU227)&gt;E227,"  * La variable Migrantes - Mujeres No puede ser mayor al Total.",""))</f>
        <v/>
      </c>
      <c r="CI227" s="18" t="str">
        <f t="shared" si="136"/>
        <v/>
      </c>
      <c r="CJ227" s="18" t="str">
        <f t="shared" si="151"/>
        <v/>
      </c>
      <c r="CK227" s="421"/>
      <c r="CL227" s="56"/>
      <c r="CO227" s="405"/>
      <c r="CP227" s="405"/>
      <c r="CQ227" s="370">
        <f t="shared" si="153"/>
        <v>0</v>
      </c>
      <c r="CR227" s="370">
        <f>IF(AND(E227&gt;0,OR(AQ227="")),1,IF((AQ227)&gt;E227,1,0))</f>
        <v>0</v>
      </c>
      <c r="CS227" s="405"/>
      <c r="CT227" s="405"/>
      <c r="CU227" s="370">
        <f>IF(AND(D227&gt;0,OR(AT227="")),1,IF((AT227)&gt;D227,1,0))</f>
        <v>0</v>
      </c>
      <c r="CV227" s="370">
        <f t="shared" si="154"/>
        <v>0</v>
      </c>
      <c r="CW227" s="370">
        <f t="shared" si="155"/>
        <v>0</v>
      </c>
      <c r="CX227" s="370">
        <f t="shared" si="156"/>
        <v>0</v>
      </c>
      <c r="CY227" s="405"/>
    </row>
    <row r="228" spans="1:103" x14ac:dyDescent="0.25">
      <c r="A228" s="3051"/>
      <c r="B228" s="401" t="s">
        <v>254</v>
      </c>
      <c r="C228" s="397">
        <f t="shared" si="139"/>
        <v>1</v>
      </c>
      <c r="D228" s="398">
        <f>SUM(F228+H228+J228+L228+N228+P228+R228+T228+V228+X228+Z228+AB228+AD228+AF228+AH228+AJ228+AL228)</f>
        <v>0</v>
      </c>
      <c r="E228" s="396">
        <f t="shared" si="161"/>
        <v>1</v>
      </c>
      <c r="F228" s="41">
        <f>SUM(ENERO:DICIEMBRE!F228)</f>
        <v>0</v>
      </c>
      <c r="G228" s="41">
        <f>SUM(ENERO:DICIEMBRE!G228)</f>
        <v>0</v>
      </c>
      <c r="H228" s="41">
        <f>SUM(ENERO:DICIEMBRE!H228)</f>
        <v>0</v>
      </c>
      <c r="I228" s="41">
        <f>SUM(ENERO:DICIEMBRE!I228)</f>
        <v>0</v>
      </c>
      <c r="J228" s="41">
        <f>SUM(ENERO:DICIEMBRE!J228)</f>
        <v>0</v>
      </c>
      <c r="K228" s="41">
        <f>SUM(ENERO:DICIEMBRE!K228)</f>
        <v>0</v>
      </c>
      <c r="L228" s="41">
        <f>SUM(ENERO:DICIEMBRE!L228)</f>
        <v>0</v>
      </c>
      <c r="M228" s="41">
        <f>SUM(ENERO:DICIEMBRE!M228)</f>
        <v>0</v>
      </c>
      <c r="N228" s="41">
        <f>SUM(ENERO:DICIEMBRE!N228)</f>
        <v>0</v>
      </c>
      <c r="O228" s="41">
        <f>SUM(ENERO:DICIEMBRE!O228)</f>
        <v>0</v>
      </c>
      <c r="P228" s="41">
        <f>SUM(ENERO:DICIEMBRE!P228)</f>
        <v>0</v>
      </c>
      <c r="Q228" s="41">
        <f>SUM(ENERO:DICIEMBRE!Q228)</f>
        <v>0</v>
      </c>
      <c r="R228" s="41">
        <f>SUM(ENERO:DICIEMBRE!R228)</f>
        <v>0</v>
      </c>
      <c r="S228" s="41">
        <f>SUM(ENERO:DICIEMBRE!S228)</f>
        <v>0</v>
      </c>
      <c r="T228" s="41">
        <f>SUM(ENERO:DICIEMBRE!T228)</f>
        <v>0</v>
      </c>
      <c r="U228" s="41">
        <f>SUM(ENERO:DICIEMBRE!U228)</f>
        <v>0</v>
      </c>
      <c r="V228" s="41">
        <f>SUM(ENERO:DICIEMBRE!V228)</f>
        <v>0</v>
      </c>
      <c r="W228" s="41">
        <f>SUM(ENERO:DICIEMBRE!W228)</f>
        <v>0</v>
      </c>
      <c r="X228" s="41">
        <f>SUM(ENERO:DICIEMBRE!X228)</f>
        <v>0</v>
      </c>
      <c r="Y228" s="41">
        <f>SUM(ENERO:DICIEMBRE!Y228)</f>
        <v>0</v>
      </c>
      <c r="Z228" s="41">
        <f>SUM(ENERO:DICIEMBRE!Z228)</f>
        <v>0</v>
      </c>
      <c r="AA228" s="41">
        <f>SUM(ENERO:DICIEMBRE!AA228)</f>
        <v>0</v>
      </c>
      <c r="AB228" s="41">
        <f>SUM(ENERO:DICIEMBRE!AB228)</f>
        <v>0</v>
      </c>
      <c r="AC228" s="41">
        <f>SUM(ENERO:DICIEMBRE!AC228)</f>
        <v>0</v>
      </c>
      <c r="AD228" s="41">
        <f>SUM(ENERO:DICIEMBRE!AD228)</f>
        <v>0</v>
      </c>
      <c r="AE228" s="41">
        <f>SUM(ENERO:DICIEMBRE!AE228)</f>
        <v>0</v>
      </c>
      <c r="AF228" s="41">
        <f>SUM(ENERO:DICIEMBRE!AF228)</f>
        <v>0</v>
      </c>
      <c r="AG228" s="41">
        <f>SUM(ENERO:DICIEMBRE!AG228)</f>
        <v>0</v>
      </c>
      <c r="AH228" s="41">
        <f>SUM(ENERO:DICIEMBRE!AH228)</f>
        <v>0</v>
      </c>
      <c r="AI228" s="41">
        <f>SUM(ENERO:DICIEMBRE!AI228)</f>
        <v>0</v>
      </c>
      <c r="AJ228" s="41">
        <f>SUM(ENERO:DICIEMBRE!AJ228)</f>
        <v>0</v>
      </c>
      <c r="AK228" s="41">
        <f>SUM(ENERO:DICIEMBRE!AK228)</f>
        <v>1</v>
      </c>
      <c r="AL228" s="41">
        <f>SUM(ENERO:DICIEMBRE!AL228)</f>
        <v>0</v>
      </c>
      <c r="AM228" s="41">
        <f>SUM(ENERO:DICIEMBRE!AM228)</f>
        <v>0</v>
      </c>
      <c r="AN228" s="41">
        <f>SUM(ENERO:DICIEMBRE!AN228)</f>
        <v>0</v>
      </c>
      <c r="AO228" s="41">
        <f>SUM(ENERO:DICIEMBRE!AO228)</f>
        <v>0</v>
      </c>
      <c r="AP228" s="41">
        <f>SUM(ENERO:DICIEMBRE!AP228)</f>
        <v>0</v>
      </c>
      <c r="AQ228" s="41">
        <f>SUM(ENERO:DICIEMBRE!AQ228)</f>
        <v>0</v>
      </c>
      <c r="AR228" s="41">
        <f>SUM(ENERO:DICIEMBRE!AR228)</f>
        <v>0</v>
      </c>
      <c r="AS228" s="41">
        <f>SUM(ENERO:DICIEMBRE!AS228)</f>
        <v>0</v>
      </c>
      <c r="AT228" s="41">
        <f>SUM(ENERO:DICIEMBRE!AT228)</f>
        <v>0</v>
      </c>
      <c r="AU228" s="41">
        <f>SUM(ENERO:DICIEMBRE!AU228)</f>
        <v>0</v>
      </c>
      <c r="AV228" s="41">
        <f>SUM(ENERO:DICIEMBRE!AV228)</f>
        <v>0</v>
      </c>
      <c r="AW228" s="41">
        <f>SUM(ENERO:DICIEMBRE!AW228)</f>
        <v>0</v>
      </c>
      <c r="AX228" s="41">
        <f>SUM(ENERO:DICIEMBRE!AX228)</f>
        <v>0</v>
      </c>
      <c r="AY228" s="56" t="str">
        <f t="shared" ref="AY228:AY229" si="162">CC228&amp;CD228&amp;CE228&amp;CF228&amp;CG228&amp;CH228&amp;CI228&amp;CJ228</f>
        <v/>
      </c>
      <c r="CA228" s="421"/>
      <c r="CB228" s="421"/>
      <c r="CC228" s="18" t="str">
        <f t="shared" si="158"/>
        <v/>
      </c>
      <c r="CD228" s="18" t="str">
        <f t="shared" si="141"/>
        <v/>
      </c>
      <c r="CE228" s="438"/>
      <c r="CF228" s="438"/>
      <c r="CG228" s="18" t="str">
        <f t="shared" si="135"/>
        <v/>
      </c>
      <c r="CH228" s="18" t="str">
        <f t="shared" si="159"/>
        <v/>
      </c>
      <c r="CI228" s="18" t="str">
        <f t="shared" si="136"/>
        <v/>
      </c>
      <c r="CJ228" s="18" t="str">
        <f t="shared" si="151"/>
        <v/>
      </c>
      <c r="CK228" s="421"/>
      <c r="CL228" s="56"/>
      <c r="CO228" s="405"/>
      <c r="CP228" s="405"/>
      <c r="CQ228" s="370">
        <f t="shared" si="153"/>
        <v>0</v>
      </c>
      <c r="CR228" s="370">
        <f t="shared" si="153"/>
        <v>0</v>
      </c>
      <c r="CS228" s="405"/>
      <c r="CT228" s="405"/>
      <c r="CU228" s="370">
        <f t="shared" si="154"/>
        <v>0</v>
      </c>
      <c r="CV228" s="370">
        <f t="shared" si="154"/>
        <v>0</v>
      </c>
      <c r="CW228" s="370">
        <f t="shared" si="155"/>
        <v>0</v>
      </c>
      <c r="CX228" s="370">
        <f t="shared" si="156"/>
        <v>0</v>
      </c>
      <c r="CY228" s="405"/>
    </row>
    <row r="229" spans="1:103" x14ac:dyDescent="0.25">
      <c r="A229" s="3037"/>
      <c r="B229" s="444" t="s">
        <v>255</v>
      </c>
      <c r="C229" s="416">
        <f t="shared" si="139"/>
        <v>0</v>
      </c>
      <c r="D229" s="417">
        <f t="shared" si="161"/>
        <v>0</v>
      </c>
      <c r="E229" s="377">
        <f t="shared" si="161"/>
        <v>0</v>
      </c>
      <c r="F229" s="41">
        <f>SUM(ENERO:DICIEMBRE!F229)</f>
        <v>0</v>
      </c>
      <c r="G229" s="41">
        <f>SUM(ENERO:DICIEMBRE!G229)</f>
        <v>0</v>
      </c>
      <c r="H229" s="41">
        <f>SUM(ENERO:DICIEMBRE!H229)</f>
        <v>0</v>
      </c>
      <c r="I229" s="41">
        <f>SUM(ENERO:DICIEMBRE!I229)</f>
        <v>0</v>
      </c>
      <c r="J229" s="41">
        <f>SUM(ENERO:DICIEMBRE!J229)</f>
        <v>0</v>
      </c>
      <c r="K229" s="41">
        <f>SUM(ENERO:DICIEMBRE!K229)</f>
        <v>0</v>
      </c>
      <c r="L229" s="41">
        <f>SUM(ENERO:DICIEMBRE!L229)</f>
        <v>0</v>
      </c>
      <c r="M229" s="41">
        <f>SUM(ENERO:DICIEMBRE!M229)</f>
        <v>0</v>
      </c>
      <c r="N229" s="41">
        <f>SUM(ENERO:DICIEMBRE!N229)</f>
        <v>0</v>
      </c>
      <c r="O229" s="41">
        <f>SUM(ENERO:DICIEMBRE!O229)</f>
        <v>0</v>
      </c>
      <c r="P229" s="41">
        <f>SUM(ENERO:DICIEMBRE!P229)</f>
        <v>0</v>
      </c>
      <c r="Q229" s="41">
        <f>SUM(ENERO:DICIEMBRE!Q229)</f>
        <v>0</v>
      </c>
      <c r="R229" s="41">
        <f>SUM(ENERO:DICIEMBRE!R229)</f>
        <v>0</v>
      </c>
      <c r="S229" s="41">
        <f>SUM(ENERO:DICIEMBRE!S229)</f>
        <v>0</v>
      </c>
      <c r="T229" s="41">
        <f>SUM(ENERO:DICIEMBRE!T229)</f>
        <v>0</v>
      </c>
      <c r="U229" s="41">
        <f>SUM(ENERO:DICIEMBRE!U229)</f>
        <v>0</v>
      </c>
      <c r="V229" s="41">
        <f>SUM(ENERO:DICIEMBRE!V229)</f>
        <v>0</v>
      </c>
      <c r="W229" s="41">
        <f>SUM(ENERO:DICIEMBRE!W229)</f>
        <v>0</v>
      </c>
      <c r="X229" s="41">
        <f>SUM(ENERO:DICIEMBRE!X229)</f>
        <v>0</v>
      </c>
      <c r="Y229" s="41">
        <f>SUM(ENERO:DICIEMBRE!Y229)</f>
        <v>0</v>
      </c>
      <c r="Z229" s="41">
        <f>SUM(ENERO:DICIEMBRE!Z229)</f>
        <v>0</v>
      </c>
      <c r="AA229" s="41">
        <f>SUM(ENERO:DICIEMBRE!AA229)</f>
        <v>0</v>
      </c>
      <c r="AB229" s="41">
        <f>SUM(ENERO:DICIEMBRE!AB229)</f>
        <v>0</v>
      </c>
      <c r="AC229" s="41">
        <f>SUM(ENERO:DICIEMBRE!AC229)</f>
        <v>0</v>
      </c>
      <c r="AD229" s="41">
        <f>SUM(ENERO:DICIEMBRE!AD229)</f>
        <v>0</v>
      </c>
      <c r="AE229" s="41">
        <f>SUM(ENERO:DICIEMBRE!AE229)</f>
        <v>0</v>
      </c>
      <c r="AF229" s="41">
        <f>SUM(ENERO:DICIEMBRE!AF229)</f>
        <v>0</v>
      </c>
      <c r="AG229" s="41">
        <f>SUM(ENERO:DICIEMBRE!AG229)</f>
        <v>0</v>
      </c>
      <c r="AH229" s="41">
        <f>SUM(ENERO:DICIEMBRE!AH229)</f>
        <v>0</v>
      </c>
      <c r="AI229" s="41">
        <f>SUM(ENERO:DICIEMBRE!AI229)</f>
        <v>0</v>
      </c>
      <c r="AJ229" s="41">
        <f>SUM(ENERO:DICIEMBRE!AJ229)</f>
        <v>0</v>
      </c>
      <c r="AK229" s="41">
        <f>SUM(ENERO:DICIEMBRE!AK229)</f>
        <v>0</v>
      </c>
      <c r="AL229" s="41">
        <f>SUM(ENERO:DICIEMBRE!AL229)</f>
        <v>0</v>
      </c>
      <c r="AM229" s="41">
        <f>SUM(ENERO:DICIEMBRE!AM229)</f>
        <v>0</v>
      </c>
      <c r="AN229" s="41">
        <f>SUM(ENERO:DICIEMBRE!AN229)</f>
        <v>0</v>
      </c>
      <c r="AO229" s="41">
        <f>SUM(ENERO:DICIEMBRE!AO229)</f>
        <v>0</v>
      </c>
      <c r="AP229" s="41">
        <f>SUM(ENERO:DICIEMBRE!AP229)</f>
        <v>0</v>
      </c>
      <c r="AQ229" s="41">
        <f>SUM(ENERO:DICIEMBRE!AQ229)</f>
        <v>0</v>
      </c>
      <c r="AR229" s="41">
        <f>SUM(ENERO:DICIEMBRE!AR229)</f>
        <v>0</v>
      </c>
      <c r="AS229" s="41">
        <f>SUM(ENERO:DICIEMBRE!AS229)</f>
        <v>0</v>
      </c>
      <c r="AT229" s="41">
        <f>SUM(ENERO:DICIEMBRE!AT229)</f>
        <v>0</v>
      </c>
      <c r="AU229" s="41">
        <f>SUM(ENERO:DICIEMBRE!AU229)</f>
        <v>0</v>
      </c>
      <c r="AV229" s="41">
        <f>SUM(ENERO:DICIEMBRE!AV229)</f>
        <v>0</v>
      </c>
      <c r="AW229" s="41">
        <f>SUM(ENERO:DICIEMBRE!AW229)</f>
        <v>0</v>
      </c>
      <c r="AX229" s="41">
        <f>SUM(ENERO:DICIEMBRE!AX229)</f>
        <v>0</v>
      </c>
      <c r="AY229" s="56" t="str">
        <f t="shared" si="162"/>
        <v/>
      </c>
      <c r="CA229" s="421"/>
      <c r="CB229" s="421"/>
      <c r="CC229" s="18" t="str">
        <f t="shared" si="158"/>
        <v/>
      </c>
      <c r="CD229" s="18" t="str">
        <f t="shared" si="141"/>
        <v/>
      </c>
      <c r="CE229" s="438"/>
      <c r="CF229" s="438"/>
      <c r="CG229" s="18" t="str">
        <f t="shared" si="135"/>
        <v/>
      </c>
      <c r="CH229" s="18" t="str">
        <f t="shared" si="159"/>
        <v/>
      </c>
      <c r="CI229" s="18" t="str">
        <f t="shared" si="136"/>
        <v/>
      </c>
      <c r="CJ229" s="18" t="str">
        <f t="shared" si="151"/>
        <v/>
      </c>
      <c r="CK229" s="421"/>
      <c r="CL229" s="56"/>
      <c r="CO229" s="405"/>
      <c r="CP229" s="405"/>
      <c r="CQ229" s="370">
        <f t="shared" si="153"/>
        <v>0</v>
      </c>
      <c r="CR229" s="370">
        <f>IF(AND(E229&gt;0,OR(AQ229="")),1,IF((AQ229)&gt;E229,1,0))</f>
        <v>0</v>
      </c>
      <c r="CS229" s="405"/>
      <c r="CT229" s="405"/>
      <c r="CU229" s="370">
        <f t="shared" si="154"/>
        <v>0</v>
      </c>
      <c r="CV229" s="370">
        <f t="shared" si="154"/>
        <v>0</v>
      </c>
      <c r="CW229" s="370">
        <f t="shared" si="155"/>
        <v>0</v>
      </c>
      <c r="CX229" s="370">
        <f t="shared" si="156"/>
        <v>0</v>
      </c>
      <c r="CY229" s="405"/>
    </row>
    <row r="230" spans="1:103" x14ac:dyDescent="0.25">
      <c r="A230" s="3008" t="s">
        <v>256</v>
      </c>
      <c r="B230" s="3009"/>
      <c r="C230" s="434">
        <f>SUM(D230+E230)</f>
        <v>10</v>
      </c>
      <c r="D230" s="375">
        <f>SUM(F230+H230+J230+L230+N230+P230+R230+T230+V230+X230+Z230+AB230+AD230+AF230+AH230+AJ230+AL230)</f>
        <v>8</v>
      </c>
      <c r="E230" s="435">
        <f>SUM(G230+I230+K230+M230+O230+Q230+S230+U230+W230+Y230+AA230+AC230+AE230+AG230+AI230+AK230+AM230)</f>
        <v>2</v>
      </c>
      <c r="F230" s="41">
        <f>SUM(ENERO:DICIEMBRE!F230)</f>
        <v>0</v>
      </c>
      <c r="G230" s="41">
        <f>SUM(ENERO:DICIEMBRE!G230)</f>
        <v>0</v>
      </c>
      <c r="H230" s="41">
        <f>SUM(ENERO:DICIEMBRE!H230)</f>
        <v>0</v>
      </c>
      <c r="I230" s="41">
        <f>SUM(ENERO:DICIEMBRE!I230)</f>
        <v>0</v>
      </c>
      <c r="J230" s="41">
        <f>SUM(ENERO:DICIEMBRE!J230)</f>
        <v>0</v>
      </c>
      <c r="K230" s="41">
        <f>SUM(ENERO:DICIEMBRE!K230)</f>
        <v>0</v>
      </c>
      <c r="L230" s="41">
        <f>SUM(ENERO:DICIEMBRE!L230)</f>
        <v>2</v>
      </c>
      <c r="M230" s="41">
        <f>SUM(ENERO:DICIEMBRE!M230)</f>
        <v>2</v>
      </c>
      <c r="N230" s="41">
        <f>SUM(ENERO:DICIEMBRE!N230)</f>
        <v>2</v>
      </c>
      <c r="O230" s="41">
        <f>SUM(ENERO:DICIEMBRE!O230)</f>
        <v>0</v>
      </c>
      <c r="P230" s="41">
        <f>SUM(ENERO:DICIEMBRE!P230)</f>
        <v>1</v>
      </c>
      <c r="Q230" s="41">
        <f>SUM(ENERO:DICIEMBRE!Q230)</f>
        <v>0</v>
      </c>
      <c r="R230" s="41">
        <f>SUM(ENERO:DICIEMBRE!R230)</f>
        <v>1</v>
      </c>
      <c r="S230" s="41">
        <f>SUM(ENERO:DICIEMBRE!S230)</f>
        <v>0</v>
      </c>
      <c r="T230" s="41">
        <f>SUM(ENERO:DICIEMBRE!T230)</f>
        <v>1</v>
      </c>
      <c r="U230" s="41">
        <f>SUM(ENERO:DICIEMBRE!U230)</f>
        <v>0</v>
      </c>
      <c r="V230" s="41">
        <f>SUM(ENERO:DICIEMBRE!V230)</f>
        <v>0</v>
      </c>
      <c r="W230" s="41">
        <f>SUM(ENERO:DICIEMBRE!W230)</f>
        <v>0</v>
      </c>
      <c r="X230" s="41">
        <f>SUM(ENERO:DICIEMBRE!X230)</f>
        <v>0</v>
      </c>
      <c r="Y230" s="41">
        <f>SUM(ENERO:DICIEMBRE!Y230)</f>
        <v>0</v>
      </c>
      <c r="Z230" s="41">
        <f>SUM(ENERO:DICIEMBRE!Z230)</f>
        <v>0</v>
      </c>
      <c r="AA230" s="41">
        <f>SUM(ENERO:DICIEMBRE!AA230)</f>
        <v>0</v>
      </c>
      <c r="AB230" s="41">
        <f>SUM(ENERO:DICIEMBRE!AB230)</f>
        <v>1</v>
      </c>
      <c r="AC230" s="41">
        <f>SUM(ENERO:DICIEMBRE!AC230)</f>
        <v>0</v>
      </c>
      <c r="AD230" s="41">
        <f>SUM(ENERO:DICIEMBRE!AD230)</f>
        <v>0</v>
      </c>
      <c r="AE230" s="41">
        <f>SUM(ENERO:DICIEMBRE!AE230)</f>
        <v>0</v>
      </c>
      <c r="AF230" s="41">
        <f>SUM(ENERO:DICIEMBRE!AF230)</f>
        <v>0</v>
      </c>
      <c r="AG230" s="41">
        <f>SUM(ENERO:DICIEMBRE!AG230)</f>
        <v>0</v>
      </c>
      <c r="AH230" s="41">
        <f>SUM(ENERO:DICIEMBRE!AH230)</f>
        <v>0</v>
      </c>
      <c r="AI230" s="41">
        <f>SUM(ENERO:DICIEMBRE!AI230)</f>
        <v>0</v>
      </c>
      <c r="AJ230" s="41">
        <f>SUM(ENERO:DICIEMBRE!AJ230)</f>
        <v>0</v>
      </c>
      <c r="AK230" s="41">
        <f>SUM(ENERO:DICIEMBRE!AK230)</f>
        <v>0</v>
      </c>
      <c r="AL230" s="41">
        <f>SUM(ENERO:DICIEMBRE!AL230)</f>
        <v>0</v>
      </c>
      <c r="AM230" s="41">
        <f>SUM(ENERO:DICIEMBRE!AM230)</f>
        <v>0</v>
      </c>
      <c r="AN230" s="41">
        <f>SUM(ENERO:DICIEMBRE!AN230)</f>
        <v>0</v>
      </c>
      <c r="AO230" s="41">
        <f>SUM(ENERO:DICIEMBRE!AO230)</f>
        <v>0</v>
      </c>
      <c r="AP230" s="41">
        <f>SUM(ENERO:DICIEMBRE!AP230)</f>
        <v>0</v>
      </c>
      <c r="AQ230" s="41">
        <f>SUM(ENERO:DICIEMBRE!AQ230)</f>
        <v>0</v>
      </c>
      <c r="AR230" s="41">
        <f>SUM(ENERO:DICIEMBRE!AR230)</f>
        <v>0</v>
      </c>
      <c r="AS230" s="41">
        <f>SUM(ENERO:DICIEMBRE!AS230)</f>
        <v>1</v>
      </c>
      <c r="AT230" s="41">
        <f>SUM(ENERO:DICIEMBRE!AT230)</f>
        <v>0</v>
      </c>
      <c r="AU230" s="41">
        <f>SUM(ENERO:DICIEMBRE!AU230)</f>
        <v>0</v>
      </c>
      <c r="AV230" s="41">
        <f>SUM(ENERO:DICIEMBRE!AV230)</f>
        <v>0</v>
      </c>
      <c r="AW230" s="41">
        <f>SUM(ENERO:DICIEMBRE!AW230)</f>
        <v>0</v>
      </c>
      <c r="AX230" s="41">
        <f>SUM(ENERO:DICIEMBRE!AX230)</f>
        <v>0</v>
      </c>
      <c r="AY230" s="56" t="str">
        <f t="shared" si="117"/>
        <v/>
      </c>
      <c r="CA230" s="18" t="str">
        <f t="shared" ref="CA230:CA241" si="163">IF(AND(E230&gt;0,AN230=""), "* No olvide digitar la variable Gestantes. Digite Cero si no tiene.",IF(AN230&gt;E230,"  * La  variable Gestantes No puede ser mayor al Total Mujeres.",""))</f>
        <v/>
      </c>
      <c r="CB230" s="18" t="str">
        <f t="shared" ref="CB230:CB241" si="164">IF(AND(E230&gt;0,AO230=""), "* No olvide digitar la variable Madre de hijo menor de 5 años. Digite Cero si no tiene.",IF(AO230&gt;E230,"  * La variable Madre de hijo menor de 5 años No puede ser mayor al Total Mujeres.",""))</f>
        <v/>
      </c>
      <c r="CC230" s="18" t="str">
        <f t="shared" si="158"/>
        <v/>
      </c>
      <c r="CD230" s="18" t="str">
        <f t="shared" si="141"/>
        <v/>
      </c>
      <c r="CE230" s="18" t="str">
        <f t="shared" si="142"/>
        <v/>
      </c>
      <c r="CF230" s="18" t="str">
        <f t="shared" si="149"/>
        <v/>
      </c>
      <c r="CG230" s="18" t="str">
        <f t="shared" si="135"/>
        <v/>
      </c>
      <c r="CH230" s="18" t="str">
        <f t="shared" si="159"/>
        <v/>
      </c>
      <c r="CI230" s="18" t="str">
        <f t="shared" si="136"/>
        <v/>
      </c>
      <c r="CJ230" s="18" t="str">
        <f t="shared" si="151"/>
        <v/>
      </c>
      <c r="CK230" s="18" t="str">
        <f t="shared" si="152"/>
        <v/>
      </c>
      <c r="CL230" s="56"/>
      <c r="CO230" s="370">
        <f t="shared" ref="CO230:CO241" si="165">IF(AND(E230&gt;0,AN230=""),1,IF(AN230&gt;E230,1,0))</f>
        <v>0</v>
      </c>
      <c r="CP230" s="370">
        <f t="shared" ref="CP230:CP241" si="166">IF(AND(E230&gt;0,AO230=""),1,IF(AO230&gt;E230,1,0))</f>
        <v>0</v>
      </c>
      <c r="CQ230" s="370">
        <f t="shared" si="153"/>
        <v>0</v>
      </c>
      <c r="CR230" s="370">
        <f t="shared" si="153"/>
        <v>0</v>
      </c>
      <c r="CS230" s="370">
        <f t="shared" si="129"/>
        <v>0</v>
      </c>
      <c r="CT230" s="370">
        <f t="shared" si="130"/>
        <v>0</v>
      </c>
      <c r="CU230" s="370">
        <f t="shared" si="154"/>
        <v>0</v>
      </c>
      <c r="CV230" s="370">
        <f t="shared" si="154"/>
        <v>0</v>
      </c>
      <c r="CW230" s="370">
        <f t="shared" si="155"/>
        <v>0</v>
      </c>
      <c r="CX230" s="370">
        <f t="shared" si="156"/>
        <v>0</v>
      </c>
      <c r="CY230" s="370">
        <f t="shared" si="134"/>
        <v>0</v>
      </c>
    </row>
    <row r="231" spans="1:103" x14ac:dyDescent="0.25">
      <c r="A231" s="3178" t="s">
        <v>257</v>
      </c>
      <c r="B231" s="3179"/>
      <c r="C231" s="378">
        <f>SUM(D231+E231)</f>
        <v>17</v>
      </c>
      <c r="D231" s="379">
        <f>SUM(F231+H231+J231+L231+N231+P231+R231+T231+V231+X231+Z231+AB231+AD231+AF231+AH231+AJ231+AL231)</f>
        <v>7</v>
      </c>
      <c r="E231" s="380">
        <f>SUM(G231+I231+K231+M231+O231+Q231+S231+U231+W231+Y231+AA231+AC231+AE231+AG231+AI231+AK231+AM231)</f>
        <v>10</v>
      </c>
      <c r="F231" s="41">
        <f>SUM(ENERO:DICIEMBRE!F231)</f>
        <v>0</v>
      </c>
      <c r="G231" s="41">
        <f>SUM(ENERO:DICIEMBRE!G231)</f>
        <v>0</v>
      </c>
      <c r="H231" s="41">
        <f>SUM(ENERO:DICIEMBRE!H231)</f>
        <v>0</v>
      </c>
      <c r="I231" s="41">
        <f>SUM(ENERO:DICIEMBRE!I231)</f>
        <v>0</v>
      </c>
      <c r="J231" s="41">
        <f>SUM(ENERO:DICIEMBRE!J231)</f>
        <v>3</v>
      </c>
      <c r="K231" s="41">
        <f>SUM(ENERO:DICIEMBRE!K231)</f>
        <v>5</v>
      </c>
      <c r="L231" s="41">
        <f>SUM(ENERO:DICIEMBRE!L231)</f>
        <v>1</v>
      </c>
      <c r="M231" s="41">
        <f>SUM(ENERO:DICIEMBRE!M231)</f>
        <v>0</v>
      </c>
      <c r="N231" s="41">
        <f>SUM(ENERO:DICIEMBRE!N231)</f>
        <v>0</v>
      </c>
      <c r="O231" s="41">
        <f>SUM(ENERO:DICIEMBRE!O231)</f>
        <v>0</v>
      </c>
      <c r="P231" s="41">
        <f>SUM(ENERO:DICIEMBRE!P231)</f>
        <v>0</v>
      </c>
      <c r="Q231" s="41">
        <f>SUM(ENERO:DICIEMBRE!Q231)</f>
        <v>0</v>
      </c>
      <c r="R231" s="41">
        <f>SUM(ENERO:DICIEMBRE!R231)</f>
        <v>0</v>
      </c>
      <c r="S231" s="41">
        <f>SUM(ENERO:DICIEMBRE!S231)</f>
        <v>2</v>
      </c>
      <c r="T231" s="41">
        <f>SUM(ENERO:DICIEMBRE!T231)</f>
        <v>0</v>
      </c>
      <c r="U231" s="41">
        <f>SUM(ENERO:DICIEMBRE!U231)</f>
        <v>0</v>
      </c>
      <c r="V231" s="41">
        <f>SUM(ENERO:DICIEMBRE!V231)</f>
        <v>0</v>
      </c>
      <c r="W231" s="41">
        <f>SUM(ENERO:DICIEMBRE!W231)</f>
        <v>1</v>
      </c>
      <c r="X231" s="41">
        <f>SUM(ENERO:DICIEMBRE!X231)</f>
        <v>0</v>
      </c>
      <c r="Y231" s="41">
        <f>SUM(ENERO:DICIEMBRE!Y231)</f>
        <v>0</v>
      </c>
      <c r="Z231" s="41">
        <f>SUM(ENERO:DICIEMBRE!Z231)</f>
        <v>1</v>
      </c>
      <c r="AA231" s="41">
        <f>SUM(ENERO:DICIEMBRE!AA231)</f>
        <v>0</v>
      </c>
      <c r="AB231" s="41">
        <f>SUM(ENERO:DICIEMBRE!AB231)</f>
        <v>2</v>
      </c>
      <c r="AC231" s="41">
        <f>SUM(ENERO:DICIEMBRE!AC231)</f>
        <v>0</v>
      </c>
      <c r="AD231" s="41">
        <f>SUM(ENERO:DICIEMBRE!AD231)</f>
        <v>0</v>
      </c>
      <c r="AE231" s="41">
        <f>SUM(ENERO:DICIEMBRE!AE231)</f>
        <v>2</v>
      </c>
      <c r="AF231" s="41">
        <f>SUM(ENERO:DICIEMBRE!AF231)</f>
        <v>0</v>
      </c>
      <c r="AG231" s="41">
        <f>SUM(ENERO:DICIEMBRE!AG231)</f>
        <v>0</v>
      </c>
      <c r="AH231" s="41">
        <f>SUM(ENERO:DICIEMBRE!AH231)</f>
        <v>0</v>
      </c>
      <c r="AI231" s="41">
        <f>SUM(ENERO:DICIEMBRE!AI231)</f>
        <v>0</v>
      </c>
      <c r="AJ231" s="41">
        <f>SUM(ENERO:DICIEMBRE!AJ231)</f>
        <v>0</v>
      </c>
      <c r="AK231" s="41">
        <f>SUM(ENERO:DICIEMBRE!AK231)</f>
        <v>0</v>
      </c>
      <c r="AL231" s="41">
        <f>SUM(ENERO:DICIEMBRE!AL231)</f>
        <v>0</v>
      </c>
      <c r="AM231" s="41">
        <f>SUM(ENERO:DICIEMBRE!AM231)</f>
        <v>0</v>
      </c>
      <c r="AN231" s="41">
        <f>SUM(ENERO:DICIEMBRE!AN231)</f>
        <v>0</v>
      </c>
      <c r="AO231" s="41">
        <f>SUM(ENERO:DICIEMBRE!AO231)</f>
        <v>0</v>
      </c>
      <c r="AP231" s="41">
        <f>SUM(ENERO:DICIEMBRE!AP231)</f>
        <v>0</v>
      </c>
      <c r="AQ231" s="41">
        <f>SUM(ENERO:DICIEMBRE!AQ231)</f>
        <v>0</v>
      </c>
      <c r="AR231" s="41">
        <f>SUM(ENERO:DICIEMBRE!AR231)</f>
        <v>0</v>
      </c>
      <c r="AS231" s="41">
        <f>SUM(ENERO:DICIEMBRE!AS231)</f>
        <v>2</v>
      </c>
      <c r="AT231" s="41">
        <f>SUM(ENERO:DICIEMBRE!AT231)</f>
        <v>0</v>
      </c>
      <c r="AU231" s="41">
        <f>SUM(ENERO:DICIEMBRE!AU231)</f>
        <v>0</v>
      </c>
      <c r="AV231" s="41">
        <f>SUM(ENERO:DICIEMBRE!AV231)</f>
        <v>0</v>
      </c>
      <c r="AW231" s="41">
        <f>SUM(ENERO:DICIEMBRE!AW231)</f>
        <v>1</v>
      </c>
      <c r="AX231" s="41">
        <f>SUM(ENERO:DICIEMBRE!AX231)</f>
        <v>0</v>
      </c>
      <c r="AY231" s="56" t="str">
        <f t="shared" si="117"/>
        <v/>
      </c>
      <c r="CA231" s="18" t="str">
        <f t="shared" si="163"/>
        <v/>
      </c>
      <c r="CB231" s="18" t="str">
        <f t="shared" si="164"/>
        <v/>
      </c>
      <c r="CC231" s="18" t="str">
        <f t="shared" si="158"/>
        <v/>
      </c>
      <c r="CD231" s="18" t="str">
        <f t="shared" si="141"/>
        <v/>
      </c>
      <c r="CE231" s="18" t="str">
        <f t="shared" si="142"/>
        <v/>
      </c>
      <c r="CF231" s="18" t="str">
        <f t="shared" si="149"/>
        <v/>
      </c>
      <c r="CG231" s="18" t="str">
        <f t="shared" si="135"/>
        <v/>
      </c>
      <c r="CH231" s="18" t="str">
        <f t="shared" si="159"/>
        <v/>
      </c>
      <c r="CI231" s="18" t="str">
        <f t="shared" si="136"/>
        <v/>
      </c>
      <c r="CJ231" s="18" t="str">
        <f t="shared" si="151"/>
        <v/>
      </c>
      <c r="CK231" s="18" t="str">
        <f t="shared" si="152"/>
        <v/>
      </c>
      <c r="CL231" s="56"/>
      <c r="CO231" s="370">
        <f t="shared" si="165"/>
        <v>0</v>
      </c>
      <c r="CP231" s="370">
        <f t="shared" si="166"/>
        <v>0</v>
      </c>
      <c r="CQ231" s="370">
        <f t="shared" si="153"/>
        <v>0</v>
      </c>
      <c r="CR231" s="370">
        <f t="shared" si="153"/>
        <v>0</v>
      </c>
      <c r="CS231" s="370">
        <f t="shared" si="129"/>
        <v>0</v>
      </c>
      <c r="CT231" s="370">
        <f t="shared" si="130"/>
        <v>0</v>
      </c>
      <c r="CU231" s="370">
        <f t="shared" si="154"/>
        <v>0</v>
      </c>
      <c r="CV231" s="370">
        <f t="shared" si="154"/>
        <v>0</v>
      </c>
      <c r="CW231" s="370">
        <f t="shared" si="155"/>
        <v>0</v>
      </c>
      <c r="CX231" s="370">
        <f t="shared" si="156"/>
        <v>0</v>
      </c>
      <c r="CY231" s="370">
        <f t="shared" si="134"/>
        <v>0</v>
      </c>
    </row>
    <row r="232" spans="1:103" x14ac:dyDescent="0.25">
      <c r="A232" s="3010" t="s">
        <v>258</v>
      </c>
      <c r="B232" s="3011"/>
      <c r="C232" s="397">
        <f t="shared" si="139"/>
        <v>4</v>
      </c>
      <c r="D232" s="398">
        <f t="shared" si="161"/>
        <v>0</v>
      </c>
      <c r="E232" s="396">
        <f t="shared" si="161"/>
        <v>4</v>
      </c>
      <c r="F232" s="41">
        <f>SUM(ENERO:DICIEMBRE!F232)</f>
        <v>0</v>
      </c>
      <c r="G232" s="41">
        <f>SUM(ENERO:DICIEMBRE!G232)</f>
        <v>0</v>
      </c>
      <c r="H232" s="41">
        <f>SUM(ENERO:DICIEMBRE!H232)</f>
        <v>0</v>
      </c>
      <c r="I232" s="41">
        <f>SUM(ENERO:DICIEMBRE!I232)</f>
        <v>0</v>
      </c>
      <c r="J232" s="41">
        <f>SUM(ENERO:DICIEMBRE!J232)</f>
        <v>0</v>
      </c>
      <c r="K232" s="41">
        <f>SUM(ENERO:DICIEMBRE!K232)</f>
        <v>1</v>
      </c>
      <c r="L232" s="41">
        <f>SUM(ENERO:DICIEMBRE!L232)</f>
        <v>0</v>
      </c>
      <c r="M232" s="41">
        <f>SUM(ENERO:DICIEMBRE!M232)</f>
        <v>3</v>
      </c>
      <c r="N232" s="41">
        <f>SUM(ENERO:DICIEMBRE!N232)</f>
        <v>0</v>
      </c>
      <c r="O232" s="41">
        <f>SUM(ENERO:DICIEMBRE!O232)</f>
        <v>0</v>
      </c>
      <c r="P232" s="41">
        <f>SUM(ENERO:DICIEMBRE!P232)</f>
        <v>0</v>
      </c>
      <c r="Q232" s="41">
        <f>SUM(ENERO:DICIEMBRE!Q232)</f>
        <v>0</v>
      </c>
      <c r="R232" s="41">
        <f>SUM(ENERO:DICIEMBRE!R232)</f>
        <v>0</v>
      </c>
      <c r="S232" s="41">
        <f>SUM(ENERO:DICIEMBRE!S232)</f>
        <v>0</v>
      </c>
      <c r="T232" s="41">
        <f>SUM(ENERO:DICIEMBRE!T232)</f>
        <v>0</v>
      </c>
      <c r="U232" s="41">
        <f>SUM(ENERO:DICIEMBRE!U232)</f>
        <v>0</v>
      </c>
      <c r="V232" s="41">
        <f>SUM(ENERO:DICIEMBRE!V232)</f>
        <v>0</v>
      </c>
      <c r="W232" s="41">
        <f>SUM(ENERO:DICIEMBRE!W232)</f>
        <v>0</v>
      </c>
      <c r="X232" s="41">
        <f>SUM(ENERO:DICIEMBRE!X232)</f>
        <v>0</v>
      </c>
      <c r="Y232" s="41">
        <f>SUM(ENERO:DICIEMBRE!Y232)</f>
        <v>0</v>
      </c>
      <c r="Z232" s="41">
        <f>SUM(ENERO:DICIEMBRE!Z232)</f>
        <v>0</v>
      </c>
      <c r="AA232" s="41">
        <f>SUM(ENERO:DICIEMBRE!AA232)</f>
        <v>0</v>
      </c>
      <c r="AB232" s="41">
        <f>SUM(ENERO:DICIEMBRE!AB232)</f>
        <v>0</v>
      </c>
      <c r="AC232" s="41">
        <f>SUM(ENERO:DICIEMBRE!AC232)</f>
        <v>0</v>
      </c>
      <c r="AD232" s="41">
        <f>SUM(ENERO:DICIEMBRE!AD232)</f>
        <v>0</v>
      </c>
      <c r="AE232" s="41">
        <f>SUM(ENERO:DICIEMBRE!AE232)</f>
        <v>0</v>
      </c>
      <c r="AF232" s="41">
        <f>SUM(ENERO:DICIEMBRE!AF232)</f>
        <v>0</v>
      </c>
      <c r="AG232" s="41">
        <f>SUM(ENERO:DICIEMBRE!AG232)</f>
        <v>0</v>
      </c>
      <c r="AH232" s="41">
        <f>SUM(ENERO:DICIEMBRE!AH232)</f>
        <v>0</v>
      </c>
      <c r="AI232" s="41">
        <f>SUM(ENERO:DICIEMBRE!AI232)</f>
        <v>0</v>
      </c>
      <c r="AJ232" s="41">
        <f>SUM(ENERO:DICIEMBRE!AJ232)</f>
        <v>0</v>
      </c>
      <c r="AK232" s="41">
        <f>SUM(ENERO:DICIEMBRE!AK232)</f>
        <v>0</v>
      </c>
      <c r="AL232" s="41">
        <f>SUM(ENERO:DICIEMBRE!AL232)</f>
        <v>0</v>
      </c>
      <c r="AM232" s="41">
        <f>SUM(ENERO:DICIEMBRE!AM232)</f>
        <v>0</v>
      </c>
      <c r="AN232" s="41">
        <f>SUM(ENERO:DICIEMBRE!AN232)</f>
        <v>0</v>
      </c>
      <c r="AO232" s="41">
        <f>SUM(ENERO:DICIEMBRE!AO232)</f>
        <v>0</v>
      </c>
      <c r="AP232" s="41">
        <f>SUM(ENERO:DICIEMBRE!AP232)</f>
        <v>0</v>
      </c>
      <c r="AQ232" s="41">
        <f>SUM(ENERO:DICIEMBRE!AQ232)</f>
        <v>0</v>
      </c>
      <c r="AR232" s="41">
        <f>SUM(ENERO:DICIEMBRE!AR232)</f>
        <v>0</v>
      </c>
      <c r="AS232" s="41">
        <f>SUM(ENERO:DICIEMBRE!AS232)</f>
        <v>1</v>
      </c>
      <c r="AT232" s="41">
        <f>SUM(ENERO:DICIEMBRE!AT232)</f>
        <v>0</v>
      </c>
      <c r="AU232" s="41">
        <f>SUM(ENERO:DICIEMBRE!AU232)</f>
        <v>0</v>
      </c>
      <c r="AV232" s="41">
        <f>SUM(ENERO:DICIEMBRE!AV232)</f>
        <v>0</v>
      </c>
      <c r="AW232" s="41">
        <f>SUM(ENERO:DICIEMBRE!AW232)</f>
        <v>0</v>
      </c>
      <c r="AX232" s="41">
        <f>SUM(ENERO:DICIEMBRE!AX232)</f>
        <v>0</v>
      </c>
      <c r="AY232" s="56" t="str">
        <f t="shared" si="117"/>
        <v/>
      </c>
      <c r="CA232" s="18" t="str">
        <f t="shared" si="163"/>
        <v/>
      </c>
      <c r="CB232" s="18" t="str">
        <f t="shared" si="164"/>
        <v/>
      </c>
      <c r="CC232" s="18" t="str">
        <f t="shared" si="158"/>
        <v/>
      </c>
      <c r="CD232" s="18" t="str">
        <f t="shared" si="141"/>
        <v/>
      </c>
      <c r="CE232" s="18" t="str">
        <f t="shared" si="142"/>
        <v/>
      </c>
      <c r="CF232" s="18" t="str">
        <f t="shared" si="149"/>
        <v/>
      </c>
      <c r="CG232" s="18" t="str">
        <f t="shared" si="135"/>
        <v/>
      </c>
      <c r="CH232" s="18" t="str">
        <f t="shared" si="159"/>
        <v/>
      </c>
      <c r="CI232" s="18" t="str">
        <f t="shared" si="136"/>
        <v/>
      </c>
      <c r="CJ232" s="18" t="str">
        <f t="shared" si="151"/>
        <v/>
      </c>
      <c r="CK232" s="18" t="str">
        <f t="shared" si="152"/>
        <v/>
      </c>
      <c r="CL232" s="56"/>
      <c r="CO232" s="370">
        <f t="shared" si="165"/>
        <v>0</v>
      </c>
      <c r="CP232" s="370">
        <f t="shared" si="166"/>
        <v>0</v>
      </c>
      <c r="CQ232" s="370">
        <f t="shared" si="153"/>
        <v>0</v>
      </c>
      <c r="CR232" s="370">
        <f t="shared" si="153"/>
        <v>0</v>
      </c>
      <c r="CS232" s="370">
        <f t="shared" si="129"/>
        <v>0</v>
      </c>
      <c r="CT232" s="370">
        <f t="shared" si="130"/>
        <v>0</v>
      </c>
      <c r="CU232" s="370">
        <f t="shared" si="154"/>
        <v>0</v>
      </c>
      <c r="CV232" s="370">
        <f t="shared" si="154"/>
        <v>0</v>
      </c>
      <c r="CW232" s="370">
        <f t="shared" si="155"/>
        <v>0</v>
      </c>
      <c r="CX232" s="370">
        <f t="shared" si="156"/>
        <v>0</v>
      </c>
      <c r="CY232" s="370">
        <f t="shared" si="134"/>
        <v>0</v>
      </c>
    </row>
    <row r="233" spans="1:103" x14ac:dyDescent="0.25">
      <c r="A233" s="3010" t="s">
        <v>259</v>
      </c>
      <c r="B233" s="3011"/>
      <c r="C233" s="397">
        <f t="shared" si="139"/>
        <v>12</v>
      </c>
      <c r="D233" s="398">
        <f t="shared" si="161"/>
        <v>5</v>
      </c>
      <c r="E233" s="396">
        <f t="shared" si="161"/>
        <v>7</v>
      </c>
      <c r="F233" s="41">
        <f>SUM(ENERO:DICIEMBRE!F233)</f>
        <v>0</v>
      </c>
      <c r="G233" s="41">
        <f>SUM(ENERO:DICIEMBRE!G233)</f>
        <v>0</v>
      </c>
      <c r="H233" s="41">
        <f>SUM(ENERO:DICIEMBRE!H233)</f>
        <v>0</v>
      </c>
      <c r="I233" s="41">
        <f>SUM(ENERO:DICIEMBRE!I233)</f>
        <v>0</v>
      </c>
      <c r="J233" s="41">
        <f>SUM(ENERO:DICIEMBRE!J233)</f>
        <v>3</v>
      </c>
      <c r="K233" s="41">
        <f>SUM(ENERO:DICIEMBRE!K233)</f>
        <v>3</v>
      </c>
      <c r="L233" s="41">
        <f>SUM(ENERO:DICIEMBRE!L233)</f>
        <v>0</v>
      </c>
      <c r="M233" s="41">
        <f>SUM(ENERO:DICIEMBRE!M233)</f>
        <v>2</v>
      </c>
      <c r="N233" s="41">
        <f>SUM(ENERO:DICIEMBRE!N233)</f>
        <v>0</v>
      </c>
      <c r="O233" s="41">
        <f>SUM(ENERO:DICIEMBRE!O233)</f>
        <v>0</v>
      </c>
      <c r="P233" s="41">
        <f>SUM(ENERO:DICIEMBRE!P233)</f>
        <v>1</v>
      </c>
      <c r="Q233" s="41">
        <f>SUM(ENERO:DICIEMBRE!Q233)</f>
        <v>0</v>
      </c>
      <c r="R233" s="41">
        <f>SUM(ENERO:DICIEMBRE!R233)</f>
        <v>0</v>
      </c>
      <c r="S233" s="41">
        <f>SUM(ENERO:DICIEMBRE!S233)</f>
        <v>0</v>
      </c>
      <c r="T233" s="41">
        <f>SUM(ENERO:DICIEMBRE!T233)</f>
        <v>1</v>
      </c>
      <c r="U233" s="41">
        <f>SUM(ENERO:DICIEMBRE!U233)</f>
        <v>0</v>
      </c>
      <c r="V233" s="41">
        <f>SUM(ENERO:DICIEMBRE!V233)</f>
        <v>0</v>
      </c>
      <c r="W233" s="41">
        <f>SUM(ENERO:DICIEMBRE!W233)</f>
        <v>1</v>
      </c>
      <c r="X233" s="41">
        <f>SUM(ENERO:DICIEMBRE!X233)</f>
        <v>0</v>
      </c>
      <c r="Y233" s="41">
        <f>SUM(ENERO:DICIEMBRE!Y233)</f>
        <v>0</v>
      </c>
      <c r="Z233" s="41">
        <f>SUM(ENERO:DICIEMBRE!Z233)</f>
        <v>0</v>
      </c>
      <c r="AA233" s="41">
        <f>SUM(ENERO:DICIEMBRE!AA233)</f>
        <v>0</v>
      </c>
      <c r="AB233" s="41">
        <f>SUM(ENERO:DICIEMBRE!AB233)</f>
        <v>0</v>
      </c>
      <c r="AC233" s="41">
        <f>SUM(ENERO:DICIEMBRE!AC233)</f>
        <v>1</v>
      </c>
      <c r="AD233" s="41">
        <f>SUM(ENERO:DICIEMBRE!AD233)</f>
        <v>0</v>
      </c>
      <c r="AE233" s="41">
        <f>SUM(ENERO:DICIEMBRE!AE233)</f>
        <v>0</v>
      </c>
      <c r="AF233" s="41">
        <f>SUM(ENERO:DICIEMBRE!AF233)</f>
        <v>0</v>
      </c>
      <c r="AG233" s="41">
        <f>SUM(ENERO:DICIEMBRE!AG233)</f>
        <v>0</v>
      </c>
      <c r="AH233" s="41">
        <f>SUM(ENERO:DICIEMBRE!AH233)</f>
        <v>0</v>
      </c>
      <c r="AI233" s="41">
        <f>SUM(ENERO:DICIEMBRE!AI233)</f>
        <v>0</v>
      </c>
      <c r="AJ233" s="41">
        <f>SUM(ENERO:DICIEMBRE!AJ233)</f>
        <v>0</v>
      </c>
      <c r="AK233" s="41">
        <f>SUM(ENERO:DICIEMBRE!AK233)</f>
        <v>0</v>
      </c>
      <c r="AL233" s="41">
        <f>SUM(ENERO:DICIEMBRE!AL233)</f>
        <v>0</v>
      </c>
      <c r="AM233" s="41">
        <f>SUM(ENERO:DICIEMBRE!AM233)</f>
        <v>0</v>
      </c>
      <c r="AN233" s="41">
        <f>SUM(ENERO:DICIEMBRE!AN233)</f>
        <v>0</v>
      </c>
      <c r="AO233" s="41">
        <f>SUM(ENERO:DICIEMBRE!AO233)</f>
        <v>0</v>
      </c>
      <c r="AP233" s="41">
        <f>SUM(ENERO:DICIEMBRE!AP233)</f>
        <v>0</v>
      </c>
      <c r="AQ233" s="41">
        <f>SUM(ENERO:DICIEMBRE!AQ233)</f>
        <v>0</v>
      </c>
      <c r="AR233" s="41">
        <f>SUM(ENERO:DICIEMBRE!AR233)</f>
        <v>0</v>
      </c>
      <c r="AS233" s="41">
        <f>SUM(ENERO:DICIEMBRE!AS233)</f>
        <v>2</v>
      </c>
      <c r="AT233" s="41">
        <f>SUM(ENERO:DICIEMBRE!AT233)</f>
        <v>0</v>
      </c>
      <c r="AU233" s="41">
        <f>SUM(ENERO:DICIEMBRE!AU233)</f>
        <v>0</v>
      </c>
      <c r="AV233" s="41">
        <f>SUM(ENERO:DICIEMBRE!AV233)</f>
        <v>0</v>
      </c>
      <c r="AW233" s="41">
        <f>SUM(ENERO:DICIEMBRE!AW233)</f>
        <v>0</v>
      </c>
      <c r="AX233" s="41">
        <f>SUM(ENERO:DICIEMBRE!AX233)</f>
        <v>0</v>
      </c>
      <c r="AY233" s="56" t="str">
        <f t="shared" si="117"/>
        <v/>
      </c>
      <c r="CA233" s="18" t="str">
        <f t="shared" si="163"/>
        <v/>
      </c>
      <c r="CB233" s="18" t="str">
        <f t="shared" si="164"/>
        <v/>
      </c>
      <c r="CC233" s="18" t="str">
        <f t="shared" si="158"/>
        <v/>
      </c>
      <c r="CD233" s="18" t="str">
        <f t="shared" si="141"/>
        <v/>
      </c>
      <c r="CE233" s="18" t="str">
        <f t="shared" si="142"/>
        <v/>
      </c>
      <c r="CF233" s="18" t="str">
        <f t="shared" si="149"/>
        <v/>
      </c>
      <c r="CG233" s="18" t="str">
        <f t="shared" si="135"/>
        <v/>
      </c>
      <c r="CH233" s="18" t="str">
        <f t="shared" si="159"/>
        <v/>
      </c>
      <c r="CI233" s="18" t="str">
        <f t="shared" si="136"/>
        <v/>
      </c>
      <c r="CJ233" s="18" t="str">
        <f t="shared" si="151"/>
        <v/>
      </c>
      <c r="CK233" s="18" t="str">
        <f t="shared" si="152"/>
        <v/>
      </c>
      <c r="CL233" s="56"/>
      <c r="CO233" s="370">
        <f t="shared" si="165"/>
        <v>0</v>
      </c>
      <c r="CP233" s="370">
        <f t="shared" si="166"/>
        <v>0</v>
      </c>
      <c r="CQ233" s="370">
        <f t="shared" si="153"/>
        <v>0</v>
      </c>
      <c r="CR233" s="370">
        <f t="shared" si="153"/>
        <v>0</v>
      </c>
      <c r="CS233" s="370">
        <f t="shared" si="129"/>
        <v>0</v>
      </c>
      <c r="CT233" s="370">
        <f t="shared" si="130"/>
        <v>0</v>
      </c>
      <c r="CU233" s="370">
        <f t="shared" si="154"/>
        <v>0</v>
      </c>
      <c r="CV233" s="370">
        <f t="shared" si="154"/>
        <v>0</v>
      </c>
      <c r="CW233" s="370">
        <f t="shared" si="155"/>
        <v>0</v>
      </c>
      <c r="CX233" s="370">
        <f t="shared" si="156"/>
        <v>0</v>
      </c>
      <c r="CY233" s="370">
        <f t="shared" si="134"/>
        <v>0</v>
      </c>
    </row>
    <row r="234" spans="1:103" x14ac:dyDescent="0.25">
      <c r="A234" s="3020" t="s">
        <v>260</v>
      </c>
      <c r="B234" s="3021"/>
      <c r="C234" s="409">
        <f t="shared" si="139"/>
        <v>35</v>
      </c>
      <c r="D234" s="400">
        <f t="shared" si="161"/>
        <v>9</v>
      </c>
      <c r="E234" s="410">
        <f t="shared" si="161"/>
        <v>26</v>
      </c>
      <c r="F234" s="41">
        <f>SUM(ENERO:DICIEMBRE!F234)</f>
        <v>0</v>
      </c>
      <c r="G234" s="41">
        <f>SUM(ENERO:DICIEMBRE!G234)</f>
        <v>0</v>
      </c>
      <c r="H234" s="41">
        <f>SUM(ENERO:DICIEMBRE!H234)</f>
        <v>0</v>
      </c>
      <c r="I234" s="41">
        <f>SUM(ENERO:DICIEMBRE!I234)</f>
        <v>0</v>
      </c>
      <c r="J234" s="41">
        <f>SUM(ENERO:DICIEMBRE!J234)</f>
        <v>1</v>
      </c>
      <c r="K234" s="41">
        <f>SUM(ENERO:DICIEMBRE!K234)</f>
        <v>7</v>
      </c>
      <c r="L234" s="41">
        <f>SUM(ENERO:DICIEMBRE!L234)</f>
        <v>4</v>
      </c>
      <c r="M234" s="41">
        <f>SUM(ENERO:DICIEMBRE!M234)</f>
        <v>9</v>
      </c>
      <c r="N234" s="41">
        <f>SUM(ENERO:DICIEMBRE!N234)</f>
        <v>3</v>
      </c>
      <c r="O234" s="41">
        <f>SUM(ENERO:DICIEMBRE!O234)</f>
        <v>2</v>
      </c>
      <c r="P234" s="41">
        <f>SUM(ENERO:DICIEMBRE!P234)</f>
        <v>0</v>
      </c>
      <c r="Q234" s="41">
        <f>SUM(ENERO:DICIEMBRE!Q234)</f>
        <v>0</v>
      </c>
      <c r="R234" s="41">
        <f>SUM(ENERO:DICIEMBRE!R234)</f>
        <v>1</v>
      </c>
      <c r="S234" s="41">
        <f>SUM(ENERO:DICIEMBRE!S234)</f>
        <v>1</v>
      </c>
      <c r="T234" s="41">
        <f>SUM(ENERO:DICIEMBRE!T234)</f>
        <v>0</v>
      </c>
      <c r="U234" s="41">
        <f>SUM(ENERO:DICIEMBRE!U234)</f>
        <v>2</v>
      </c>
      <c r="V234" s="41">
        <f>SUM(ENERO:DICIEMBRE!V234)</f>
        <v>0</v>
      </c>
      <c r="W234" s="41">
        <f>SUM(ENERO:DICIEMBRE!W234)</f>
        <v>1</v>
      </c>
      <c r="X234" s="41">
        <f>SUM(ENERO:DICIEMBRE!X234)</f>
        <v>0</v>
      </c>
      <c r="Y234" s="41">
        <f>SUM(ENERO:DICIEMBRE!Y234)</f>
        <v>1</v>
      </c>
      <c r="Z234" s="41">
        <f>SUM(ENERO:DICIEMBRE!Z234)</f>
        <v>0</v>
      </c>
      <c r="AA234" s="41">
        <f>SUM(ENERO:DICIEMBRE!AA234)</f>
        <v>2</v>
      </c>
      <c r="AB234" s="41">
        <f>SUM(ENERO:DICIEMBRE!AB234)</f>
        <v>0</v>
      </c>
      <c r="AC234" s="41">
        <f>SUM(ENERO:DICIEMBRE!AC234)</f>
        <v>0</v>
      </c>
      <c r="AD234" s="41">
        <f>SUM(ENERO:DICIEMBRE!AD234)</f>
        <v>0</v>
      </c>
      <c r="AE234" s="41">
        <f>SUM(ENERO:DICIEMBRE!AE234)</f>
        <v>1</v>
      </c>
      <c r="AF234" s="41">
        <f>SUM(ENERO:DICIEMBRE!AF234)</f>
        <v>0</v>
      </c>
      <c r="AG234" s="41">
        <f>SUM(ENERO:DICIEMBRE!AG234)</f>
        <v>0</v>
      </c>
      <c r="AH234" s="41">
        <f>SUM(ENERO:DICIEMBRE!AH234)</f>
        <v>0</v>
      </c>
      <c r="AI234" s="41">
        <f>SUM(ENERO:DICIEMBRE!AI234)</f>
        <v>0</v>
      </c>
      <c r="AJ234" s="41">
        <f>SUM(ENERO:DICIEMBRE!AJ234)</f>
        <v>0</v>
      </c>
      <c r="AK234" s="41">
        <f>SUM(ENERO:DICIEMBRE!AK234)</f>
        <v>0</v>
      </c>
      <c r="AL234" s="41">
        <f>SUM(ENERO:DICIEMBRE!AL234)</f>
        <v>0</v>
      </c>
      <c r="AM234" s="41">
        <f>SUM(ENERO:DICIEMBRE!AM234)</f>
        <v>0</v>
      </c>
      <c r="AN234" s="41">
        <f>SUM(ENERO:DICIEMBRE!AN234)</f>
        <v>0</v>
      </c>
      <c r="AO234" s="41">
        <f>SUM(ENERO:DICIEMBRE!AO234)</f>
        <v>0</v>
      </c>
      <c r="AP234" s="41">
        <f>SUM(ENERO:DICIEMBRE!AP234)</f>
        <v>0</v>
      </c>
      <c r="AQ234" s="41">
        <f>SUM(ENERO:DICIEMBRE!AQ234)</f>
        <v>0</v>
      </c>
      <c r="AR234" s="41">
        <f>SUM(ENERO:DICIEMBRE!AR234)</f>
        <v>0</v>
      </c>
      <c r="AS234" s="41">
        <f>SUM(ENERO:DICIEMBRE!AS234)</f>
        <v>10</v>
      </c>
      <c r="AT234" s="41">
        <f>SUM(ENERO:DICIEMBRE!AT234)</f>
        <v>0</v>
      </c>
      <c r="AU234" s="41">
        <f>SUM(ENERO:DICIEMBRE!AU234)</f>
        <v>0</v>
      </c>
      <c r="AV234" s="41">
        <f>SUM(ENERO:DICIEMBRE!AV234)</f>
        <v>2</v>
      </c>
      <c r="AW234" s="41">
        <f>SUM(ENERO:DICIEMBRE!AW234)</f>
        <v>0</v>
      </c>
      <c r="AX234" s="41">
        <f>SUM(ENERO:DICIEMBRE!AX234)</f>
        <v>0</v>
      </c>
      <c r="AY234" s="56" t="str">
        <f t="shared" si="117"/>
        <v/>
      </c>
      <c r="CA234" s="18" t="str">
        <f t="shared" si="163"/>
        <v/>
      </c>
      <c r="CB234" s="18" t="str">
        <f t="shared" si="164"/>
        <v/>
      </c>
      <c r="CC234" s="18" t="str">
        <f t="shared" si="158"/>
        <v/>
      </c>
      <c r="CD234" s="18" t="str">
        <f t="shared" si="141"/>
        <v/>
      </c>
      <c r="CE234" s="18" t="str">
        <f t="shared" si="142"/>
        <v/>
      </c>
      <c r="CF234" s="18" t="str">
        <f t="shared" si="149"/>
        <v/>
      </c>
      <c r="CG234" s="18" t="str">
        <f t="shared" si="135"/>
        <v/>
      </c>
      <c r="CH234" s="18" t="str">
        <f t="shared" si="159"/>
        <v/>
      </c>
      <c r="CI234" s="18" t="str">
        <f t="shared" si="136"/>
        <v/>
      </c>
      <c r="CJ234" s="18" t="str">
        <f t="shared" si="151"/>
        <v/>
      </c>
      <c r="CK234" s="18" t="str">
        <f t="shared" si="152"/>
        <v/>
      </c>
      <c r="CL234" s="56"/>
      <c r="CO234" s="370">
        <f t="shared" si="165"/>
        <v>0</v>
      </c>
      <c r="CP234" s="370">
        <f t="shared" si="166"/>
        <v>0</v>
      </c>
      <c r="CQ234" s="370">
        <f t="shared" si="153"/>
        <v>0</v>
      </c>
      <c r="CR234" s="370">
        <f t="shared" si="153"/>
        <v>0</v>
      </c>
      <c r="CS234" s="370">
        <f t="shared" si="129"/>
        <v>0</v>
      </c>
      <c r="CT234" s="370">
        <f t="shared" si="130"/>
        <v>0</v>
      </c>
      <c r="CU234" s="370">
        <f t="shared" si="154"/>
        <v>0</v>
      </c>
      <c r="CV234" s="370">
        <f t="shared" si="154"/>
        <v>0</v>
      </c>
      <c r="CW234" s="370">
        <f t="shared" si="155"/>
        <v>0</v>
      </c>
      <c r="CX234" s="370">
        <f t="shared" si="156"/>
        <v>0</v>
      </c>
      <c r="CY234" s="370">
        <f t="shared" si="134"/>
        <v>0</v>
      </c>
    </row>
    <row r="235" spans="1:103" x14ac:dyDescent="0.25">
      <c r="A235" s="3036" t="s">
        <v>261</v>
      </c>
      <c r="B235" s="428" t="s">
        <v>262</v>
      </c>
      <c r="C235" s="434">
        <f t="shared" si="139"/>
        <v>26</v>
      </c>
      <c r="D235" s="375">
        <f t="shared" si="161"/>
        <v>16</v>
      </c>
      <c r="E235" s="448">
        <f t="shared" si="161"/>
        <v>10</v>
      </c>
      <c r="F235" s="41">
        <f>SUM(ENERO:DICIEMBRE!F235)</f>
        <v>1</v>
      </c>
      <c r="G235" s="41">
        <f>SUM(ENERO:DICIEMBRE!G235)</f>
        <v>1</v>
      </c>
      <c r="H235" s="41">
        <f>SUM(ENERO:DICIEMBRE!H235)</f>
        <v>4</v>
      </c>
      <c r="I235" s="41">
        <f>SUM(ENERO:DICIEMBRE!I235)</f>
        <v>1</v>
      </c>
      <c r="J235" s="41">
        <f>SUM(ENERO:DICIEMBRE!J235)</f>
        <v>7</v>
      </c>
      <c r="K235" s="41">
        <f>SUM(ENERO:DICIEMBRE!K235)</f>
        <v>7</v>
      </c>
      <c r="L235" s="41">
        <f>SUM(ENERO:DICIEMBRE!L235)</f>
        <v>2</v>
      </c>
      <c r="M235" s="41">
        <f>SUM(ENERO:DICIEMBRE!M235)</f>
        <v>0</v>
      </c>
      <c r="N235" s="41">
        <f>SUM(ENERO:DICIEMBRE!N235)</f>
        <v>1</v>
      </c>
      <c r="O235" s="41">
        <f>SUM(ENERO:DICIEMBRE!O235)</f>
        <v>1</v>
      </c>
      <c r="P235" s="41">
        <f>SUM(ENERO:DICIEMBRE!P235)</f>
        <v>0</v>
      </c>
      <c r="Q235" s="41">
        <f>SUM(ENERO:DICIEMBRE!Q235)</f>
        <v>0</v>
      </c>
      <c r="R235" s="41">
        <f>SUM(ENERO:DICIEMBRE!R235)</f>
        <v>0</v>
      </c>
      <c r="S235" s="41">
        <f>SUM(ENERO:DICIEMBRE!S235)</f>
        <v>0</v>
      </c>
      <c r="T235" s="41">
        <f>SUM(ENERO:DICIEMBRE!T235)</f>
        <v>0</v>
      </c>
      <c r="U235" s="41">
        <f>SUM(ENERO:DICIEMBRE!U235)</f>
        <v>0</v>
      </c>
      <c r="V235" s="41">
        <f>SUM(ENERO:DICIEMBRE!V235)</f>
        <v>0</v>
      </c>
      <c r="W235" s="41">
        <f>SUM(ENERO:DICIEMBRE!W235)</f>
        <v>0</v>
      </c>
      <c r="X235" s="41">
        <f>SUM(ENERO:DICIEMBRE!X235)</f>
        <v>0</v>
      </c>
      <c r="Y235" s="41">
        <f>SUM(ENERO:DICIEMBRE!Y235)</f>
        <v>0</v>
      </c>
      <c r="Z235" s="41">
        <f>SUM(ENERO:DICIEMBRE!Z235)</f>
        <v>1</v>
      </c>
      <c r="AA235" s="41">
        <f>SUM(ENERO:DICIEMBRE!AA235)</f>
        <v>0</v>
      </c>
      <c r="AB235" s="41">
        <f>SUM(ENERO:DICIEMBRE!AB235)</f>
        <v>0</v>
      </c>
      <c r="AC235" s="41">
        <f>SUM(ENERO:DICIEMBRE!AC235)</f>
        <v>0</v>
      </c>
      <c r="AD235" s="41">
        <f>SUM(ENERO:DICIEMBRE!AD235)</f>
        <v>0</v>
      </c>
      <c r="AE235" s="41">
        <f>SUM(ENERO:DICIEMBRE!AE235)</f>
        <v>0</v>
      </c>
      <c r="AF235" s="41">
        <f>SUM(ENERO:DICIEMBRE!AF235)</f>
        <v>0</v>
      </c>
      <c r="AG235" s="41">
        <f>SUM(ENERO:DICIEMBRE!AG235)</f>
        <v>0</v>
      </c>
      <c r="AH235" s="41">
        <f>SUM(ENERO:DICIEMBRE!AH235)</f>
        <v>0</v>
      </c>
      <c r="AI235" s="41">
        <f>SUM(ENERO:DICIEMBRE!AI235)</f>
        <v>0</v>
      </c>
      <c r="AJ235" s="41">
        <f>SUM(ENERO:DICIEMBRE!AJ235)</f>
        <v>0</v>
      </c>
      <c r="AK235" s="41">
        <f>SUM(ENERO:DICIEMBRE!AK235)</f>
        <v>0</v>
      </c>
      <c r="AL235" s="41">
        <f>SUM(ENERO:DICIEMBRE!AL235)</f>
        <v>0</v>
      </c>
      <c r="AM235" s="41">
        <f>SUM(ENERO:DICIEMBRE!AM235)</f>
        <v>0</v>
      </c>
      <c r="AN235" s="41">
        <f>SUM(ENERO:DICIEMBRE!AN235)</f>
        <v>0</v>
      </c>
      <c r="AO235" s="41">
        <f>SUM(ENERO:DICIEMBRE!AO235)</f>
        <v>0</v>
      </c>
      <c r="AP235" s="41">
        <f>SUM(ENERO:DICIEMBRE!AP235)</f>
        <v>0</v>
      </c>
      <c r="AQ235" s="41">
        <f>SUM(ENERO:DICIEMBRE!AQ235)</f>
        <v>0</v>
      </c>
      <c r="AR235" s="41">
        <f>SUM(ENERO:DICIEMBRE!AR235)</f>
        <v>0</v>
      </c>
      <c r="AS235" s="41">
        <f>SUM(ENERO:DICIEMBRE!AS235)</f>
        <v>5</v>
      </c>
      <c r="AT235" s="41">
        <f>SUM(ENERO:DICIEMBRE!AT235)</f>
        <v>0</v>
      </c>
      <c r="AU235" s="41">
        <f>SUM(ENERO:DICIEMBRE!AU235)</f>
        <v>0</v>
      </c>
      <c r="AV235" s="41">
        <f>SUM(ENERO:DICIEMBRE!AV235)</f>
        <v>0</v>
      </c>
      <c r="AW235" s="41">
        <f>SUM(ENERO:DICIEMBRE!AW235)</f>
        <v>0</v>
      </c>
      <c r="AX235" s="41">
        <f>SUM(ENERO:DICIEMBRE!AX235)</f>
        <v>0</v>
      </c>
      <c r="AY235" s="56" t="str">
        <f t="shared" si="117"/>
        <v/>
      </c>
      <c r="CA235" s="18" t="str">
        <f t="shared" si="163"/>
        <v/>
      </c>
      <c r="CB235" s="18" t="str">
        <f t="shared" si="164"/>
        <v/>
      </c>
      <c r="CC235" s="18" t="str">
        <f t="shared" si="158"/>
        <v/>
      </c>
      <c r="CD235" s="18" t="str">
        <f t="shared" si="141"/>
        <v/>
      </c>
      <c r="CE235" s="18" t="str">
        <f t="shared" si="142"/>
        <v/>
      </c>
      <c r="CF235" s="18" t="str">
        <f t="shared" si="149"/>
        <v/>
      </c>
      <c r="CG235" s="18" t="str">
        <f t="shared" si="135"/>
        <v/>
      </c>
      <c r="CH235" s="18" t="str">
        <f t="shared" si="159"/>
        <v/>
      </c>
      <c r="CI235" s="18" t="str">
        <f t="shared" si="136"/>
        <v/>
      </c>
      <c r="CJ235" s="18" t="str">
        <f t="shared" si="151"/>
        <v/>
      </c>
      <c r="CK235" s="18" t="str">
        <f t="shared" si="152"/>
        <v/>
      </c>
      <c r="CL235" s="56"/>
      <c r="CO235" s="370">
        <f t="shared" si="165"/>
        <v>0</v>
      </c>
      <c r="CP235" s="370">
        <f t="shared" si="166"/>
        <v>0</v>
      </c>
      <c r="CQ235" s="370">
        <f t="shared" si="153"/>
        <v>0</v>
      </c>
      <c r="CR235" s="370">
        <f t="shared" si="153"/>
        <v>0</v>
      </c>
      <c r="CS235" s="370">
        <f t="shared" si="129"/>
        <v>0</v>
      </c>
      <c r="CT235" s="370">
        <f t="shared" si="130"/>
        <v>0</v>
      </c>
      <c r="CU235" s="370">
        <f t="shared" si="154"/>
        <v>0</v>
      </c>
      <c r="CV235" s="370">
        <f t="shared" si="154"/>
        <v>0</v>
      </c>
      <c r="CW235" s="370">
        <f t="shared" si="155"/>
        <v>0</v>
      </c>
      <c r="CX235" s="370">
        <f t="shared" si="156"/>
        <v>0</v>
      </c>
      <c r="CY235" s="370">
        <f t="shared" si="134"/>
        <v>0</v>
      </c>
    </row>
    <row r="236" spans="1:103" x14ac:dyDescent="0.25">
      <c r="A236" s="3051"/>
      <c r="B236" s="253" t="s">
        <v>263</v>
      </c>
      <c r="C236" s="397">
        <f t="shared" si="139"/>
        <v>0</v>
      </c>
      <c r="D236" s="398">
        <f t="shared" si="161"/>
        <v>0</v>
      </c>
      <c r="E236" s="449">
        <f t="shared" si="161"/>
        <v>0</v>
      </c>
      <c r="F236" s="41">
        <f>SUM(ENERO:DICIEMBRE!F236)</f>
        <v>0</v>
      </c>
      <c r="G236" s="41">
        <f>SUM(ENERO:DICIEMBRE!G236)</f>
        <v>0</v>
      </c>
      <c r="H236" s="41">
        <f>SUM(ENERO:DICIEMBRE!H236)</f>
        <v>0</v>
      </c>
      <c r="I236" s="41">
        <f>SUM(ENERO:DICIEMBRE!I236)</f>
        <v>0</v>
      </c>
      <c r="J236" s="41">
        <f>SUM(ENERO:DICIEMBRE!J236)</f>
        <v>0</v>
      </c>
      <c r="K236" s="41">
        <f>SUM(ENERO:DICIEMBRE!K236)</f>
        <v>0</v>
      </c>
      <c r="L236" s="41">
        <f>SUM(ENERO:DICIEMBRE!L236)</f>
        <v>0</v>
      </c>
      <c r="M236" s="41">
        <f>SUM(ENERO:DICIEMBRE!M236)</f>
        <v>0</v>
      </c>
      <c r="N236" s="41">
        <f>SUM(ENERO:DICIEMBRE!N236)</f>
        <v>0</v>
      </c>
      <c r="O236" s="41">
        <f>SUM(ENERO:DICIEMBRE!O236)</f>
        <v>0</v>
      </c>
      <c r="P236" s="41">
        <f>SUM(ENERO:DICIEMBRE!P236)</f>
        <v>0</v>
      </c>
      <c r="Q236" s="41">
        <f>SUM(ENERO:DICIEMBRE!Q236)</f>
        <v>0</v>
      </c>
      <c r="R236" s="41">
        <f>SUM(ENERO:DICIEMBRE!R236)</f>
        <v>0</v>
      </c>
      <c r="S236" s="41">
        <f>SUM(ENERO:DICIEMBRE!S236)</f>
        <v>0</v>
      </c>
      <c r="T236" s="41">
        <f>SUM(ENERO:DICIEMBRE!T236)</f>
        <v>0</v>
      </c>
      <c r="U236" s="41">
        <f>SUM(ENERO:DICIEMBRE!U236)</f>
        <v>0</v>
      </c>
      <c r="V236" s="41">
        <f>SUM(ENERO:DICIEMBRE!V236)</f>
        <v>0</v>
      </c>
      <c r="W236" s="41">
        <f>SUM(ENERO:DICIEMBRE!W236)</f>
        <v>0</v>
      </c>
      <c r="X236" s="41">
        <f>SUM(ENERO:DICIEMBRE!X236)</f>
        <v>0</v>
      </c>
      <c r="Y236" s="41">
        <f>SUM(ENERO:DICIEMBRE!Y236)</f>
        <v>0</v>
      </c>
      <c r="Z236" s="41">
        <f>SUM(ENERO:DICIEMBRE!Z236)</f>
        <v>0</v>
      </c>
      <c r="AA236" s="41">
        <f>SUM(ENERO:DICIEMBRE!AA236)</f>
        <v>0</v>
      </c>
      <c r="AB236" s="41">
        <f>SUM(ENERO:DICIEMBRE!AB236)</f>
        <v>0</v>
      </c>
      <c r="AC236" s="41">
        <f>SUM(ENERO:DICIEMBRE!AC236)</f>
        <v>0</v>
      </c>
      <c r="AD236" s="41">
        <f>SUM(ENERO:DICIEMBRE!AD236)</f>
        <v>0</v>
      </c>
      <c r="AE236" s="41">
        <f>SUM(ENERO:DICIEMBRE!AE236)</f>
        <v>0</v>
      </c>
      <c r="AF236" s="41">
        <f>SUM(ENERO:DICIEMBRE!AF236)</f>
        <v>0</v>
      </c>
      <c r="AG236" s="41">
        <f>SUM(ENERO:DICIEMBRE!AG236)</f>
        <v>0</v>
      </c>
      <c r="AH236" s="41">
        <f>SUM(ENERO:DICIEMBRE!AH236)</f>
        <v>0</v>
      </c>
      <c r="AI236" s="41">
        <f>SUM(ENERO:DICIEMBRE!AI236)</f>
        <v>0</v>
      </c>
      <c r="AJ236" s="41">
        <f>SUM(ENERO:DICIEMBRE!AJ236)</f>
        <v>0</v>
      </c>
      <c r="AK236" s="41">
        <f>SUM(ENERO:DICIEMBRE!AK236)</f>
        <v>0</v>
      </c>
      <c r="AL236" s="41">
        <f>SUM(ENERO:DICIEMBRE!AL236)</f>
        <v>0</v>
      </c>
      <c r="AM236" s="41">
        <f>SUM(ENERO:DICIEMBRE!AM236)</f>
        <v>0</v>
      </c>
      <c r="AN236" s="41">
        <f>SUM(ENERO:DICIEMBRE!AN236)</f>
        <v>0</v>
      </c>
      <c r="AO236" s="41">
        <f>SUM(ENERO:DICIEMBRE!AO236)</f>
        <v>0</v>
      </c>
      <c r="AP236" s="41">
        <f>SUM(ENERO:DICIEMBRE!AP236)</f>
        <v>0</v>
      </c>
      <c r="AQ236" s="41">
        <f>SUM(ENERO:DICIEMBRE!AQ236)</f>
        <v>0</v>
      </c>
      <c r="AR236" s="41">
        <f>SUM(ENERO:DICIEMBRE!AR236)</f>
        <v>0</v>
      </c>
      <c r="AS236" s="41">
        <f>SUM(ENERO:DICIEMBRE!AS236)</f>
        <v>0</v>
      </c>
      <c r="AT236" s="41">
        <f>SUM(ENERO:DICIEMBRE!AT236)</f>
        <v>0</v>
      </c>
      <c r="AU236" s="41">
        <f>SUM(ENERO:DICIEMBRE!AU236)</f>
        <v>0</v>
      </c>
      <c r="AV236" s="41">
        <f>SUM(ENERO:DICIEMBRE!AV236)</f>
        <v>0</v>
      </c>
      <c r="AW236" s="41">
        <f>SUM(ENERO:DICIEMBRE!AW236)</f>
        <v>0</v>
      </c>
      <c r="AX236" s="41">
        <f>SUM(ENERO:DICIEMBRE!AX236)</f>
        <v>0</v>
      </c>
      <c r="AY236" s="56" t="str">
        <f t="shared" si="117"/>
        <v/>
      </c>
      <c r="CA236" s="18" t="str">
        <f t="shared" si="163"/>
        <v/>
      </c>
      <c r="CB236" s="18" t="str">
        <f t="shared" si="164"/>
        <v/>
      </c>
      <c r="CC236" s="18" t="str">
        <f t="shared" si="158"/>
        <v/>
      </c>
      <c r="CD236" s="18" t="str">
        <f t="shared" si="141"/>
        <v/>
      </c>
      <c r="CE236" s="18" t="str">
        <f t="shared" si="142"/>
        <v/>
      </c>
      <c r="CF236" s="18" t="str">
        <f t="shared" si="149"/>
        <v/>
      </c>
      <c r="CG236" s="18" t="str">
        <f t="shared" si="135"/>
        <v/>
      </c>
      <c r="CH236" s="18" t="str">
        <f t="shared" si="159"/>
        <v/>
      </c>
      <c r="CI236" s="18" t="str">
        <f t="shared" si="136"/>
        <v/>
      </c>
      <c r="CJ236" s="18" t="str">
        <f t="shared" si="151"/>
        <v/>
      </c>
      <c r="CK236" s="18" t="str">
        <f t="shared" si="152"/>
        <v/>
      </c>
      <c r="CL236" s="56"/>
      <c r="CO236" s="370">
        <f t="shared" si="165"/>
        <v>0</v>
      </c>
      <c r="CP236" s="370">
        <f t="shared" si="166"/>
        <v>0</v>
      </c>
      <c r="CQ236" s="370">
        <f t="shared" si="153"/>
        <v>0</v>
      </c>
      <c r="CR236" s="370">
        <f t="shared" si="153"/>
        <v>0</v>
      </c>
      <c r="CS236" s="370">
        <f t="shared" si="129"/>
        <v>0</v>
      </c>
      <c r="CT236" s="370">
        <f t="shared" si="130"/>
        <v>0</v>
      </c>
      <c r="CU236" s="370">
        <f t="shared" si="154"/>
        <v>0</v>
      </c>
      <c r="CV236" s="370">
        <f t="shared" si="154"/>
        <v>0</v>
      </c>
      <c r="CW236" s="370">
        <f t="shared" si="155"/>
        <v>0</v>
      </c>
      <c r="CX236" s="370">
        <f t="shared" si="156"/>
        <v>0</v>
      </c>
      <c r="CY236" s="370">
        <f t="shared" si="134"/>
        <v>0</v>
      </c>
    </row>
    <row r="237" spans="1:103" x14ac:dyDescent="0.25">
      <c r="A237" s="3051"/>
      <c r="B237" s="253" t="s">
        <v>264</v>
      </c>
      <c r="C237" s="397">
        <f t="shared" si="139"/>
        <v>0</v>
      </c>
      <c r="D237" s="398">
        <f t="shared" si="161"/>
        <v>0</v>
      </c>
      <c r="E237" s="449">
        <f t="shared" si="161"/>
        <v>0</v>
      </c>
      <c r="F237" s="41">
        <f>SUM(ENERO:DICIEMBRE!F237)</f>
        <v>0</v>
      </c>
      <c r="G237" s="41">
        <f>SUM(ENERO:DICIEMBRE!G237)</f>
        <v>0</v>
      </c>
      <c r="H237" s="41">
        <f>SUM(ENERO:DICIEMBRE!H237)</f>
        <v>0</v>
      </c>
      <c r="I237" s="41">
        <f>SUM(ENERO:DICIEMBRE!I237)</f>
        <v>0</v>
      </c>
      <c r="J237" s="41">
        <f>SUM(ENERO:DICIEMBRE!J237)</f>
        <v>0</v>
      </c>
      <c r="K237" s="41">
        <f>SUM(ENERO:DICIEMBRE!K237)</f>
        <v>0</v>
      </c>
      <c r="L237" s="41">
        <f>SUM(ENERO:DICIEMBRE!L237)</f>
        <v>0</v>
      </c>
      <c r="M237" s="41">
        <f>SUM(ENERO:DICIEMBRE!M237)</f>
        <v>0</v>
      </c>
      <c r="N237" s="41">
        <f>SUM(ENERO:DICIEMBRE!N237)</f>
        <v>0</v>
      </c>
      <c r="O237" s="41">
        <f>SUM(ENERO:DICIEMBRE!O237)</f>
        <v>0</v>
      </c>
      <c r="P237" s="41">
        <f>SUM(ENERO:DICIEMBRE!P237)</f>
        <v>0</v>
      </c>
      <c r="Q237" s="41">
        <f>SUM(ENERO:DICIEMBRE!Q237)</f>
        <v>0</v>
      </c>
      <c r="R237" s="41">
        <f>SUM(ENERO:DICIEMBRE!R237)</f>
        <v>0</v>
      </c>
      <c r="S237" s="41">
        <f>SUM(ENERO:DICIEMBRE!S237)</f>
        <v>0</v>
      </c>
      <c r="T237" s="41">
        <f>SUM(ENERO:DICIEMBRE!T237)</f>
        <v>0</v>
      </c>
      <c r="U237" s="41">
        <f>SUM(ENERO:DICIEMBRE!U237)</f>
        <v>0</v>
      </c>
      <c r="V237" s="41">
        <f>SUM(ENERO:DICIEMBRE!V237)</f>
        <v>0</v>
      </c>
      <c r="W237" s="41">
        <f>SUM(ENERO:DICIEMBRE!W237)</f>
        <v>0</v>
      </c>
      <c r="X237" s="41">
        <f>SUM(ENERO:DICIEMBRE!X237)</f>
        <v>0</v>
      </c>
      <c r="Y237" s="41">
        <f>SUM(ENERO:DICIEMBRE!Y237)</f>
        <v>0</v>
      </c>
      <c r="Z237" s="41">
        <f>SUM(ENERO:DICIEMBRE!Z237)</f>
        <v>0</v>
      </c>
      <c r="AA237" s="41">
        <f>SUM(ENERO:DICIEMBRE!AA237)</f>
        <v>0</v>
      </c>
      <c r="AB237" s="41">
        <f>SUM(ENERO:DICIEMBRE!AB237)</f>
        <v>0</v>
      </c>
      <c r="AC237" s="41">
        <f>SUM(ENERO:DICIEMBRE!AC237)</f>
        <v>0</v>
      </c>
      <c r="AD237" s="41">
        <f>SUM(ENERO:DICIEMBRE!AD237)</f>
        <v>0</v>
      </c>
      <c r="AE237" s="41">
        <f>SUM(ENERO:DICIEMBRE!AE237)</f>
        <v>0</v>
      </c>
      <c r="AF237" s="41">
        <f>SUM(ENERO:DICIEMBRE!AF237)</f>
        <v>0</v>
      </c>
      <c r="AG237" s="41">
        <f>SUM(ENERO:DICIEMBRE!AG237)</f>
        <v>0</v>
      </c>
      <c r="AH237" s="41">
        <f>SUM(ENERO:DICIEMBRE!AH237)</f>
        <v>0</v>
      </c>
      <c r="AI237" s="41">
        <f>SUM(ENERO:DICIEMBRE!AI237)</f>
        <v>0</v>
      </c>
      <c r="AJ237" s="41">
        <f>SUM(ENERO:DICIEMBRE!AJ237)</f>
        <v>0</v>
      </c>
      <c r="AK237" s="41">
        <f>SUM(ENERO:DICIEMBRE!AK237)</f>
        <v>0</v>
      </c>
      <c r="AL237" s="41">
        <f>SUM(ENERO:DICIEMBRE!AL237)</f>
        <v>0</v>
      </c>
      <c r="AM237" s="41">
        <f>SUM(ENERO:DICIEMBRE!AM237)</f>
        <v>0</v>
      </c>
      <c r="AN237" s="41">
        <f>SUM(ENERO:DICIEMBRE!AN237)</f>
        <v>0</v>
      </c>
      <c r="AO237" s="41">
        <f>SUM(ENERO:DICIEMBRE!AO237)</f>
        <v>0</v>
      </c>
      <c r="AP237" s="41">
        <f>SUM(ENERO:DICIEMBRE!AP237)</f>
        <v>0</v>
      </c>
      <c r="AQ237" s="41">
        <f>SUM(ENERO:DICIEMBRE!AQ237)</f>
        <v>0</v>
      </c>
      <c r="AR237" s="41">
        <f>SUM(ENERO:DICIEMBRE!AR237)</f>
        <v>0</v>
      </c>
      <c r="AS237" s="41">
        <f>SUM(ENERO:DICIEMBRE!AS237)</f>
        <v>0</v>
      </c>
      <c r="AT237" s="41">
        <f>SUM(ENERO:DICIEMBRE!AT237)</f>
        <v>0</v>
      </c>
      <c r="AU237" s="41">
        <f>SUM(ENERO:DICIEMBRE!AU237)</f>
        <v>0</v>
      </c>
      <c r="AV237" s="41">
        <f>SUM(ENERO:DICIEMBRE!AV237)</f>
        <v>0</v>
      </c>
      <c r="AW237" s="41">
        <f>SUM(ENERO:DICIEMBRE!AW237)</f>
        <v>0</v>
      </c>
      <c r="AX237" s="41">
        <f>SUM(ENERO:DICIEMBRE!AX237)</f>
        <v>0</v>
      </c>
      <c r="AY237" s="56" t="str">
        <f t="shared" si="117"/>
        <v/>
      </c>
      <c r="CA237" s="18" t="str">
        <f t="shared" si="163"/>
        <v/>
      </c>
      <c r="CB237" s="18" t="str">
        <f t="shared" si="164"/>
        <v/>
      </c>
      <c r="CC237" s="18" t="str">
        <f t="shared" si="158"/>
        <v/>
      </c>
      <c r="CD237" s="18" t="str">
        <f t="shared" si="141"/>
        <v/>
      </c>
      <c r="CE237" s="18" t="str">
        <f t="shared" si="142"/>
        <v/>
      </c>
      <c r="CF237" s="18" t="str">
        <f t="shared" si="149"/>
        <v/>
      </c>
      <c r="CG237" s="18" t="str">
        <f t="shared" si="135"/>
        <v/>
      </c>
      <c r="CH237" s="18" t="str">
        <f t="shared" si="159"/>
        <v/>
      </c>
      <c r="CI237" s="18" t="str">
        <f t="shared" si="136"/>
        <v/>
      </c>
      <c r="CJ237" s="18" t="str">
        <f t="shared" si="151"/>
        <v/>
      </c>
      <c r="CK237" s="18" t="str">
        <f t="shared" si="152"/>
        <v/>
      </c>
      <c r="CL237" s="56"/>
      <c r="CO237" s="370">
        <f t="shared" si="165"/>
        <v>0</v>
      </c>
      <c r="CP237" s="370">
        <f t="shared" si="166"/>
        <v>0</v>
      </c>
      <c r="CQ237" s="370">
        <f t="shared" si="153"/>
        <v>0</v>
      </c>
      <c r="CR237" s="370">
        <f t="shared" si="153"/>
        <v>0</v>
      </c>
      <c r="CS237" s="370">
        <f t="shared" si="129"/>
        <v>0</v>
      </c>
      <c r="CT237" s="370">
        <f t="shared" si="130"/>
        <v>0</v>
      </c>
      <c r="CU237" s="370">
        <f t="shared" si="154"/>
        <v>0</v>
      </c>
      <c r="CV237" s="370">
        <f t="shared" si="154"/>
        <v>0</v>
      </c>
      <c r="CW237" s="370">
        <f t="shared" si="155"/>
        <v>0</v>
      </c>
      <c r="CX237" s="370">
        <f t="shared" si="156"/>
        <v>0</v>
      </c>
      <c r="CY237" s="370">
        <f t="shared" si="134"/>
        <v>0</v>
      </c>
    </row>
    <row r="238" spans="1:103" x14ac:dyDescent="0.25">
      <c r="A238" s="3051"/>
      <c r="B238" s="253" t="s">
        <v>265</v>
      </c>
      <c r="C238" s="397">
        <f t="shared" si="139"/>
        <v>0</v>
      </c>
      <c r="D238" s="398">
        <f t="shared" si="161"/>
        <v>0</v>
      </c>
      <c r="E238" s="449">
        <f t="shared" si="161"/>
        <v>0</v>
      </c>
      <c r="F238" s="41">
        <f>SUM(ENERO:DICIEMBRE!F238)</f>
        <v>0</v>
      </c>
      <c r="G238" s="41">
        <f>SUM(ENERO:DICIEMBRE!G238)</f>
        <v>0</v>
      </c>
      <c r="H238" s="41">
        <f>SUM(ENERO:DICIEMBRE!H238)</f>
        <v>0</v>
      </c>
      <c r="I238" s="41">
        <f>SUM(ENERO:DICIEMBRE!I238)</f>
        <v>0</v>
      </c>
      <c r="J238" s="41">
        <f>SUM(ENERO:DICIEMBRE!J238)</f>
        <v>0</v>
      </c>
      <c r="K238" s="41">
        <f>SUM(ENERO:DICIEMBRE!K238)</f>
        <v>0</v>
      </c>
      <c r="L238" s="41">
        <f>SUM(ENERO:DICIEMBRE!L238)</f>
        <v>0</v>
      </c>
      <c r="M238" s="41">
        <f>SUM(ENERO:DICIEMBRE!M238)</f>
        <v>0</v>
      </c>
      <c r="N238" s="41">
        <f>SUM(ENERO:DICIEMBRE!N238)</f>
        <v>0</v>
      </c>
      <c r="O238" s="41">
        <f>SUM(ENERO:DICIEMBRE!O238)</f>
        <v>0</v>
      </c>
      <c r="P238" s="41">
        <f>SUM(ENERO:DICIEMBRE!P238)</f>
        <v>0</v>
      </c>
      <c r="Q238" s="41">
        <f>SUM(ENERO:DICIEMBRE!Q238)</f>
        <v>0</v>
      </c>
      <c r="R238" s="41">
        <f>SUM(ENERO:DICIEMBRE!R238)</f>
        <v>0</v>
      </c>
      <c r="S238" s="41">
        <f>SUM(ENERO:DICIEMBRE!S238)</f>
        <v>0</v>
      </c>
      <c r="T238" s="41">
        <f>SUM(ENERO:DICIEMBRE!T238)</f>
        <v>0</v>
      </c>
      <c r="U238" s="41">
        <f>SUM(ENERO:DICIEMBRE!U238)</f>
        <v>0</v>
      </c>
      <c r="V238" s="41">
        <f>SUM(ENERO:DICIEMBRE!V238)</f>
        <v>0</v>
      </c>
      <c r="W238" s="41">
        <f>SUM(ENERO:DICIEMBRE!W238)</f>
        <v>0</v>
      </c>
      <c r="X238" s="41">
        <f>SUM(ENERO:DICIEMBRE!X238)</f>
        <v>0</v>
      </c>
      <c r="Y238" s="41">
        <f>SUM(ENERO:DICIEMBRE!Y238)</f>
        <v>0</v>
      </c>
      <c r="Z238" s="41">
        <f>SUM(ENERO:DICIEMBRE!Z238)</f>
        <v>0</v>
      </c>
      <c r="AA238" s="41">
        <f>SUM(ENERO:DICIEMBRE!AA238)</f>
        <v>0</v>
      </c>
      <c r="AB238" s="41">
        <f>SUM(ENERO:DICIEMBRE!AB238)</f>
        <v>0</v>
      </c>
      <c r="AC238" s="41">
        <f>SUM(ENERO:DICIEMBRE!AC238)</f>
        <v>0</v>
      </c>
      <c r="AD238" s="41">
        <f>SUM(ENERO:DICIEMBRE!AD238)</f>
        <v>0</v>
      </c>
      <c r="AE238" s="41">
        <f>SUM(ENERO:DICIEMBRE!AE238)</f>
        <v>0</v>
      </c>
      <c r="AF238" s="41">
        <f>SUM(ENERO:DICIEMBRE!AF238)</f>
        <v>0</v>
      </c>
      <c r="AG238" s="41">
        <f>SUM(ENERO:DICIEMBRE!AG238)</f>
        <v>0</v>
      </c>
      <c r="AH238" s="41">
        <f>SUM(ENERO:DICIEMBRE!AH238)</f>
        <v>0</v>
      </c>
      <c r="AI238" s="41">
        <f>SUM(ENERO:DICIEMBRE!AI238)</f>
        <v>0</v>
      </c>
      <c r="AJ238" s="41">
        <f>SUM(ENERO:DICIEMBRE!AJ238)</f>
        <v>0</v>
      </c>
      <c r="AK238" s="41">
        <f>SUM(ENERO:DICIEMBRE!AK238)</f>
        <v>0</v>
      </c>
      <c r="AL238" s="41">
        <f>SUM(ENERO:DICIEMBRE!AL238)</f>
        <v>0</v>
      </c>
      <c r="AM238" s="41">
        <f>SUM(ENERO:DICIEMBRE!AM238)</f>
        <v>0</v>
      </c>
      <c r="AN238" s="41">
        <f>SUM(ENERO:DICIEMBRE!AN238)</f>
        <v>0</v>
      </c>
      <c r="AO238" s="41">
        <f>SUM(ENERO:DICIEMBRE!AO238)</f>
        <v>0</v>
      </c>
      <c r="AP238" s="41">
        <f>SUM(ENERO:DICIEMBRE!AP238)</f>
        <v>0</v>
      </c>
      <c r="AQ238" s="41">
        <f>SUM(ENERO:DICIEMBRE!AQ238)</f>
        <v>0</v>
      </c>
      <c r="AR238" s="41">
        <f>SUM(ENERO:DICIEMBRE!AR238)</f>
        <v>0</v>
      </c>
      <c r="AS238" s="41">
        <f>SUM(ENERO:DICIEMBRE!AS238)</f>
        <v>0</v>
      </c>
      <c r="AT238" s="41">
        <f>SUM(ENERO:DICIEMBRE!AT238)</f>
        <v>0</v>
      </c>
      <c r="AU238" s="41">
        <f>SUM(ENERO:DICIEMBRE!AU238)</f>
        <v>0</v>
      </c>
      <c r="AV238" s="41">
        <f>SUM(ENERO:DICIEMBRE!AV238)</f>
        <v>0</v>
      </c>
      <c r="AW238" s="41">
        <f>SUM(ENERO:DICIEMBRE!AW238)</f>
        <v>0</v>
      </c>
      <c r="AX238" s="41">
        <f>SUM(ENERO:DICIEMBRE!AX238)</f>
        <v>0</v>
      </c>
      <c r="AY238" s="56" t="str">
        <f t="shared" si="117"/>
        <v/>
      </c>
      <c r="CA238" s="18" t="str">
        <f t="shared" si="163"/>
        <v/>
      </c>
      <c r="CB238" s="18" t="str">
        <f t="shared" si="164"/>
        <v/>
      </c>
      <c r="CC238" s="18" t="str">
        <f t="shared" si="158"/>
        <v/>
      </c>
      <c r="CD238" s="18" t="str">
        <f t="shared" si="141"/>
        <v/>
      </c>
      <c r="CE238" s="18" t="str">
        <f t="shared" si="142"/>
        <v/>
      </c>
      <c r="CF238" s="18" t="str">
        <f t="shared" si="149"/>
        <v/>
      </c>
      <c r="CG238" s="18" t="str">
        <f t="shared" si="135"/>
        <v/>
      </c>
      <c r="CH238" s="18" t="str">
        <f t="shared" si="159"/>
        <v/>
      </c>
      <c r="CI238" s="18" t="str">
        <f t="shared" si="136"/>
        <v/>
      </c>
      <c r="CJ238" s="18" t="str">
        <f t="shared" si="151"/>
        <v/>
      </c>
      <c r="CK238" s="18" t="str">
        <f t="shared" si="152"/>
        <v/>
      </c>
      <c r="CL238" s="56"/>
      <c r="CO238" s="370">
        <f t="shared" si="165"/>
        <v>0</v>
      </c>
      <c r="CP238" s="370">
        <f t="shared" si="166"/>
        <v>0</v>
      </c>
      <c r="CQ238" s="370">
        <f t="shared" si="153"/>
        <v>0</v>
      </c>
      <c r="CR238" s="370">
        <f t="shared" si="153"/>
        <v>0</v>
      </c>
      <c r="CS238" s="370">
        <f t="shared" si="129"/>
        <v>0</v>
      </c>
      <c r="CT238" s="370">
        <f t="shared" si="130"/>
        <v>0</v>
      </c>
      <c r="CU238" s="370">
        <f t="shared" si="154"/>
        <v>0</v>
      </c>
      <c r="CV238" s="370">
        <f t="shared" si="154"/>
        <v>0</v>
      </c>
      <c r="CW238" s="370">
        <f t="shared" si="155"/>
        <v>0</v>
      </c>
      <c r="CX238" s="370">
        <f t="shared" si="156"/>
        <v>0</v>
      </c>
      <c r="CY238" s="370">
        <f t="shared" si="134"/>
        <v>0</v>
      </c>
    </row>
    <row r="239" spans="1:103" ht="22.5" x14ac:dyDescent="0.25">
      <c r="A239" s="3037"/>
      <c r="B239" s="450" t="s">
        <v>266</v>
      </c>
      <c r="C239" s="416">
        <f t="shared" si="139"/>
        <v>0</v>
      </c>
      <c r="D239" s="417">
        <f t="shared" si="161"/>
        <v>0</v>
      </c>
      <c r="E239" s="451">
        <f t="shared" si="161"/>
        <v>0</v>
      </c>
      <c r="F239" s="41">
        <f>SUM(ENERO:DICIEMBRE!F239)</f>
        <v>0</v>
      </c>
      <c r="G239" s="41">
        <f>SUM(ENERO:DICIEMBRE!G239)</f>
        <v>0</v>
      </c>
      <c r="H239" s="41">
        <f>SUM(ENERO:DICIEMBRE!H239)</f>
        <v>0</v>
      </c>
      <c r="I239" s="41">
        <f>SUM(ENERO:DICIEMBRE!I239)</f>
        <v>0</v>
      </c>
      <c r="J239" s="41">
        <f>SUM(ENERO:DICIEMBRE!J239)</f>
        <v>0</v>
      </c>
      <c r="K239" s="41">
        <f>SUM(ENERO:DICIEMBRE!K239)</f>
        <v>0</v>
      </c>
      <c r="L239" s="41">
        <f>SUM(ENERO:DICIEMBRE!L239)</f>
        <v>0</v>
      </c>
      <c r="M239" s="41">
        <f>SUM(ENERO:DICIEMBRE!M239)</f>
        <v>0</v>
      </c>
      <c r="N239" s="41">
        <f>SUM(ENERO:DICIEMBRE!N239)</f>
        <v>0</v>
      </c>
      <c r="O239" s="41">
        <f>SUM(ENERO:DICIEMBRE!O239)</f>
        <v>0</v>
      </c>
      <c r="P239" s="41">
        <f>SUM(ENERO:DICIEMBRE!P239)</f>
        <v>0</v>
      </c>
      <c r="Q239" s="41">
        <f>SUM(ENERO:DICIEMBRE!Q239)</f>
        <v>0</v>
      </c>
      <c r="R239" s="41">
        <f>SUM(ENERO:DICIEMBRE!R239)</f>
        <v>0</v>
      </c>
      <c r="S239" s="41">
        <f>SUM(ENERO:DICIEMBRE!S239)</f>
        <v>0</v>
      </c>
      <c r="T239" s="41">
        <f>SUM(ENERO:DICIEMBRE!T239)</f>
        <v>0</v>
      </c>
      <c r="U239" s="41">
        <f>SUM(ENERO:DICIEMBRE!U239)</f>
        <v>0</v>
      </c>
      <c r="V239" s="41">
        <f>SUM(ENERO:DICIEMBRE!V239)</f>
        <v>0</v>
      </c>
      <c r="W239" s="41">
        <f>SUM(ENERO:DICIEMBRE!W239)</f>
        <v>0</v>
      </c>
      <c r="X239" s="41">
        <f>SUM(ENERO:DICIEMBRE!X239)</f>
        <v>0</v>
      </c>
      <c r="Y239" s="41">
        <f>SUM(ENERO:DICIEMBRE!Y239)</f>
        <v>0</v>
      </c>
      <c r="Z239" s="41">
        <f>SUM(ENERO:DICIEMBRE!Z239)</f>
        <v>0</v>
      </c>
      <c r="AA239" s="41">
        <f>SUM(ENERO:DICIEMBRE!AA239)</f>
        <v>0</v>
      </c>
      <c r="AB239" s="41">
        <f>SUM(ENERO:DICIEMBRE!AB239)</f>
        <v>0</v>
      </c>
      <c r="AC239" s="41">
        <f>SUM(ENERO:DICIEMBRE!AC239)</f>
        <v>0</v>
      </c>
      <c r="AD239" s="41">
        <f>SUM(ENERO:DICIEMBRE!AD239)</f>
        <v>0</v>
      </c>
      <c r="AE239" s="41">
        <f>SUM(ENERO:DICIEMBRE!AE239)</f>
        <v>0</v>
      </c>
      <c r="AF239" s="41">
        <f>SUM(ENERO:DICIEMBRE!AF239)</f>
        <v>0</v>
      </c>
      <c r="AG239" s="41">
        <f>SUM(ENERO:DICIEMBRE!AG239)</f>
        <v>0</v>
      </c>
      <c r="AH239" s="41">
        <f>SUM(ENERO:DICIEMBRE!AH239)</f>
        <v>0</v>
      </c>
      <c r="AI239" s="41">
        <f>SUM(ENERO:DICIEMBRE!AI239)</f>
        <v>0</v>
      </c>
      <c r="AJ239" s="41">
        <f>SUM(ENERO:DICIEMBRE!AJ239)</f>
        <v>0</v>
      </c>
      <c r="AK239" s="41">
        <f>SUM(ENERO:DICIEMBRE!AK239)</f>
        <v>0</v>
      </c>
      <c r="AL239" s="41">
        <f>SUM(ENERO:DICIEMBRE!AL239)</f>
        <v>0</v>
      </c>
      <c r="AM239" s="41">
        <f>SUM(ENERO:DICIEMBRE!AM239)</f>
        <v>0</v>
      </c>
      <c r="AN239" s="41">
        <f>SUM(ENERO:DICIEMBRE!AN239)</f>
        <v>0</v>
      </c>
      <c r="AO239" s="41">
        <f>SUM(ENERO:DICIEMBRE!AO239)</f>
        <v>0</v>
      </c>
      <c r="AP239" s="41">
        <f>SUM(ENERO:DICIEMBRE!AP239)</f>
        <v>0</v>
      </c>
      <c r="AQ239" s="41">
        <f>SUM(ENERO:DICIEMBRE!AQ239)</f>
        <v>0</v>
      </c>
      <c r="AR239" s="41">
        <f>SUM(ENERO:DICIEMBRE!AR239)</f>
        <v>0</v>
      </c>
      <c r="AS239" s="41">
        <f>SUM(ENERO:DICIEMBRE!AS239)</f>
        <v>0</v>
      </c>
      <c r="AT239" s="41">
        <f>SUM(ENERO:DICIEMBRE!AT239)</f>
        <v>0</v>
      </c>
      <c r="AU239" s="41">
        <f>SUM(ENERO:DICIEMBRE!AU239)</f>
        <v>0</v>
      </c>
      <c r="AV239" s="41">
        <f>SUM(ENERO:DICIEMBRE!AV239)</f>
        <v>0</v>
      </c>
      <c r="AW239" s="41">
        <f>SUM(ENERO:DICIEMBRE!AW239)</f>
        <v>0</v>
      </c>
      <c r="AX239" s="41">
        <f>SUM(ENERO:DICIEMBRE!AX239)</f>
        <v>0</v>
      </c>
      <c r="AY239" s="56" t="str">
        <f t="shared" si="117"/>
        <v/>
      </c>
      <c r="CA239" s="18" t="str">
        <f t="shared" si="163"/>
        <v/>
      </c>
      <c r="CB239" s="18" t="str">
        <f t="shared" si="164"/>
        <v/>
      </c>
      <c r="CC239" s="18" t="str">
        <f t="shared" si="158"/>
        <v/>
      </c>
      <c r="CD239" s="18" t="str">
        <f t="shared" si="141"/>
        <v/>
      </c>
      <c r="CE239" s="18" t="str">
        <f t="shared" si="142"/>
        <v/>
      </c>
      <c r="CF239" s="18" t="str">
        <f t="shared" si="149"/>
        <v/>
      </c>
      <c r="CG239" s="18" t="str">
        <f t="shared" si="135"/>
        <v/>
      </c>
      <c r="CH239" s="18" t="str">
        <f t="shared" si="159"/>
        <v/>
      </c>
      <c r="CI239" s="18" t="str">
        <f t="shared" si="136"/>
        <v/>
      </c>
      <c r="CJ239" s="18" t="str">
        <f t="shared" si="151"/>
        <v/>
      </c>
      <c r="CK239" s="18" t="str">
        <f t="shared" si="152"/>
        <v/>
      </c>
      <c r="CL239" s="56"/>
      <c r="CO239" s="370">
        <f t="shared" si="165"/>
        <v>0</v>
      </c>
      <c r="CP239" s="370">
        <f t="shared" si="166"/>
        <v>0</v>
      </c>
      <c r="CQ239" s="370">
        <f t="shared" si="153"/>
        <v>0</v>
      </c>
      <c r="CR239" s="370">
        <f t="shared" si="153"/>
        <v>0</v>
      </c>
      <c r="CS239" s="370">
        <f t="shared" si="129"/>
        <v>0</v>
      </c>
      <c r="CT239" s="370">
        <f t="shared" si="130"/>
        <v>0</v>
      </c>
      <c r="CU239" s="370">
        <f t="shared" si="154"/>
        <v>0</v>
      </c>
      <c r="CV239" s="370">
        <f t="shared" si="154"/>
        <v>0</v>
      </c>
      <c r="CW239" s="370">
        <f t="shared" si="155"/>
        <v>0</v>
      </c>
      <c r="CX239" s="370">
        <f t="shared" si="156"/>
        <v>0</v>
      </c>
      <c r="CY239" s="370">
        <f t="shared" si="134"/>
        <v>0</v>
      </c>
    </row>
    <row r="240" spans="1:103" x14ac:dyDescent="0.25">
      <c r="A240" s="3176" t="s">
        <v>267</v>
      </c>
      <c r="B240" s="3177"/>
      <c r="C240" s="387">
        <f t="shared" si="139"/>
        <v>0</v>
      </c>
      <c r="D240" s="388">
        <f t="shared" si="161"/>
        <v>0</v>
      </c>
      <c r="E240" s="369">
        <f t="shared" si="161"/>
        <v>0</v>
      </c>
      <c r="F240" s="41">
        <f>SUM(ENERO:DICIEMBRE!F240)</f>
        <v>0</v>
      </c>
      <c r="G240" s="41">
        <f>SUM(ENERO:DICIEMBRE!G240)</f>
        <v>0</v>
      </c>
      <c r="H240" s="41">
        <f>SUM(ENERO:DICIEMBRE!H240)</f>
        <v>0</v>
      </c>
      <c r="I240" s="41">
        <f>SUM(ENERO:DICIEMBRE!I240)</f>
        <v>0</v>
      </c>
      <c r="J240" s="41">
        <f>SUM(ENERO:DICIEMBRE!J240)</f>
        <v>0</v>
      </c>
      <c r="K240" s="41">
        <f>SUM(ENERO:DICIEMBRE!K240)</f>
        <v>0</v>
      </c>
      <c r="L240" s="41">
        <f>SUM(ENERO:DICIEMBRE!L240)</f>
        <v>0</v>
      </c>
      <c r="M240" s="41">
        <f>SUM(ENERO:DICIEMBRE!M240)</f>
        <v>0</v>
      </c>
      <c r="N240" s="41">
        <f>SUM(ENERO:DICIEMBRE!N240)</f>
        <v>0</v>
      </c>
      <c r="O240" s="41">
        <f>SUM(ENERO:DICIEMBRE!O240)</f>
        <v>0</v>
      </c>
      <c r="P240" s="41">
        <f>SUM(ENERO:DICIEMBRE!P240)</f>
        <v>0</v>
      </c>
      <c r="Q240" s="41">
        <f>SUM(ENERO:DICIEMBRE!Q240)</f>
        <v>0</v>
      </c>
      <c r="R240" s="41">
        <f>SUM(ENERO:DICIEMBRE!R240)</f>
        <v>0</v>
      </c>
      <c r="S240" s="41">
        <f>SUM(ENERO:DICIEMBRE!S240)</f>
        <v>0</v>
      </c>
      <c r="T240" s="41">
        <f>SUM(ENERO:DICIEMBRE!T240)</f>
        <v>0</v>
      </c>
      <c r="U240" s="41">
        <f>SUM(ENERO:DICIEMBRE!U240)</f>
        <v>0</v>
      </c>
      <c r="V240" s="41">
        <f>SUM(ENERO:DICIEMBRE!V240)</f>
        <v>0</v>
      </c>
      <c r="W240" s="41">
        <f>SUM(ENERO:DICIEMBRE!W240)</f>
        <v>0</v>
      </c>
      <c r="X240" s="41">
        <f>SUM(ENERO:DICIEMBRE!X240)</f>
        <v>0</v>
      </c>
      <c r="Y240" s="41">
        <f>SUM(ENERO:DICIEMBRE!Y240)</f>
        <v>0</v>
      </c>
      <c r="Z240" s="41">
        <f>SUM(ENERO:DICIEMBRE!Z240)</f>
        <v>0</v>
      </c>
      <c r="AA240" s="41">
        <f>SUM(ENERO:DICIEMBRE!AA240)</f>
        <v>0</v>
      </c>
      <c r="AB240" s="41">
        <f>SUM(ENERO:DICIEMBRE!AB240)</f>
        <v>0</v>
      </c>
      <c r="AC240" s="41">
        <f>SUM(ENERO:DICIEMBRE!AC240)</f>
        <v>0</v>
      </c>
      <c r="AD240" s="41">
        <f>SUM(ENERO:DICIEMBRE!AD240)</f>
        <v>0</v>
      </c>
      <c r="AE240" s="41">
        <f>SUM(ENERO:DICIEMBRE!AE240)</f>
        <v>0</v>
      </c>
      <c r="AF240" s="41">
        <f>SUM(ENERO:DICIEMBRE!AF240)</f>
        <v>0</v>
      </c>
      <c r="AG240" s="41">
        <f>SUM(ENERO:DICIEMBRE!AG240)</f>
        <v>0</v>
      </c>
      <c r="AH240" s="41">
        <f>SUM(ENERO:DICIEMBRE!AH240)</f>
        <v>0</v>
      </c>
      <c r="AI240" s="41">
        <f>SUM(ENERO:DICIEMBRE!AI240)</f>
        <v>0</v>
      </c>
      <c r="AJ240" s="41">
        <f>SUM(ENERO:DICIEMBRE!AJ240)</f>
        <v>0</v>
      </c>
      <c r="AK240" s="41">
        <f>SUM(ENERO:DICIEMBRE!AK240)</f>
        <v>0</v>
      </c>
      <c r="AL240" s="41">
        <f>SUM(ENERO:DICIEMBRE!AL240)</f>
        <v>0</v>
      </c>
      <c r="AM240" s="41">
        <f>SUM(ENERO:DICIEMBRE!AM240)</f>
        <v>0</v>
      </c>
      <c r="AN240" s="41">
        <f>SUM(ENERO:DICIEMBRE!AN240)</f>
        <v>0</v>
      </c>
      <c r="AO240" s="41">
        <f>SUM(ENERO:DICIEMBRE!AO240)</f>
        <v>0</v>
      </c>
      <c r="AP240" s="41">
        <f>SUM(ENERO:DICIEMBRE!AP240)</f>
        <v>0</v>
      </c>
      <c r="AQ240" s="41">
        <f>SUM(ENERO:DICIEMBRE!AQ240)</f>
        <v>0</v>
      </c>
      <c r="AR240" s="41">
        <f>SUM(ENERO:DICIEMBRE!AR240)</f>
        <v>0</v>
      </c>
      <c r="AS240" s="41">
        <f>SUM(ENERO:DICIEMBRE!AS240)</f>
        <v>0</v>
      </c>
      <c r="AT240" s="41">
        <f>SUM(ENERO:DICIEMBRE!AT240)</f>
        <v>0</v>
      </c>
      <c r="AU240" s="41">
        <f>SUM(ENERO:DICIEMBRE!AU240)</f>
        <v>0</v>
      </c>
      <c r="AV240" s="41">
        <f>SUM(ENERO:DICIEMBRE!AV240)</f>
        <v>0</v>
      </c>
      <c r="AW240" s="41">
        <f>SUM(ENERO:DICIEMBRE!AW240)</f>
        <v>0</v>
      </c>
      <c r="AX240" s="41">
        <f>SUM(ENERO:DICIEMBRE!AX240)</f>
        <v>0</v>
      </c>
      <c r="AY240" s="56" t="str">
        <f t="shared" si="117"/>
        <v/>
      </c>
      <c r="CA240" s="18" t="str">
        <f t="shared" si="163"/>
        <v/>
      </c>
      <c r="CB240" s="18" t="str">
        <f t="shared" si="164"/>
        <v/>
      </c>
      <c r="CC240" s="18" t="str">
        <f t="shared" si="158"/>
        <v/>
      </c>
      <c r="CD240" s="18" t="str">
        <f t="shared" si="141"/>
        <v/>
      </c>
      <c r="CE240" s="18" t="str">
        <f t="shared" si="142"/>
        <v/>
      </c>
      <c r="CF240" s="18" t="str">
        <f t="shared" si="149"/>
        <v/>
      </c>
      <c r="CG240" s="18" t="str">
        <f t="shared" si="135"/>
        <v/>
      </c>
      <c r="CH240" s="18" t="str">
        <f t="shared" si="159"/>
        <v/>
      </c>
      <c r="CI240" s="18" t="str">
        <f t="shared" si="136"/>
        <v/>
      </c>
      <c r="CJ240" s="18" t="str">
        <f>IF(AND(D240&gt;0,OR(AW240="")), "* No olvide digitar la variable Trans Femenino. Digite Cero si no tiene.",IF((AW240)&gt;D240,"  * La variable Trans Femenino No puede ser mayor al Total Hombres.",""))</f>
        <v/>
      </c>
      <c r="CK240" s="18" t="str">
        <f t="shared" si="152"/>
        <v/>
      </c>
      <c r="CL240" s="56"/>
      <c r="CO240" s="370">
        <f t="shared" si="165"/>
        <v>0</v>
      </c>
      <c r="CP240" s="370">
        <f t="shared" si="166"/>
        <v>0</v>
      </c>
      <c r="CQ240" s="370">
        <f t="shared" si="153"/>
        <v>0</v>
      </c>
      <c r="CR240" s="370">
        <f t="shared" si="153"/>
        <v>0</v>
      </c>
      <c r="CS240" s="370">
        <f t="shared" si="129"/>
        <v>0</v>
      </c>
      <c r="CT240" s="370">
        <f t="shared" si="130"/>
        <v>0</v>
      </c>
      <c r="CU240" s="370">
        <f t="shared" si="154"/>
        <v>0</v>
      </c>
      <c r="CV240" s="370">
        <f t="shared" si="154"/>
        <v>0</v>
      </c>
      <c r="CW240" s="370">
        <f t="shared" si="155"/>
        <v>0</v>
      </c>
      <c r="CX240" s="370">
        <f t="shared" si="156"/>
        <v>0</v>
      </c>
      <c r="CY240" s="370">
        <f t="shared" si="134"/>
        <v>0</v>
      </c>
    </row>
    <row r="241" spans="1:103" x14ac:dyDescent="0.25">
      <c r="A241" s="3016" t="s">
        <v>268</v>
      </c>
      <c r="B241" s="3017"/>
      <c r="C241" s="416">
        <f t="shared" si="139"/>
        <v>15</v>
      </c>
      <c r="D241" s="417">
        <f t="shared" si="161"/>
        <v>4</v>
      </c>
      <c r="E241" s="377">
        <f t="shared" si="161"/>
        <v>11</v>
      </c>
      <c r="F241" s="41">
        <f>SUM(ENERO:DICIEMBRE!F241)</f>
        <v>0</v>
      </c>
      <c r="G241" s="41">
        <f>SUM(ENERO:DICIEMBRE!G241)</f>
        <v>0</v>
      </c>
      <c r="H241" s="41">
        <f>SUM(ENERO:DICIEMBRE!H241)</f>
        <v>0</v>
      </c>
      <c r="I241" s="41">
        <f>SUM(ENERO:DICIEMBRE!I241)</f>
        <v>0</v>
      </c>
      <c r="J241" s="41">
        <f>SUM(ENERO:DICIEMBRE!J241)</f>
        <v>0</v>
      </c>
      <c r="K241" s="41">
        <f>SUM(ENERO:DICIEMBRE!K241)</f>
        <v>0</v>
      </c>
      <c r="L241" s="41">
        <f>SUM(ENERO:DICIEMBRE!L241)</f>
        <v>0</v>
      </c>
      <c r="M241" s="41">
        <f>SUM(ENERO:DICIEMBRE!M241)</f>
        <v>1</v>
      </c>
      <c r="N241" s="41">
        <f>SUM(ENERO:DICIEMBRE!N241)</f>
        <v>1</v>
      </c>
      <c r="O241" s="41">
        <f>SUM(ENERO:DICIEMBRE!O241)</f>
        <v>0</v>
      </c>
      <c r="P241" s="41">
        <f>SUM(ENERO:DICIEMBRE!P241)</f>
        <v>1</v>
      </c>
      <c r="Q241" s="41">
        <f>SUM(ENERO:DICIEMBRE!Q241)</f>
        <v>1</v>
      </c>
      <c r="R241" s="41">
        <f>SUM(ENERO:DICIEMBRE!R241)</f>
        <v>1</v>
      </c>
      <c r="S241" s="41">
        <f>SUM(ENERO:DICIEMBRE!S241)</f>
        <v>2</v>
      </c>
      <c r="T241" s="41">
        <f>SUM(ENERO:DICIEMBRE!T241)</f>
        <v>0</v>
      </c>
      <c r="U241" s="41">
        <f>SUM(ENERO:DICIEMBRE!U241)</f>
        <v>0</v>
      </c>
      <c r="V241" s="41">
        <f>SUM(ENERO:DICIEMBRE!V241)</f>
        <v>1</v>
      </c>
      <c r="W241" s="41">
        <f>SUM(ENERO:DICIEMBRE!W241)</f>
        <v>2</v>
      </c>
      <c r="X241" s="41">
        <f>SUM(ENERO:DICIEMBRE!X241)</f>
        <v>0</v>
      </c>
      <c r="Y241" s="41">
        <f>SUM(ENERO:DICIEMBRE!Y241)</f>
        <v>0</v>
      </c>
      <c r="Z241" s="41">
        <f>SUM(ENERO:DICIEMBRE!Z241)</f>
        <v>0</v>
      </c>
      <c r="AA241" s="41">
        <f>SUM(ENERO:DICIEMBRE!AA241)</f>
        <v>0</v>
      </c>
      <c r="AB241" s="41">
        <f>SUM(ENERO:DICIEMBRE!AB241)</f>
        <v>0</v>
      </c>
      <c r="AC241" s="41">
        <f>SUM(ENERO:DICIEMBRE!AC241)</f>
        <v>0</v>
      </c>
      <c r="AD241" s="41">
        <f>SUM(ENERO:DICIEMBRE!AD241)</f>
        <v>0</v>
      </c>
      <c r="AE241" s="41">
        <f>SUM(ENERO:DICIEMBRE!AE241)</f>
        <v>2</v>
      </c>
      <c r="AF241" s="41">
        <f>SUM(ENERO:DICIEMBRE!AF241)</f>
        <v>0</v>
      </c>
      <c r="AG241" s="41">
        <f>SUM(ENERO:DICIEMBRE!AG241)</f>
        <v>1</v>
      </c>
      <c r="AH241" s="41">
        <f>SUM(ENERO:DICIEMBRE!AH241)</f>
        <v>0</v>
      </c>
      <c r="AI241" s="41">
        <f>SUM(ENERO:DICIEMBRE!AI241)</f>
        <v>1</v>
      </c>
      <c r="AJ241" s="41">
        <f>SUM(ENERO:DICIEMBRE!AJ241)</f>
        <v>0</v>
      </c>
      <c r="AK241" s="41">
        <f>SUM(ENERO:DICIEMBRE!AK241)</f>
        <v>1</v>
      </c>
      <c r="AL241" s="41">
        <f>SUM(ENERO:DICIEMBRE!AL241)</f>
        <v>0</v>
      </c>
      <c r="AM241" s="41">
        <f>SUM(ENERO:DICIEMBRE!AM241)</f>
        <v>0</v>
      </c>
      <c r="AN241" s="41">
        <f>SUM(ENERO:DICIEMBRE!AN241)</f>
        <v>0</v>
      </c>
      <c r="AO241" s="41">
        <f>SUM(ENERO:DICIEMBRE!AO241)</f>
        <v>0</v>
      </c>
      <c r="AP241" s="41">
        <f>SUM(ENERO:DICIEMBRE!AP241)</f>
        <v>0</v>
      </c>
      <c r="AQ241" s="41">
        <f>SUM(ENERO:DICIEMBRE!AQ241)</f>
        <v>0</v>
      </c>
      <c r="AR241" s="41">
        <f>SUM(ENERO:DICIEMBRE!AR241)</f>
        <v>0</v>
      </c>
      <c r="AS241" s="41">
        <f>SUM(ENERO:DICIEMBRE!AS241)</f>
        <v>0</v>
      </c>
      <c r="AT241" s="41">
        <f>SUM(ENERO:DICIEMBRE!AT241)</f>
        <v>0</v>
      </c>
      <c r="AU241" s="41">
        <f>SUM(ENERO:DICIEMBRE!AU241)</f>
        <v>0</v>
      </c>
      <c r="AV241" s="41">
        <f>SUM(ENERO:DICIEMBRE!AV241)</f>
        <v>0</v>
      </c>
      <c r="AW241" s="41">
        <f>SUM(ENERO:DICIEMBRE!AW241)</f>
        <v>0</v>
      </c>
      <c r="AX241" s="41">
        <f>SUM(ENERO:DICIEMBRE!AX241)</f>
        <v>0</v>
      </c>
      <c r="AY241" s="56" t="str">
        <f t="shared" si="117"/>
        <v/>
      </c>
      <c r="CA241" s="18" t="str">
        <f t="shared" si="163"/>
        <v/>
      </c>
      <c r="CB241" s="18" t="str">
        <f t="shared" si="164"/>
        <v/>
      </c>
      <c r="CC241" s="18" t="str">
        <f t="shared" si="158"/>
        <v/>
      </c>
      <c r="CD241" s="18" t="str">
        <f t="shared" si="141"/>
        <v/>
      </c>
      <c r="CE241" s="18" t="str">
        <f t="shared" si="142"/>
        <v/>
      </c>
      <c r="CF241" s="18" t="str">
        <f t="shared" si="149"/>
        <v/>
      </c>
      <c r="CG241" s="18" t="str">
        <f t="shared" si="135"/>
        <v/>
      </c>
      <c r="CH241" s="18" t="str">
        <f t="shared" si="159"/>
        <v/>
      </c>
      <c r="CI241" s="18" t="str">
        <f t="shared" si="136"/>
        <v/>
      </c>
      <c r="CJ241" s="18" t="str">
        <f t="shared" si="151"/>
        <v/>
      </c>
      <c r="CK241" s="18" t="str">
        <f>IF(AND($C241&gt;0,AX241=""), "* No olvide digitar la variable Adolescentes derivados de Espacios Amigables. Digite Cero si no tiene.",IF(AX241&gt;$C241,"  * La variable Adolescentes derivados de Espacios Amigables No puede ser mayor al Total.",""))</f>
        <v/>
      </c>
      <c r="CL241" s="56"/>
      <c r="CO241" s="370">
        <f t="shared" si="165"/>
        <v>0</v>
      </c>
      <c r="CP241" s="370">
        <f t="shared" si="166"/>
        <v>0</v>
      </c>
      <c r="CQ241" s="370">
        <f t="shared" si="153"/>
        <v>0</v>
      </c>
      <c r="CR241" s="370">
        <f t="shared" si="153"/>
        <v>0</v>
      </c>
      <c r="CS241" s="370">
        <f t="shared" si="129"/>
        <v>0</v>
      </c>
      <c r="CT241" s="370">
        <f t="shared" si="130"/>
        <v>0</v>
      </c>
      <c r="CU241" s="370">
        <f t="shared" si="154"/>
        <v>0</v>
      </c>
      <c r="CV241" s="370">
        <f t="shared" si="154"/>
        <v>0</v>
      </c>
      <c r="CW241" s="370">
        <f t="shared" si="155"/>
        <v>0</v>
      </c>
      <c r="CX241" s="370">
        <f t="shared" si="156"/>
        <v>0</v>
      </c>
      <c r="CY241" s="370">
        <f t="shared" si="134"/>
        <v>0</v>
      </c>
    </row>
    <row r="242" spans="1:103" s="56" customFormat="1" ht="12" x14ac:dyDescent="0.2">
      <c r="A242" s="139" t="s">
        <v>269</v>
      </c>
      <c r="B242" s="139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  <c r="AP242" s="55"/>
      <c r="AQ242" s="55"/>
      <c r="AR242" s="55"/>
      <c r="AS242" s="55"/>
      <c r="AT242" s="55"/>
      <c r="AU242" s="55"/>
      <c r="AV242" s="55"/>
      <c r="AW242" s="55"/>
      <c r="AX242" s="55"/>
    </row>
    <row r="243" spans="1:103" x14ac:dyDescent="0.25">
      <c r="A243" s="2992" t="s">
        <v>270</v>
      </c>
      <c r="B243" s="2987"/>
      <c r="C243" s="3132" t="s">
        <v>91</v>
      </c>
      <c r="D243" s="3132"/>
      <c r="E243" s="3132"/>
      <c r="F243" s="3132" t="s">
        <v>202</v>
      </c>
      <c r="G243" s="3132"/>
      <c r="H243" s="3132" t="s">
        <v>203</v>
      </c>
      <c r="I243" s="3132"/>
      <c r="J243" s="3132" t="s">
        <v>204</v>
      </c>
      <c r="K243" s="3132"/>
      <c r="L243" s="3132" t="s">
        <v>16</v>
      </c>
      <c r="M243" s="3132"/>
      <c r="N243" s="2997" t="s">
        <v>17</v>
      </c>
      <c r="O243" s="3180"/>
      <c r="P243" s="3122" t="s">
        <v>18</v>
      </c>
      <c r="Q243" s="3122"/>
      <c r="R243" s="3122" t="s">
        <v>19</v>
      </c>
      <c r="S243" s="3122"/>
      <c r="T243" s="3122" t="s">
        <v>20</v>
      </c>
      <c r="U243" s="3122"/>
      <c r="V243" s="3122" t="s">
        <v>21</v>
      </c>
      <c r="W243" s="3122"/>
      <c r="X243" s="3122" t="s">
        <v>22</v>
      </c>
      <c r="Y243" s="3122"/>
      <c r="Z243" s="3122" t="s">
        <v>23</v>
      </c>
      <c r="AA243" s="3122"/>
      <c r="AB243" s="3122" t="s">
        <v>61</v>
      </c>
      <c r="AC243" s="3122"/>
      <c r="AD243" s="3122" t="s">
        <v>62</v>
      </c>
      <c r="AE243" s="3122"/>
      <c r="AF243" s="3122" t="s">
        <v>63</v>
      </c>
      <c r="AG243" s="3122"/>
      <c r="AH243" s="3122" t="s">
        <v>148</v>
      </c>
      <c r="AI243" s="3122"/>
      <c r="AJ243" s="3122" t="s">
        <v>149</v>
      </c>
      <c r="AK243" s="3122"/>
      <c r="AL243" s="3122" t="s">
        <v>150</v>
      </c>
      <c r="AM243" s="2989"/>
      <c r="AN243" s="3186" t="s">
        <v>271</v>
      </c>
      <c r="AO243" s="3149"/>
      <c r="AP243" s="3129"/>
      <c r="AQ243" s="3187" t="s">
        <v>205</v>
      </c>
      <c r="AR243" s="3189" t="s">
        <v>206</v>
      </c>
      <c r="AS243" s="3122" t="s">
        <v>12</v>
      </c>
      <c r="AT243" s="3122"/>
      <c r="AU243" s="3018" t="s">
        <v>207</v>
      </c>
      <c r="AV243" s="2987" t="s">
        <v>272</v>
      </c>
      <c r="AW243" s="3018" t="s">
        <v>13</v>
      </c>
      <c r="AX243" s="2987" t="s">
        <v>273</v>
      </c>
    </row>
    <row r="244" spans="1:103" ht="21" x14ac:dyDescent="0.25">
      <c r="A244" s="3042"/>
      <c r="B244" s="2988"/>
      <c r="C244" s="3" t="s">
        <v>120</v>
      </c>
      <c r="D244" s="57" t="s">
        <v>79</v>
      </c>
      <c r="E244" s="364" t="s">
        <v>121</v>
      </c>
      <c r="F244" s="454" t="s">
        <v>79</v>
      </c>
      <c r="G244" s="364" t="s">
        <v>121</v>
      </c>
      <c r="H244" s="454" t="s">
        <v>79</v>
      </c>
      <c r="I244" s="364" t="s">
        <v>121</v>
      </c>
      <c r="J244" s="454" t="s">
        <v>79</v>
      </c>
      <c r="K244" s="364" t="s">
        <v>121</v>
      </c>
      <c r="L244" s="454" t="s">
        <v>79</v>
      </c>
      <c r="M244" s="364" t="s">
        <v>121</v>
      </c>
      <c r="N244" s="454" t="s">
        <v>79</v>
      </c>
      <c r="O244" s="364" t="s">
        <v>121</v>
      </c>
      <c r="P244" s="454" t="s">
        <v>79</v>
      </c>
      <c r="Q244" s="364" t="s">
        <v>121</v>
      </c>
      <c r="R244" s="454" t="s">
        <v>79</v>
      </c>
      <c r="S244" s="364" t="s">
        <v>121</v>
      </c>
      <c r="T244" s="454" t="s">
        <v>79</v>
      </c>
      <c r="U244" s="364" t="s">
        <v>121</v>
      </c>
      <c r="V244" s="454" t="s">
        <v>79</v>
      </c>
      <c r="W244" s="364" t="s">
        <v>121</v>
      </c>
      <c r="X244" s="454" t="s">
        <v>79</v>
      </c>
      <c r="Y244" s="364" t="s">
        <v>121</v>
      </c>
      <c r="Z244" s="454" t="s">
        <v>79</v>
      </c>
      <c r="AA244" s="364" t="s">
        <v>121</v>
      </c>
      <c r="AB244" s="454" t="s">
        <v>79</v>
      </c>
      <c r="AC244" s="364" t="s">
        <v>121</v>
      </c>
      <c r="AD244" s="454" t="s">
        <v>79</v>
      </c>
      <c r="AE244" s="364" t="s">
        <v>121</v>
      </c>
      <c r="AF244" s="454" t="s">
        <v>79</v>
      </c>
      <c r="AG244" s="364" t="s">
        <v>121</v>
      </c>
      <c r="AH244" s="454" t="s">
        <v>79</v>
      </c>
      <c r="AI244" s="364" t="s">
        <v>121</v>
      </c>
      <c r="AJ244" s="454" t="s">
        <v>79</v>
      </c>
      <c r="AK244" s="364" t="s">
        <v>121</v>
      </c>
      <c r="AL244" s="454" t="s">
        <v>79</v>
      </c>
      <c r="AM244" s="365" t="s">
        <v>121</v>
      </c>
      <c r="AN244" s="455" t="s">
        <v>164</v>
      </c>
      <c r="AO244" s="4" t="s">
        <v>166</v>
      </c>
      <c r="AP244" s="199" t="s">
        <v>274</v>
      </c>
      <c r="AQ244" s="3188"/>
      <c r="AR244" s="3174"/>
      <c r="AS244" s="454" t="s">
        <v>79</v>
      </c>
      <c r="AT244" s="364" t="s">
        <v>121</v>
      </c>
      <c r="AU244" s="3019"/>
      <c r="AV244" s="2988"/>
      <c r="AW244" s="3019"/>
      <c r="AX244" s="2988"/>
    </row>
    <row r="245" spans="1:103" s="56" customFormat="1" x14ac:dyDescent="0.25">
      <c r="A245" s="3182" t="s">
        <v>275</v>
      </c>
      <c r="B245" s="3183"/>
      <c r="C245" s="456">
        <f>SUM(D245+E245)</f>
        <v>183</v>
      </c>
      <c r="D245" s="457">
        <f>SUM(F245+H245+J245+L245+N245+P245+R245+T245+V245+X245+Z245+AB245+AD245+AF245+AH245+AJ245+AL245)</f>
        <v>55</v>
      </c>
      <c r="E245" s="369">
        <f>SUM(G245+I245+K245+M245+O245+Q245+S245+U245+W245+Y245+AA245+AC245+AE245+AG245+AI245+AK245+AM245)</f>
        <v>128</v>
      </c>
      <c r="F245" s="41">
        <f>SUM(ENERO:DICIEMBRE!F245)</f>
        <v>0</v>
      </c>
      <c r="G245" s="41">
        <f>SUM(ENERO:DICIEMBRE!G245)</f>
        <v>0</v>
      </c>
      <c r="H245" s="41">
        <f>SUM(ENERO:DICIEMBRE!H245)</f>
        <v>3</v>
      </c>
      <c r="I245" s="41">
        <f>SUM(ENERO:DICIEMBRE!I245)</f>
        <v>2</v>
      </c>
      <c r="J245" s="41">
        <f>SUM(ENERO:DICIEMBRE!J245)</f>
        <v>7</v>
      </c>
      <c r="K245" s="41">
        <f>SUM(ENERO:DICIEMBRE!K245)</f>
        <v>13</v>
      </c>
      <c r="L245" s="41">
        <f>SUM(ENERO:DICIEMBRE!L245)</f>
        <v>9</v>
      </c>
      <c r="M245" s="41">
        <f>SUM(ENERO:DICIEMBRE!M245)</f>
        <v>34</v>
      </c>
      <c r="N245" s="41">
        <f>SUM(ENERO:DICIEMBRE!N245)</f>
        <v>5</v>
      </c>
      <c r="O245" s="41">
        <f>SUM(ENERO:DICIEMBRE!O245)</f>
        <v>6</v>
      </c>
      <c r="P245" s="41">
        <f>SUM(ENERO:DICIEMBRE!P245)</f>
        <v>3</v>
      </c>
      <c r="Q245" s="41">
        <f>SUM(ENERO:DICIEMBRE!Q245)</f>
        <v>7</v>
      </c>
      <c r="R245" s="41">
        <f>SUM(ENERO:DICIEMBRE!R245)</f>
        <v>1</v>
      </c>
      <c r="S245" s="41">
        <f>SUM(ENERO:DICIEMBRE!S245)</f>
        <v>3</v>
      </c>
      <c r="T245" s="41">
        <f>SUM(ENERO:DICIEMBRE!T245)</f>
        <v>2</v>
      </c>
      <c r="U245" s="41">
        <f>SUM(ENERO:DICIEMBRE!U245)</f>
        <v>6</v>
      </c>
      <c r="V245" s="41">
        <f>SUM(ENERO:DICIEMBRE!V245)</f>
        <v>2</v>
      </c>
      <c r="W245" s="41">
        <f>SUM(ENERO:DICIEMBRE!W245)</f>
        <v>9</v>
      </c>
      <c r="X245" s="41">
        <f>SUM(ENERO:DICIEMBRE!X245)</f>
        <v>5</v>
      </c>
      <c r="Y245" s="41">
        <f>SUM(ENERO:DICIEMBRE!Y245)</f>
        <v>6</v>
      </c>
      <c r="Z245" s="41">
        <f>SUM(ENERO:DICIEMBRE!Z245)</f>
        <v>2</v>
      </c>
      <c r="AA245" s="41">
        <f>SUM(ENERO:DICIEMBRE!AA245)</f>
        <v>6</v>
      </c>
      <c r="AB245" s="41">
        <f>SUM(ENERO:DICIEMBRE!AB245)</f>
        <v>5</v>
      </c>
      <c r="AC245" s="41">
        <f>SUM(ENERO:DICIEMBRE!AC245)</f>
        <v>6</v>
      </c>
      <c r="AD245" s="41">
        <f>SUM(ENERO:DICIEMBRE!AD245)</f>
        <v>6</v>
      </c>
      <c r="AE245" s="41">
        <f>SUM(ENERO:DICIEMBRE!AE245)</f>
        <v>12</v>
      </c>
      <c r="AF245" s="41">
        <f>SUM(ENERO:DICIEMBRE!AF245)</f>
        <v>3</v>
      </c>
      <c r="AG245" s="41">
        <f>SUM(ENERO:DICIEMBRE!AG245)</f>
        <v>10</v>
      </c>
      <c r="AH245" s="41">
        <f>SUM(ENERO:DICIEMBRE!AH245)</f>
        <v>1</v>
      </c>
      <c r="AI245" s="41">
        <f>SUM(ENERO:DICIEMBRE!AI245)</f>
        <v>3</v>
      </c>
      <c r="AJ245" s="41">
        <f>SUM(ENERO:DICIEMBRE!AJ245)</f>
        <v>1</v>
      </c>
      <c r="AK245" s="41">
        <f>SUM(ENERO:DICIEMBRE!AK245)</f>
        <v>3</v>
      </c>
      <c r="AL245" s="41">
        <f>SUM(ENERO:DICIEMBRE!AL245)</f>
        <v>0</v>
      </c>
      <c r="AM245" s="41">
        <f>SUM(ENERO:DICIEMBRE!AM245)</f>
        <v>2</v>
      </c>
      <c r="AN245" s="41">
        <f>SUM(ENERO:DICIEMBRE!AN245)</f>
        <v>2</v>
      </c>
      <c r="AO245" s="41">
        <f>SUM(ENERO:DICIEMBRE!AO245)</f>
        <v>3</v>
      </c>
      <c r="AP245" s="41">
        <f>SUM(ENERO:DICIEMBRE!AP245)</f>
        <v>56</v>
      </c>
      <c r="AQ245" s="41">
        <f>SUM(ENERO:DICIEMBRE!AQ245)</f>
        <v>0</v>
      </c>
      <c r="AR245" s="41">
        <f>SUM(ENERO:DICIEMBRE!AR245)</f>
        <v>0</v>
      </c>
      <c r="AS245" s="41">
        <f>SUM(ENERO:DICIEMBRE!AS245)</f>
        <v>0</v>
      </c>
      <c r="AT245" s="41">
        <f>SUM(ENERO:DICIEMBRE!AT245)</f>
        <v>0</v>
      </c>
      <c r="AU245" s="41">
        <f>SUM(ENERO:DICIEMBRE!AU245)</f>
        <v>0</v>
      </c>
      <c r="AV245" s="41">
        <f>SUM(ENERO:DICIEMBRE!AV245)</f>
        <v>21</v>
      </c>
      <c r="AW245" s="41">
        <f>SUM(ENERO:DICIEMBRE!AW245)</f>
        <v>0</v>
      </c>
      <c r="AX245" s="41">
        <f>SUM(ENERO:DICIEMBRE!AX245)</f>
        <v>1</v>
      </c>
      <c r="AY245" s="56" t="str">
        <f>CA245&amp;CB245&amp;CC245&amp;CD245&amp;CE245&amp;CF245&amp;CG245&amp;CH245&amp;CI245</f>
        <v/>
      </c>
      <c r="CA245" s="18" t="str">
        <f>IF(AND(C245&gt;0,AN245="",AO245="",AP245=""),"* No olvide digitar la variable EGRESOS. Digite Cero si no tiene.","")</f>
        <v/>
      </c>
      <c r="CB245" s="18" t="str">
        <f>IF(AND(E245&gt;0,AQ245=""), "* No olvide digitar la variable Gestantes. Digite Cero si no tiene.", IF(AQ245&gt;E245," * La variable Gestantes No puede ser mayor al Total Mujeres.",""))</f>
        <v/>
      </c>
      <c r="CC245" s="18" t="str">
        <f>IF(AND(E245&gt;0,AR245=""), "* No olvide digitar la variable Madre de hijo menor de 5 años. Digite Cero si no tiene.",IF(AR245&gt;E245,"  * La variable Madre de hijo menor de 5 años No puede ser mayor al Total Mujeres.",""))</f>
        <v/>
      </c>
      <c r="CD245" s="18" t="str">
        <f>IF(AND(D245&gt;0,OR(AS245="")), "* No olvide digitar la variable Pueblos originarios Hombres. Digite Cero si no tiene.",IF(AS245&gt;D245,"  * La variable Pueblos originarios Hombres No puede ser mayor al Total Hombres.",""))</f>
        <v/>
      </c>
      <c r="CE245" s="18" t="str">
        <f>IF(AND(E245&gt;0,OR(AT245="")), "* No olvide digitar la variable Pueblos originarios Mujeres. Digite Cero si no tiene.",IF(AT245&gt;E245,"  * La variable Pueblos originarios Mujeres No puede ser mayor al Total Mujeres.",""))</f>
        <v/>
      </c>
      <c r="CF245" s="18" t="str">
        <f>IF(AND(C245&gt;0,AU245=""), "* No olvide digitar la variable Niños, niñas, adolescentes y jóvenes SENAME. Digite Cero si no tiene.",IF(AU245&gt;C245,"  * La variable Niños, niñas, adolescentes y jóvenes SENAME No puede ser mayor al Total.",""))</f>
        <v/>
      </c>
      <c r="CG245" s="18" t="str">
        <f>IF(AND(C245&gt;0,AV245=""), "* No olvide digitar la variable Niños, niñas, adolescentes y jóvenes Mejor Niñez. Digite Cero si no tiene.",IF(AV245&gt;C245,"  * La variable Niños, niñas, adolescentes y jóvenes Mejor Niñez No puede ser mayor al Total.",""))</f>
        <v/>
      </c>
      <c r="CH245" s="18" t="str">
        <f>IF(AND(C245&gt;0,AW245=""), "* No olvide digitar la variable Migrantes. Digite Cero si no tiene.",IF(AW245&gt;C245,"  * La variable Migrantes No puede ser mayor al Total.",""))</f>
        <v/>
      </c>
      <c r="CI245" s="18" t="str">
        <f>IF(AND(C245&gt;0,AX245=""), "* No olvide digitar la variable Trans (Masculino/ Femenino). Digite Cero si no tiene.",IF(AX245&gt;C245,"  * La variable Trans (Masculino/Femenino) No puede ser mayor al Total Ambos Sexos.",""))</f>
        <v/>
      </c>
      <c r="CL245"/>
      <c r="CO245" s="458">
        <f>IF(AND(C245&gt;0,AN245="",AO245="",AP245=""),1,IF(OR(AN245+AO245+AP245&gt;$C245,),1,0))</f>
        <v>0</v>
      </c>
      <c r="CP245" s="459">
        <f>IF(AND(E245&gt;0,AQ245=""),1,IF(AQ245&gt;E245,1,0))</f>
        <v>0</v>
      </c>
      <c r="CQ245" s="459">
        <f>IF(AND(E245&gt;0,AR245=""),1,IF(AR245&gt;E245,1,0))</f>
        <v>0</v>
      </c>
      <c r="CR245" s="459">
        <f>IF(AND(D245&gt;0,OR(AS245="")),1,IF(AS245&gt;D245,1,0))</f>
        <v>0</v>
      </c>
      <c r="CS245" s="459">
        <f>IF(AND(E245&gt;0,OR(AT245="")),1,IF(AT245&gt;E245,1,0))</f>
        <v>0</v>
      </c>
      <c r="CT245" s="459">
        <f>IF(AND(C245&gt;0,AU245=""),1,IF(AU245&gt;C245,1,0))</f>
        <v>0</v>
      </c>
      <c r="CU245" s="459">
        <f>IF(AND(C245&gt;0,AV245=""),1,IF(AV245&gt;C245,1,0))</f>
        <v>0</v>
      </c>
      <c r="CV245" s="459">
        <f>IF(AND(C245&gt;0,AW245=""),1,IF(AW245&gt;C245,1,0))</f>
        <v>0</v>
      </c>
      <c r="CW245" s="459">
        <f>IF(AND(C245&gt;0,AX245=""),1,IF(AX245&gt;C245,1,0))</f>
        <v>0</v>
      </c>
    </row>
    <row r="246" spans="1:103" s="56" customFormat="1" ht="12" x14ac:dyDescent="0.2">
      <c r="A246" s="3184" t="s">
        <v>215</v>
      </c>
      <c r="B246" s="3185"/>
      <c r="C246" s="460"/>
      <c r="D246" s="461"/>
      <c r="E246" s="461"/>
      <c r="F246" s="41">
        <f>SUM(ENERO:DICIEMBRE!F246)</f>
        <v>0</v>
      </c>
      <c r="G246" s="41">
        <f>SUM(ENERO:DICIEMBRE!G246)</f>
        <v>0</v>
      </c>
      <c r="H246" s="41">
        <f>SUM(ENERO:DICIEMBRE!H246)</f>
        <v>0</v>
      </c>
      <c r="I246" s="41">
        <f>SUM(ENERO:DICIEMBRE!I246)</f>
        <v>0</v>
      </c>
      <c r="J246" s="41">
        <f>SUM(ENERO:DICIEMBRE!J246)</f>
        <v>0</v>
      </c>
      <c r="K246" s="41">
        <f>SUM(ENERO:DICIEMBRE!K246)</f>
        <v>0</v>
      </c>
      <c r="L246" s="41">
        <f>SUM(ENERO:DICIEMBRE!L246)</f>
        <v>0</v>
      </c>
      <c r="M246" s="41">
        <f>SUM(ENERO:DICIEMBRE!M246)</f>
        <v>0</v>
      </c>
      <c r="N246" s="41">
        <f>SUM(ENERO:DICIEMBRE!N246)</f>
        <v>0</v>
      </c>
      <c r="O246" s="41">
        <f>SUM(ENERO:DICIEMBRE!O246)</f>
        <v>0</v>
      </c>
      <c r="P246" s="41">
        <f>SUM(ENERO:DICIEMBRE!P246)</f>
        <v>0</v>
      </c>
      <c r="Q246" s="41">
        <f>SUM(ENERO:DICIEMBRE!Q246)</f>
        <v>0</v>
      </c>
      <c r="R246" s="41">
        <f>SUM(ENERO:DICIEMBRE!R246)</f>
        <v>0</v>
      </c>
      <c r="S246" s="41">
        <f>SUM(ENERO:DICIEMBRE!S246)</f>
        <v>0</v>
      </c>
      <c r="T246" s="41">
        <f>SUM(ENERO:DICIEMBRE!T246)</f>
        <v>0</v>
      </c>
      <c r="U246" s="41">
        <f>SUM(ENERO:DICIEMBRE!U246)</f>
        <v>0</v>
      </c>
      <c r="V246" s="41">
        <f>SUM(ENERO:DICIEMBRE!V246)</f>
        <v>0</v>
      </c>
      <c r="W246" s="41">
        <f>SUM(ENERO:DICIEMBRE!W246)</f>
        <v>0</v>
      </c>
      <c r="X246" s="41">
        <f>SUM(ENERO:DICIEMBRE!X246)</f>
        <v>0</v>
      </c>
      <c r="Y246" s="41">
        <f>SUM(ENERO:DICIEMBRE!Y246)</f>
        <v>0</v>
      </c>
      <c r="Z246" s="41">
        <f>SUM(ENERO:DICIEMBRE!Z246)</f>
        <v>0</v>
      </c>
      <c r="AA246" s="41">
        <f>SUM(ENERO:DICIEMBRE!AA246)</f>
        <v>0</v>
      </c>
      <c r="AB246" s="41">
        <f>SUM(ENERO:DICIEMBRE!AB246)</f>
        <v>0</v>
      </c>
      <c r="AC246" s="41">
        <f>SUM(ENERO:DICIEMBRE!AC246)</f>
        <v>0</v>
      </c>
      <c r="AD246" s="41">
        <f>SUM(ENERO:DICIEMBRE!AD246)</f>
        <v>0</v>
      </c>
      <c r="AE246" s="41">
        <f>SUM(ENERO:DICIEMBRE!AE246)</f>
        <v>0</v>
      </c>
      <c r="AF246" s="41">
        <f>SUM(ENERO:DICIEMBRE!AF246)</f>
        <v>0</v>
      </c>
      <c r="AG246" s="41">
        <f>SUM(ENERO:DICIEMBRE!AG246)</f>
        <v>0</v>
      </c>
      <c r="AH246" s="41">
        <f>SUM(ENERO:DICIEMBRE!AH246)</f>
        <v>0</v>
      </c>
      <c r="AI246" s="41">
        <f>SUM(ENERO:DICIEMBRE!AI246)</f>
        <v>0</v>
      </c>
      <c r="AJ246" s="41">
        <f>SUM(ENERO:DICIEMBRE!AJ246)</f>
        <v>0</v>
      </c>
      <c r="AK246" s="41">
        <f>SUM(ENERO:DICIEMBRE!AK246)</f>
        <v>0</v>
      </c>
      <c r="AL246" s="41">
        <f>SUM(ENERO:DICIEMBRE!AL246)</f>
        <v>0</v>
      </c>
      <c r="AM246" s="41">
        <f>SUM(ENERO:DICIEMBRE!AM246)</f>
        <v>0</v>
      </c>
      <c r="AN246" s="41">
        <f>SUM(ENERO:DICIEMBRE!AN246)</f>
        <v>0</v>
      </c>
      <c r="AO246" s="41">
        <f>SUM(ENERO:DICIEMBRE!AO246)</f>
        <v>0</v>
      </c>
      <c r="AP246" s="41">
        <f>SUM(ENERO:DICIEMBRE!AP246)</f>
        <v>0</v>
      </c>
      <c r="AQ246" s="41">
        <f>SUM(ENERO:DICIEMBRE!AQ246)</f>
        <v>0</v>
      </c>
      <c r="AR246" s="41">
        <f>SUM(ENERO:DICIEMBRE!AR246)</f>
        <v>0</v>
      </c>
      <c r="AS246" s="41">
        <f>SUM(ENERO:DICIEMBRE!AS246)</f>
        <v>0</v>
      </c>
      <c r="AT246" s="41">
        <f>SUM(ENERO:DICIEMBRE!AT246)</f>
        <v>0</v>
      </c>
      <c r="AU246" s="41">
        <f>SUM(ENERO:DICIEMBRE!AU246)</f>
        <v>0</v>
      </c>
      <c r="AV246" s="41">
        <f>SUM(ENERO:DICIEMBRE!AV246)</f>
        <v>0</v>
      </c>
      <c r="AW246" s="41">
        <f>SUM(ENERO:DICIEMBRE!AW246)</f>
        <v>0</v>
      </c>
      <c r="AX246" s="41">
        <f>SUM(ENERO:DICIEMBRE!AX246)</f>
        <v>0</v>
      </c>
    </row>
    <row r="247" spans="1:103" s="56" customFormat="1" x14ac:dyDescent="0.25">
      <c r="A247" s="3036" t="s">
        <v>216</v>
      </c>
      <c r="B247" s="435" t="s">
        <v>217</v>
      </c>
      <c r="C247" s="434">
        <f t="shared" ref="C247:C250" si="167">SUM(D247+E247)</f>
        <v>21</v>
      </c>
      <c r="D247" s="375">
        <f t="shared" ref="D247:E250" si="168">SUM(F247+H247+J247+L247+N247+P247+R247+T247+V247+X247+Z247+AB247+AD247+AF247+AH247+AJ247+AL247)</f>
        <v>4</v>
      </c>
      <c r="E247" s="435">
        <f>SUM(G247+I247+K247+M247+O247+Q247+S247+U247+W247+Y247+AA247+AC247+AE247+AG247+AI247+AK247+AM247)</f>
        <v>17</v>
      </c>
      <c r="F247" s="41">
        <f>SUM(ENERO:DICIEMBRE!F247)</f>
        <v>0</v>
      </c>
      <c r="G247" s="41">
        <f>SUM(ENERO:DICIEMBRE!G247)</f>
        <v>0</v>
      </c>
      <c r="H247" s="41">
        <f>SUM(ENERO:DICIEMBRE!H247)</f>
        <v>1</v>
      </c>
      <c r="I247" s="41">
        <f>SUM(ENERO:DICIEMBRE!I247)</f>
        <v>0</v>
      </c>
      <c r="J247" s="41">
        <f>SUM(ENERO:DICIEMBRE!J247)</f>
        <v>1</v>
      </c>
      <c r="K247" s="41">
        <f>SUM(ENERO:DICIEMBRE!K247)</f>
        <v>6</v>
      </c>
      <c r="L247" s="41">
        <f>SUM(ENERO:DICIEMBRE!L247)</f>
        <v>2</v>
      </c>
      <c r="M247" s="41">
        <f>SUM(ENERO:DICIEMBRE!M247)</f>
        <v>11</v>
      </c>
      <c r="N247" s="41">
        <f>SUM(ENERO:DICIEMBRE!N247)</f>
        <v>0</v>
      </c>
      <c r="O247" s="41">
        <f>SUM(ENERO:DICIEMBRE!O247)</f>
        <v>0</v>
      </c>
      <c r="P247" s="41">
        <f>SUM(ENERO:DICIEMBRE!P247)</f>
        <v>0</v>
      </c>
      <c r="Q247" s="41">
        <f>SUM(ENERO:DICIEMBRE!Q247)</f>
        <v>0</v>
      </c>
      <c r="R247" s="41">
        <f>SUM(ENERO:DICIEMBRE!R247)</f>
        <v>0</v>
      </c>
      <c r="S247" s="41">
        <f>SUM(ENERO:DICIEMBRE!S247)</f>
        <v>0</v>
      </c>
      <c r="T247" s="41">
        <f>SUM(ENERO:DICIEMBRE!T247)</f>
        <v>0</v>
      </c>
      <c r="U247" s="41">
        <f>SUM(ENERO:DICIEMBRE!U247)</f>
        <v>0</v>
      </c>
      <c r="V247" s="41">
        <f>SUM(ENERO:DICIEMBRE!V247)</f>
        <v>0</v>
      </c>
      <c r="W247" s="41">
        <f>SUM(ENERO:DICIEMBRE!W247)</f>
        <v>0</v>
      </c>
      <c r="X247" s="41">
        <f>SUM(ENERO:DICIEMBRE!X247)</f>
        <v>0</v>
      </c>
      <c r="Y247" s="41">
        <f>SUM(ENERO:DICIEMBRE!Y247)</f>
        <v>0</v>
      </c>
      <c r="Z247" s="41">
        <f>SUM(ENERO:DICIEMBRE!Z247)</f>
        <v>0</v>
      </c>
      <c r="AA247" s="41">
        <f>SUM(ENERO:DICIEMBRE!AA247)</f>
        <v>0</v>
      </c>
      <c r="AB247" s="41">
        <f>SUM(ENERO:DICIEMBRE!AB247)</f>
        <v>0</v>
      </c>
      <c r="AC247" s="41">
        <f>SUM(ENERO:DICIEMBRE!AC247)</f>
        <v>0</v>
      </c>
      <c r="AD247" s="41">
        <f>SUM(ENERO:DICIEMBRE!AD247)</f>
        <v>0</v>
      </c>
      <c r="AE247" s="41">
        <f>SUM(ENERO:DICIEMBRE!AE247)</f>
        <v>0</v>
      </c>
      <c r="AF247" s="41">
        <f>SUM(ENERO:DICIEMBRE!AF247)</f>
        <v>0</v>
      </c>
      <c r="AG247" s="41">
        <f>SUM(ENERO:DICIEMBRE!AG247)</f>
        <v>0</v>
      </c>
      <c r="AH247" s="41">
        <f>SUM(ENERO:DICIEMBRE!AH247)</f>
        <v>0</v>
      </c>
      <c r="AI247" s="41">
        <f>SUM(ENERO:DICIEMBRE!AI247)</f>
        <v>0</v>
      </c>
      <c r="AJ247" s="41">
        <f>SUM(ENERO:DICIEMBRE!AJ247)</f>
        <v>0</v>
      </c>
      <c r="AK247" s="41">
        <f>SUM(ENERO:DICIEMBRE!AK247)</f>
        <v>0</v>
      </c>
      <c r="AL247" s="41">
        <f>SUM(ENERO:DICIEMBRE!AL247)</f>
        <v>0</v>
      </c>
      <c r="AM247" s="41">
        <f>SUM(ENERO:DICIEMBRE!AM247)</f>
        <v>0</v>
      </c>
      <c r="AN247" s="41">
        <f>SUM(ENERO:DICIEMBRE!AN247)</f>
        <v>0</v>
      </c>
      <c r="AO247" s="41">
        <f>SUM(ENERO:DICIEMBRE!AO247)</f>
        <v>0</v>
      </c>
      <c r="AP247" s="41">
        <f>SUM(ENERO:DICIEMBRE!AP247)</f>
        <v>15</v>
      </c>
      <c r="AQ247" s="41">
        <f>SUM(ENERO:DICIEMBRE!AQ247)</f>
        <v>0</v>
      </c>
      <c r="AR247" s="41">
        <f>SUM(ENERO:DICIEMBRE!AR247)</f>
        <v>0</v>
      </c>
      <c r="AS247" s="41">
        <f>SUM(ENERO:DICIEMBRE!AS247)</f>
        <v>0</v>
      </c>
      <c r="AT247" s="41">
        <f>SUM(ENERO:DICIEMBRE!AT247)</f>
        <v>0</v>
      </c>
      <c r="AU247" s="41">
        <f>SUM(ENERO:DICIEMBRE!AU247)</f>
        <v>0</v>
      </c>
      <c r="AV247" s="41">
        <f>SUM(ENERO:DICIEMBRE!AV247)</f>
        <v>11</v>
      </c>
      <c r="AW247" s="41">
        <f>SUM(ENERO:DICIEMBRE!AW247)</f>
        <v>0</v>
      </c>
      <c r="AX247" s="41">
        <f>SUM(ENERO:DICIEMBRE!AX247)</f>
        <v>0</v>
      </c>
      <c r="AY247" s="56" t="str">
        <f>CA247&amp;CB247&amp;CC247&amp;CD247&amp;CE247&amp;CF247&amp;CG247&amp;CH247&amp;CI247</f>
        <v/>
      </c>
      <c r="CA247" s="18" t="str">
        <f>IF(AND(C247&gt;0,AN247="",AO247="",AP247=""),"* No olvide digitar la variable EGRESOS. Digite Cero si no tiene.","")</f>
        <v/>
      </c>
      <c r="CB247" s="18" t="str">
        <f t="shared" ref="CB247:CB268" si="169">IF(AND(E247&gt;0,AQ247=""), "* No olvide digitar la variable Gestantes. Digite Cero si no tiene.",IF(AQ247&gt;E247,"  * La variable Gestantes No puede ser mayor al Total Mujeres.",""))</f>
        <v/>
      </c>
      <c r="CC247" s="18" t="str">
        <f t="shared" ref="CC247:CC293" si="170">IF(AND(E247&gt;0,AR247=""), "* No olvide digitar la variable Madre de hijo menor de 5 años. Digite Cero si no tiene.",IF(AR247&gt;E247,"  * La variable Madre de hijo menor de 5 años No puede ser mayor al Total Mujeres.",""))</f>
        <v/>
      </c>
      <c r="CD247" s="18" t="str">
        <f t="shared" ref="CD247:CD259" si="171">IF(AND(D247&gt;0,OR(AS247="")), "* No olvide digitar la variable Pueblos originarios Hombres. Digite Cero si no tiene.",IF(AS247&gt;D247,"  * La variable Pueblos originarios Hombres No puede ser mayor al Total Hombres.",""))</f>
        <v/>
      </c>
      <c r="CE247" s="18" t="str">
        <f t="shared" ref="CE247:CE293" si="172">IF(AND(E247&gt;0,OR(AT247="")), "* No olvide digitar la variable Pueblos originarios Mujeres. Digite Cero si no tiene.",IF(AT247&gt;E247,"  * La variable Pueblos originarios Mujeres No puede ser mayor al Total Mujeres.",""))</f>
        <v/>
      </c>
      <c r="CF247" s="18" t="str">
        <f t="shared" ref="CF247:CF293" si="173">IF(AND(C247&gt;0,AU247=""), "* No olvide digitar la variable Niños, niñas, adolescentes y jóvenes SENAME. Digite Cero si no tiene.",IF(AU247&gt;C247,"  * La variable Niños, niñas, adolescentes y jóvenes SENAME No puede ser mayor al Total.",""))</f>
        <v/>
      </c>
      <c r="CG247" s="18" t="str">
        <f t="shared" ref="CG247:CG293" si="174">IF(AND(C247&gt;0,AV247=""), "* No olvide digitar la variable Niños, niñas, adolescentes y jóvenes Mejor Niñez. Digite Cero si no tiene.",IF(AV247&gt;C247,"  * La variable Niños, niñas, adolescentes y jóvenes Mejor Niñez No puede ser mayor al Total.",""))</f>
        <v/>
      </c>
      <c r="CH247" s="18" t="str">
        <f t="shared" ref="CH247:CH293" si="175">IF(AND(C247&gt;0,AW247=""), "* No olvide digitar la variable Migrantes. Digite Cero si no tiene.",IF(AW247&gt;C247,"  * La variable Migrantes No puede ser mayor al Total.",""))</f>
        <v/>
      </c>
      <c r="CI247" s="18" t="str">
        <f t="shared" ref="CI247:CI293" si="176">IF(AND(C247&gt;0,AX247=""), "* No olvide digitar la variable Trans (Masculino/ Femenino). Digite Cero si no tiene.",IF(AX247&gt;C247,"  * La variable Trans (Masculino/Femenino) No puede ser mayor al Total Ambos Sexos.",""))</f>
        <v/>
      </c>
      <c r="CL247"/>
      <c r="CO247" s="458">
        <f t="shared" ref="CO247:CO293" si="177">IF(AND(C247&gt;0,AN247="",AO247="",AP247=""),1,IF(OR(AN247+AO247+AP247&gt;$C247,),1,0))</f>
        <v>0</v>
      </c>
      <c r="CP247" s="459">
        <f t="shared" ref="CP247:CP278" si="178">IF(AND(E247&gt;0,AQ247=""),1,IF(AQ247&gt;E247,1,0))</f>
        <v>0</v>
      </c>
      <c r="CQ247" s="459">
        <f t="shared" ref="CQ247:CQ269" si="179">IF(AND(E247&gt;0,AR247=""),1,IF(AR247&gt;E247,1,0))</f>
        <v>0</v>
      </c>
      <c r="CR247" s="459">
        <f t="shared" ref="CR247:CS262" si="180">IF(AND(D247&gt;0,OR(AS247="")),1,IF(AS247&gt;D247,1,0))</f>
        <v>0</v>
      </c>
      <c r="CS247" s="459">
        <f t="shared" si="180"/>
        <v>0</v>
      </c>
      <c r="CT247" s="459">
        <f t="shared" ref="CT247:CT293" si="181">IF(AND(C247&gt;0,AU247=""),1,IF(AU247&gt;C247,1,0))</f>
        <v>0</v>
      </c>
      <c r="CU247" s="459">
        <f t="shared" ref="CU247:CU293" si="182">IF(AND(C247&gt;0,AV247=""),1,IF(AV247&gt;C247,1,0))</f>
        <v>0</v>
      </c>
      <c r="CV247" s="459">
        <f t="shared" ref="CV247:CV293" si="183">IF(AND(C247&gt;0,AW247=""),1,IF(AW247&gt;C247,1,0))</f>
        <v>0</v>
      </c>
      <c r="CW247" s="459">
        <f t="shared" ref="CW247:CW293" si="184">IF(AND(C247&gt;0,AX247=""),1,IF(AX247&gt;C247,1,0))</f>
        <v>0</v>
      </c>
    </row>
    <row r="248" spans="1:103" s="56" customFormat="1" x14ac:dyDescent="0.25">
      <c r="A248" s="3037"/>
      <c r="B248" s="377" t="s">
        <v>218</v>
      </c>
      <c r="C248" s="378">
        <f t="shared" si="167"/>
        <v>0</v>
      </c>
      <c r="D248" s="379">
        <f t="shared" si="168"/>
        <v>0</v>
      </c>
      <c r="E248" s="380">
        <f t="shared" si="168"/>
        <v>0</v>
      </c>
      <c r="F248" s="41">
        <f>SUM(ENERO:DICIEMBRE!F248)</f>
        <v>0</v>
      </c>
      <c r="G248" s="41">
        <f>SUM(ENERO:DICIEMBRE!G248)</f>
        <v>0</v>
      </c>
      <c r="H248" s="41">
        <f>SUM(ENERO:DICIEMBRE!H248)</f>
        <v>0</v>
      </c>
      <c r="I248" s="41">
        <f>SUM(ENERO:DICIEMBRE!I248)</f>
        <v>0</v>
      </c>
      <c r="J248" s="41">
        <f>SUM(ENERO:DICIEMBRE!J248)</f>
        <v>0</v>
      </c>
      <c r="K248" s="41">
        <f>SUM(ENERO:DICIEMBRE!K248)</f>
        <v>0</v>
      </c>
      <c r="L248" s="41">
        <f>SUM(ENERO:DICIEMBRE!L248)</f>
        <v>0</v>
      </c>
      <c r="M248" s="41">
        <f>SUM(ENERO:DICIEMBRE!M248)</f>
        <v>0</v>
      </c>
      <c r="N248" s="41">
        <f>SUM(ENERO:DICIEMBRE!N248)</f>
        <v>0</v>
      </c>
      <c r="O248" s="41">
        <f>SUM(ENERO:DICIEMBRE!O248)</f>
        <v>0</v>
      </c>
      <c r="P248" s="41">
        <f>SUM(ENERO:DICIEMBRE!P248)</f>
        <v>0</v>
      </c>
      <c r="Q248" s="41">
        <f>SUM(ENERO:DICIEMBRE!Q248)</f>
        <v>0</v>
      </c>
      <c r="R248" s="41">
        <f>SUM(ENERO:DICIEMBRE!R248)</f>
        <v>0</v>
      </c>
      <c r="S248" s="41">
        <f>SUM(ENERO:DICIEMBRE!S248)</f>
        <v>0</v>
      </c>
      <c r="T248" s="41">
        <f>SUM(ENERO:DICIEMBRE!T248)</f>
        <v>0</v>
      </c>
      <c r="U248" s="41">
        <f>SUM(ENERO:DICIEMBRE!U248)</f>
        <v>0</v>
      </c>
      <c r="V248" s="41">
        <f>SUM(ENERO:DICIEMBRE!V248)</f>
        <v>0</v>
      </c>
      <c r="W248" s="41">
        <f>SUM(ENERO:DICIEMBRE!W248)</f>
        <v>0</v>
      </c>
      <c r="X248" s="41">
        <f>SUM(ENERO:DICIEMBRE!X248)</f>
        <v>0</v>
      </c>
      <c r="Y248" s="41">
        <f>SUM(ENERO:DICIEMBRE!Y248)</f>
        <v>0</v>
      </c>
      <c r="Z248" s="41">
        <f>SUM(ENERO:DICIEMBRE!Z248)</f>
        <v>0</v>
      </c>
      <c r="AA248" s="41">
        <f>SUM(ENERO:DICIEMBRE!AA248)</f>
        <v>0</v>
      </c>
      <c r="AB248" s="41">
        <f>SUM(ENERO:DICIEMBRE!AB248)</f>
        <v>0</v>
      </c>
      <c r="AC248" s="41">
        <f>SUM(ENERO:DICIEMBRE!AC248)</f>
        <v>0</v>
      </c>
      <c r="AD248" s="41">
        <f>SUM(ENERO:DICIEMBRE!AD248)</f>
        <v>0</v>
      </c>
      <c r="AE248" s="41">
        <f>SUM(ENERO:DICIEMBRE!AE248)</f>
        <v>0</v>
      </c>
      <c r="AF248" s="41">
        <f>SUM(ENERO:DICIEMBRE!AF248)</f>
        <v>0</v>
      </c>
      <c r="AG248" s="41">
        <f>SUM(ENERO:DICIEMBRE!AG248)</f>
        <v>0</v>
      </c>
      <c r="AH248" s="41">
        <f>SUM(ENERO:DICIEMBRE!AH248)</f>
        <v>0</v>
      </c>
      <c r="AI248" s="41">
        <f>SUM(ENERO:DICIEMBRE!AI248)</f>
        <v>0</v>
      </c>
      <c r="AJ248" s="41">
        <f>SUM(ENERO:DICIEMBRE!AJ248)</f>
        <v>0</v>
      </c>
      <c r="AK248" s="41">
        <f>SUM(ENERO:DICIEMBRE!AK248)</f>
        <v>0</v>
      </c>
      <c r="AL248" s="41">
        <f>SUM(ENERO:DICIEMBRE!AL248)</f>
        <v>0</v>
      </c>
      <c r="AM248" s="41">
        <f>SUM(ENERO:DICIEMBRE!AM248)</f>
        <v>0</v>
      </c>
      <c r="AN248" s="41">
        <f>SUM(ENERO:DICIEMBRE!AN248)</f>
        <v>0</v>
      </c>
      <c r="AO248" s="41">
        <f>SUM(ENERO:DICIEMBRE!AO248)</f>
        <v>0</v>
      </c>
      <c r="AP248" s="41">
        <f>SUM(ENERO:DICIEMBRE!AP248)</f>
        <v>0</v>
      </c>
      <c r="AQ248" s="41">
        <f>SUM(ENERO:DICIEMBRE!AQ248)</f>
        <v>0</v>
      </c>
      <c r="AR248" s="41">
        <f>SUM(ENERO:DICIEMBRE!AR248)</f>
        <v>0</v>
      </c>
      <c r="AS248" s="41">
        <f>SUM(ENERO:DICIEMBRE!AS248)</f>
        <v>0</v>
      </c>
      <c r="AT248" s="41">
        <f>SUM(ENERO:DICIEMBRE!AT248)</f>
        <v>0</v>
      </c>
      <c r="AU248" s="41">
        <f>SUM(ENERO:DICIEMBRE!AU248)</f>
        <v>0</v>
      </c>
      <c r="AV248" s="41">
        <f>SUM(ENERO:DICIEMBRE!AV248)</f>
        <v>0</v>
      </c>
      <c r="AW248" s="41">
        <f>SUM(ENERO:DICIEMBRE!AW248)</f>
        <v>0</v>
      </c>
      <c r="AX248" s="41">
        <f>SUM(ENERO:DICIEMBRE!AX248)</f>
        <v>0</v>
      </c>
      <c r="AY248" s="56" t="str">
        <f t="shared" ref="AY248:AY293" si="185">CA248&amp;CB248&amp;CC248&amp;CD248&amp;CE248&amp;CF248&amp;CG248&amp;CH248&amp;CI248</f>
        <v/>
      </c>
      <c r="CA248" s="18" t="str">
        <f t="shared" ref="CA248:CA293" si="186">IF(AND(C248&gt;0,AN248="",AO248="",AP248=""),"* No olvide digitar la variable EGRESOS. Digite Cero si no tiene.","")</f>
        <v/>
      </c>
      <c r="CB248" s="18" t="str">
        <f t="shared" si="169"/>
        <v/>
      </c>
      <c r="CC248" s="18" t="str">
        <f t="shared" si="170"/>
        <v/>
      </c>
      <c r="CD248" s="18" t="str">
        <f t="shared" si="171"/>
        <v/>
      </c>
      <c r="CE248" s="18" t="str">
        <f t="shared" si="172"/>
        <v/>
      </c>
      <c r="CF248" s="18" t="str">
        <f t="shared" si="173"/>
        <v/>
      </c>
      <c r="CG248" s="18" t="str">
        <f t="shared" si="174"/>
        <v/>
      </c>
      <c r="CH248" s="18" t="str">
        <f t="shared" si="175"/>
        <v/>
      </c>
      <c r="CI248" s="18" t="str">
        <f t="shared" si="176"/>
        <v/>
      </c>
      <c r="CL248"/>
      <c r="CO248" s="458">
        <f t="shared" si="177"/>
        <v>0</v>
      </c>
      <c r="CP248" s="459">
        <f t="shared" si="178"/>
        <v>0</v>
      </c>
      <c r="CQ248" s="459">
        <f t="shared" si="179"/>
        <v>0</v>
      </c>
      <c r="CR248" s="459">
        <f t="shared" si="180"/>
        <v>0</v>
      </c>
      <c r="CS248" s="459">
        <f t="shared" si="180"/>
        <v>0</v>
      </c>
      <c r="CT248" s="459">
        <f t="shared" si="181"/>
        <v>0</v>
      </c>
      <c r="CU248" s="459">
        <f t="shared" si="182"/>
        <v>0</v>
      </c>
      <c r="CV248" s="459">
        <f t="shared" si="183"/>
        <v>0</v>
      </c>
      <c r="CW248" s="459">
        <f t="shared" si="184"/>
        <v>0</v>
      </c>
    </row>
    <row r="249" spans="1:103" s="56" customFormat="1" x14ac:dyDescent="0.25">
      <c r="A249" s="3036" t="s">
        <v>219</v>
      </c>
      <c r="B249" s="435" t="s">
        <v>217</v>
      </c>
      <c r="C249" s="434">
        <f t="shared" si="167"/>
        <v>1</v>
      </c>
      <c r="D249" s="375">
        <f t="shared" si="168"/>
        <v>1</v>
      </c>
      <c r="E249" s="435">
        <f t="shared" si="168"/>
        <v>0</v>
      </c>
      <c r="F249" s="41">
        <f>SUM(ENERO:DICIEMBRE!F249)</f>
        <v>0</v>
      </c>
      <c r="G249" s="41">
        <f>SUM(ENERO:DICIEMBRE!G249)</f>
        <v>0</v>
      </c>
      <c r="H249" s="41">
        <f>SUM(ENERO:DICIEMBRE!H249)</f>
        <v>0</v>
      </c>
      <c r="I249" s="41">
        <f>SUM(ENERO:DICIEMBRE!I249)</f>
        <v>0</v>
      </c>
      <c r="J249" s="41">
        <f>SUM(ENERO:DICIEMBRE!J249)</f>
        <v>0</v>
      </c>
      <c r="K249" s="41">
        <f>SUM(ENERO:DICIEMBRE!K249)</f>
        <v>0</v>
      </c>
      <c r="L249" s="41">
        <f>SUM(ENERO:DICIEMBRE!L249)</f>
        <v>1</v>
      </c>
      <c r="M249" s="41">
        <f>SUM(ENERO:DICIEMBRE!M249)</f>
        <v>0</v>
      </c>
      <c r="N249" s="41">
        <f>SUM(ENERO:DICIEMBRE!N249)</f>
        <v>0</v>
      </c>
      <c r="O249" s="41">
        <f>SUM(ENERO:DICIEMBRE!O249)</f>
        <v>0</v>
      </c>
      <c r="P249" s="41">
        <f>SUM(ENERO:DICIEMBRE!P249)</f>
        <v>0</v>
      </c>
      <c r="Q249" s="41">
        <f>SUM(ENERO:DICIEMBRE!Q249)</f>
        <v>0</v>
      </c>
      <c r="R249" s="41">
        <f>SUM(ENERO:DICIEMBRE!R249)</f>
        <v>0</v>
      </c>
      <c r="S249" s="41">
        <f>SUM(ENERO:DICIEMBRE!S249)</f>
        <v>0</v>
      </c>
      <c r="T249" s="41">
        <f>SUM(ENERO:DICIEMBRE!T249)</f>
        <v>0</v>
      </c>
      <c r="U249" s="41">
        <f>SUM(ENERO:DICIEMBRE!U249)</f>
        <v>0</v>
      </c>
      <c r="V249" s="41">
        <f>SUM(ENERO:DICIEMBRE!V249)</f>
        <v>0</v>
      </c>
      <c r="W249" s="41">
        <f>SUM(ENERO:DICIEMBRE!W249)</f>
        <v>0</v>
      </c>
      <c r="X249" s="41">
        <f>SUM(ENERO:DICIEMBRE!X249)</f>
        <v>0</v>
      </c>
      <c r="Y249" s="41">
        <f>SUM(ENERO:DICIEMBRE!Y249)</f>
        <v>0</v>
      </c>
      <c r="Z249" s="41">
        <f>SUM(ENERO:DICIEMBRE!Z249)</f>
        <v>0</v>
      </c>
      <c r="AA249" s="41">
        <f>SUM(ENERO:DICIEMBRE!AA249)</f>
        <v>0</v>
      </c>
      <c r="AB249" s="41">
        <f>SUM(ENERO:DICIEMBRE!AB249)</f>
        <v>0</v>
      </c>
      <c r="AC249" s="41">
        <f>SUM(ENERO:DICIEMBRE!AC249)</f>
        <v>0</v>
      </c>
      <c r="AD249" s="41">
        <f>SUM(ENERO:DICIEMBRE!AD249)</f>
        <v>0</v>
      </c>
      <c r="AE249" s="41">
        <f>SUM(ENERO:DICIEMBRE!AE249)</f>
        <v>0</v>
      </c>
      <c r="AF249" s="41">
        <f>SUM(ENERO:DICIEMBRE!AF249)</f>
        <v>0</v>
      </c>
      <c r="AG249" s="41">
        <f>SUM(ENERO:DICIEMBRE!AG249)</f>
        <v>0</v>
      </c>
      <c r="AH249" s="41">
        <f>SUM(ENERO:DICIEMBRE!AH249)</f>
        <v>0</v>
      </c>
      <c r="AI249" s="41">
        <f>SUM(ENERO:DICIEMBRE!AI249)</f>
        <v>0</v>
      </c>
      <c r="AJ249" s="41">
        <f>SUM(ENERO:DICIEMBRE!AJ249)</f>
        <v>0</v>
      </c>
      <c r="AK249" s="41">
        <f>SUM(ENERO:DICIEMBRE!AK249)</f>
        <v>0</v>
      </c>
      <c r="AL249" s="41">
        <f>SUM(ENERO:DICIEMBRE!AL249)</f>
        <v>0</v>
      </c>
      <c r="AM249" s="41">
        <f>SUM(ENERO:DICIEMBRE!AM249)</f>
        <v>0</v>
      </c>
      <c r="AN249" s="41">
        <f>SUM(ENERO:DICIEMBRE!AN249)</f>
        <v>0</v>
      </c>
      <c r="AO249" s="41">
        <f>SUM(ENERO:DICIEMBRE!AO249)</f>
        <v>0</v>
      </c>
      <c r="AP249" s="41">
        <f>SUM(ENERO:DICIEMBRE!AP249)</f>
        <v>1</v>
      </c>
      <c r="AQ249" s="41">
        <f>SUM(ENERO:DICIEMBRE!AQ249)</f>
        <v>0</v>
      </c>
      <c r="AR249" s="41">
        <f>SUM(ENERO:DICIEMBRE!AR249)</f>
        <v>0</v>
      </c>
      <c r="AS249" s="41">
        <f>SUM(ENERO:DICIEMBRE!AS249)</f>
        <v>0</v>
      </c>
      <c r="AT249" s="41">
        <f>SUM(ENERO:DICIEMBRE!AT249)</f>
        <v>0</v>
      </c>
      <c r="AU249" s="41">
        <f>SUM(ENERO:DICIEMBRE!AU249)</f>
        <v>0</v>
      </c>
      <c r="AV249" s="41">
        <f>SUM(ENERO:DICIEMBRE!AV249)</f>
        <v>1</v>
      </c>
      <c r="AW249" s="41">
        <f>SUM(ENERO:DICIEMBRE!AW249)</f>
        <v>0</v>
      </c>
      <c r="AX249" s="41">
        <f>SUM(ENERO:DICIEMBRE!AX249)</f>
        <v>0</v>
      </c>
      <c r="AY249" s="56" t="str">
        <f t="shared" si="185"/>
        <v/>
      </c>
      <c r="CA249" s="18" t="str">
        <f t="shared" si="186"/>
        <v/>
      </c>
      <c r="CB249" s="18" t="str">
        <f t="shared" si="169"/>
        <v/>
      </c>
      <c r="CC249" s="18" t="str">
        <f t="shared" si="170"/>
        <v/>
      </c>
      <c r="CD249" s="18" t="str">
        <f t="shared" si="171"/>
        <v/>
      </c>
      <c r="CE249" s="18" t="str">
        <f t="shared" si="172"/>
        <v/>
      </c>
      <c r="CF249" s="18" t="str">
        <f t="shared" si="173"/>
        <v/>
      </c>
      <c r="CG249" s="18" t="str">
        <f t="shared" si="174"/>
        <v/>
      </c>
      <c r="CH249" s="18" t="str">
        <f t="shared" si="175"/>
        <v/>
      </c>
      <c r="CI249" s="18" t="str">
        <f t="shared" si="176"/>
        <v/>
      </c>
      <c r="CL249"/>
      <c r="CO249" s="458">
        <f t="shared" si="177"/>
        <v>0</v>
      </c>
      <c r="CP249" s="459">
        <f t="shared" si="178"/>
        <v>0</v>
      </c>
      <c r="CQ249" s="459">
        <f t="shared" si="179"/>
        <v>0</v>
      </c>
      <c r="CR249" s="459">
        <f t="shared" si="180"/>
        <v>0</v>
      </c>
      <c r="CS249" s="459">
        <f t="shared" si="180"/>
        <v>0</v>
      </c>
      <c r="CT249" s="459">
        <f t="shared" si="181"/>
        <v>0</v>
      </c>
      <c r="CU249" s="459">
        <f t="shared" si="182"/>
        <v>0</v>
      </c>
      <c r="CV249" s="459">
        <f t="shared" si="183"/>
        <v>0</v>
      </c>
      <c r="CW249" s="459">
        <f t="shared" si="184"/>
        <v>0</v>
      </c>
    </row>
    <row r="250" spans="1:103" s="56" customFormat="1" x14ac:dyDescent="0.25">
      <c r="A250" s="3037"/>
      <c r="B250" s="377" t="s">
        <v>218</v>
      </c>
      <c r="C250" s="378">
        <f t="shared" si="167"/>
        <v>0</v>
      </c>
      <c r="D250" s="379">
        <f t="shared" si="168"/>
        <v>0</v>
      </c>
      <c r="E250" s="380">
        <f t="shared" si="168"/>
        <v>0</v>
      </c>
      <c r="F250" s="41">
        <f>SUM(ENERO:DICIEMBRE!F250)</f>
        <v>0</v>
      </c>
      <c r="G250" s="41">
        <f>SUM(ENERO:DICIEMBRE!G250)</f>
        <v>0</v>
      </c>
      <c r="H250" s="41">
        <f>SUM(ENERO:DICIEMBRE!H250)</f>
        <v>0</v>
      </c>
      <c r="I250" s="41">
        <f>SUM(ENERO:DICIEMBRE!I250)</f>
        <v>0</v>
      </c>
      <c r="J250" s="41">
        <f>SUM(ENERO:DICIEMBRE!J250)</f>
        <v>0</v>
      </c>
      <c r="K250" s="41">
        <f>SUM(ENERO:DICIEMBRE!K250)</f>
        <v>0</v>
      </c>
      <c r="L250" s="41">
        <f>SUM(ENERO:DICIEMBRE!L250)</f>
        <v>0</v>
      </c>
      <c r="M250" s="41">
        <f>SUM(ENERO:DICIEMBRE!M250)</f>
        <v>0</v>
      </c>
      <c r="N250" s="41">
        <f>SUM(ENERO:DICIEMBRE!N250)</f>
        <v>0</v>
      </c>
      <c r="O250" s="41">
        <f>SUM(ENERO:DICIEMBRE!O250)</f>
        <v>0</v>
      </c>
      <c r="P250" s="41">
        <f>SUM(ENERO:DICIEMBRE!P250)</f>
        <v>0</v>
      </c>
      <c r="Q250" s="41">
        <f>SUM(ENERO:DICIEMBRE!Q250)</f>
        <v>0</v>
      </c>
      <c r="R250" s="41">
        <f>SUM(ENERO:DICIEMBRE!R250)</f>
        <v>0</v>
      </c>
      <c r="S250" s="41">
        <f>SUM(ENERO:DICIEMBRE!S250)</f>
        <v>0</v>
      </c>
      <c r="T250" s="41">
        <f>SUM(ENERO:DICIEMBRE!T250)</f>
        <v>0</v>
      </c>
      <c r="U250" s="41">
        <f>SUM(ENERO:DICIEMBRE!U250)</f>
        <v>0</v>
      </c>
      <c r="V250" s="41">
        <f>SUM(ENERO:DICIEMBRE!V250)</f>
        <v>0</v>
      </c>
      <c r="W250" s="41">
        <f>SUM(ENERO:DICIEMBRE!W250)</f>
        <v>0</v>
      </c>
      <c r="X250" s="41">
        <f>SUM(ENERO:DICIEMBRE!X250)</f>
        <v>0</v>
      </c>
      <c r="Y250" s="41">
        <f>SUM(ENERO:DICIEMBRE!Y250)</f>
        <v>0</v>
      </c>
      <c r="Z250" s="41">
        <f>SUM(ENERO:DICIEMBRE!Z250)</f>
        <v>0</v>
      </c>
      <c r="AA250" s="41">
        <f>SUM(ENERO:DICIEMBRE!AA250)</f>
        <v>0</v>
      </c>
      <c r="AB250" s="41">
        <f>SUM(ENERO:DICIEMBRE!AB250)</f>
        <v>0</v>
      </c>
      <c r="AC250" s="41">
        <f>SUM(ENERO:DICIEMBRE!AC250)</f>
        <v>0</v>
      </c>
      <c r="AD250" s="41">
        <f>SUM(ENERO:DICIEMBRE!AD250)</f>
        <v>0</v>
      </c>
      <c r="AE250" s="41">
        <f>SUM(ENERO:DICIEMBRE!AE250)</f>
        <v>0</v>
      </c>
      <c r="AF250" s="41">
        <f>SUM(ENERO:DICIEMBRE!AF250)</f>
        <v>0</v>
      </c>
      <c r="AG250" s="41">
        <f>SUM(ENERO:DICIEMBRE!AG250)</f>
        <v>0</v>
      </c>
      <c r="AH250" s="41">
        <f>SUM(ENERO:DICIEMBRE!AH250)</f>
        <v>0</v>
      </c>
      <c r="AI250" s="41">
        <f>SUM(ENERO:DICIEMBRE!AI250)</f>
        <v>0</v>
      </c>
      <c r="AJ250" s="41">
        <f>SUM(ENERO:DICIEMBRE!AJ250)</f>
        <v>0</v>
      </c>
      <c r="AK250" s="41">
        <f>SUM(ENERO:DICIEMBRE!AK250)</f>
        <v>0</v>
      </c>
      <c r="AL250" s="41">
        <f>SUM(ENERO:DICIEMBRE!AL250)</f>
        <v>0</v>
      </c>
      <c r="AM250" s="41">
        <f>SUM(ENERO:DICIEMBRE!AM250)</f>
        <v>0</v>
      </c>
      <c r="AN250" s="41">
        <f>SUM(ENERO:DICIEMBRE!AN250)</f>
        <v>0</v>
      </c>
      <c r="AO250" s="41">
        <f>SUM(ENERO:DICIEMBRE!AO250)</f>
        <v>0</v>
      </c>
      <c r="AP250" s="41">
        <f>SUM(ENERO:DICIEMBRE!AP250)</f>
        <v>0</v>
      </c>
      <c r="AQ250" s="41">
        <f>SUM(ENERO:DICIEMBRE!AQ250)</f>
        <v>0</v>
      </c>
      <c r="AR250" s="41">
        <f>SUM(ENERO:DICIEMBRE!AR250)</f>
        <v>0</v>
      </c>
      <c r="AS250" s="41">
        <f>SUM(ENERO:DICIEMBRE!AS250)</f>
        <v>0</v>
      </c>
      <c r="AT250" s="41">
        <f>SUM(ENERO:DICIEMBRE!AT250)</f>
        <v>0</v>
      </c>
      <c r="AU250" s="41">
        <f>SUM(ENERO:DICIEMBRE!AU250)</f>
        <v>0</v>
      </c>
      <c r="AV250" s="41">
        <f>SUM(ENERO:DICIEMBRE!AV250)</f>
        <v>0</v>
      </c>
      <c r="AW250" s="41">
        <f>SUM(ENERO:DICIEMBRE!AW250)</f>
        <v>0</v>
      </c>
      <c r="AX250" s="41">
        <f>SUM(ENERO:DICIEMBRE!AX250)</f>
        <v>0</v>
      </c>
      <c r="AY250" s="56" t="str">
        <f t="shared" si="185"/>
        <v/>
      </c>
      <c r="CA250" s="18" t="str">
        <f t="shared" si="186"/>
        <v/>
      </c>
      <c r="CB250" s="18" t="str">
        <f t="shared" si="169"/>
        <v/>
      </c>
      <c r="CC250" s="18" t="str">
        <f t="shared" si="170"/>
        <v/>
      </c>
      <c r="CD250" s="18" t="str">
        <f t="shared" si="171"/>
        <v/>
      </c>
      <c r="CE250" s="18" t="str">
        <f t="shared" si="172"/>
        <v/>
      </c>
      <c r="CF250" s="18" t="str">
        <f t="shared" si="173"/>
        <v/>
      </c>
      <c r="CG250" s="18" t="str">
        <f t="shared" si="174"/>
        <v/>
      </c>
      <c r="CH250" s="18" t="str">
        <f t="shared" si="175"/>
        <v/>
      </c>
      <c r="CI250" s="18" t="str">
        <f t="shared" si="176"/>
        <v/>
      </c>
      <c r="CL250"/>
      <c r="CO250" s="458">
        <f t="shared" si="177"/>
        <v>0</v>
      </c>
      <c r="CP250" s="459">
        <f t="shared" si="178"/>
        <v>0</v>
      </c>
      <c r="CQ250" s="459">
        <f t="shared" si="179"/>
        <v>0</v>
      </c>
      <c r="CR250" s="459">
        <f t="shared" si="180"/>
        <v>0</v>
      </c>
      <c r="CS250" s="459">
        <f t="shared" si="180"/>
        <v>0</v>
      </c>
      <c r="CT250" s="459">
        <f t="shared" si="181"/>
        <v>0</v>
      </c>
      <c r="CU250" s="459">
        <f t="shared" si="182"/>
        <v>0</v>
      </c>
      <c r="CV250" s="459">
        <f t="shared" si="183"/>
        <v>0</v>
      </c>
      <c r="CW250" s="459">
        <f t="shared" si="184"/>
        <v>0</v>
      </c>
    </row>
    <row r="251" spans="1:103" x14ac:dyDescent="0.25">
      <c r="A251" s="3036" t="s">
        <v>220</v>
      </c>
      <c r="B251" s="435" t="s">
        <v>217</v>
      </c>
      <c r="C251" s="434">
        <f>SUM(D251+E251)</f>
        <v>1</v>
      </c>
      <c r="D251" s="375">
        <f t="shared" ref="D251:E259" si="187">SUM(F251+H251+J251+L251+N251+P251+R251+T251+V251+X251+Z251+AB251+AD251+AF251+AH251+AJ251+AL251)</f>
        <v>0</v>
      </c>
      <c r="E251" s="435">
        <f t="shared" si="187"/>
        <v>1</v>
      </c>
      <c r="F251" s="41">
        <f>SUM(ENERO:DICIEMBRE!F251)</f>
        <v>0</v>
      </c>
      <c r="G251" s="41">
        <f>SUM(ENERO:DICIEMBRE!G251)</f>
        <v>0</v>
      </c>
      <c r="H251" s="41">
        <f>SUM(ENERO:DICIEMBRE!H251)</f>
        <v>0</v>
      </c>
      <c r="I251" s="41">
        <f>SUM(ENERO:DICIEMBRE!I251)</f>
        <v>0</v>
      </c>
      <c r="J251" s="41">
        <f>SUM(ENERO:DICIEMBRE!J251)</f>
        <v>0</v>
      </c>
      <c r="K251" s="41">
        <f>SUM(ENERO:DICIEMBRE!K251)</f>
        <v>0</v>
      </c>
      <c r="L251" s="41">
        <f>SUM(ENERO:DICIEMBRE!L251)</f>
        <v>0</v>
      </c>
      <c r="M251" s="41">
        <f>SUM(ENERO:DICIEMBRE!M251)</f>
        <v>0</v>
      </c>
      <c r="N251" s="41">
        <f>SUM(ENERO:DICIEMBRE!N251)</f>
        <v>0</v>
      </c>
      <c r="O251" s="41">
        <f>SUM(ENERO:DICIEMBRE!O251)</f>
        <v>0</v>
      </c>
      <c r="P251" s="41">
        <f>SUM(ENERO:DICIEMBRE!P251)</f>
        <v>0</v>
      </c>
      <c r="Q251" s="41">
        <f>SUM(ENERO:DICIEMBRE!Q251)</f>
        <v>0</v>
      </c>
      <c r="R251" s="41">
        <f>SUM(ENERO:DICIEMBRE!R251)</f>
        <v>0</v>
      </c>
      <c r="S251" s="41">
        <f>SUM(ENERO:DICIEMBRE!S251)</f>
        <v>0</v>
      </c>
      <c r="T251" s="41">
        <f>SUM(ENERO:DICIEMBRE!T251)</f>
        <v>0</v>
      </c>
      <c r="U251" s="41">
        <f>SUM(ENERO:DICIEMBRE!U251)</f>
        <v>0</v>
      </c>
      <c r="V251" s="41">
        <f>SUM(ENERO:DICIEMBRE!V251)</f>
        <v>0</v>
      </c>
      <c r="W251" s="41">
        <f>SUM(ENERO:DICIEMBRE!W251)</f>
        <v>1</v>
      </c>
      <c r="X251" s="41">
        <f>SUM(ENERO:DICIEMBRE!X251)</f>
        <v>0</v>
      </c>
      <c r="Y251" s="41">
        <f>SUM(ENERO:DICIEMBRE!Y251)</f>
        <v>0</v>
      </c>
      <c r="Z251" s="41">
        <f>SUM(ENERO:DICIEMBRE!Z251)</f>
        <v>0</v>
      </c>
      <c r="AA251" s="41">
        <f>SUM(ENERO:DICIEMBRE!AA251)</f>
        <v>0</v>
      </c>
      <c r="AB251" s="41">
        <f>SUM(ENERO:DICIEMBRE!AB251)</f>
        <v>0</v>
      </c>
      <c r="AC251" s="41">
        <f>SUM(ENERO:DICIEMBRE!AC251)</f>
        <v>0</v>
      </c>
      <c r="AD251" s="41">
        <f>SUM(ENERO:DICIEMBRE!AD251)</f>
        <v>0</v>
      </c>
      <c r="AE251" s="41">
        <f>SUM(ENERO:DICIEMBRE!AE251)</f>
        <v>0</v>
      </c>
      <c r="AF251" s="41">
        <f>SUM(ENERO:DICIEMBRE!AF251)</f>
        <v>0</v>
      </c>
      <c r="AG251" s="41">
        <f>SUM(ENERO:DICIEMBRE!AG251)</f>
        <v>0</v>
      </c>
      <c r="AH251" s="41">
        <f>SUM(ENERO:DICIEMBRE!AH251)</f>
        <v>0</v>
      </c>
      <c r="AI251" s="41">
        <f>SUM(ENERO:DICIEMBRE!AI251)</f>
        <v>0</v>
      </c>
      <c r="AJ251" s="41">
        <f>SUM(ENERO:DICIEMBRE!AJ251)</f>
        <v>0</v>
      </c>
      <c r="AK251" s="41">
        <f>SUM(ENERO:DICIEMBRE!AK251)</f>
        <v>0</v>
      </c>
      <c r="AL251" s="41">
        <f>SUM(ENERO:DICIEMBRE!AL251)</f>
        <v>0</v>
      </c>
      <c r="AM251" s="41">
        <f>SUM(ENERO:DICIEMBRE!AM251)</f>
        <v>0</v>
      </c>
      <c r="AN251" s="41">
        <f>SUM(ENERO:DICIEMBRE!AN251)</f>
        <v>0</v>
      </c>
      <c r="AO251" s="41">
        <f>SUM(ENERO:DICIEMBRE!AO251)</f>
        <v>0</v>
      </c>
      <c r="AP251" s="41">
        <f>SUM(ENERO:DICIEMBRE!AP251)</f>
        <v>0</v>
      </c>
      <c r="AQ251" s="41">
        <f>SUM(ENERO:DICIEMBRE!AQ251)</f>
        <v>0</v>
      </c>
      <c r="AR251" s="41">
        <f>SUM(ENERO:DICIEMBRE!AR251)</f>
        <v>0</v>
      </c>
      <c r="AS251" s="41">
        <f>SUM(ENERO:DICIEMBRE!AS251)</f>
        <v>0</v>
      </c>
      <c r="AT251" s="41">
        <f>SUM(ENERO:DICIEMBRE!AT251)</f>
        <v>0</v>
      </c>
      <c r="AU251" s="41">
        <f>SUM(ENERO:DICIEMBRE!AU251)</f>
        <v>0</v>
      </c>
      <c r="AV251" s="41">
        <f>SUM(ENERO:DICIEMBRE!AV251)</f>
        <v>0</v>
      </c>
      <c r="AW251" s="41">
        <f>SUM(ENERO:DICIEMBRE!AW251)</f>
        <v>0</v>
      </c>
      <c r="AX251" s="41">
        <f>SUM(ENERO:DICIEMBRE!AX251)</f>
        <v>0</v>
      </c>
      <c r="AY251" s="56" t="str">
        <f t="shared" si="185"/>
        <v/>
      </c>
      <c r="AZ251" s="56"/>
      <c r="BA251" s="56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6"/>
      <c r="BM251" s="56"/>
      <c r="BN251" s="56"/>
      <c r="BO251" s="56"/>
      <c r="CA251" s="18" t="str">
        <f t="shared" si="186"/>
        <v/>
      </c>
      <c r="CB251" s="18" t="str">
        <f t="shared" si="169"/>
        <v/>
      </c>
      <c r="CC251" s="18" t="str">
        <f t="shared" si="170"/>
        <v/>
      </c>
      <c r="CD251" s="18" t="str">
        <f t="shared" si="171"/>
        <v/>
      </c>
      <c r="CE251" s="18" t="str">
        <f t="shared" si="172"/>
        <v/>
      </c>
      <c r="CF251" s="18" t="str">
        <f t="shared" si="173"/>
        <v/>
      </c>
      <c r="CG251" s="18" t="str">
        <f t="shared" si="174"/>
        <v/>
      </c>
      <c r="CH251" s="18" t="str">
        <f t="shared" si="175"/>
        <v/>
      </c>
      <c r="CI251" s="18" t="str">
        <f t="shared" si="176"/>
        <v/>
      </c>
      <c r="CJ251" s="56"/>
      <c r="CK251" s="56"/>
      <c r="CM251" s="56"/>
      <c r="CN251" s="56"/>
      <c r="CO251" s="458">
        <f t="shared" si="177"/>
        <v>0</v>
      </c>
      <c r="CP251" s="459">
        <f t="shared" si="178"/>
        <v>0</v>
      </c>
      <c r="CQ251" s="459">
        <f t="shared" si="179"/>
        <v>0</v>
      </c>
      <c r="CR251" s="459">
        <f t="shared" si="180"/>
        <v>0</v>
      </c>
      <c r="CS251" s="459">
        <f t="shared" si="180"/>
        <v>0</v>
      </c>
      <c r="CT251" s="459">
        <f t="shared" si="181"/>
        <v>0</v>
      </c>
      <c r="CU251" s="459">
        <f t="shared" si="182"/>
        <v>0</v>
      </c>
      <c r="CV251" s="459">
        <f t="shared" si="183"/>
        <v>0</v>
      </c>
      <c r="CW251" s="459">
        <f t="shared" si="184"/>
        <v>0</v>
      </c>
    </row>
    <row r="252" spans="1:103" x14ac:dyDescent="0.25">
      <c r="A252" s="3037"/>
      <c r="B252" s="377" t="s">
        <v>218</v>
      </c>
      <c r="C252" s="416">
        <f>SUM(D252+E252)</f>
        <v>0</v>
      </c>
      <c r="D252" s="417">
        <f t="shared" si="187"/>
        <v>0</v>
      </c>
      <c r="E252" s="377">
        <f t="shared" si="187"/>
        <v>0</v>
      </c>
      <c r="F252" s="41">
        <f>SUM(ENERO:DICIEMBRE!F252)</f>
        <v>0</v>
      </c>
      <c r="G252" s="41">
        <f>SUM(ENERO:DICIEMBRE!G252)</f>
        <v>0</v>
      </c>
      <c r="H252" s="41">
        <f>SUM(ENERO:DICIEMBRE!H252)</f>
        <v>0</v>
      </c>
      <c r="I252" s="41">
        <f>SUM(ENERO:DICIEMBRE!I252)</f>
        <v>0</v>
      </c>
      <c r="J252" s="41">
        <f>SUM(ENERO:DICIEMBRE!J252)</f>
        <v>0</v>
      </c>
      <c r="K252" s="41">
        <f>SUM(ENERO:DICIEMBRE!K252)</f>
        <v>0</v>
      </c>
      <c r="L252" s="41">
        <f>SUM(ENERO:DICIEMBRE!L252)</f>
        <v>0</v>
      </c>
      <c r="M252" s="41">
        <f>SUM(ENERO:DICIEMBRE!M252)</f>
        <v>0</v>
      </c>
      <c r="N252" s="41">
        <f>SUM(ENERO:DICIEMBRE!N252)</f>
        <v>0</v>
      </c>
      <c r="O252" s="41">
        <f>SUM(ENERO:DICIEMBRE!O252)</f>
        <v>0</v>
      </c>
      <c r="P252" s="41">
        <f>SUM(ENERO:DICIEMBRE!P252)</f>
        <v>0</v>
      </c>
      <c r="Q252" s="41">
        <f>SUM(ENERO:DICIEMBRE!Q252)</f>
        <v>0</v>
      </c>
      <c r="R252" s="41">
        <f>SUM(ENERO:DICIEMBRE!R252)</f>
        <v>0</v>
      </c>
      <c r="S252" s="41">
        <f>SUM(ENERO:DICIEMBRE!S252)</f>
        <v>0</v>
      </c>
      <c r="T252" s="41">
        <f>SUM(ENERO:DICIEMBRE!T252)</f>
        <v>0</v>
      </c>
      <c r="U252" s="41">
        <f>SUM(ENERO:DICIEMBRE!U252)</f>
        <v>0</v>
      </c>
      <c r="V252" s="41">
        <f>SUM(ENERO:DICIEMBRE!V252)</f>
        <v>0</v>
      </c>
      <c r="W252" s="41">
        <f>SUM(ENERO:DICIEMBRE!W252)</f>
        <v>0</v>
      </c>
      <c r="X252" s="41">
        <f>SUM(ENERO:DICIEMBRE!X252)</f>
        <v>0</v>
      </c>
      <c r="Y252" s="41">
        <f>SUM(ENERO:DICIEMBRE!Y252)</f>
        <v>0</v>
      </c>
      <c r="Z252" s="41">
        <f>SUM(ENERO:DICIEMBRE!Z252)</f>
        <v>0</v>
      </c>
      <c r="AA252" s="41">
        <f>SUM(ENERO:DICIEMBRE!AA252)</f>
        <v>0</v>
      </c>
      <c r="AB252" s="41">
        <f>SUM(ENERO:DICIEMBRE!AB252)</f>
        <v>0</v>
      </c>
      <c r="AC252" s="41">
        <f>SUM(ENERO:DICIEMBRE!AC252)</f>
        <v>0</v>
      </c>
      <c r="AD252" s="41">
        <f>SUM(ENERO:DICIEMBRE!AD252)</f>
        <v>0</v>
      </c>
      <c r="AE252" s="41">
        <f>SUM(ENERO:DICIEMBRE!AE252)</f>
        <v>0</v>
      </c>
      <c r="AF252" s="41">
        <f>SUM(ENERO:DICIEMBRE!AF252)</f>
        <v>0</v>
      </c>
      <c r="AG252" s="41">
        <f>SUM(ENERO:DICIEMBRE!AG252)</f>
        <v>0</v>
      </c>
      <c r="AH252" s="41">
        <f>SUM(ENERO:DICIEMBRE!AH252)</f>
        <v>0</v>
      </c>
      <c r="AI252" s="41">
        <f>SUM(ENERO:DICIEMBRE!AI252)</f>
        <v>0</v>
      </c>
      <c r="AJ252" s="41">
        <f>SUM(ENERO:DICIEMBRE!AJ252)</f>
        <v>0</v>
      </c>
      <c r="AK252" s="41">
        <f>SUM(ENERO:DICIEMBRE!AK252)</f>
        <v>0</v>
      </c>
      <c r="AL252" s="41">
        <f>SUM(ENERO:DICIEMBRE!AL252)</f>
        <v>0</v>
      </c>
      <c r="AM252" s="41">
        <f>SUM(ENERO:DICIEMBRE!AM252)</f>
        <v>0</v>
      </c>
      <c r="AN252" s="41">
        <f>SUM(ENERO:DICIEMBRE!AN252)</f>
        <v>0</v>
      </c>
      <c r="AO252" s="41">
        <f>SUM(ENERO:DICIEMBRE!AO252)</f>
        <v>0</v>
      </c>
      <c r="AP252" s="41">
        <f>SUM(ENERO:DICIEMBRE!AP252)</f>
        <v>0</v>
      </c>
      <c r="AQ252" s="41">
        <f>SUM(ENERO:DICIEMBRE!AQ252)</f>
        <v>0</v>
      </c>
      <c r="AR252" s="41">
        <f>SUM(ENERO:DICIEMBRE!AR252)</f>
        <v>0</v>
      </c>
      <c r="AS252" s="41">
        <f>SUM(ENERO:DICIEMBRE!AS252)</f>
        <v>0</v>
      </c>
      <c r="AT252" s="41">
        <f>SUM(ENERO:DICIEMBRE!AT252)</f>
        <v>0</v>
      </c>
      <c r="AU252" s="41">
        <f>SUM(ENERO:DICIEMBRE!AU252)</f>
        <v>0</v>
      </c>
      <c r="AV252" s="41">
        <f>SUM(ENERO:DICIEMBRE!AV252)</f>
        <v>0</v>
      </c>
      <c r="AW252" s="41">
        <f>SUM(ENERO:DICIEMBRE!AW252)</f>
        <v>0</v>
      </c>
      <c r="AX252" s="41">
        <f>SUM(ENERO:DICIEMBRE!AX252)</f>
        <v>0</v>
      </c>
      <c r="AY252" s="56" t="str">
        <f t="shared" si="185"/>
        <v/>
      </c>
      <c r="AZ252" s="56"/>
      <c r="BA252" s="56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6"/>
      <c r="BM252" s="56"/>
      <c r="BN252" s="56"/>
      <c r="BO252" s="56"/>
      <c r="CA252" s="18" t="str">
        <f t="shared" si="186"/>
        <v/>
      </c>
      <c r="CB252" s="18" t="str">
        <f t="shared" si="169"/>
        <v/>
      </c>
      <c r="CC252" s="18" t="str">
        <f t="shared" si="170"/>
        <v/>
      </c>
      <c r="CD252" s="18" t="str">
        <f t="shared" si="171"/>
        <v/>
      </c>
      <c r="CE252" s="18" t="str">
        <f t="shared" si="172"/>
        <v/>
      </c>
      <c r="CF252" s="18" t="str">
        <f t="shared" si="173"/>
        <v/>
      </c>
      <c r="CG252" s="18" t="str">
        <f t="shared" si="174"/>
        <v/>
      </c>
      <c r="CH252" s="18" t="str">
        <f t="shared" si="175"/>
        <v/>
      </c>
      <c r="CI252" s="18" t="str">
        <f t="shared" si="176"/>
        <v/>
      </c>
      <c r="CJ252" s="56"/>
      <c r="CK252" s="56"/>
      <c r="CM252" s="56"/>
      <c r="CN252" s="56"/>
      <c r="CO252" s="458">
        <f t="shared" si="177"/>
        <v>0</v>
      </c>
      <c r="CP252" s="459">
        <f t="shared" si="178"/>
        <v>0</v>
      </c>
      <c r="CQ252" s="459">
        <f t="shared" si="179"/>
        <v>0</v>
      </c>
      <c r="CR252" s="459">
        <f t="shared" si="180"/>
        <v>0</v>
      </c>
      <c r="CS252" s="459">
        <f t="shared" si="180"/>
        <v>0</v>
      </c>
      <c r="CT252" s="459">
        <f t="shared" si="181"/>
        <v>0</v>
      </c>
      <c r="CU252" s="459">
        <f t="shared" si="182"/>
        <v>0</v>
      </c>
      <c r="CV252" s="459">
        <f t="shared" si="183"/>
        <v>0</v>
      </c>
      <c r="CW252" s="459">
        <f t="shared" si="184"/>
        <v>0</v>
      </c>
    </row>
    <row r="253" spans="1:103" x14ac:dyDescent="0.25">
      <c r="A253" s="3125" t="s">
        <v>221</v>
      </c>
      <c r="B253" s="3181"/>
      <c r="C253" s="463">
        <f t="shared" ref="C253:C292" si="188">SUM(D253+E253)</f>
        <v>10</v>
      </c>
      <c r="D253" s="457">
        <f t="shared" si="187"/>
        <v>0</v>
      </c>
      <c r="E253" s="464">
        <f t="shared" si="187"/>
        <v>10</v>
      </c>
      <c r="F253" s="41">
        <f>SUM(ENERO:DICIEMBRE!F253)</f>
        <v>0</v>
      </c>
      <c r="G253" s="41">
        <f>SUM(ENERO:DICIEMBRE!G253)</f>
        <v>0</v>
      </c>
      <c r="H253" s="41">
        <f>SUM(ENERO:DICIEMBRE!H253)</f>
        <v>0</v>
      </c>
      <c r="I253" s="41">
        <f>SUM(ENERO:DICIEMBRE!I253)</f>
        <v>0</v>
      </c>
      <c r="J253" s="41">
        <f>SUM(ENERO:DICIEMBRE!J253)</f>
        <v>0</v>
      </c>
      <c r="K253" s="41">
        <f>SUM(ENERO:DICIEMBRE!K253)</f>
        <v>2</v>
      </c>
      <c r="L253" s="41">
        <f>SUM(ENERO:DICIEMBRE!L253)</f>
        <v>0</v>
      </c>
      <c r="M253" s="41">
        <f>SUM(ENERO:DICIEMBRE!M253)</f>
        <v>8</v>
      </c>
      <c r="N253" s="41">
        <f>SUM(ENERO:DICIEMBRE!N253)</f>
        <v>0</v>
      </c>
      <c r="O253" s="41">
        <f>SUM(ENERO:DICIEMBRE!O253)</f>
        <v>0</v>
      </c>
      <c r="P253" s="41">
        <f>SUM(ENERO:DICIEMBRE!P253)</f>
        <v>0</v>
      </c>
      <c r="Q253" s="41">
        <f>SUM(ENERO:DICIEMBRE!Q253)</f>
        <v>0</v>
      </c>
      <c r="R253" s="41">
        <f>SUM(ENERO:DICIEMBRE!R253)</f>
        <v>0</v>
      </c>
      <c r="S253" s="41">
        <f>SUM(ENERO:DICIEMBRE!S253)</f>
        <v>0</v>
      </c>
      <c r="T253" s="41">
        <f>SUM(ENERO:DICIEMBRE!T253)</f>
        <v>0</v>
      </c>
      <c r="U253" s="41">
        <f>SUM(ENERO:DICIEMBRE!U253)</f>
        <v>0</v>
      </c>
      <c r="V253" s="41">
        <f>SUM(ENERO:DICIEMBRE!V253)</f>
        <v>0</v>
      </c>
      <c r="W253" s="41">
        <f>SUM(ENERO:DICIEMBRE!W253)</f>
        <v>0</v>
      </c>
      <c r="X253" s="41">
        <f>SUM(ENERO:DICIEMBRE!X253)</f>
        <v>0</v>
      </c>
      <c r="Y253" s="41">
        <f>SUM(ENERO:DICIEMBRE!Y253)</f>
        <v>0</v>
      </c>
      <c r="Z253" s="41">
        <f>SUM(ENERO:DICIEMBRE!Z253)</f>
        <v>0</v>
      </c>
      <c r="AA253" s="41">
        <f>SUM(ENERO:DICIEMBRE!AA253)</f>
        <v>0</v>
      </c>
      <c r="AB253" s="41">
        <f>SUM(ENERO:DICIEMBRE!AB253)</f>
        <v>0</v>
      </c>
      <c r="AC253" s="41">
        <f>SUM(ENERO:DICIEMBRE!AC253)</f>
        <v>0</v>
      </c>
      <c r="AD253" s="41">
        <f>SUM(ENERO:DICIEMBRE!AD253)</f>
        <v>0</v>
      </c>
      <c r="AE253" s="41">
        <f>SUM(ENERO:DICIEMBRE!AE253)</f>
        <v>0</v>
      </c>
      <c r="AF253" s="41">
        <f>SUM(ENERO:DICIEMBRE!AF253)</f>
        <v>0</v>
      </c>
      <c r="AG253" s="41">
        <f>SUM(ENERO:DICIEMBRE!AG253)</f>
        <v>0</v>
      </c>
      <c r="AH253" s="41">
        <f>SUM(ENERO:DICIEMBRE!AH253)</f>
        <v>0</v>
      </c>
      <c r="AI253" s="41">
        <f>SUM(ENERO:DICIEMBRE!AI253)</f>
        <v>0</v>
      </c>
      <c r="AJ253" s="41">
        <f>SUM(ENERO:DICIEMBRE!AJ253)</f>
        <v>0</v>
      </c>
      <c r="AK253" s="41">
        <f>SUM(ENERO:DICIEMBRE!AK253)</f>
        <v>0</v>
      </c>
      <c r="AL253" s="41">
        <f>SUM(ENERO:DICIEMBRE!AL253)</f>
        <v>0</v>
      </c>
      <c r="AM253" s="41">
        <f>SUM(ENERO:DICIEMBRE!AM253)</f>
        <v>0</v>
      </c>
      <c r="AN253" s="41">
        <f>SUM(ENERO:DICIEMBRE!AN253)</f>
        <v>0</v>
      </c>
      <c r="AO253" s="41">
        <f>SUM(ENERO:DICIEMBRE!AO253)</f>
        <v>0</v>
      </c>
      <c r="AP253" s="41">
        <f>SUM(ENERO:DICIEMBRE!AP253)</f>
        <v>7</v>
      </c>
      <c r="AQ253" s="41">
        <f>SUM(ENERO:DICIEMBRE!AQ253)</f>
        <v>0</v>
      </c>
      <c r="AR253" s="41">
        <f>SUM(ENERO:DICIEMBRE!AR253)</f>
        <v>0</v>
      </c>
      <c r="AS253" s="41">
        <f>SUM(ENERO:DICIEMBRE!AS253)</f>
        <v>0</v>
      </c>
      <c r="AT253" s="41">
        <f>SUM(ENERO:DICIEMBRE!AT253)</f>
        <v>0</v>
      </c>
      <c r="AU253" s="41">
        <f>SUM(ENERO:DICIEMBRE!AU253)</f>
        <v>0</v>
      </c>
      <c r="AV253" s="41">
        <f>SUM(ENERO:DICIEMBRE!AV253)</f>
        <v>5</v>
      </c>
      <c r="AW253" s="41">
        <f>SUM(ENERO:DICIEMBRE!AW253)</f>
        <v>0</v>
      </c>
      <c r="AX253" s="41">
        <f>SUM(ENERO:DICIEMBRE!AX253)</f>
        <v>0</v>
      </c>
      <c r="AY253" s="56" t="str">
        <f t="shared" si="185"/>
        <v/>
      </c>
      <c r="AZ253" s="56"/>
      <c r="BA253" s="56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6"/>
      <c r="BM253" s="56"/>
      <c r="BN253" s="56"/>
      <c r="BO253" s="56"/>
      <c r="CA253" s="18" t="str">
        <f t="shared" si="186"/>
        <v/>
      </c>
      <c r="CB253" s="18" t="str">
        <f t="shared" si="169"/>
        <v/>
      </c>
      <c r="CC253" s="18" t="str">
        <f t="shared" si="170"/>
        <v/>
      </c>
      <c r="CD253" s="18" t="str">
        <f t="shared" si="171"/>
        <v/>
      </c>
      <c r="CE253" s="18" t="str">
        <f t="shared" si="172"/>
        <v/>
      </c>
      <c r="CF253" s="18" t="str">
        <f t="shared" si="173"/>
        <v/>
      </c>
      <c r="CG253" s="18" t="str">
        <f t="shared" si="174"/>
        <v/>
      </c>
      <c r="CH253" s="18" t="str">
        <f t="shared" si="175"/>
        <v/>
      </c>
      <c r="CI253" s="18" t="str">
        <f t="shared" si="176"/>
        <v/>
      </c>
      <c r="CJ253" s="56"/>
      <c r="CK253" s="56"/>
      <c r="CM253" s="56"/>
      <c r="CN253" s="56"/>
      <c r="CO253" s="458">
        <f t="shared" si="177"/>
        <v>0</v>
      </c>
      <c r="CP253" s="459">
        <f t="shared" si="178"/>
        <v>0</v>
      </c>
      <c r="CQ253" s="459">
        <f t="shared" si="179"/>
        <v>0</v>
      </c>
      <c r="CR253" s="459">
        <f t="shared" si="180"/>
        <v>0</v>
      </c>
      <c r="CS253" s="459">
        <f t="shared" si="180"/>
        <v>0</v>
      </c>
      <c r="CT253" s="459">
        <f t="shared" si="181"/>
        <v>0</v>
      </c>
      <c r="CU253" s="459">
        <f t="shared" si="182"/>
        <v>0</v>
      </c>
      <c r="CV253" s="459">
        <f t="shared" si="183"/>
        <v>0</v>
      </c>
      <c r="CW253" s="459">
        <f t="shared" si="184"/>
        <v>0</v>
      </c>
    </row>
    <row r="254" spans="1:103" x14ac:dyDescent="0.25">
      <c r="A254" s="3036" t="s">
        <v>222</v>
      </c>
      <c r="B254" s="435" t="s">
        <v>223</v>
      </c>
      <c r="C254" s="434">
        <f t="shared" si="188"/>
        <v>10</v>
      </c>
      <c r="D254" s="375">
        <f>SUM(H254+J254+L254+N254+P254+R254+T254+V254+X254+Z254+AB254+AD254+AF254+AH254+AJ254+AL254)</f>
        <v>1</v>
      </c>
      <c r="E254" s="435">
        <f>SUM(I254+K254+M254+O254+Q254+S254+U254+W254+Y254+AA254+AC254+AE254+AG254+AI254+AK254+AM254)</f>
        <v>9</v>
      </c>
      <c r="F254" s="41">
        <f>SUM(ENERO:DICIEMBRE!F254)</f>
        <v>0</v>
      </c>
      <c r="G254" s="41">
        <f>SUM(ENERO:DICIEMBRE!G254)</f>
        <v>0</v>
      </c>
      <c r="H254" s="41">
        <f>SUM(ENERO:DICIEMBRE!H254)</f>
        <v>0</v>
      </c>
      <c r="I254" s="41">
        <f>SUM(ENERO:DICIEMBRE!I254)</f>
        <v>0</v>
      </c>
      <c r="J254" s="41">
        <f>SUM(ENERO:DICIEMBRE!J254)</f>
        <v>0</v>
      </c>
      <c r="K254" s="41">
        <f>SUM(ENERO:DICIEMBRE!K254)</f>
        <v>3</v>
      </c>
      <c r="L254" s="41">
        <f>SUM(ENERO:DICIEMBRE!L254)</f>
        <v>1</v>
      </c>
      <c r="M254" s="41">
        <f>SUM(ENERO:DICIEMBRE!M254)</f>
        <v>6</v>
      </c>
      <c r="N254" s="41">
        <f>SUM(ENERO:DICIEMBRE!N254)</f>
        <v>0</v>
      </c>
      <c r="O254" s="41">
        <f>SUM(ENERO:DICIEMBRE!O254)</f>
        <v>0</v>
      </c>
      <c r="P254" s="41">
        <f>SUM(ENERO:DICIEMBRE!P254)</f>
        <v>0</v>
      </c>
      <c r="Q254" s="41">
        <f>SUM(ENERO:DICIEMBRE!Q254)</f>
        <v>0</v>
      </c>
      <c r="R254" s="41">
        <f>SUM(ENERO:DICIEMBRE!R254)</f>
        <v>0</v>
      </c>
      <c r="S254" s="41">
        <f>SUM(ENERO:DICIEMBRE!S254)</f>
        <v>0</v>
      </c>
      <c r="T254" s="41">
        <f>SUM(ENERO:DICIEMBRE!T254)</f>
        <v>0</v>
      </c>
      <c r="U254" s="41">
        <f>SUM(ENERO:DICIEMBRE!U254)</f>
        <v>0</v>
      </c>
      <c r="V254" s="41">
        <f>SUM(ENERO:DICIEMBRE!V254)</f>
        <v>0</v>
      </c>
      <c r="W254" s="41">
        <f>SUM(ENERO:DICIEMBRE!W254)</f>
        <v>0</v>
      </c>
      <c r="X254" s="41">
        <f>SUM(ENERO:DICIEMBRE!X254)</f>
        <v>0</v>
      </c>
      <c r="Y254" s="41">
        <f>SUM(ENERO:DICIEMBRE!Y254)</f>
        <v>0</v>
      </c>
      <c r="Z254" s="41">
        <f>SUM(ENERO:DICIEMBRE!Z254)</f>
        <v>0</v>
      </c>
      <c r="AA254" s="41">
        <f>SUM(ENERO:DICIEMBRE!AA254)</f>
        <v>0</v>
      </c>
      <c r="AB254" s="41">
        <f>SUM(ENERO:DICIEMBRE!AB254)</f>
        <v>0</v>
      </c>
      <c r="AC254" s="41">
        <f>SUM(ENERO:DICIEMBRE!AC254)</f>
        <v>0</v>
      </c>
      <c r="AD254" s="41">
        <f>SUM(ENERO:DICIEMBRE!AD254)</f>
        <v>0</v>
      </c>
      <c r="AE254" s="41">
        <f>SUM(ENERO:DICIEMBRE!AE254)</f>
        <v>0</v>
      </c>
      <c r="AF254" s="41">
        <f>SUM(ENERO:DICIEMBRE!AF254)</f>
        <v>0</v>
      </c>
      <c r="AG254" s="41">
        <f>SUM(ENERO:DICIEMBRE!AG254)</f>
        <v>0</v>
      </c>
      <c r="AH254" s="41">
        <f>SUM(ENERO:DICIEMBRE!AH254)</f>
        <v>0</v>
      </c>
      <c r="AI254" s="41">
        <f>SUM(ENERO:DICIEMBRE!AI254)</f>
        <v>0</v>
      </c>
      <c r="AJ254" s="41">
        <f>SUM(ENERO:DICIEMBRE!AJ254)</f>
        <v>0</v>
      </c>
      <c r="AK254" s="41">
        <f>SUM(ENERO:DICIEMBRE!AK254)</f>
        <v>0</v>
      </c>
      <c r="AL254" s="41">
        <f>SUM(ENERO:DICIEMBRE!AL254)</f>
        <v>0</v>
      </c>
      <c r="AM254" s="41">
        <f>SUM(ENERO:DICIEMBRE!AM254)</f>
        <v>0</v>
      </c>
      <c r="AN254" s="41">
        <f>SUM(ENERO:DICIEMBRE!AN254)</f>
        <v>0</v>
      </c>
      <c r="AO254" s="41">
        <f>SUM(ENERO:DICIEMBRE!AO254)</f>
        <v>0</v>
      </c>
      <c r="AP254" s="41">
        <f>SUM(ENERO:DICIEMBRE!AP254)</f>
        <v>8</v>
      </c>
      <c r="AQ254" s="41">
        <f>SUM(ENERO:DICIEMBRE!AQ254)</f>
        <v>0</v>
      </c>
      <c r="AR254" s="41">
        <f>SUM(ENERO:DICIEMBRE!AR254)</f>
        <v>0</v>
      </c>
      <c r="AS254" s="41">
        <f>SUM(ENERO:DICIEMBRE!AS254)</f>
        <v>0</v>
      </c>
      <c r="AT254" s="41">
        <f>SUM(ENERO:DICIEMBRE!AT254)</f>
        <v>0</v>
      </c>
      <c r="AU254" s="41">
        <f>SUM(ENERO:DICIEMBRE!AU254)</f>
        <v>0</v>
      </c>
      <c r="AV254" s="41">
        <f>SUM(ENERO:DICIEMBRE!AV254)</f>
        <v>4</v>
      </c>
      <c r="AW254" s="41">
        <f>SUM(ENERO:DICIEMBRE!AW254)</f>
        <v>0</v>
      </c>
      <c r="AX254" s="41">
        <f>SUM(ENERO:DICIEMBRE!AX254)</f>
        <v>0</v>
      </c>
      <c r="AY254" s="56" t="str">
        <f t="shared" si="185"/>
        <v/>
      </c>
      <c r="AZ254" s="56"/>
      <c r="BA254" s="56"/>
      <c r="BB254" s="56"/>
      <c r="BC254" s="56"/>
      <c r="BD254" s="56"/>
      <c r="BE254" s="56"/>
      <c r="BF254" s="56"/>
      <c r="BG254" s="56"/>
      <c r="BH254" s="56"/>
      <c r="BI254" s="56"/>
      <c r="BJ254" s="56"/>
      <c r="BK254" s="56"/>
      <c r="BL254" s="56"/>
      <c r="BM254" s="56"/>
      <c r="BN254" s="56"/>
      <c r="BO254" s="56"/>
      <c r="CA254" s="18" t="str">
        <f t="shared" si="186"/>
        <v/>
      </c>
      <c r="CB254" s="18" t="str">
        <f t="shared" si="169"/>
        <v/>
      </c>
      <c r="CC254" s="18" t="str">
        <f t="shared" si="170"/>
        <v/>
      </c>
      <c r="CD254" s="18" t="str">
        <f t="shared" si="171"/>
        <v/>
      </c>
      <c r="CE254" s="18" t="str">
        <f t="shared" si="172"/>
        <v/>
      </c>
      <c r="CF254" s="18" t="str">
        <f t="shared" si="173"/>
        <v/>
      </c>
      <c r="CG254" s="18" t="str">
        <f t="shared" si="174"/>
        <v/>
      </c>
      <c r="CH254" s="18" t="str">
        <f t="shared" si="175"/>
        <v/>
      </c>
      <c r="CI254" s="18" t="str">
        <f t="shared" si="176"/>
        <v/>
      </c>
      <c r="CJ254" s="56"/>
      <c r="CK254" s="56"/>
      <c r="CM254" s="56"/>
      <c r="CN254" s="56"/>
      <c r="CO254" s="458">
        <f t="shared" si="177"/>
        <v>0</v>
      </c>
      <c r="CP254" s="459">
        <f t="shared" si="178"/>
        <v>0</v>
      </c>
      <c r="CQ254" s="459">
        <f t="shared" si="179"/>
        <v>0</v>
      </c>
      <c r="CR254" s="459">
        <f t="shared" si="180"/>
        <v>0</v>
      </c>
      <c r="CS254" s="459">
        <f t="shared" si="180"/>
        <v>0</v>
      </c>
      <c r="CT254" s="459">
        <f t="shared" si="181"/>
        <v>0</v>
      </c>
      <c r="CU254" s="459">
        <f t="shared" si="182"/>
        <v>0</v>
      </c>
      <c r="CV254" s="459">
        <f t="shared" si="183"/>
        <v>0</v>
      </c>
      <c r="CW254" s="459">
        <f t="shared" si="184"/>
        <v>0</v>
      </c>
    </row>
    <row r="255" spans="1:103" x14ac:dyDescent="0.25">
      <c r="A255" s="3037"/>
      <c r="B255" s="377" t="s">
        <v>224</v>
      </c>
      <c r="C255" s="387">
        <f t="shared" si="188"/>
        <v>24</v>
      </c>
      <c r="D255" s="388">
        <f>SUM(H255+J255+L255+N255+P255+R255+T255+V255+X255+Z255+AB255+AD255+AF255+AH255+AJ255+AL255)</f>
        <v>3</v>
      </c>
      <c r="E255" s="369">
        <f>SUM(I255+K255+M255+O255+Q255+S255+U255+W255+Y255+AA255+AC255+AE255+AG255+AI255+AK255+AM255)</f>
        <v>21</v>
      </c>
      <c r="F255" s="41">
        <f>SUM(ENERO:DICIEMBRE!F255)</f>
        <v>0</v>
      </c>
      <c r="G255" s="41">
        <f>SUM(ENERO:DICIEMBRE!G255)</f>
        <v>0</v>
      </c>
      <c r="H255" s="41">
        <f>SUM(ENERO:DICIEMBRE!H255)</f>
        <v>0</v>
      </c>
      <c r="I255" s="41">
        <f>SUM(ENERO:DICIEMBRE!I255)</f>
        <v>0</v>
      </c>
      <c r="J255" s="41">
        <f>SUM(ENERO:DICIEMBRE!J255)</f>
        <v>1</v>
      </c>
      <c r="K255" s="41">
        <f>SUM(ENERO:DICIEMBRE!K255)</f>
        <v>4</v>
      </c>
      <c r="L255" s="41">
        <f>SUM(ENERO:DICIEMBRE!L255)</f>
        <v>2</v>
      </c>
      <c r="M255" s="41">
        <f>SUM(ENERO:DICIEMBRE!M255)</f>
        <v>17</v>
      </c>
      <c r="N255" s="41">
        <f>SUM(ENERO:DICIEMBRE!N255)</f>
        <v>0</v>
      </c>
      <c r="O255" s="41">
        <f>SUM(ENERO:DICIEMBRE!O255)</f>
        <v>0</v>
      </c>
      <c r="P255" s="41">
        <f>SUM(ENERO:DICIEMBRE!P255)</f>
        <v>0</v>
      </c>
      <c r="Q255" s="41">
        <f>SUM(ENERO:DICIEMBRE!Q255)</f>
        <v>0</v>
      </c>
      <c r="R255" s="41">
        <f>SUM(ENERO:DICIEMBRE!R255)</f>
        <v>0</v>
      </c>
      <c r="S255" s="41">
        <f>SUM(ENERO:DICIEMBRE!S255)</f>
        <v>0</v>
      </c>
      <c r="T255" s="41">
        <f>SUM(ENERO:DICIEMBRE!T255)</f>
        <v>0</v>
      </c>
      <c r="U255" s="41">
        <f>SUM(ENERO:DICIEMBRE!U255)</f>
        <v>0</v>
      </c>
      <c r="V255" s="41">
        <f>SUM(ENERO:DICIEMBRE!V255)</f>
        <v>0</v>
      </c>
      <c r="W255" s="41">
        <f>SUM(ENERO:DICIEMBRE!W255)</f>
        <v>0</v>
      </c>
      <c r="X255" s="41">
        <f>SUM(ENERO:DICIEMBRE!X255)</f>
        <v>0</v>
      </c>
      <c r="Y255" s="41">
        <f>SUM(ENERO:DICIEMBRE!Y255)</f>
        <v>0</v>
      </c>
      <c r="Z255" s="41">
        <f>SUM(ENERO:DICIEMBRE!Z255)</f>
        <v>0</v>
      </c>
      <c r="AA255" s="41">
        <f>SUM(ENERO:DICIEMBRE!AA255)</f>
        <v>0</v>
      </c>
      <c r="AB255" s="41">
        <f>SUM(ENERO:DICIEMBRE!AB255)</f>
        <v>0</v>
      </c>
      <c r="AC255" s="41">
        <f>SUM(ENERO:DICIEMBRE!AC255)</f>
        <v>0</v>
      </c>
      <c r="AD255" s="41">
        <f>SUM(ENERO:DICIEMBRE!AD255)</f>
        <v>0</v>
      </c>
      <c r="AE255" s="41">
        <f>SUM(ENERO:DICIEMBRE!AE255)</f>
        <v>0</v>
      </c>
      <c r="AF255" s="41">
        <f>SUM(ENERO:DICIEMBRE!AF255)</f>
        <v>0</v>
      </c>
      <c r="AG255" s="41">
        <f>SUM(ENERO:DICIEMBRE!AG255)</f>
        <v>0</v>
      </c>
      <c r="AH255" s="41">
        <f>SUM(ENERO:DICIEMBRE!AH255)</f>
        <v>0</v>
      </c>
      <c r="AI255" s="41">
        <f>SUM(ENERO:DICIEMBRE!AI255)</f>
        <v>0</v>
      </c>
      <c r="AJ255" s="41">
        <f>SUM(ENERO:DICIEMBRE!AJ255)</f>
        <v>0</v>
      </c>
      <c r="AK255" s="41">
        <f>SUM(ENERO:DICIEMBRE!AK255)</f>
        <v>0</v>
      </c>
      <c r="AL255" s="41">
        <f>SUM(ENERO:DICIEMBRE!AL255)</f>
        <v>0</v>
      </c>
      <c r="AM255" s="41">
        <f>SUM(ENERO:DICIEMBRE!AM255)</f>
        <v>0</v>
      </c>
      <c r="AN255" s="41">
        <f>SUM(ENERO:DICIEMBRE!AN255)</f>
        <v>0</v>
      </c>
      <c r="AO255" s="41">
        <f>SUM(ENERO:DICIEMBRE!AO255)</f>
        <v>0</v>
      </c>
      <c r="AP255" s="41">
        <f>SUM(ENERO:DICIEMBRE!AP255)</f>
        <v>22</v>
      </c>
      <c r="AQ255" s="41">
        <f>SUM(ENERO:DICIEMBRE!AQ255)</f>
        <v>0</v>
      </c>
      <c r="AR255" s="41">
        <f>SUM(ENERO:DICIEMBRE!AR255)</f>
        <v>0</v>
      </c>
      <c r="AS255" s="41">
        <f>SUM(ENERO:DICIEMBRE!AS255)</f>
        <v>0</v>
      </c>
      <c r="AT255" s="41">
        <f>SUM(ENERO:DICIEMBRE!AT255)</f>
        <v>0</v>
      </c>
      <c r="AU255" s="41">
        <f>SUM(ENERO:DICIEMBRE!AU255)</f>
        <v>0</v>
      </c>
      <c r="AV255" s="41">
        <f>SUM(ENERO:DICIEMBRE!AV255)</f>
        <v>12</v>
      </c>
      <c r="AW255" s="41">
        <f>SUM(ENERO:DICIEMBRE!AW255)</f>
        <v>0</v>
      </c>
      <c r="AX255" s="41">
        <f>SUM(ENERO:DICIEMBRE!AX255)</f>
        <v>0</v>
      </c>
      <c r="AY255" s="56" t="str">
        <f t="shared" si="185"/>
        <v/>
      </c>
      <c r="AZ255" s="56"/>
      <c r="BA255" s="56"/>
      <c r="BB255" s="56"/>
      <c r="BC255" s="56"/>
      <c r="BD255" s="56"/>
      <c r="BE255" s="56"/>
      <c r="BF255" s="56"/>
      <c r="BG255" s="56"/>
      <c r="BH255" s="56"/>
      <c r="BI255" s="56"/>
      <c r="BJ255" s="56"/>
      <c r="BK255" s="56"/>
      <c r="BL255" s="56"/>
      <c r="BM255" s="56"/>
      <c r="BN255" s="56"/>
      <c r="BO255" s="56"/>
      <c r="CA255" s="18" t="str">
        <f t="shared" si="186"/>
        <v/>
      </c>
      <c r="CB255" s="18" t="str">
        <f t="shared" si="169"/>
        <v/>
      </c>
      <c r="CC255" s="18" t="str">
        <f t="shared" si="170"/>
        <v/>
      </c>
      <c r="CD255" s="18" t="str">
        <f t="shared" si="171"/>
        <v/>
      </c>
      <c r="CE255" s="18" t="str">
        <f t="shared" si="172"/>
        <v/>
      </c>
      <c r="CF255" s="18" t="str">
        <f t="shared" si="173"/>
        <v/>
      </c>
      <c r="CG255" s="18" t="str">
        <f t="shared" si="174"/>
        <v/>
      </c>
      <c r="CH255" s="18" t="str">
        <f t="shared" si="175"/>
        <v/>
      </c>
      <c r="CI255" s="18" t="str">
        <f t="shared" si="176"/>
        <v/>
      </c>
      <c r="CJ255" s="56"/>
      <c r="CK255" s="56"/>
      <c r="CM255" s="56"/>
      <c r="CN255" s="56"/>
      <c r="CO255" s="458">
        <f t="shared" si="177"/>
        <v>0</v>
      </c>
      <c r="CP255" s="459">
        <f t="shared" si="178"/>
        <v>0</v>
      </c>
      <c r="CQ255" s="459">
        <f t="shared" si="179"/>
        <v>0</v>
      </c>
      <c r="CR255" s="459">
        <f t="shared" si="180"/>
        <v>0</v>
      </c>
      <c r="CS255" s="459">
        <f t="shared" si="180"/>
        <v>0</v>
      </c>
      <c r="CT255" s="459">
        <f t="shared" si="181"/>
        <v>0</v>
      </c>
      <c r="CU255" s="459">
        <f t="shared" si="182"/>
        <v>0</v>
      </c>
      <c r="CV255" s="459">
        <f t="shared" si="183"/>
        <v>0</v>
      </c>
      <c r="CW255" s="459">
        <f t="shared" si="184"/>
        <v>0</v>
      </c>
    </row>
    <row r="256" spans="1:103" s="56" customFormat="1" x14ac:dyDescent="0.25">
      <c r="A256" s="465" t="s">
        <v>225</v>
      </c>
      <c r="B256" s="466"/>
      <c r="C256" s="62">
        <f t="shared" si="188"/>
        <v>183</v>
      </c>
      <c r="D256" s="63">
        <f t="shared" si="187"/>
        <v>55</v>
      </c>
      <c r="E256" s="291">
        <f t="shared" si="187"/>
        <v>128</v>
      </c>
      <c r="F256" s="41">
        <f>SUM(ENERO:DICIEMBRE!F256)</f>
        <v>0</v>
      </c>
      <c r="G256" s="41">
        <f>SUM(ENERO:DICIEMBRE!G256)</f>
        <v>0</v>
      </c>
      <c r="H256" s="41">
        <f>SUM(ENERO:DICIEMBRE!H256)</f>
        <v>3</v>
      </c>
      <c r="I256" s="41">
        <f>SUM(ENERO:DICIEMBRE!I256)</f>
        <v>2</v>
      </c>
      <c r="J256" s="41">
        <f>SUM(ENERO:DICIEMBRE!J256)</f>
        <v>7</v>
      </c>
      <c r="K256" s="41">
        <f>SUM(ENERO:DICIEMBRE!K256)</f>
        <v>13</v>
      </c>
      <c r="L256" s="41">
        <f>SUM(ENERO:DICIEMBRE!L256)</f>
        <v>9</v>
      </c>
      <c r="M256" s="41">
        <f>SUM(ENERO:DICIEMBRE!M256)</f>
        <v>34</v>
      </c>
      <c r="N256" s="41">
        <f>SUM(ENERO:DICIEMBRE!N256)</f>
        <v>5</v>
      </c>
      <c r="O256" s="41">
        <f>SUM(ENERO:DICIEMBRE!O256)</f>
        <v>6</v>
      </c>
      <c r="P256" s="41">
        <f>SUM(ENERO:DICIEMBRE!P256)</f>
        <v>3</v>
      </c>
      <c r="Q256" s="41">
        <f>SUM(ENERO:DICIEMBRE!Q256)</f>
        <v>7</v>
      </c>
      <c r="R256" s="41">
        <f>SUM(ENERO:DICIEMBRE!R256)</f>
        <v>1</v>
      </c>
      <c r="S256" s="41">
        <f>SUM(ENERO:DICIEMBRE!S256)</f>
        <v>3</v>
      </c>
      <c r="T256" s="41">
        <f>SUM(ENERO:DICIEMBRE!T256)</f>
        <v>2</v>
      </c>
      <c r="U256" s="41">
        <f>SUM(ENERO:DICIEMBRE!U256)</f>
        <v>6</v>
      </c>
      <c r="V256" s="41">
        <f>SUM(ENERO:DICIEMBRE!V256)</f>
        <v>2</v>
      </c>
      <c r="W256" s="41">
        <f>SUM(ENERO:DICIEMBRE!W256)</f>
        <v>9</v>
      </c>
      <c r="X256" s="41">
        <f>SUM(ENERO:DICIEMBRE!X256)</f>
        <v>5</v>
      </c>
      <c r="Y256" s="41">
        <f>SUM(ENERO:DICIEMBRE!Y256)</f>
        <v>6</v>
      </c>
      <c r="Z256" s="41">
        <f>SUM(ENERO:DICIEMBRE!Z256)</f>
        <v>2</v>
      </c>
      <c r="AA256" s="41">
        <f>SUM(ENERO:DICIEMBRE!AA256)</f>
        <v>6</v>
      </c>
      <c r="AB256" s="41">
        <f>SUM(ENERO:DICIEMBRE!AB256)</f>
        <v>5</v>
      </c>
      <c r="AC256" s="41">
        <f>SUM(ENERO:DICIEMBRE!AC256)</f>
        <v>6</v>
      </c>
      <c r="AD256" s="41">
        <f>SUM(ENERO:DICIEMBRE!AD256)</f>
        <v>6</v>
      </c>
      <c r="AE256" s="41">
        <f>SUM(ENERO:DICIEMBRE!AE256)</f>
        <v>12</v>
      </c>
      <c r="AF256" s="41">
        <f>SUM(ENERO:DICIEMBRE!AF256)</f>
        <v>3</v>
      </c>
      <c r="AG256" s="41">
        <f>SUM(ENERO:DICIEMBRE!AG256)</f>
        <v>10</v>
      </c>
      <c r="AH256" s="41">
        <f>SUM(ENERO:DICIEMBRE!AH256)</f>
        <v>1</v>
      </c>
      <c r="AI256" s="41">
        <f>SUM(ENERO:DICIEMBRE!AI256)</f>
        <v>3</v>
      </c>
      <c r="AJ256" s="41">
        <f>SUM(ENERO:DICIEMBRE!AJ256)</f>
        <v>1</v>
      </c>
      <c r="AK256" s="41">
        <f>SUM(ENERO:DICIEMBRE!AK256)</f>
        <v>3</v>
      </c>
      <c r="AL256" s="41">
        <f>SUM(ENERO:DICIEMBRE!AL256)</f>
        <v>0</v>
      </c>
      <c r="AM256" s="41">
        <f>SUM(ENERO:DICIEMBRE!AM256)</f>
        <v>2</v>
      </c>
      <c r="AN256" s="41">
        <f>SUM(ENERO:DICIEMBRE!AN256)</f>
        <v>2</v>
      </c>
      <c r="AO256" s="41">
        <f>SUM(ENERO:DICIEMBRE!AO256)</f>
        <v>3</v>
      </c>
      <c r="AP256" s="41">
        <f>SUM(ENERO:DICIEMBRE!AP256)</f>
        <v>56</v>
      </c>
      <c r="AQ256" s="41">
        <f>SUM(ENERO:DICIEMBRE!AQ256)</f>
        <v>0</v>
      </c>
      <c r="AR256" s="41">
        <f>SUM(ENERO:DICIEMBRE!AR256)</f>
        <v>0</v>
      </c>
      <c r="AS256" s="41">
        <f>SUM(ENERO:DICIEMBRE!AS256)</f>
        <v>0</v>
      </c>
      <c r="AT256" s="41">
        <f>SUM(ENERO:DICIEMBRE!AT256)</f>
        <v>0</v>
      </c>
      <c r="AU256" s="41">
        <f>SUM(ENERO:DICIEMBRE!AU256)</f>
        <v>0</v>
      </c>
      <c r="AV256" s="41">
        <f>SUM(ENERO:DICIEMBRE!AV256)</f>
        <v>21</v>
      </c>
      <c r="AW256" s="41">
        <f>SUM(ENERO:DICIEMBRE!AW256)</f>
        <v>0</v>
      </c>
      <c r="AX256" s="41">
        <f>SUM(ENERO:DICIEMBRE!AX256)</f>
        <v>1</v>
      </c>
      <c r="AY256" s="56" t="str">
        <f t="shared" si="185"/>
        <v/>
      </c>
      <c r="CA256" s="18" t="str">
        <f t="shared" si="186"/>
        <v/>
      </c>
      <c r="CB256" s="18" t="str">
        <f t="shared" si="169"/>
        <v/>
      </c>
      <c r="CC256" s="18" t="str">
        <f t="shared" si="170"/>
        <v/>
      </c>
      <c r="CD256" s="18" t="str">
        <f t="shared" si="171"/>
        <v/>
      </c>
      <c r="CE256" s="18" t="str">
        <f t="shared" si="172"/>
        <v/>
      </c>
      <c r="CF256" s="18" t="str">
        <f t="shared" si="173"/>
        <v/>
      </c>
      <c r="CG256" s="18" t="str">
        <f t="shared" si="174"/>
        <v/>
      </c>
      <c r="CH256" s="18" t="str">
        <f t="shared" si="175"/>
        <v/>
      </c>
      <c r="CI256" s="18" t="str">
        <f t="shared" si="176"/>
        <v/>
      </c>
      <c r="CL256"/>
      <c r="CO256" s="458">
        <f t="shared" si="177"/>
        <v>0</v>
      </c>
      <c r="CP256" s="459">
        <f t="shared" si="178"/>
        <v>0</v>
      </c>
      <c r="CQ256" s="459">
        <f t="shared" si="179"/>
        <v>0</v>
      </c>
      <c r="CR256" s="459">
        <f t="shared" si="180"/>
        <v>0</v>
      </c>
      <c r="CS256" s="459">
        <f t="shared" si="180"/>
        <v>0</v>
      </c>
      <c r="CT256" s="459">
        <f t="shared" si="181"/>
        <v>0</v>
      </c>
      <c r="CU256" s="459">
        <f t="shared" si="182"/>
        <v>0</v>
      </c>
      <c r="CV256" s="459">
        <f t="shared" si="183"/>
        <v>0</v>
      </c>
      <c r="CW256" s="459">
        <f t="shared" si="184"/>
        <v>0</v>
      </c>
    </row>
    <row r="257" spans="1:101" x14ac:dyDescent="0.25">
      <c r="A257" s="3036" t="s">
        <v>226</v>
      </c>
      <c r="B257" s="380" t="s">
        <v>227</v>
      </c>
      <c r="C257" s="378">
        <f t="shared" si="188"/>
        <v>16</v>
      </c>
      <c r="D257" s="379">
        <f t="shared" si="187"/>
        <v>3</v>
      </c>
      <c r="E257" s="380">
        <f t="shared" si="187"/>
        <v>13</v>
      </c>
      <c r="F257" s="41">
        <f>SUM(ENERO:DICIEMBRE!F257)</f>
        <v>0</v>
      </c>
      <c r="G257" s="41">
        <f>SUM(ENERO:DICIEMBRE!G257)</f>
        <v>0</v>
      </c>
      <c r="H257" s="41">
        <f>SUM(ENERO:DICIEMBRE!H257)</f>
        <v>0</v>
      </c>
      <c r="I257" s="41">
        <f>SUM(ENERO:DICIEMBRE!I257)</f>
        <v>0</v>
      </c>
      <c r="J257" s="41">
        <f>SUM(ENERO:DICIEMBRE!J257)</f>
        <v>0</v>
      </c>
      <c r="K257" s="41">
        <f>SUM(ENERO:DICIEMBRE!K257)</f>
        <v>1</v>
      </c>
      <c r="L257" s="41">
        <f>SUM(ENERO:DICIEMBRE!L257)</f>
        <v>1</v>
      </c>
      <c r="M257" s="41">
        <f>SUM(ENERO:DICIEMBRE!M257)</f>
        <v>1</v>
      </c>
      <c r="N257" s="41">
        <f>SUM(ENERO:DICIEMBRE!N257)</f>
        <v>0</v>
      </c>
      <c r="O257" s="41">
        <f>SUM(ENERO:DICIEMBRE!O257)</f>
        <v>1</v>
      </c>
      <c r="P257" s="41">
        <f>SUM(ENERO:DICIEMBRE!P257)</f>
        <v>0</v>
      </c>
      <c r="Q257" s="41">
        <f>SUM(ENERO:DICIEMBRE!Q257)</f>
        <v>2</v>
      </c>
      <c r="R257" s="41">
        <f>SUM(ENERO:DICIEMBRE!R257)</f>
        <v>0</v>
      </c>
      <c r="S257" s="41">
        <f>SUM(ENERO:DICIEMBRE!S257)</f>
        <v>0</v>
      </c>
      <c r="T257" s="41">
        <f>SUM(ENERO:DICIEMBRE!T257)</f>
        <v>0</v>
      </c>
      <c r="U257" s="41">
        <f>SUM(ENERO:DICIEMBRE!U257)</f>
        <v>0</v>
      </c>
      <c r="V257" s="41">
        <f>SUM(ENERO:DICIEMBRE!V257)</f>
        <v>1</v>
      </c>
      <c r="W257" s="41">
        <f>SUM(ENERO:DICIEMBRE!W257)</f>
        <v>1</v>
      </c>
      <c r="X257" s="41">
        <f>SUM(ENERO:DICIEMBRE!X257)</f>
        <v>0</v>
      </c>
      <c r="Y257" s="41">
        <f>SUM(ENERO:DICIEMBRE!Y257)</f>
        <v>1</v>
      </c>
      <c r="Z257" s="41">
        <f>SUM(ENERO:DICIEMBRE!Z257)</f>
        <v>0</v>
      </c>
      <c r="AA257" s="41">
        <f>SUM(ENERO:DICIEMBRE!AA257)</f>
        <v>1</v>
      </c>
      <c r="AB257" s="41">
        <f>SUM(ENERO:DICIEMBRE!AB257)</f>
        <v>0</v>
      </c>
      <c r="AC257" s="41">
        <f>SUM(ENERO:DICIEMBRE!AC257)</f>
        <v>0</v>
      </c>
      <c r="AD257" s="41">
        <f>SUM(ENERO:DICIEMBRE!AD257)</f>
        <v>0</v>
      </c>
      <c r="AE257" s="41">
        <f>SUM(ENERO:DICIEMBRE!AE257)</f>
        <v>2</v>
      </c>
      <c r="AF257" s="41">
        <f>SUM(ENERO:DICIEMBRE!AF257)</f>
        <v>0</v>
      </c>
      <c r="AG257" s="41">
        <f>SUM(ENERO:DICIEMBRE!AG257)</f>
        <v>1</v>
      </c>
      <c r="AH257" s="41">
        <f>SUM(ENERO:DICIEMBRE!AH257)</f>
        <v>1</v>
      </c>
      <c r="AI257" s="41">
        <f>SUM(ENERO:DICIEMBRE!AI257)</f>
        <v>0</v>
      </c>
      <c r="AJ257" s="41">
        <f>SUM(ENERO:DICIEMBRE!AJ257)</f>
        <v>0</v>
      </c>
      <c r="AK257" s="41">
        <f>SUM(ENERO:DICIEMBRE!AK257)</f>
        <v>1</v>
      </c>
      <c r="AL257" s="41">
        <f>SUM(ENERO:DICIEMBRE!AL257)</f>
        <v>0</v>
      </c>
      <c r="AM257" s="41">
        <f>SUM(ENERO:DICIEMBRE!AM257)</f>
        <v>1</v>
      </c>
      <c r="AN257" s="41">
        <f>SUM(ENERO:DICIEMBRE!AN257)</f>
        <v>0</v>
      </c>
      <c r="AO257" s="41">
        <f>SUM(ENERO:DICIEMBRE!AO257)</f>
        <v>0</v>
      </c>
      <c r="AP257" s="41">
        <f>SUM(ENERO:DICIEMBRE!AP257)</f>
        <v>3</v>
      </c>
      <c r="AQ257" s="41">
        <f>SUM(ENERO:DICIEMBRE!AQ257)</f>
        <v>0</v>
      </c>
      <c r="AR257" s="41">
        <f>SUM(ENERO:DICIEMBRE!AR257)</f>
        <v>0</v>
      </c>
      <c r="AS257" s="41">
        <f>SUM(ENERO:DICIEMBRE!AS257)</f>
        <v>0</v>
      </c>
      <c r="AT257" s="41">
        <f>SUM(ENERO:DICIEMBRE!AT257)</f>
        <v>0</v>
      </c>
      <c r="AU257" s="41">
        <f>SUM(ENERO:DICIEMBRE!AU257)</f>
        <v>0</v>
      </c>
      <c r="AV257" s="41">
        <f>SUM(ENERO:DICIEMBRE!AV257)</f>
        <v>1</v>
      </c>
      <c r="AW257" s="41">
        <f>SUM(ENERO:DICIEMBRE!AW257)</f>
        <v>0</v>
      </c>
      <c r="AX257" s="41">
        <f>SUM(ENERO:DICIEMBRE!AX257)</f>
        <v>0</v>
      </c>
      <c r="AY257" s="56" t="str">
        <f t="shared" si="185"/>
        <v/>
      </c>
      <c r="AZ257" s="56"/>
      <c r="BA257" s="56"/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CA257" s="18" t="str">
        <f t="shared" si="186"/>
        <v/>
      </c>
      <c r="CB257" s="18" t="str">
        <f t="shared" si="169"/>
        <v/>
      </c>
      <c r="CC257" s="18" t="str">
        <f t="shared" si="170"/>
        <v/>
      </c>
      <c r="CD257" s="18" t="str">
        <f t="shared" si="171"/>
        <v/>
      </c>
      <c r="CE257" s="18" t="str">
        <f t="shared" si="172"/>
        <v/>
      </c>
      <c r="CF257" s="18" t="str">
        <f t="shared" si="173"/>
        <v/>
      </c>
      <c r="CG257" s="18" t="str">
        <f t="shared" si="174"/>
        <v/>
      </c>
      <c r="CH257" s="18" t="str">
        <f t="shared" si="175"/>
        <v/>
      </c>
      <c r="CI257" s="18" t="str">
        <f t="shared" si="176"/>
        <v/>
      </c>
      <c r="CJ257" s="56"/>
      <c r="CK257" s="56"/>
      <c r="CM257" s="56"/>
      <c r="CN257" s="56"/>
      <c r="CO257" s="458">
        <f t="shared" si="177"/>
        <v>0</v>
      </c>
      <c r="CP257" s="459">
        <f t="shared" si="178"/>
        <v>0</v>
      </c>
      <c r="CQ257" s="459">
        <f t="shared" si="179"/>
        <v>0</v>
      </c>
      <c r="CR257" s="459">
        <f t="shared" si="180"/>
        <v>0</v>
      </c>
      <c r="CS257" s="459">
        <f t="shared" si="180"/>
        <v>0</v>
      </c>
      <c r="CT257" s="459">
        <f t="shared" si="181"/>
        <v>0</v>
      </c>
      <c r="CU257" s="459">
        <f t="shared" si="182"/>
        <v>0</v>
      </c>
      <c r="CV257" s="459">
        <f t="shared" si="183"/>
        <v>0</v>
      </c>
      <c r="CW257" s="459">
        <f t="shared" si="184"/>
        <v>0</v>
      </c>
    </row>
    <row r="258" spans="1:101" x14ac:dyDescent="0.25">
      <c r="A258" s="3051"/>
      <c r="B258" s="396" t="s">
        <v>228</v>
      </c>
      <c r="C258" s="397">
        <f t="shared" si="188"/>
        <v>7</v>
      </c>
      <c r="D258" s="398">
        <f t="shared" si="187"/>
        <v>1</v>
      </c>
      <c r="E258" s="396">
        <f t="shared" si="187"/>
        <v>6</v>
      </c>
      <c r="F258" s="41">
        <f>SUM(ENERO:DICIEMBRE!F258)</f>
        <v>0</v>
      </c>
      <c r="G258" s="41">
        <f>SUM(ENERO:DICIEMBRE!G258)</f>
        <v>0</v>
      </c>
      <c r="H258" s="41">
        <f>SUM(ENERO:DICIEMBRE!H258)</f>
        <v>0</v>
      </c>
      <c r="I258" s="41">
        <f>SUM(ENERO:DICIEMBRE!I258)</f>
        <v>0</v>
      </c>
      <c r="J258" s="41">
        <f>SUM(ENERO:DICIEMBRE!J258)</f>
        <v>0</v>
      </c>
      <c r="K258" s="41">
        <f>SUM(ENERO:DICIEMBRE!K258)</f>
        <v>1</v>
      </c>
      <c r="L258" s="41">
        <f>SUM(ENERO:DICIEMBRE!L258)</f>
        <v>0</v>
      </c>
      <c r="M258" s="41">
        <f>SUM(ENERO:DICIEMBRE!M258)</f>
        <v>4</v>
      </c>
      <c r="N258" s="41">
        <f>SUM(ENERO:DICIEMBRE!N258)</f>
        <v>0</v>
      </c>
      <c r="O258" s="41">
        <f>SUM(ENERO:DICIEMBRE!O258)</f>
        <v>0</v>
      </c>
      <c r="P258" s="41">
        <f>SUM(ENERO:DICIEMBRE!P258)</f>
        <v>0</v>
      </c>
      <c r="Q258" s="41">
        <f>SUM(ENERO:DICIEMBRE!Q258)</f>
        <v>0</v>
      </c>
      <c r="R258" s="41">
        <f>SUM(ENERO:DICIEMBRE!R258)</f>
        <v>0</v>
      </c>
      <c r="S258" s="41">
        <f>SUM(ENERO:DICIEMBRE!S258)</f>
        <v>0</v>
      </c>
      <c r="T258" s="41">
        <f>SUM(ENERO:DICIEMBRE!T258)</f>
        <v>0</v>
      </c>
      <c r="U258" s="41">
        <f>SUM(ENERO:DICIEMBRE!U258)</f>
        <v>0</v>
      </c>
      <c r="V258" s="41">
        <f>SUM(ENERO:DICIEMBRE!V258)</f>
        <v>0</v>
      </c>
      <c r="W258" s="41">
        <f>SUM(ENERO:DICIEMBRE!W258)</f>
        <v>0</v>
      </c>
      <c r="X258" s="41">
        <f>SUM(ENERO:DICIEMBRE!X258)</f>
        <v>0</v>
      </c>
      <c r="Y258" s="41">
        <f>SUM(ENERO:DICIEMBRE!Y258)</f>
        <v>0</v>
      </c>
      <c r="Z258" s="41">
        <f>SUM(ENERO:DICIEMBRE!Z258)</f>
        <v>0</v>
      </c>
      <c r="AA258" s="41">
        <f>SUM(ENERO:DICIEMBRE!AA258)</f>
        <v>1</v>
      </c>
      <c r="AB258" s="41">
        <f>SUM(ENERO:DICIEMBRE!AB258)</f>
        <v>0</v>
      </c>
      <c r="AC258" s="41">
        <f>SUM(ENERO:DICIEMBRE!AC258)</f>
        <v>0</v>
      </c>
      <c r="AD258" s="41">
        <f>SUM(ENERO:DICIEMBRE!AD258)</f>
        <v>0</v>
      </c>
      <c r="AE258" s="41">
        <f>SUM(ENERO:DICIEMBRE!AE258)</f>
        <v>0</v>
      </c>
      <c r="AF258" s="41">
        <f>SUM(ENERO:DICIEMBRE!AF258)</f>
        <v>1</v>
      </c>
      <c r="AG258" s="41">
        <f>SUM(ENERO:DICIEMBRE!AG258)</f>
        <v>0</v>
      </c>
      <c r="AH258" s="41">
        <f>SUM(ENERO:DICIEMBRE!AH258)</f>
        <v>0</v>
      </c>
      <c r="AI258" s="41">
        <f>SUM(ENERO:DICIEMBRE!AI258)</f>
        <v>0</v>
      </c>
      <c r="AJ258" s="41">
        <f>SUM(ENERO:DICIEMBRE!AJ258)</f>
        <v>0</v>
      </c>
      <c r="AK258" s="41">
        <f>SUM(ENERO:DICIEMBRE!AK258)</f>
        <v>0</v>
      </c>
      <c r="AL258" s="41">
        <f>SUM(ENERO:DICIEMBRE!AL258)</f>
        <v>0</v>
      </c>
      <c r="AM258" s="41">
        <f>SUM(ENERO:DICIEMBRE!AM258)</f>
        <v>0</v>
      </c>
      <c r="AN258" s="41">
        <f>SUM(ENERO:DICIEMBRE!AN258)</f>
        <v>0</v>
      </c>
      <c r="AO258" s="41">
        <f>SUM(ENERO:DICIEMBRE!AO258)</f>
        <v>0</v>
      </c>
      <c r="AP258" s="41">
        <f>SUM(ENERO:DICIEMBRE!AP258)</f>
        <v>5</v>
      </c>
      <c r="AQ258" s="41">
        <f>SUM(ENERO:DICIEMBRE!AQ258)</f>
        <v>0</v>
      </c>
      <c r="AR258" s="41">
        <f>SUM(ENERO:DICIEMBRE!AR258)</f>
        <v>0</v>
      </c>
      <c r="AS258" s="41">
        <f>SUM(ENERO:DICIEMBRE!AS258)</f>
        <v>0</v>
      </c>
      <c r="AT258" s="41">
        <f>SUM(ENERO:DICIEMBRE!AT258)</f>
        <v>0</v>
      </c>
      <c r="AU258" s="41">
        <f>SUM(ENERO:DICIEMBRE!AU258)</f>
        <v>0</v>
      </c>
      <c r="AV258" s="41">
        <f>SUM(ENERO:DICIEMBRE!AV258)</f>
        <v>1</v>
      </c>
      <c r="AW258" s="41">
        <f>SUM(ENERO:DICIEMBRE!AW258)</f>
        <v>0</v>
      </c>
      <c r="AX258" s="41">
        <f>SUM(ENERO:DICIEMBRE!AX258)</f>
        <v>0</v>
      </c>
      <c r="AY258" s="56" t="str">
        <f t="shared" si="185"/>
        <v/>
      </c>
      <c r="AZ258" s="56"/>
      <c r="BA258" s="56"/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6"/>
      <c r="BM258" s="56"/>
      <c r="BN258" s="56"/>
      <c r="BO258" s="56"/>
      <c r="CA258" s="18" t="str">
        <f t="shared" si="186"/>
        <v/>
      </c>
      <c r="CB258" s="18" t="str">
        <f t="shared" si="169"/>
        <v/>
      </c>
      <c r="CC258" s="18" t="str">
        <f t="shared" si="170"/>
        <v/>
      </c>
      <c r="CD258" s="18" t="str">
        <f t="shared" si="171"/>
        <v/>
      </c>
      <c r="CE258" s="18" t="str">
        <f t="shared" si="172"/>
        <v/>
      </c>
      <c r="CF258" s="18" t="str">
        <f t="shared" si="173"/>
        <v/>
      </c>
      <c r="CG258" s="18" t="str">
        <f t="shared" si="174"/>
        <v/>
      </c>
      <c r="CH258" s="18" t="str">
        <f t="shared" si="175"/>
        <v/>
      </c>
      <c r="CI258" s="18" t="str">
        <f t="shared" si="176"/>
        <v/>
      </c>
      <c r="CJ258" s="56"/>
      <c r="CK258" s="56"/>
      <c r="CM258" s="56"/>
      <c r="CN258" s="56"/>
      <c r="CO258" s="458">
        <f t="shared" si="177"/>
        <v>0</v>
      </c>
      <c r="CP258" s="459">
        <f t="shared" si="178"/>
        <v>0</v>
      </c>
      <c r="CQ258" s="459">
        <f t="shared" si="179"/>
        <v>0</v>
      </c>
      <c r="CR258" s="459">
        <f t="shared" si="180"/>
        <v>0</v>
      </c>
      <c r="CS258" s="459">
        <f t="shared" si="180"/>
        <v>0</v>
      </c>
      <c r="CT258" s="459">
        <f t="shared" si="181"/>
        <v>0</v>
      </c>
      <c r="CU258" s="459">
        <f t="shared" si="182"/>
        <v>0</v>
      </c>
      <c r="CV258" s="459">
        <f t="shared" si="183"/>
        <v>0</v>
      </c>
      <c r="CW258" s="459">
        <f t="shared" si="184"/>
        <v>0</v>
      </c>
    </row>
    <row r="259" spans="1:101" x14ac:dyDescent="0.25">
      <c r="A259" s="3051"/>
      <c r="B259" s="396" t="s">
        <v>229</v>
      </c>
      <c r="C259" s="397">
        <f t="shared" si="188"/>
        <v>4</v>
      </c>
      <c r="D259" s="398">
        <f t="shared" si="187"/>
        <v>0</v>
      </c>
      <c r="E259" s="396">
        <f>SUM(G259+I259+K259+M259+O259+Q259+S259+U259+W259+Y259+AA259+AC259+AE259+AG259+AI259+AK259+AM259)</f>
        <v>4</v>
      </c>
      <c r="F259" s="41">
        <f>SUM(ENERO:DICIEMBRE!F259)</f>
        <v>0</v>
      </c>
      <c r="G259" s="41">
        <f>SUM(ENERO:DICIEMBRE!G259)</f>
        <v>0</v>
      </c>
      <c r="H259" s="41">
        <f>SUM(ENERO:DICIEMBRE!H259)</f>
        <v>0</v>
      </c>
      <c r="I259" s="41">
        <f>SUM(ENERO:DICIEMBRE!I259)</f>
        <v>0</v>
      </c>
      <c r="J259" s="41">
        <f>SUM(ENERO:DICIEMBRE!J259)</f>
        <v>0</v>
      </c>
      <c r="K259" s="41">
        <f>SUM(ENERO:DICIEMBRE!K259)</f>
        <v>1</v>
      </c>
      <c r="L259" s="41">
        <f>SUM(ENERO:DICIEMBRE!L259)</f>
        <v>0</v>
      </c>
      <c r="M259" s="41">
        <f>SUM(ENERO:DICIEMBRE!M259)</f>
        <v>3</v>
      </c>
      <c r="N259" s="41">
        <f>SUM(ENERO:DICIEMBRE!N259)</f>
        <v>0</v>
      </c>
      <c r="O259" s="41">
        <f>SUM(ENERO:DICIEMBRE!O259)</f>
        <v>0</v>
      </c>
      <c r="P259" s="41">
        <f>SUM(ENERO:DICIEMBRE!P259)</f>
        <v>0</v>
      </c>
      <c r="Q259" s="41">
        <f>SUM(ENERO:DICIEMBRE!Q259)</f>
        <v>0</v>
      </c>
      <c r="R259" s="41">
        <f>SUM(ENERO:DICIEMBRE!R259)</f>
        <v>0</v>
      </c>
      <c r="S259" s="41">
        <f>SUM(ENERO:DICIEMBRE!S259)</f>
        <v>0</v>
      </c>
      <c r="T259" s="41">
        <f>SUM(ENERO:DICIEMBRE!T259)</f>
        <v>0</v>
      </c>
      <c r="U259" s="41">
        <f>SUM(ENERO:DICIEMBRE!U259)</f>
        <v>0</v>
      </c>
      <c r="V259" s="41">
        <f>SUM(ENERO:DICIEMBRE!V259)</f>
        <v>0</v>
      </c>
      <c r="W259" s="41">
        <f>SUM(ENERO:DICIEMBRE!W259)</f>
        <v>0</v>
      </c>
      <c r="X259" s="41">
        <f>SUM(ENERO:DICIEMBRE!X259)</f>
        <v>0</v>
      </c>
      <c r="Y259" s="41">
        <f>SUM(ENERO:DICIEMBRE!Y259)</f>
        <v>0</v>
      </c>
      <c r="Z259" s="41">
        <f>SUM(ENERO:DICIEMBRE!Z259)</f>
        <v>0</v>
      </c>
      <c r="AA259" s="41">
        <f>SUM(ENERO:DICIEMBRE!AA259)</f>
        <v>0</v>
      </c>
      <c r="AB259" s="41">
        <f>SUM(ENERO:DICIEMBRE!AB259)</f>
        <v>0</v>
      </c>
      <c r="AC259" s="41">
        <f>SUM(ENERO:DICIEMBRE!AC259)</f>
        <v>0</v>
      </c>
      <c r="AD259" s="41">
        <f>SUM(ENERO:DICIEMBRE!AD259)</f>
        <v>0</v>
      </c>
      <c r="AE259" s="41">
        <f>SUM(ENERO:DICIEMBRE!AE259)</f>
        <v>0</v>
      </c>
      <c r="AF259" s="41">
        <f>SUM(ENERO:DICIEMBRE!AF259)</f>
        <v>0</v>
      </c>
      <c r="AG259" s="41">
        <f>SUM(ENERO:DICIEMBRE!AG259)</f>
        <v>0</v>
      </c>
      <c r="AH259" s="41">
        <f>SUM(ENERO:DICIEMBRE!AH259)</f>
        <v>0</v>
      </c>
      <c r="AI259" s="41">
        <f>SUM(ENERO:DICIEMBRE!AI259)</f>
        <v>0</v>
      </c>
      <c r="AJ259" s="41">
        <f>SUM(ENERO:DICIEMBRE!AJ259)</f>
        <v>0</v>
      </c>
      <c r="AK259" s="41">
        <f>SUM(ENERO:DICIEMBRE!AK259)</f>
        <v>0</v>
      </c>
      <c r="AL259" s="41">
        <f>SUM(ENERO:DICIEMBRE!AL259)</f>
        <v>0</v>
      </c>
      <c r="AM259" s="41">
        <f>SUM(ENERO:DICIEMBRE!AM259)</f>
        <v>0</v>
      </c>
      <c r="AN259" s="41">
        <f>SUM(ENERO:DICIEMBRE!AN259)</f>
        <v>0</v>
      </c>
      <c r="AO259" s="41">
        <f>SUM(ENERO:DICIEMBRE!AO259)</f>
        <v>0</v>
      </c>
      <c r="AP259" s="41">
        <f>SUM(ENERO:DICIEMBRE!AP259)</f>
        <v>3</v>
      </c>
      <c r="AQ259" s="41">
        <f>SUM(ENERO:DICIEMBRE!AQ259)</f>
        <v>0</v>
      </c>
      <c r="AR259" s="41">
        <f>SUM(ENERO:DICIEMBRE!AR259)</f>
        <v>0</v>
      </c>
      <c r="AS259" s="41">
        <f>SUM(ENERO:DICIEMBRE!AS259)</f>
        <v>0</v>
      </c>
      <c r="AT259" s="41">
        <f>SUM(ENERO:DICIEMBRE!AT259)</f>
        <v>0</v>
      </c>
      <c r="AU259" s="41">
        <f>SUM(ENERO:DICIEMBRE!AU259)</f>
        <v>0</v>
      </c>
      <c r="AV259" s="41">
        <f>SUM(ENERO:DICIEMBRE!AV259)</f>
        <v>0</v>
      </c>
      <c r="AW259" s="41">
        <f>SUM(ENERO:DICIEMBRE!AW259)</f>
        <v>0</v>
      </c>
      <c r="AX259" s="41">
        <f>SUM(ENERO:DICIEMBRE!AX259)</f>
        <v>0</v>
      </c>
      <c r="AY259" s="56" t="str">
        <f t="shared" si="185"/>
        <v/>
      </c>
      <c r="AZ259" s="56"/>
      <c r="BA259" s="56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6"/>
      <c r="BM259" s="56"/>
      <c r="BN259" s="56"/>
      <c r="BO259" s="56"/>
      <c r="CA259" s="18" t="str">
        <f t="shared" si="186"/>
        <v/>
      </c>
      <c r="CB259" s="18" t="str">
        <f t="shared" si="169"/>
        <v/>
      </c>
      <c r="CC259" s="18" t="str">
        <f t="shared" si="170"/>
        <v/>
      </c>
      <c r="CD259" s="18" t="str">
        <f t="shared" si="171"/>
        <v/>
      </c>
      <c r="CE259" s="18" t="str">
        <f t="shared" si="172"/>
        <v/>
      </c>
      <c r="CF259" s="18" t="str">
        <f t="shared" si="173"/>
        <v/>
      </c>
      <c r="CG259" s="18" t="str">
        <f t="shared" si="174"/>
        <v/>
      </c>
      <c r="CH259" s="18" t="str">
        <f t="shared" si="175"/>
        <v/>
      </c>
      <c r="CI259" s="18" t="str">
        <f t="shared" si="176"/>
        <v/>
      </c>
      <c r="CJ259" s="56"/>
      <c r="CK259" s="56"/>
      <c r="CM259" s="56"/>
      <c r="CN259" s="56"/>
      <c r="CO259" s="458">
        <f t="shared" si="177"/>
        <v>0</v>
      </c>
      <c r="CP259" s="459">
        <f t="shared" si="178"/>
        <v>0</v>
      </c>
      <c r="CQ259" s="459">
        <f t="shared" si="179"/>
        <v>0</v>
      </c>
      <c r="CR259" s="459">
        <f t="shared" si="180"/>
        <v>0</v>
      </c>
      <c r="CS259" s="459">
        <f t="shared" si="180"/>
        <v>0</v>
      </c>
      <c r="CT259" s="459">
        <f t="shared" si="181"/>
        <v>0</v>
      </c>
      <c r="CU259" s="459">
        <f t="shared" si="182"/>
        <v>0</v>
      </c>
      <c r="CV259" s="459">
        <f t="shared" si="183"/>
        <v>0</v>
      </c>
      <c r="CW259" s="459">
        <f t="shared" si="184"/>
        <v>0</v>
      </c>
    </row>
    <row r="260" spans="1:101" x14ac:dyDescent="0.25">
      <c r="A260" s="3051"/>
      <c r="B260" s="401" t="s">
        <v>230</v>
      </c>
      <c r="C260" s="397">
        <f t="shared" si="188"/>
        <v>0</v>
      </c>
      <c r="D260" s="467"/>
      <c r="E260" s="396">
        <f>SUM(K260+M260+O260+Q260+S260+U260+W260+Y260+AA260+AC260+AE260+AG260+AI260+AK260+AM260)</f>
        <v>0</v>
      </c>
      <c r="F260" s="41">
        <f>SUM(ENERO:DICIEMBRE!F260)</f>
        <v>0</v>
      </c>
      <c r="G260" s="41">
        <f>SUM(ENERO:DICIEMBRE!G260)</f>
        <v>0</v>
      </c>
      <c r="H260" s="41">
        <f>SUM(ENERO:DICIEMBRE!H260)</f>
        <v>0</v>
      </c>
      <c r="I260" s="41">
        <f>SUM(ENERO:DICIEMBRE!I260)</f>
        <v>0</v>
      </c>
      <c r="J260" s="41">
        <f>SUM(ENERO:DICIEMBRE!J260)</f>
        <v>0</v>
      </c>
      <c r="K260" s="41">
        <f>SUM(ENERO:DICIEMBRE!K260)</f>
        <v>0</v>
      </c>
      <c r="L260" s="41">
        <f>SUM(ENERO:DICIEMBRE!L260)</f>
        <v>0</v>
      </c>
      <c r="M260" s="41">
        <f>SUM(ENERO:DICIEMBRE!M260)</f>
        <v>0</v>
      </c>
      <c r="N260" s="41">
        <f>SUM(ENERO:DICIEMBRE!N260)</f>
        <v>0</v>
      </c>
      <c r="O260" s="41">
        <f>SUM(ENERO:DICIEMBRE!O260)</f>
        <v>0</v>
      </c>
      <c r="P260" s="41">
        <f>SUM(ENERO:DICIEMBRE!P260)</f>
        <v>0</v>
      </c>
      <c r="Q260" s="41">
        <f>SUM(ENERO:DICIEMBRE!Q260)</f>
        <v>0</v>
      </c>
      <c r="R260" s="41">
        <f>SUM(ENERO:DICIEMBRE!R260)</f>
        <v>0</v>
      </c>
      <c r="S260" s="41">
        <f>SUM(ENERO:DICIEMBRE!S260)</f>
        <v>0</v>
      </c>
      <c r="T260" s="41">
        <f>SUM(ENERO:DICIEMBRE!T260)</f>
        <v>0</v>
      </c>
      <c r="U260" s="41">
        <f>SUM(ENERO:DICIEMBRE!U260)</f>
        <v>0</v>
      </c>
      <c r="V260" s="41">
        <f>SUM(ENERO:DICIEMBRE!V260)</f>
        <v>0</v>
      </c>
      <c r="W260" s="41">
        <f>SUM(ENERO:DICIEMBRE!W260)</f>
        <v>0</v>
      </c>
      <c r="X260" s="41">
        <f>SUM(ENERO:DICIEMBRE!X260)</f>
        <v>0</v>
      </c>
      <c r="Y260" s="41">
        <f>SUM(ENERO:DICIEMBRE!Y260)</f>
        <v>0</v>
      </c>
      <c r="Z260" s="41">
        <f>SUM(ENERO:DICIEMBRE!Z260)</f>
        <v>0</v>
      </c>
      <c r="AA260" s="41">
        <f>SUM(ENERO:DICIEMBRE!AA260)</f>
        <v>0</v>
      </c>
      <c r="AB260" s="41">
        <f>SUM(ENERO:DICIEMBRE!AB260)</f>
        <v>0</v>
      </c>
      <c r="AC260" s="41">
        <f>SUM(ENERO:DICIEMBRE!AC260)</f>
        <v>0</v>
      </c>
      <c r="AD260" s="41">
        <f>SUM(ENERO:DICIEMBRE!AD260)</f>
        <v>0</v>
      </c>
      <c r="AE260" s="41">
        <f>SUM(ENERO:DICIEMBRE!AE260)</f>
        <v>0</v>
      </c>
      <c r="AF260" s="41">
        <f>SUM(ENERO:DICIEMBRE!AF260)</f>
        <v>0</v>
      </c>
      <c r="AG260" s="41">
        <f>SUM(ENERO:DICIEMBRE!AG260)</f>
        <v>0</v>
      </c>
      <c r="AH260" s="41">
        <f>SUM(ENERO:DICIEMBRE!AH260)</f>
        <v>0</v>
      </c>
      <c r="AI260" s="41">
        <f>SUM(ENERO:DICIEMBRE!AI260)</f>
        <v>0</v>
      </c>
      <c r="AJ260" s="41">
        <f>SUM(ENERO:DICIEMBRE!AJ260)</f>
        <v>0</v>
      </c>
      <c r="AK260" s="41">
        <f>SUM(ENERO:DICIEMBRE!AK260)</f>
        <v>0</v>
      </c>
      <c r="AL260" s="41">
        <f>SUM(ENERO:DICIEMBRE!AL260)</f>
        <v>0</v>
      </c>
      <c r="AM260" s="41">
        <f>SUM(ENERO:DICIEMBRE!AM260)</f>
        <v>0</v>
      </c>
      <c r="AN260" s="41">
        <f>SUM(ENERO:DICIEMBRE!AN260)</f>
        <v>0</v>
      </c>
      <c r="AO260" s="41">
        <f>SUM(ENERO:DICIEMBRE!AO260)</f>
        <v>0</v>
      </c>
      <c r="AP260" s="41">
        <f>SUM(ENERO:DICIEMBRE!AP260)</f>
        <v>0</v>
      </c>
      <c r="AQ260" s="41">
        <f>SUM(ENERO:DICIEMBRE!AQ260)</f>
        <v>0</v>
      </c>
      <c r="AR260" s="41">
        <f>SUM(ENERO:DICIEMBRE!AR260)</f>
        <v>0</v>
      </c>
      <c r="AS260" s="41">
        <f>SUM(ENERO:DICIEMBRE!AS260)</f>
        <v>0</v>
      </c>
      <c r="AT260" s="41">
        <f>SUM(ENERO:DICIEMBRE!AT260)</f>
        <v>0</v>
      </c>
      <c r="AU260" s="41">
        <f>SUM(ENERO:DICIEMBRE!AU260)</f>
        <v>0</v>
      </c>
      <c r="AV260" s="41">
        <f>SUM(ENERO:DICIEMBRE!AV260)</f>
        <v>0</v>
      </c>
      <c r="AW260" s="41">
        <f>SUM(ENERO:DICIEMBRE!AW260)</f>
        <v>0</v>
      </c>
      <c r="AX260" s="41">
        <f>SUM(ENERO:DICIEMBRE!AX260)</f>
        <v>0</v>
      </c>
      <c r="AY260" s="56" t="str">
        <f t="shared" si="185"/>
        <v/>
      </c>
      <c r="AZ260" s="56"/>
      <c r="BA260" s="56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6"/>
      <c r="BM260" s="56"/>
      <c r="BN260" s="56"/>
      <c r="BO260" s="56"/>
      <c r="CA260" s="18" t="str">
        <f t="shared" si="186"/>
        <v/>
      </c>
      <c r="CB260" s="18" t="str">
        <f t="shared" si="169"/>
        <v/>
      </c>
      <c r="CC260" s="18" t="str">
        <f t="shared" si="170"/>
        <v/>
      </c>
      <c r="CD260" s="421"/>
      <c r="CE260" s="18" t="str">
        <f t="shared" si="172"/>
        <v/>
      </c>
      <c r="CF260" s="18" t="str">
        <f t="shared" si="173"/>
        <v/>
      </c>
      <c r="CG260" s="18" t="str">
        <f t="shared" si="174"/>
        <v/>
      </c>
      <c r="CH260" s="18" t="str">
        <f t="shared" si="175"/>
        <v/>
      </c>
      <c r="CI260" s="18" t="str">
        <f t="shared" si="176"/>
        <v/>
      </c>
      <c r="CO260" s="458">
        <f t="shared" si="177"/>
        <v>0</v>
      </c>
      <c r="CP260" s="370">
        <f t="shared" si="178"/>
        <v>0</v>
      </c>
      <c r="CQ260" s="370">
        <f t="shared" si="179"/>
        <v>0</v>
      </c>
      <c r="CR260" s="370">
        <f t="shared" si="180"/>
        <v>0</v>
      </c>
      <c r="CS260" s="370">
        <f t="shared" si="180"/>
        <v>0</v>
      </c>
      <c r="CT260" s="370">
        <f t="shared" si="181"/>
        <v>0</v>
      </c>
      <c r="CU260" s="370">
        <f t="shared" si="182"/>
        <v>0</v>
      </c>
      <c r="CV260" s="370">
        <f t="shared" si="183"/>
        <v>0</v>
      </c>
      <c r="CW260" s="370">
        <f t="shared" si="184"/>
        <v>0</v>
      </c>
    </row>
    <row r="261" spans="1:101" x14ac:dyDescent="0.25">
      <c r="A261" s="3051"/>
      <c r="B261" s="396" t="s">
        <v>231</v>
      </c>
      <c r="C261" s="397">
        <f t="shared" si="188"/>
        <v>4</v>
      </c>
      <c r="D261" s="398">
        <f t="shared" ref="D261:E269" si="189">SUM(F261+H261+J261+L261+N261+P261+R261+T261+V261+X261+Z261+AB261+AD261+AF261+AH261+AJ261+AL261)</f>
        <v>0</v>
      </c>
      <c r="E261" s="396">
        <f t="shared" si="189"/>
        <v>4</v>
      </c>
      <c r="F261" s="41">
        <f>SUM(ENERO:DICIEMBRE!F261)</f>
        <v>0</v>
      </c>
      <c r="G261" s="41">
        <f>SUM(ENERO:DICIEMBRE!G261)</f>
        <v>0</v>
      </c>
      <c r="H261" s="41">
        <f>SUM(ENERO:DICIEMBRE!H261)</f>
        <v>0</v>
      </c>
      <c r="I261" s="41">
        <f>SUM(ENERO:DICIEMBRE!I261)</f>
        <v>0</v>
      </c>
      <c r="J261" s="41">
        <f>SUM(ENERO:DICIEMBRE!J261)</f>
        <v>0</v>
      </c>
      <c r="K261" s="41">
        <f>SUM(ENERO:DICIEMBRE!K261)</f>
        <v>0</v>
      </c>
      <c r="L261" s="41">
        <f>SUM(ENERO:DICIEMBRE!L261)</f>
        <v>0</v>
      </c>
      <c r="M261" s="41">
        <f>SUM(ENERO:DICIEMBRE!M261)</f>
        <v>2</v>
      </c>
      <c r="N261" s="41">
        <f>SUM(ENERO:DICIEMBRE!N261)</f>
        <v>0</v>
      </c>
      <c r="O261" s="41">
        <f>SUM(ENERO:DICIEMBRE!O261)</f>
        <v>0</v>
      </c>
      <c r="P261" s="41">
        <f>SUM(ENERO:DICIEMBRE!P261)</f>
        <v>0</v>
      </c>
      <c r="Q261" s="41">
        <f>SUM(ENERO:DICIEMBRE!Q261)</f>
        <v>0</v>
      </c>
      <c r="R261" s="41">
        <f>SUM(ENERO:DICIEMBRE!R261)</f>
        <v>0</v>
      </c>
      <c r="S261" s="41">
        <f>SUM(ENERO:DICIEMBRE!S261)</f>
        <v>0</v>
      </c>
      <c r="T261" s="41">
        <f>SUM(ENERO:DICIEMBRE!T261)</f>
        <v>0</v>
      </c>
      <c r="U261" s="41">
        <f>SUM(ENERO:DICIEMBRE!U261)</f>
        <v>1</v>
      </c>
      <c r="V261" s="41">
        <f>SUM(ENERO:DICIEMBRE!V261)</f>
        <v>0</v>
      </c>
      <c r="W261" s="41">
        <f>SUM(ENERO:DICIEMBRE!W261)</f>
        <v>0</v>
      </c>
      <c r="X261" s="41">
        <f>SUM(ENERO:DICIEMBRE!X261)</f>
        <v>0</v>
      </c>
      <c r="Y261" s="41">
        <f>SUM(ENERO:DICIEMBRE!Y261)</f>
        <v>0</v>
      </c>
      <c r="Z261" s="41">
        <f>SUM(ENERO:DICIEMBRE!Z261)</f>
        <v>0</v>
      </c>
      <c r="AA261" s="41">
        <f>SUM(ENERO:DICIEMBRE!AA261)</f>
        <v>0</v>
      </c>
      <c r="AB261" s="41">
        <f>SUM(ENERO:DICIEMBRE!AB261)</f>
        <v>0</v>
      </c>
      <c r="AC261" s="41">
        <f>SUM(ENERO:DICIEMBRE!AC261)</f>
        <v>0</v>
      </c>
      <c r="AD261" s="41">
        <f>SUM(ENERO:DICIEMBRE!AD261)</f>
        <v>0</v>
      </c>
      <c r="AE261" s="41">
        <f>SUM(ENERO:DICIEMBRE!AE261)</f>
        <v>1</v>
      </c>
      <c r="AF261" s="41">
        <f>SUM(ENERO:DICIEMBRE!AF261)</f>
        <v>0</v>
      </c>
      <c r="AG261" s="41">
        <f>SUM(ENERO:DICIEMBRE!AG261)</f>
        <v>0</v>
      </c>
      <c r="AH261" s="41">
        <f>SUM(ENERO:DICIEMBRE!AH261)</f>
        <v>0</v>
      </c>
      <c r="AI261" s="41">
        <f>SUM(ENERO:DICIEMBRE!AI261)</f>
        <v>0</v>
      </c>
      <c r="AJ261" s="41">
        <f>SUM(ENERO:DICIEMBRE!AJ261)</f>
        <v>0</v>
      </c>
      <c r="AK261" s="41">
        <f>SUM(ENERO:DICIEMBRE!AK261)</f>
        <v>0</v>
      </c>
      <c r="AL261" s="41">
        <f>SUM(ENERO:DICIEMBRE!AL261)</f>
        <v>0</v>
      </c>
      <c r="AM261" s="41">
        <f>SUM(ENERO:DICIEMBRE!AM261)</f>
        <v>0</v>
      </c>
      <c r="AN261" s="41">
        <f>SUM(ENERO:DICIEMBRE!AN261)</f>
        <v>0</v>
      </c>
      <c r="AO261" s="41">
        <f>SUM(ENERO:DICIEMBRE!AO261)</f>
        <v>0</v>
      </c>
      <c r="AP261" s="41">
        <f>SUM(ENERO:DICIEMBRE!AP261)</f>
        <v>4</v>
      </c>
      <c r="AQ261" s="41">
        <f>SUM(ENERO:DICIEMBRE!AQ261)</f>
        <v>0</v>
      </c>
      <c r="AR261" s="41">
        <f>SUM(ENERO:DICIEMBRE!AR261)</f>
        <v>0</v>
      </c>
      <c r="AS261" s="41">
        <f>SUM(ENERO:DICIEMBRE!AS261)</f>
        <v>0</v>
      </c>
      <c r="AT261" s="41">
        <f>SUM(ENERO:DICIEMBRE!AT261)</f>
        <v>0</v>
      </c>
      <c r="AU261" s="41">
        <f>SUM(ENERO:DICIEMBRE!AU261)</f>
        <v>0</v>
      </c>
      <c r="AV261" s="41">
        <f>SUM(ENERO:DICIEMBRE!AV261)</f>
        <v>0</v>
      </c>
      <c r="AW261" s="41">
        <f>SUM(ENERO:DICIEMBRE!AW261)</f>
        <v>0</v>
      </c>
      <c r="AX261" s="41">
        <f>SUM(ENERO:DICIEMBRE!AX261)</f>
        <v>0</v>
      </c>
      <c r="AY261" s="56" t="str">
        <f t="shared" si="185"/>
        <v/>
      </c>
      <c r="AZ261" s="56"/>
      <c r="BA261" s="56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6"/>
      <c r="BM261" s="56"/>
      <c r="BN261" s="56"/>
      <c r="BO261" s="56"/>
      <c r="CA261" s="18" t="str">
        <f t="shared" si="186"/>
        <v/>
      </c>
      <c r="CB261" s="18" t="str">
        <f t="shared" si="169"/>
        <v/>
      </c>
      <c r="CC261" s="18" t="str">
        <f t="shared" si="170"/>
        <v/>
      </c>
      <c r="CD261" s="18" t="str">
        <f t="shared" ref="CD261:CD293" si="190">IF(AND(D261&gt;0,OR(AS261="")), "* No olvide digitar la variable Pueblos originarios Hombres. Digite Cero si no tiene.",IF(AS261&gt;D261,"  * La variable Pueblos originarios Hombres No puede ser mayor al Total Hombres.",""))</f>
        <v/>
      </c>
      <c r="CE261" s="18" t="str">
        <f t="shared" si="172"/>
        <v/>
      </c>
      <c r="CF261" s="18" t="str">
        <f t="shared" si="173"/>
        <v/>
      </c>
      <c r="CG261" s="18" t="str">
        <f t="shared" si="174"/>
        <v/>
      </c>
      <c r="CH261" s="18" t="str">
        <f t="shared" si="175"/>
        <v/>
      </c>
      <c r="CI261" s="18" t="str">
        <f t="shared" si="176"/>
        <v/>
      </c>
      <c r="CO261" s="458">
        <f t="shared" si="177"/>
        <v>0</v>
      </c>
      <c r="CP261" s="370">
        <f t="shared" si="178"/>
        <v>0</v>
      </c>
      <c r="CQ261" s="370">
        <f t="shared" si="179"/>
        <v>0</v>
      </c>
      <c r="CR261" s="370">
        <f t="shared" si="180"/>
        <v>0</v>
      </c>
      <c r="CS261" s="370">
        <f t="shared" si="180"/>
        <v>0</v>
      </c>
      <c r="CT261" s="370">
        <f t="shared" si="181"/>
        <v>0</v>
      </c>
      <c r="CU261" s="370">
        <f t="shared" si="182"/>
        <v>0</v>
      </c>
      <c r="CV261" s="370">
        <f t="shared" si="183"/>
        <v>0</v>
      </c>
      <c r="CW261" s="370">
        <f t="shared" si="184"/>
        <v>0</v>
      </c>
    </row>
    <row r="262" spans="1:101" x14ac:dyDescent="0.25">
      <c r="A262" s="3051"/>
      <c r="B262" s="406" t="s">
        <v>232</v>
      </c>
      <c r="C262" s="397">
        <f t="shared" si="188"/>
        <v>0</v>
      </c>
      <c r="D262" s="398">
        <f t="shared" si="189"/>
        <v>0</v>
      </c>
      <c r="E262" s="396">
        <f t="shared" si="189"/>
        <v>0</v>
      </c>
      <c r="F262" s="41">
        <f>SUM(ENERO:DICIEMBRE!F262)</f>
        <v>0</v>
      </c>
      <c r="G262" s="41">
        <f>SUM(ENERO:DICIEMBRE!G262)</f>
        <v>0</v>
      </c>
      <c r="H262" s="41">
        <f>SUM(ENERO:DICIEMBRE!H262)</f>
        <v>0</v>
      </c>
      <c r="I262" s="41">
        <f>SUM(ENERO:DICIEMBRE!I262)</f>
        <v>0</v>
      </c>
      <c r="J262" s="41">
        <f>SUM(ENERO:DICIEMBRE!J262)</f>
        <v>0</v>
      </c>
      <c r="K262" s="41">
        <f>SUM(ENERO:DICIEMBRE!K262)</f>
        <v>0</v>
      </c>
      <c r="L262" s="41">
        <f>SUM(ENERO:DICIEMBRE!L262)</f>
        <v>0</v>
      </c>
      <c r="M262" s="41">
        <f>SUM(ENERO:DICIEMBRE!M262)</f>
        <v>0</v>
      </c>
      <c r="N262" s="41">
        <f>SUM(ENERO:DICIEMBRE!N262)</f>
        <v>0</v>
      </c>
      <c r="O262" s="41">
        <f>SUM(ENERO:DICIEMBRE!O262)</f>
        <v>0</v>
      </c>
      <c r="P262" s="41">
        <f>SUM(ENERO:DICIEMBRE!P262)</f>
        <v>0</v>
      </c>
      <c r="Q262" s="41">
        <f>SUM(ENERO:DICIEMBRE!Q262)</f>
        <v>0</v>
      </c>
      <c r="R262" s="41">
        <f>SUM(ENERO:DICIEMBRE!R262)</f>
        <v>0</v>
      </c>
      <c r="S262" s="41">
        <f>SUM(ENERO:DICIEMBRE!S262)</f>
        <v>0</v>
      </c>
      <c r="T262" s="41">
        <f>SUM(ENERO:DICIEMBRE!T262)</f>
        <v>0</v>
      </c>
      <c r="U262" s="41">
        <f>SUM(ENERO:DICIEMBRE!U262)</f>
        <v>0</v>
      </c>
      <c r="V262" s="41">
        <f>SUM(ENERO:DICIEMBRE!V262)</f>
        <v>0</v>
      </c>
      <c r="W262" s="41">
        <f>SUM(ENERO:DICIEMBRE!W262)</f>
        <v>0</v>
      </c>
      <c r="X262" s="41">
        <f>SUM(ENERO:DICIEMBRE!X262)</f>
        <v>0</v>
      </c>
      <c r="Y262" s="41">
        <f>SUM(ENERO:DICIEMBRE!Y262)</f>
        <v>0</v>
      </c>
      <c r="Z262" s="41">
        <f>SUM(ENERO:DICIEMBRE!Z262)</f>
        <v>0</v>
      </c>
      <c r="AA262" s="41">
        <f>SUM(ENERO:DICIEMBRE!AA262)</f>
        <v>0</v>
      </c>
      <c r="AB262" s="41">
        <f>SUM(ENERO:DICIEMBRE!AB262)</f>
        <v>0</v>
      </c>
      <c r="AC262" s="41">
        <f>SUM(ENERO:DICIEMBRE!AC262)</f>
        <v>0</v>
      </c>
      <c r="AD262" s="41">
        <f>SUM(ENERO:DICIEMBRE!AD262)</f>
        <v>0</v>
      </c>
      <c r="AE262" s="41">
        <f>SUM(ENERO:DICIEMBRE!AE262)</f>
        <v>0</v>
      </c>
      <c r="AF262" s="41">
        <f>SUM(ENERO:DICIEMBRE!AF262)</f>
        <v>0</v>
      </c>
      <c r="AG262" s="41">
        <f>SUM(ENERO:DICIEMBRE!AG262)</f>
        <v>0</v>
      </c>
      <c r="AH262" s="41">
        <f>SUM(ENERO:DICIEMBRE!AH262)</f>
        <v>0</v>
      </c>
      <c r="AI262" s="41">
        <f>SUM(ENERO:DICIEMBRE!AI262)</f>
        <v>0</v>
      </c>
      <c r="AJ262" s="41">
        <f>SUM(ENERO:DICIEMBRE!AJ262)</f>
        <v>0</v>
      </c>
      <c r="AK262" s="41">
        <f>SUM(ENERO:DICIEMBRE!AK262)</f>
        <v>0</v>
      </c>
      <c r="AL262" s="41">
        <f>SUM(ENERO:DICIEMBRE!AL262)</f>
        <v>0</v>
      </c>
      <c r="AM262" s="41">
        <f>SUM(ENERO:DICIEMBRE!AM262)</f>
        <v>0</v>
      </c>
      <c r="AN262" s="41">
        <f>SUM(ENERO:DICIEMBRE!AN262)</f>
        <v>0</v>
      </c>
      <c r="AO262" s="41">
        <f>SUM(ENERO:DICIEMBRE!AO262)</f>
        <v>0</v>
      </c>
      <c r="AP262" s="41">
        <f>SUM(ENERO:DICIEMBRE!AP262)</f>
        <v>0</v>
      </c>
      <c r="AQ262" s="41">
        <f>SUM(ENERO:DICIEMBRE!AQ262)</f>
        <v>0</v>
      </c>
      <c r="AR262" s="41">
        <f>SUM(ENERO:DICIEMBRE!AR262)</f>
        <v>0</v>
      </c>
      <c r="AS262" s="41">
        <f>SUM(ENERO:DICIEMBRE!AS262)</f>
        <v>0</v>
      </c>
      <c r="AT262" s="41">
        <f>SUM(ENERO:DICIEMBRE!AT262)</f>
        <v>0</v>
      </c>
      <c r="AU262" s="41">
        <f>SUM(ENERO:DICIEMBRE!AU262)</f>
        <v>0</v>
      </c>
      <c r="AV262" s="41">
        <f>SUM(ENERO:DICIEMBRE!AV262)</f>
        <v>0</v>
      </c>
      <c r="AW262" s="41">
        <f>SUM(ENERO:DICIEMBRE!AW262)</f>
        <v>0</v>
      </c>
      <c r="AX262" s="41">
        <f>SUM(ENERO:DICIEMBRE!AX262)</f>
        <v>0</v>
      </c>
      <c r="AY262" s="56" t="str">
        <f t="shared" si="185"/>
        <v/>
      </c>
      <c r="AZ262" s="56"/>
      <c r="BA262" s="56"/>
      <c r="BB262" s="56"/>
      <c r="BC262" s="56"/>
      <c r="BD262" s="56"/>
      <c r="BE262" s="56"/>
      <c r="BF262" s="56"/>
      <c r="BG262" s="56"/>
      <c r="BH262" s="56"/>
      <c r="BI262" s="56"/>
      <c r="BJ262" s="56"/>
      <c r="BK262" s="56"/>
      <c r="BL262" s="56"/>
      <c r="BM262" s="56"/>
      <c r="BN262" s="56"/>
      <c r="BO262" s="56"/>
      <c r="CA262" s="18" t="str">
        <f t="shared" si="186"/>
        <v/>
      </c>
      <c r="CB262" s="18" t="str">
        <f t="shared" si="169"/>
        <v/>
      </c>
      <c r="CC262" s="18" t="str">
        <f t="shared" si="170"/>
        <v/>
      </c>
      <c r="CD262" s="18" t="str">
        <f t="shared" si="190"/>
        <v/>
      </c>
      <c r="CE262" s="18" t="str">
        <f t="shared" si="172"/>
        <v/>
      </c>
      <c r="CF262" s="18" t="str">
        <f t="shared" si="173"/>
        <v/>
      </c>
      <c r="CG262" s="18" t="str">
        <f t="shared" si="174"/>
        <v/>
      </c>
      <c r="CH262" s="18" t="str">
        <f t="shared" si="175"/>
        <v/>
      </c>
      <c r="CI262" s="18" t="str">
        <f t="shared" si="176"/>
        <v/>
      </c>
      <c r="CO262" s="458">
        <f t="shared" si="177"/>
        <v>0</v>
      </c>
      <c r="CP262" s="370">
        <f t="shared" si="178"/>
        <v>0</v>
      </c>
      <c r="CQ262" s="370">
        <f t="shared" si="179"/>
        <v>0</v>
      </c>
      <c r="CR262" s="370">
        <f t="shared" si="180"/>
        <v>0</v>
      </c>
      <c r="CS262" s="370">
        <f t="shared" si="180"/>
        <v>0</v>
      </c>
      <c r="CT262" s="370">
        <f t="shared" si="181"/>
        <v>0</v>
      </c>
      <c r="CU262" s="370">
        <f t="shared" si="182"/>
        <v>0</v>
      </c>
      <c r="CV262" s="370">
        <f t="shared" si="183"/>
        <v>0</v>
      </c>
      <c r="CW262" s="370">
        <f t="shared" si="184"/>
        <v>0</v>
      </c>
    </row>
    <row r="263" spans="1:101" x14ac:dyDescent="0.25">
      <c r="A263" s="3051"/>
      <c r="B263" s="407" t="s">
        <v>276</v>
      </c>
      <c r="C263" s="397">
        <f t="shared" si="188"/>
        <v>0</v>
      </c>
      <c r="D263" s="398">
        <f t="shared" si="189"/>
        <v>0</v>
      </c>
      <c r="E263" s="396">
        <f t="shared" si="189"/>
        <v>0</v>
      </c>
      <c r="F263" s="41">
        <f>SUM(ENERO:DICIEMBRE!F263)</f>
        <v>0</v>
      </c>
      <c r="G263" s="41">
        <f>SUM(ENERO:DICIEMBRE!G263)</f>
        <v>0</v>
      </c>
      <c r="H263" s="41">
        <f>SUM(ENERO:DICIEMBRE!H263)</f>
        <v>0</v>
      </c>
      <c r="I263" s="41">
        <f>SUM(ENERO:DICIEMBRE!I263)</f>
        <v>0</v>
      </c>
      <c r="J263" s="41">
        <f>SUM(ENERO:DICIEMBRE!J263)</f>
        <v>0</v>
      </c>
      <c r="K263" s="41">
        <f>SUM(ENERO:DICIEMBRE!K263)</f>
        <v>0</v>
      </c>
      <c r="L263" s="41">
        <f>SUM(ENERO:DICIEMBRE!L263)</f>
        <v>0</v>
      </c>
      <c r="M263" s="41">
        <f>SUM(ENERO:DICIEMBRE!M263)</f>
        <v>0</v>
      </c>
      <c r="N263" s="41">
        <f>SUM(ENERO:DICIEMBRE!N263)</f>
        <v>0</v>
      </c>
      <c r="O263" s="41">
        <f>SUM(ENERO:DICIEMBRE!O263)</f>
        <v>0</v>
      </c>
      <c r="P263" s="41">
        <f>SUM(ENERO:DICIEMBRE!P263)</f>
        <v>0</v>
      </c>
      <c r="Q263" s="41">
        <f>SUM(ENERO:DICIEMBRE!Q263)</f>
        <v>0</v>
      </c>
      <c r="R263" s="41">
        <f>SUM(ENERO:DICIEMBRE!R263)</f>
        <v>0</v>
      </c>
      <c r="S263" s="41">
        <f>SUM(ENERO:DICIEMBRE!S263)</f>
        <v>0</v>
      </c>
      <c r="T263" s="41">
        <f>SUM(ENERO:DICIEMBRE!T263)</f>
        <v>0</v>
      </c>
      <c r="U263" s="41">
        <f>SUM(ENERO:DICIEMBRE!U263)</f>
        <v>0</v>
      </c>
      <c r="V263" s="41">
        <f>SUM(ENERO:DICIEMBRE!V263)</f>
        <v>0</v>
      </c>
      <c r="W263" s="41">
        <f>SUM(ENERO:DICIEMBRE!W263)</f>
        <v>0</v>
      </c>
      <c r="X263" s="41">
        <f>SUM(ENERO:DICIEMBRE!X263)</f>
        <v>0</v>
      </c>
      <c r="Y263" s="41">
        <f>SUM(ENERO:DICIEMBRE!Y263)</f>
        <v>0</v>
      </c>
      <c r="Z263" s="41">
        <f>SUM(ENERO:DICIEMBRE!Z263)</f>
        <v>0</v>
      </c>
      <c r="AA263" s="41">
        <f>SUM(ENERO:DICIEMBRE!AA263)</f>
        <v>0</v>
      </c>
      <c r="AB263" s="41">
        <f>SUM(ENERO:DICIEMBRE!AB263)</f>
        <v>0</v>
      </c>
      <c r="AC263" s="41">
        <f>SUM(ENERO:DICIEMBRE!AC263)</f>
        <v>0</v>
      </c>
      <c r="AD263" s="41">
        <f>SUM(ENERO:DICIEMBRE!AD263)</f>
        <v>0</v>
      </c>
      <c r="AE263" s="41">
        <f>SUM(ENERO:DICIEMBRE!AE263)</f>
        <v>0</v>
      </c>
      <c r="AF263" s="41">
        <f>SUM(ENERO:DICIEMBRE!AF263)</f>
        <v>0</v>
      </c>
      <c r="AG263" s="41">
        <f>SUM(ENERO:DICIEMBRE!AG263)</f>
        <v>0</v>
      </c>
      <c r="AH263" s="41">
        <f>SUM(ENERO:DICIEMBRE!AH263)</f>
        <v>0</v>
      </c>
      <c r="AI263" s="41">
        <f>SUM(ENERO:DICIEMBRE!AI263)</f>
        <v>0</v>
      </c>
      <c r="AJ263" s="41">
        <f>SUM(ENERO:DICIEMBRE!AJ263)</f>
        <v>0</v>
      </c>
      <c r="AK263" s="41">
        <f>SUM(ENERO:DICIEMBRE!AK263)</f>
        <v>0</v>
      </c>
      <c r="AL263" s="41">
        <f>SUM(ENERO:DICIEMBRE!AL263)</f>
        <v>0</v>
      </c>
      <c r="AM263" s="41">
        <f>SUM(ENERO:DICIEMBRE!AM263)</f>
        <v>0</v>
      </c>
      <c r="AN263" s="41">
        <f>SUM(ENERO:DICIEMBRE!AN263)</f>
        <v>0</v>
      </c>
      <c r="AO263" s="41">
        <f>SUM(ENERO:DICIEMBRE!AO263)</f>
        <v>0</v>
      </c>
      <c r="AP263" s="41">
        <f>SUM(ENERO:DICIEMBRE!AP263)</f>
        <v>0</v>
      </c>
      <c r="AQ263" s="41">
        <f>SUM(ENERO:DICIEMBRE!AQ263)</f>
        <v>0</v>
      </c>
      <c r="AR263" s="41">
        <f>SUM(ENERO:DICIEMBRE!AR263)</f>
        <v>0</v>
      </c>
      <c r="AS263" s="41">
        <f>SUM(ENERO:DICIEMBRE!AS263)</f>
        <v>0</v>
      </c>
      <c r="AT263" s="41">
        <f>SUM(ENERO:DICIEMBRE!AT263)</f>
        <v>0</v>
      </c>
      <c r="AU263" s="41">
        <f>SUM(ENERO:DICIEMBRE!AU263)</f>
        <v>0</v>
      </c>
      <c r="AV263" s="41">
        <f>SUM(ENERO:DICIEMBRE!AV263)</f>
        <v>0</v>
      </c>
      <c r="AW263" s="41">
        <f>SUM(ENERO:DICIEMBRE!AW263)</f>
        <v>0</v>
      </c>
      <c r="AX263" s="41">
        <f>SUM(ENERO:DICIEMBRE!AX263)</f>
        <v>0</v>
      </c>
      <c r="AY263" s="56" t="str">
        <f t="shared" si="185"/>
        <v/>
      </c>
      <c r="AZ263" s="56"/>
      <c r="BA263" s="56"/>
      <c r="BB263" s="56"/>
      <c r="BC263" s="56"/>
      <c r="BD263" s="56"/>
      <c r="BE263" s="56"/>
      <c r="BF263" s="56"/>
      <c r="BG263" s="56"/>
      <c r="BH263" s="56"/>
      <c r="BI263" s="56"/>
      <c r="BJ263" s="56"/>
      <c r="BK263" s="56"/>
      <c r="BL263" s="56"/>
      <c r="BM263" s="56"/>
      <c r="BN263" s="56"/>
      <c r="BO263" s="56"/>
      <c r="CA263" s="18" t="str">
        <f t="shared" si="186"/>
        <v/>
      </c>
      <c r="CB263" s="18" t="str">
        <f t="shared" si="169"/>
        <v/>
      </c>
      <c r="CC263" s="18" t="str">
        <f t="shared" si="170"/>
        <v/>
      </c>
      <c r="CD263" s="18" t="str">
        <f t="shared" si="190"/>
        <v/>
      </c>
      <c r="CE263" s="18" t="str">
        <f t="shared" si="172"/>
        <v/>
      </c>
      <c r="CF263" s="18" t="str">
        <f t="shared" si="173"/>
        <v/>
      </c>
      <c r="CG263" s="18" t="str">
        <f t="shared" si="174"/>
        <v/>
      </c>
      <c r="CH263" s="18" t="str">
        <f t="shared" si="175"/>
        <v/>
      </c>
      <c r="CI263" s="18" t="str">
        <f t="shared" si="176"/>
        <v/>
      </c>
      <c r="CO263" s="458">
        <f t="shared" si="177"/>
        <v>0</v>
      </c>
      <c r="CP263" s="370">
        <f t="shared" si="178"/>
        <v>0</v>
      </c>
      <c r="CQ263" s="370">
        <f t="shared" si="179"/>
        <v>0</v>
      </c>
      <c r="CR263" s="370">
        <f t="shared" ref="CR263:CS293" si="191">IF(AND(D263&gt;0,OR(AS263="")),1,IF(AS263&gt;D263,1,0))</f>
        <v>0</v>
      </c>
      <c r="CS263" s="370">
        <f t="shared" si="191"/>
        <v>0</v>
      </c>
      <c r="CT263" s="370">
        <f t="shared" si="181"/>
        <v>0</v>
      </c>
      <c r="CU263" s="370">
        <f t="shared" si="182"/>
        <v>0</v>
      </c>
      <c r="CV263" s="370">
        <f t="shared" si="183"/>
        <v>0</v>
      </c>
      <c r="CW263" s="370">
        <f t="shared" si="184"/>
        <v>0</v>
      </c>
    </row>
    <row r="264" spans="1:101" x14ac:dyDescent="0.25">
      <c r="A264" s="3037"/>
      <c r="B264" s="408" t="s">
        <v>234</v>
      </c>
      <c r="C264" s="409">
        <f t="shared" si="188"/>
        <v>0</v>
      </c>
      <c r="D264" s="400">
        <f>SUM(H264+J264+L264+N264+P264+R264+T264+V264+X264+Z264+AB264+AD264+AF264+AH264+AJ264+AL264)</f>
        <v>0</v>
      </c>
      <c r="E264" s="410">
        <f>SUM(I264+K264+M264+O264+Q264+S264+U264+W264+Y264+AA264+AC264+AE264+AG264+AI264+AK264+AM264)</f>
        <v>0</v>
      </c>
      <c r="F264" s="41">
        <f>SUM(ENERO:DICIEMBRE!F264)</f>
        <v>0</v>
      </c>
      <c r="G264" s="41">
        <f>SUM(ENERO:DICIEMBRE!G264)</f>
        <v>0</v>
      </c>
      <c r="H264" s="41">
        <f>SUM(ENERO:DICIEMBRE!H264)</f>
        <v>0</v>
      </c>
      <c r="I264" s="41">
        <f>SUM(ENERO:DICIEMBRE!I264)</f>
        <v>0</v>
      </c>
      <c r="J264" s="41">
        <f>SUM(ENERO:DICIEMBRE!J264)</f>
        <v>0</v>
      </c>
      <c r="K264" s="41">
        <f>SUM(ENERO:DICIEMBRE!K264)</f>
        <v>0</v>
      </c>
      <c r="L264" s="41">
        <f>SUM(ENERO:DICIEMBRE!L264)</f>
        <v>0</v>
      </c>
      <c r="M264" s="41">
        <f>SUM(ENERO:DICIEMBRE!M264)</f>
        <v>0</v>
      </c>
      <c r="N264" s="41">
        <f>SUM(ENERO:DICIEMBRE!N264)</f>
        <v>0</v>
      </c>
      <c r="O264" s="41">
        <f>SUM(ENERO:DICIEMBRE!O264)</f>
        <v>0</v>
      </c>
      <c r="P264" s="41">
        <f>SUM(ENERO:DICIEMBRE!P264)</f>
        <v>0</v>
      </c>
      <c r="Q264" s="41">
        <f>SUM(ENERO:DICIEMBRE!Q264)</f>
        <v>0</v>
      </c>
      <c r="R264" s="41">
        <f>SUM(ENERO:DICIEMBRE!R264)</f>
        <v>0</v>
      </c>
      <c r="S264" s="41">
        <f>SUM(ENERO:DICIEMBRE!S264)</f>
        <v>0</v>
      </c>
      <c r="T264" s="41">
        <f>SUM(ENERO:DICIEMBRE!T264)</f>
        <v>0</v>
      </c>
      <c r="U264" s="41">
        <f>SUM(ENERO:DICIEMBRE!U264)</f>
        <v>0</v>
      </c>
      <c r="V264" s="41">
        <f>SUM(ENERO:DICIEMBRE!V264)</f>
        <v>0</v>
      </c>
      <c r="W264" s="41">
        <f>SUM(ENERO:DICIEMBRE!W264)</f>
        <v>0</v>
      </c>
      <c r="X264" s="41">
        <f>SUM(ENERO:DICIEMBRE!X264)</f>
        <v>0</v>
      </c>
      <c r="Y264" s="41">
        <f>SUM(ENERO:DICIEMBRE!Y264)</f>
        <v>0</v>
      </c>
      <c r="Z264" s="41">
        <f>SUM(ENERO:DICIEMBRE!Z264)</f>
        <v>0</v>
      </c>
      <c r="AA264" s="41">
        <f>SUM(ENERO:DICIEMBRE!AA264)</f>
        <v>0</v>
      </c>
      <c r="AB264" s="41">
        <f>SUM(ENERO:DICIEMBRE!AB264)</f>
        <v>0</v>
      </c>
      <c r="AC264" s="41">
        <f>SUM(ENERO:DICIEMBRE!AC264)</f>
        <v>0</v>
      </c>
      <c r="AD264" s="41">
        <f>SUM(ENERO:DICIEMBRE!AD264)</f>
        <v>0</v>
      </c>
      <c r="AE264" s="41">
        <f>SUM(ENERO:DICIEMBRE!AE264)</f>
        <v>0</v>
      </c>
      <c r="AF264" s="41">
        <f>SUM(ENERO:DICIEMBRE!AF264)</f>
        <v>0</v>
      </c>
      <c r="AG264" s="41">
        <f>SUM(ENERO:DICIEMBRE!AG264)</f>
        <v>0</v>
      </c>
      <c r="AH264" s="41">
        <f>SUM(ENERO:DICIEMBRE!AH264)</f>
        <v>0</v>
      </c>
      <c r="AI264" s="41">
        <f>SUM(ENERO:DICIEMBRE!AI264)</f>
        <v>0</v>
      </c>
      <c r="AJ264" s="41">
        <f>SUM(ENERO:DICIEMBRE!AJ264)</f>
        <v>0</v>
      </c>
      <c r="AK264" s="41">
        <f>SUM(ENERO:DICIEMBRE!AK264)</f>
        <v>0</v>
      </c>
      <c r="AL264" s="41">
        <f>SUM(ENERO:DICIEMBRE!AL264)</f>
        <v>0</v>
      </c>
      <c r="AM264" s="41">
        <f>SUM(ENERO:DICIEMBRE!AM264)</f>
        <v>0</v>
      </c>
      <c r="AN264" s="41">
        <f>SUM(ENERO:DICIEMBRE!AN264)</f>
        <v>0</v>
      </c>
      <c r="AO264" s="41">
        <f>SUM(ENERO:DICIEMBRE!AO264)</f>
        <v>0</v>
      </c>
      <c r="AP264" s="41">
        <f>SUM(ENERO:DICIEMBRE!AP264)</f>
        <v>0</v>
      </c>
      <c r="AQ264" s="41">
        <f>SUM(ENERO:DICIEMBRE!AQ264)</f>
        <v>0</v>
      </c>
      <c r="AR264" s="41">
        <f>SUM(ENERO:DICIEMBRE!AR264)</f>
        <v>0</v>
      </c>
      <c r="AS264" s="41">
        <f>SUM(ENERO:DICIEMBRE!AS264)</f>
        <v>0</v>
      </c>
      <c r="AT264" s="41">
        <f>SUM(ENERO:DICIEMBRE!AT264)</f>
        <v>0</v>
      </c>
      <c r="AU264" s="41">
        <f>SUM(ENERO:DICIEMBRE!AU264)</f>
        <v>0</v>
      </c>
      <c r="AV264" s="41">
        <f>SUM(ENERO:DICIEMBRE!AV264)</f>
        <v>0</v>
      </c>
      <c r="AW264" s="41">
        <f>SUM(ENERO:DICIEMBRE!AW264)</f>
        <v>0</v>
      </c>
      <c r="AX264" s="41">
        <f>SUM(ENERO:DICIEMBRE!AX264)</f>
        <v>0</v>
      </c>
      <c r="AY264" s="56" t="str">
        <f t="shared" si="185"/>
        <v/>
      </c>
      <c r="AZ264" s="56"/>
      <c r="BA264" s="56"/>
      <c r="BB264" s="56"/>
      <c r="BC264" s="56"/>
      <c r="BD264" s="56"/>
      <c r="BE264" s="56"/>
      <c r="BF264" s="56"/>
      <c r="BG264" s="56"/>
      <c r="BH264" s="56"/>
      <c r="BI264" s="56"/>
      <c r="BJ264" s="56"/>
      <c r="BK264" s="56"/>
      <c r="BL264" s="56"/>
      <c r="BM264" s="56"/>
      <c r="BN264" s="56"/>
      <c r="BO264" s="56"/>
      <c r="CA264" s="18" t="str">
        <f t="shared" si="186"/>
        <v/>
      </c>
      <c r="CB264" s="18" t="str">
        <f t="shared" si="169"/>
        <v/>
      </c>
      <c r="CC264" s="18" t="str">
        <f t="shared" si="170"/>
        <v/>
      </c>
      <c r="CD264" s="18" t="str">
        <f t="shared" si="190"/>
        <v/>
      </c>
      <c r="CE264" s="18" t="str">
        <f t="shared" si="172"/>
        <v/>
      </c>
      <c r="CF264" s="18" t="str">
        <f t="shared" si="173"/>
        <v/>
      </c>
      <c r="CG264" s="18" t="str">
        <f t="shared" si="174"/>
        <v/>
      </c>
      <c r="CH264" s="18" t="str">
        <f t="shared" si="175"/>
        <v/>
      </c>
      <c r="CI264" s="18" t="str">
        <f t="shared" si="176"/>
        <v/>
      </c>
      <c r="CO264" s="458">
        <f t="shared" si="177"/>
        <v>0</v>
      </c>
      <c r="CP264" s="370">
        <f t="shared" si="178"/>
        <v>0</v>
      </c>
      <c r="CQ264" s="370">
        <f t="shared" si="179"/>
        <v>0</v>
      </c>
      <c r="CR264" s="370">
        <f t="shared" si="191"/>
        <v>0</v>
      </c>
      <c r="CS264" s="370">
        <f t="shared" si="191"/>
        <v>0</v>
      </c>
      <c r="CT264" s="370">
        <f t="shared" si="181"/>
        <v>0</v>
      </c>
      <c r="CU264" s="370">
        <f t="shared" si="182"/>
        <v>0</v>
      </c>
      <c r="CV264" s="370">
        <f t="shared" si="183"/>
        <v>0</v>
      </c>
      <c r="CW264" s="370">
        <f t="shared" si="184"/>
        <v>0</v>
      </c>
    </row>
    <row r="265" spans="1:101" x14ac:dyDescent="0.25">
      <c r="A265" s="3036" t="s">
        <v>235</v>
      </c>
      <c r="B265" s="433" t="s">
        <v>236</v>
      </c>
      <c r="C265" s="434">
        <f t="shared" si="188"/>
        <v>1</v>
      </c>
      <c r="D265" s="375">
        <f t="shared" si="189"/>
        <v>1</v>
      </c>
      <c r="E265" s="435">
        <f t="shared" si="189"/>
        <v>0</v>
      </c>
      <c r="F265" s="41">
        <f>SUM(ENERO:DICIEMBRE!F265)</f>
        <v>0</v>
      </c>
      <c r="G265" s="41">
        <f>SUM(ENERO:DICIEMBRE!G265)</f>
        <v>0</v>
      </c>
      <c r="H265" s="41">
        <f>SUM(ENERO:DICIEMBRE!H265)</f>
        <v>0</v>
      </c>
      <c r="I265" s="41">
        <f>SUM(ENERO:DICIEMBRE!I265)</f>
        <v>0</v>
      </c>
      <c r="J265" s="41">
        <f>SUM(ENERO:DICIEMBRE!J265)</f>
        <v>0</v>
      </c>
      <c r="K265" s="41">
        <f>SUM(ENERO:DICIEMBRE!K265)</f>
        <v>0</v>
      </c>
      <c r="L265" s="41">
        <f>SUM(ENERO:DICIEMBRE!L265)</f>
        <v>0</v>
      </c>
      <c r="M265" s="41">
        <f>SUM(ENERO:DICIEMBRE!M265)</f>
        <v>0</v>
      </c>
      <c r="N265" s="41">
        <f>SUM(ENERO:DICIEMBRE!N265)</f>
        <v>0</v>
      </c>
      <c r="O265" s="41">
        <f>SUM(ENERO:DICIEMBRE!O265)</f>
        <v>0</v>
      </c>
      <c r="P265" s="41">
        <f>SUM(ENERO:DICIEMBRE!P265)</f>
        <v>0</v>
      </c>
      <c r="Q265" s="41">
        <f>SUM(ENERO:DICIEMBRE!Q265)</f>
        <v>0</v>
      </c>
      <c r="R265" s="41">
        <f>SUM(ENERO:DICIEMBRE!R265)</f>
        <v>0</v>
      </c>
      <c r="S265" s="41">
        <f>SUM(ENERO:DICIEMBRE!S265)</f>
        <v>0</v>
      </c>
      <c r="T265" s="41">
        <f>SUM(ENERO:DICIEMBRE!T265)</f>
        <v>0</v>
      </c>
      <c r="U265" s="41">
        <f>SUM(ENERO:DICIEMBRE!U265)</f>
        <v>0</v>
      </c>
      <c r="V265" s="41">
        <f>SUM(ENERO:DICIEMBRE!V265)</f>
        <v>0</v>
      </c>
      <c r="W265" s="41">
        <f>SUM(ENERO:DICIEMBRE!W265)</f>
        <v>0</v>
      </c>
      <c r="X265" s="41">
        <f>SUM(ENERO:DICIEMBRE!X265)</f>
        <v>0</v>
      </c>
      <c r="Y265" s="41">
        <f>SUM(ENERO:DICIEMBRE!Y265)</f>
        <v>0</v>
      </c>
      <c r="Z265" s="41">
        <f>SUM(ENERO:DICIEMBRE!Z265)</f>
        <v>1</v>
      </c>
      <c r="AA265" s="41">
        <f>SUM(ENERO:DICIEMBRE!AA265)</f>
        <v>0</v>
      </c>
      <c r="AB265" s="41">
        <f>SUM(ENERO:DICIEMBRE!AB265)</f>
        <v>0</v>
      </c>
      <c r="AC265" s="41">
        <f>SUM(ENERO:DICIEMBRE!AC265)</f>
        <v>0</v>
      </c>
      <c r="AD265" s="41">
        <f>SUM(ENERO:DICIEMBRE!AD265)</f>
        <v>0</v>
      </c>
      <c r="AE265" s="41">
        <f>SUM(ENERO:DICIEMBRE!AE265)</f>
        <v>0</v>
      </c>
      <c r="AF265" s="41">
        <f>SUM(ENERO:DICIEMBRE!AF265)</f>
        <v>0</v>
      </c>
      <c r="AG265" s="41">
        <f>SUM(ENERO:DICIEMBRE!AG265)</f>
        <v>0</v>
      </c>
      <c r="AH265" s="41">
        <f>SUM(ENERO:DICIEMBRE!AH265)</f>
        <v>0</v>
      </c>
      <c r="AI265" s="41">
        <f>SUM(ENERO:DICIEMBRE!AI265)</f>
        <v>0</v>
      </c>
      <c r="AJ265" s="41">
        <f>SUM(ENERO:DICIEMBRE!AJ265)</f>
        <v>0</v>
      </c>
      <c r="AK265" s="41">
        <f>SUM(ENERO:DICIEMBRE!AK265)</f>
        <v>0</v>
      </c>
      <c r="AL265" s="41">
        <f>SUM(ENERO:DICIEMBRE!AL265)</f>
        <v>0</v>
      </c>
      <c r="AM265" s="41">
        <f>SUM(ENERO:DICIEMBRE!AM265)</f>
        <v>0</v>
      </c>
      <c r="AN265" s="41">
        <f>SUM(ENERO:DICIEMBRE!AN265)</f>
        <v>0</v>
      </c>
      <c r="AO265" s="41">
        <f>SUM(ENERO:DICIEMBRE!AO265)</f>
        <v>0</v>
      </c>
      <c r="AP265" s="41">
        <f>SUM(ENERO:DICIEMBRE!AP265)</f>
        <v>0</v>
      </c>
      <c r="AQ265" s="41">
        <f>SUM(ENERO:DICIEMBRE!AQ265)</f>
        <v>0</v>
      </c>
      <c r="AR265" s="41">
        <f>SUM(ENERO:DICIEMBRE!AR265)</f>
        <v>0</v>
      </c>
      <c r="AS265" s="41">
        <f>SUM(ENERO:DICIEMBRE!AS265)</f>
        <v>0</v>
      </c>
      <c r="AT265" s="41">
        <f>SUM(ENERO:DICIEMBRE!AT265)</f>
        <v>0</v>
      </c>
      <c r="AU265" s="41">
        <f>SUM(ENERO:DICIEMBRE!AU265)</f>
        <v>0</v>
      </c>
      <c r="AV265" s="41">
        <f>SUM(ENERO:DICIEMBRE!AV265)</f>
        <v>0</v>
      </c>
      <c r="AW265" s="41">
        <f>SUM(ENERO:DICIEMBRE!AW265)</f>
        <v>0</v>
      </c>
      <c r="AX265" s="41">
        <f>SUM(ENERO:DICIEMBRE!AX265)</f>
        <v>0</v>
      </c>
      <c r="AY265" s="56" t="str">
        <f t="shared" si="185"/>
        <v/>
      </c>
      <c r="AZ265" s="56"/>
      <c r="BA265" s="56"/>
      <c r="BB265" s="56"/>
      <c r="BC265" s="56"/>
      <c r="BD265" s="56"/>
      <c r="BE265" s="56"/>
      <c r="BF265" s="56"/>
      <c r="BG265" s="56"/>
      <c r="BH265" s="56"/>
      <c r="BI265" s="56"/>
      <c r="BJ265" s="56"/>
      <c r="BK265" s="56"/>
      <c r="BL265" s="56"/>
      <c r="BM265" s="56"/>
      <c r="BN265" s="56"/>
      <c r="BO265" s="56"/>
      <c r="CA265" s="18" t="str">
        <f t="shared" si="186"/>
        <v/>
      </c>
      <c r="CB265" s="18" t="str">
        <f t="shared" si="169"/>
        <v/>
      </c>
      <c r="CC265" s="18" t="str">
        <f t="shared" si="170"/>
        <v/>
      </c>
      <c r="CD265" s="18" t="str">
        <f t="shared" si="190"/>
        <v/>
      </c>
      <c r="CE265" s="18" t="str">
        <f t="shared" si="172"/>
        <v/>
      </c>
      <c r="CF265" s="18" t="str">
        <f t="shared" si="173"/>
        <v/>
      </c>
      <c r="CG265" s="18" t="str">
        <f t="shared" si="174"/>
        <v/>
      </c>
      <c r="CH265" s="18" t="str">
        <f t="shared" si="175"/>
        <v/>
      </c>
      <c r="CI265" s="18" t="str">
        <f t="shared" si="176"/>
        <v/>
      </c>
      <c r="CO265" s="458">
        <f t="shared" si="177"/>
        <v>0</v>
      </c>
      <c r="CP265" s="370">
        <f t="shared" si="178"/>
        <v>0</v>
      </c>
      <c r="CQ265" s="370">
        <f t="shared" si="179"/>
        <v>0</v>
      </c>
      <c r="CR265" s="370">
        <f t="shared" si="191"/>
        <v>0</v>
      </c>
      <c r="CS265" s="370">
        <f t="shared" si="191"/>
        <v>0</v>
      </c>
      <c r="CT265" s="370">
        <f t="shared" si="181"/>
        <v>0</v>
      </c>
      <c r="CU265" s="370">
        <f t="shared" si="182"/>
        <v>0</v>
      </c>
      <c r="CV265" s="370">
        <f t="shared" si="183"/>
        <v>0</v>
      </c>
      <c r="CW265" s="370">
        <f t="shared" si="184"/>
        <v>0</v>
      </c>
    </row>
    <row r="266" spans="1:101" x14ac:dyDescent="0.25">
      <c r="A266" s="3051"/>
      <c r="B266" s="396" t="s">
        <v>237</v>
      </c>
      <c r="C266" s="397">
        <f t="shared" si="188"/>
        <v>0</v>
      </c>
      <c r="D266" s="398">
        <f t="shared" si="189"/>
        <v>0</v>
      </c>
      <c r="E266" s="396">
        <f>SUM(G266+I266+K266+M266+O266+Q266+S266+U266+W266+Y266+AA266+AC266+AE266+AG266+AI266+AK266+AM266)</f>
        <v>0</v>
      </c>
      <c r="F266" s="41">
        <f>SUM(ENERO:DICIEMBRE!F266)</f>
        <v>0</v>
      </c>
      <c r="G266" s="41">
        <f>SUM(ENERO:DICIEMBRE!G266)</f>
        <v>0</v>
      </c>
      <c r="H266" s="41">
        <f>SUM(ENERO:DICIEMBRE!H266)</f>
        <v>0</v>
      </c>
      <c r="I266" s="41">
        <f>SUM(ENERO:DICIEMBRE!I266)</f>
        <v>0</v>
      </c>
      <c r="J266" s="41">
        <f>SUM(ENERO:DICIEMBRE!J266)</f>
        <v>0</v>
      </c>
      <c r="K266" s="41">
        <f>SUM(ENERO:DICIEMBRE!K266)</f>
        <v>0</v>
      </c>
      <c r="L266" s="41">
        <f>SUM(ENERO:DICIEMBRE!L266)</f>
        <v>0</v>
      </c>
      <c r="M266" s="41">
        <f>SUM(ENERO:DICIEMBRE!M266)</f>
        <v>0</v>
      </c>
      <c r="N266" s="41">
        <f>SUM(ENERO:DICIEMBRE!N266)</f>
        <v>0</v>
      </c>
      <c r="O266" s="41">
        <f>SUM(ENERO:DICIEMBRE!O266)</f>
        <v>0</v>
      </c>
      <c r="P266" s="41">
        <f>SUM(ENERO:DICIEMBRE!P266)</f>
        <v>0</v>
      </c>
      <c r="Q266" s="41">
        <f>SUM(ENERO:DICIEMBRE!Q266)</f>
        <v>0</v>
      </c>
      <c r="R266" s="41">
        <f>SUM(ENERO:DICIEMBRE!R266)</f>
        <v>0</v>
      </c>
      <c r="S266" s="41">
        <f>SUM(ENERO:DICIEMBRE!S266)</f>
        <v>0</v>
      </c>
      <c r="T266" s="41">
        <f>SUM(ENERO:DICIEMBRE!T266)</f>
        <v>0</v>
      </c>
      <c r="U266" s="41">
        <f>SUM(ENERO:DICIEMBRE!U266)</f>
        <v>0</v>
      </c>
      <c r="V266" s="41">
        <f>SUM(ENERO:DICIEMBRE!V266)</f>
        <v>0</v>
      </c>
      <c r="W266" s="41">
        <f>SUM(ENERO:DICIEMBRE!W266)</f>
        <v>0</v>
      </c>
      <c r="X266" s="41">
        <f>SUM(ENERO:DICIEMBRE!X266)</f>
        <v>0</v>
      </c>
      <c r="Y266" s="41">
        <f>SUM(ENERO:DICIEMBRE!Y266)</f>
        <v>0</v>
      </c>
      <c r="Z266" s="41">
        <f>SUM(ENERO:DICIEMBRE!Z266)</f>
        <v>0</v>
      </c>
      <c r="AA266" s="41">
        <f>SUM(ENERO:DICIEMBRE!AA266)</f>
        <v>0</v>
      </c>
      <c r="AB266" s="41">
        <f>SUM(ENERO:DICIEMBRE!AB266)</f>
        <v>0</v>
      </c>
      <c r="AC266" s="41">
        <f>SUM(ENERO:DICIEMBRE!AC266)</f>
        <v>0</v>
      </c>
      <c r="AD266" s="41">
        <f>SUM(ENERO:DICIEMBRE!AD266)</f>
        <v>0</v>
      </c>
      <c r="AE266" s="41">
        <f>SUM(ENERO:DICIEMBRE!AE266)</f>
        <v>0</v>
      </c>
      <c r="AF266" s="41">
        <f>SUM(ENERO:DICIEMBRE!AF266)</f>
        <v>0</v>
      </c>
      <c r="AG266" s="41">
        <f>SUM(ENERO:DICIEMBRE!AG266)</f>
        <v>0</v>
      </c>
      <c r="AH266" s="41">
        <f>SUM(ENERO:DICIEMBRE!AH266)</f>
        <v>0</v>
      </c>
      <c r="AI266" s="41">
        <f>SUM(ENERO:DICIEMBRE!AI266)</f>
        <v>0</v>
      </c>
      <c r="AJ266" s="41">
        <f>SUM(ENERO:DICIEMBRE!AJ266)</f>
        <v>0</v>
      </c>
      <c r="AK266" s="41">
        <f>SUM(ENERO:DICIEMBRE!AK266)</f>
        <v>0</v>
      </c>
      <c r="AL266" s="41">
        <f>SUM(ENERO:DICIEMBRE!AL266)</f>
        <v>0</v>
      </c>
      <c r="AM266" s="41">
        <f>SUM(ENERO:DICIEMBRE!AM266)</f>
        <v>0</v>
      </c>
      <c r="AN266" s="41">
        <f>SUM(ENERO:DICIEMBRE!AN266)</f>
        <v>0</v>
      </c>
      <c r="AO266" s="41">
        <f>SUM(ENERO:DICIEMBRE!AO266)</f>
        <v>0</v>
      </c>
      <c r="AP266" s="41">
        <f>SUM(ENERO:DICIEMBRE!AP266)</f>
        <v>0</v>
      </c>
      <c r="AQ266" s="41">
        <f>SUM(ENERO:DICIEMBRE!AQ266)</f>
        <v>0</v>
      </c>
      <c r="AR266" s="41">
        <f>SUM(ENERO:DICIEMBRE!AR266)</f>
        <v>0</v>
      </c>
      <c r="AS266" s="41">
        <f>SUM(ENERO:DICIEMBRE!AS266)</f>
        <v>0</v>
      </c>
      <c r="AT266" s="41">
        <f>SUM(ENERO:DICIEMBRE!AT266)</f>
        <v>0</v>
      </c>
      <c r="AU266" s="41">
        <f>SUM(ENERO:DICIEMBRE!AU266)</f>
        <v>0</v>
      </c>
      <c r="AV266" s="41">
        <f>SUM(ENERO:DICIEMBRE!AV266)</f>
        <v>0</v>
      </c>
      <c r="AW266" s="41">
        <f>SUM(ENERO:DICIEMBRE!AW266)</f>
        <v>0</v>
      </c>
      <c r="AX266" s="41">
        <f>SUM(ENERO:DICIEMBRE!AX266)</f>
        <v>0</v>
      </c>
      <c r="AY266" s="56" t="str">
        <f t="shared" si="185"/>
        <v/>
      </c>
      <c r="AZ266" s="56"/>
      <c r="BA266" s="56"/>
      <c r="BB266" s="56"/>
      <c r="BC266" s="56"/>
      <c r="BD266" s="56"/>
      <c r="BE266" s="56"/>
      <c r="BF266" s="56"/>
      <c r="BG266" s="56"/>
      <c r="BH266" s="56"/>
      <c r="BI266" s="56"/>
      <c r="BJ266" s="56"/>
      <c r="BK266" s="56"/>
      <c r="BL266" s="56"/>
      <c r="BM266" s="56"/>
      <c r="BN266" s="56"/>
      <c r="BO266" s="56"/>
      <c r="CA266" s="18" t="str">
        <f t="shared" si="186"/>
        <v/>
      </c>
      <c r="CB266" s="18" t="str">
        <f t="shared" si="169"/>
        <v/>
      </c>
      <c r="CC266" s="18" t="str">
        <f t="shared" si="170"/>
        <v/>
      </c>
      <c r="CD266" s="18" t="str">
        <f t="shared" si="190"/>
        <v/>
      </c>
      <c r="CE266" s="18" t="str">
        <f t="shared" si="172"/>
        <v/>
      </c>
      <c r="CF266" s="18" t="str">
        <f t="shared" si="173"/>
        <v/>
      </c>
      <c r="CG266" s="18" t="str">
        <f t="shared" si="174"/>
        <v/>
      </c>
      <c r="CH266" s="18" t="str">
        <f t="shared" si="175"/>
        <v/>
      </c>
      <c r="CI266" s="18" t="str">
        <f t="shared" si="176"/>
        <v/>
      </c>
      <c r="CO266" s="458">
        <f t="shared" si="177"/>
        <v>0</v>
      </c>
      <c r="CP266" s="370">
        <f t="shared" si="178"/>
        <v>0</v>
      </c>
      <c r="CQ266" s="370">
        <f t="shared" si="179"/>
        <v>0</v>
      </c>
      <c r="CR266" s="370">
        <f t="shared" si="191"/>
        <v>0</v>
      </c>
      <c r="CS266" s="370">
        <f t="shared" si="191"/>
        <v>0</v>
      </c>
      <c r="CT266" s="370">
        <f t="shared" si="181"/>
        <v>0</v>
      </c>
      <c r="CU266" s="370">
        <f t="shared" si="182"/>
        <v>0</v>
      </c>
      <c r="CV266" s="370">
        <f t="shared" si="183"/>
        <v>0</v>
      </c>
      <c r="CW266" s="370">
        <f t="shared" si="184"/>
        <v>0</v>
      </c>
    </row>
    <row r="267" spans="1:101" x14ac:dyDescent="0.25">
      <c r="A267" s="3051"/>
      <c r="B267" s="410" t="s">
        <v>238</v>
      </c>
      <c r="C267" s="409">
        <f>SUM(D267+E267)</f>
        <v>0</v>
      </c>
      <c r="D267" s="400">
        <f>SUM(F267+H267+J267+L267+N267+P267+R267+T267+V267+X267+Z267+AB267+AD267+AF267+AH267+AJ267+AL267)</f>
        <v>0</v>
      </c>
      <c r="E267" s="410">
        <f>SUM(G267+I267+K267+M267+O267+Q267+S267+U267+W267+Y267+AA267+AC267+AE267+AG267+AI267+AK267+AM267)</f>
        <v>0</v>
      </c>
      <c r="F267" s="41">
        <f>SUM(ENERO:DICIEMBRE!F267)</f>
        <v>0</v>
      </c>
      <c r="G267" s="41">
        <f>SUM(ENERO:DICIEMBRE!G267)</f>
        <v>0</v>
      </c>
      <c r="H267" s="41">
        <f>SUM(ENERO:DICIEMBRE!H267)</f>
        <v>0</v>
      </c>
      <c r="I267" s="41">
        <f>SUM(ENERO:DICIEMBRE!I267)</f>
        <v>0</v>
      </c>
      <c r="J267" s="41">
        <f>SUM(ENERO:DICIEMBRE!J267)</f>
        <v>0</v>
      </c>
      <c r="K267" s="41">
        <f>SUM(ENERO:DICIEMBRE!K267)</f>
        <v>0</v>
      </c>
      <c r="L267" s="41">
        <f>SUM(ENERO:DICIEMBRE!L267)</f>
        <v>0</v>
      </c>
      <c r="M267" s="41">
        <f>SUM(ENERO:DICIEMBRE!M267)</f>
        <v>0</v>
      </c>
      <c r="N267" s="41">
        <f>SUM(ENERO:DICIEMBRE!N267)</f>
        <v>0</v>
      </c>
      <c r="O267" s="41">
        <f>SUM(ENERO:DICIEMBRE!O267)</f>
        <v>0</v>
      </c>
      <c r="P267" s="41">
        <f>SUM(ENERO:DICIEMBRE!P267)</f>
        <v>0</v>
      </c>
      <c r="Q267" s="41">
        <f>SUM(ENERO:DICIEMBRE!Q267)</f>
        <v>0</v>
      </c>
      <c r="R267" s="41">
        <f>SUM(ENERO:DICIEMBRE!R267)</f>
        <v>0</v>
      </c>
      <c r="S267" s="41">
        <f>SUM(ENERO:DICIEMBRE!S267)</f>
        <v>0</v>
      </c>
      <c r="T267" s="41">
        <f>SUM(ENERO:DICIEMBRE!T267)</f>
        <v>0</v>
      </c>
      <c r="U267" s="41">
        <f>SUM(ENERO:DICIEMBRE!U267)</f>
        <v>0</v>
      </c>
      <c r="V267" s="41">
        <f>SUM(ENERO:DICIEMBRE!V267)</f>
        <v>0</v>
      </c>
      <c r="W267" s="41">
        <f>SUM(ENERO:DICIEMBRE!W267)</f>
        <v>0</v>
      </c>
      <c r="X267" s="41">
        <f>SUM(ENERO:DICIEMBRE!X267)</f>
        <v>0</v>
      </c>
      <c r="Y267" s="41">
        <f>SUM(ENERO:DICIEMBRE!Y267)</f>
        <v>0</v>
      </c>
      <c r="Z267" s="41">
        <f>SUM(ENERO:DICIEMBRE!Z267)</f>
        <v>0</v>
      </c>
      <c r="AA267" s="41">
        <f>SUM(ENERO:DICIEMBRE!AA267)</f>
        <v>0</v>
      </c>
      <c r="AB267" s="41">
        <f>SUM(ENERO:DICIEMBRE!AB267)</f>
        <v>0</v>
      </c>
      <c r="AC267" s="41">
        <f>SUM(ENERO:DICIEMBRE!AC267)</f>
        <v>0</v>
      </c>
      <c r="AD267" s="41">
        <f>SUM(ENERO:DICIEMBRE!AD267)</f>
        <v>0</v>
      </c>
      <c r="AE267" s="41">
        <f>SUM(ENERO:DICIEMBRE!AE267)</f>
        <v>0</v>
      </c>
      <c r="AF267" s="41">
        <f>SUM(ENERO:DICIEMBRE!AF267)</f>
        <v>0</v>
      </c>
      <c r="AG267" s="41">
        <f>SUM(ENERO:DICIEMBRE!AG267)</f>
        <v>0</v>
      </c>
      <c r="AH267" s="41">
        <f>SUM(ENERO:DICIEMBRE!AH267)</f>
        <v>0</v>
      </c>
      <c r="AI267" s="41">
        <f>SUM(ENERO:DICIEMBRE!AI267)</f>
        <v>0</v>
      </c>
      <c r="AJ267" s="41">
        <f>SUM(ENERO:DICIEMBRE!AJ267)</f>
        <v>0</v>
      </c>
      <c r="AK267" s="41">
        <f>SUM(ENERO:DICIEMBRE!AK267)</f>
        <v>0</v>
      </c>
      <c r="AL267" s="41">
        <f>SUM(ENERO:DICIEMBRE!AL267)</f>
        <v>0</v>
      </c>
      <c r="AM267" s="41">
        <f>SUM(ENERO:DICIEMBRE!AM267)</f>
        <v>0</v>
      </c>
      <c r="AN267" s="41">
        <f>SUM(ENERO:DICIEMBRE!AN267)</f>
        <v>0</v>
      </c>
      <c r="AO267" s="41">
        <f>SUM(ENERO:DICIEMBRE!AO267)</f>
        <v>0</v>
      </c>
      <c r="AP267" s="41">
        <f>SUM(ENERO:DICIEMBRE!AP267)</f>
        <v>0</v>
      </c>
      <c r="AQ267" s="41">
        <f>SUM(ENERO:DICIEMBRE!AQ267)</f>
        <v>0</v>
      </c>
      <c r="AR267" s="41">
        <f>SUM(ENERO:DICIEMBRE!AR267)</f>
        <v>0</v>
      </c>
      <c r="AS267" s="41">
        <f>SUM(ENERO:DICIEMBRE!AS267)</f>
        <v>0</v>
      </c>
      <c r="AT267" s="41">
        <f>SUM(ENERO:DICIEMBRE!AT267)</f>
        <v>0</v>
      </c>
      <c r="AU267" s="41">
        <f>SUM(ENERO:DICIEMBRE!AU267)</f>
        <v>0</v>
      </c>
      <c r="AV267" s="41">
        <f>SUM(ENERO:DICIEMBRE!AV267)</f>
        <v>0</v>
      </c>
      <c r="AW267" s="41">
        <f>SUM(ENERO:DICIEMBRE!AW267)</f>
        <v>0</v>
      </c>
      <c r="AX267" s="41">
        <f>SUM(ENERO:DICIEMBRE!AX267)</f>
        <v>0</v>
      </c>
      <c r="AY267" s="56" t="str">
        <f t="shared" si="185"/>
        <v/>
      </c>
      <c r="AZ267" s="56"/>
      <c r="BA267" s="56"/>
      <c r="BB267" s="56"/>
      <c r="BC267" s="56"/>
      <c r="BD267" s="56"/>
      <c r="BE267" s="56"/>
      <c r="BF267" s="56"/>
      <c r="BG267" s="56"/>
      <c r="BH267" s="56"/>
      <c r="BI267" s="56"/>
      <c r="BJ267" s="56"/>
      <c r="BK267" s="56"/>
      <c r="BL267" s="56"/>
      <c r="BM267" s="56"/>
      <c r="BN267" s="56"/>
      <c r="BO267" s="56"/>
      <c r="CA267" s="18" t="str">
        <f t="shared" si="186"/>
        <v/>
      </c>
      <c r="CB267" s="18" t="str">
        <f t="shared" si="169"/>
        <v/>
      </c>
      <c r="CC267" s="18" t="str">
        <f t="shared" si="170"/>
        <v/>
      </c>
      <c r="CD267" s="18" t="str">
        <f t="shared" si="190"/>
        <v/>
      </c>
      <c r="CE267" s="18" t="str">
        <f t="shared" si="172"/>
        <v/>
      </c>
      <c r="CF267" s="18" t="str">
        <f t="shared" si="173"/>
        <v/>
      </c>
      <c r="CG267" s="18" t="str">
        <f t="shared" si="174"/>
        <v/>
      </c>
      <c r="CH267" s="18" t="str">
        <f t="shared" si="175"/>
        <v/>
      </c>
      <c r="CI267" s="18" t="str">
        <f t="shared" si="176"/>
        <v/>
      </c>
      <c r="CO267" s="458">
        <f t="shared" si="177"/>
        <v>0</v>
      </c>
      <c r="CP267" s="370">
        <f t="shared" si="178"/>
        <v>0</v>
      </c>
      <c r="CQ267" s="370">
        <f t="shared" si="179"/>
        <v>0</v>
      </c>
      <c r="CR267" s="370">
        <f t="shared" si="191"/>
        <v>0</v>
      </c>
      <c r="CS267" s="370">
        <f t="shared" si="191"/>
        <v>0</v>
      </c>
      <c r="CT267" s="370">
        <f t="shared" si="181"/>
        <v>0</v>
      </c>
      <c r="CU267" s="370">
        <f t="shared" si="182"/>
        <v>0</v>
      </c>
      <c r="CV267" s="370">
        <f t="shared" si="183"/>
        <v>0</v>
      </c>
      <c r="CW267" s="370">
        <f t="shared" si="184"/>
        <v>0</v>
      </c>
    </row>
    <row r="268" spans="1:101" x14ac:dyDescent="0.25">
      <c r="A268" s="3051"/>
      <c r="B268" s="410" t="s">
        <v>239</v>
      </c>
      <c r="C268" s="409">
        <f>SUM(D268+E268)</f>
        <v>2</v>
      </c>
      <c r="D268" s="400">
        <f>SUM(F268+H268+J268+L268+N268+P268+R268+T268+V268+X268+Z268+AB268+AD268+AF268+AH268+AJ268+AL268)</f>
        <v>0</v>
      </c>
      <c r="E268" s="410">
        <f>SUM(G268+I268+K268+M268+O268+Q268+S268+U268+W268+Y268+AA268+AC268+AE268+AG268+AI268+AK268+AM268)</f>
        <v>2</v>
      </c>
      <c r="F268" s="41">
        <f>SUM(ENERO:DICIEMBRE!F268)</f>
        <v>0</v>
      </c>
      <c r="G268" s="41">
        <f>SUM(ENERO:DICIEMBRE!G268)</f>
        <v>0</v>
      </c>
      <c r="H268" s="41">
        <f>SUM(ENERO:DICIEMBRE!H268)</f>
        <v>0</v>
      </c>
      <c r="I268" s="41">
        <f>SUM(ENERO:DICIEMBRE!I268)</f>
        <v>0</v>
      </c>
      <c r="J268" s="41">
        <f>SUM(ENERO:DICIEMBRE!J268)</f>
        <v>0</v>
      </c>
      <c r="K268" s="41">
        <f>SUM(ENERO:DICIEMBRE!K268)</f>
        <v>0</v>
      </c>
      <c r="L268" s="41">
        <f>SUM(ENERO:DICIEMBRE!L268)</f>
        <v>0</v>
      </c>
      <c r="M268" s="41">
        <f>SUM(ENERO:DICIEMBRE!M268)</f>
        <v>2</v>
      </c>
      <c r="N268" s="41">
        <f>SUM(ENERO:DICIEMBRE!N268)</f>
        <v>0</v>
      </c>
      <c r="O268" s="41">
        <f>SUM(ENERO:DICIEMBRE!O268)</f>
        <v>0</v>
      </c>
      <c r="P268" s="41">
        <f>SUM(ENERO:DICIEMBRE!P268)</f>
        <v>0</v>
      </c>
      <c r="Q268" s="41">
        <f>SUM(ENERO:DICIEMBRE!Q268)</f>
        <v>0</v>
      </c>
      <c r="R268" s="41">
        <f>SUM(ENERO:DICIEMBRE!R268)</f>
        <v>0</v>
      </c>
      <c r="S268" s="41">
        <f>SUM(ENERO:DICIEMBRE!S268)</f>
        <v>0</v>
      </c>
      <c r="T268" s="41">
        <f>SUM(ENERO:DICIEMBRE!T268)</f>
        <v>0</v>
      </c>
      <c r="U268" s="41">
        <f>SUM(ENERO:DICIEMBRE!U268)</f>
        <v>0</v>
      </c>
      <c r="V268" s="41">
        <f>SUM(ENERO:DICIEMBRE!V268)</f>
        <v>0</v>
      </c>
      <c r="W268" s="41">
        <f>SUM(ENERO:DICIEMBRE!W268)</f>
        <v>0</v>
      </c>
      <c r="X268" s="41">
        <f>SUM(ENERO:DICIEMBRE!X268)</f>
        <v>0</v>
      </c>
      <c r="Y268" s="41">
        <f>SUM(ENERO:DICIEMBRE!Y268)</f>
        <v>0</v>
      </c>
      <c r="Z268" s="41">
        <f>SUM(ENERO:DICIEMBRE!Z268)</f>
        <v>0</v>
      </c>
      <c r="AA268" s="41">
        <f>SUM(ENERO:DICIEMBRE!AA268)</f>
        <v>0</v>
      </c>
      <c r="AB268" s="41">
        <f>SUM(ENERO:DICIEMBRE!AB268)</f>
        <v>0</v>
      </c>
      <c r="AC268" s="41">
        <f>SUM(ENERO:DICIEMBRE!AC268)</f>
        <v>0</v>
      </c>
      <c r="AD268" s="41">
        <f>SUM(ENERO:DICIEMBRE!AD268)</f>
        <v>0</v>
      </c>
      <c r="AE268" s="41">
        <f>SUM(ENERO:DICIEMBRE!AE268)</f>
        <v>0</v>
      </c>
      <c r="AF268" s="41">
        <f>SUM(ENERO:DICIEMBRE!AF268)</f>
        <v>0</v>
      </c>
      <c r="AG268" s="41">
        <f>SUM(ENERO:DICIEMBRE!AG268)</f>
        <v>0</v>
      </c>
      <c r="AH268" s="41">
        <f>SUM(ENERO:DICIEMBRE!AH268)</f>
        <v>0</v>
      </c>
      <c r="AI268" s="41">
        <f>SUM(ENERO:DICIEMBRE!AI268)</f>
        <v>0</v>
      </c>
      <c r="AJ268" s="41">
        <f>SUM(ENERO:DICIEMBRE!AJ268)</f>
        <v>0</v>
      </c>
      <c r="AK268" s="41">
        <f>SUM(ENERO:DICIEMBRE!AK268)</f>
        <v>0</v>
      </c>
      <c r="AL268" s="41">
        <f>SUM(ENERO:DICIEMBRE!AL268)</f>
        <v>0</v>
      </c>
      <c r="AM268" s="41">
        <f>SUM(ENERO:DICIEMBRE!AM268)</f>
        <v>0</v>
      </c>
      <c r="AN268" s="41">
        <f>SUM(ENERO:DICIEMBRE!AN268)</f>
        <v>0</v>
      </c>
      <c r="AO268" s="41">
        <f>SUM(ENERO:DICIEMBRE!AO268)</f>
        <v>0</v>
      </c>
      <c r="AP268" s="41">
        <f>SUM(ENERO:DICIEMBRE!AP268)</f>
        <v>0</v>
      </c>
      <c r="AQ268" s="41">
        <f>SUM(ENERO:DICIEMBRE!AQ268)</f>
        <v>0</v>
      </c>
      <c r="AR268" s="41">
        <f>SUM(ENERO:DICIEMBRE!AR268)</f>
        <v>0</v>
      </c>
      <c r="AS268" s="41">
        <f>SUM(ENERO:DICIEMBRE!AS268)</f>
        <v>0</v>
      </c>
      <c r="AT268" s="41">
        <f>SUM(ENERO:DICIEMBRE!AT268)</f>
        <v>0</v>
      </c>
      <c r="AU268" s="41">
        <f>SUM(ENERO:DICIEMBRE!AU268)</f>
        <v>0</v>
      </c>
      <c r="AV268" s="41">
        <f>SUM(ENERO:DICIEMBRE!AV268)</f>
        <v>0</v>
      </c>
      <c r="AW268" s="41">
        <f>SUM(ENERO:DICIEMBRE!AW268)</f>
        <v>0</v>
      </c>
      <c r="AX268" s="41">
        <f>SUM(ENERO:DICIEMBRE!AX268)</f>
        <v>0</v>
      </c>
      <c r="AY268" s="56" t="str">
        <f t="shared" si="185"/>
        <v/>
      </c>
      <c r="AZ268" s="56"/>
      <c r="BA268" s="56"/>
      <c r="BB268" s="56"/>
      <c r="BC268" s="56"/>
      <c r="BD268" s="56"/>
      <c r="BE268" s="56"/>
      <c r="BF268" s="56"/>
      <c r="BG268" s="56"/>
      <c r="BH268" s="56"/>
      <c r="BI268" s="56"/>
      <c r="BJ268" s="56"/>
      <c r="BK268" s="56"/>
      <c r="BL268" s="56"/>
      <c r="BM268" s="56"/>
      <c r="BN268" s="56"/>
      <c r="BO268" s="56"/>
      <c r="CA268" s="18" t="str">
        <f t="shared" si="186"/>
        <v/>
      </c>
      <c r="CB268" s="18" t="str">
        <f t="shared" si="169"/>
        <v/>
      </c>
      <c r="CC268" s="18" t="str">
        <f t="shared" si="170"/>
        <v/>
      </c>
      <c r="CD268" s="18" t="str">
        <f t="shared" si="190"/>
        <v/>
      </c>
      <c r="CE268" s="18" t="str">
        <f t="shared" si="172"/>
        <v/>
      </c>
      <c r="CF268" s="18" t="str">
        <f t="shared" si="173"/>
        <v/>
      </c>
      <c r="CG268" s="18" t="str">
        <f t="shared" si="174"/>
        <v/>
      </c>
      <c r="CH268" s="18" t="str">
        <f t="shared" si="175"/>
        <v/>
      </c>
      <c r="CI268" s="18" t="str">
        <f t="shared" si="176"/>
        <v/>
      </c>
      <c r="CO268" s="458">
        <f t="shared" si="177"/>
        <v>0</v>
      </c>
      <c r="CP268" s="370">
        <f t="shared" si="178"/>
        <v>0</v>
      </c>
      <c r="CQ268" s="370">
        <f t="shared" si="179"/>
        <v>0</v>
      </c>
      <c r="CR268" s="370">
        <f t="shared" si="191"/>
        <v>0</v>
      </c>
      <c r="CS268" s="370">
        <f t="shared" si="191"/>
        <v>0</v>
      </c>
      <c r="CT268" s="370">
        <f t="shared" si="181"/>
        <v>0</v>
      </c>
      <c r="CU268" s="370">
        <f t="shared" si="182"/>
        <v>0</v>
      </c>
      <c r="CV268" s="370">
        <f t="shared" si="183"/>
        <v>0</v>
      </c>
      <c r="CW268" s="370">
        <f t="shared" si="184"/>
        <v>0</v>
      </c>
    </row>
    <row r="269" spans="1:101" x14ac:dyDescent="0.25">
      <c r="A269" s="3037"/>
      <c r="B269" s="377" t="s">
        <v>240</v>
      </c>
      <c r="C269" s="416">
        <f t="shared" si="188"/>
        <v>1</v>
      </c>
      <c r="D269" s="417">
        <f t="shared" si="189"/>
        <v>1</v>
      </c>
      <c r="E269" s="377">
        <f t="shared" si="189"/>
        <v>0</v>
      </c>
      <c r="F269" s="41">
        <f>SUM(ENERO:DICIEMBRE!F269)</f>
        <v>0</v>
      </c>
      <c r="G269" s="41">
        <f>SUM(ENERO:DICIEMBRE!G269)</f>
        <v>0</v>
      </c>
      <c r="H269" s="41">
        <f>SUM(ENERO:DICIEMBRE!H269)</f>
        <v>0</v>
      </c>
      <c r="I269" s="41">
        <f>SUM(ENERO:DICIEMBRE!I269)</f>
        <v>0</v>
      </c>
      <c r="J269" s="41">
        <f>SUM(ENERO:DICIEMBRE!J269)</f>
        <v>0</v>
      </c>
      <c r="K269" s="41">
        <f>SUM(ENERO:DICIEMBRE!K269)</f>
        <v>0</v>
      </c>
      <c r="L269" s="41">
        <f>SUM(ENERO:DICIEMBRE!L269)</f>
        <v>1</v>
      </c>
      <c r="M269" s="41">
        <f>SUM(ENERO:DICIEMBRE!M269)</f>
        <v>0</v>
      </c>
      <c r="N269" s="41">
        <f>SUM(ENERO:DICIEMBRE!N269)</f>
        <v>0</v>
      </c>
      <c r="O269" s="41">
        <f>SUM(ENERO:DICIEMBRE!O269)</f>
        <v>0</v>
      </c>
      <c r="P269" s="41">
        <f>SUM(ENERO:DICIEMBRE!P269)</f>
        <v>0</v>
      </c>
      <c r="Q269" s="41">
        <f>SUM(ENERO:DICIEMBRE!Q269)</f>
        <v>0</v>
      </c>
      <c r="R269" s="41">
        <f>SUM(ENERO:DICIEMBRE!R269)</f>
        <v>0</v>
      </c>
      <c r="S269" s="41">
        <f>SUM(ENERO:DICIEMBRE!S269)</f>
        <v>0</v>
      </c>
      <c r="T269" s="41">
        <f>SUM(ENERO:DICIEMBRE!T269)</f>
        <v>0</v>
      </c>
      <c r="U269" s="41">
        <f>SUM(ENERO:DICIEMBRE!U269)</f>
        <v>0</v>
      </c>
      <c r="V269" s="41">
        <f>SUM(ENERO:DICIEMBRE!V269)</f>
        <v>0</v>
      </c>
      <c r="W269" s="41">
        <f>SUM(ENERO:DICIEMBRE!W269)</f>
        <v>0</v>
      </c>
      <c r="X269" s="41">
        <f>SUM(ENERO:DICIEMBRE!X269)</f>
        <v>0</v>
      </c>
      <c r="Y269" s="41">
        <f>SUM(ENERO:DICIEMBRE!Y269)</f>
        <v>0</v>
      </c>
      <c r="Z269" s="41">
        <f>SUM(ENERO:DICIEMBRE!Z269)</f>
        <v>0</v>
      </c>
      <c r="AA269" s="41">
        <f>SUM(ENERO:DICIEMBRE!AA269)</f>
        <v>0</v>
      </c>
      <c r="AB269" s="41">
        <f>SUM(ENERO:DICIEMBRE!AB269)</f>
        <v>0</v>
      </c>
      <c r="AC269" s="41">
        <f>SUM(ENERO:DICIEMBRE!AC269)</f>
        <v>0</v>
      </c>
      <c r="AD269" s="41">
        <f>SUM(ENERO:DICIEMBRE!AD269)</f>
        <v>0</v>
      </c>
      <c r="AE269" s="41">
        <f>SUM(ENERO:DICIEMBRE!AE269)</f>
        <v>0</v>
      </c>
      <c r="AF269" s="41">
        <f>SUM(ENERO:DICIEMBRE!AF269)</f>
        <v>0</v>
      </c>
      <c r="AG269" s="41">
        <f>SUM(ENERO:DICIEMBRE!AG269)</f>
        <v>0</v>
      </c>
      <c r="AH269" s="41">
        <f>SUM(ENERO:DICIEMBRE!AH269)</f>
        <v>0</v>
      </c>
      <c r="AI269" s="41">
        <f>SUM(ENERO:DICIEMBRE!AI269)</f>
        <v>0</v>
      </c>
      <c r="AJ269" s="41">
        <f>SUM(ENERO:DICIEMBRE!AJ269)</f>
        <v>0</v>
      </c>
      <c r="AK269" s="41">
        <f>SUM(ENERO:DICIEMBRE!AK269)</f>
        <v>0</v>
      </c>
      <c r="AL269" s="41">
        <f>SUM(ENERO:DICIEMBRE!AL269)</f>
        <v>0</v>
      </c>
      <c r="AM269" s="41">
        <f>SUM(ENERO:DICIEMBRE!AM269)</f>
        <v>0</v>
      </c>
      <c r="AN269" s="41">
        <f>SUM(ENERO:DICIEMBRE!AN269)</f>
        <v>0</v>
      </c>
      <c r="AO269" s="41">
        <f>SUM(ENERO:DICIEMBRE!AO269)</f>
        <v>0</v>
      </c>
      <c r="AP269" s="41">
        <f>SUM(ENERO:DICIEMBRE!AP269)</f>
        <v>1</v>
      </c>
      <c r="AQ269" s="41">
        <f>SUM(ENERO:DICIEMBRE!AQ269)</f>
        <v>0</v>
      </c>
      <c r="AR269" s="41">
        <f>SUM(ENERO:DICIEMBRE!AR269)</f>
        <v>0</v>
      </c>
      <c r="AS269" s="41">
        <f>SUM(ENERO:DICIEMBRE!AS269)</f>
        <v>0</v>
      </c>
      <c r="AT269" s="41">
        <f>SUM(ENERO:DICIEMBRE!AT269)</f>
        <v>0</v>
      </c>
      <c r="AU269" s="41">
        <f>SUM(ENERO:DICIEMBRE!AU269)</f>
        <v>0</v>
      </c>
      <c r="AV269" s="41">
        <f>SUM(ENERO:DICIEMBRE!AV269)</f>
        <v>1</v>
      </c>
      <c r="AW269" s="41">
        <f>SUM(ENERO:DICIEMBRE!AW269)</f>
        <v>0</v>
      </c>
      <c r="AX269" s="41">
        <f>SUM(ENERO:DICIEMBRE!AX269)</f>
        <v>0</v>
      </c>
      <c r="AY269" s="56" t="str">
        <f t="shared" si="185"/>
        <v/>
      </c>
      <c r="AZ269" s="56"/>
      <c r="BA269" s="56"/>
      <c r="BB269" s="56"/>
      <c r="BC269" s="56"/>
      <c r="BD269" s="56"/>
      <c r="BE269" s="56"/>
      <c r="BF269" s="56"/>
      <c r="BG269" s="56"/>
      <c r="BH269" s="56"/>
      <c r="BI269" s="56"/>
      <c r="BJ269" s="56"/>
      <c r="BK269" s="56"/>
      <c r="BL269" s="56"/>
      <c r="BM269" s="56"/>
      <c r="BN269" s="56"/>
      <c r="BO269" s="56"/>
      <c r="CA269" s="18" t="str">
        <f t="shared" si="186"/>
        <v/>
      </c>
      <c r="CB269" s="18" t="str">
        <f>IF(AND(E269&gt;0,AQ269=""), "* No olvide digitar la variable Gestantes. Digite Cero si no tiene.",IF(AQ269&gt;E269,"  * La variable Gestantes No puede ser mayor al Total Mujeres.",""))</f>
        <v/>
      </c>
      <c r="CC269" s="18" t="str">
        <f t="shared" si="170"/>
        <v/>
      </c>
      <c r="CD269" s="18" t="str">
        <f t="shared" si="190"/>
        <v/>
      </c>
      <c r="CE269" s="18" t="str">
        <f t="shared" si="172"/>
        <v/>
      </c>
      <c r="CF269" s="18" t="str">
        <f t="shared" si="173"/>
        <v/>
      </c>
      <c r="CG269" s="18" t="str">
        <f t="shared" si="174"/>
        <v/>
      </c>
      <c r="CH269" s="18" t="str">
        <f t="shared" si="175"/>
        <v/>
      </c>
      <c r="CI269" s="18" t="str">
        <f t="shared" si="176"/>
        <v/>
      </c>
      <c r="CO269" s="458">
        <f t="shared" si="177"/>
        <v>0</v>
      </c>
      <c r="CP269" s="370">
        <f t="shared" si="178"/>
        <v>0</v>
      </c>
      <c r="CQ269" s="370">
        <f t="shared" si="179"/>
        <v>0</v>
      </c>
      <c r="CR269" s="370">
        <f t="shared" si="191"/>
        <v>0</v>
      </c>
      <c r="CS269" s="370">
        <f t="shared" si="191"/>
        <v>0</v>
      </c>
      <c r="CT269" s="370">
        <f t="shared" si="181"/>
        <v>0</v>
      </c>
      <c r="CU269" s="370">
        <f t="shared" si="182"/>
        <v>0</v>
      </c>
      <c r="CV269" s="370">
        <f t="shared" si="183"/>
        <v>0</v>
      </c>
      <c r="CW269" s="370">
        <f t="shared" si="184"/>
        <v>0</v>
      </c>
    </row>
    <row r="270" spans="1:101" x14ac:dyDescent="0.25">
      <c r="A270" s="3036" t="s">
        <v>277</v>
      </c>
      <c r="B270" s="435" t="s">
        <v>242</v>
      </c>
      <c r="C270" s="434">
        <f t="shared" si="188"/>
        <v>3</v>
      </c>
      <c r="D270" s="375">
        <f>SUM(F270+H270+J270+L270+N270)</f>
        <v>3</v>
      </c>
      <c r="E270" s="435">
        <f>SUM(G270+I270+K270+M270+O270)</f>
        <v>0</v>
      </c>
      <c r="F270" s="41">
        <f>SUM(ENERO:DICIEMBRE!F270)</f>
        <v>0</v>
      </c>
      <c r="G270" s="41">
        <f>SUM(ENERO:DICIEMBRE!G270)</f>
        <v>0</v>
      </c>
      <c r="H270" s="41">
        <f>SUM(ENERO:DICIEMBRE!H270)</f>
        <v>0</v>
      </c>
      <c r="I270" s="41">
        <f>SUM(ENERO:DICIEMBRE!I270)</f>
        <v>0</v>
      </c>
      <c r="J270" s="41">
        <f>SUM(ENERO:DICIEMBRE!J270)</f>
        <v>3</v>
      </c>
      <c r="K270" s="41">
        <f>SUM(ENERO:DICIEMBRE!K270)</f>
        <v>0</v>
      </c>
      <c r="L270" s="41">
        <f>SUM(ENERO:DICIEMBRE!L270)</f>
        <v>0</v>
      </c>
      <c r="M270" s="41">
        <f>SUM(ENERO:DICIEMBRE!M270)</f>
        <v>0</v>
      </c>
      <c r="N270" s="41">
        <f>SUM(ENERO:DICIEMBRE!N270)</f>
        <v>0</v>
      </c>
      <c r="O270" s="41">
        <f>SUM(ENERO:DICIEMBRE!O270)</f>
        <v>0</v>
      </c>
      <c r="P270" s="41">
        <f>SUM(ENERO:DICIEMBRE!P270)</f>
        <v>0</v>
      </c>
      <c r="Q270" s="41">
        <f>SUM(ENERO:DICIEMBRE!Q270)</f>
        <v>0</v>
      </c>
      <c r="R270" s="41">
        <f>SUM(ENERO:DICIEMBRE!R270)</f>
        <v>0</v>
      </c>
      <c r="S270" s="41">
        <f>SUM(ENERO:DICIEMBRE!S270)</f>
        <v>0</v>
      </c>
      <c r="T270" s="41">
        <f>SUM(ENERO:DICIEMBRE!T270)</f>
        <v>0</v>
      </c>
      <c r="U270" s="41">
        <f>SUM(ENERO:DICIEMBRE!U270)</f>
        <v>0</v>
      </c>
      <c r="V270" s="41">
        <f>SUM(ENERO:DICIEMBRE!V270)</f>
        <v>0</v>
      </c>
      <c r="W270" s="41">
        <f>SUM(ENERO:DICIEMBRE!W270)</f>
        <v>0</v>
      </c>
      <c r="X270" s="41">
        <f>SUM(ENERO:DICIEMBRE!X270)</f>
        <v>0</v>
      </c>
      <c r="Y270" s="41">
        <f>SUM(ENERO:DICIEMBRE!Y270)</f>
        <v>0</v>
      </c>
      <c r="Z270" s="41">
        <f>SUM(ENERO:DICIEMBRE!Z270)</f>
        <v>0</v>
      </c>
      <c r="AA270" s="41">
        <f>SUM(ENERO:DICIEMBRE!AA270)</f>
        <v>0</v>
      </c>
      <c r="AB270" s="41">
        <f>SUM(ENERO:DICIEMBRE!AB270)</f>
        <v>0</v>
      </c>
      <c r="AC270" s="41">
        <f>SUM(ENERO:DICIEMBRE!AC270)</f>
        <v>0</v>
      </c>
      <c r="AD270" s="41">
        <f>SUM(ENERO:DICIEMBRE!AD270)</f>
        <v>0</v>
      </c>
      <c r="AE270" s="41">
        <f>SUM(ENERO:DICIEMBRE!AE270)</f>
        <v>0</v>
      </c>
      <c r="AF270" s="41">
        <f>SUM(ENERO:DICIEMBRE!AF270)</f>
        <v>0</v>
      </c>
      <c r="AG270" s="41">
        <f>SUM(ENERO:DICIEMBRE!AG270)</f>
        <v>0</v>
      </c>
      <c r="AH270" s="41">
        <f>SUM(ENERO:DICIEMBRE!AH270)</f>
        <v>0</v>
      </c>
      <c r="AI270" s="41">
        <f>SUM(ENERO:DICIEMBRE!AI270)</f>
        <v>0</v>
      </c>
      <c r="AJ270" s="41">
        <f>SUM(ENERO:DICIEMBRE!AJ270)</f>
        <v>0</v>
      </c>
      <c r="AK270" s="41">
        <f>SUM(ENERO:DICIEMBRE!AK270)</f>
        <v>0</v>
      </c>
      <c r="AL270" s="41">
        <f>SUM(ENERO:DICIEMBRE!AL270)</f>
        <v>0</v>
      </c>
      <c r="AM270" s="41">
        <f>SUM(ENERO:DICIEMBRE!AM270)</f>
        <v>0</v>
      </c>
      <c r="AN270" s="41">
        <f>SUM(ENERO:DICIEMBRE!AN270)</f>
        <v>0</v>
      </c>
      <c r="AO270" s="41">
        <f>SUM(ENERO:DICIEMBRE!AO270)</f>
        <v>0</v>
      </c>
      <c r="AP270" s="41">
        <f>SUM(ENERO:DICIEMBRE!AP270)</f>
        <v>3</v>
      </c>
      <c r="AQ270" s="41">
        <f>SUM(ENERO:DICIEMBRE!AQ270)</f>
        <v>0</v>
      </c>
      <c r="AR270" s="41">
        <f>SUM(ENERO:DICIEMBRE!AR270)</f>
        <v>0</v>
      </c>
      <c r="AS270" s="41">
        <f>SUM(ENERO:DICIEMBRE!AS270)</f>
        <v>0</v>
      </c>
      <c r="AT270" s="41">
        <f>SUM(ENERO:DICIEMBRE!AT270)</f>
        <v>0</v>
      </c>
      <c r="AU270" s="41">
        <f>SUM(ENERO:DICIEMBRE!AU270)</f>
        <v>0</v>
      </c>
      <c r="AV270" s="41">
        <f>SUM(ENERO:DICIEMBRE!AV270)</f>
        <v>1</v>
      </c>
      <c r="AW270" s="41">
        <f>SUM(ENERO:DICIEMBRE!AW270)</f>
        <v>0</v>
      </c>
      <c r="AX270" s="41">
        <f>SUM(ENERO:DICIEMBRE!AX270)</f>
        <v>0</v>
      </c>
      <c r="AY270" s="56" t="str">
        <f t="shared" si="185"/>
        <v/>
      </c>
      <c r="AZ270" s="56"/>
      <c r="BA270" s="56"/>
      <c r="BB270" s="56"/>
      <c r="BC270" s="56"/>
      <c r="BD270" s="56"/>
      <c r="BE270" s="56"/>
      <c r="BF270" s="56"/>
      <c r="BG270" s="56"/>
      <c r="BH270" s="56"/>
      <c r="BI270" s="56"/>
      <c r="BJ270" s="56"/>
      <c r="BK270" s="56"/>
      <c r="BL270" s="56"/>
      <c r="BM270" s="56"/>
      <c r="BN270" s="56"/>
      <c r="BO270" s="56"/>
      <c r="CA270" s="18" t="str">
        <f t="shared" si="186"/>
        <v/>
      </c>
      <c r="CB270" s="18" t="str">
        <f t="shared" ref="CB270:CB272" si="192">IF(AND(E270&gt;0,AQ270=""), "* No olvide digitar la variable Gestantes. Digite Cero si no tiene.",IF(AQ270&gt;E270,"  * La variable Gestantes No puede ser mayor al Total Mujeres.",""))</f>
        <v/>
      </c>
      <c r="CC270" s="470"/>
      <c r="CD270" s="18" t="str">
        <f t="shared" si="190"/>
        <v/>
      </c>
      <c r="CE270" s="18" t="str">
        <f t="shared" si="172"/>
        <v/>
      </c>
      <c r="CF270" s="18" t="str">
        <f t="shared" si="173"/>
        <v/>
      </c>
      <c r="CG270" s="18" t="str">
        <f t="shared" si="174"/>
        <v/>
      </c>
      <c r="CH270" s="18" t="str">
        <f t="shared" si="175"/>
        <v/>
      </c>
      <c r="CI270" s="18" t="str">
        <f t="shared" si="176"/>
        <v/>
      </c>
      <c r="CO270" s="458">
        <f t="shared" si="177"/>
        <v>0</v>
      </c>
      <c r="CP270" s="370">
        <f t="shared" si="178"/>
        <v>0</v>
      </c>
      <c r="CQ270" s="169"/>
      <c r="CR270" s="370">
        <f t="shared" si="191"/>
        <v>0</v>
      </c>
      <c r="CS270" s="370">
        <f t="shared" si="191"/>
        <v>0</v>
      </c>
      <c r="CT270" s="370">
        <f t="shared" si="181"/>
        <v>0</v>
      </c>
      <c r="CU270" s="370">
        <f t="shared" si="182"/>
        <v>0</v>
      </c>
      <c r="CV270" s="370">
        <f t="shared" si="183"/>
        <v>0</v>
      </c>
      <c r="CW270" s="370">
        <f t="shared" si="184"/>
        <v>0</v>
      </c>
    </row>
    <row r="271" spans="1:101" ht="22.5" x14ac:dyDescent="0.25">
      <c r="A271" s="3051"/>
      <c r="B271" s="396" t="s">
        <v>243</v>
      </c>
      <c r="C271" s="397">
        <f t="shared" si="188"/>
        <v>0</v>
      </c>
      <c r="D271" s="398">
        <f t="shared" ref="D271:E273" si="193">SUM(F271+H271+J271+L271+N271)</f>
        <v>0</v>
      </c>
      <c r="E271" s="396">
        <f t="shared" si="193"/>
        <v>0</v>
      </c>
      <c r="F271" s="41">
        <f>SUM(ENERO:DICIEMBRE!F271)</f>
        <v>0</v>
      </c>
      <c r="G271" s="41">
        <f>SUM(ENERO:DICIEMBRE!G271)</f>
        <v>0</v>
      </c>
      <c r="H271" s="41">
        <f>SUM(ENERO:DICIEMBRE!H271)</f>
        <v>0</v>
      </c>
      <c r="I271" s="41">
        <f>SUM(ENERO:DICIEMBRE!I271)</f>
        <v>0</v>
      </c>
      <c r="J271" s="41">
        <f>SUM(ENERO:DICIEMBRE!J271)</f>
        <v>0</v>
      </c>
      <c r="K271" s="41">
        <f>SUM(ENERO:DICIEMBRE!K271)</f>
        <v>0</v>
      </c>
      <c r="L271" s="41">
        <f>SUM(ENERO:DICIEMBRE!L271)</f>
        <v>0</v>
      </c>
      <c r="M271" s="41">
        <f>SUM(ENERO:DICIEMBRE!M271)</f>
        <v>0</v>
      </c>
      <c r="N271" s="41">
        <f>SUM(ENERO:DICIEMBRE!N271)</f>
        <v>0</v>
      </c>
      <c r="O271" s="41">
        <f>SUM(ENERO:DICIEMBRE!O271)</f>
        <v>0</v>
      </c>
      <c r="P271" s="41">
        <f>SUM(ENERO:DICIEMBRE!P271)</f>
        <v>0</v>
      </c>
      <c r="Q271" s="41">
        <f>SUM(ENERO:DICIEMBRE!Q271)</f>
        <v>0</v>
      </c>
      <c r="R271" s="41">
        <f>SUM(ENERO:DICIEMBRE!R271)</f>
        <v>0</v>
      </c>
      <c r="S271" s="41">
        <f>SUM(ENERO:DICIEMBRE!S271)</f>
        <v>0</v>
      </c>
      <c r="T271" s="41">
        <f>SUM(ENERO:DICIEMBRE!T271)</f>
        <v>0</v>
      </c>
      <c r="U271" s="41">
        <f>SUM(ENERO:DICIEMBRE!U271)</f>
        <v>0</v>
      </c>
      <c r="V271" s="41">
        <f>SUM(ENERO:DICIEMBRE!V271)</f>
        <v>0</v>
      </c>
      <c r="W271" s="41">
        <f>SUM(ENERO:DICIEMBRE!W271)</f>
        <v>0</v>
      </c>
      <c r="X271" s="41">
        <f>SUM(ENERO:DICIEMBRE!X271)</f>
        <v>0</v>
      </c>
      <c r="Y271" s="41">
        <f>SUM(ENERO:DICIEMBRE!Y271)</f>
        <v>0</v>
      </c>
      <c r="Z271" s="41">
        <f>SUM(ENERO:DICIEMBRE!Z271)</f>
        <v>0</v>
      </c>
      <c r="AA271" s="41">
        <f>SUM(ENERO:DICIEMBRE!AA271)</f>
        <v>0</v>
      </c>
      <c r="AB271" s="41">
        <f>SUM(ENERO:DICIEMBRE!AB271)</f>
        <v>0</v>
      </c>
      <c r="AC271" s="41">
        <f>SUM(ENERO:DICIEMBRE!AC271)</f>
        <v>0</v>
      </c>
      <c r="AD271" s="41">
        <f>SUM(ENERO:DICIEMBRE!AD271)</f>
        <v>0</v>
      </c>
      <c r="AE271" s="41">
        <f>SUM(ENERO:DICIEMBRE!AE271)</f>
        <v>0</v>
      </c>
      <c r="AF271" s="41">
        <f>SUM(ENERO:DICIEMBRE!AF271)</f>
        <v>0</v>
      </c>
      <c r="AG271" s="41">
        <f>SUM(ENERO:DICIEMBRE!AG271)</f>
        <v>0</v>
      </c>
      <c r="AH271" s="41">
        <f>SUM(ENERO:DICIEMBRE!AH271)</f>
        <v>0</v>
      </c>
      <c r="AI271" s="41">
        <f>SUM(ENERO:DICIEMBRE!AI271)</f>
        <v>0</v>
      </c>
      <c r="AJ271" s="41">
        <f>SUM(ENERO:DICIEMBRE!AJ271)</f>
        <v>0</v>
      </c>
      <c r="AK271" s="41">
        <f>SUM(ENERO:DICIEMBRE!AK271)</f>
        <v>0</v>
      </c>
      <c r="AL271" s="41">
        <f>SUM(ENERO:DICIEMBRE!AL271)</f>
        <v>0</v>
      </c>
      <c r="AM271" s="41">
        <f>SUM(ENERO:DICIEMBRE!AM271)</f>
        <v>0</v>
      </c>
      <c r="AN271" s="41">
        <f>SUM(ENERO:DICIEMBRE!AN271)</f>
        <v>0</v>
      </c>
      <c r="AO271" s="41">
        <f>SUM(ENERO:DICIEMBRE!AO271)</f>
        <v>0</v>
      </c>
      <c r="AP271" s="41">
        <f>SUM(ENERO:DICIEMBRE!AP271)</f>
        <v>0</v>
      </c>
      <c r="AQ271" s="41">
        <f>SUM(ENERO:DICIEMBRE!AQ271)</f>
        <v>0</v>
      </c>
      <c r="AR271" s="41">
        <f>SUM(ENERO:DICIEMBRE!AR271)</f>
        <v>0</v>
      </c>
      <c r="AS271" s="41">
        <f>SUM(ENERO:DICIEMBRE!AS271)</f>
        <v>0</v>
      </c>
      <c r="AT271" s="41">
        <f>SUM(ENERO:DICIEMBRE!AT271)</f>
        <v>0</v>
      </c>
      <c r="AU271" s="41">
        <f>SUM(ENERO:DICIEMBRE!AU271)</f>
        <v>0</v>
      </c>
      <c r="AV271" s="41">
        <f>SUM(ENERO:DICIEMBRE!AV271)</f>
        <v>0</v>
      </c>
      <c r="AW271" s="41">
        <f>SUM(ENERO:DICIEMBRE!AW271)</f>
        <v>0</v>
      </c>
      <c r="AX271" s="41">
        <f>SUM(ENERO:DICIEMBRE!AX271)</f>
        <v>0</v>
      </c>
      <c r="AY271" s="56" t="str">
        <f t="shared" si="185"/>
        <v/>
      </c>
      <c r="AZ271" s="56"/>
      <c r="BA271" s="56"/>
      <c r="BB271" s="56"/>
      <c r="BC271" s="56"/>
      <c r="BD271" s="56"/>
      <c r="BE271" s="56"/>
      <c r="BF271" s="56"/>
      <c r="BG271" s="56"/>
      <c r="BH271" s="56"/>
      <c r="BI271" s="56"/>
      <c r="BJ271" s="56"/>
      <c r="BK271" s="56"/>
      <c r="BL271" s="56"/>
      <c r="BM271" s="56"/>
      <c r="BN271" s="56"/>
      <c r="BO271" s="56"/>
      <c r="CA271" s="18" t="str">
        <f t="shared" si="186"/>
        <v/>
      </c>
      <c r="CB271" s="18" t="str">
        <f t="shared" si="192"/>
        <v/>
      </c>
      <c r="CC271" s="470"/>
      <c r="CD271" s="18" t="str">
        <f t="shared" si="190"/>
        <v/>
      </c>
      <c r="CE271" s="18" t="str">
        <f t="shared" si="172"/>
        <v/>
      </c>
      <c r="CF271" s="18" t="str">
        <f t="shared" si="173"/>
        <v/>
      </c>
      <c r="CG271" s="18" t="str">
        <f t="shared" si="174"/>
        <v/>
      </c>
      <c r="CH271" s="18" t="str">
        <f t="shared" si="175"/>
        <v/>
      </c>
      <c r="CI271" s="18" t="str">
        <f t="shared" si="176"/>
        <v/>
      </c>
      <c r="CO271" s="458">
        <f t="shared" si="177"/>
        <v>0</v>
      </c>
      <c r="CP271" s="370">
        <f t="shared" si="178"/>
        <v>0</v>
      </c>
      <c r="CQ271" s="169"/>
      <c r="CR271" s="370">
        <f t="shared" si="191"/>
        <v>0</v>
      </c>
      <c r="CS271" s="370">
        <f t="shared" si="191"/>
        <v>0</v>
      </c>
      <c r="CT271" s="370">
        <f t="shared" si="181"/>
        <v>0</v>
      </c>
      <c r="CU271" s="370">
        <f t="shared" si="182"/>
        <v>0</v>
      </c>
      <c r="CV271" s="370">
        <f t="shared" si="183"/>
        <v>0</v>
      </c>
      <c r="CW271" s="370">
        <f t="shared" si="184"/>
        <v>0</v>
      </c>
    </row>
    <row r="272" spans="1:101" ht="22.5" x14ac:dyDescent="0.25">
      <c r="A272" s="3051"/>
      <c r="B272" s="396" t="s">
        <v>244</v>
      </c>
      <c r="C272" s="397">
        <f t="shared" si="188"/>
        <v>0</v>
      </c>
      <c r="D272" s="398">
        <f t="shared" si="193"/>
        <v>0</v>
      </c>
      <c r="E272" s="396">
        <f t="shared" si="193"/>
        <v>0</v>
      </c>
      <c r="F272" s="41">
        <f>SUM(ENERO:DICIEMBRE!F272)</f>
        <v>0</v>
      </c>
      <c r="G272" s="41">
        <f>SUM(ENERO:DICIEMBRE!G272)</f>
        <v>0</v>
      </c>
      <c r="H272" s="41">
        <f>SUM(ENERO:DICIEMBRE!H272)</f>
        <v>0</v>
      </c>
      <c r="I272" s="41">
        <f>SUM(ENERO:DICIEMBRE!I272)</f>
        <v>0</v>
      </c>
      <c r="J272" s="41">
        <f>SUM(ENERO:DICIEMBRE!J272)</f>
        <v>0</v>
      </c>
      <c r="K272" s="41">
        <f>SUM(ENERO:DICIEMBRE!K272)</f>
        <v>0</v>
      </c>
      <c r="L272" s="41">
        <f>SUM(ENERO:DICIEMBRE!L272)</f>
        <v>0</v>
      </c>
      <c r="M272" s="41">
        <f>SUM(ENERO:DICIEMBRE!M272)</f>
        <v>0</v>
      </c>
      <c r="N272" s="41">
        <f>SUM(ENERO:DICIEMBRE!N272)</f>
        <v>0</v>
      </c>
      <c r="O272" s="41">
        <f>SUM(ENERO:DICIEMBRE!O272)</f>
        <v>0</v>
      </c>
      <c r="P272" s="41">
        <f>SUM(ENERO:DICIEMBRE!P272)</f>
        <v>0</v>
      </c>
      <c r="Q272" s="41">
        <f>SUM(ENERO:DICIEMBRE!Q272)</f>
        <v>0</v>
      </c>
      <c r="R272" s="41">
        <f>SUM(ENERO:DICIEMBRE!R272)</f>
        <v>0</v>
      </c>
      <c r="S272" s="41">
        <f>SUM(ENERO:DICIEMBRE!S272)</f>
        <v>0</v>
      </c>
      <c r="T272" s="41">
        <f>SUM(ENERO:DICIEMBRE!T272)</f>
        <v>0</v>
      </c>
      <c r="U272" s="41">
        <f>SUM(ENERO:DICIEMBRE!U272)</f>
        <v>0</v>
      </c>
      <c r="V272" s="41">
        <f>SUM(ENERO:DICIEMBRE!V272)</f>
        <v>0</v>
      </c>
      <c r="W272" s="41">
        <f>SUM(ENERO:DICIEMBRE!W272)</f>
        <v>0</v>
      </c>
      <c r="X272" s="41">
        <f>SUM(ENERO:DICIEMBRE!X272)</f>
        <v>0</v>
      </c>
      <c r="Y272" s="41">
        <f>SUM(ENERO:DICIEMBRE!Y272)</f>
        <v>0</v>
      </c>
      <c r="Z272" s="41">
        <f>SUM(ENERO:DICIEMBRE!Z272)</f>
        <v>0</v>
      </c>
      <c r="AA272" s="41">
        <f>SUM(ENERO:DICIEMBRE!AA272)</f>
        <v>0</v>
      </c>
      <c r="AB272" s="41">
        <f>SUM(ENERO:DICIEMBRE!AB272)</f>
        <v>0</v>
      </c>
      <c r="AC272" s="41">
        <f>SUM(ENERO:DICIEMBRE!AC272)</f>
        <v>0</v>
      </c>
      <c r="AD272" s="41">
        <f>SUM(ENERO:DICIEMBRE!AD272)</f>
        <v>0</v>
      </c>
      <c r="AE272" s="41">
        <f>SUM(ENERO:DICIEMBRE!AE272)</f>
        <v>0</v>
      </c>
      <c r="AF272" s="41">
        <f>SUM(ENERO:DICIEMBRE!AF272)</f>
        <v>0</v>
      </c>
      <c r="AG272" s="41">
        <f>SUM(ENERO:DICIEMBRE!AG272)</f>
        <v>0</v>
      </c>
      <c r="AH272" s="41">
        <f>SUM(ENERO:DICIEMBRE!AH272)</f>
        <v>0</v>
      </c>
      <c r="AI272" s="41">
        <f>SUM(ENERO:DICIEMBRE!AI272)</f>
        <v>0</v>
      </c>
      <c r="AJ272" s="41">
        <f>SUM(ENERO:DICIEMBRE!AJ272)</f>
        <v>0</v>
      </c>
      <c r="AK272" s="41">
        <f>SUM(ENERO:DICIEMBRE!AK272)</f>
        <v>0</v>
      </c>
      <c r="AL272" s="41">
        <f>SUM(ENERO:DICIEMBRE!AL272)</f>
        <v>0</v>
      </c>
      <c r="AM272" s="41">
        <f>SUM(ENERO:DICIEMBRE!AM272)</f>
        <v>0</v>
      </c>
      <c r="AN272" s="41">
        <f>SUM(ENERO:DICIEMBRE!AN272)</f>
        <v>0</v>
      </c>
      <c r="AO272" s="41">
        <f>SUM(ENERO:DICIEMBRE!AO272)</f>
        <v>0</v>
      </c>
      <c r="AP272" s="41">
        <f>SUM(ENERO:DICIEMBRE!AP272)</f>
        <v>0</v>
      </c>
      <c r="AQ272" s="41">
        <f>SUM(ENERO:DICIEMBRE!AQ272)</f>
        <v>0</v>
      </c>
      <c r="AR272" s="41">
        <f>SUM(ENERO:DICIEMBRE!AR272)</f>
        <v>0</v>
      </c>
      <c r="AS272" s="41">
        <f>SUM(ENERO:DICIEMBRE!AS272)</f>
        <v>0</v>
      </c>
      <c r="AT272" s="41">
        <f>SUM(ENERO:DICIEMBRE!AT272)</f>
        <v>0</v>
      </c>
      <c r="AU272" s="41">
        <f>SUM(ENERO:DICIEMBRE!AU272)</f>
        <v>0</v>
      </c>
      <c r="AV272" s="41">
        <f>SUM(ENERO:DICIEMBRE!AV272)</f>
        <v>0</v>
      </c>
      <c r="AW272" s="41">
        <f>SUM(ENERO:DICIEMBRE!AW272)</f>
        <v>0</v>
      </c>
      <c r="AX272" s="41">
        <f>SUM(ENERO:DICIEMBRE!AX272)</f>
        <v>0</v>
      </c>
      <c r="AY272" s="56" t="str">
        <f>CA272&amp;CB272&amp;CC272&amp;CD272&amp;CE272&amp;CF272&amp;CG272&amp;CH272&amp;CI272</f>
        <v/>
      </c>
      <c r="AZ272" s="56"/>
      <c r="BA272" s="56"/>
      <c r="BB272" s="56"/>
      <c r="BC272" s="56"/>
      <c r="BD272" s="56"/>
      <c r="BE272" s="56"/>
      <c r="BF272" s="56"/>
      <c r="BG272" s="56"/>
      <c r="BH272" s="56"/>
      <c r="BI272" s="56"/>
      <c r="BJ272" s="56"/>
      <c r="BK272" s="56"/>
      <c r="BL272" s="56"/>
      <c r="BM272" s="56"/>
      <c r="BN272" s="56"/>
      <c r="BO272" s="56"/>
      <c r="CA272" s="18" t="str">
        <f t="shared" si="186"/>
        <v/>
      </c>
      <c r="CB272" s="18" t="str">
        <f t="shared" si="192"/>
        <v/>
      </c>
      <c r="CC272" s="470"/>
      <c r="CD272" s="18" t="str">
        <f t="shared" si="190"/>
        <v/>
      </c>
      <c r="CE272" s="18" t="str">
        <f t="shared" si="172"/>
        <v/>
      </c>
      <c r="CF272" s="18" t="str">
        <f t="shared" si="173"/>
        <v/>
      </c>
      <c r="CG272" s="18" t="str">
        <f t="shared" si="174"/>
        <v/>
      </c>
      <c r="CH272" s="18" t="str">
        <f t="shared" si="175"/>
        <v/>
      </c>
      <c r="CI272" s="18" t="str">
        <f t="shared" si="176"/>
        <v/>
      </c>
      <c r="CO272" s="458">
        <f t="shared" si="177"/>
        <v>0</v>
      </c>
      <c r="CP272" s="370">
        <f t="shared" si="178"/>
        <v>0</v>
      </c>
      <c r="CQ272" s="169"/>
      <c r="CR272" s="370">
        <f t="shared" si="191"/>
        <v>0</v>
      </c>
      <c r="CS272" s="370">
        <f t="shared" si="191"/>
        <v>0</v>
      </c>
      <c r="CT272" s="370">
        <f t="shared" si="181"/>
        <v>0</v>
      </c>
      <c r="CU272" s="370">
        <f t="shared" si="182"/>
        <v>0</v>
      </c>
      <c r="CV272" s="370">
        <f t="shared" si="183"/>
        <v>0</v>
      </c>
      <c r="CW272" s="370">
        <f t="shared" si="184"/>
        <v>0</v>
      </c>
    </row>
    <row r="273" spans="1:101" ht="33" x14ac:dyDescent="0.25">
      <c r="A273" s="3037"/>
      <c r="B273" s="377" t="s">
        <v>245</v>
      </c>
      <c r="C273" s="416">
        <f t="shared" si="188"/>
        <v>2</v>
      </c>
      <c r="D273" s="417">
        <f t="shared" si="193"/>
        <v>0</v>
      </c>
      <c r="E273" s="377">
        <f t="shared" si="193"/>
        <v>2</v>
      </c>
      <c r="F273" s="41">
        <f>SUM(ENERO:DICIEMBRE!F273)</f>
        <v>0</v>
      </c>
      <c r="G273" s="41">
        <f>SUM(ENERO:DICIEMBRE!G273)</f>
        <v>0</v>
      </c>
      <c r="H273" s="41">
        <f>SUM(ENERO:DICIEMBRE!H273)</f>
        <v>0</v>
      </c>
      <c r="I273" s="41">
        <f>SUM(ENERO:DICIEMBRE!I273)</f>
        <v>0</v>
      </c>
      <c r="J273" s="41">
        <f>SUM(ENERO:DICIEMBRE!J273)</f>
        <v>0</v>
      </c>
      <c r="K273" s="41">
        <f>SUM(ENERO:DICIEMBRE!K273)</f>
        <v>1</v>
      </c>
      <c r="L273" s="41">
        <f>SUM(ENERO:DICIEMBRE!L273)</f>
        <v>0</v>
      </c>
      <c r="M273" s="41">
        <f>SUM(ENERO:DICIEMBRE!M273)</f>
        <v>1</v>
      </c>
      <c r="N273" s="41">
        <f>SUM(ENERO:DICIEMBRE!N273)</f>
        <v>0</v>
      </c>
      <c r="O273" s="41">
        <f>SUM(ENERO:DICIEMBRE!O273)</f>
        <v>0</v>
      </c>
      <c r="P273" s="41">
        <f>SUM(ENERO:DICIEMBRE!P273)</f>
        <v>0</v>
      </c>
      <c r="Q273" s="41">
        <f>SUM(ENERO:DICIEMBRE!Q273)</f>
        <v>0</v>
      </c>
      <c r="R273" s="41">
        <f>SUM(ENERO:DICIEMBRE!R273)</f>
        <v>0</v>
      </c>
      <c r="S273" s="41">
        <f>SUM(ENERO:DICIEMBRE!S273)</f>
        <v>0</v>
      </c>
      <c r="T273" s="41">
        <f>SUM(ENERO:DICIEMBRE!T273)</f>
        <v>0</v>
      </c>
      <c r="U273" s="41">
        <f>SUM(ENERO:DICIEMBRE!U273)</f>
        <v>0</v>
      </c>
      <c r="V273" s="41">
        <f>SUM(ENERO:DICIEMBRE!V273)</f>
        <v>0</v>
      </c>
      <c r="W273" s="41">
        <f>SUM(ENERO:DICIEMBRE!W273)</f>
        <v>0</v>
      </c>
      <c r="X273" s="41">
        <f>SUM(ENERO:DICIEMBRE!X273)</f>
        <v>0</v>
      </c>
      <c r="Y273" s="41">
        <f>SUM(ENERO:DICIEMBRE!Y273)</f>
        <v>0</v>
      </c>
      <c r="Z273" s="41">
        <f>SUM(ENERO:DICIEMBRE!Z273)</f>
        <v>0</v>
      </c>
      <c r="AA273" s="41">
        <f>SUM(ENERO:DICIEMBRE!AA273)</f>
        <v>0</v>
      </c>
      <c r="AB273" s="41">
        <f>SUM(ENERO:DICIEMBRE!AB273)</f>
        <v>0</v>
      </c>
      <c r="AC273" s="41">
        <f>SUM(ENERO:DICIEMBRE!AC273)</f>
        <v>0</v>
      </c>
      <c r="AD273" s="41">
        <f>SUM(ENERO:DICIEMBRE!AD273)</f>
        <v>0</v>
      </c>
      <c r="AE273" s="41">
        <f>SUM(ENERO:DICIEMBRE!AE273)</f>
        <v>0</v>
      </c>
      <c r="AF273" s="41">
        <f>SUM(ENERO:DICIEMBRE!AF273)</f>
        <v>0</v>
      </c>
      <c r="AG273" s="41">
        <f>SUM(ENERO:DICIEMBRE!AG273)</f>
        <v>0</v>
      </c>
      <c r="AH273" s="41">
        <f>SUM(ENERO:DICIEMBRE!AH273)</f>
        <v>0</v>
      </c>
      <c r="AI273" s="41">
        <f>SUM(ENERO:DICIEMBRE!AI273)</f>
        <v>0</v>
      </c>
      <c r="AJ273" s="41">
        <f>SUM(ENERO:DICIEMBRE!AJ273)</f>
        <v>0</v>
      </c>
      <c r="AK273" s="41">
        <f>SUM(ENERO:DICIEMBRE!AK273)</f>
        <v>0</v>
      </c>
      <c r="AL273" s="41">
        <f>SUM(ENERO:DICIEMBRE!AL273)</f>
        <v>0</v>
      </c>
      <c r="AM273" s="41">
        <f>SUM(ENERO:DICIEMBRE!AM273)</f>
        <v>0</v>
      </c>
      <c r="AN273" s="41">
        <f>SUM(ENERO:DICIEMBRE!AN273)</f>
        <v>0</v>
      </c>
      <c r="AO273" s="41">
        <f>SUM(ENERO:DICIEMBRE!AO273)</f>
        <v>0</v>
      </c>
      <c r="AP273" s="41">
        <f>SUM(ENERO:DICIEMBRE!AP273)</f>
        <v>1</v>
      </c>
      <c r="AQ273" s="41">
        <f>SUM(ENERO:DICIEMBRE!AQ273)</f>
        <v>0</v>
      </c>
      <c r="AR273" s="41">
        <f>SUM(ENERO:DICIEMBRE!AR273)</f>
        <v>0</v>
      </c>
      <c r="AS273" s="41">
        <f>SUM(ENERO:DICIEMBRE!AS273)</f>
        <v>0</v>
      </c>
      <c r="AT273" s="41">
        <f>SUM(ENERO:DICIEMBRE!AT273)</f>
        <v>0</v>
      </c>
      <c r="AU273" s="41">
        <f>SUM(ENERO:DICIEMBRE!AU273)</f>
        <v>0</v>
      </c>
      <c r="AV273" s="41">
        <f>SUM(ENERO:DICIEMBRE!AV273)</f>
        <v>0</v>
      </c>
      <c r="AW273" s="41">
        <f>SUM(ENERO:DICIEMBRE!AW273)</f>
        <v>0</v>
      </c>
      <c r="AX273" s="41">
        <f>SUM(ENERO:DICIEMBRE!AX273)</f>
        <v>0</v>
      </c>
      <c r="AY273" s="56" t="str">
        <f t="shared" si="185"/>
        <v/>
      </c>
      <c r="AZ273" s="56"/>
      <c r="BA273" s="56"/>
      <c r="BB273" s="56"/>
      <c r="BC273" s="56"/>
      <c r="BD273" s="56"/>
      <c r="BE273" s="56"/>
      <c r="BF273" s="56"/>
      <c r="BG273" s="56"/>
      <c r="BH273" s="56"/>
      <c r="BI273" s="56"/>
      <c r="BJ273" s="56"/>
      <c r="BK273" s="56"/>
      <c r="BL273" s="56"/>
      <c r="BM273" s="56"/>
      <c r="BN273" s="56"/>
      <c r="BO273" s="56"/>
      <c r="CA273" s="18" t="str">
        <f t="shared" si="186"/>
        <v/>
      </c>
      <c r="CB273" s="18" t="str">
        <f>IF(AND(E273&gt;0,AQ273=""), "* No olvide digitar la variable Gestantes. Digite Cero si no tiene.",IF(AQ273&gt;E273,"  * La variable Gestantes No puede ser mayor al Total Mujeres.",""))</f>
        <v/>
      </c>
      <c r="CC273" s="470"/>
      <c r="CD273" s="18" t="str">
        <f t="shared" si="190"/>
        <v/>
      </c>
      <c r="CE273" s="18" t="str">
        <f t="shared" si="172"/>
        <v/>
      </c>
      <c r="CF273" s="18" t="str">
        <f t="shared" si="173"/>
        <v/>
      </c>
      <c r="CG273" s="18" t="str">
        <f t="shared" si="174"/>
        <v/>
      </c>
      <c r="CH273" s="18" t="str">
        <f t="shared" si="175"/>
        <v/>
      </c>
      <c r="CI273" s="18" t="str">
        <f t="shared" si="176"/>
        <v/>
      </c>
      <c r="CO273" s="458">
        <f t="shared" si="177"/>
        <v>0</v>
      </c>
      <c r="CP273" s="370">
        <f t="shared" si="178"/>
        <v>0</v>
      </c>
      <c r="CQ273" s="169"/>
      <c r="CR273" s="370">
        <f t="shared" si="191"/>
        <v>0</v>
      </c>
      <c r="CS273" s="370">
        <f t="shared" si="191"/>
        <v>0</v>
      </c>
      <c r="CT273" s="370">
        <f t="shared" si="181"/>
        <v>0</v>
      </c>
      <c r="CU273" s="370">
        <f t="shared" si="182"/>
        <v>0</v>
      </c>
      <c r="CV273" s="370">
        <f t="shared" si="183"/>
        <v>0</v>
      </c>
      <c r="CW273" s="370">
        <f t="shared" si="184"/>
        <v>0</v>
      </c>
    </row>
    <row r="274" spans="1:101" x14ac:dyDescent="0.25">
      <c r="A274" s="3036" t="s">
        <v>278</v>
      </c>
      <c r="B274" s="428" t="s">
        <v>247</v>
      </c>
      <c r="C274" s="378">
        <f t="shared" si="188"/>
        <v>7</v>
      </c>
      <c r="D274" s="379">
        <f t="shared" ref="D274:E292" si="194">SUM(F274+H274+J274+L274+N274+P274+R274+T274+V274+X274+Z274+AB274+AD274+AF274+AH274+AJ274+AL274)</f>
        <v>0</v>
      </c>
      <c r="E274" s="380">
        <f>SUM(G274+I274+K274+M274+O274+Q274+S274+U274+W274+Y274+AA274+AC274+AE274+AG274+AI274+AK274+AM274)</f>
        <v>7</v>
      </c>
      <c r="F274" s="41">
        <f>SUM(ENERO:DICIEMBRE!F274)</f>
        <v>0</v>
      </c>
      <c r="G274" s="41">
        <f>SUM(ENERO:DICIEMBRE!G274)</f>
        <v>0</v>
      </c>
      <c r="H274" s="41">
        <f>SUM(ENERO:DICIEMBRE!H274)</f>
        <v>0</v>
      </c>
      <c r="I274" s="41">
        <f>SUM(ENERO:DICIEMBRE!I274)</f>
        <v>0</v>
      </c>
      <c r="J274" s="41">
        <f>SUM(ENERO:DICIEMBRE!J274)</f>
        <v>0</v>
      </c>
      <c r="K274" s="41">
        <f>SUM(ENERO:DICIEMBRE!K274)</f>
        <v>2</v>
      </c>
      <c r="L274" s="41">
        <f>SUM(ENERO:DICIEMBRE!L274)</f>
        <v>0</v>
      </c>
      <c r="M274" s="41">
        <f>SUM(ENERO:DICIEMBRE!M274)</f>
        <v>1</v>
      </c>
      <c r="N274" s="41">
        <f>SUM(ENERO:DICIEMBRE!N274)</f>
        <v>0</v>
      </c>
      <c r="O274" s="41">
        <f>SUM(ENERO:DICIEMBRE!O274)</f>
        <v>0</v>
      </c>
      <c r="P274" s="41">
        <f>SUM(ENERO:DICIEMBRE!P274)</f>
        <v>0</v>
      </c>
      <c r="Q274" s="41">
        <f>SUM(ENERO:DICIEMBRE!Q274)</f>
        <v>1</v>
      </c>
      <c r="R274" s="41">
        <f>SUM(ENERO:DICIEMBRE!R274)</f>
        <v>0</v>
      </c>
      <c r="S274" s="41">
        <f>SUM(ENERO:DICIEMBRE!S274)</f>
        <v>0</v>
      </c>
      <c r="T274" s="41">
        <f>SUM(ENERO:DICIEMBRE!T274)</f>
        <v>0</v>
      </c>
      <c r="U274" s="41">
        <f>SUM(ENERO:DICIEMBRE!U274)</f>
        <v>1</v>
      </c>
      <c r="V274" s="41">
        <f>SUM(ENERO:DICIEMBRE!V274)</f>
        <v>0</v>
      </c>
      <c r="W274" s="41">
        <f>SUM(ENERO:DICIEMBRE!W274)</f>
        <v>1</v>
      </c>
      <c r="X274" s="41">
        <f>SUM(ENERO:DICIEMBRE!X274)</f>
        <v>0</v>
      </c>
      <c r="Y274" s="41">
        <f>SUM(ENERO:DICIEMBRE!Y274)</f>
        <v>0</v>
      </c>
      <c r="Z274" s="41">
        <f>SUM(ENERO:DICIEMBRE!Z274)</f>
        <v>0</v>
      </c>
      <c r="AA274" s="41">
        <f>SUM(ENERO:DICIEMBRE!AA274)</f>
        <v>0</v>
      </c>
      <c r="AB274" s="41">
        <f>SUM(ENERO:DICIEMBRE!AB274)</f>
        <v>0</v>
      </c>
      <c r="AC274" s="41">
        <f>SUM(ENERO:DICIEMBRE!AC274)</f>
        <v>0</v>
      </c>
      <c r="AD274" s="41">
        <f>SUM(ENERO:DICIEMBRE!AD274)</f>
        <v>0</v>
      </c>
      <c r="AE274" s="41">
        <f>SUM(ENERO:DICIEMBRE!AE274)</f>
        <v>1</v>
      </c>
      <c r="AF274" s="41">
        <f>SUM(ENERO:DICIEMBRE!AF274)</f>
        <v>0</v>
      </c>
      <c r="AG274" s="41">
        <f>SUM(ENERO:DICIEMBRE!AG274)</f>
        <v>0</v>
      </c>
      <c r="AH274" s="41">
        <f>SUM(ENERO:DICIEMBRE!AH274)</f>
        <v>0</v>
      </c>
      <c r="AI274" s="41">
        <f>SUM(ENERO:DICIEMBRE!AI274)</f>
        <v>0</v>
      </c>
      <c r="AJ274" s="41">
        <f>SUM(ENERO:DICIEMBRE!AJ274)</f>
        <v>0</v>
      </c>
      <c r="AK274" s="41">
        <f>SUM(ENERO:DICIEMBRE!AK274)</f>
        <v>0</v>
      </c>
      <c r="AL274" s="41">
        <f>SUM(ENERO:DICIEMBRE!AL274)</f>
        <v>0</v>
      </c>
      <c r="AM274" s="41">
        <f>SUM(ENERO:DICIEMBRE!AM274)</f>
        <v>0</v>
      </c>
      <c r="AN274" s="41">
        <f>SUM(ENERO:DICIEMBRE!AN274)</f>
        <v>0</v>
      </c>
      <c r="AO274" s="41">
        <f>SUM(ENERO:DICIEMBRE!AO274)</f>
        <v>0</v>
      </c>
      <c r="AP274" s="41">
        <f>SUM(ENERO:DICIEMBRE!AP274)</f>
        <v>3</v>
      </c>
      <c r="AQ274" s="41">
        <f>SUM(ENERO:DICIEMBRE!AQ274)</f>
        <v>0</v>
      </c>
      <c r="AR274" s="41">
        <f>SUM(ENERO:DICIEMBRE!AR274)</f>
        <v>0</v>
      </c>
      <c r="AS274" s="41">
        <f>SUM(ENERO:DICIEMBRE!AS274)</f>
        <v>0</v>
      </c>
      <c r="AT274" s="41">
        <f>SUM(ENERO:DICIEMBRE!AT274)</f>
        <v>0</v>
      </c>
      <c r="AU274" s="41">
        <f>SUM(ENERO:DICIEMBRE!AU274)</f>
        <v>0</v>
      </c>
      <c r="AV274" s="41">
        <f>SUM(ENERO:DICIEMBRE!AV274)</f>
        <v>1</v>
      </c>
      <c r="AW274" s="41">
        <f>SUM(ENERO:DICIEMBRE!AW274)</f>
        <v>0</v>
      </c>
      <c r="AX274" s="41">
        <f>SUM(ENERO:DICIEMBRE!AX274)</f>
        <v>0</v>
      </c>
      <c r="AY274" s="56" t="str">
        <f t="shared" si="185"/>
        <v/>
      </c>
      <c r="AZ274" s="56"/>
      <c r="BA274" s="56"/>
      <c r="BB274" s="56"/>
      <c r="BC274" s="56"/>
      <c r="BD274" s="56"/>
      <c r="BE274" s="56"/>
      <c r="BF274" s="56"/>
      <c r="BG274" s="56"/>
      <c r="BH274" s="56"/>
      <c r="BI274" s="56"/>
      <c r="BJ274" s="56"/>
      <c r="BK274" s="56"/>
      <c r="BL274" s="56"/>
      <c r="BM274" s="56"/>
      <c r="BN274" s="56"/>
      <c r="BO274" s="56"/>
      <c r="CA274" s="18" t="str">
        <f t="shared" si="186"/>
        <v/>
      </c>
      <c r="CB274" s="18" t="str">
        <f t="shared" ref="CB274:CB278" si="195">IF(AND(E274&gt;0,AQ274=""), "* No olvide digitar la variable Gestantes. Digite Cero si no tiene.",IF(AQ274&gt;E274,"  * La variable Gestantes No puede ser mayor al Total Mujeres.",""))</f>
        <v/>
      </c>
      <c r="CC274" s="18" t="str">
        <f t="shared" si="170"/>
        <v/>
      </c>
      <c r="CD274" s="18" t="str">
        <f t="shared" si="190"/>
        <v/>
      </c>
      <c r="CE274" s="18" t="str">
        <f t="shared" si="172"/>
        <v/>
      </c>
      <c r="CF274" s="18" t="str">
        <f t="shared" si="173"/>
        <v/>
      </c>
      <c r="CG274" s="18" t="str">
        <f t="shared" si="174"/>
        <v/>
      </c>
      <c r="CH274" s="18" t="str">
        <f t="shared" si="175"/>
        <v/>
      </c>
      <c r="CI274" s="18" t="str">
        <f t="shared" si="176"/>
        <v/>
      </c>
      <c r="CO274" s="458">
        <f t="shared" si="177"/>
        <v>0</v>
      </c>
      <c r="CP274" s="370">
        <f t="shared" si="178"/>
        <v>0</v>
      </c>
      <c r="CQ274" s="370">
        <f>IF(AND(E274&gt;0,AR274=""),1,IF(AR274&gt;E274,1,0))</f>
        <v>0</v>
      </c>
      <c r="CR274" s="370">
        <f t="shared" si="191"/>
        <v>0</v>
      </c>
      <c r="CS274" s="370">
        <f t="shared" si="191"/>
        <v>0</v>
      </c>
      <c r="CT274" s="370">
        <f t="shared" si="181"/>
        <v>0</v>
      </c>
      <c r="CU274" s="370">
        <f t="shared" si="182"/>
        <v>0</v>
      </c>
      <c r="CV274" s="370">
        <f t="shared" si="183"/>
        <v>0</v>
      </c>
      <c r="CW274" s="370">
        <f t="shared" si="184"/>
        <v>0</v>
      </c>
    </row>
    <row r="275" spans="1:101" x14ac:dyDescent="0.25">
      <c r="A275" s="3051"/>
      <c r="B275" s="429" t="s">
        <v>248</v>
      </c>
      <c r="C275" s="397">
        <f t="shared" si="188"/>
        <v>0</v>
      </c>
      <c r="D275" s="398">
        <f t="shared" si="194"/>
        <v>0</v>
      </c>
      <c r="E275" s="396">
        <f t="shared" si="194"/>
        <v>0</v>
      </c>
      <c r="F275" s="41">
        <f>SUM(ENERO:DICIEMBRE!F275)</f>
        <v>0</v>
      </c>
      <c r="G275" s="41">
        <f>SUM(ENERO:DICIEMBRE!G275)</f>
        <v>0</v>
      </c>
      <c r="H275" s="41">
        <f>SUM(ENERO:DICIEMBRE!H275)</f>
        <v>0</v>
      </c>
      <c r="I275" s="41">
        <f>SUM(ENERO:DICIEMBRE!I275)</f>
        <v>0</v>
      </c>
      <c r="J275" s="41">
        <f>SUM(ENERO:DICIEMBRE!J275)</f>
        <v>0</v>
      </c>
      <c r="K275" s="41">
        <f>SUM(ENERO:DICIEMBRE!K275)</f>
        <v>0</v>
      </c>
      <c r="L275" s="41">
        <f>SUM(ENERO:DICIEMBRE!L275)</f>
        <v>0</v>
      </c>
      <c r="M275" s="41">
        <f>SUM(ENERO:DICIEMBRE!M275)</f>
        <v>0</v>
      </c>
      <c r="N275" s="41">
        <f>SUM(ENERO:DICIEMBRE!N275)</f>
        <v>0</v>
      </c>
      <c r="O275" s="41">
        <f>SUM(ENERO:DICIEMBRE!O275)</f>
        <v>0</v>
      </c>
      <c r="P275" s="41">
        <f>SUM(ENERO:DICIEMBRE!P275)</f>
        <v>0</v>
      </c>
      <c r="Q275" s="41">
        <f>SUM(ENERO:DICIEMBRE!Q275)</f>
        <v>0</v>
      </c>
      <c r="R275" s="41">
        <f>SUM(ENERO:DICIEMBRE!R275)</f>
        <v>0</v>
      </c>
      <c r="S275" s="41">
        <f>SUM(ENERO:DICIEMBRE!S275)</f>
        <v>0</v>
      </c>
      <c r="T275" s="41">
        <f>SUM(ENERO:DICIEMBRE!T275)</f>
        <v>0</v>
      </c>
      <c r="U275" s="41">
        <f>SUM(ENERO:DICIEMBRE!U275)</f>
        <v>0</v>
      </c>
      <c r="V275" s="41">
        <f>SUM(ENERO:DICIEMBRE!V275)</f>
        <v>0</v>
      </c>
      <c r="W275" s="41">
        <f>SUM(ENERO:DICIEMBRE!W275)</f>
        <v>0</v>
      </c>
      <c r="X275" s="41">
        <f>SUM(ENERO:DICIEMBRE!X275)</f>
        <v>0</v>
      </c>
      <c r="Y275" s="41">
        <f>SUM(ENERO:DICIEMBRE!Y275)</f>
        <v>0</v>
      </c>
      <c r="Z275" s="41">
        <f>SUM(ENERO:DICIEMBRE!Z275)</f>
        <v>0</v>
      </c>
      <c r="AA275" s="41">
        <f>SUM(ENERO:DICIEMBRE!AA275)</f>
        <v>0</v>
      </c>
      <c r="AB275" s="41">
        <f>SUM(ENERO:DICIEMBRE!AB275)</f>
        <v>0</v>
      </c>
      <c r="AC275" s="41">
        <f>SUM(ENERO:DICIEMBRE!AC275)</f>
        <v>0</v>
      </c>
      <c r="AD275" s="41">
        <f>SUM(ENERO:DICIEMBRE!AD275)</f>
        <v>0</v>
      </c>
      <c r="AE275" s="41">
        <f>SUM(ENERO:DICIEMBRE!AE275)</f>
        <v>0</v>
      </c>
      <c r="AF275" s="41">
        <f>SUM(ENERO:DICIEMBRE!AF275)</f>
        <v>0</v>
      </c>
      <c r="AG275" s="41">
        <f>SUM(ENERO:DICIEMBRE!AG275)</f>
        <v>0</v>
      </c>
      <c r="AH275" s="41">
        <f>SUM(ENERO:DICIEMBRE!AH275)</f>
        <v>0</v>
      </c>
      <c r="AI275" s="41">
        <f>SUM(ENERO:DICIEMBRE!AI275)</f>
        <v>0</v>
      </c>
      <c r="AJ275" s="41">
        <f>SUM(ENERO:DICIEMBRE!AJ275)</f>
        <v>0</v>
      </c>
      <c r="AK275" s="41">
        <f>SUM(ENERO:DICIEMBRE!AK275)</f>
        <v>0</v>
      </c>
      <c r="AL275" s="41">
        <f>SUM(ENERO:DICIEMBRE!AL275)</f>
        <v>0</v>
      </c>
      <c r="AM275" s="41">
        <f>SUM(ENERO:DICIEMBRE!AM275)</f>
        <v>0</v>
      </c>
      <c r="AN275" s="41">
        <f>SUM(ENERO:DICIEMBRE!AN275)</f>
        <v>0</v>
      </c>
      <c r="AO275" s="41">
        <f>SUM(ENERO:DICIEMBRE!AO275)</f>
        <v>0</v>
      </c>
      <c r="AP275" s="41">
        <f>SUM(ENERO:DICIEMBRE!AP275)</f>
        <v>0</v>
      </c>
      <c r="AQ275" s="41">
        <f>SUM(ENERO:DICIEMBRE!AQ275)</f>
        <v>0</v>
      </c>
      <c r="AR275" s="41">
        <f>SUM(ENERO:DICIEMBRE!AR275)</f>
        <v>0</v>
      </c>
      <c r="AS275" s="41">
        <f>SUM(ENERO:DICIEMBRE!AS275)</f>
        <v>0</v>
      </c>
      <c r="AT275" s="41">
        <f>SUM(ENERO:DICIEMBRE!AT275)</f>
        <v>0</v>
      </c>
      <c r="AU275" s="41">
        <f>SUM(ENERO:DICIEMBRE!AU275)</f>
        <v>0</v>
      </c>
      <c r="AV275" s="41">
        <f>SUM(ENERO:DICIEMBRE!AV275)</f>
        <v>0</v>
      </c>
      <c r="AW275" s="41">
        <f>SUM(ENERO:DICIEMBRE!AW275)</f>
        <v>0</v>
      </c>
      <c r="AX275" s="41">
        <f>SUM(ENERO:DICIEMBRE!AX275)</f>
        <v>0</v>
      </c>
      <c r="AY275" s="56" t="str">
        <f t="shared" si="185"/>
        <v/>
      </c>
      <c r="AZ275" s="56"/>
      <c r="BA275" s="56"/>
      <c r="BB275" s="56"/>
      <c r="BC275" s="56"/>
      <c r="BD275" s="56"/>
      <c r="BE275" s="56"/>
      <c r="BF275" s="56"/>
      <c r="BG275" s="56"/>
      <c r="BH275" s="56"/>
      <c r="BI275" s="56"/>
      <c r="BJ275" s="56"/>
      <c r="BK275" s="56"/>
      <c r="BL275" s="56"/>
      <c r="BM275" s="56"/>
      <c r="BN275" s="56"/>
      <c r="BO275" s="56"/>
      <c r="CA275" s="18" t="str">
        <f t="shared" si="186"/>
        <v/>
      </c>
      <c r="CB275" s="18" t="str">
        <f t="shared" si="195"/>
        <v/>
      </c>
      <c r="CC275" s="18" t="str">
        <f t="shared" si="170"/>
        <v/>
      </c>
      <c r="CD275" s="18" t="str">
        <f t="shared" si="190"/>
        <v/>
      </c>
      <c r="CE275" s="18" t="str">
        <f t="shared" si="172"/>
        <v/>
      </c>
      <c r="CF275" s="18" t="str">
        <f t="shared" si="173"/>
        <v/>
      </c>
      <c r="CG275" s="18" t="str">
        <f t="shared" si="174"/>
        <v/>
      </c>
      <c r="CH275" s="18" t="str">
        <f t="shared" si="175"/>
        <v/>
      </c>
      <c r="CI275" s="18" t="str">
        <f t="shared" si="176"/>
        <v/>
      </c>
      <c r="CO275" s="458">
        <f t="shared" si="177"/>
        <v>0</v>
      </c>
      <c r="CP275" s="370">
        <f t="shared" si="178"/>
        <v>0</v>
      </c>
      <c r="CQ275" s="370">
        <f>IF(AND(E275&gt;0,AR275=""),1,IF(AR275&gt;E275,1,0))</f>
        <v>0</v>
      </c>
      <c r="CR275" s="370">
        <f t="shared" si="191"/>
        <v>0</v>
      </c>
      <c r="CS275" s="370">
        <f t="shared" si="191"/>
        <v>0</v>
      </c>
      <c r="CT275" s="370">
        <f t="shared" si="181"/>
        <v>0</v>
      </c>
      <c r="CU275" s="370">
        <f t="shared" si="182"/>
        <v>0</v>
      </c>
      <c r="CV275" s="370">
        <f t="shared" si="183"/>
        <v>0</v>
      </c>
      <c r="CW275" s="370">
        <f t="shared" si="184"/>
        <v>0</v>
      </c>
    </row>
    <row r="276" spans="1:101" x14ac:dyDescent="0.25">
      <c r="A276" s="3051"/>
      <c r="B276" s="401" t="s">
        <v>249</v>
      </c>
      <c r="C276" s="397">
        <f t="shared" si="188"/>
        <v>0</v>
      </c>
      <c r="D276" s="398">
        <f t="shared" si="194"/>
        <v>0</v>
      </c>
      <c r="E276" s="396">
        <f t="shared" si="194"/>
        <v>0</v>
      </c>
      <c r="F276" s="41">
        <f>SUM(ENERO:DICIEMBRE!F276)</f>
        <v>0</v>
      </c>
      <c r="G276" s="41">
        <f>SUM(ENERO:DICIEMBRE!G276)</f>
        <v>0</v>
      </c>
      <c r="H276" s="41">
        <f>SUM(ENERO:DICIEMBRE!H276)</f>
        <v>0</v>
      </c>
      <c r="I276" s="41">
        <f>SUM(ENERO:DICIEMBRE!I276)</f>
        <v>0</v>
      </c>
      <c r="J276" s="41">
        <f>SUM(ENERO:DICIEMBRE!J276)</f>
        <v>0</v>
      </c>
      <c r="K276" s="41">
        <f>SUM(ENERO:DICIEMBRE!K276)</f>
        <v>0</v>
      </c>
      <c r="L276" s="41">
        <f>SUM(ENERO:DICIEMBRE!L276)</f>
        <v>0</v>
      </c>
      <c r="M276" s="41">
        <f>SUM(ENERO:DICIEMBRE!M276)</f>
        <v>0</v>
      </c>
      <c r="N276" s="41">
        <f>SUM(ENERO:DICIEMBRE!N276)</f>
        <v>0</v>
      </c>
      <c r="O276" s="41">
        <f>SUM(ENERO:DICIEMBRE!O276)</f>
        <v>0</v>
      </c>
      <c r="P276" s="41">
        <f>SUM(ENERO:DICIEMBRE!P276)</f>
        <v>0</v>
      </c>
      <c r="Q276" s="41">
        <f>SUM(ENERO:DICIEMBRE!Q276)</f>
        <v>0</v>
      </c>
      <c r="R276" s="41">
        <f>SUM(ENERO:DICIEMBRE!R276)</f>
        <v>0</v>
      </c>
      <c r="S276" s="41">
        <f>SUM(ENERO:DICIEMBRE!S276)</f>
        <v>0</v>
      </c>
      <c r="T276" s="41">
        <f>SUM(ENERO:DICIEMBRE!T276)</f>
        <v>0</v>
      </c>
      <c r="U276" s="41">
        <f>SUM(ENERO:DICIEMBRE!U276)</f>
        <v>0</v>
      </c>
      <c r="V276" s="41">
        <f>SUM(ENERO:DICIEMBRE!V276)</f>
        <v>0</v>
      </c>
      <c r="W276" s="41">
        <f>SUM(ENERO:DICIEMBRE!W276)</f>
        <v>0</v>
      </c>
      <c r="X276" s="41">
        <f>SUM(ENERO:DICIEMBRE!X276)</f>
        <v>0</v>
      </c>
      <c r="Y276" s="41">
        <f>SUM(ENERO:DICIEMBRE!Y276)</f>
        <v>0</v>
      </c>
      <c r="Z276" s="41">
        <f>SUM(ENERO:DICIEMBRE!Z276)</f>
        <v>0</v>
      </c>
      <c r="AA276" s="41">
        <f>SUM(ENERO:DICIEMBRE!AA276)</f>
        <v>0</v>
      </c>
      <c r="AB276" s="41">
        <f>SUM(ENERO:DICIEMBRE!AB276)</f>
        <v>0</v>
      </c>
      <c r="AC276" s="41">
        <f>SUM(ENERO:DICIEMBRE!AC276)</f>
        <v>0</v>
      </c>
      <c r="AD276" s="41">
        <f>SUM(ENERO:DICIEMBRE!AD276)</f>
        <v>0</v>
      </c>
      <c r="AE276" s="41">
        <f>SUM(ENERO:DICIEMBRE!AE276)</f>
        <v>0</v>
      </c>
      <c r="AF276" s="41">
        <f>SUM(ENERO:DICIEMBRE!AF276)</f>
        <v>0</v>
      </c>
      <c r="AG276" s="41">
        <f>SUM(ENERO:DICIEMBRE!AG276)</f>
        <v>0</v>
      </c>
      <c r="AH276" s="41">
        <f>SUM(ENERO:DICIEMBRE!AH276)</f>
        <v>0</v>
      </c>
      <c r="AI276" s="41">
        <f>SUM(ENERO:DICIEMBRE!AI276)</f>
        <v>0</v>
      </c>
      <c r="AJ276" s="41">
        <f>SUM(ENERO:DICIEMBRE!AJ276)</f>
        <v>0</v>
      </c>
      <c r="AK276" s="41">
        <f>SUM(ENERO:DICIEMBRE!AK276)</f>
        <v>0</v>
      </c>
      <c r="AL276" s="41">
        <f>SUM(ENERO:DICIEMBRE!AL276)</f>
        <v>0</v>
      </c>
      <c r="AM276" s="41">
        <f>SUM(ENERO:DICIEMBRE!AM276)</f>
        <v>0</v>
      </c>
      <c r="AN276" s="41">
        <f>SUM(ENERO:DICIEMBRE!AN276)</f>
        <v>0</v>
      </c>
      <c r="AO276" s="41">
        <f>SUM(ENERO:DICIEMBRE!AO276)</f>
        <v>0</v>
      </c>
      <c r="AP276" s="41">
        <f>SUM(ENERO:DICIEMBRE!AP276)</f>
        <v>0</v>
      </c>
      <c r="AQ276" s="41">
        <f>SUM(ENERO:DICIEMBRE!AQ276)</f>
        <v>0</v>
      </c>
      <c r="AR276" s="41">
        <f>SUM(ENERO:DICIEMBRE!AR276)</f>
        <v>0</v>
      </c>
      <c r="AS276" s="41">
        <f>SUM(ENERO:DICIEMBRE!AS276)</f>
        <v>0</v>
      </c>
      <c r="AT276" s="41">
        <f>SUM(ENERO:DICIEMBRE!AT276)</f>
        <v>0</v>
      </c>
      <c r="AU276" s="41">
        <f>SUM(ENERO:DICIEMBRE!AU276)</f>
        <v>0</v>
      </c>
      <c r="AV276" s="41">
        <f>SUM(ENERO:DICIEMBRE!AV276)</f>
        <v>0</v>
      </c>
      <c r="AW276" s="41">
        <f>SUM(ENERO:DICIEMBRE!AW276)</f>
        <v>0</v>
      </c>
      <c r="AX276" s="41">
        <f>SUM(ENERO:DICIEMBRE!AX276)</f>
        <v>0</v>
      </c>
      <c r="AY276" s="56" t="str">
        <f t="shared" si="185"/>
        <v/>
      </c>
      <c r="AZ276" s="56"/>
      <c r="BA276" s="56"/>
      <c r="BB276" s="56"/>
      <c r="BC276" s="56"/>
      <c r="BD276" s="56"/>
      <c r="BE276" s="56"/>
      <c r="BF276" s="56"/>
      <c r="BG276" s="56"/>
      <c r="BH276" s="56"/>
      <c r="BI276" s="56"/>
      <c r="BJ276" s="56"/>
      <c r="BK276" s="56"/>
      <c r="BL276" s="56"/>
      <c r="BM276" s="56"/>
      <c r="BN276" s="56"/>
      <c r="BO276" s="56"/>
      <c r="CA276" s="18" t="str">
        <f t="shared" si="186"/>
        <v/>
      </c>
      <c r="CB276" s="18" t="str">
        <f t="shared" si="195"/>
        <v/>
      </c>
      <c r="CC276" s="18" t="str">
        <f t="shared" si="170"/>
        <v/>
      </c>
      <c r="CD276" s="18" t="str">
        <f t="shared" si="190"/>
        <v/>
      </c>
      <c r="CE276" s="18" t="str">
        <f t="shared" si="172"/>
        <v/>
      </c>
      <c r="CF276" s="18" t="str">
        <f t="shared" si="173"/>
        <v/>
      </c>
      <c r="CG276" s="18" t="str">
        <f t="shared" si="174"/>
        <v/>
      </c>
      <c r="CH276" s="18" t="str">
        <f t="shared" si="175"/>
        <v/>
      </c>
      <c r="CI276" s="18" t="str">
        <f t="shared" si="176"/>
        <v/>
      </c>
      <c r="CO276" s="458">
        <f t="shared" si="177"/>
        <v>0</v>
      </c>
      <c r="CP276" s="370">
        <f t="shared" si="178"/>
        <v>0</v>
      </c>
      <c r="CQ276" s="370">
        <f>IF(AND(E276&gt;0,AR276=""),1,IF(AR276&gt;E276,1,0))</f>
        <v>0</v>
      </c>
      <c r="CR276" s="370">
        <f t="shared" si="191"/>
        <v>0</v>
      </c>
      <c r="CS276" s="370">
        <f t="shared" si="191"/>
        <v>0</v>
      </c>
      <c r="CT276" s="370">
        <f t="shared" si="181"/>
        <v>0</v>
      </c>
      <c r="CU276" s="370">
        <f t="shared" si="182"/>
        <v>0</v>
      </c>
      <c r="CV276" s="370">
        <f t="shared" si="183"/>
        <v>0</v>
      </c>
      <c r="CW276" s="370">
        <f t="shared" si="184"/>
        <v>0</v>
      </c>
    </row>
    <row r="277" spans="1:101" x14ac:dyDescent="0.25">
      <c r="A277" s="3051"/>
      <c r="B277" s="401" t="s">
        <v>250</v>
      </c>
      <c r="C277" s="378">
        <f t="shared" si="188"/>
        <v>7</v>
      </c>
      <c r="D277" s="379">
        <f t="shared" si="194"/>
        <v>5</v>
      </c>
      <c r="E277" s="380">
        <f t="shared" si="194"/>
        <v>2</v>
      </c>
      <c r="F277" s="41">
        <f>SUM(ENERO:DICIEMBRE!F277)</f>
        <v>0</v>
      </c>
      <c r="G277" s="41">
        <f>SUM(ENERO:DICIEMBRE!G277)</f>
        <v>0</v>
      </c>
      <c r="H277" s="41">
        <f>SUM(ENERO:DICIEMBRE!H277)</f>
        <v>0</v>
      </c>
      <c r="I277" s="41">
        <f>SUM(ENERO:DICIEMBRE!I277)</f>
        <v>0</v>
      </c>
      <c r="J277" s="41">
        <f>SUM(ENERO:DICIEMBRE!J277)</f>
        <v>0</v>
      </c>
      <c r="K277" s="41">
        <f>SUM(ENERO:DICIEMBRE!K277)</f>
        <v>0</v>
      </c>
      <c r="L277" s="41">
        <f>SUM(ENERO:DICIEMBRE!L277)</f>
        <v>2</v>
      </c>
      <c r="M277" s="41">
        <f>SUM(ENERO:DICIEMBRE!M277)</f>
        <v>0</v>
      </c>
      <c r="N277" s="41">
        <f>SUM(ENERO:DICIEMBRE!N277)</f>
        <v>0</v>
      </c>
      <c r="O277" s="41">
        <f>SUM(ENERO:DICIEMBRE!O277)</f>
        <v>0</v>
      </c>
      <c r="P277" s="41">
        <f>SUM(ENERO:DICIEMBRE!P277)</f>
        <v>0</v>
      </c>
      <c r="Q277" s="41">
        <f>SUM(ENERO:DICIEMBRE!Q277)</f>
        <v>0</v>
      </c>
      <c r="R277" s="41">
        <f>SUM(ENERO:DICIEMBRE!R277)</f>
        <v>0</v>
      </c>
      <c r="S277" s="41">
        <f>SUM(ENERO:DICIEMBRE!S277)</f>
        <v>0</v>
      </c>
      <c r="T277" s="41">
        <f>SUM(ENERO:DICIEMBRE!T277)</f>
        <v>0</v>
      </c>
      <c r="U277" s="41">
        <f>SUM(ENERO:DICIEMBRE!U277)</f>
        <v>0</v>
      </c>
      <c r="V277" s="41">
        <f>SUM(ENERO:DICIEMBRE!V277)</f>
        <v>0</v>
      </c>
      <c r="W277" s="41">
        <f>SUM(ENERO:DICIEMBRE!W277)</f>
        <v>0</v>
      </c>
      <c r="X277" s="41">
        <f>SUM(ENERO:DICIEMBRE!X277)</f>
        <v>0</v>
      </c>
      <c r="Y277" s="41">
        <f>SUM(ENERO:DICIEMBRE!Y277)</f>
        <v>0</v>
      </c>
      <c r="Z277" s="41">
        <f>SUM(ENERO:DICIEMBRE!Z277)</f>
        <v>0</v>
      </c>
      <c r="AA277" s="41">
        <f>SUM(ENERO:DICIEMBRE!AA277)</f>
        <v>0</v>
      </c>
      <c r="AB277" s="41">
        <f>SUM(ENERO:DICIEMBRE!AB277)</f>
        <v>1</v>
      </c>
      <c r="AC277" s="41">
        <f>SUM(ENERO:DICIEMBRE!AC277)</f>
        <v>0</v>
      </c>
      <c r="AD277" s="41">
        <f>SUM(ENERO:DICIEMBRE!AD277)</f>
        <v>2</v>
      </c>
      <c r="AE277" s="41">
        <f>SUM(ENERO:DICIEMBRE!AE277)</f>
        <v>1</v>
      </c>
      <c r="AF277" s="41">
        <f>SUM(ENERO:DICIEMBRE!AF277)</f>
        <v>0</v>
      </c>
      <c r="AG277" s="41">
        <f>SUM(ENERO:DICIEMBRE!AG277)</f>
        <v>1</v>
      </c>
      <c r="AH277" s="41">
        <f>SUM(ENERO:DICIEMBRE!AH277)</f>
        <v>0</v>
      </c>
      <c r="AI277" s="41">
        <f>SUM(ENERO:DICIEMBRE!AI277)</f>
        <v>0</v>
      </c>
      <c r="AJ277" s="41">
        <f>SUM(ENERO:DICIEMBRE!AJ277)</f>
        <v>0</v>
      </c>
      <c r="AK277" s="41">
        <f>SUM(ENERO:DICIEMBRE!AK277)</f>
        <v>0</v>
      </c>
      <c r="AL277" s="41">
        <f>SUM(ENERO:DICIEMBRE!AL277)</f>
        <v>0</v>
      </c>
      <c r="AM277" s="41">
        <f>SUM(ENERO:DICIEMBRE!AM277)</f>
        <v>0</v>
      </c>
      <c r="AN277" s="41">
        <f>SUM(ENERO:DICIEMBRE!AN277)</f>
        <v>0</v>
      </c>
      <c r="AO277" s="41">
        <f>SUM(ENERO:DICIEMBRE!AO277)</f>
        <v>0</v>
      </c>
      <c r="AP277" s="41">
        <f>SUM(ENERO:DICIEMBRE!AP277)</f>
        <v>0</v>
      </c>
      <c r="AQ277" s="41">
        <f>SUM(ENERO:DICIEMBRE!AQ277)</f>
        <v>0</v>
      </c>
      <c r="AR277" s="41">
        <f>SUM(ENERO:DICIEMBRE!AR277)</f>
        <v>0</v>
      </c>
      <c r="AS277" s="41">
        <f>SUM(ENERO:DICIEMBRE!AS277)</f>
        <v>0</v>
      </c>
      <c r="AT277" s="41">
        <f>SUM(ENERO:DICIEMBRE!AT277)</f>
        <v>0</v>
      </c>
      <c r="AU277" s="41">
        <f>SUM(ENERO:DICIEMBRE!AU277)</f>
        <v>0</v>
      </c>
      <c r="AV277" s="41">
        <f>SUM(ENERO:DICIEMBRE!AV277)</f>
        <v>0</v>
      </c>
      <c r="AW277" s="41">
        <f>SUM(ENERO:DICIEMBRE!AW277)</f>
        <v>0</v>
      </c>
      <c r="AX277" s="41">
        <f>SUM(ENERO:DICIEMBRE!AX277)</f>
        <v>0</v>
      </c>
      <c r="AY277" s="56" t="str">
        <f t="shared" si="185"/>
        <v/>
      </c>
      <c r="AZ277" s="56"/>
      <c r="BA277" s="56"/>
      <c r="BB277" s="56"/>
      <c r="BC277" s="56"/>
      <c r="BD277" s="56"/>
      <c r="BE277" s="56"/>
      <c r="BF277" s="56"/>
      <c r="BG277" s="56"/>
      <c r="BH277" s="56"/>
      <c r="BI277" s="56"/>
      <c r="BJ277" s="56"/>
      <c r="BK277" s="56"/>
      <c r="BL277" s="56"/>
      <c r="BM277" s="56"/>
      <c r="BN277" s="56"/>
      <c r="BO277" s="56"/>
      <c r="CA277" s="18" t="str">
        <f t="shared" si="186"/>
        <v/>
      </c>
      <c r="CB277" s="18" t="str">
        <f t="shared" si="195"/>
        <v/>
      </c>
      <c r="CC277" s="18" t="str">
        <f t="shared" si="170"/>
        <v/>
      </c>
      <c r="CD277" s="18" t="str">
        <f t="shared" si="190"/>
        <v/>
      </c>
      <c r="CE277" s="18" t="str">
        <f t="shared" si="172"/>
        <v/>
      </c>
      <c r="CF277" s="18" t="str">
        <f t="shared" si="173"/>
        <v/>
      </c>
      <c r="CG277" s="18" t="str">
        <f t="shared" si="174"/>
        <v/>
      </c>
      <c r="CH277" s="18" t="str">
        <f t="shared" si="175"/>
        <v/>
      </c>
      <c r="CI277" s="18" t="str">
        <f t="shared" si="176"/>
        <v/>
      </c>
      <c r="CO277" s="458">
        <f t="shared" si="177"/>
        <v>0</v>
      </c>
      <c r="CP277" s="370">
        <f t="shared" si="178"/>
        <v>0</v>
      </c>
      <c r="CQ277" s="370">
        <f>IF(AND(E277&gt;0,AR277=""),1,IF(AR277&gt;E277,1,0))</f>
        <v>0</v>
      </c>
      <c r="CR277" s="370">
        <f t="shared" si="191"/>
        <v>0</v>
      </c>
      <c r="CS277" s="370">
        <f t="shared" si="191"/>
        <v>0</v>
      </c>
      <c r="CT277" s="370">
        <f t="shared" si="181"/>
        <v>0</v>
      </c>
      <c r="CU277" s="370">
        <f t="shared" si="182"/>
        <v>0</v>
      </c>
      <c r="CV277" s="370">
        <f t="shared" si="183"/>
        <v>0</v>
      </c>
      <c r="CW277" s="370">
        <f t="shared" si="184"/>
        <v>0</v>
      </c>
    </row>
    <row r="278" spans="1:101" x14ac:dyDescent="0.25">
      <c r="A278" s="3037"/>
      <c r="B278" s="431" t="s">
        <v>251</v>
      </c>
      <c r="C278" s="387">
        <f t="shared" si="188"/>
        <v>6</v>
      </c>
      <c r="D278" s="388">
        <f t="shared" si="194"/>
        <v>2</v>
      </c>
      <c r="E278" s="369">
        <f t="shared" si="194"/>
        <v>4</v>
      </c>
      <c r="F278" s="41">
        <f>SUM(ENERO:DICIEMBRE!F278)</f>
        <v>0</v>
      </c>
      <c r="G278" s="41">
        <f>SUM(ENERO:DICIEMBRE!G278)</f>
        <v>0</v>
      </c>
      <c r="H278" s="41">
        <f>SUM(ENERO:DICIEMBRE!H278)</f>
        <v>0</v>
      </c>
      <c r="I278" s="41">
        <f>SUM(ENERO:DICIEMBRE!I278)</f>
        <v>0</v>
      </c>
      <c r="J278" s="41">
        <f>SUM(ENERO:DICIEMBRE!J278)</f>
        <v>1</v>
      </c>
      <c r="K278" s="41">
        <f>SUM(ENERO:DICIEMBRE!K278)</f>
        <v>0</v>
      </c>
      <c r="L278" s="41">
        <f>SUM(ENERO:DICIEMBRE!L278)</f>
        <v>1</v>
      </c>
      <c r="M278" s="41">
        <f>SUM(ENERO:DICIEMBRE!M278)</f>
        <v>2</v>
      </c>
      <c r="N278" s="41">
        <f>SUM(ENERO:DICIEMBRE!N278)</f>
        <v>0</v>
      </c>
      <c r="O278" s="41">
        <f>SUM(ENERO:DICIEMBRE!O278)</f>
        <v>0</v>
      </c>
      <c r="P278" s="41">
        <f>SUM(ENERO:DICIEMBRE!P278)</f>
        <v>0</v>
      </c>
      <c r="Q278" s="41">
        <f>SUM(ENERO:DICIEMBRE!Q278)</f>
        <v>0</v>
      </c>
      <c r="R278" s="41">
        <f>SUM(ENERO:DICIEMBRE!R278)</f>
        <v>0</v>
      </c>
      <c r="S278" s="41">
        <f>SUM(ENERO:DICIEMBRE!S278)</f>
        <v>0</v>
      </c>
      <c r="T278" s="41">
        <f>SUM(ENERO:DICIEMBRE!T278)</f>
        <v>0</v>
      </c>
      <c r="U278" s="41">
        <f>SUM(ENERO:DICIEMBRE!U278)</f>
        <v>0</v>
      </c>
      <c r="V278" s="41">
        <f>SUM(ENERO:DICIEMBRE!V278)</f>
        <v>0</v>
      </c>
      <c r="W278" s="41">
        <f>SUM(ENERO:DICIEMBRE!W278)</f>
        <v>0</v>
      </c>
      <c r="X278" s="41">
        <f>SUM(ENERO:DICIEMBRE!X278)</f>
        <v>0</v>
      </c>
      <c r="Y278" s="41">
        <f>SUM(ENERO:DICIEMBRE!Y278)</f>
        <v>1</v>
      </c>
      <c r="Z278" s="41">
        <f>SUM(ENERO:DICIEMBRE!Z278)</f>
        <v>0</v>
      </c>
      <c r="AA278" s="41">
        <f>SUM(ENERO:DICIEMBRE!AA278)</f>
        <v>0</v>
      </c>
      <c r="AB278" s="41">
        <f>SUM(ENERO:DICIEMBRE!AB278)</f>
        <v>0</v>
      </c>
      <c r="AC278" s="41">
        <f>SUM(ENERO:DICIEMBRE!AC278)</f>
        <v>0</v>
      </c>
      <c r="AD278" s="41">
        <f>SUM(ENERO:DICIEMBRE!AD278)</f>
        <v>0</v>
      </c>
      <c r="AE278" s="41">
        <f>SUM(ENERO:DICIEMBRE!AE278)</f>
        <v>1</v>
      </c>
      <c r="AF278" s="41">
        <f>SUM(ENERO:DICIEMBRE!AF278)</f>
        <v>0</v>
      </c>
      <c r="AG278" s="41">
        <f>SUM(ENERO:DICIEMBRE!AG278)</f>
        <v>0</v>
      </c>
      <c r="AH278" s="41">
        <f>SUM(ENERO:DICIEMBRE!AH278)</f>
        <v>0</v>
      </c>
      <c r="AI278" s="41">
        <f>SUM(ENERO:DICIEMBRE!AI278)</f>
        <v>0</v>
      </c>
      <c r="AJ278" s="41">
        <f>SUM(ENERO:DICIEMBRE!AJ278)</f>
        <v>0</v>
      </c>
      <c r="AK278" s="41">
        <f>SUM(ENERO:DICIEMBRE!AK278)</f>
        <v>0</v>
      </c>
      <c r="AL278" s="41">
        <f>SUM(ENERO:DICIEMBRE!AL278)</f>
        <v>0</v>
      </c>
      <c r="AM278" s="41">
        <f>SUM(ENERO:DICIEMBRE!AM278)</f>
        <v>0</v>
      </c>
      <c r="AN278" s="41">
        <f>SUM(ENERO:DICIEMBRE!AN278)</f>
        <v>0</v>
      </c>
      <c r="AO278" s="41">
        <f>SUM(ENERO:DICIEMBRE!AO278)</f>
        <v>0</v>
      </c>
      <c r="AP278" s="41">
        <f>SUM(ENERO:DICIEMBRE!AP278)</f>
        <v>3</v>
      </c>
      <c r="AQ278" s="41">
        <f>SUM(ENERO:DICIEMBRE!AQ278)</f>
        <v>0</v>
      </c>
      <c r="AR278" s="41">
        <f>SUM(ENERO:DICIEMBRE!AR278)</f>
        <v>0</v>
      </c>
      <c r="AS278" s="41">
        <f>SUM(ENERO:DICIEMBRE!AS278)</f>
        <v>0</v>
      </c>
      <c r="AT278" s="41">
        <f>SUM(ENERO:DICIEMBRE!AT278)</f>
        <v>0</v>
      </c>
      <c r="AU278" s="41">
        <f>SUM(ENERO:DICIEMBRE!AU278)</f>
        <v>0</v>
      </c>
      <c r="AV278" s="41">
        <f>SUM(ENERO:DICIEMBRE!AV278)</f>
        <v>0</v>
      </c>
      <c r="AW278" s="41">
        <f>SUM(ENERO:DICIEMBRE!AW278)</f>
        <v>0</v>
      </c>
      <c r="AX278" s="41">
        <f>SUM(ENERO:DICIEMBRE!AX278)</f>
        <v>0</v>
      </c>
      <c r="AY278" s="56" t="str">
        <f t="shared" si="185"/>
        <v/>
      </c>
      <c r="AZ278" s="56"/>
      <c r="BA278" s="56"/>
      <c r="BB278" s="56"/>
      <c r="BC278" s="56"/>
      <c r="BD278" s="56"/>
      <c r="BE278" s="56"/>
      <c r="BF278" s="56"/>
      <c r="BG278" s="56"/>
      <c r="BH278" s="56"/>
      <c r="BI278" s="56"/>
      <c r="BJ278" s="56"/>
      <c r="BK278" s="56"/>
      <c r="BL278" s="56"/>
      <c r="BM278" s="56"/>
      <c r="BN278" s="56"/>
      <c r="BO278" s="56"/>
      <c r="CA278" s="18" t="str">
        <f t="shared" si="186"/>
        <v/>
      </c>
      <c r="CB278" s="18" t="str">
        <f t="shared" si="195"/>
        <v/>
      </c>
      <c r="CC278" s="18" t="str">
        <f t="shared" si="170"/>
        <v/>
      </c>
      <c r="CD278" s="18" t="str">
        <f t="shared" si="190"/>
        <v/>
      </c>
      <c r="CE278" s="18" t="str">
        <f t="shared" si="172"/>
        <v/>
      </c>
      <c r="CF278" s="18" t="str">
        <f t="shared" si="173"/>
        <v/>
      </c>
      <c r="CG278" s="18" t="str">
        <f t="shared" si="174"/>
        <v/>
      </c>
      <c r="CH278" s="18" t="str">
        <f t="shared" si="175"/>
        <v/>
      </c>
      <c r="CI278" s="18" t="str">
        <f t="shared" si="176"/>
        <v/>
      </c>
      <c r="CO278" s="458">
        <f t="shared" si="177"/>
        <v>0</v>
      </c>
      <c r="CP278" s="370">
        <f t="shared" si="178"/>
        <v>0</v>
      </c>
      <c r="CQ278" s="370">
        <f>IF(AND(E278&gt;0,AR278=""),1,IF(AR278&gt;E278,1,0))</f>
        <v>0</v>
      </c>
      <c r="CR278" s="370">
        <f t="shared" si="191"/>
        <v>0</v>
      </c>
      <c r="CS278" s="370">
        <f t="shared" si="191"/>
        <v>0</v>
      </c>
      <c r="CT278" s="370">
        <f t="shared" si="181"/>
        <v>0</v>
      </c>
      <c r="CU278" s="370">
        <f t="shared" si="182"/>
        <v>0</v>
      </c>
      <c r="CV278" s="370">
        <f t="shared" si="183"/>
        <v>0</v>
      </c>
      <c r="CW278" s="370">
        <f t="shared" si="184"/>
        <v>0</v>
      </c>
    </row>
    <row r="279" spans="1:101" x14ac:dyDescent="0.25">
      <c r="A279" s="3036" t="s">
        <v>252</v>
      </c>
      <c r="B279" s="433" t="s">
        <v>253</v>
      </c>
      <c r="C279" s="434">
        <f t="shared" si="188"/>
        <v>0</v>
      </c>
      <c r="D279" s="375">
        <f t="shared" si="194"/>
        <v>0</v>
      </c>
      <c r="E279" s="435">
        <f t="shared" si="194"/>
        <v>0</v>
      </c>
      <c r="F279" s="41">
        <f>SUM(ENERO:DICIEMBRE!F279)</f>
        <v>0</v>
      </c>
      <c r="G279" s="41">
        <f>SUM(ENERO:DICIEMBRE!G279)</f>
        <v>0</v>
      </c>
      <c r="H279" s="41">
        <f>SUM(ENERO:DICIEMBRE!H279)</f>
        <v>0</v>
      </c>
      <c r="I279" s="41">
        <f>SUM(ENERO:DICIEMBRE!I279)</f>
        <v>0</v>
      </c>
      <c r="J279" s="41">
        <f>SUM(ENERO:DICIEMBRE!J279)</f>
        <v>0</v>
      </c>
      <c r="K279" s="41">
        <f>SUM(ENERO:DICIEMBRE!K279)</f>
        <v>0</v>
      </c>
      <c r="L279" s="41">
        <f>SUM(ENERO:DICIEMBRE!L279)</f>
        <v>0</v>
      </c>
      <c r="M279" s="41">
        <f>SUM(ENERO:DICIEMBRE!M279)</f>
        <v>0</v>
      </c>
      <c r="N279" s="41">
        <f>SUM(ENERO:DICIEMBRE!N279)</f>
        <v>0</v>
      </c>
      <c r="O279" s="41">
        <f>SUM(ENERO:DICIEMBRE!O279)</f>
        <v>0</v>
      </c>
      <c r="P279" s="41">
        <f>SUM(ENERO:DICIEMBRE!P279)</f>
        <v>0</v>
      </c>
      <c r="Q279" s="41">
        <f>SUM(ENERO:DICIEMBRE!Q279)</f>
        <v>0</v>
      </c>
      <c r="R279" s="41">
        <f>SUM(ENERO:DICIEMBRE!R279)</f>
        <v>0</v>
      </c>
      <c r="S279" s="41">
        <f>SUM(ENERO:DICIEMBRE!S279)</f>
        <v>0</v>
      </c>
      <c r="T279" s="41">
        <f>SUM(ENERO:DICIEMBRE!T279)</f>
        <v>0</v>
      </c>
      <c r="U279" s="41">
        <f>SUM(ENERO:DICIEMBRE!U279)</f>
        <v>0</v>
      </c>
      <c r="V279" s="41">
        <f>SUM(ENERO:DICIEMBRE!V279)</f>
        <v>0</v>
      </c>
      <c r="W279" s="41">
        <f>SUM(ENERO:DICIEMBRE!W279)</f>
        <v>0</v>
      </c>
      <c r="X279" s="41">
        <f>SUM(ENERO:DICIEMBRE!X279)</f>
        <v>0</v>
      </c>
      <c r="Y279" s="41">
        <f>SUM(ENERO:DICIEMBRE!Y279)</f>
        <v>0</v>
      </c>
      <c r="Z279" s="41">
        <f>SUM(ENERO:DICIEMBRE!Z279)</f>
        <v>0</v>
      </c>
      <c r="AA279" s="41">
        <f>SUM(ENERO:DICIEMBRE!AA279)</f>
        <v>0</v>
      </c>
      <c r="AB279" s="41">
        <f>SUM(ENERO:DICIEMBRE!AB279)</f>
        <v>0</v>
      </c>
      <c r="AC279" s="41">
        <f>SUM(ENERO:DICIEMBRE!AC279)</f>
        <v>0</v>
      </c>
      <c r="AD279" s="41">
        <f>SUM(ENERO:DICIEMBRE!AD279)</f>
        <v>0</v>
      </c>
      <c r="AE279" s="41">
        <f>SUM(ENERO:DICIEMBRE!AE279)</f>
        <v>0</v>
      </c>
      <c r="AF279" s="41">
        <f>SUM(ENERO:DICIEMBRE!AF279)</f>
        <v>0</v>
      </c>
      <c r="AG279" s="41">
        <f>SUM(ENERO:DICIEMBRE!AG279)</f>
        <v>0</v>
      </c>
      <c r="AH279" s="41">
        <f>SUM(ENERO:DICIEMBRE!AH279)</f>
        <v>0</v>
      </c>
      <c r="AI279" s="41">
        <f>SUM(ENERO:DICIEMBRE!AI279)</f>
        <v>0</v>
      </c>
      <c r="AJ279" s="41">
        <f>SUM(ENERO:DICIEMBRE!AJ279)</f>
        <v>0</v>
      </c>
      <c r="AK279" s="41">
        <f>SUM(ENERO:DICIEMBRE!AK279)</f>
        <v>0</v>
      </c>
      <c r="AL279" s="41">
        <f>SUM(ENERO:DICIEMBRE!AL279)</f>
        <v>0</v>
      </c>
      <c r="AM279" s="41">
        <f>SUM(ENERO:DICIEMBRE!AM279)</f>
        <v>0</v>
      </c>
      <c r="AN279" s="41">
        <f>SUM(ENERO:DICIEMBRE!AN279)</f>
        <v>0</v>
      </c>
      <c r="AO279" s="41">
        <f>SUM(ENERO:DICIEMBRE!AO279)</f>
        <v>0</v>
      </c>
      <c r="AP279" s="41">
        <f>SUM(ENERO:DICIEMBRE!AP279)</f>
        <v>0</v>
      </c>
      <c r="AQ279" s="41">
        <f>SUM(ENERO:DICIEMBRE!AQ279)</f>
        <v>0</v>
      </c>
      <c r="AR279" s="41">
        <f>SUM(ENERO:DICIEMBRE!AR279)</f>
        <v>0</v>
      </c>
      <c r="AS279" s="41">
        <f>SUM(ENERO:DICIEMBRE!AS279)</f>
        <v>0</v>
      </c>
      <c r="AT279" s="41">
        <f>SUM(ENERO:DICIEMBRE!AT279)</f>
        <v>0</v>
      </c>
      <c r="AU279" s="41">
        <f>SUM(ENERO:DICIEMBRE!AU279)</f>
        <v>0</v>
      </c>
      <c r="AV279" s="41">
        <f>SUM(ENERO:DICIEMBRE!AV279)</f>
        <v>0</v>
      </c>
      <c r="AW279" s="41">
        <f>SUM(ENERO:DICIEMBRE!AW279)</f>
        <v>0</v>
      </c>
      <c r="AX279" s="41">
        <f>SUM(ENERO:DICIEMBRE!AX279)</f>
        <v>0</v>
      </c>
      <c r="AY279" s="56" t="str">
        <f t="shared" si="185"/>
        <v/>
      </c>
      <c r="AZ279" s="56"/>
      <c r="BA279" s="56"/>
      <c r="BB279" s="56"/>
      <c r="BC279" s="56"/>
      <c r="BD279" s="56"/>
      <c r="BE279" s="56"/>
      <c r="BF279" s="56"/>
      <c r="BG279" s="56"/>
      <c r="BH279" s="56"/>
      <c r="BI279" s="56"/>
      <c r="BJ279" s="56"/>
      <c r="BK279" s="56"/>
      <c r="BL279" s="56"/>
      <c r="BM279" s="56"/>
      <c r="BN279" s="56"/>
      <c r="BO279" s="56"/>
      <c r="CA279" s="18" t="str">
        <f t="shared" si="186"/>
        <v/>
      </c>
      <c r="CB279" s="438"/>
      <c r="CC279" s="438"/>
      <c r="CD279" s="18" t="str">
        <f t="shared" si="190"/>
        <v/>
      </c>
      <c r="CE279" s="18" t="str">
        <f t="shared" si="172"/>
        <v/>
      </c>
      <c r="CF279" s="470"/>
      <c r="CG279" s="470"/>
      <c r="CH279" s="18" t="str">
        <f t="shared" si="175"/>
        <v/>
      </c>
      <c r="CI279" s="18" t="str">
        <f t="shared" si="176"/>
        <v/>
      </c>
      <c r="CO279" s="458">
        <f t="shared" si="177"/>
        <v>0</v>
      </c>
      <c r="CP279" s="169"/>
      <c r="CQ279" s="169"/>
      <c r="CR279" s="370">
        <f t="shared" si="191"/>
        <v>0</v>
      </c>
      <c r="CS279" s="370">
        <f t="shared" si="191"/>
        <v>0</v>
      </c>
      <c r="CT279" s="472"/>
      <c r="CU279" s="472"/>
      <c r="CV279" s="370">
        <f t="shared" si="183"/>
        <v>0</v>
      </c>
      <c r="CW279" s="370">
        <f t="shared" si="184"/>
        <v>0</v>
      </c>
    </row>
    <row r="280" spans="1:101" x14ac:dyDescent="0.25">
      <c r="A280" s="3051"/>
      <c r="B280" s="401" t="s">
        <v>254</v>
      </c>
      <c r="C280" s="378">
        <f t="shared" si="188"/>
        <v>0</v>
      </c>
      <c r="D280" s="379">
        <f t="shared" si="194"/>
        <v>0</v>
      </c>
      <c r="E280" s="380">
        <f t="shared" si="194"/>
        <v>0</v>
      </c>
      <c r="F280" s="41">
        <f>SUM(ENERO:DICIEMBRE!F280)</f>
        <v>0</v>
      </c>
      <c r="G280" s="41">
        <f>SUM(ENERO:DICIEMBRE!G280)</f>
        <v>0</v>
      </c>
      <c r="H280" s="41">
        <f>SUM(ENERO:DICIEMBRE!H280)</f>
        <v>0</v>
      </c>
      <c r="I280" s="41">
        <f>SUM(ENERO:DICIEMBRE!I280)</f>
        <v>0</v>
      </c>
      <c r="J280" s="41">
        <f>SUM(ENERO:DICIEMBRE!J280)</f>
        <v>0</v>
      </c>
      <c r="K280" s="41">
        <f>SUM(ENERO:DICIEMBRE!K280)</f>
        <v>0</v>
      </c>
      <c r="L280" s="41">
        <f>SUM(ENERO:DICIEMBRE!L280)</f>
        <v>0</v>
      </c>
      <c r="M280" s="41">
        <f>SUM(ENERO:DICIEMBRE!M280)</f>
        <v>0</v>
      </c>
      <c r="N280" s="41">
        <f>SUM(ENERO:DICIEMBRE!N280)</f>
        <v>0</v>
      </c>
      <c r="O280" s="41">
        <f>SUM(ENERO:DICIEMBRE!O280)</f>
        <v>0</v>
      </c>
      <c r="P280" s="41">
        <f>SUM(ENERO:DICIEMBRE!P280)</f>
        <v>0</v>
      </c>
      <c r="Q280" s="41">
        <f>SUM(ENERO:DICIEMBRE!Q280)</f>
        <v>0</v>
      </c>
      <c r="R280" s="41">
        <f>SUM(ENERO:DICIEMBRE!R280)</f>
        <v>0</v>
      </c>
      <c r="S280" s="41">
        <f>SUM(ENERO:DICIEMBRE!S280)</f>
        <v>0</v>
      </c>
      <c r="T280" s="41">
        <f>SUM(ENERO:DICIEMBRE!T280)</f>
        <v>0</v>
      </c>
      <c r="U280" s="41">
        <f>SUM(ENERO:DICIEMBRE!U280)</f>
        <v>0</v>
      </c>
      <c r="V280" s="41">
        <f>SUM(ENERO:DICIEMBRE!V280)</f>
        <v>0</v>
      </c>
      <c r="W280" s="41">
        <f>SUM(ENERO:DICIEMBRE!W280)</f>
        <v>0</v>
      </c>
      <c r="X280" s="41">
        <f>SUM(ENERO:DICIEMBRE!X280)</f>
        <v>0</v>
      </c>
      <c r="Y280" s="41">
        <f>SUM(ENERO:DICIEMBRE!Y280)</f>
        <v>0</v>
      </c>
      <c r="Z280" s="41">
        <f>SUM(ENERO:DICIEMBRE!Z280)</f>
        <v>0</v>
      </c>
      <c r="AA280" s="41">
        <f>SUM(ENERO:DICIEMBRE!AA280)</f>
        <v>0</v>
      </c>
      <c r="AB280" s="41">
        <f>SUM(ENERO:DICIEMBRE!AB280)</f>
        <v>0</v>
      </c>
      <c r="AC280" s="41">
        <f>SUM(ENERO:DICIEMBRE!AC280)</f>
        <v>0</v>
      </c>
      <c r="AD280" s="41">
        <f>SUM(ENERO:DICIEMBRE!AD280)</f>
        <v>0</v>
      </c>
      <c r="AE280" s="41">
        <f>SUM(ENERO:DICIEMBRE!AE280)</f>
        <v>0</v>
      </c>
      <c r="AF280" s="41">
        <f>SUM(ENERO:DICIEMBRE!AF280)</f>
        <v>0</v>
      </c>
      <c r="AG280" s="41">
        <f>SUM(ENERO:DICIEMBRE!AG280)</f>
        <v>0</v>
      </c>
      <c r="AH280" s="41">
        <f>SUM(ENERO:DICIEMBRE!AH280)</f>
        <v>0</v>
      </c>
      <c r="AI280" s="41">
        <f>SUM(ENERO:DICIEMBRE!AI280)</f>
        <v>0</v>
      </c>
      <c r="AJ280" s="41">
        <f>SUM(ENERO:DICIEMBRE!AJ280)</f>
        <v>0</v>
      </c>
      <c r="AK280" s="41">
        <f>SUM(ENERO:DICIEMBRE!AK280)</f>
        <v>0</v>
      </c>
      <c r="AL280" s="41">
        <f>SUM(ENERO:DICIEMBRE!AL280)</f>
        <v>0</v>
      </c>
      <c r="AM280" s="41">
        <f>SUM(ENERO:DICIEMBRE!AM280)</f>
        <v>0</v>
      </c>
      <c r="AN280" s="41">
        <f>SUM(ENERO:DICIEMBRE!AN280)</f>
        <v>0</v>
      </c>
      <c r="AO280" s="41">
        <f>SUM(ENERO:DICIEMBRE!AO280)</f>
        <v>0</v>
      </c>
      <c r="AP280" s="41">
        <f>SUM(ENERO:DICIEMBRE!AP280)</f>
        <v>0</v>
      </c>
      <c r="AQ280" s="41">
        <f>SUM(ENERO:DICIEMBRE!AQ280)</f>
        <v>0</v>
      </c>
      <c r="AR280" s="41">
        <f>SUM(ENERO:DICIEMBRE!AR280)</f>
        <v>0</v>
      </c>
      <c r="AS280" s="41">
        <f>SUM(ENERO:DICIEMBRE!AS280)</f>
        <v>0</v>
      </c>
      <c r="AT280" s="41">
        <f>SUM(ENERO:DICIEMBRE!AT280)</f>
        <v>0</v>
      </c>
      <c r="AU280" s="41">
        <f>SUM(ENERO:DICIEMBRE!AU280)</f>
        <v>0</v>
      </c>
      <c r="AV280" s="41">
        <f>SUM(ENERO:DICIEMBRE!AV280)</f>
        <v>0</v>
      </c>
      <c r="AW280" s="41">
        <f>SUM(ENERO:DICIEMBRE!AW280)</f>
        <v>0</v>
      </c>
      <c r="AX280" s="41">
        <f>SUM(ENERO:DICIEMBRE!AX280)</f>
        <v>0</v>
      </c>
      <c r="AY280" s="56" t="str">
        <f t="shared" si="185"/>
        <v/>
      </c>
      <c r="AZ280" s="56"/>
      <c r="BA280" s="56"/>
      <c r="BB280" s="56"/>
      <c r="BC280" s="56"/>
      <c r="BD280" s="56"/>
      <c r="BE280" s="56"/>
      <c r="BF280" s="56"/>
      <c r="BG280" s="56"/>
      <c r="BH280" s="56"/>
      <c r="BI280" s="56"/>
      <c r="BJ280" s="56"/>
      <c r="BK280" s="56"/>
      <c r="BL280" s="56"/>
      <c r="BM280" s="56"/>
      <c r="BN280" s="56"/>
      <c r="BO280" s="56"/>
      <c r="CA280" s="18" t="str">
        <f t="shared" si="186"/>
        <v/>
      </c>
      <c r="CB280" s="421"/>
      <c r="CC280" s="438"/>
      <c r="CD280" s="18" t="str">
        <f t="shared" si="190"/>
        <v/>
      </c>
      <c r="CE280" s="18" t="str">
        <f t="shared" si="172"/>
        <v/>
      </c>
      <c r="CF280" s="470"/>
      <c r="CG280" s="470"/>
      <c r="CH280" s="18" t="str">
        <f t="shared" si="175"/>
        <v/>
      </c>
      <c r="CI280" s="18" t="str">
        <f t="shared" si="176"/>
        <v/>
      </c>
      <c r="CO280" s="458">
        <f t="shared" si="177"/>
        <v>0</v>
      </c>
      <c r="CP280" s="169"/>
      <c r="CQ280" s="169"/>
      <c r="CR280" s="370">
        <f t="shared" si="191"/>
        <v>0</v>
      </c>
      <c r="CS280" s="370">
        <f t="shared" si="191"/>
        <v>0</v>
      </c>
      <c r="CT280" s="472"/>
      <c r="CU280" s="472"/>
      <c r="CV280" s="370">
        <f t="shared" si="183"/>
        <v>0</v>
      </c>
      <c r="CW280" s="370">
        <f t="shared" si="184"/>
        <v>0</v>
      </c>
    </row>
    <row r="281" spans="1:101" x14ac:dyDescent="0.25">
      <c r="A281" s="3037"/>
      <c r="B281" s="444" t="s">
        <v>255</v>
      </c>
      <c r="C281" s="381">
        <f t="shared" si="188"/>
        <v>0</v>
      </c>
      <c r="D281" s="382">
        <f t="shared" si="194"/>
        <v>0</v>
      </c>
      <c r="E281" s="383">
        <f t="shared" si="194"/>
        <v>0</v>
      </c>
      <c r="F281" s="41">
        <f>SUM(ENERO:DICIEMBRE!F281)</f>
        <v>0</v>
      </c>
      <c r="G281" s="41">
        <f>SUM(ENERO:DICIEMBRE!G281)</f>
        <v>0</v>
      </c>
      <c r="H281" s="41">
        <f>SUM(ENERO:DICIEMBRE!H281)</f>
        <v>0</v>
      </c>
      <c r="I281" s="41">
        <f>SUM(ENERO:DICIEMBRE!I281)</f>
        <v>0</v>
      </c>
      <c r="J281" s="41">
        <f>SUM(ENERO:DICIEMBRE!J281)</f>
        <v>0</v>
      </c>
      <c r="K281" s="41">
        <f>SUM(ENERO:DICIEMBRE!K281)</f>
        <v>0</v>
      </c>
      <c r="L281" s="41">
        <f>SUM(ENERO:DICIEMBRE!L281)</f>
        <v>0</v>
      </c>
      <c r="M281" s="41">
        <f>SUM(ENERO:DICIEMBRE!M281)</f>
        <v>0</v>
      </c>
      <c r="N281" s="41">
        <f>SUM(ENERO:DICIEMBRE!N281)</f>
        <v>0</v>
      </c>
      <c r="O281" s="41">
        <f>SUM(ENERO:DICIEMBRE!O281)</f>
        <v>0</v>
      </c>
      <c r="P281" s="41">
        <f>SUM(ENERO:DICIEMBRE!P281)</f>
        <v>0</v>
      </c>
      <c r="Q281" s="41">
        <f>SUM(ENERO:DICIEMBRE!Q281)</f>
        <v>0</v>
      </c>
      <c r="R281" s="41">
        <f>SUM(ENERO:DICIEMBRE!R281)</f>
        <v>0</v>
      </c>
      <c r="S281" s="41">
        <f>SUM(ENERO:DICIEMBRE!S281)</f>
        <v>0</v>
      </c>
      <c r="T281" s="41">
        <f>SUM(ENERO:DICIEMBRE!T281)</f>
        <v>0</v>
      </c>
      <c r="U281" s="41">
        <f>SUM(ENERO:DICIEMBRE!U281)</f>
        <v>0</v>
      </c>
      <c r="V281" s="41">
        <f>SUM(ENERO:DICIEMBRE!V281)</f>
        <v>0</v>
      </c>
      <c r="W281" s="41">
        <f>SUM(ENERO:DICIEMBRE!W281)</f>
        <v>0</v>
      </c>
      <c r="X281" s="41">
        <f>SUM(ENERO:DICIEMBRE!X281)</f>
        <v>0</v>
      </c>
      <c r="Y281" s="41">
        <f>SUM(ENERO:DICIEMBRE!Y281)</f>
        <v>0</v>
      </c>
      <c r="Z281" s="41">
        <f>SUM(ENERO:DICIEMBRE!Z281)</f>
        <v>0</v>
      </c>
      <c r="AA281" s="41">
        <f>SUM(ENERO:DICIEMBRE!AA281)</f>
        <v>0</v>
      </c>
      <c r="AB281" s="41">
        <f>SUM(ENERO:DICIEMBRE!AB281)</f>
        <v>0</v>
      </c>
      <c r="AC281" s="41">
        <f>SUM(ENERO:DICIEMBRE!AC281)</f>
        <v>0</v>
      </c>
      <c r="AD281" s="41">
        <f>SUM(ENERO:DICIEMBRE!AD281)</f>
        <v>0</v>
      </c>
      <c r="AE281" s="41">
        <f>SUM(ENERO:DICIEMBRE!AE281)</f>
        <v>0</v>
      </c>
      <c r="AF281" s="41">
        <f>SUM(ENERO:DICIEMBRE!AF281)</f>
        <v>0</v>
      </c>
      <c r="AG281" s="41">
        <f>SUM(ENERO:DICIEMBRE!AG281)</f>
        <v>0</v>
      </c>
      <c r="AH281" s="41">
        <f>SUM(ENERO:DICIEMBRE!AH281)</f>
        <v>0</v>
      </c>
      <c r="AI281" s="41">
        <f>SUM(ENERO:DICIEMBRE!AI281)</f>
        <v>0</v>
      </c>
      <c r="AJ281" s="41">
        <f>SUM(ENERO:DICIEMBRE!AJ281)</f>
        <v>0</v>
      </c>
      <c r="AK281" s="41">
        <f>SUM(ENERO:DICIEMBRE!AK281)</f>
        <v>0</v>
      </c>
      <c r="AL281" s="41">
        <f>SUM(ENERO:DICIEMBRE!AL281)</f>
        <v>0</v>
      </c>
      <c r="AM281" s="41">
        <f>SUM(ENERO:DICIEMBRE!AM281)</f>
        <v>0</v>
      </c>
      <c r="AN281" s="41">
        <f>SUM(ENERO:DICIEMBRE!AN281)</f>
        <v>0</v>
      </c>
      <c r="AO281" s="41">
        <f>SUM(ENERO:DICIEMBRE!AO281)</f>
        <v>0</v>
      </c>
      <c r="AP281" s="41">
        <f>SUM(ENERO:DICIEMBRE!AP281)</f>
        <v>0</v>
      </c>
      <c r="AQ281" s="41">
        <f>SUM(ENERO:DICIEMBRE!AQ281)</f>
        <v>0</v>
      </c>
      <c r="AR281" s="41">
        <f>SUM(ENERO:DICIEMBRE!AR281)</f>
        <v>0</v>
      </c>
      <c r="AS281" s="41">
        <f>SUM(ENERO:DICIEMBRE!AS281)</f>
        <v>0</v>
      </c>
      <c r="AT281" s="41">
        <f>SUM(ENERO:DICIEMBRE!AT281)</f>
        <v>0</v>
      </c>
      <c r="AU281" s="41">
        <f>SUM(ENERO:DICIEMBRE!AU281)</f>
        <v>0</v>
      </c>
      <c r="AV281" s="41">
        <f>SUM(ENERO:DICIEMBRE!AV281)</f>
        <v>0</v>
      </c>
      <c r="AW281" s="41">
        <f>SUM(ENERO:DICIEMBRE!AW281)</f>
        <v>0</v>
      </c>
      <c r="AX281" s="41">
        <f>SUM(ENERO:DICIEMBRE!AX281)</f>
        <v>0</v>
      </c>
      <c r="AY281" s="56" t="str">
        <f t="shared" si="185"/>
        <v/>
      </c>
      <c r="AZ281" s="56"/>
      <c r="BA281" s="56"/>
      <c r="BB281" s="56"/>
      <c r="BC281" s="56"/>
      <c r="BD281" s="56"/>
      <c r="BE281" s="56"/>
      <c r="BF281" s="56"/>
      <c r="BG281" s="56"/>
      <c r="BH281" s="56"/>
      <c r="BI281" s="56"/>
      <c r="BJ281" s="56"/>
      <c r="BK281" s="56"/>
      <c r="BL281" s="56"/>
      <c r="BM281" s="56"/>
      <c r="BN281" s="56"/>
      <c r="BO281" s="56"/>
      <c r="CA281" s="18" t="str">
        <f t="shared" si="186"/>
        <v/>
      </c>
      <c r="CB281" s="421"/>
      <c r="CC281" s="438"/>
      <c r="CD281" s="18" t="str">
        <f t="shared" si="190"/>
        <v/>
      </c>
      <c r="CE281" s="18" t="str">
        <f t="shared" si="172"/>
        <v/>
      </c>
      <c r="CF281" s="470"/>
      <c r="CG281" s="470"/>
      <c r="CH281" s="18" t="str">
        <f t="shared" si="175"/>
        <v/>
      </c>
      <c r="CI281" s="18" t="str">
        <f t="shared" si="176"/>
        <v/>
      </c>
      <c r="CO281" s="458">
        <f t="shared" si="177"/>
        <v>0</v>
      </c>
      <c r="CP281" s="169"/>
      <c r="CQ281" s="169"/>
      <c r="CR281" s="370">
        <f t="shared" si="191"/>
        <v>0</v>
      </c>
      <c r="CS281" s="370">
        <f t="shared" si="191"/>
        <v>0</v>
      </c>
      <c r="CT281" s="472"/>
      <c r="CU281" s="472"/>
      <c r="CV281" s="370">
        <f t="shared" si="183"/>
        <v>0</v>
      </c>
      <c r="CW281" s="370">
        <f t="shared" si="184"/>
        <v>0</v>
      </c>
    </row>
    <row r="282" spans="1:101" x14ac:dyDescent="0.25">
      <c r="A282" s="3008" t="s">
        <v>256</v>
      </c>
      <c r="B282" s="3009"/>
      <c r="C282" s="434">
        <f>SUM(D282+E282)</f>
        <v>23</v>
      </c>
      <c r="D282" s="375">
        <f>SUM(F282+H282+J282+L282+N282+P282+R282+T282+V282+X282+Z282+AB282+AD282+AF282+AH282+AJ282+AL282)</f>
        <v>10</v>
      </c>
      <c r="E282" s="435">
        <f>SUM(G282+I282+K282+M282+O282+Q282+S282+U282+W282+Y282+AA282+AC282+AE282+AG282+AI282+AK282+AM282)</f>
        <v>13</v>
      </c>
      <c r="F282" s="41">
        <f>SUM(ENERO:DICIEMBRE!F282)</f>
        <v>0</v>
      </c>
      <c r="G282" s="41">
        <f>SUM(ENERO:DICIEMBRE!G282)</f>
        <v>0</v>
      </c>
      <c r="H282" s="41">
        <f>SUM(ENERO:DICIEMBRE!H282)</f>
        <v>0</v>
      </c>
      <c r="I282" s="41">
        <f>SUM(ENERO:DICIEMBRE!I282)</f>
        <v>0</v>
      </c>
      <c r="J282" s="41">
        <f>SUM(ENERO:DICIEMBRE!J282)</f>
        <v>0</v>
      </c>
      <c r="K282" s="41">
        <f>SUM(ENERO:DICIEMBRE!K282)</f>
        <v>0</v>
      </c>
      <c r="L282" s="41">
        <f>SUM(ENERO:DICIEMBRE!L282)</f>
        <v>0</v>
      </c>
      <c r="M282" s="41">
        <f>SUM(ENERO:DICIEMBRE!M282)</f>
        <v>0</v>
      </c>
      <c r="N282" s="41">
        <f>SUM(ENERO:DICIEMBRE!N282)</f>
        <v>0</v>
      </c>
      <c r="O282" s="41">
        <f>SUM(ENERO:DICIEMBRE!O282)</f>
        <v>0</v>
      </c>
      <c r="P282" s="41">
        <f>SUM(ENERO:DICIEMBRE!P282)</f>
        <v>0</v>
      </c>
      <c r="Q282" s="41">
        <f>SUM(ENERO:DICIEMBRE!Q282)</f>
        <v>0</v>
      </c>
      <c r="R282" s="41">
        <f>SUM(ENERO:DICIEMBRE!R282)</f>
        <v>1</v>
      </c>
      <c r="S282" s="41">
        <f>SUM(ENERO:DICIEMBRE!S282)</f>
        <v>1</v>
      </c>
      <c r="T282" s="41">
        <f>SUM(ENERO:DICIEMBRE!T282)</f>
        <v>1</v>
      </c>
      <c r="U282" s="41">
        <f>SUM(ENERO:DICIEMBRE!U282)</f>
        <v>0</v>
      </c>
      <c r="V282" s="41">
        <f>SUM(ENERO:DICIEMBRE!V282)</f>
        <v>1</v>
      </c>
      <c r="W282" s="41">
        <f>SUM(ENERO:DICIEMBRE!W282)</f>
        <v>1</v>
      </c>
      <c r="X282" s="41">
        <f>SUM(ENERO:DICIEMBRE!X282)</f>
        <v>1</v>
      </c>
      <c r="Y282" s="41">
        <f>SUM(ENERO:DICIEMBRE!Y282)</f>
        <v>0</v>
      </c>
      <c r="Z282" s="41">
        <f>SUM(ENERO:DICIEMBRE!Z282)</f>
        <v>1</v>
      </c>
      <c r="AA282" s="41">
        <f>SUM(ENERO:DICIEMBRE!AA282)</f>
        <v>3</v>
      </c>
      <c r="AB282" s="41">
        <f>SUM(ENERO:DICIEMBRE!AB282)</f>
        <v>3</v>
      </c>
      <c r="AC282" s="41">
        <f>SUM(ENERO:DICIEMBRE!AC282)</f>
        <v>2</v>
      </c>
      <c r="AD282" s="41">
        <f>SUM(ENERO:DICIEMBRE!AD282)</f>
        <v>2</v>
      </c>
      <c r="AE282" s="41">
        <f>SUM(ENERO:DICIEMBRE!AE282)</f>
        <v>0</v>
      </c>
      <c r="AF282" s="41">
        <f>SUM(ENERO:DICIEMBRE!AF282)</f>
        <v>0</v>
      </c>
      <c r="AG282" s="41">
        <f>SUM(ENERO:DICIEMBRE!AG282)</f>
        <v>3</v>
      </c>
      <c r="AH282" s="41">
        <f>SUM(ENERO:DICIEMBRE!AH282)</f>
        <v>0</v>
      </c>
      <c r="AI282" s="41">
        <f>SUM(ENERO:DICIEMBRE!AI282)</f>
        <v>1</v>
      </c>
      <c r="AJ282" s="41">
        <f>SUM(ENERO:DICIEMBRE!AJ282)</f>
        <v>0</v>
      </c>
      <c r="AK282" s="41">
        <f>SUM(ENERO:DICIEMBRE!AK282)</f>
        <v>1</v>
      </c>
      <c r="AL282" s="41">
        <f>SUM(ENERO:DICIEMBRE!AL282)</f>
        <v>0</v>
      </c>
      <c r="AM282" s="41">
        <f>SUM(ENERO:DICIEMBRE!AM282)</f>
        <v>1</v>
      </c>
      <c r="AN282" s="41">
        <f>SUM(ENERO:DICIEMBRE!AN282)</f>
        <v>0</v>
      </c>
      <c r="AO282" s="41">
        <f>SUM(ENERO:DICIEMBRE!AO282)</f>
        <v>2</v>
      </c>
      <c r="AP282" s="41">
        <f>SUM(ENERO:DICIEMBRE!AP282)</f>
        <v>1</v>
      </c>
      <c r="AQ282" s="41">
        <f>SUM(ENERO:DICIEMBRE!AQ282)</f>
        <v>0</v>
      </c>
      <c r="AR282" s="41">
        <f>SUM(ENERO:DICIEMBRE!AR282)</f>
        <v>0</v>
      </c>
      <c r="AS282" s="41">
        <f>SUM(ENERO:DICIEMBRE!AS282)</f>
        <v>0</v>
      </c>
      <c r="AT282" s="41">
        <f>SUM(ENERO:DICIEMBRE!AT282)</f>
        <v>0</v>
      </c>
      <c r="AU282" s="41">
        <f>SUM(ENERO:DICIEMBRE!AU282)</f>
        <v>0</v>
      </c>
      <c r="AV282" s="41">
        <f>SUM(ENERO:DICIEMBRE!AV282)</f>
        <v>0</v>
      </c>
      <c r="AW282" s="41">
        <f>SUM(ENERO:DICIEMBRE!AW282)</f>
        <v>0</v>
      </c>
      <c r="AX282" s="41">
        <f>SUM(ENERO:DICIEMBRE!AX282)</f>
        <v>0</v>
      </c>
      <c r="AY282" s="56" t="str">
        <f t="shared" si="185"/>
        <v/>
      </c>
      <c r="AZ282" s="56"/>
      <c r="BA282" s="56"/>
      <c r="BB282" s="56"/>
      <c r="BC282" s="56"/>
      <c r="BD282" s="56"/>
      <c r="BE282" s="56"/>
      <c r="BF282" s="56"/>
      <c r="BG282" s="56"/>
      <c r="BH282" s="56"/>
      <c r="BI282" s="56"/>
      <c r="BJ282" s="56"/>
      <c r="BK282" s="56"/>
      <c r="BL282" s="56"/>
      <c r="BM282" s="56"/>
      <c r="BN282" s="56"/>
      <c r="BO282" s="56"/>
      <c r="CA282" s="18" t="str">
        <f t="shared" si="186"/>
        <v/>
      </c>
      <c r="CB282" s="18" t="str">
        <f t="shared" ref="CB282:CB293" si="196">IF(AND(E282&gt;0,AQ282=""), "* No olvide digitar la variable Gestantes. Digite Cero si no tiene.",IF(AQ282&gt;E282,"  * La variable Gestantes No puede ser mayor al Total Mujeres.",""))</f>
        <v/>
      </c>
      <c r="CC282" s="18" t="str">
        <f t="shared" si="170"/>
        <v/>
      </c>
      <c r="CD282" s="18" t="str">
        <f t="shared" si="190"/>
        <v/>
      </c>
      <c r="CE282" s="18" t="str">
        <f t="shared" si="172"/>
        <v/>
      </c>
      <c r="CF282" s="18" t="str">
        <f t="shared" si="173"/>
        <v/>
      </c>
      <c r="CG282" s="18" t="str">
        <f t="shared" si="174"/>
        <v/>
      </c>
      <c r="CH282" s="18" t="str">
        <f t="shared" si="175"/>
        <v/>
      </c>
      <c r="CI282" s="18" t="str">
        <f t="shared" si="176"/>
        <v/>
      </c>
      <c r="CO282" s="458">
        <f t="shared" si="177"/>
        <v>0</v>
      </c>
      <c r="CP282" s="370">
        <f t="shared" ref="CP282:CP293" si="197">IF(AND(E282&gt;0,AQ282=""),1,IF(AQ282&gt;E282,1,0))</f>
        <v>0</v>
      </c>
      <c r="CQ282" s="370">
        <f t="shared" ref="CQ282:CQ293" si="198">IF(AND(E282&gt;0,AR282=""),1,IF(AR282&gt;E282,1,0))</f>
        <v>0</v>
      </c>
      <c r="CR282" s="370">
        <f t="shared" si="191"/>
        <v>0</v>
      </c>
      <c r="CS282" s="370">
        <f t="shared" si="191"/>
        <v>0</v>
      </c>
      <c r="CT282" s="370">
        <f t="shared" si="181"/>
        <v>0</v>
      </c>
      <c r="CU282" s="370">
        <f t="shared" si="182"/>
        <v>0</v>
      </c>
      <c r="CV282" s="370">
        <f t="shared" si="183"/>
        <v>0</v>
      </c>
      <c r="CW282" s="370">
        <f t="shared" si="184"/>
        <v>0</v>
      </c>
    </row>
    <row r="283" spans="1:101" x14ac:dyDescent="0.25">
      <c r="A283" s="3178" t="s">
        <v>257</v>
      </c>
      <c r="B283" s="3179"/>
      <c r="C283" s="397">
        <f>SUM(D283+E283)</f>
        <v>4</v>
      </c>
      <c r="D283" s="398">
        <f>SUM(F283+H283+J283+L283+N283+P283+R283+T283+V283+X283+Z283+AB283+AD283+AF283+AH283+AJ283+AL283)</f>
        <v>2</v>
      </c>
      <c r="E283" s="396">
        <f>SUM(G283+I283+K283+M283+O283+Q283+S283+U283+W283+Y283+AA283+AC283+AE283+AG283+AI283+AK283+AM283)</f>
        <v>2</v>
      </c>
      <c r="F283" s="41">
        <f>SUM(ENERO:DICIEMBRE!F283)</f>
        <v>0</v>
      </c>
      <c r="G283" s="41">
        <f>SUM(ENERO:DICIEMBRE!G283)</f>
        <v>0</v>
      </c>
      <c r="H283" s="41">
        <f>SUM(ENERO:DICIEMBRE!H283)</f>
        <v>0</v>
      </c>
      <c r="I283" s="41">
        <f>SUM(ENERO:DICIEMBRE!I283)</f>
        <v>0</v>
      </c>
      <c r="J283" s="41">
        <f>SUM(ENERO:DICIEMBRE!J283)</f>
        <v>0</v>
      </c>
      <c r="K283" s="41">
        <f>SUM(ENERO:DICIEMBRE!K283)</f>
        <v>1</v>
      </c>
      <c r="L283" s="41">
        <f>SUM(ENERO:DICIEMBRE!L283)</f>
        <v>0</v>
      </c>
      <c r="M283" s="41">
        <f>SUM(ENERO:DICIEMBRE!M283)</f>
        <v>0</v>
      </c>
      <c r="N283" s="41">
        <f>SUM(ENERO:DICIEMBRE!N283)</f>
        <v>0</v>
      </c>
      <c r="O283" s="41">
        <f>SUM(ENERO:DICIEMBRE!O283)</f>
        <v>0</v>
      </c>
      <c r="P283" s="41">
        <f>SUM(ENERO:DICIEMBRE!P283)</f>
        <v>0</v>
      </c>
      <c r="Q283" s="41">
        <f>SUM(ENERO:DICIEMBRE!Q283)</f>
        <v>0</v>
      </c>
      <c r="R283" s="41">
        <f>SUM(ENERO:DICIEMBRE!R283)</f>
        <v>0</v>
      </c>
      <c r="S283" s="41">
        <f>SUM(ENERO:DICIEMBRE!S283)</f>
        <v>0</v>
      </c>
      <c r="T283" s="41">
        <f>SUM(ENERO:DICIEMBRE!T283)</f>
        <v>0</v>
      </c>
      <c r="U283" s="41">
        <f>SUM(ENERO:DICIEMBRE!U283)</f>
        <v>0</v>
      </c>
      <c r="V283" s="41">
        <f>SUM(ENERO:DICIEMBRE!V283)</f>
        <v>0</v>
      </c>
      <c r="W283" s="41">
        <f>SUM(ENERO:DICIEMBRE!W283)</f>
        <v>0</v>
      </c>
      <c r="X283" s="41">
        <f>SUM(ENERO:DICIEMBRE!X283)</f>
        <v>2</v>
      </c>
      <c r="Y283" s="41">
        <f>SUM(ENERO:DICIEMBRE!Y283)</f>
        <v>0</v>
      </c>
      <c r="Z283" s="41">
        <f>SUM(ENERO:DICIEMBRE!Z283)</f>
        <v>0</v>
      </c>
      <c r="AA283" s="41">
        <f>SUM(ENERO:DICIEMBRE!AA283)</f>
        <v>0</v>
      </c>
      <c r="AB283" s="41">
        <f>SUM(ENERO:DICIEMBRE!AB283)</f>
        <v>0</v>
      </c>
      <c r="AC283" s="41">
        <f>SUM(ENERO:DICIEMBRE!AC283)</f>
        <v>0</v>
      </c>
      <c r="AD283" s="41">
        <f>SUM(ENERO:DICIEMBRE!AD283)</f>
        <v>0</v>
      </c>
      <c r="AE283" s="41">
        <f>SUM(ENERO:DICIEMBRE!AE283)</f>
        <v>1</v>
      </c>
      <c r="AF283" s="41">
        <f>SUM(ENERO:DICIEMBRE!AF283)</f>
        <v>0</v>
      </c>
      <c r="AG283" s="41">
        <f>SUM(ENERO:DICIEMBRE!AG283)</f>
        <v>0</v>
      </c>
      <c r="AH283" s="41">
        <f>SUM(ENERO:DICIEMBRE!AH283)</f>
        <v>0</v>
      </c>
      <c r="AI283" s="41">
        <f>SUM(ENERO:DICIEMBRE!AI283)</f>
        <v>0</v>
      </c>
      <c r="AJ283" s="41">
        <f>SUM(ENERO:DICIEMBRE!AJ283)</f>
        <v>0</v>
      </c>
      <c r="AK283" s="41">
        <f>SUM(ENERO:DICIEMBRE!AK283)</f>
        <v>0</v>
      </c>
      <c r="AL283" s="41">
        <f>SUM(ENERO:DICIEMBRE!AL283)</f>
        <v>0</v>
      </c>
      <c r="AM283" s="41">
        <f>SUM(ENERO:DICIEMBRE!AM283)</f>
        <v>0</v>
      </c>
      <c r="AN283" s="41">
        <f>SUM(ENERO:DICIEMBRE!AN283)</f>
        <v>0</v>
      </c>
      <c r="AO283" s="41">
        <f>SUM(ENERO:DICIEMBRE!AO283)</f>
        <v>0</v>
      </c>
      <c r="AP283" s="41">
        <f>SUM(ENERO:DICIEMBRE!AP283)</f>
        <v>1</v>
      </c>
      <c r="AQ283" s="41">
        <f>SUM(ENERO:DICIEMBRE!AQ283)</f>
        <v>0</v>
      </c>
      <c r="AR283" s="41">
        <f>SUM(ENERO:DICIEMBRE!AR283)</f>
        <v>0</v>
      </c>
      <c r="AS283" s="41">
        <f>SUM(ENERO:DICIEMBRE!AS283)</f>
        <v>0</v>
      </c>
      <c r="AT283" s="41">
        <f>SUM(ENERO:DICIEMBRE!AT283)</f>
        <v>0</v>
      </c>
      <c r="AU283" s="41">
        <f>SUM(ENERO:DICIEMBRE!AU283)</f>
        <v>0</v>
      </c>
      <c r="AV283" s="41">
        <f>SUM(ENERO:DICIEMBRE!AV283)</f>
        <v>0</v>
      </c>
      <c r="AW283" s="41">
        <f>SUM(ENERO:DICIEMBRE!AW283)</f>
        <v>0</v>
      </c>
      <c r="AX283" s="41">
        <f>SUM(ENERO:DICIEMBRE!AX283)</f>
        <v>0</v>
      </c>
      <c r="AY283" s="56" t="str">
        <f t="shared" si="185"/>
        <v/>
      </c>
      <c r="AZ283" s="56"/>
      <c r="BA283" s="56"/>
      <c r="BB283" s="56"/>
      <c r="BC283" s="56"/>
      <c r="BD283" s="56"/>
      <c r="BE283" s="56"/>
      <c r="BF283" s="56"/>
      <c r="BG283" s="56"/>
      <c r="BH283" s="56"/>
      <c r="BI283" s="56"/>
      <c r="BJ283" s="56"/>
      <c r="BK283" s="56"/>
      <c r="BL283" s="56"/>
      <c r="BM283" s="56"/>
      <c r="BN283" s="56"/>
      <c r="BO283" s="56"/>
      <c r="CA283" s="18" t="str">
        <f t="shared" si="186"/>
        <v/>
      </c>
      <c r="CB283" s="18" t="str">
        <f t="shared" si="196"/>
        <v/>
      </c>
      <c r="CC283" s="18" t="str">
        <f t="shared" si="170"/>
        <v/>
      </c>
      <c r="CD283" s="18" t="str">
        <f t="shared" si="190"/>
        <v/>
      </c>
      <c r="CE283" s="18" t="str">
        <f t="shared" si="172"/>
        <v/>
      </c>
      <c r="CF283" s="18" t="str">
        <f t="shared" si="173"/>
        <v/>
      </c>
      <c r="CG283" s="18" t="str">
        <f t="shared" si="174"/>
        <v/>
      </c>
      <c r="CH283" s="18" t="str">
        <f t="shared" si="175"/>
        <v/>
      </c>
      <c r="CI283" s="18" t="str">
        <f t="shared" si="176"/>
        <v/>
      </c>
      <c r="CO283" s="458">
        <f t="shared" si="177"/>
        <v>0</v>
      </c>
      <c r="CP283" s="370">
        <f t="shared" si="197"/>
        <v>0</v>
      </c>
      <c r="CQ283" s="370">
        <f t="shared" si="198"/>
        <v>0</v>
      </c>
      <c r="CR283" s="370">
        <f t="shared" si="191"/>
        <v>0</v>
      </c>
      <c r="CS283" s="370">
        <f t="shared" si="191"/>
        <v>0</v>
      </c>
      <c r="CT283" s="370">
        <f t="shared" si="181"/>
        <v>0</v>
      </c>
      <c r="CU283" s="370">
        <f t="shared" si="182"/>
        <v>0</v>
      </c>
      <c r="CV283" s="370">
        <f t="shared" si="183"/>
        <v>0</v>
      </c>
      <c r="CW283" s="370">
        <f t="shared" si="184"/>
        <v>0</v>
      </c>
    </row>
    <row r="284" spans="1:101" x14ac:dyDescent="0.25">
      <c r="A284" s="3010" t="s">
        <v>258</v>
      </c>
      <c r="B284" s="3011"/>
      <c r="C284" s="397">
        <f t="shared" si="188"/>
        <v>3</v>
      </c>
      <c r="D284" s="398">
        <f t="shared" si="194"/>
        <v>0</v>
      </c>
      <c r="E284" s="396">
        <f t="shared" si="194"/>
        <v>3</v>
      </c>
      <c r="F284" s="41">
        <f>SUM(ENERO:DICIEMBRE!F284)</f>
        <v>0</v>
      </c>
      <c r="G284" s="41">
        <f>SUM(ENERO:DICIEMBRE!G284)</f>
        <v>0</v>
      </c>
      <c r="H284" s="41">
        <f>SUM(ENERO:DICIEMBRE!H284)</f>
        <v>0</v>
      </c>
      <c r="I284" s="41">
        <f>SUM(ENERO:DICIEMBRE!I284)</f>
        <v>0</v>
      </c>
      <c r="J284" s="41">
        <f>SUM(ENERO:DICIEMBRE!J284)</f>
        <v>0</v>
      </c>
      <c r="K284" s="41">
        <f>SUM(ENERO:DICIEMBRE!K284)</f>
        <v>0</v>
      </c>
      <c r="L284" s="41">
        <f>SUM(ENERO:DICIEMBRE!L284)</f>
        <v>0</v>
      </c>
      <c r="M284" s="41">
        <f>SUM(ENERO:DICIEMBRE!M284)</f>
        <v>3</v>
      </c>
      <c r="N284" s="41">
        <f>SUM(ENERO:DICIEMBRE!N284)</f>
        <v>0</v>
      </c>
      <c r="O284" s="41">
        <f>SUM(ENERO:DICIEMBRE!O284)</f>
        <v>0</v>
      </c>
      <c r="P284" s="41">
        <f>SUM(ENERO:DICIEMBRE!P284)</f>
        <v>0</v>
      </c>
      <c r="Q284" s="41">
        <f>SUM(ENERO:DICIEMBRE!Q284)</f>
        <v>0</v>
      </c>
      <c r="R284" s="41">
        <f>SUM(ENERO:DICIEMBRE!R284)</f>
        <v>0</v>
      </c>
      <c r="S284" s="41">
        <f>SUM(ENERO:DICIEMBRE!S284)</f>
        <v>0</v>
      </c>
      <c r="T284" s="41">
        <f>SUM(ENERO:DICIEMBRE!T284)</f>
        <v>0</v>
      </c>
      <c r="U284" s="41">
        <f>SUM(ENERO:DICIEMBRE!U284)</f>
        <v>0</v>
      </c>
      <c r="V284" s="41">
        <f>SUM(ENERO:DICIEMBRE!V284)</f>
        <v>0</v>
      </c>
      <c r="W284" s="41">
        <f>SUM(ENERO:DICIEMBRE!W284)</f>
        <v>0</v>
      </c>
      <c r="X284" s="41">
        <f>SUM(ENERO:DICIEMBRE!X284)</f>
        <v>0</v>
      </c>
      <c r="Y284" s="41">
        <f>SUM(ENERO:DICIEMBRE!Y284)</f>
        <v>0</v>
      </c>
      <c r="Z284" s="41">
        <f>SUM(ENERO:DICIEMBRE!Z284)</f>
        <v>0</v>
      </c>
      <c r="AA284" s="41">
        <f>SUM(ENERO:DICIEMBRE!AA284)</f>
        <v>0</v>
      </c>
      <c r="AB284" s="41">
        <f>SUM(ENERO:DICIEMBRE!AB284)</f>
        <v>0</v>
      </c>
      <c r="AC284" s="41">
        <f>SUM(ENERO:DICIEMBRE!AC284)</f>
        <v>0</v>
      </c>
      <c r="AD284" s="41">
        <f>SUM(ENERO:DICIEMBRE!AD284)</f>
        <v>0</v>
      </c>
      <c r="AE284" s="41">
        <f>SUM(ENERO:DICIEMBRE!AE284)</f>
        <v>0</v>
      </c>
      <c r="AF284" s="41">
        <f>SUM(ENERO:DICIEMBRE!AF284)</f>
        <v>0</v>
      </c>
      <c r="AG284" s="41">
        <f>SUM(ENERO:DICIEMBRE!AG284)</f>
        <v>0</v>
      </c>
      <c r="AH284" s="41">
        <f>SUM(ENERO:DICIEMBRE!AH284)</f>
        <v>0</v>
      </c>
      <c r="AI284" s="41">
        <f>SUM(ENERO:DICIEMBRE!AI284)</f>
        <v>0</v>
      </c>
      <c r="AJ284" s="41">
        <f>SUM(ENERO:DICIEMBRE!AJ284)</f>
        <v>0</v>
      </c>
      <c r="AK284" s="41">
        <f>SUM(ENERO:DICIEMBRE!AK284)</f>
        <v>0</v>
      </c>
      <c r="AL284" s="41">
        <f>SUM(ENERO:DICIEMBRE!AL284)</f>
        <v>0</v>
      </c>
      <c r="AM284" s="41">
        <f>SUM(ENERO:DICIEMBRE!AM284)</f>
        <v>0</v>
      </c>
      <c r="AN284" s="41">
        <f>SUM(ENERO:DICIEMBRE!AN284)</f>
        <v>0</v>
      </c>
      <c r="AO284" s="41">
        <f>SUM(ENERO:DICIEMBRE!AO284)</f>
        <v>0</v>
      </c>
      <c r="AP284" s="41">
        <f>SUM(ENERO:DICIEMBRE!AP284)</f>
        <v>2</v>
      </c>
      <c r="AQ284" s="41">
        <f>SUM(ENERO:DICIEMBRE!AQ284)</f>
        <v>0</v>
      </c>
      <c r="AR284" s="41">
        <f>SUM(ENERO:DICIEMBRE!AR284)</f>
        <v>0</v>
      </c>
      <c r="AS284" s="41">
        <f>SUM(ENERO:DICIEMBRE!AS284)</f>
        <v>0</v>
      </c>
      <c r="AT284" s="41">
        <f>SUM(ENERO:DICIEMBRE!AT284)</f>
        <v>0</v>
      </c>
      <c r="AU284" s="41">
        <f>SUM(ENERO:DICIEMBRE!AU284)</f>
        <v>0</v>
      </c>
      <c r="AV284" s="41">
        <f>SUM(ENERO:DICIEMBRE!AV284)</f>
        <v>2</v>
      </c>
      <c r="AW284" s="41">
        <f>SUM(ENERO:DICIEMBRE!AW284)</f>
        <v>0</v>
      </c>
      <c r="AX284" s="41">
        <f>SUM(ENERO:DICIEMBRE!AX284)</f>
        <v>0</v>
      </c>
      <c r="AY284" s="56" t="str">
        <f t="shared" si="185"/>
        <v/>
      </c>
      <c r="AZ284" s="56"/>
      <c r="BA284" s="56"/>
      <c r="BB284" s="56"/>
      <c r="BC284" s="56"/>
      <c r="BD284" s="56"/>
      <c r="BE284" s="56"/>
      <c r="BF284" s="56"/>
      <c r="BG284" s="56"/>
      <c r="BH284" s="56"/>
      <c r="BI284" s="56"/>
      <c r="BJ284" s="56"/>
      <c r="BK284" s="56"/>
      <c r="BL284" s="56"/>
      <c r="BM284" s="56"/>
      <c r="BN284" s="56"/>
      <c r="BO284" s="56"/>
      <c r="CA284" s="18" t="str">
        <f t="shared" si="186"/>
        <v/>
      </c>
      <c r="CB284" s="18" t="str">
        <f t="shared" si="196"/>
        <v/>
      </c>
      <c r="CC284" s="18" t="str">
        <f t="shared" si="170"/>
        <v/>
      </c>
      <c r="CD284" s="18" t="str">
        <f t="shared" si="190"/>
        <v/>
      </c>
      <c r="CE284" s="18" t="str">
        <f t="shared" si="172"/>
        <v/>
      </c>
      <c r="CF284" s="18" t="str">
        <f t="shared" si="173"/>
        <v/>
      </c>
      <c r="CG284" s="18" t="str">
        <f t="shared" si="174"/>
        <v/>
      </c>
      <c r="CH284" s="18" t="str">
        <f t="shared" si="175"/>
        <v/>
      </c>
      <c r="CI284" s="18" t="str">
        <f t="shared" si="176"/>
        <v/>
      </c>
      <c r="CO284" s="458">
        <f t="shared" si="177"/>
        <v>0</v>
      </c>
      <c r="CP284" s="370">
        <f t="shared" si="197"/>
        <v>0</v>
      </c>
      <c r="CQ284" s="370">
        <f t="shared" si="198"/>
        <v>0</v>
      </c>
      <c r="CR284" s="370">
        <f t="shared" si="191"/>
        <v>0</v>
      </c>
      <c r="CS284" s="370">
        <f t="shared" si="191"/>
        <v>0</v>
      </c>
      <c r="CT284" s="370">
        <f t="shared" si="181"/>
        <v>0</v>
      </c>
      <c r="CU284" s="370">
        <f t="shared" si="182"/>
        <v>0</v>
      </c>
      <c r="CV284" s="370">
        <f t="shared" si="183"/>
        <v>0</v>
      </c>
      <c r="CW284" s="370">
        <f t="shared" si="184"/>
        <v>0</v>
      </c>
    </row>
    <row r="285" spans="1:101" x14ac:dyDescent="0.25">
      <c r="A285" s="3010" t="s">
        <v>259</v>
      </c>
      <c r="B285" s="3011"/>
      <c r="C285" s="397">
        <f t="shared" si="188"/>
        <v>10</v>
      </c>
      <c r="D285" s="398">
        <f t="shared" si="194"/>
        <v>4</v>
      </c>
      <c r="E285" s="396">
        <f t="shared" si="194"/>
        <v>6</v>
      </c>
      <c r="F285" s="41">
        <f>SUM(ENERO:DICIEMBRE!F285)</f>
        <v>0</v>
      </c>
      <c r="G285" s="41">
        <f>SUM(ENERO:DICIEMBRE!G285)</f>
        <v>0</v>
      </c>
      <c r="H285" s="41">
        <f>SUM(ENERO:DICIEMBRE!H285)</f>
        <v>0</v>
      </c>
      <c r="I285" s="41">
        <f>SUM(ENERO:DICIEMBRE!I285)</f>
        <v>0</v>
      </c>
      <c r="J285" s="41">
        <f>SUM(ENERO:DICIEMBRE!J285)</f>
        <v>0</v>
      </c>
      <c r="K285" s="41">
        <f>SUM(ENERO:DICIEMBRE!K285)</f>
        <v>1</v>
      </c>
      <c r="L285" s="41">
        <f>SUM(ENERO:DICIEMBRE!L285)</f>
        <v>2</v>
      </c>
      <c r="M285" s="41">
        <f>SUM(ENERO:DICIEMBRE!M285)</f>
        <v>1</v>
      </c>
      <c r="N285" s="41">
        <f>SUM(ENERO:DICIEMBRE!N285)</f>
        <v>2</v>
      </c>
      <c r="O285" s="41">
        <f>SUM(ENERO:DICIEMBRE!O285)</f>
        <v>0</v>
      </c>
      <c r="P285" s="41">
        <f>SUM(ENERO:DICIEMBRE!P285)</f>
        <v>0</v>
      </c>
      <c r="Q285" s="41">
        <f>SUM(ENERO:DICIEMBRE!Q285)</f>
        <v>1</v>
      </c>
      <c r="R285" s="41">
        <f>SUM(ENERO:DICIEMBRE!R285)</f>
        <v>0</v>
      </c>
      <c r="S285" s="41">
        <f>SUM(ENERO:DICIEMBRE!S285)</f>
        <v>0</v>
      </c>
      <c r="T285" s="41">
        <f>SUM(ENERO:DICIEMBRE!T285)</f>
        <v>0</v>
      </c>
      <c r="U285" s="41">
        <f>SUM(ENERO:DICIEMBRE!U285)</f>
        <v>2</v>
      </c>
      <c r="V285" s="41">
        <f>SUM(ENERO:DICIEMBRE!V285)</f>
        <v>0</v>
      </c>
      <c r="W285" s="41">
        <f>SUM(ENERO:DICIEMBRE!W285)</f>
        <v>0</v>
      </c>
      <c r="X285" s="41">
        <f>SUM(ENERO:DICIEMBRE!X285)</f>
        <v>0</v>
      </c>
      <c r="Y285" s="41">
        <f>SUM(ENERO:DICIEMBRE!Y285)</f>
        <v>0</v>
      </c>
      <c r="Z285" s="41">
        <f>SUM(ENERO:DICIEMBRE!Z285)</f>
        <v>0</v>
      </c>
      <c r="AA285" s="41">
        <f>SUM(ENERO:DICIEMBRE!AA285)</f>
        <v>0</v>
      </c>
      <c r="AB285" s="41">
        <f>SUM(ENERO:DICIEMBRE!AB285)</f>
        <v>0</v>
      </c>
      <c r="AC285" s="41">
        <f>SUM(ENERO:DICIEMBRE!AC285)</f>
        <v>1</v>
      </c>
      <c r="AD285" s="41">
        <f>SUM(ENERO:DICIEMBRE!AD285)</f>
        <v>0</v>
      </c>
      <c r="AE285" s="41">
        <f>SUM(ENERO:DICIEMBRE!AE285)</f>
        <v>0</v>
      </c>
      <c r="AF285" s="41">
        <f>SUM(ENERO:DICIEMBRE!AF285)</f>
        <v>0</v>
      </c>
      <c r="AG285" s="41">
        <f>SUM(ENERO:DICIEMBRE!AG285)</f>
        <v>0</v>
      </c>
      <c r="AH285" s="41">
        <f>SUM(ENERO:DICIEMBRE!AH285)</f>
        <v>0</v>
      </c>
      <c r="AI285" s="41">
        <f>SUM(ENERO:DICIEMBRE!AI285)</f>
        <v>0</v>
      </c>
      <c r="AJ285" s="41">
        <f>SUM(ENERO:DICIEMBRE!AJ285)</f>
        <v>0</v>
      </c>
      <c r="AK285" s="41">
        <f>SUM(ENERO:DICIEMBRE!AK285)</f>
        <v>0</v>
      </c>
      <c r="AL285" s="41">
        <f>SUM(ENERO:DICIEMBRE!AL285)</f>
        <v>0</v>
      </c>
      <c r="AM285" s="41">
        <f>SUM(ENERO:DICIEMBRE!AM285)</f>
        <v>0</v>
      </c>
      <c r="AN285" s="41">
        <f>SUM(ENERO:DICIEMBRE!AN285)</f>
        <v>0</v>
      </c>
      <c r="AO285" s="41">
        <f>SUM(ENERO:DICIEMBRE!AO285)</f>
        <v>0</v>
      </c>
      <c r="AP285" s="41">
        <f>SUM(ENERO:DICIEMBRE!AP285)</f>
        <v>4</v>
      </c>
      <c r="AQ285" s="41">
        <f>SUM(ENERO:DICIEMBRE!AQ285)</f>
        <v>0</v>
      </c>
      <c r="AR285" s="41">
        <f>SUM(ENERO:DICIEMBRE!AR285)</f>
        <v>0</v>
      </c>
      <c r="AS285" s="41">
        <f>SUM(ENERO:DICIEMBRE!AS285)</f>
        <v>0</v>
      </c>
      <c r="AT285" s="41">
        <f>SUM(ENERO:DICIEMBRE!AT285)</f>
        <v>0</v>
      </c>
      <c r="AU285" s="41">
        <f>SUM(ENERO:DICIEMBRE!AU285)</f>
        <v>0</v>
      </c>
      <c r="AV285" s="41">
        <f>SUM(ENERO:DICIEMBRE!AV285)</f>
        <v>3</v>
      </c>
      <c r="AW285" s="41">
        <f>SUM(ENERO:DICIEMBRE!AW285)</f>
        <v>0</v>
      </c>
      <c r="AX285" s="41">
        <f>SUM(ENERO:DICIEMBRE!AX285)</f>
        <v>0</v>
      </c>
      <c r="AY285" s="56" t="str">
        <f t="shared" si="185"/>
        <v/>
      </c>
      <c r="AZ285" s="56"/>
      <c r="BA285" s="56"/>
      <c r="BB285" s="56"/>
      <c r="BC285" s="56"/>
      <c r="BD285" s="56"/>
      <c r="BE285" s="56"/>
      <c r="BF285" s="56"/>
      <c r="BG285" s="56"/>
      <c r="BH285" s="56"/>
      <c r="BI285" s="56"/>
      <c r="BJ285" s="56"/>
      <c r="BK285" s="56"/>
      <c r="BL285" s="56"/>
      <c r="BM285" s="56"/>
      <c r="BN285" s="56"/>
      <c r="BO285" s="56"/>
      <c r="CA285" s="18" t="str">
        <f t="shared" si="186"/>
        <v/>
      </c>
      <c r="CB285" s="18" t="str">
        <f t="shared" si="196"/>
        <v/>
      </c>
      <c r="CC285" s="18" t="str">
        <f t="shared" si="170"/>
        <v/>
      </c>
      <c r="CD285" s="18" t="str">
        <f t="shared" si="190"/>
        <v/>
      </c>
      <c r="CE285" s="18" t="str">
        <f t="shared" si="172"/>
        <v/>
      </c>
      <c r="CF285" s="18" t="str">
        <f t="shared" si="173"/>
        <v/>
      </c>
      <c r="CG285" s="18" t="str">
        <f t="shared" si="174"/>
        <v/>
      </c>
      <c r="CH285" s="18" t="str">
        <f t="shared" si="175"/>
        <v/>
      </c>
      <c r="CI285" s="18" t="str">
        <f t="shared" si="176"/>
        <v/>
      </c>
      <c r="CO285" s="458">
        <f t="shared" si="177"/>
        <v>0</v>
      </c>
      <c r="CP285" s="370">
        <f t="shared" si="197"/>
        <v>0</v>
      </c>
      <c r="CQ285" s="370">
        <f t="shared" si="198"/>
        <v>0</v>
      </c>
      <c r="CR285" s="370">
        <f t="shared" si="191"/>
        <v>0</v>
      </c>
      <c r="CS285" s="370">
        <f t="shared" si="191"/>
        <v>0</v>
      </c>
      <c r="CT285" s="370">
        <f t="shared" si="181"/>
        <v>0</v>
      </c>
      <c r="CU285" s="370">
        <f t="shared" si="182"/>
        <v>0</v>
      </c>
      <c r="CV285" s="370">
        <f t="shared" si="183"/>
        <v>0</v>
      </c>
      <c r="CW285" s="370">
        <f t="shared" si="184"/>
        <v>0</v>
      </c>
    </row>
    <row r="286" spans="1:101" x14ac:dyDescent="0.25">
      <c r="A286" s="3020" t="s">
        <v>260</v>
      </c>
      <c r="B286" s="3021"/>
      <c r="C286" s="416">
        <f t="shared" si="188"/>
        <v>48</v>
      </c>
      <c r="D286" s="417">
        <f t="shared" si="194"/>
        <v>9</v>
      </c>
      <c r="E286" s="377">
        <f t="shared" si="194"/>
        <v>39</v>
      </c>
      <c r="F286" s="41">
        <f>SUM(ENERO:DICIEMBRE!F286)</f>
        <v>0</v>
      </c>
      <c r="G286" s="41">
        <f>SUM(ENERO:DICIEMBRE!G286)</f>
        <v>0</v>
      </c>
      <c r="H286" s="41">
        <f>SUM(ENERO:DICIEMBRE!H286)</f>
        <v>0</v>
      </c>
      <c r="I286" s="41">
        <f>SUM(ENERO:DICIEMBRE!I286)</f>
        <v>0</v>
      </c>
      <c r="J286" s="41">
        <f>SUM(ENERO:DICIEMBRE!J286)</f>
        <v>0</v>
      </c>
      <c r="K286" s="41">
        <f>SUM(ENERO:DICIEMBRE!K286)</f>
        <v>5</v>
      </c>
      <c r="L286" s="41">
        <f>SUM(ENERO:DICIEMBRE!L286)</f>
        <v>2</v>
      </c>
      <c r="M286" s="41">
        <f>SUM(ENERO:DICIEMBRE!M286)</f>
        <v>7</v>
      </c>
      <c r="N286" s="41">
        <f>SUM(ENERO:DICIEMBRE!N286)</f>
        <v>0</v>
      </c>
      <c r="O286" s="41">
        <f>SUM(ENERO:DICIEMBRE!O286)</f>
        <v>0</v>
      </c>
      <c r="P286" s="41">
        <f>SUM(ENERO:DICIEMBRE!P286)</f>
        <v>2</v>
      </c>
      <c r="Q286" s="41">
        <f>SUM(ENERO:DICIEMBRE!Q286)</f>
        <v>3</v>
      </c>
      <c r="R286" s="41">
        <f>SUM(ENERO:DICIEMBRE!R286)</f>
        <v>0</v>
      </c>
      <c r="S286" s="41">
        <f>SUM(ENERO:DICIEMBRE!S286)</f>
        <v>2</v>
      </c>
      <c r="T286" s="41">
        <f>SUM(ENERO:DICIEMBRE!T286)</f>
        <v>1</v>
      </c>
      <c r="U286" s="41">
        <f>SUM(ENERO:DICIEMBRE!U286)</f>
        <v>2</v>
      </c>
      <c r="V286" s="41">
        <f>SUM(ENERO:DICIEMBRE!V286)</f>
        <v>0</v>
      </c>
      <c r="W286" s="41">
        <f>SUM(ENERO:DICIEMBRE!W286)</f>
        <v>5</v>
      </c>
      <c r="X286" s="41">
        <f>SUM(ENERO:DICIEMBRE!X286)</f>
        <v>1</v>
      </c>
      <c r="Y286" s="41">
        <f>SUM(ENERO:DICIEMBRE!Y286)</f>
        <v>3</v>
      </c>
      <c r="Z286" s="41">
        <f>SUM(ENERO:DICIEMBRE!Z286)</f>
        <v>0</v>
      </c>
      <c r="AA286" s="41">
        <f>SUM(ENERO:DICIEMBRE!AA286)</f>
        <v>1</v>
      </c>
      <c r="AB286" s="41">
        <f>SUM(ENERO:DICIEMBRE!AB286)</f>
        <v>0</v>
      </c>
      <c r="AC286" s="41">
        <f>SUM(ENERO:DICIEMBRE!AC286)</f>
        <v>2</v>
      </c>
      <c r="AD286" s="41">
        <f>SUM(ENERO:DICIEMBRE!AD286)</f>
        <v>2</v>
      </c>
      <c r="AE286" s="41">
        <f>SUM(ENERO:DICIEMBRE!AE286)</f>
        <v>4</v>
      </c>
      <c r="AF286" s="41">
        <f>SUM(ENERO:DICIEMBRE!AF286)</f>
        <v>0</v>
      </c>
      <c r="AG286" s="41">
        <f>SUM(ENERO:DICIEMBRE!AG286)</f>
        <v>3</v>
      </c>
      <c r="AH286" s="41">
        <f>SUM(ENERO:DICIEMBRE!AH286)</f>
        <v>0</v>
      </c>
      <c r="AI286" s="41">
        <f>SUM(ENERO:DICIEMBRE!AI286)</f>
        <v>1</v>
      </c>
      <c r="AJ286" s="41">
        <f>SUM(ENERO:DICIEMBRE!AJ286)</f>
        <v>1</v>
      </c>
      <c r="AK286" s="41">
        <f>SUM(ENERO:DICIEMBRE!AK286)</f>
        <v>1</v>
      </c>
      <c r="AL286" s="41">
        <f>SUM(ENERO:DICIEMBRE!AL286)</f>
        <v>0</v>
      </c>
      <c r="AM286" s="41">
        <f>SUM(ENERO:DICIEMBRE!AM286)</f>
        <v>0</v>
      </c>
      <c r="AN286" s="41">
        <f>SUM(ENERO:DICIEMBRE!AN286)</f>
        <v>0</v>
      </c>
      <c r="AO286" s="41">
        <f>SUM(ENERO:DICIEMBRE!AO286)</f>
        <v>0</v>
      </c>
      <c r="AP286" s="41">
        <f>SUM(ENERO:DICIEMBRE!AP286)</f>
        <v>12</v>
      </c>
      <c r="AQ286" s="41">
        <f>SUM(ENERO:DICIEMBRE!AQ286)</f>
        <v>0</v>
      </c>
      <c r="AR286" s="41">
        <f>SUM(ENERO:DICIEMBRE!AR286)</f>
        <v>0</v>
      </c>
      <c r="AS286" s="41">
        <f>SUM(ENERO:DICIEMBRE!AS286)</f>
        <v>0</v>
      </c>
      <c r="AT286" s="41">
        <f>SUM(ENERO:DICIEMBRE!AT286)</f>
        <v>0</v>
      </c>
      <c r="AU286" s="41">
        <f>SUM(ENERO:DICIEMBRE!AU286)</f>
        <v>0</v>
      </c>
      <c r="AV286" s="41">
        <f>SUM(ENERO:DICIEMBRE!AV286)</f>
        <v>8</v>
      </c>
      <c r="AW286" s="41">
        <f>SUM(ENERO:DICIEMBRE!AW286)</f>
        <v>0</v>
      </c>
      <c r="AX286" s="41">
        <f>SUM(ENERO:DICIEMBRE!AX286)</f>
        <v>0</v>
      </c>
      <c r="AY286" s="56" t="str">
        <f t="shared" si="185"/>
        <v/>
      </c>
      <c r="AZ286" s="56"/>
      <c r="BA286" s="56"/>
      <c r="BB286" s="56"/>
      <c r="BC286" s="56"/>
      <c r="BD286" s="56"/>
      <c r="BE286" s="56"/>
      <c r="BF286" s="56"/>
      <c r="BG286" s="56"/>
      <c r="BH286" s="56"/>
      <c r="BI286" s="56"/>
      <c r="BJ286" s="56"/>
      <c r="BK286" s="56"/>
      <c r="BL286" s="56"/>
      <c r="BM286" s="56"/>
      <c r="BN286" s="56"/>
      <c r="BO286" s="56"/>
      <c r="CA286" s="18" t="str">
        <f t="shared" si="186"/>
        <v/>
      </c>
      <c r="CB286" s="18" t="str">
        <f t="shared" si="196"/>
        <v/>
      </c>
      <c r="CC286" s="18" t="str">
        <f t="shared" si="170"/>
        <v/>
      </c>
      <c r="CD286" s="18" t="str">
        <f t="shared" si="190"/>
        <v/>
      </c>
      <c r="CE286" s="18" t="str">
        <f t="shared" si="172"/>
        <v/>
      </c>
      <c r="CF286" s="18" t="str">
        <f t="shared" si="173"/>
        <v/>
      </c>
      <c r="CG286" s="18" t="str">
        <f t="shared" si="174"/>
        <v/>
      </c>
      <c r="CH286" s="18" t="str">
        <f t="shared" si="175"/>
        <v/>
      </c>
      <c r="CI286" s="18" t="str">
        <f t="shared" si="176"/>
        <v/>
      </c>
      <c r="CO286" s="458">
        <f t="shared" si="177"/>
        <v>0</v>
      </c>
      <c r="CP286" s="370">
        <f t="shared" si="197"/>
        <v>0</v>
      </c>
      <c r="CQ286" s="370">
        <f t="shared" si="198"/>
        <v>0</v>
      </c>
      <c r="CR286" s="370">
        <f t="shared" si="191"/>
        <v>0</v>
      </c>
      <c r="CS286" s="370">
        <f t="shared" si="191"/>
        <v>0</v>
      </c>
      <c r="CT286" s="370">
        <f t="shared" si="181"/>
        <v>0</v>
      </c>
      <c r="CU286" s="370">
        <f t="shared" si="182"/>
        <v>0</v>
      </c>
      <c r="CV286" s="370">
        <f t="shared" si="183"/>
        <v>0</v>
      </c>
      <c r="CW286" s="370">
        <f t="shared" si="184"/>
        <v>0</v>
      </c>
    </row>
    <row r="287" spans="1:101" x14ac:dyDescent="0.25">
      <c r="A287" s="3036" t="s">
        <v>261</v>
      </c>
      <c r="B287" s="428" t="s">
        <v>262</v>
      </c>
      <c r="C287" s="378">
        <f t="shared" si="188"/>
        <v>17</v>
      </c>
      <c r="D287" s="379">
        <f t="shared" si="194"/>
        <v>6</v>
      </c>
      <c r="E287" s="380">
        <f t="shared" si="194"/>
        <v>11</v>
      </c>
      <c r="F287" s="41">
        <f>SUM(ENERO:DICIEMBRE!F287)</f>
        <v>0</v>
      </c>
      <c r="G287" s="41">
        <f>SUM(ENERO:DICIEMBRE!G287)</f>
        <v>0</v>
      </c>
      <c r="H287" s="41">
        <f>SUM(ENERO:DICIEMBRE!H287)</f>
        <v>2</v>
      </c>
      <c r="I287" s="41">
        <f>SUM(ENERO:DICIEMBRE!I287)</f>
        <v>2</v>
      </c>
      <c r="J287" s="41">
        <f>SUM(ENERO:DICIEMBRE!J287)</f>
        <v>2</v>
      </c>
      <c r="K287" s="41">
        <f>SUM(ENERO:DICIEMBRE!K287)</f>
        <v>0</v>
      </c>
      <c r="L287" s="41">
        <f>SUM(ENERO:DICIEMBRE!L287)</f>
        <v>0</v>
      </c>
      <c r="M287" s="41">
        <f>SUM(ENERO:DICIEMBRE!M287)</f>
        <v>6</v>
      </c>
      <c r="N287" s="41">
        <f>SUM(ENERO:DICIEMBRE!N287)</f>
        <v>1</v>
      </c>
      <c r="O287" s="41">
        <f>SUM(ENERO:DICIEMBRE!O287)</f>
        <v>3</v>
      </c>
      <c r="P287" s="41">
        <f>SUM(ENERO:DICIEMBRE!P287)</f>
        <v>1</v>
      </c>
      <c r="Q287" s="41">
        <f>SUM(ENERO:DICIEMBRE!Q287)</f>
        <v>0</v>
      </c>
      <c r="R287" s="41">
        <f>SUM(ENERO:DICIEMBRE!R287)</f>
        <v>0</v>
      </c>
      <c r="S287" s="41">
        <f>SUM(ENERO:DICIEMBRE!S287)</f>
        <v>0</v>
      </c>
      <c r="T287" s="41">
        <f>SUM(ENERO:DICIEMBRE!T287)</f>
        <v>0</v>
      </c>
      <c r="U287" s="41">
        <f>SUM(ENERO:DICIEMBRE!U287)</f>
        <v>0</v>
      </c>
      <c r="V287" s="41">
        <f>SUM(ENERO:DICIEMBRE!V287)</f>
        <v>0</v>
      </c>
      <c r="W287" s="41">
        <f>SUM(ENERO:DICIEMBRE!W287)</f>
        <v>0</v>
      </c>
      <c r="X287" s="41">
        <f>SUM(ENERO:DICIEMBRE!X287)</f>
        <v>0</v>
      </c>
      <c r="Y287" s="41">
        <f>SUM(ENERO:DICIEMBRE!Y287)</f>
        <v>0</v>
      </c>
      <c r="Z287" s="41">
        <f>SUM(ENERO:DICIEMBRE!Z287)</f>
        <v>0</v>
      </c>
      <c r="AA287" s="41">
        <f>SUM(ENERO:DICIEMBRE!AA287)</f>
        <v>0</v>
      </c>
      <c r="AB287" s="41">
        <f>SUM(ENERO:DICIEMBRE!AB287)</f>
        <v>0</v>
      </c>
      <c r="AC287" s="41">
        <f>SUM(ENERO:DICIEMBRE!AC287)</f>
        <v>0</v>
      </c>
      <c r="AD287" s="41">
        <f>SUM(ENERO:DICIEMBRE!AD287)</f>
        <v>0</v>
      </c>
      <c r="AE287" s="41">
        <f>SUM(ENERO:DICIEMBRE!AE287)</f>
        <v>0</v>
      </c>
      <c r="AF287" s="41">
        <f>SUM(ENERO:DICIEMBRE!AF287)</f>
        <v>0</v>
      </c>
      <c r="AG287" s="41">
        <f>SUM(ENERO:DICIEMBRE!AG287)</f>
        <v>0</v>
      </c>
      <c r="AH287" s="41">
        <f>SUM(ENERO:DICIEMBRE!AH287)</f>
        <v>0</v>
      </c>
      <c r="AI287" s="41">
        <f>SUM(ENERO:DICIEMBRE!AI287)</f>
        <v>0</v>
      </c>
      <c r="AJ287" s="41">
        <f>SUM(ENERO:DICIEMBRE!AJ287)</f>
        <v>0</v>
      </c>
      <c r="AK287" s="41">
        <f>SUM(ENERO:DICIEMBRE!AK287)</f>
        <v>0</v>
      </c>
      <c r="AL287" s="41">
        <f>SUM(ENERO:DICIEMBRE!AL287)</f>
        <v>0</v>
      </c>
      <c r="AM287" s="41">
        <f>SUM(ENERO:DICIEMBRE!AM287)</f>
        <v>0</v>
      </c>
      <c r="AN287" s="41">
        <f>SUM(ENERO:DICIEMBRE!AN287)</f>
        <v>2</v>
      </c>
      <c r="AO287" s="41">
        <f>SUM(ENERO:DICIEMBRE!AO287)</f>
        <v>0</v>
      </c>
      <c r="AP287" s="41">
        <f>SUM(ENERO:DICIEMBRE!AP287)</f>
        <v>7</v>
      </c>
      <c r="AQ287" s="41">
        <f>SUM(ENERO:DICIEMBRE!AQ287)</f>
        <v>0</v>
      </c>
      <c r="AR287" s="41">
        <f>SUM(ENERO:DICIEMBRE!AR287)</f>
        <v>0</v>
      </c>
      <c r="AS287" s="41">
        <f>SUM(ENERO:DICIEMBRE!AS287)</f>
        <v>0</v>
      </c>
      <c r="AT287" s="41">
        <f>SUM(ENERO:DICIEMBRE!AT287)</f>
        <v>0</v>
      </c>
      <c r="AU287" s="41">
        <f>SUM(ENERO:DICIEMBRE!AU287)</f>
        <v>0</v>
      </c>
      <c r="AV287" s="41">
        <f>SUM(ENERO:DICIEMBRE!AV287)</f>
        <v>3</v>
      </c>
      <c r="AW287" s="41">
        <f>SUM(ENERO:DICIEMBRE!AW287)</f>
        <v>0</v>
      </c>
      <c r="AX287" s="41">
        <f>SUM(ENERO:DICIEMBRE!AX287)</f>
        <v>1</v>
      </c>
      <c r="AY287" s="56" t="str">
        <f t="shared" si="185"/>
        <v/>
      </c>
      <c r="AZ287" s="56"/>
      <c r="BA287" s="56"/>
      <c r="BB287" s="56"/>
      <c r="BC287" s="56"/>
      <c r="BD287" s="56"/>
      <c r="BE287" s="56"/>
      <c r="BF287" s="56"/>
      <c r="BG287" s="56"/>
      <c r="BH287" s="56"/>
      <c r="BI287" s="56"/>
      <c r="BJ287" s="56"/>
      <c r="BK287" s="56"/>
      <c r="BL287" s="56"/>
      <c r="BM287" s="56"/>
      <c r="BN287" s="56"/>
      <c r="BO287" s="56"/>
      <c r="CA287" s="18" t="str">
        <f t="shared" si="186"/>
        <v/>
      </c>
      <c r="CB287" s="18" t="str">
        <f t="shared" si="196"/>
        <v/>
      </c>
      <c r="CC287" s="18" t="str">
        <f t="shared" si="170"/>
        <v/>
      </c>
      <c r="CD287" s="18" t="str">
        <f t="shared" si="190"/>
        <v/>
      </c>
      <c r="CE287" s="18" t="str">
        <f t="shared" si="172"/>
        <v/>
      </c>
      <c r="CF287" s="18" t="str">
        <f t="shared" si="173"/>
        <v/>
      </c>
      <c r="CG287" s="18" t="str">
        <f t="shared" si="174"/>
        <v/>
      </c>
      <c r="CH287" s="18" t="str">
        <f t="shared" si="175"/>
        <v/>
      </c>
      <c r="CI287" s="18" t="str">
        <f t="shared" si="176"/>
        <v/>
      </c>
      <c r="CO287" s="458">
        <f t="shared" si="177"/>
        <v>0</v>
      </c>
      <c r="CP287" s="370">
        <f t="shared" si="197"/>
        <v>0</v>
      </c>
      <c r="CQ287" s="370">
        <f t="shared" si="198"/>
        <v>0</v>
      </c>
      <c r="CR287" s="370">
        <f t="shared" si="191"/>
        <v>0</v>
      </c>
      <c r="CS287" s="370">
        <f t="shared" si="191"/>
        <v>0</v>
      </c>
      <c r="CT287" s="370">
        <f t="shared" si="181"/>
        <v>0</v>
      </c>
      <c r="CU287" s="370">
        <f t="shared" si="182"/>
        <v>0</v>
      </c>
      <c r="CV287" s="370">
        <f t="shared" si="183"/>
        <v>0</v>
      </c>
      <c r="CW287" s="370">
        <f t="shared" si="184"/>
        <v>0</v>
      </c>
    </row>
    <row r="288" spans="1:101" x14ac:dyDescent="0.25">
      <c r="A288" s="3051"/>
      <c r="B288" s="253" t="s">
        <v>263</v>
      </c>
      <c r="C288" s="397">
        <f t="shared" si="188"/>
        <v>3</v>
      </c>
      <c r="D288" s="398">
        <f t="shared" si="194"/>
        <v>2</v>
      </c>
      <c r="E288" s="396">
        <f t="shared" si="194"/>
        <v>1</v>
      </c>
      <c r="F288" s="41">
        <f>SUM(ENERO:DICIEMBRE!F288)</f>
        <v>0</v>
      </c>
      <c r="G288" s="41">
        <f>SUM(ENERO:DICIEMBRE!G288)</f>
        <v>0</v>
      </c>
      <c r="H288" s="41">
        <f>SUM(ENERO:DICIEMBRE!H288)</f>
        <v>1</v>
      </c>
      <c r="I288" s="41">
        <f>SUM(ENERO:DICIEMBRE!I288)</f>
        <v>0</v>
      </c>
      <c r="J288" s="41">
        <f>SUM(ENERO:DICIEMBRE!J288)</f>
        <v>1</v>
      </c>
      <c r="K288" s="41">
        <f>SUM(ENERO:DICIEMBRE!K288)</f>
        <v>0</v>
      </c>
      <c r="L288" s="41">
        <f>SUM(ENERO:DICIEMBRE!L288)</f>
        <v>0</v>
      </c>
      <c r="M288" s="41">
        <f>SUM(ENERO:DICIEMBRE!M288)</f>
        <v>1</v>
      </c>
      <c r="N288" s="41">
        <f>SUM(ENERO:DICIEMBRE!N288)</f>
        <v>0</v>
      </c>
      <c r="O288" s="41">
        <f>SUM(ENERO:DICIEMBRE!O288)</f>
        <v>0</v>
      </c>
      <c r="P288" s="41">
        <f>SUM(ENERO:DICIEMBRE!P288)</f>
        <v>0</v>
      </c>
      <c r="Q288" s="41">
        <f>SUM(ENERO:DICIEMBRE!Q288)</f>
        <v>0</v>
      </c>
      <c r="R288" s="41">
        <f>SUM(ENERO:DICIEMBRE!R288)</f>
        <v>0</v>
      </c>
      <c r="S288" s="41">
        <f>SUM(ENERO:DICIEMBRE!S288)</f>
        <v>0</v>
      </c>
      <c r="T288" s="41">
        <f>SUM(ENERO:DICIEMBRE!T288)</f>
        <v>0</v>
      </c>
      <c r="U288" s="41">
        <f>SUM(ENERO:DICIEMBRE!U288)</f>
        <v>0</v>
      </c>
      <c r="V288" s="41">
        <f>SUM(ENERO:DICIEMBRE!V288)</f>
        <v>0</v>
      </c>
      <c r="W288" s="41">
        <f>SUM(ENERO:DICIEMBRE!W288)</f>
        <v>0</v>
      </c>
      <c r="X288" s="41">
        <f>SUM(ENERO:DICIEMBRE!X288)</f>
        <v>0</v>
      </c>
      <c r="Y288" s="41">
        <f>SUM(ENERO:DICIEMBRE!Y288)</f>
        <v>0</v>
      </c>
      <c r="Z288" s="41">
        <f>SUM(ENERO:DICIEMBRE!Z288)</f>
        <v>0</v>
      </c>
      <c r="AA288" s="41">
        <f>SUM(ENERO:DICIEMBRE!AA288)</f>
        <v>0</v>
      </c>
      <c r="AB288" s="41">
        <f>SUM(ENERO:DICIEMBRE!AB288)</f>
        <v>0</v>
      </c>
      <c r="AC288" s="41">
        <f>SUM(ENERO:DICIEMBRE!AC288)</f>
        <v>0</v>
      </c>
      <c r="AD288" s="41">
        <f>SUM(ENERO:DICIEMBRE!AD288)</f>
        <v>0</v>
      </c>
      <c r="AE288" s="41">
        <f>SUM(ENERO:DICIEMBRE!AE288)</f>
        <v>0</v>
      </c>
      <c r="AF288" s="41">
        <f>SUM(ENERO:DICIEMBRE!AF288)</f>
        <v>0</v>
      </c>
      <c r="AG288" s="41">
        <f>SUM(ENERO:DICIEMBRE!AG288)</f>
        <v>0</v>
      </c>
      <c r="AH288" s="41">
        <f>SUM(ENERO:DICIEMBRE!AH288)</f>
        <v>0</v>
      </c>
      <c r="AI288" s="41">
        <f>SUM(ENERO:DICIEMBRE!AI288)</f>
        <v>0</v>
      </c>
      <c r="AJ288" s="41">
        <f>SUM(ENERO:DICIEMBRE!AJ288)</f>
        <v>0</v>
      </c>
      <c r="AK288" s="41">
        <f>SUM(ENERO:DICIEMBRE!AK288)</f>
        <v>0</v>
      </c>
      <c r="AL288" s="41">
        <f>SUM(ENERO:DICIEMBRE!AL288)</f>
        <v>0</v>
      </c>
      <c r="AM288" s="41">
        <f>SUM(ENERO:DICIEMBRE!AM288)</f>
        <v>0</v>
      </c>
      <c r="AN288" s="41">
        <f>SUM(ENERO:DICIEMBRE!AN288)</f>
        <v>0</v>
      </c>
      <c r="AO288" s="41">
        <f>SUM(ENERO:DICIEMBRE!AO288)</f>
        <v>0</v>
      </c>
      <c r="AP288" s="41">
        <f>SUM(ENERO:DICIEMBRE!AP288)</f>
        <v>3</v>
      </c>
      <c r="AQ288" s="41">
        <f>SUM(ENERO:DICIEMBRE!AQ288)</f>
        <v>0</v>
      </c>
      <c r="AR288" s="41">
        <f>SUM(ENERO:DICIEMBRE!AR288)</f>
        <v>0</v>
      </c>
      <c r="AS288" s="41">
        <f>SUM(ENERO:DICIEMBRE!AS288)</f>
        <v>0</v>
      </c>
      <c r="AT288" s="41">
        <f>SUM(ENERO:DICIEMBRE!AT288)</f>
        <v>0</v>
      </c>
      <c r="AU288" s="41">
        <f>SUM(ENERO:DICIEMBRE!AU288)</f>
        <v>0</v>
      </c>
      <c r="AV288" s="41">
        <f>SUM(ENERO:DICIEMBRE!AV288)</f>
        <v>0</v>
      </c>
      <c r="AW288" s="41">
        <f>SUM(ENERO:DICIEMBRE!AW288)</f>
        <v>0</v>
      </c>
      <c r="AX288" s="41">
        <f>SUM(ENERO:DICIEMBRE!AX288)</f>
        <v>0</v>
      </c>
      <c r="AY288" s="56" t="str">
        <f t="shared" si="185"/>
        <v/>
      </c>
      <c r="AZ288" s="56"/>
      <c r="BA288" s="56"/>
      <c r="BB288" s="56"/>
      <c r="BC288" s="56"/>
      <c r="BD288" s="56"/>
      <c r="BE288" s="56"/>
      <c r="BF288" s="56"/>
      <c r="BG288" s="56"/>
      <c r="BH288" s="56"/>
      <c r="BI288" s="56"/>
      <c r="BJ288" s="56"/>
      <c r="BK288" s="56"/>
      <c r="BL288" s="56"/>
      <c r="BM288" s="56"/>
      <c r="BN288" s="56"/>
      <c r="BO288" s="56"/>
      <c r="CA288" s="18" t="str">
        <f t="shared" si="186"/>
        <v/>
      </c>
      <c r="CB288" s="18" t="str">
        <f t="shared" si="196"/>
        <v/>
      </c>
      <c r="CC288" s="18" t="str">
        <f t="shared" si="170"/>
        <v/>
      </c>
      <c r="CD288" s="18" t="str">
        <f t="shared" si="190"/>
        <v/>
      </c>
      <c r="CE288" s="18" t="str">
        <f t="shared" si="172"/>
        <v/>
      </c>
      <c r="CF288" s="18" t="str">
        <f t="shared" si="173"/>
        <v/>
      </c>
      <c r="CG288" s="18" t="str">
        <f t="shared" si="174"/>
        <v/>
      </c>
      <c r="CH288" s="18" t="str">
        <f t="shared" si="175"/>
        <v/>
      </c>
      <c r="CI288" s="18" t="str">
        <f t="shared" si="176"/>
        <v/>
      </c>
      <c r="CO288" s="458">
        <f t="shared" si="177"/>
        <v>0</v>
      </c>
      <c r="CP288" s="370">
        <f t="shared" si="197"/>
        <v>0</v>
      </c>
      <c r="CQ288" s="370">
        <f t="shared" si="198"/>
        <v>0</v>
      </c>
      <c r="CR288" s="370">
        <f t="shared" si="191"/>
        <v>0</v>
      </c>
      <c r="CS288" s="370">
        <f t="shared" si="191"/>
        <v>0</v>
      </c>
      <c r="CT288" s="370">
        <f t="shared" si="181"/>
        <v>0</v>
      </c>
      <c r="CU288" s="370">
        <f t="shared" si="182"/>
        <v>0</v>
      </c>
      <c r="CV288" s="370">
        <f t="shared" si="183"/>
        <v>0</v>
      </c>
      <c r="CW288" s="370">
        <f t="shared" si="184"/>
        <v>0</v>
      </c>
    </row>
    <row r="289" spans="1:101" x14ac:dyDescent="0.25">
      <c r="A289" s="3051"/>
      <c r="B289" s="253" t="s">
        <v>264</v>
      </c>
      <c r="C289" s="397">
        <f t="shared" si="188"/>
        <v>0</v>
      </c>
      <c r="D289" s="398">
        <f t="shared" si="194"/>
        <v>0</v>
      </c>
      <c r="E289" s="396">
        <f t="shared" si="194"/>
        <v>0</v>
      </c>
      <c r="F289" s="41">
        <f>SUM(ENERO:DICIEMBRE!F289)</f>
        <v>0</v>
      </c>
      <c r="G289" s="41">
        <f>SUM(ENERO:DICIEMBRE!G289)</f>
        <v>0</v>
      </c>
      <c r="H289" s="41">
        <f>SUM(ENERO:DICIEMBRE!H289)</f>
        <v>0</v>
      </c>
      <c r="I289" s="41">
        <f>SUM(ENERO:DICIEMBRE!I289)</f>
        <v>0</v>
      </c>
      <c r="J289" s="41">
        <f>SUM(ENERO:DICIEMBRE!J289)</f>
        <v>0</v>
      </c>
      <c r="K289" s="41">
        <f>SUM(ENERO:DICIEMBRE!K289)</f>
        <v>0</v>
      </c>
      <c r="L289" s="41">
        <f>SUM(ENERO:DICIEMBRE!L289)</f>
        <v>0</v>
      </c>
      <c r="M289" s="41">
        <f>SUM(ENERO:DICIEMBRE!M289)</f>
        <v>0</v>
      </c>
      <c r="N289" s="41">
        <f>SUM(ENERO:DICIEMBRE!N289)</f>
        <v>0</v>
      </c>
      <c r="O289" s="41">
        <f>SUM(ENERO:DICIEMBRE!O289)</f>
        <v>0</v>
      </c>
      <c r="P289" s="41">
        <f>SUM(ENERO:DICIEMBRE!P289)</f>
        <v>0</v>
      </c>
      <c r="Q289" s="41">
        <f>SUM(ENERO:DICIEMBRE!Q289)</f>
        <v>0</v>
      </c>
      <c r="R289" s="41">
        <f>SUM(ENERO:DICIEMBRE!R289)</f>
        <v>0</v>
      </c>
      <c r="S289" s="41">
        <f>SUM(ENERO:DICIEMBRE!S289)</f>
        <v>0</v>
      </c>
      <c r="T289" s="41">
        <f>SUM(ENERO:DICIEMBRE!T289)</f>
        <v>0</v>
      </c>
      <c r="U289" s="41">
        <f>SUM(ENERO:DICIEMBRE!U289)</f>
        <v>0</v>
      </c>
      <c r="V289" s="41">
        <f>SUM(ENERO:DICIEMBRE!V289)</f>
        <v>0</v>
      </c>
      <c r="W289" s="41">
        <f>SUM(ENERO:DICIEMBRE!W289)</f>
        <v>0</v>
      </c>
      <c r="X289" s="41">
        <f>SUM(ENERO:DICIEMBRE!X289)</f>
        <v>0</v>
      </c>
      <c r="Y289" s="41">
        <f>SUM(ENERO:DICIEMBRE!Y289)</f>
        <v>0</v>
      </c>
      <c r="Z289" s="41">
        <f>SUM(ENERO:DICIEMBRE!Z289)</f>
        <v>0</v>
      </c>
      <c r="AA289" s="41">
        <f>SUM(ENERO:DICIEMBRE!AA289)</f>
        <v>0</v>
      </c>
      <c r="AB289" s="41">
        <f>SUM(ENERO:DICIEMBRE!AB289)</f>
        <v>0</v>
      </c>
      <c r="AC289" s="41">
        <f>SUM(ENERO:DICIEMBRE!AC289)</f>
        <v>0</v>
      </c>
      <c r="AD289" s="41">
        <f>SUM(ENERO:DICIEMBRE!AD289)</f>
        <v>0</v>
      </c>
      <c r="AE289" s="41">
        <f>SUM(ENERO:DICIEMBRE!AE289)</f>
        <v>0</v>
      </c>
      <c r="AF289" s="41">
        <f>SUM(ENERO:DICIEMBRE!AF289)</f>
        <v>0</v>
      </c>
      <c r="AG289" s="41">
        <f>SUM(ENERO:DICIEMBRE!AG289)</f>
        <v>0</v>
      </c>
      <c r="AH289" s="41">
        <f>SUM(ENERO:DICIEMBRE!AH289)</f>
        <v>0</v>
      </c>
      <c r="AI289" s="41">
        <f>SUM(ENERO:DICIEMBRE!AI289)</f>
        <v>0</v>
      </c>
      <c r="AJ289" s="41">
        <f>SUM(ENERO:DICIEMBRE!AJ289)</f>
        <v>0</v>
      </c>
      <c r="AK289" s="41">
        <f>SUM(ENERO:DICIEMBRE!AK289)</f>
        <v>0</v>
      </c>
      <c r="AL289" s="41">
        <f>SUM(ENERO:DICIEMBRE!AL289)</f>
        <v>0</v>
      </c>
      <c r="AM289" s="41">
        <f>SUM(ENERO:DICIEMBRE!AM289)</f>
        <v>0</v>
      </c>
      <c r="AN289" s="41">
        <f>SUM(ENERO:DICIEMBRE!AN289)</f>
        <v>0</v>
      </c>
      <c r="AO289" s="41">
        <f>SUM(ENERO:DICIEMBRE!AO289)</f>
        <v>0</v>
      </c>
      <c r="AP289" s="41">
        <f>SUM(ENERO:DICIEMBRE!AP289)</f>
        <v>0</v>
      </c>
      <c r="AQ289" s="41">
        <f>SUM(ENERO:DICIEMBRE!AQ289)</f>
        <v>0</v>
      </c>
      <c r="AR289" s="41">
        <f>SUM(ENERO:DICIEMBRE!AR289)</f>
        <v>0</v>
      </c>
      <c r="AS289" s="41">
        <f>SUM(ENERO:DICIEMBRE!AS289)</f>
        <v>0</v>
      </c>
      <c r="AT289" s="41">
        <f>SUM(ENERO:DICIEMBRE!AT289)</f>
        <v>0</v>
      </c>
      <c r="AU289" s="41">
        <f>SUM(ENERO:DICIEMBRE!AU289)</f>
        <v>0</v>
      </c>
      <c r="AV289" s="41">
        <f>SUM(ENERO:DICIEMBRE!AV289)</f>
        <v>0</v>
      </c>
      <c r="AW289" s="41">
        <f>SUM(ENERO:DICIEMBRE!AW289)</f>
        <v>0</v>
      </c>
      <c r="AX289" s="41">
        <f>SUM(ENERO:DICIEMBRE!AX289)</f>
        <v>0</v>
      </c>
      <c r="AY289" s="56" t="str">
        <f t="shared" si="185"/>
        <v/>
      </c>
      <c r="AZ289" s="56"/>
      <c r="BA289" s="56"/>
      <c r="BB289" s="56"/>
      <c r="BC289" s="56"/>
      <c r="BD289" s="56"/>
      <c r="BE289" s="56"/>
      <c r="BF289" s="56"/>
      <c r="BG289" s="56"/>
      <c r="BH289" s="56"/>
      <c r="BI289" s="56"/>
      <c r="BJ289" s="56"/>
      <c r="BK289" s="56"/>
      <c r="BL289" s="56"/>
      <c r="BM289" s="56"/>
      <c r="BN289" s="56"/>
      <c r="BO289" s="56"/>
      <c r="CA289" s="18" t="str">
        <f t="shared" si="186"/>
        <v/>
      </c>
      <c r="CB289" s="18" t="str">
        <f t="shared" si="196"/>
        <v/>
      </c>
      <c r="CC289" s="18" t="str">
        <f t="shared" si="170"/>
        <v/>
      </c>
      <c r="CD289" s="18" t="str">
        <f t="shared" si="190"/>
        <v/>
      </c>
      <c r="CE289" s="18" t="str">
        <f t="shared" si="172"/>
        <v/>
      </c>
      <c r="CF289" s="18" t="str">
        <f t="shared" si="173"/>
        <v/>
      </c>
      <c r="CG289" s="18" t="str">
        <f t="shared" si="174"/>
        <v/>
      </c>
      <c r="CH289" s="18" t="str">
        <f t="shared" si="175"/>
        <v/>
      </c>
      <c r="CI289" s="18" t="str">
        <f t="shared" si="176"/>
        <v/>
      </c>
      <c r="CO289" s="458">
        <f t="shared" si="177"/>
        <v>0</v>
      </c>
      <c r="CP289" s="370">
        <f t="shared" si="197"/>
        <v>0</v>
      </c>
      <c r="CQ289" s="370">
        <f t="shared" si="198"/>
        <v>0</v>
      </c>
      <c r="CR289" s="370">
        <f t="shared" si="191"/>
        <v>0</v>
      </c>
      <c r="CS289" s="370">
        <f t="shared" si="191"/>
        <v>0</v>
      </c>
      <c r="CT289" s="370">
        <f t="shared" si="181"/>
        <v>0</v>
      </c>
      <c r="CU289" s="370">
        <f t="shared" si="182"/>
        <v>0</v>
      </c>
      <c r="CV289" s="370">
        <f t="shared" si="183"/>
        <v>0</v>
      </c>
      <c r="CW289" s="370">
        <f t="shared" si="184"/>
        <v>0</v>
      </c>
    </row>
    <row r="290" spans="1:101" x14ac:dyDescent="0.25">
      <c r="A290" s="3051"/>
      <c r="B290" s="253" t="s">
        <v>265</v>
      </c>
      <c r="C290" s="397">
        <f t="shared" si="188"/>
        <v>0</v>
      </c>
      <c r="D290" s="398">
        <f t="shared" si="194"/>
        <v>0</v>
      </c>
      <c r="E290" s="396">
        <f t="shared" si="194"/>
        <v>0</v>
      </c>
      <c r="F290" s="41">
        <f>SUM(ENERO:DICIEMBRE!F290)</f>
        <v>0</v>
      </c>
      <c r="G290" s="41">
        <f>SUM(ENERO:DICIEMBRE!G290)</f>
        <v>0</v>
      </c>
      <c r="H290" s="41">
        <f>SUM(ENERO:DICIEMBRE!H290)</f>
        <v>0</v>
      </c>
      <c r="I290" s="41">
        <f>SUM(ENERO:DICIEMBRE!I290)</f>
        <v>0</v>
      </c>
      <c r="J290" s="41">
        <f>SUM(ENERO:DICIEMBRE!J290)</f>
        <v>0</v>
      </c>
      <c r="K290" s="41">
        <f>SUM(ENERO:DICIEMBRE!K290)</f>
        <v>0</v>
      </c>
      <c r="L290" s="41">
        <f>SUM(ENERO:DICIEMBRE!L290)</f>
        <v>0</v>
      </c>
      <c r="M290" s="41">
        <f>SUM(ENERO:DICIEMBRE!M290)</f>
        <v>0</v>
      </c>
      <c r="N290" s="41">
        <f>SUM(ENERO:DICIEMBRE!N290)</f>
        <v>0</v>
      </c>
      <c r="O290" s="41">
        <f>SUM(ENERO:DICIEMBRE!O290)</f>
        <v>0</v>
      </c>
      <c r="P290" s="41">
        <f>SUM(ENERO:DICIEMBRE!P290)</f>
        <v>0</v>
      </c>
      <c r="Q290" s="41">
        <f>SUM(ENERO:DICIEMBRE!Q290)</f>
        <v>0</v>
      </c>
      <c r="R290" s="41">
        <f>SUM(ENERO:DICIEMBRE!R290)</f>
        <v>0</v>
      </c>
      <c r="S290" s="41">
        <f>SUM(ENERO:DICIEMBRE!S290)</f>
        <v>0</v>
      </c>
      <c r="T290" s="41">
        <f>SUM(ENERO:DICIEMBRE!T290)</f>
        <v>0</v>
      </c>
      <c r="U290" s="41">
        <f>SUM(ENERO:DICIEMBRE!U290)</f>
        <v>0</v>
      </c>
      <c r="V290" s="41">
        <f>SUM(ENERO:DICIEMBRE!V290)</f>
        <v>0</v>
      </c>
      <c r="W290" s="41">
        <f>SUM(ENERO:DICIEMBRE!W290)</f>
        <v>0</v>
      </c>
      <c r="X290" s="41">
        <f>SUM(ENERO:DICIEMBRE!X290)</f>
        <v>0</v>
      </c>
      <c r="Y290" s="41">
        <f>SUM(ENERO:DICIEMBRE!Y290)</f>
        <v>0</v>
      </c>
      <c r="Z290" s="41">
        <f>SUM(ENERO:DICIEMBRE!Z290)</f>
        <v>0</v>
      </c>
      <c r="AA290" s="41">
        <f>SUM(ENERO:DICIEMBRE!AA290)</f>
        <v>0</v>
      </c>
      <c r="AB290" s="41">
        <f>SUM(ENERO:DICIEMBRE!AB290)</f>
        <v>0</v>
      </c>
      <c r="AC290" s="41">
        <f>SUM(ENERO:DICIEMBRE!AC290)</f>
        <v>0</v>
      </c>
      <c r="AD290" s="41">
        <f>SUM(ENERO:DICIEMBRE!AD290)</f>
        <v>0</v>
      </c>
      <c r="AE290" s="41">
        <f>SUM(ENERO:DICIEMBRE!AE290)</f>
        <v>0</v>
      </c>
      <c r="AF290" s="41">
        <f>SUM(ENERO:DICIEMBRE!AF290)</f>
        <v>0</v>
      </c>
      <c r="AG290" s="41">
        <f>SUM(ENERO:DICIEMBRE!AG290)</f>
        <v>0</v>
      </c>
      <c r="AH290" s="41">
        <f>SUM(ENERO:DICIEMBRE!AH290)</f>
        <v>0</v>
      </c>
      <c r="AI290" s="41">
        <f>SUM(ENERO:DICIEMBRE!AI290)</f>
        <v>0</v>
      </c>
      <c r="AJ290" s="41">
        <f>SUM(ENERO:DICIEMBRE!AJ290)</f>
        <v>0</v>
      </c>
      <c r="AK290" s="41">
        <f>SUM(ENERO:DICIEMBRE!AK290)</f>
        <v>0</v>
      </c>
      <c r="AL290" s="41">
        <f>SUM(ENERO:DICIEMBRE!AL290)</f>
        <v>0</v>
      </c>
      <c r="AM290" s="41">
        <f>SUM(ENERO:DICIEMBRE!AM290)</f>
        <v>0</v>
      </c>
      <c r="AN290" s="41">
        <f>SUM(ENERO:DICIEMBRE!AN290)</f>
        <v>0</v>
      </c>
      <c r="AO290" s="41">
        <f>SUM(ENERO:DICIEMBRE!AO290)</f>
        <v>0</v>
      </c>
      <c r="AP290" s="41">
        <f>SUM(ENERO:DICIEMBRE!AP290)</f>
        <v>0</v>
      </c>
      <c r="AQ290" s="41">
        <f>SUM(ENERO:DICIEMBRE!AQ290)</f>
        <v>0</v>
      </c>
      <c r="AR290" s="41">
        <f>SUM(ENERO:DICIEMBRE!AR290)</f>
        <v>0</v>
      </c>
      <c r="AS290" s="41">
        <f>SUM(ENERO:DICIEMBRE!AS290)</f>
        <v>0</v>
      </c>
      <c r="AT290" s="41">
        <f>SUM(ENERO:DICIEMBRE!AT290)</f>
        <v>0</v>
      </c>
      <c r="AU290" s="41">
        <f>SUM(ENERO:DICIEMBRE!AU290)</f>
        <v>0</v>
      </c>
      <c r="AV290" s="41">
        <f>SUM(ENERO:DICIEMBRE!AV290)</f>
        <v>0</v>
      </c>
      <c r="AW290" s="41">
        <f>SUM(ENERO:DICIEMBRE!AW290)</f>
        <v>0</v>
      </c>
      <c r="AX290" s="41">
        <f>SUM(ENERO:DICIEMBRE!AX290)</f>
        <v>0</v>
      </c>
      <c r="AY290" s="56" t="str">
        <f t="shared" si="185"/>
        <v/>
      </c>
      <c r="AZ290" s="56"/>
      <c r="BA290" s="56"/>
      <c r="BB290" s="56"/>
      <c r="BC290" s="56"/>
      <c r="BD290" s="56"/>
      <c r="BE290" s="56"/>
      <c r="BF290" s="56"/>
      <c r="BG290" s="56"/>
      <c r="BH290" s="56"/>
      <c r="BI290" s="56"/>
      <c r="BJ290" s="56"/>
      <c r="BK290" s="56"/>
      <c r="BL290" s="56"/>
      <c r="BM290" s="56"/>
      <c r="BN290" s="56"/>
      <c r="BO290" s="56"/>
      <c r="CA290" s="18" t="str">
        <f t="shared" si="186"/>
        <v/>
      </c>
      <c r="CB290" s="18" t="str">
        <f t="shared" si="196"/>
        <v/>
      </c>
      <c r="CC290" s="18" t="str">
        <f t="shared" si="170"/>
        <v/>
      </c>
      <c r="CD290" s="18" t="str">
        <f t="shared" si="190"/>
        <v/>
      </c>
      <c r="CE290" s="18" t="str">
        <f t="shared" si="172"/>
        <v/>
      </c>
      <c r="CF290" s="18" t="str">
        <f t="shared" si="173"/>
        <v/>
      </c>
      <c r="CG290" s="18" t="str">
        <f t="shared" si="174"/>
        <v/>
      </c>
      <c r="CH290" s="18" t="str">
        <f t="shared" si="175"/>
        <v/>
      </c>
      <c r="CI290" s="18" t="str">
        <f t="shared" si="176"/>
        <v/>
      </c>
      <c r="CO290" s="458">
        <f t="shared" si="177"/>
        <v>0</v>
      </c>
      <c r="CP290" s="370">
        <f t="shared" si="197"/>
        <v>0</v>
      </c>
      <c r="CQ290" s="370">
        <f t="shared" si="198"/>
        <v>0</v>
      </c>
      <c r="CR290" s="370">
        <f t="shared" si="191"/>
        <v>0</v>
      </c>
      <c r="CS290" s="370">
        <f t="shared" si="191"/>
        <v>0</v>
      </c>
      <c r="CT290" s="370">
        <f t="shared" si="181"/>
        <v>0</v>
      </c>
      <c r="CU290" s="370">
        <f t="shared" si="182"/>
        <v>0</v>
      </c>
      <c r="CV290" s="370">
        <f t="shared" si="183"/>
        <v>0</v>
      </c>
      <c r="CW290" s="370">
        <f t="shared" si="184"/>
        <v>0</v>
      </c>
    </row>
    <row r="291" spans="1:101" ht="22.5" x14ac:dyDescent="0.25">
      <c r="A291" s="3037"/>
      <c r="B291" s="450" t="s">
        <v>266</v>
      </c>
      <c r="C291" s="416">
        <f t="shared" si="188"/>
        <v>0</v>
      </c>
      <c r="D291" s="417">
        <f t="shared" si="194"/>
        <v>0</v>
      </c>
      <c r="E291" s="377">
        <f t="shared" si="194"/>
        <v>0</v>
      </c>
      <c r="F291" s="41">
        <f>SUM(ENERO:DICIEMBRE!F291)</f>
        <v>0</v>
      </c>
      <c r="G291" s="41">
        <f>SUM(ENERO:DICIEMBRE!G291)</f>
        <v>0</v>
      </c>
      <c r="H291" s="41">
        <f>SUM(ENERO:DICIEMBRE!H291)</f>
        <v>0</v>
      </c>
      <c r="I291" s="41">
        <f>SUM(ENERO:DICIEMBRE!I291)</f>
        <v>0</v>
      </c>
      <c r="J291" s="41">
        <f>SUM(ENERO:DICIEMBRE!J291)</f>
        <v>0</v>
      </c>
      <c r="K291" s="41">
        <f>SUM(ENERO:DICIEMBRE!K291)</f>
        <v>0</v>
      </c>
      <c r="L291" s="41">
        <f>SUM(ENERO:DICIEMBRE!L291)</f>
        <v>0</v>
      </c>
      <c r="M291" s="41">
        <f>SUM(ENERO:DICIEMBRE!M291)</f>
        <v>0</v>
      </c>
      <c r="N291" s="41">
        <f>SUM(ENERO:DICIEMBRE!N291)</f>
        <v>0</v>
      </c>
      <c r="O291" s="41">
        <f>SUM(ENERO:DICIEMBRE!O291)</f>
        <v>0</v>
      </c>
      <c r="P291" s="41">
        <f>SUM(ENERO:DICIEMBRE!P291)</f>
        <v>0</v>
      </c>
      <c r="Q291" s="41">
        <f>SUM(ENERO:DICIEMBRE!Q291)</f>
        <v>0</v>
      </c>
      <c r="R291" s="41">
        <f>SUM(ENERO:DICIEMBRE!R291)</f>
        <v>0</v>
      </c>
      <c r="S291" s="41">
        <f>SUM(ENERO:DICIEMBRE!S291)</f>
        <v>0</v>
      </c>
      <c r="T291" s="41">
        <f>SUM(ENERO:DICIEMBRE!T291)</f>
        <v>0</v>
      </c>
      <c r="U291" s="41">
        <f>SUM(ENERO:DICIEMBRE!U291)</f>
        <v>0</v>
      </c>
      <c r="V291" s="41">
        <f>SUM(ENERO:DICIEMBRE!V291)</f>
        <v>0</v>
      </c>
      <c r="W291" s="41">
        <f>SUM(ENERO:DICIEMBRE!W291)</f>
        <v>0</v>
      </c>
      <c r="X291" s="41">
        <f>SUM(ENERO:DICIEMBRE!X291)</f>
        <v>0</v>
      </c>
      <c r="Y291" s="41">
        <f>SUM(ENERO:DICIEMBRE!Y291)</f>
        <v>0</v>
      </c>
      <c r="Z291" s="41">
        <f>SUM(ENERO:DICIEMBRE!Z291)</f>
        <v>0</v>
      </c>
      <c r="AA291" s="41">
        <f>SUM(ENERO:DICIEMBRE!AA291)</f>
        <v>0</v>
      </c>
      <c r="AB291" s="41">
        <f>SUM(ENERO:DICIEMBRE!AB291)</f>
        <v>0</v>
      </c>
      <c r="AC291" s="41">
        <f>SUM(ENERO:DICIEMBRE!AC291)</f>
        <v>0</v>
      </c>
      <c r="AD291" s="41">
        <f>SUM(ENERO:DICIEMBRE!AD291)</f>
        <v>0</v>
      </c>
      <c r="AE291" s="41">
        <f>SUM(ENERO:DICIEMBRE!AE291)</f>
        <v>0</v>
      </c>
      <c r="AF291" s="41">
        <f>SUM(ENERO:DICIEMBRE!AF291)</f>
        <v>0</v>
      </c>
      <c r="AG291" s="41">
        <f>SUM(ENERO:DICIEMBRE!AG291)</f>
        <v>0</v>
      </c>
      <c r="AH291" s="41">
        <f>SUM(ENERO:DICIEMBRE!AH291)</f>
        <v>0</v>
      </c>
      <c r="AI291" s="41">
        <f>SUM(ENERO:DICIEMBRE!AI291)</f>
        <v>0</v>
      </c>
      <c r="AJ291" s="41">
        <f>SUM(ENERO:DICIEMBRE!AJ291)</f>
        <v>0</v>
      </c>
      <c r="AK291" s="41">
        <f>SUM(ENERO:DICIEMBRE!AK291)</f>
        <v>0</v>
      </c>
      <c r="AL291" s="41">
        <f>SUM(ENERO:DICIEMBRE!AL291)</f>
        <v>0</v>
      </c>
      <c r="AM291" s="41">
        <f>SUM(ENERO:DICIEMBRE!AM291)</f>
        <v>0</v>
      </c>
      <c r="AN291" s="41">
        <f>SUM(ENERO:DICIEMBRE!AN291)</f>
        <v>0</v>
      </c>
      <c r="AO291" s="41">
        <f>SUM(ENERO:DICIEMBRE!AO291)</f>
        <v>0</v>
      </c>
      <c r="AP291" s="41">
        <f>SUM(ENERO:DICIEMBRE!AP291)</f>
        <v>0</v>
      </c>
      <c r="AQ291" s="41">
        <f>SUM(ENERO:DICIEMBRE!AQ291)</f>
        <v>0</v>
      </c>
      <c r="AR291" s="41">
        <f>SUM(ENERO:DICIEMBRE!AR291)</f>
        <v>0</v>
      </c>
      <c r="AS291" s="41">
        <f>SUM(ENERO:DICIEMBRE!AS291)</f>
        <v>0</v>
      </c>
      <c r="AT291" s="41">
        <f>SUM(ENERO:DICIEMBRE!AT291)</f>
        <v>0</v>
      </c>
      <c r="AU291" s="41">
        <f>SUM(ENERO:DICIEMBRE!AU291)</f>
        <v>0</v>
      </c>
      <c r="AV291" s="41">
        <f>SUM(ENERO:DICIEMBRE!AV291)</f>
        <v>0</v>
      </c>
      <c r="AW291" s="41">
        <f>SUM(ENERO:DICIEMBRE!AW291)</f>
        <v>0</v>
      </c>
      <c r="AX291" s="41">
        <f>SUM(ENERO:DICIEMBRE!AX291)</f>
        <v>0</v>
      </c>
      <c r="AY291" s="56" t="str">
        <f t="shared" si="185"/>
        <v/>
      </c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6"/>
      <c r="BK291" s="56"/>
      <c r="BL291" s="56"/>
      <c r="BM291" s="56"/>
      <c r="BN291" s="56"/>
      <c r="BO291" s="56"/>
      <c r="CA291" s="18" t="str">
        <f t="shared" si="186"/>
        <v/>
      </c>
      <c r="CB291" s="18" t="str">
        <f t="shared" si="196"/>
        <v/>
      </c>
      <c r="CC291" s="18" t="str">
        <f t="shared" si="170"/>
        <v/>
      </c>
      <c r="CD291" s="18" t="str">
        <f t="shared" si="190"/>
        <v/>
      </c>
      <c r="CE291" s="18" t="str">
        <f t="shared" si="172"/>
        <v/>
      </c>
      <c r="CF291" s="18" t="str">
        <f t="shared" si="173"/>
        <v/>
      </c>
      <c r="CG291" s="18" t="str">
        <f t="shared" si="174"/>
        <v/>
      </c>
      <c r="CH291" s="18" t="str">
        <f t="shared" si="175"/>
        <v/>
      </c>
      <c r="CI291" s="18" t="str">
        <f t="shared" si="176"/>
        <v/>
      </c>
      <c r="CO291" s="458">
        <f t="shared" si="177"/>
        <v>0</v>
      </c>
      <c r="CP291" s="370">
        <f t="shared" si="197"/>
        <v>0</v>
      </c>
      <c r="CQ291" s="370">
        <f t="shared" si="198"/>
        <v>0</v>
      </c>
      <c r="CR291" s="370">
        <f t="shared" si="191"/>
        <v>0</v>
      </c>
      <c r="CS291" s="370">
        <f t="shared" si="191"/>
        <v>0</v>
      </c>
      <c r="CT291" s="370">
        <f t="shared" si="181"/>
        <v>0</v>
      </c>
      <c r="CU291" s="370">
        <f t="shared" si="182"/>
        <v>0</v>
      </c>
      <c r="CV291" s="370">
        <f t="shared" si="183"/>
        <v>0</v>
      </c>
      <c r="CW291" s="370">
        <f t="shared" si="184"/>
        <v>0</v>
      </c>
    </row>
    <row r="292" spans="1:101" x14ac:dyDescent="0.25">
      <c r="A292" s="3176" t="s">
        <v>267</v>
      </c>
      <c r="B292" s="3177"/>
      <c r="C292" s="387">
        <f t="shared" si="188"/>
        <v>0</v>
      </c>
      <c r="D292" s="388">
        <f t="shared" si="194"/>
        <v>0</v>
      </c>
      <c r="E292" s="369">
        <f t="shared" si="194"/>
        <v>0</v>
      </c>
      <c r="F292" s="41">
        <f>SUM(ENERO:DICIEMBRE!F292)</f>
        <v>0</v>
      </c>
      <c r="G292" s="41">
        <f>SUM(ENERO:DICIEMBRE!G292)</f>
        <v>0</v>
      </c>
      <c r="H292" s="41">
        <f>SUM(ENERO:DICIEMBRE!H292)</f>
        <v>0</v>
      </c>
      <c r="I292" s="41">
        <f>SUM(ENERO:DICIEMBRE!I292)</f>
        <v>0</v>
      </c>
      <c r="J292" s="41">
        <f>SUM(ENERO:DICIEMBRE!J292)</f>
        <v>0</v>
      </c>
      <c r="K292" s="41">
        <f>SUM(ENERO:DICIEMBRE!K292)</f>
        <v>0</v>
      </c>
      <c r="L292" s="41">
        <f>SUM(ENERO:DICIEMBRE!L292)</f>
        <v>0</v>
      </c>
      <c r="M292" s="41">
        <f>SUM(ENERO:DICIEMBRE!M292)</f>
        <v>0</v>
      </c>
      <c r="N292" s="41">
        <f>SUM(ENERO:DICIEMBRE!N292)</f>
        <v>0</v>
      </c>
      <c r="O292" s="41">
        <f>SUM(ENERO:DICIEMBRE!O292)</f>
        <v>0</v>
      </c>
      <c r="P292" s="41">
        <f>SUM(ENERO:DICIEMBRE!P292)</f>
        <v>0</v>
      </c>
      <c r="Q292" s="41">
        <f>SUM(ENERO:DICIEMBRE!Q292)</f>
        <v>0</v>
      </c>
      <c r="R292" s="41">
        <f>SUM(ENERO:DICIEMBRE!R292)</f>
        <v>0</v>
      </c>
      <c r="S292" s="41">
        <f>SUM(ENERO:DICIEMBRE!S292)</f>
        <v>0</v>
      </c>
      <c r="T292" s="41">
        <f>SUM(ENERO:DICIEMBRE!T292)</f>
        <v>0</v>
      </c>
      <c r="U292" s="41">
        <f>SUM(ENERO:DICIEMBRE!U292)</f>
        <v>0</v>
      </c>
      <c r="V292" s="41">
        <f>SUM(ENERO:DICIEMBRE!V292)</f>
        <v>0</v>
      </c>
      <c r="W292" s="41">
        <f>SUM(ENERO:DICIEMBRE!W292)</f>
        <v>0</v>
      </c>
      <c r="X292" s="41">
        <f>SUM(ENERO:DICIEMBRE!X292)</f>
        <v>0</v>
      </c>
      <c r="Y292" s="41">
        <f>SUM(ENERO:DICIEMBRE!Y292)</f>
        <v>0</v>
      </c>
      <c r="Z292" s="41">
        <f>SUM(ENERO:DICIEMBRE!Z292)</f>
        <v>0</v>
      </c>
      <c r="AA292" s="41">
        <f>SUM(ENERO:DICIEMBRE!AA292)</f>
        <v>0</v>
      </c>
      <c r="AB292" s="41">
        <f>SUM(ENERO:DICIEMBRE!AB292)</f>
        <v>0</v>
      </c>
      <c r="AC292" s="41">
        <f>SUM(ENERO:DICIEMBRE!AC292)</f>
        <v>0</v>
      </c>
      <c r="AD292" s="41">
        <f>SUM(ENERO:DICIEMBRE!AD292)</f>
        <v>0</v>
      </c>
      <c r="AE292" s="41">
        <f>SUM(ENERO:DICIEMBRE!AE292)</f>
        <v>0</v>
      </c>
      <c r="AF292" s="41">
        <f>SUM(ENERO:DICIEMBRE!AF292)</f>
        <v>0</v>
      </c>
      <c r="AG292" s="41">
        <f>SUM(ENERO:DICIEMBRE!AG292)</f>
        <v>0</v>
      </c>
      <c r="AH292" s="41">
        <f>SUM(ENERO:DICIEMBRE!AH292)</f>
        <v>0</v>
      </c>
      <c r="AI292" s="41">
        <f>SUM(ENERO:DICIEMBRE!AI292)</f>
        <v>0</v>
      </c>
      <c r="AJ292" s="41">
        <f>SUM(ENERO:DICIEMBRE!AJ292)</f>
        <v>0</v>
      </c>
      <c r="AK292" s="41">
        <f>SUM(ENERO:DICIEMBRE!AK292)</f>
        <v>0</v>
      </c>
      <c r="AL292" s="41">
        <f>SUM(ENERO:DICIEMBRE!AL292)</f>
        <v>0</v>
      </c>
      <c r="AM292" s="41">
        <f>SUM(ENERO:DICIEMBRE!AM292)</f>
        <v>0</v>
      </c>
      <c r="AN292" s="41">
        <f>SUM(ENERO:DICIEMBRE!AN292)</f>
        <v>0</v>
      </c>
      <c r="AO292" s="41">
        <f>SUM(ENERO:DICIEMBRE!AO292)</f>
        <v>0</v>
      </c>
      <c r="AP292" s="41">
        <f>SUM(ENERO:DICIEMBRE!AP292)</f>
        <v>0</v>
      </c>
      <c r="AQ292" s="41">
        <f>SUM(ENERO:DICIEMBRE!AQ292)</f>
        <v>0</v>
      </c>
      <c r="AR292" s="41">
        <f>SUM(ENERO:DICIEMBRE!AR292)</f>
        <v>0</v>
      </c>
      <c r="AS292" s="41">
        <f>SUM(ENERO:DICIEMBRE!AS292)</f>
        <v>0</v>
      </c>
      <c r="AT292" s="41">
        <f>SUM(ENERO:DICIEMBRE!AT292)</f>
        <v>0</v>
      </c>
      <c r="AU292" s="41">
        <f>SUM(ENERO:DICIEMBRE!AU292)</f>
        <v>0</v>
      </c>
      <c r="AV292" s="41">
        <f>SUM(ENERO:DICIEMBRE!AV292)</f>
        <v>0</v>
      </c>
      <c r="AW292" s="41">
        <f>SUM(ENERO:DICIEMBRE!AW292)</f>
        <v>0</v>
      </c>
      <c r="AX292" s="41">
        <f>SUM(ENERO:DICIEMBRE!AX292)</f>
        <v>0</v>
      </c>
      <c r="AY292" s="56" t="str">
        <f t="shared" si="185"/>
        <v/>
      </c>
      <c r="AZ292" s="56"/>
      <c r="BA292" s="56"/>
      <c r="BB292" s="56"/>
      <c r="BC292" s="56"/>
      <c r="BD292" s="56"/>
      <c r="BE292" s="56"/>
      <c r="BF292" s="56"/>
      <c r="BG292" s="56"/>
      <c r="BH292" s="56"/>
      <c r="BI292" s="56"/>
      <c r="BJ292" s="56"/>
      <c r="BK292" s="56"/>
      <c r="BL292" s="56"/>
      <c r="BM292" s="56"/>
      <c r="BN292" s="56"/>
      <c r="BO292" s="56"/>
      <c r="CA292" s="18" t="str">
        <f t="shared" si="186"/>
        <v/>
      </c>
      <c r="CB292" s="18" t="str">
        <f t="shared" si="196"/>
        <v/>
      </c>
      <c r="CC292" s="18" t="str">
        <f t="shared" si="170"/>
        <v/>
      </c>
      <c r="CD292" s="18" t="str">
        <f t="shared" si="190"/>
        <v/>
      </c>
      <c r="CE292" s="18" t="str">
        <f t="shared" si="172"/>
        <v/>
      </c>
      <c r="CF292" s="18" t="str">
        <f t="shared" si="173"/>
        <v/>
      </c>
      <c r="CG292" s="18" t="str">
        <f t="shared" si="174"/>
        <v/>
      </c>
      <c r="CH292" s="18" t="str">
        <f t="shared" si="175"/>
        <v/>
      </c>
      <c r="CI292" s="18" t="str">
        <f t="shared" si="176"/>
        <v/>
      </c>
      <c r="CO292" s="458">
        <f t="shared" si="177"/>
        <v>0</v>
      </c>
      <c r="CP292" s="370">
        <f t="shared" si="197"/>
        <v>0</v>
      </c>
      <c r="CQ292" s="370">
        <f t="shared" si="198"/>
        <v>0</v>
      </c>
      <c r="CR292" s="370">
        <f t="shared" si="191"/>
        <v>0</v>
      </c>
      <c r="CS292" s="370">
        <f t="shared" si="191"/>
        <v>0</v>
      </c>
      <c r="CT292" s="370">
        <f t="shared" si="181"/>
        <v>0</v>
      </c>
      <c r="CU292" s="370">
        <f t="shared" si="182"/>
        <v>0</v>
      </c>
      <c r="CV292" s="370">
        <f t="shared" si="183"/>
        <v>0</v>
      </c>
      <c r="CW292" s="370">
        <f t="shared" si="184"/>
        <v>0</v>
      </c>
    </row>
    <row r="293" spans="1:101" x14ac:dyDescent="0.25">
      <c r="A293" s="3016" t="s">
        <v>268</v>
      </c>
      <c r="B293" s="3017"/>
      <c r="C293" s="416">
        <f>SUM(D293+E293)</f>
        <v>15</v>
      </c>
      <c r="D293" s="417">
        <f>SUM(F293+H293+J293+L293+N293+P293+R293+T293+V293+X293+Z293+AB293+AD293+AF293+AH293+AJ293+AL293)</f>
        <v>6</v>
      </c>
      <c r="E293" s="377">
        <f t="shared" ref="E293" si="199">SUM(G293+I293+K293+M293+O293+Q293+S293+U293+W293+Y293+AA293+AC293+AE293+AG293+AI293+AK293+AM293)</f>
        <v>9</v>
      </c>
      <c r="F293" s="41">
        <f>SUM(ENERO:DICIEMBRE!F293)</f>
        <v>0</v>
      </c>
      <c r="G293" s="41">
        <f>SUM(ENERO:DICIEMBRE!G293)</f>
        <v>0</v>
      </c>
      <c r="H293" s="41">
        <f>SUM(ENERO:DICIEMBRE!H293)</f>
        <v>0</v>
      </c>
      <c r="I293" s="41">
        <f>SUM(ENERO:DICIEMBRE!I293)</f>
        <v>0</v>
      </c>
      <c r="J293" s="41">
        <f>SUM(ENERO:DICIEMBRE!J293)</f>
        <v>0</v>
      </c>
      <c r="K293" s="41">
        <f>SUM(ENERO:DICIEMBRE!K293)</f>
        <v>0</v>
      </c>
      <c r="L293" s="41">
        <f>SUM(ENERO:DICIEMBRE!L293)</f>
        <v>0</v>
      </c>
      <c r="M293" s="41">
        <f>SUM(ENERO:DICIEMBRE!M293)</f>
        <v>0</v>
      </c>
      <c r="N293" s="41">
        <f>SUM(ENERO:DICIEMBRE!N293)</f>
        <v>2</v>
      </c>
      <c r="O293" s="41">
        <f>SUM(ENERO:DICIEMBRE!O293)</f>
        <v>2</v>
      </c>
      <c r="P293" s="41">
        <f>SUM(ENERO:DICIEMBRE!P293)</f>
        <v>0</v>
      </c>
      <c r="Q293" s="41">
        <f>SUM(ENERO:DICIEMBRE!Q293)</f>
        <v>0</v>
      </c>
      <c r="R293" s="41">
        <f>SUM(ENERO:DICIEMBRE!R293)</f>
        <v>0</v>
      </c>
      <c r="S293" s="41">
        <f>SUM(ENERO:DICIEMBRE!S293)</f>
        <v>0</v>
      </c>
      <c r="T293" s="41">
        <f>SUM(ENERO:DICIEMBRE!T293)</f>
        <v>0</v>
      </c>
      <c r="U293" s="41">
        <f>SUM(ENERO:DICIEMBRE!U293)</f>
        <v>0</v>
      </c>
      <c r="V293" s="41">
        <f>SUM(ENERO:DICIEMBRE!V293)</f>
        <v>0</v>
      </c>
      <c r="W293" s="41">
        <f>SUM(ENERO:DICIEMBRE!W293)</f>
        <v>1</v>
      </c>
      <c r="X293" s="41">
        <f>SUM(ENERO:DICIEMBRE!X293)</f>
        <v>1</v>
      </c>
      <c r="Y293" s="41">
        <f>SUM(ENERO:DICIEMBRE!Y293)</f>
        <v>1</v>
      </c>
      <c r="Z293" s="41">
        <f>SUM(ENERO:DICIEMBRE!Z293)</f>
        <v>0</v>
      </c>
      <c r="AA293" s="41">
        <f>SUM(ENERO:DICIEMBRE!AA293)</f>
        <v>0</v>
      </c>
      <c r="AB293" s="41">
        <f>SUM(ENERO:DICIEMBRE!AB293)</f>
        <v>1</v>
      </c>
      <c r="AC293" s="41">
        <f>SUM(ENERO:DICIEMBRE!AC293)</f>
        <v>1</v>
      </c>
      <c r="AD293" s="41">
        <f>SUM(ENERO:DICIEMBRE!AD293)</f>
        <v>0</v>
      </c>
      <c r="AE293" s="41">
        <f>SUM(ENERO:DICIEMBRE!AE293)</f>
        <v>1</v>
      </c>
      <c r="AF293" s="41">
        <f>SUM(ENERO:DICIEMBRE!AF293)</f>
        <v>2</v>
      </c>
      <c r="AG293" s="41">
        <f>SUM(ENERO:DICIEMBRE!AG293)</f>
        <v>2</v>
      </c>
      <c r="AH293" s="41">
        <f>SUM(ENERO:DICIEMBRE!AH293)</f>
        <v>0</v>
      </c>
      <c r="AI293" s="41">
        <f>SUM(ENERO:DICIEMBRE!AI293)</f>
        <v>1</v>
      </c>
      <c r="AJ293" s="41">
        <f>SUM(ENERO:DICIEMBRE!AJ293)</f>
        <v>0</v>
      </c>
      <c r="AK293" s="41">
        <f>SUM(ENERO:DICIEMBRE!AK293)</f>
        <v>0</v>
      </c>
      <c r="AL293" s="41">
        <f>SUM(ENERO:DICIEMBRE!AL293)</f>
        <v>0</v>
      </c>
      <c r="AM293" s="41">
        <f>SUM(ENERO:DICIEMBRE!AM293)</f>
        <v>0</v>
      </c>
      <c r="AN293" s="41">
        <f>SUM(ENERO:DICIEMBRE!AN293)</f>
        <v>0</v>
      </c>
      <c r="AO293" s="41">
        <f>SUM(ENERO:DICIEMBRE!AO293)</f>
        <v>1</v>
      </c>
      <c r="AP293" s="41">
        <f>SUM(ENERO:DICIEMBRE!AP293)</f>
        <v>0</v>
      </c>
      <c r="AQ293" s="41">
        <f>SUM(ENERO:DICIEMBRE!AQ293)</f>
        <v>0</v>
      </c>
      <c r="AR293" s="41">
        <f>SUM(ENERO:DICIEMBRE!AR293)</f>
        <v>0</v>
      </c>
      <c r="AS293" s="41">
        <f>SUM(ENERO:DICIEMBRE!AS293)</f>
        <v>0</v>
      </c>
      <c r="AT293" s="41">
        <f>SUM(ENERO:DICIEMBRE!AT293)</f>
        <v>0</v>
      </c>
      <c r="AU293" s="41">
        <f>SUM(ENERO:DICIEMBRE!AU293)</f>
        <v>0</v>
      </c>
      <c r="AV293" s="41">
        <f>SUM(ENERO:DICIEMBRE!AV293)</f>
        <v>0</v>
      </c>
      <c r="AW293" s="41">
        <f>SUM(ENERO:DICIEMBRE!AW293)</f>
        <v>0</v>
      </c>
      <c r="AX293" s="41">
        <f>SUM(ENERO:DICIEMBRE!AX293)</f>
        <v>0</v>
      </c>
      <c r="AY293" s="56" t="str">
        <f t="shared" si="185"/>
        <v/>
      </c>
      <c r="AZ293" s="56"/>
      <c r="BA293" s="56"/>
      <c r="BB293" s="56"/>
      <c r="BC293" s="56"/>
      <c r="BD293" s="56"/>
      <c r="BE293" s="56"/>
      <c r="BF293" s="56"/>
      <c r="BG293" s="56"/>
      <c r="BH293" s="56"/>
      <c r="BI293" s="56"/>
      <c r="BJ293" s="56"/>
      <c r="BK293" s="56"/>
      <c r="BL293" s="56"/>
      <c r="BM293" s="56"/>
      <c r="BN293" s="56"/>
      <c r="BO293" s="56"/>
      <c r="CA293" s="18" t="str">
        <f t="shared" si="186"/>
        <v/>
      </c>
      <c r="CB293" s="18" t="str">
        <f t="shared" si="196"/>
        <v/>
      </c>
      <c r="CC293" s="18" t="str">
        <f t="shared" si="170"/>
        <v/>
      </c>
      <c r="CD293" s="18" t="str">
        <f t="shared" si="190"/>
        <v/>
      </c>
      <c r="CE293" s="18" t="str">
        <f t="shared" si="172"/>
        <v/>
      </c>
      <c r="CF293" s="18" t="str">
        <f t="shared" si="173"/>
        <v/>
      </c>
      <c r="CG293" s="18" t="str">
        <f t="shared" si="174"/>
        <v/>
      </c>
      <c r="CH293" s="18" t="str">
        <f t="shared" si="175"/>
        <v/>
      </c>
      <c r="CI293" s="18" t="str">
        <f t="shared" si="176"/>
        <v/>
      </c>
      <c r="CO293" s="458">
        <f t="shared" si="177"/>
        <v>0</v>
      </c>
      <c r="CP293" s="370">
        <f t="shared" si="197"/>
        <v>0</v>
      </c>
      <c r="CQ293" s="370">
        <f t="shared" si="198"/>
        <v>0</v>
      </c>
      <c r="CR293" s="370">
        <f t="shared" si="191"/>
        <v>0</v>
      </c>
      <c r="CS293" s="370">
        <f t="shared" si="191"/>
        <v>0</v>
      </c>
      <c r="CT293" s="370">
        <f t="shared" si="181"/>
        <v>0</v>
      </c>
      <c r="CU293" s="370">
        <f t="shared" si="182"/>
        <v>0</v>
      </c>
      <c r="CV293" s="370">
        <f t="shared" si="183"/>
        <v>0</v>
      </c>
      <c r="CW293" s="370">
        <f t="shared" si="184"/>
        <v>0</v>
      </c>
    </row>
    <row r="294" spans="1:101" s="56" customFormat="1" ht="12" x14ac:dyDescent="0.2">
      <c r="A294" s="38" t="s">
        <v>279</v>
      </c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</row>
    <row r="295" spans="1:101" x14ac:dyDescent="0.25">
      <c r="A295" s="3190" t="s">
        <v>280</v>
      </c>
      <c r="B295" s="3193" t="s">
        <v>281</v>
      </c>
      <c r="C295" s="2992" t="s">
        <v>4</v>
      </c>
      <c r="D295" s="3108"/>
      <c r="E295" s="2987"/>
      <c r="F295" s="3196" t="s">
        <v>139</v>
      </c>
      <c r="G295" s="3197"/>
      <c r="H295" s="3197"/>
      <c r="I295" s="3197"/>
      <c r="J295" s="3197"/>
      <c r="K295" s="3197"/>
      <c r="L295" s="3197"/>
      <c r="M295" s="3197"/>
      <c r="N295" s="3197"/>
      <c r="O295" s="3197"/>
      <c r="P295" s="3197"/>
      <c r="Q295" s="3197"/>
      <c r="R295" s="3197"/>
      <c r="S295" s="3197"/>
      <c r="T295" s="3197"/>
      <c r="U295" s="3197"/>
      <c r="V295" s="3197"/>
      <c r="W295" s="3197"/>
      <c r="X295" s="3197"/>
      <c r="Y295" s="3197"/>
      <c r="Z295" s="3197"/>
      <c r="AA295" s="3197"/>
      <c r="AB295" s="3197"/>
      <c r="AC295" s="3197"/>
      <c r="AD295" s="3197"/>
      <c r="AE295" s="3197"/>
      <c r="AF295" s="3197"/>
      <c r="AG295" s="3197"/>
      <c r="AH295" s="3197"/>
      <c r="AI295" s="3197"/>
      <c r="AJ295" s="3197"/>
      <c r="AK295" s="3198"/>
      <c r="AL295" s="3000" t="s">
        <v>12</v>
      </c>
      <c r="AM295" s="3199" t="s">
        <v>13</v>
      </c>
      <c r="AN295" s="3199" t="s">
        <v>207</v>
      </c>
      <c r="AO295" s="2987" t="s">
        <v>272</v>
      </c>
    </row>
    <row r="296" spans="1:101" x14ac:dyDescent="0.25">
      <c r="A296" s="3191"/>
      <c r="B296" s="3194"/>
      <c r="C296" s="3042"/>
      <c r="D296" s="3110"/>
      <c r="E296" s="2988"/>
      <c r="F296" s="3132" t="s">
        <v>203</v>
      </c>
      <c r="G296" s="3132"/>
      <c r="H296" s="3132" t="s">
        <v>204</v>
      </c>
      <c r="I296" s="3132"/>
      <c r="J296" s="3132" t="s">
        <v>16</v>
      </c>
      <c r="K296" s="3132"/>
      <c r="L296" s="2997" t="s">
        <v>17</v>
      </c>
      <c r="M296" s="3180"/>
      <c r="N296" s="3122" t="s">
        <v>18</v>
      </c>
      <c r="O296" s="3122"/>
      <c r="P296" s="3122" t="s">
        <v>19</v>
      </c>
      <c r="Q296" s="3122"/>
      <c r="R296" s="3122" t="s">
        <v>20</v>
      </c>
      <c r="S296" s="3122"/>
      <c r="T296" s="3122" t="s">
        <v>21</v>
      </c>
      <c r="U296" s="3122"/>
      <c r="V296" s="3122" t="s">
        <v>22</v>
      </c>
      <c r="W296" s="3122"/>
      <c r="X296" s="3122" t="s">
        <v>23</v>
      </c>
      <c r="Y296" s="3122"/>
      <c r="Z296" s="3122" t="s">
        <v>61</v>
      </c>
      <c r="AA296" s="3122"/>
      <c r="AB296" s="3122" t="s">
        <v>62</v>
      </c>
      <c r="AC296" s="3122"/>
      <c r="AD296" s="3122" t="s">
        <v>63</v>
      </c>
      <c r="AE296" s="3122"/>
      <c r="AF296" s="3122" t="s">
        <v>148</v>
      </c>
      <c r="AG296" s="3122"/>
      <c r="AH296" s="3122" t="s">
        <v>149</v>
      </c>
      <c r="AI296" s="3122"/>
      <c r="AJ296" s="3122" t="s">
        <v>150</v>
      </c>
      <c r="AK296" s="3123"/>
      <c r="AL296" s="3130"/>
      <c r="AM296" s="3200"/>
      <c r="AN296" s="3200"/>
      <c r="AO296" s="2994"/>
    </row>
    <row r="297" spans="1:101" x14ac:dyDescent="0.25">
      <c r="A297" s="3192"/>
      <c r="B297" s="3195"/>
      <c r="C297" s="480" t="s">
        <v>120</v>
      </c>
      <c r="D297" s="481" t="s">
        <v>79</v>
      </c>
      <c r="E297" s="482" t="s">
        <v>121</v>
      </c>
      <c r="F297" s="483" t="s">
        <v>79</v>
      </c>
      <c r="G297" s="484" t="s">
        <v>121</v>
      </c>
      <c r="H297" s="483" t="s">
        <v>79</v>
      </c>
      <c r="I297" s="484" t="s">
        <v>121</v>
      </c>
      <c r="J297" s="483" t="s">
        <v>79</v>
      </c>
      <c r="K297" s="484" t="s">
        <v>121</v>
      </c>
      <c r="L297" s="483" t="s">
        <v>79</v>
      </c>
      <c r="M297" s="484" t="s">
        <v>121</v>
      </c>
      <c r="N297" s="483" t="s">
        <v>79</v>
      </c>
      <c r="O297" s="484" t="s">
        <v>121</v>
      </c>
      <c r="P297" s="483" t="s">
        <v>79</v>
      </c>
      <c r="Q297" s="484" t="s">
        <v>121</v>
      </c>
      <c r="R297" s="483" t="s">
        <v>79</v>
      </c>
      <c r="S297" s="484" t="s">
        <v>121</v>
      </c>
      <c r="T297" s="485" t="s">
        <v>79</v>
      </c>
      <c r="U297" s="485" t="s">
        <v>121</v>
      </c>
      <c r="V297" s="486" t="s">
        <v>79</v>
      </c>
      <c r="W297" s="484" t="s">
        <v>121</v>
      </c>
      <c r="X297" s="483" t="s">
        <v>79</v>
      </c>
      <c r="Y297" s="484" t="s">
        <v>121</v>
      </c>
      <c r="Z297" s="483" t="s">
        <v>79</v>
      </c>
      <c r="AA297" s="484" t="s">
        <v>121</v>
      </c>
      <c r="AB297" s="483" t="s">
        <v>79</v>
      </c>
      <c r="AC297" s="484" t="s">
        <v>121</v>
      </c>
      <c r="AD297" s="483" t="s">
        <v>79</v>
      </c>
      <c r="AE297" s="484" t="s">
        <v>121</v>
      </c>
      <c r="AF297" s="483" t="s">
        <v>79</v>
      </c>
      <c r="AG297" s="484" t="s">
        <v>121</v>
      </c>
      <c r="AH297" s="483" t="s">
        <v>79</v>
      </c>
      <c r="AI297" s="484" t="s">
        <v>121</v>
      </c>
      <c r="AJ297" s="483" t="s">
        <v>79</v>
      </c>
      <c r="AK297" s="487" t="s">
        <v>121</v>
      </c>
      <c r="AL297" s="3001"/>
      <c r="AM297" s="2983"/>
      <c r="AN297" s="2983"/>
      <c r="AO297" s="2988"/>
    </row>
    <row r="298" spans="1:101" x14ac:dyDescent="0.25">
      <c r="A298" s="3201" t="s">
        <v>282</v>
      </c>
      <c r="B298" s="488" t="s">
        <v>92</v>
      </c>
      <c r="C298" s="489">
        <f>SUM(D298+E298)</f>
        <v>0</v>
      </c>
      <c r="D298" s="490">
        <f>SUM(F298+H298+J298+L298+N298+P298+R298+T298+V298+X298+Z298+AB298+AD298+AF298+AH298+AJ298)</f>
        <v>0</v>
      </c>
      <c r="E298" s="491">
        <f>SUM(G298+I298+K298+M298+O298+Q298+S298+U298+W298+Y298+AA298+AC298+AE298+AG298+AI298+AK298)</f>
        <v>0</v>
      </c>
      <c r="F298" s="10"/>
      <c r="G298" s="17"/>
      <c r="H298" s="10"/>
      <c r="I298" s="17"/>
      <c r="J298" s="10"/>
      <c r="K298" s="17"/>
      <c r="L298" s="10"/>
      <c r="M298" s="17"/>
      <c r="N298" s="10"/>
      <c r="O298" s="17"/>
      <c r="P298" s="10"/>
      <c r="Q298" s="17"/>
      <c r="R298" s="10"/>
      <c r="S298" s="17"/>
      <c r="T298" s="10"/>
      <c r="U298" s="17"/>
      <c r="V298" s="10"/>
      <c r="W298" s="17"/>
      <c r="X298" s="10"/>
      <c r="Y298" s="17"/>
      <c r="Z298" s="10"/>
      <c r="AA298" s="17"/>
      <c r="AB298" s="10"/>
      <c r="AC298" s="17"/>
      <c r="AD298" s="10"/>
      <c r="AE298" s="17"/>
      <c r="AF298" s="10"/>
      <c r="AG298" s="17"/>
      <c r="AH298" s="10"/>
      <c r="AI298" s="17"/>
      <c r="AJ298" s="10"/>
      <c r="AK298" s="206"/>
      <c r="AL298" s="314"/>
      <c r="AM298" s="315"/>
      <c r="AN298" s="315"/>
      <c r="AO298" s="17"/>
      <c r="AP298" t="str">
        <f>CA298&amp;CB298&amp;CC298&amp;CD298</f>
        <v/>
      </c>
      <c r="CA298" s="18" t="str">
        <f>IF(AND(C298&gt;0,AL298="")," * No olvide digitar la variable Pueblos Originarios. Digite Cero si no tiene.",IF(AL298&gt;C298," * La variable Pueblos originarios No puede ser mayor al Total.",""))</f>
        <v/>
      </c>
      <c r="CB298" s="18" t="str">
        <f>IF(AND(C298&gt;0,AM298="")," * No olvide digitar la variable Migrantes. Digite Cero si no tiene.",IF(AM298&gt;C298," * La variable Migrantes No puede ser mayor al Total.",""))</f>
        <v/>
      </c>
      <c r="CC298" s="18" t="str">
        <f>IF(AND(C298&gt;0,AN298="")," * No olvide digitar la variable Niños, Niñas, adolescentes y Jóvenes SENAME. Digite Cero si no tiene.",IF(AN298&gt;C298," * La variable Niños, Niñas, adolescentes y Jóvenes SENAME No puede ser mayor al Total.",""))</f>
        <v/>
      </c>
      <c r="CD298" s="18" t="str">
        <f>IF(AND(C298&gt;0,AO298="")," * No olvide digitar la variable Niños, Niñas, adolescentes y Jóvenes Mejor Niñez. Digite Cero si no tiene.",IF(AO298&gt;C298," * La variable Niños, Niñas, adolescentes y Jóvenes Mejor Niñez No puede ser mayor al Total.",""))</f>
        <v/>
      </c>
      <c r="CO298" s="69">
        <f>IF(AND(C298&gt;0,AL298=""),1,IF(AL298&gt;C298,1,0))</f>
        <v>0</v>
      </c>
      <c r="CP298" s="69">
        <f>IF(AND(C298&gt;0,AM298=""),1,IF(AM298&gt;C298,1,0))</f>
        <v>0</v>
      </c>
      <c r="CQ298" s="69">
        <f>IF(AND(C298&gt;0,AN298=""),1,IF(AN298&gt;C298,1,0))</f>
        <v>0</v>
      </c>
      <c r="CR298" s="69">
        <f>IF(AND(C298&gt;0,AO298=""),1,IF(AO298&gt;C298,1,0))</f>
        <v>0</v>
      </c>
    </row>
    <row r="299" spans="1:101" x14ac:dyDescent="0.25">
      <c r="A299" s="3202"/>
      <c r="B299" s="492" t="s">
        <v>102</v>
      </c>
      <c r="C299" s="493">
        <f>SUM(D299+E299)</f>
        <v>0</v>
      </c>
      <c r="D299" s="494">
        <f t="shared" ref="D299:E301" si="200">SUM(F299+H299+J299+L299+N299+P299+R299+T299+V299+X299+Z299+AB299+AD299+AF299+AH299+AJ299)</f>
        <v>0</v>
      </c>
      <c r="E299" s="358">
        <f>SUM(G299+I299+K299+M299+O299+Q299+S299+U299+W299+Y299+AA299+AC299+AE299+AG299+AI299+AK299)</f>
        <v>0</v>
      </c>
      <c r="F299" s="30"/>
      <c r="G299" s="37"/>
      <c r="H299" s="30"/>
      <c r="I299" s="37"/>
      <c r="J299" s="30"/>
      <c r="K299" s="37"/>
      <c r="L299" s="30"/>
      <c r="M299" s="37"/>
      <c r="N299" s="30"/>
      <c r="O299" s="37"/>
      <c r="P299" s="30"/>
      <c r="Q299" s="37"/>
      <c r="R299" s="30"/>
      <c r="S299" s="37"/>
      <c r="T299" s="30"/>
      <c r="U299" s="37"/>
      <c r="V299" s="30"/>
      <c r="W299" s="37"/>
      <c r="X299" s="30"/>
      <c r="Y299" s="37"/>
      <c r="Z299" s="30"/>
      <c r="AA299" s="37"/>
      <c r="AB299" s="30"/>
      <c r="AC299" s="37"/>
      <c r="AD299" s="30"/>
      <c r="AE299" s="37"/>
      <c r="AF299" s="30"/>
      <c r="AG299" s="37"/>
      <c r="AH299" s="30"/>
      <c r="AI299" s="37"/>
      <c r="AJ299" s="30"/>
      <c r="AK299" s="220"/>
      <c r="AL299" s="35"/>
      <c r="AM299" s="32"/>
      <c r="AN299" s="32"/>
      <c r="AO299" s="37"/>
      <c r="AP299" t="str">
        <f>CA299&amp;CB299&amp;CC299&amp;CD299</f>
        <v/>
      </c>
      <c r="CA299" s="18" t="str">
        <f t="shared" ref="CA299:CA301" si="201">IF(AND(C299&gt;0,AL299="")," * No olvide digitar la variable Pueblos Originarios. Digite Cero si no tiene.",IF(AL299&gt;C299," * La variable Pueblos originarios No puede ser mayor al Total.",""))</f>
        <v/>
      </c>
      <c r="CB299" s="18" t="str">
        <f>IF(AND(C299&gt;0,AM299=""),"  * No olvide digitar la variable Migrantes. Digite Cero si no tiene.",IF(AM299&gt;C299,"  * La variable Migrantes No puede ser mayor al Total.",""))</f>
        <v/>
      </c>
      <c r="CC299" s="18" t="str">
        <f>IF(AND(C299&gt;0,AN299=""),"  * No olvide digitar la variable Niños, Niñas, adolescentes y Jóvenes SENAME. Digite Cero si no tiene.",IF(AN299&gt;C299,"  * La variable Niños, Niñas, adolescentes y Jóvenes SENAME No puede ser mayor al Total.",""))</f>
        <v/>
      </c>
      <c r="CD299" s="18" t="str">
        <f t="shared" ref="CD299:CD301" si="202">IF(AND(C299&gt;0,AO299="")," * No olvide digitar la variable Niños, Niñas, adolescentes y Jóvenes Mejor Niñez. Digite Cero si no tiene.",IF(AO299&gt;C299," * La variable Niños, Niñas, adolescentes y Jóvenes Mejor Niñez No puede ser mayor al Total.",""))</f>
        <v/>
      </c>
      <c r="CO299" s="69">
        <f>IF(AND(C299&gt;0,AL299=""),1,IF(AL299&gt;C299,1,0))</f>
        <v>0</v>
      </c>
      <c r="CP299" s="69">
        <f>IF(AND(C299&gt;0,AM299=""),1,IF(AM299&gt;C299,1,0))</f>
        <v>0</v>
      </c>
      <c r="CQ299" s="69">
        <f>IF(AND(C299&gt;0,AN299=""),1,IF(AN299&gt;C299,1,0))</f>
        <v>0</v>
      </c>
      <c r="CR299" s="69">
        <f>IF(AND(C299&gt;0,AO299=""),1,IF(AO299&gt;C299,1,0))</f>
        <v>0</v>
      </c>
    </row>
    <row r="300" spans="1:101" x14ac:dyDescent="0.25">
      <c r="A300" s="3201" t="s">
        <v>283</v>
      </c>
      <c r="B300" s="488" t="s">
        <v>92</v>
      </c>
      <c r="C300" s="495">
        <f>SUM(D300+E300)</f>
        <v>0</v>
      </c>
      <c r="D300" s="496">
        <f t="shared" si="200"/>
        <v>0</v>
      </c>
      <c r="E300" s="332">
        <f t="shared" si="200"/>
        <v>0</v>
      </c>
      <c r="F300" s="45"/>
      <c r="G300" s="48"/>
      <c r="H300" s="45"/>
      <c r="I300" s="48"/>
      <c r="J300" s="45"/>
      <c r="K300" s="48"/>
      <c r="L300" s="45"/>
      <c r="M300" s="48"/>
      <c r="N300" s="45"/>
      <c r="O300" s="48"/>
      <c r="P300" s="45"/>
      <c r="Q300" s="48"/>
      <c r="R300" s="45"/>
      <c r="S300" s="48"/>
      <c r="T300" s="45"/>
      <c r="U300" s="48"/>
      <c r="V300" s="45"/>
      <c r="W300" s="48"/>
      <c r="X300" s="45"/>
      <c r="Y300" s="48"/>
      <c r="Z300" s="45"/>
      <c r="AA300" s="48"/>
      <c r="AB300" s="45"/>
      <c r="AC300" s="48"/>
      <c r="AD300" s="45"/>
      <c r="AE300" s="48"/>
      <c r="AF300" s="45"/>
      <c r="AG300" s="48"/>
      <c r="AH300" s="45"/>
      <c r="AI300" s="48"/>
      <c r="AJ300" s="45"/>
      <c r="AK300" s="286"/>
      <c r="AL300" s="105"/>
      <c r="AM300" s="102"/>
      <c r="AN300" s="102"/>
      <c r="AO300" s="48"/>
      <c r="AP300" t="str">
        <f>CA300&amp;CB300&amp;CC300&amp;CD300</f>
        <v/>
      </c>
      <c r="CA300" s="18" t="str">
        <f t="shared" si="201"/>
        <v/>
      </c>
      <c r="CB300" s="18" t="str">
        <f>IF(AND(C300&gt;0,AM300=""),"  * No olvide digitar la variable Migrantes. Digite Cero si no tiene.",IF(AM300&gt;C300,"  * La variable Migrantes No puede ser mayor al Total.",""))</f>
        <v/>
      </c>
      <c r="CC300" s="18" t="str">
        <f>IF(AND(C300&gt;0,AN300=""),"  * No olvide digitar la variable Niños, Niñas, adolescentes y Jóvenes SENAME. Digite Cero si no tiene.",IF(AN300&gt;C300,"  * La variable Niños, Niñas, adolescentes y Jóvenes SENAME No puede ser mayor al Total.",""))</f>
        <v/>
      </c>
      <c r="CD300" s="18" t="str">
        <f t="shared" si="202"/>
        <v/>
      </c>
      <c r="CO300" s="69">
        <f>IF(AND(C300&gt;0,AL300=""),1,IF(AL300&gt;C300,1,0))</f>
        <v>0</v>
      </c>
      <c r="CP300" s="69">
        <f>IF(AND(C300&gt;0,AM300=""),1,IF(AM300&gt;C300,1,0))</f>
        <v>0</v>
      </c>
      <c r="CQ300" s="69">
        <f>IF(AND(C300&gt;0,AN300=""),1,IF(AN300&gt;C300,1,0))</f>
        <v>0</v>
      </c>
      <c r="CR300" s="69">
        <f>IF(AND(C300&gt;0,AO300=""),1,IF(AO300&gt;C300,1,0))</f>
        <v>0</v>
      </c>
    </row>
    <row r="301" spans="1:101" x14ac:dyDescent="0.25">
      <c r="A301" s="3202"/>
      <c r="B301" s="492" t="s">
        <v>102</v>
      </c>
      <c r="C301" s="493">
        <f>SUM(D301+E301)</f>
        <v>0</v>
      </c>
      <c r="D301" s="494">
        <f t="shared" si="200"/>
        <v>0</v>
      </c>
      <c r="E301" s="358">
        <f t="shared" si="200"/>
        <v>0</v>
      </c>
      <c r="F301" s="30"/>
      <c r="G301" s="37"/>
      <c r="H301" s="30"/>
      <c r="I301" s="37"/>
      <c r="J301" s="30"/>
      <c r="K301" s="37"/>
      <c r="L301" s="30"/>
      <c r="M301" s="37"/>
      <c r="N301" s="30"/>
      <c r="O301" s="37"/>
      <c r="P301" s="30"/>
      <c r="Q301" s="37"/>
      <c r="R301" s="30"/>
      <c r="S301" s="37"/>
      <c r="T301" s="30"/>
      <c r="U301" s="37"/>
      <c r="V301" s="30"/>
      <c r="W301" s="37"/>
      <c r="X301" s="30"/>
      <c r="Y301" s="37"/>
      <c r="Z301" s="30"/>
      <c r="AA301" s="37"/>
      <c r="AB301" s="30"/>
      <c r="AC301" s="37"/>
      <c r="AD301" s="30"/>
      <c r="AE301" s="37"/>
      <c r="AF301" s="30"/>
      <c r="AG301" s="37"/>
      <c r="AH301" s="30"/>
      <c r="AI301" s="37"/>
      <c r="AJ301" s="30"/>
      <c r="AK301" s="220"/>
      <c r="AL301" s="35"/>
      <c r="AM301" s="32"/>
      <c r="AN301" s="32"/>
      <c r="AO301" s="37"/>
      <c r="AP301" t="str">
        <f>CA301&amp;CB301&amp;CC301&amp;CD301</f>
        <v/>
      </c>
      <c r="CA301" s="18" t="str">
        <f t="shared" si="201"/>
        <v/>
      </c>
      <c r="CB301" s="18" t="str">
        <f>IF(AND(C301&gt;0,AM301=""),"  * No olvide digitar la variable Migrantes. Digite Cero si no tiene.",IF(AM301&gt;C301,"  * La variable Migrantes No puede ser mayor al Total.",""))</f>
        <v/>
      </c>
      <c r="CC301" s="18" t="str">
        <f>IF(AND(C301&gt;0,AN301=""),"  * No olvide digitar la variable Niños, Niñas, adolescentes y Jóvenes SENAME. Digite Cero si no tiene.",IF(AN301&gt;C301,"  * La variable Niños, Niñas, adolescentes y Jóvenes SENAME No puede ser mayor al Total.",""))</f>
        <v/>
      </c>
      <c r="CD301" s="18" t="str">
        <f t="shared" si="202"/>
        <v/>
      </c>
      <c r="CO301" s="69">
        <f>IF(AND(C301&gt;0,AL301=""),1,IF(AL301&gt;C301,1,0))</f>
        <v>0</v>
      </c>
      <c r="CP301" s="69">
        <f>IF(AND(C301&gt;0,AM301=""),1,IF(AM301&gt;C301,1,0))</f>
        <v>0</v>
      </c>
      <c r="CQ301" s="69">
        <f>IF(AND(C301&gt;0,AN301=""),1,IF(AN301&gt;C301,1,0))</f>
        <v>0</v>
      </c>
      <c r="CR301" s="69">
        <f>IF(AND(C301&gt;0,AO301=""),1,IF(AO301&gt;C301,1,0))</f>
        <v>0</v>
      </c>
    </row>
    <row r="302" spans="1:101" s="56" customFormat="1" ht="12" x14ac:dyDescent="0.2">
      <c r="A302" s="38" t="s">
        <v>284</v>
      </c>
      <c r="B302" s="139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  <c r="AS302" s="55"/>
      <c r="AT302" s="55"/>
      <c r="AU302" s="55"/>
      <c r="AV302" s="497"/>
    </row>
    <row r="303" spans="1:101" x14ac:dyDescent="0.25">
      <c r="A303" s="2992" t="s">
        <v>285</v>
      </c>
      <c r="B303" s="2987"/>
      <c r="C303" s="3132" t="s">
        <v>286</v>
      </c>
      <c r="D303" s="3132"/>
      <c r="E303" s="3132"/>
      <c r="F303" s="2997" t="s">
        <v>139</v>
      </c>
      <c r="G303" s="3203"/>
      <c r="H303" s="3203"/>
      <c r="I303" s="3203"/>
      <c r="J303" s="3203"/>
      <c r="K303" s="3203"/>
      <c r="L303" s="3203"/>
      <c r="M303" s="3203"/>
      <c r="N303" s="3203"/>
      <c r="O303" s="3203"/>
      <c r="P303" s="3203"/>
      <c r="Q303" s="3203"/>
      <c r="R303" s="3203"/>
      <c r="S303" s="3203"/>
      <c r="T303" s="3203"/>
      <c r="U303" s="3203"/>
      <c r="V303" s="3203"/>
      <c r="W303" s="3203"/>
      <c r="X303" s="3203"/>
      <c r="Y303" s="3203"/>
      <c r="Z303" s="3203"/>
      <c r="AA303" s="3203"/>
      <c r="AB303" s="3203"/>
      <c r="AC303" s="3203"/>
      <c r="AD303" s="3203"/>
      <c r="AE303" s="3203"/>
      <c r="AF303" s="3203"/>
      <c r="AG303" s="3203"/>
      <c r="AH303" s="3203"/>
      <c r="AI303" s="3203"/>
      <c r="AJ303" s="3203"/>
      <c r="AK303" s="3203"/>
      <c r="AL303" s="3203"/>
      <c r="AM303" s="2999"/>
      <c r="AN303" s="3149" t="s">
        <v>271</v>
      </c>
      <c r="AO303" s="3149"/>
      <c r="AP303" s="3143"/>
      <c r="AQ303" s="2992" t="s">
        <v>209</v>
      </c>
      <c r="AR303" s="2987"/>
      <c r="AS303" s="3018" t="s">
        <v>12</v>
      </c>
      <c r="AT303" s="3199" t="s">
        <v>13</v>
      </c>
      <c r="AU303" s="3199" t="s">
        <v>287</v>
      </c>
      <c r="AV303" s="2987" t="s">
        <v>272</v>
      </c>
    </row>
    <row r="304" spans="1:101" x14ac:dyDescent="0.25">
      <c r="A304" s="3124"/>
      <c r="B304" s="2994"/>
      <c r="C304" s="3132"/>
      <c r="D304" s="3132"/>
      <c r="E304" s="3132"/>
      <c r="F304" s="3132" t="s">
        <v>202</v>
      </c>
      <c r="G304" s="3132"/>
      <c r="H304" s="3132" t="s">
        <v>203</v>
      </c>
      <c r="I304" s="3132"/>
      <c r="J304" s="3132" t="s">
        <v>204</v>
      </c>
      <c r="K304" s="3132"/>
      <c r="L304" s="3132" t="s">
        <v>16</v>
      </c>
      <c r="M304" s="3132"/>
      <c r="N304" s="2997" t="s">
        <v>17</v>
      </c>
      <c r="O304" s="3180"/>
      <c r="P304" s="3122" t="s">
        <v>18</v>
      </c>
      <c r="Q304" s="3122"/>
      <c r="R304" s="3122" t="s">
        <v>19</v>
      </c>
      <c r="S304" s="3122"/>
      <c r="T304" s="3122" t="s">
        <v>20</v>
      </c>
      <c r="U304" s="3122"/>
      <c r="V304" s="3122" t="s">
        <v>21</v>
      </c>
      <c r="W304" s="3122"/>
      <c r="X304" s="3122" t="s">
        <v>22</v>
      </c>
      <c r="Y304" s="3122"/>
      <c r="Z304" s="3122" t="s">
        <v>23</v>
      </c>
      <c r="AA304" s="3122"/>
      <c r="AB304" s="3122" t="s">
        <v>61</v>
      </c>
      <c r="AC304" s="3122"/>
      <c r="AD304" s="3122" t="s">
        <v>62</v>
      </c>
      <c r="AE304" s="3122"/>
      <c r="AF304" s="3122" t="s">
        <v>63</v>
      </c>
      <c r="AG304" s="3122"/>
      <c r="AH304" s="3122" t="s">
        <v>148</v>
      </c>
      <c r="AI304" s="3122"/>
      <c r="AJ304" s="3122" t="s">
        <v>149</v>
      </c>
      <c r="AK304" s="3122"/>
      <c r="AL304" s="3122" t="s">
        <v>150</v>
      </c>
      <c r="AM304" s="3123"/>
      <c r="AN304" s="3004" t="s">
        <v>288</v>
      </c>
      <c r="AO304" s="3004" t="s">
        <v>289</v>
      </c>
      <c r="AP304" s="2987" t="s">
        <v>290</v>
      </c>
      <c r="AQ304" s="3042"/>
      <c r="AR304" s="2988"/>
      <c r="AS304" s="3204"/>
      <c r="AT304" s="3200"/>
      <c r="AU304" s="3200"/>
      <c r="AV304" s="2994"/>
    </row>
    <row r="305" spans="1:99" x14ac:dyDescent="0.25">
      <c r="A305" s="3042"/>
      <c r="B305" s="2988"/>
      <c r="C305" s="3" t="s">
        <v>120</v>
      </c>
      <c r="D305" s="195" t="s">
        <v>79</v>
      </c>
      <c r="E305" s="498" t="s">
        <v>121</v>
      </c>
      <c r="F305" s="3" t="s">
        <v>291</v>
      </c>
      <c r="G305" s="142" t="s">
        <v>121</v>
      </c>
      <c r="H305" s="3" t="s">
        <v>291</v>
      </c>
      <c r="I305" s="142" t="s">
        <v>121</v>
      </c>
      <c r="J305" s="3" t="s">
        <v>291</v>
      </c>
      <c r="K305" s="142" t="s">
        <v>121</v>
      </c>
      <c r="L305" s="3" t="s">
        <v>291</v>
      </c>
      <c r="M305" s="142" t="s">
        <v>121</v>
      </c>
      <c r="N305" s="3" t="s">
        <v>291</v>
      </c>
      <c r="O305" s="142" t="s">
        <v>121</v>
      </c>
      <c r="P305" s="3" t="s">
        <v>291</v>
      </c>
      <c r="Q305" s="142" t="s">
        <v>121</v>
      </c>
      <c r="R305" s="3" t="s">
        <v>291</v>
      </c>
      <c r="S305" s="142" t="s">
        <v>121</v>
      </c>
      <c r="T305" s="3" t="s">
        <v>291</v>
      </c>
      <c r="U305" s="142" t="s">
        <v>121</v>
      </c>
      <c r="V305" s="3" t="s">
        <v>291</v>
      </c>
      <c r="W305" s="142" t="s">
        <v>121</v>
      </c>
      <c r="X305" s="3" t="s">
        <v>291</v>
      </c>
      <c r="Y305" s="142" t="s">
        <v>121</v>
      </c>
      <c r="Z305" s="3" t="s">
        <v>291</v>
      </c>
      <c r="AA305" s="142" t="s">
        <v>121</v>
      </c>
      <c r="AB305" s="3" t="s">
        <v>291</v>
      </c>
      <c r="AC305" s="142" t="s">
        <v>121</v>
      </c>
      <c r="AD305" s="3" t="s">
        <v>291</v>
      </c>
      <c r="AE305" s="142" t="s">
        <v>121</v>
      </c>
      <c r="AF305" s="3" t="s">
        <v>291</v>
      </c>
      <c r="AG305" s="142" t="s">
        <v>121</v>
      </c>
      <c r="AH305" s="3" t="s">
        <v>291</v>
      </c>
      <c r="AI305" s="142" t="s">
        <v>121</v>
      </c>
      <c r="AJ305" s="3" t="s">
        <v>291</v>
      </c>
      <c r="AK305" s="142" t="s">
        <v>121</v>
      </c>
      <c r="AL305" s="3" t="s">
        <v>291</v>
      </c>
      <c r="AM305" s="6" t="s">
        <v>121</v>
      </c>
      <c r="AN305" s="3005"/>
      <c r="AO305" s="3005"/>
      <c r="AP305" s="2988"/>
      <c r="AQ305" s="3" t="s">
        <v>212</v>
      </c>
      <c r="AR305" s="8" t="s">
        <v>213</v>
      </c>
      <c r="AS305" s="3019"/>
      <c r="AT305" s="2983"/>
      <c r="AU305" s="2983"/>
      <c r="AV305" s="2988"/>
    </row>
    <row r="306" spans="1:99" s="56" customFormat="1" ht="12" x14ac:dyDescent="0.2">
      <c r="A306" s="2989" t="s">
        <v>292</v>
      </c>
      <c r="B306" s="3143"/>
      <c r="C306" s="456">
        <f>SUM(D306+E306)</f>
        <v>205</v>
      </c>
      <c r="D306" s="457">
        <f>SUM(F306+H306+J306+L306+N306+P306+R306+T306+V306+X306+Z306+AB306+AD306+AF306+AH306+AJ306+AL306)</f>
        <v>61</v>
      </c>
      <c r="E306" s="464">
        <f>SUM(G306+I306+K306+M306+O306+Q306+S306+U306+W306+Y306+AA306+AC306+AE306+AG306+AI306+AK306+AM306)</f>
        <v>144</v>
      </c>
      <c r="F306" s="456">
        <f>SUM(F316:F324)</f>
        <v>0</v>
      </c>
      <c r="G306" s="499">
        <f>SUM(G316:G324)</f>
        <v>0</v>
      </c>
      <c r="H306" s="456">
        <f>SUM(H316:H324)</f>
        <v>0</v>
      </c>
      <c r="I306" s="499">
        <f>SUM(I316:I324)</f>
        <v>0</v>
      </c>
      <c r="J306" s="456">
        <f>SUM(J316:J324)</f>
        <v>0</v>
      </c>
      <c r="K306" s="499">
        <f>SUM(K307:K324)</f>
        <v>0</v>
      </c>
      <c r="L306" s="456">
        <f>SUM(L316:L324)</f>
        <v>3</v>
      </c>
      <c r="M306" s="499">
        <f>SUM(M307:M324)</f>
        <v>7</v>
      </c>
      <c r="N306" s="456">
        <f>SUM(N316:N324)</f>
        <v>15</v>
      </c>
      <c r="O306" s="499">
        <f>SUM(O307:O324)</f>
        <v>26</v>
      </c>
      <c r="P306" s="456">
        <f>SUM(P316:P324)</f>
        <v>12</v>
      </c>
      <c r="Q306" s="499">
        <f>SUM(Q307:Q324)</f>
        <v>26</v>
      </c>
      <c r="R306" s="456">
        <f>SUM(R316:R324)</f>
        <v>9</v>
      </c>
      <c r="S306" s="499">
        <f>SUM(S307:S324)</f>
        <v>16</v>
      </c>
      <c r="T306" s="456">
        <f>SUM(T316:T324)</f>
        <v>4</v>
      </c>
      <c r="U306" s="499">
        <f>SUM(U307:U324)</f>
        <v>17</v>
      </c>
      <c r="V306" s="456">
        <f>SUM(V316:V324)</f>
        <v>5</v>
      </c>
      <c r="W306" s="499">
        <f>SUM(W307:W324)</f>
        <v>13</v>
      </c>
      <c r="X306" s="456">
        <f>SUM(X316:X324)</f>
        <v>4</v>
      </c>
      <c r="Y306" s="499">
        <f>SUM(Y307:Y324)</f>
        <v>8</v>
      </c>
      <c r="Z306" s="456">
        <f>SUM(Z316:Z324)</f>
        <v>1</v>
      </c>
      <c r="AA306" s="499">
        <f>SUM(AA307:AA324)</f>
        <v>9</v>
      </c>
      <c r="AB306" s="456">
        <f t="shared" ref="AB306:AM306" si="203">SUM(AB316:AB324)</f>
        <v>5</v>
      </c>
      <c r="AC306" s="499">
        <f>SUM(AC307:AC324)</f>
        <v>10</v>
      </c>
      <c r="AD306" s="456">
        <f t="shared" si="203"/>
        <v>2</v>
      </c>
      <c r="AE306" s="499">
        <f t="shared" si="203"/>
        <v>6</v>
      </c>
      <c r="AF306" s="456">
        <f t="shared" si="203"/>
        <v>0</v>
      </c>
      <c r="AG306" s="499">
        <f t="shared" si="203"/>
        <v>2</v>
      </c>
      <c r="AH306" s="456">
        <f t="shared" si="203"/>
        <v>0</v>
      </c>
      <c r="AI306" s="499">
        <f t="shared" si="203"/>
        <v>1</v>
      </c>
      <c r="AJ306" s="456">
        <f t="shared" si="203"/>
        <v>1</v>
      </c>
      <c r="AK306" s="499">
        <f t="shared" si="203"/>
        <v>1</v>
      </c>
      <c r="AL306" s="456">
        <f>SUM(AL316:AL324)</f>
        <v>0</v>
      </c>
      <c r="AM306" s="500">
        <f t="shared" si="203"/>
        <v>2</v>
      </c>
      <c r="AN306" s="463">
        <f t="shared" ref="AN306:AU306" si="204">SUM(AN307:AN324)</f>
        <v>47</v>
      </c>
      <c r="AO306" s="463">
        <f t="shared" si="204"/>
        <v>40</v>
      </c>
      <c r="AP306" s="501">
        <f t="shared" si="204"/>
        <v>3</v>
      </c>
      <c r="AQ306" s="456">
        <f t="shared" si="204"/>
        <v>2</v>
      </c>
      <c r="AR306" s="501">
        <f t="shared" si="204"/>
        <v>0</v>
      </c>
      <c r="AS306" s="456">
        <f t="shared" si="204"/>
        <v>0</v>
      </c>
      <c r="AT306" s="457">
        <f t="shared" si="204"/>
        <v>6</v>
      </c>
      <c r="AU306" s="457">
        <f t="shared" si="204"/>
        <v>0</v>
      </c>
      <c r="AV306" s="464">
        <f>SUM(AV307:AV324)</f>
        <v>0</v>
      </c>
    </row>
    <row r="307" spans="1:99" x14ac:dyDescent="0.25">
      <c r="A307" s="3205" t="s">
        <v>205</v>
      </c>
      <c r="B307" s="101" t="s">
        <v>293</v>
      </c>
      <c r="C307" s="249">
        <f>SUM(E307)</f>
        <v>6</v>
      </c>
      <c r="D307" s="502"/>
      <c r="E307" s="380">
        <f t="shared" ref="E307:E315" si="205">SUM(K307+M307+O307+Q307+S307+U307+W307+Y307+AA307+AC307)</f>
        <v>6</v>
      </c>
      <c r="F307" s="41">
        <f>SUM(ENERO:DICIEMBRE!F307)</f>
        <v>0</v>
      </c>
      <c r="G307" s="41">
        <f>SUM(ENERO:DICIEMBRE!G307)</f>
        <v>0</v>
      </c>
      <c r="H307" s="41">
        <f>SUM(ENERO:DICIEMBRE!H307)</f>
        <v>0</v>
      </c>
      <c r="I307" s="41">
        <f>SUM(ENERO:DICIEMBRE!I307)</f>
        <v>0</v>
      </c>
      <c r="J307" s="41">
        <f>SUM(ENERO:DICIEMBRE!J307)</f>
        <v>0</v>
      </c>
      <c r="K307" s="41">
        <f>SUM(ENERO:DICIEMBRE!K307)</f>
        <v>0</v>
      </c>
      <c r="L307" s="41">
        <f>SUM(ENERO:DICIEMBRE!L307)</f>
        <v>0</v>
      </c>
      <c r="M307" s="41">
        <f>SUM(ENERO:DICIEMBRE!M307)</f>
        <v>0</v>
      </c>
      <c r="N307" s="41">
        <f>SUM(ENERO:DICIEMBRE!N307)</f>
        <v>0</v>
      </c>
      <c r="O307" s="41">
        <f>SUM(ENERO:DICIEMBRE!O307)</f>
        <v>3</v>
      </c>
      <c r="P307" s="41">
        <f>SUM(ENERO:DICIEMBRE!P307)</f>
        <v>0</v>
      </c>
      <c r="Q307" s="41">
        <f>SUM(ENERO:DICIEMBRE!Q307)</f>
        <v>3</v>
      </c>
      <c r="R307" s="41">
        <f>SUM(ENERO:DICIEMBRE!R307)</f>
        <v>0</v>
      </c>
      <c r="S307" s="41">
        <f>SUM(ENERO:DICIEMBRE!S307)</f>
        <v>0</v>
      </c>
      <c r="T307" s="41">
        <f>SUM(ENERO:DICIEMBRE!T307)</f>
        <v>0</v>
      </c>
      <c r="U307" s="41">
        <f>SUM(ENERO:DICIEMBRE!U307)</f>
        <v>0</v>
      </c>
      <c r="V307" s="41">
        <f>SUM(ENERO:DICIEMBRE!V307)</f>
        <v>0</v>
      </c>
      <c r="W307" s="41">
        <f>SUM(ENERO:DICIEMBRE!W307)</f>
        <v>0</v>
      </c>
      <c r="X307" s="41">
        <f>SUM(ENERO:DICIEMBRE!X307)</f>
        <v>0</v>
      </c>
      <c r="Y307" s="41">
        <f>SUM(ENERO:DICIEMBRE!Y307)</f>
        <v>0</v>
      </c>
      <c r="Z307" s="41">
        <f>SUM(ENERO:DICIEMBRE!Z307)</f>
        <v>0</v>
      </c>
      <c r="AA307" s="41">
        <f>SUM(ENERO:DICIEMBRE!AA307)</f>
        <v>0</v>
      </c>
      <c r="AB307" s="41">
        <f>SUM(ENERO:DICIEMBRE!AB307)</f>
        <v>0</v>
      </c>
      <c r="AC307" s="41">
        <f>SUM(ENERO:DICIEMBRE!AC307)</f>
        <v>0</v>
      </c>
      <c r="AD307" s="41">
        <f>SUM(ENERO:DICIEMBRE!AD307)</f>
        <v>0</v>
      </c>
      <c r="AE307" s="41">
        <f>SUM(ENERO:DICIEMBRE!AE307)</f>
        <v>0</v>
      </c>
      <c r="AF307" s="41">
        <f>SUM(ENERO:DICIEMBRE!AF307)</f>
        <v>0</v>
      </c>
      <c r="AG307" s="41">
        <f>SUM(ENERO:DICIEMBRE!AG307)</f>
        <v>0</v>
      </c>
      <c r="AH307" s="41">
        <f>SUM(ENERO:DICIEMBRE!AH307)</f>
        <v>0</v>
      </c>
      <c r="AI307" s="41">
        <f>SUM(ENERO:DICIEMBRE!AI307)</f>
        <v>0</v>
      </c>
      <c r="AJ307" s="41">
        <f>SUM(ENERO:DICIEMBRE!AJ307)</f>
        <v>0</v>
      </c>
      <c r="AK307" s="41">
        <f>SUM(ENERO:DICIEMBRE!AK307)</f>
        <v>0</v>
      </c>
      <c r="AL307" s="41">
        <f>SUM(ENERO:DICIEMBRE!AL307)</f>
        <v>0</v>
      </c>
      <c r="AM307" s="41">
        <f>SUM(ENERO:DICIEMBRE!AM307)</f>
        <v>0</v>
      </c>
      <c r="AN307" s="41">
        <f>SUM(ENERO:DICIEMBRE!AN307)</f>
        <v>0</v>
      </c>
      <c r="AO307" s="41">
        <f>SUM(ENERO:DICIEMBRE!AO307)</f>
        <v>0</v>
      </c>
      <c r="AP307" s="41">
        <f>SUM(ENERO:DICIEMBRE!AP307)</f>
        <v>0</v>
      </c>
      <c r="AQ307" s="41">
        <f>SUM(ENERO:DICIEMBRE!AQ307)</f>
        <v>0</v>
      </c>
      <c r="AR307" s="41">
        <f>SUM(ENERO:DICIEMBRE!AR307)</f>
        <v>0</v>
      </c>
      <c r="AS307" s="41">
        <f>SUM(ENERO:DICIEMBRE!AS307)</f>
        <v>0</v>
      </c>
      <c r="AT307" s="41">
        <f>SUM(ENERO:DICIEMBRE!AT307)</f>
        <v>2</v>
      </c>
      <c r="AU307" s="41">
        <f>SUM(ENERO:DICIEMBRE!AU307)</f>
        <v>0</v>
      </c>
      <c r="AV307" s="41">
        <f>SUM(ENERO:DICIEMBRE!AV307)</f>
        <v>0</v>
      </c>
      <c r="AW307" t="str">
        <f t="shared" ref="AW307:AW324" si="206">CA307&amp;CB307&amp;CC307&amp;CD307&amp;CE307&amp;CF307&amp;CG307</f>
        <v/>
      </c>
      <c r="CA307" s="18" t="str">
        <f>IF((AO307+AP307)&gt;AN307," * Los Egresos Por Alta + Egresos Por Abandono no pueden ser mayor que el Total de Egresos.","")</f>
        <v/>
      </c>
      <c r="CB307" s="263" t="str">
        <f>IF(AND(E307&gt;0,OR(AQ307=""))," * No olvide digitar la variable Trans (Masculino). Digite Cero si no tiene.",IF(AQ307&gt;E307,"  * La variable Trans (Masculino) No puede ser mayor al Total Mujeres.",""))</f>
        <v/>
      </c>
      <c r="CC307" s="504"/>
      <c r="CD307" s="263" t="str">
        <f>IF(AND(C307&gt;0,AS307=""), " * No olvide digitar la variable Pueblos originarios. Digite Cero si no tiene.",IF(AS307&gt;C307,"  * La variable Pueblos originarios No puede ser mayor al Total.",""))</f>
        <v/>
      </c>
      <c r="CE307" s="263" t="str">
        <f>IF(AND(C307&gt;0,AT307=""), " * No olvide digitar la variable Migrantes. Digite Cero si no tiene.",IF(AT307&gt;C307,"  * La variable Migrantes No puede ser mayor al Total.",""))</f>
        <v/>
      </c>
      <c r="CF307" s="263" t="str">
        <f>IF(AND(C307&gt;0,AU307=""), " * No olvide digitar la variable Niños, Niñas, adolescentes y jóvenes SENAME. Digite Cero si no tiene.",IF(AU307&gt;C307,"  * La variable Niños, Niñas, adolescentes y jóvenes SENAME No puede ser mayor al Total.",""))</f>
        <v/>
      </c>
      <c r="CG307" s="263" t="str">
        <f>IF(AND(C307&gt;0,AV307=""), " * No olvide digitar la variable Niños, Niñas, adolescentes y jóvenes Mejor Niñez. Digite Cero si no tiene.",IF(AV307&gt;C307,"  * La variable Niños, Niñas, adolescentes y jóvenes Mejor Niñez No puede ser mayor al Total.",""))</f>
        <v/>
      </c>
      <c r="CO307" s="69">
        <f t="shared" ref="CO307:CO324" si="207">IF((AO307+AP307)&gt;AN307,1,0)</f>
        <v>0</v>
      </c>
      <c r="CP307" s="69">
        <f t="shared" ref="CP307:CP324" si="208">IF(AND(E307&gt;0,OR(AQ307="")),1,IF(AQ307&gt;E307,1,0))</f>
        <v>0</v>
      </c>
      <c r="CQ307" s="505"/>
      <c r="CR307" s="69">
        <f t="shared" ref="CR307:CR324" si="209">IF(AND(C307&gt;0,AS307=""),1,IF(AS307&gt;C307,1,0))</f>
        <v>0</v>
      </c>
      <c r="CS307" s="69">
        <f t="shared" ref="CS307:CS324" si="210">IF(AND(C307&gt;0,AT307=""),1,IF(AT307&gt;C307,1,0))</f>
        <v>0</v>
      </c>
      <c r="CT307" s="69">
        <f t="shared" ref="CT307:CT324" si="211">IF(AND(C307&gt;0,AU307=""),1,IF(AU307&gt;C307,1,0))</f>
        <v>0</v>
      </c>
      <c r="CU307" s="69">
        <f t="shared" ref="CU307:CU324" si="212">IF(AND(C307&gt;0,AV307=""),1,IF(AV307&gt;C307,1,0))</f>
        <v>0</v>
      </c>
    </row>
    <row r="308" spans="1:99" x14ac:dyDescent="0.25">
      <c r="A308" s="3205"/>
      <c r="B308" s="506" t="s">
        <v>294</v>
      </c>
      <c r="C308" s="210">
        <f>SUM(E308)</f>
        <v>0</v>
      </c>
      <c r="D308" s="502"/>
      <c r="E308" s="396">
        <f t="shared" si="205"/>
        <v>0</v>
      </c>
      <c r="F308" s="41">
        <f>SUM(ENERO:DICIEMBRE!F308)</f>
        <v>0</v>
      </c>
      <c r="G308" s="41">
        <f>SUM(ENERO:DICIEMBRE!G308)</f>
        <v>0</v>
      </c>
      <c r="H308" s="41">
        <f>SUM(ENERO:DICIEMBRE!H308)</f>
        <v>0</v>
      </c>
      <c r="I308" s="41">
        <f>SUM(ENERO:DICIEMBRE!I308)</f>
        <v>0</v>
      </c>
      <c r="J308" s="41">
        <f>SUM(ENERO:DICIEMBRE!J308)</f>
        <v>0</v>
      </c>
      <c r="K308" s="41">
        <f>SUM(ENERO:DICIEMBRE!K308)</f>
        <v>0</v>
      </c>
      <c r="L308" s="41">
        <f>SUM(ENERO:DICIEMBRE!L308)</f>
        <v>0</v>
      </c>
      <c r="M308" s="41">
        <f>SUM(ENERO:DICIEMBRE!M308)</f>
        <v>0</v>
      </c>
      <c r="N308" s="41">
        <f>SUM(ENERO:DICIEMBRE!N308)</f>
        <v>0</v>
      </c>
      <c r="O308" s="41">
        <f>SUM(ENERO:DICIEMBRE!O308)</f>
        <v>0</v>
      </c>
      <c r="P308" s="41">
        <f>SUM(ENERO:DICIEMBRE!P308)</f>
        <v>0</v>
      </c>
      <c r="Q308" s="41">
        <f>SUM(ENERO:DICIEMBRE!Q308)</f>
        <v>0</v>
      </c>
      <c r="R308" s="41">
        <f>SUM(ENERO:DICIEMBRE!R308)</f>
        <v>0</v>
      </c>
      <c r="S308" s="41">
        <f>SUM(ENERO:DICIEMBRE!S308)</f>
        <v>0</v>
      </c>
      <c r="T308" s="41">
        <f>SUM(ENERO:DICIEMBRE!T308)</f>
        <v>0</v>
      </c>
      <c r="U308" s="41">
        <f>SUM(ENERO:DICIEMBRE!U308)</f>
        <v>0</v>
      </c>
      <c r="V308" s="41">
        <f>SUM(ENERO:DICIEMBRE!V308)</f>
        <v>0</v>
      </c>
      <c r="W308" s="41">
        <f>SUM(ENERO:DICIEMBRE!W308)</f>
        <v>0</v>
      </c>
      <c r="X308" s="41">
        <f>SUM(ENERO:DICIEMBRE!X308)</f>
        <v>0</v>
      </c>
      <c r="Y308" s="41">
        <f>SUM(ENERO:DICIEMBRE!Y308)</f>
        <v>0</v>
      </c>
      <c r="Z308" s="41">
        <f>SUM(ENERO:DICIEMBRE!Z308)</f>
        <v>0</v>
      </c>
      <c r="AA308" s="41">
        <f>SUM(ENERO:DICIEMBRE!AA308)</f>
        <v>0</v>
      </c>
      <c r="AB308" s="41">
        <f>SUM(ENERO:DICIEMBRE!AB308)</f>
        <v>0</v>
      </c>
      <c r="AC308" s="41">
        <f>SUM(ENERO:DICIEMBRE!AC308)</f>
        <v>0</v>
      </c>
      <c r="AD308" s="41">
        <f>SUM(ENERO:DICIEMBRE!AD308)</f>
        <v>0</v>
      </c>
      <c r="AE308" s="41">
        <f>SUM(ENERO:DICIEMBRE!AE308)</f>
        <v>0</v>
      </c>
      <c r="AF308" s="41">
        <f>SUM(ENERO:DICIEMBRE!AF308)</f>
        <v>0</v>
      </c>
      <c r="AG308" s="41">
        <f>SUM(ENERO:DICIEMBRE!AG308)</f>
        <v>0</v>
      </c>
      <c r="AH308" s="41">
        <f>SUM(ENERO:DICIEMBRE!AH308)</f>
        <v>0</v>
      </c>
      <c r="AI308" s="41">
        <f>SUM(ENERO:DICIEMBRE!AI308)</f>
        <v>0</v>
      </c>
      <c r="AJ308" s="41">
        <f>SUM(ENERO:DICIEMBRE!AJ308)</f>
        <v>0</v>
      </c>
      <c r="AK308" s="41">
        <f>SUM(ENERO:DICIEMBRE!AK308)</f>
        <v>0</v>
      </c>
      <c r="AL308" s="41">
        <f>SUM(ENERO:DICIEMBRE!AL308)</f>
        <v>0</v>
      </c>
      <c r="AM308" s="41">
        <f>SUM(ENERO:DICIEMBRE!AM308)</f>
        <v>0</v>
      </c>
      <c r="AN308" s="41">
        <f>SUM(ENERO:DICIEMBRE!AN308)</f>
        <v>0</v>
      </c>
      <c r="AO308" s="41">
        <f>SUM(ENERO:DICIEMBRE!AO308)</f>
        <v>0</v>
      </c>
      <c r="AP308" s="41">
        <f>SUM(ENERO:DICIEMBRE!AP308)</f>
        <v>0</v>
      </c>
      <c r="AQ308" s="41">
        <f>SUM(ENERO:DICIEMBRE!AQ308)</f>
        <v>0</v>
      </c>
      <c r="AR308" s="41">
        <f>SUM(ENERO:DICIEMBRE!AR308)</f>
        <v>0</v>
      </c>
      <c r="AS308" s="41">
        <f>SUM(ENERO:DICIEMBRE!AS308)</f>
        <v>0</v>
      </c>
      <c r="AT308" s="41">
        <f>SUM(ENERO:DICIEMBRE!AT308)</f>
        <v>0</v>
      </c>
      <c r="AU308" s="41">
        <f>SUM(ENERO:DICIEMBRE!AU308)</f>
        <v>0</v>
      </c>
      <c r="AV308" s="41">
        <f>SUM(ENERO:DICIEMBRE!AV308)</f>
        <v>0</v>
      </c>
      <c r="AW308" t="str">
        <f t="shared" si="206"/>
        <v/>
      </c>
      <c r="CA308" s="18" t="str">
        <f t="shared" ref="CA308:CA324" si="213">IF((AO308+AP308)&gt;AN308," * Los Egresos Por Alta + Egresos Por Abandono no pueden ser mayor que el Total de Egresos.","")</f>
        <v/>
      </c>
      <c r="CB308" s="263" t="str">
        <f t="shared" ref="CB308:CB324" si="214">IF(AND(E308&gt;0,OR(AQ308=""))," * No olvide digitar la variable Trans (Masculino). Digite Cero si no tiene.",IF(AQ308&gt;E308,"  * La variable Trans (Masculino) No puede ser mayor al Total Mujeres.",""))</f>
        <v/>
      </c>
      <c r="CC308" s="504"/>
      <c r="CD308" s="263" t="str">
        <f t="shared" ref="CD308:CD324" si="215">IF(AND(C308&gt;0,AS308=""), " * No olvide digitar la variable Pueblos originarios. Digite Cero si no tiene.",IF(AS308&gt;C308,"  * La variable Pueblos originarios No puede ser mayor al Total.",""))</f>
        <v/>
      </c>
      <c r="CE308" s="263" t="str">
        <f t="shared" ref="CE308:CE324" si="216">IF(AND(C308&gt;0,AT308=""), " * No olvide digitar la variable Migrantes. Digite Cero si no tiene.",IF(AT308&gt;C308,"  * La variable Migrantes No puede ser mayor al Total.",""))</f>
        <v/>
      </c>
      <c r="CF308" s="263" t="str">
        <f t="shared" ref="CF308:CF324" si="217">IF(AND(C308&gt;0,AU308=""), " * No olvide digitar la variable Niños, Niñas, adolescentes y jóvenes SENAME. Digite Cero si no tiene.",IF(AU308&gt;C308,"  * La variable Niños, Niñas, adolescentes y jóvenes SENAME No puede ser mayor al Total.",""))</f>
        <v/>
      </c>
      <c r="CG308" s="263" t="str">
        <f t="shared" ref="CG308:CG324" si="218">IF(AND(C308&gt;0,AV308=""), " * No olvide digitar la variable Niños, Niñas, adolescentes y jóvenes Mejor Niñez. Digite Cero si no tiene.",IF(AV308&gt;C308,"  * La variable Niños, Niñas, adolescentes y jóvenes Mejor Niñez No puede ser mayor al Total.",""))</f>
        <v/>
      </c>
      <c r="CO308" s="69">
        <f t="shared" si="207"/>
        <v>0</v>
      </c>
      <c r="CP308" s="69">
        <f t="shared" si="208"/>
        <v>0</v>
      </c>
      <c r="CQ308" s="505"/>
      <c r="CR308" s="69">
        <f t="shared" si="209"/>
        <v>0</v>
      </c>
      <c r="CS308" s="69">
        <f t="shared" si="210"/>
        <v>0</v>
      </c>
      <c r="CT308" s="69">
        <f t="shared" si="211"/>
        <v>0</v>
      </c>
      <c r="CU308" s="69">
        <f t="shared" si="212"/>
        <v>0</v>
      </c>
    </row>
    <row r="309" spans="1:99" x14ac:dyDescent="0.25">
      <c r="A309" s="3205"/>
      <c r="B309" s="507" t="s">
        <v>295</v>
      </c>
      <c r="C309" s="210">
        <f t="shared" ref="C309:C324" si="219">SUM(D309+E309)</f>
        <v>5</v>
      </c>
      <c r="D309" s="502"/>
      <c r="E309" s="396">
        <f t="shared" si="205"/>
        <v>5</v>
      </c>
      <c r="F309" s="41">
        <f>SUM(ENERO:DICIEMBRE!F309)</f>
        <v>0</v>
      </c>
      <c r="G309" s="41">
        <f>SUM(ENERO:DICIEMBRE!G309)</f>
        <v>0</v>
      </c>
      <c r="H309" s="41">
        <f>SUM(ENERO:DICIEMBRE!H309)</f>
        <v>0</v>
      </c>
      <c r="I309" s="41">
        <f>SUM(ENERO:DICIEMBRE!I309)</f>
        <v>0</v>
      </c>
      <c r="J309" s="41">
        <f>SUM(ENERO:DICIEMBRE!J309)</f>
        <v>0</v>
      </c>
      <c r="K309" s="41">
        <f>SUM(ENERO:DICIEMBRE!K309)</f>
        <v>0</v>
      </c>
      <c r="L309" s="41">
        <f>SUM(ENERO:DICIEMBRE!L309)</f>
        <v>0</v>
      </c>
      <c r="M309" s="41">
        <f>SUM(ENERO:DICIEMBRE!M309)</f>
        <v>0</v>
      </c>
      <c r="N309" s="41">
        <f>SUM(ENERO:DICIEMBRE!N309)</f>
        <v>0</v>
      </c>
      <c r="O309" s="41">
        <f>SUM(ENERO:DICIEMBRE!O309)</f>
        <v>2</v>
      </c>
      <c r="P309" s="41">
        <f>SUM(ENERO:DICIEMBRE!P309)</f>
        <v>0</v>
      </c>
      <c r="Q309" s="41">
        <f>SUM(ENERO:DICIEMBRE!Q309)</f>
        <v>2</v>
      </c>
      <c r="R309" s="41">
        <f>SUM(ENERO:DICIEMBRE!R309)</f>
        <v>0</v>
      </c>
      <c r="S309" s="41">
        <f>SUM(ENERO:DICIEMBRE!S309)</f>
        <v>0</v>
      </c>
      <c r="T309" s="41">
        <f>SUM(ENERO:DICIEMBRE!T309)</f>
        <v>0</v>
      </c>
      <c r="U309" s="41">
        <f>SUM(ENERO:DICIEMBRE!U309)</f>
        <v>1</v>
      </c>
      <c r="V309" s="41">
        <f>SUM(ENERO:DICIEMBRE!V309)</f>
        <v>0</v>
      </c>
      <c r="W309" s="41">
        <f>SUM(ENERO:DICIEMBRE!W309)</f>
        <v>0</v>
      </c>
      <c r="X309" s="41">
        <f>SUM(ENERO:DICIEMBRE!X309)</f>
        <v>0</v>
      </c>
      <c r="Y309" s="41">
        <f>SUM(ENERO:DICIEMBRE!Y309)</f>
        <v>0</v>
      </c>
      <c r="Z309" s="41">
        <f>SUM(ENERO:DICIEMBRE!Z309)</f>
        <v>0</v>
      </c>
      <c r="AA309" s="41">
        <f>SUM(ENERO:DICIEMBRE!AA309)</f>
        <v>0</v>
      </c>
      <c r="AB309" s="41">
        <f>SUM(ENERO:DICIEMBRE!AB309)</f>
        <v>0</v>
      </c>
      <c r="AC309" s="41">
        <f>SUM(ENERO:DICIEMBRE!AC309)</f>
        <v>0</v>
      </c>
      <c r="AD309" s="41">
        <f>SUM(ENERO:DICIEMBRE!AD309)</f>
        <v>0</v>
      </c>
      <c r="AE309" s="41">
        <f>SUM(ENERO:DICIEMBRE!AE309)</f>
        <v>0</v>
      </c>
      <c r="AF309" s="41">
        <f>SUM(ENERO:DICIEMBRE!AF309)</f>
        <v>0</v>
      </c>
      <c r="AG309" s="41">
        <f>SUM(ENERO:DICIEMBRE!AG309)</f>
        <v>0</v>
      </c>
      <c r="AH309" s="41">
        <f>SUM(ENERO:DICIEMBRE!AH309)</f>
        <v>0</v>
      </c>
      <c r="AI309" s="41">
        <f>SUM(ENERO:DICIEMBRE!AI309)</f>
        <v>0</v>
      </c>
      <c r="AJ309" s="41">
        <f>SUM(ENERO:DICIEMBRE!AJ309)</f>
        <v>0</v>
      </c>
      <c r="AK309" s="41">
        <f>SUM(ENERO:DICIEMBRE!AK309)</f>
        <v>0</v>
      </c>
      <c r="AL309" s="41">
        <f>SUM(ENERO:DICIEMBRE!AL309)</f>
        <v>0</v>
      </c>
      <c r="AM309" s="41">
        <f>SUM(ENERO:DICIEMBRE!AM309)</f>
        <v>0</v>
      </c>
      <c r="AN309" s="41">
        <f>SUM(ENERO:DICIEMBRE!AN309)</f>
        <v>0</v>
      </c>
      <c r="AO309" s="41">
        <f>SUM(ENERO:DICIEMBRE!AO309)</f>
        <v>0</v>
      </c>
      <c r="AP309" s="41">
        <f>SUM(ENERO:DICIEMBRE!AP309)</f>
        <v>0</v>
      </c>
      <c r="AQ309" s="41">
        <f>SUM(ENERO:DICIEMBRE!AQ309)</f>
        <v>0</v>
      </c>
      <c r="AR309" s="41">
        <f>SUM(ENERO:DICIEMBRE!AR309)</f>
        <v>0</v>
      </c>
      <c r="AS309" s="41">
        <f>SUM(ENERO:DICIEMBRE!AS309)</f>
        <v>0</v>
      </c>
      <c r="AT309" s="41">
        <f>SUM(ENERO:DICIEMBRE!AT309)</f>
        <v>0</v>
      </c>
      <c r="AU309" s="41">
        <f>SUM(ENERO:DICIEMBRE!AU309)</f>
        <v>0</v>
      </c>
      <c r="AV309" s="41">
        <f>SUM(ENERO:DICIEMBRE!AV309)</f>
        <v>0</v>
      </c>
      <c r="AW309" t="str">
        <f t="shared" si="206"/>
        <v/>
      </c>
      <c r="CA309" s="18" t="str">
        <f t="shared" si="213"/>
        <v/>
      </c>
      <c r="CB309" s="263" t="str">
        <f t="shared" si="214"/>
        <v/>
      </c>
      <c r="CC309" s="504"/>
      <c r="CD309" s="263" t="str">
        <f t="shared" si="215"/>
        <v/>
      </c>
      <c r="CE309" s="263" t="str">
        <f t="shared" si="216"/>
        <v/>
      </c>
      <c r="CF309" s="263" t="str">
        <f t="shared" si="217"/>
        <v/>
      </c>
      <c r="CG309" s="263" t="str">
        <f t="shared" si="218"/>
        <v/>
      </c>
      <c r="CO309" s="69">
        <f t="shared" si="207"/>
        <v>0</v>
      </c>
      <c r="CP309" s="69">
        <f t="shared" si="208"/>
        <v>0</v>
      </c>
      <c r="CQ309" s="505"/>
      <c r="CR309" s="69">
        <f t="shared" si="209"/>
        <v>0</v>
      </c>
      <c r="CS309" s="69">
        <f t="shared" si="210"/>
        <v>0</v>
      </c>
      <c r="CT309" s="69">
        <f t="shared" si="211"/>
        <v>0</v>
      </c>
      <c r="CU309" s="69">
        <f t="shared" si="212"/>
        <v>0</v>
      </c>
    </row>
    <row r="310" spans="1:99" x14ac:dyDescent="0.25">
      <c r="A310" s="3205"/>
      <c r="B310" s="507" t="s">
        <v>296</v>
      </c>
      <c r="C310" s="210">
        <f t="shared" ref="C310:C315" si="220">SUM(E310)</f>
        <v>1</v>
      </c>
      <c r="D310" s="502"/>
      <c r="E310" s="396">
        <f t="shared" si="205"/>
        <v>1</v>
      </c>
      <c r="F310" s="41">
        <f>SUM(ENERO:DICIEMBRE!F310)</f>
        <v>0</v>
      </c>
      <c r="G310" s="41">
        <f>SUM(ENERO:DICIEMBRE!G310)</f>
        <v>0</v>
      </c>
      <c r="H310" s="41">
        <f>SUM(ENERO:DICIEMBRE!H310)</f>
        <v>0</v>
      </c>
      <c r="I310" s="41">
        <f>SUM(ENERO:DICIEMBRE!I310)</f>
        <v>0</v>
      </c>
      <c r="J310" s="41">
        <f>SUM(ENERO:DICIEMBRE!J310)</f>
        <v>0</v>
      </c>
      <c r="K310" s="41">
        <f>SUM(ENERO:DICIEMBRE!K310)</f>
        <v>0</v>
      </c>
      <c r="L310" s="41">
        <f>SUM(ENERO:DICIEMBRE!L310)</f>
        <v>0</v>
      </c>
      <c r="M310" s="41">
        <f>SUM(ENERO:DICIEMBRE!M310)</f>
        <v>0</v>
      </c>
      <c r="N310" s="41">
        <f>SUM(ENERO:DICIEMBRE!N310)</f>
        <v>0</v>
      </c>
      <c r="O310" s="41">
        <f>SUM(ENERO:DICIEMBRE!O310)</f>
        <v>1</v>
      </c>
      <c r="P310" s="41">
        <f>SUM(ENERO:DICIEMBRE!P310)</f>
        <v>0</v>
      </c>
      <c r="Q310" s="41">
        <f>SUM(ENERO:DICIEMBRE!Q310)</f>
        <v>0</v>
      </c>
      <c r="R310" s="41">
        <f>SUM(ENERO:DICIEMBRE!R310)</f>
        <v>0</v>
      </c>
      <c r="S310" s="41">
        <f>SUM(ENERO:DICIEMBRE!S310)</f>
        <v>0</v>
      </c>
      <c r="T310" s="41">
        <f>SUM(ENERO:DICIEMBRE!T310)</f>
        <v>0</v>
      </c>
      <c r="U310" s="41">
        <f>SUM(ENERO:DICIEMBRE!U310)</f>
        <v>0</v>
      </c>
      <c r="V310" s="41">
        <f>SUM(ENERO:DICIEMBRE!V310)</f>
        <v>0</v>
      </c>
      <c r="W310" s="41">
        <f>SUM(ENERO:DICIEMBRE!W310)</f>
        <v>0</v>
      </c>
      <c r="X310" s="41">
        <f>SUM(ENERO:DICIEMBRE!X310)</f>
        <v>0</v>
      </c>
      <c r="Y310" s="41">
        <f>SUM(ENERO:DICIEMBRE!Y310)</f>
        <v>0</v>
      </c>
      <c r="Z310" s="41">
        <f>SUM(ENERO:DICIEMBRE!Z310)</f>
        <v>0</v>
      </c>
      <c r="AA310" s="41">
        <f>SUM(ENERO:DICIEMBRE!AA310)</f>
        <v>0</v>
      </c>
      <c r="AB310" s="41">
        <f>SUM(ENERO:DICIEMBRE!AB310)</f>
        <v>0</v>
      </c>
      <c r="AC310" s="41">
        <f>SUM(ENERO:DICIEMBRE!AC310)</f>
        <v>0</v>
      </c>
      <c r="AD310" s="41">
        <f>SUM(ENERO:DICIEMBRE!AD310)</f>
        <v>0</v>
      </c>
      <c r="AE310" s="41">
        <f>SUM(ENERO:DICIEMBRE!AE310)</f>
        <v>0</v>
      </c>
      <c r="AF310" s="41">
        <f>SUM(ENERO:DICIEMBRE!AF310)</f>
        <v>0</v>
      </c>
      <c r="AG310" s="41">
        <f>SUM(ENERO:DICIEMBRE!AG310)</f>
        <v>0</v>
      </c>
      <c r="AH310" s="41">
        <f>SUM(ENERO:DICIEMBRE!AH310)</f>
        <v>0</v>
      </c>
      <c r="AI310" s="41">
        <f>SUM(ENERO:DICIEMBRE!AI310)</f>
        <v>0</v>
      </c>
      <c r="AJ310" s="41">
        <f>SUM(ENERO:DICIEMBRE!AJ310)</f>
        <v>0</v>
      </c>
      <c r="AK310" s="41">
        <f>SUM(ENERO:DICIEMBRE!AK310)</f>
        <v>0</v>
      </c>
      <c r="AL310" s="41">
        <f>SUM(ENERO:DICIEMBRE!AL310)</f>
        <v>0</v>
      </c>
      <c r="AM310" s="41">
        <f>SUM(ENERO:DICIEMBRE!AM310)</f>
        <v>0</v>
      </c>
      <c r="AN310" s="41">
        <f>SUM(ENERO:DICIEMBRE!AN310)</f>
        <v>0</v>
      </c>
      <c r="AO310" s="41">
        <f>SUM(ENERO:DICIEMBRE!AO310)</f>
        <v>0</v>
      </c>
      <c r="AP310" s="41">
        <f>SUM(ENERO:DICIEMBRE!AP310)</f>
        <v>0</v>
      </c>
      <c r="AQ310" s="41">
        <f>SUM(ENERO:DICIEMBRE!AQ310)</f>
        <v>0</v>
      </c>
      <c r="AR310" s="41">
        <f>SUM(ENERO:DICIEMBRE!AR310)</f>
        <v>0</v>
      </c>
      <c r="AS310" s="41">
        <f>SUM(ENERO:DICIEMBRE!AS310)</f>
        <v>0</v>
      </c>
      <c r="AT310" s="41">
        <f>SUM(ENERO:DICIEMBRE!AT310)</f>
        <v>0</v>
      </c>
      <c r="AU310" s="41">
        <f>SUM(ENERO:DICIEMBRE!AU310)</f>
        <v>0</v>
      </c>
      <c r="AV310" s="41">
        <f>SUM(ENERO:DICIEMBRE!AV310)</f>
        <v>0</v>
      </c>
      <c r="AW310" t="str">
        <f t="shared" si="206"/>
        <v/>
      </c>
      <c r="CA310" s="18" t="str">
        <f t="shared" si="213"/>
        <v/>
      </c>
      <c r="CB310" s="263" t="str">
        <f t="shared" si="214"/>
        <v/>
      </c>
      <c r="CC310" s="504"/>
      <c r="CD310" s="263" t="str">
        <f t="shared" si="215"/>
        <v/>
      </c>
      <c r="CE310" s="263" t="str">
        <f t="shared" si="216"/>
        <v/>
      </c>
      <c r="CF310" s="263" t="str">
        <f t="shared" si="217"/>
        <v/>
      </c>
      <c r="CG310" s="263" t="str">
        <f t="shared" si="218"/>
        <v/>
      </c>
      <c r="CO310" s="69">
        <f t="shared" si="207"/>
        <v>0</v>
      </c>
      <c r="CP310" s="69">
        <f t="shared" si="208"/>
        <v>0</v>
      </c>
      <c r="CQ310" s="505"/>
      <c r="CR310" s="69">
        <f t="shared" si="209"/>
        <v>0</v>
      </c>
      <c r="CS310" s="69">
        <f t="shared" si="210"/>
        <v>0</v>
      </c>
      <c r="CT310" s="69">
        <f t="shared" si="211"/>
        <v>0</v>
      </c>
      <c r="CU310" s="69">
        <f t="shared" si="212"/>
        <v>0</v>
      </c>
    </row>
    <row r="311" spans="1:99" x14ac:dyDescent="0.25">
      <c r="A311" s="3205"/>
      <c r="B311" s="507" t="s">
        <v>297</v>
      </c>
      <c r="C311" s="210">
        <f t="shared" si="220"/>
        <v>0</v>
      </c>
      <c r="D311" s="502"/>
      <c r="E311" s="396">
        <f t="shared" si="205"/>
        <v>0</v>
      </c>
      <c r="F311" s="41">
        <f>SUM(ENERO:DICIEMBRE!F311)</f>
        <v>0</v>
      </c>
      <c r="G311" s="41">
        <f>SUM(ENERO:DICIEMBRE!G311)</f>
        <v>0</v>
      </c>
      <c r="H311" s="41">
        <f>SUM(ENERO:DICIEMBRE!H311)</f>
        <v>0</v>
      </c>
      <c r="I311" s="41">
        <f>SUM(ENERO:DICIEMBRE!I311)</f>
        <v>0</v>
      </c>
      <c r="J311" s="41">
        <f>SUM(ENERO:DICIEMBRE!J311)</f>
        <v>0</v>
      </c>
      <c r="K311" s="41">
        <f>SUM(ENERO:DICIEMBRE!K311)</f>
        <v>0</v>
      </c>
      <c r="L311" s="41">
        <f>SUM(ENERO:DICIEMBRE!L311)</f>
        <v>0</v>
      </c>
      <c r="M311" s="41">
        <f>SUM(ENERO:DICIEMBRE!M311)</f>
        <v>0</v>
      </c>
      <c r="N311" s="41">
        <f>SUM(ENERO:DICIEMBRE!N311)</f>
        <v>0</v>
      </c>
      <c r="O311" s="41">
        <f>SUM(ENERO:DICIEMBRE!O311)</f>
        <v>0</v>
      </c>
      <c r="P311" s="41">
        <f>SUM(ENERO:DICIEMBRE!P311)</f>
        <v>0</v>
      </c>
      <c r="Q311" s="41">
        <f>SUM(ENERO:DICIEMBRE!Q311)</f>
        <v>0</v>
      </c>
      <c r="R311" s="41">
        <f>SUM(ENERO:DICIEMBRE!R311)</f>
        <v>0</v>
      </c>
      <c r="S311" s="41">
        <f>SUM(ENERO:DICIEMBRE!S311)</f>
        <v>0</v>
      </c>
      <c r="T311" s="41">
        <f>SUM(ENERO:DICIEMBRE!T311)</f>
        <v>0</v>
      </c>
      <c r="U311" s="41">
        <f>SUM(ENERO:DICIEMBRE!U311)</f>
        <v>0</v>
      </c>
      <c r="V311" s="41">
        <f>SUM(ENERO:DICIEMBRE!V311)</f>
        <v>0</v>
      </c>
      <c r="W311" s="41">
        <f>SUM(ENERO:DICIEMBRE!W311)</f>
        <v>0</v>
      </c>
      <c r="X311" s="41">
        <f>SUM(ENERO:DICIEMBRE!X311)</f>
        <v>0</v>
      </c>
      <c r="Y311" s="41">
        <f>SUM(ENERO:DICIEMBRE!Y311)</f>
        <v>0</v>
      </c>
      <c r="Z311" s="41">
        <f>SUM(ENERO:DICIEMBRE!Z311)</f>
        <v>0</v>
      </c>
      <c r="AA311" s="41">
        <f>SUM(ENERO:DICIEMBRE!AA311)</f>
        <v>0</v>
      </c>
      <c r="AB311" s="41">
        <f>SUM(ENERO:DICIEMBRE!AB311)</f>
        <v>0</v>
      </c>
      <c r="AC311" s="41">
        <f>SUM(ENERO:DICIEMBRE!AC311)</f>
        <v>0</v>
      </c>
      <c r="AD311" s="41">
        <f>SUM(ENERO:DICIEMBRE!AD311)</f>
        <v>0</v>
      </c>
      <c r="AE311" s="41">
        <f>SUM(ENERO:DICIEMBRE!AE311)</f>
        <v>0</v>
      </c>
      <c r="AF311" s="41">
        <f>SUM(ENERO:DICIEMBRE!AF311)</f>
        <v>0</v>
      </c>
      <c r="AG311" s="41">
        <f>SUM(ENERO:DICIEMBRE!AG311)</f>
        <v>0</v>
      </c>
      <c r="AH311" s="41">
        <f>SUM(ENERO:DICIEMBRE!AH311)</f>
        <v>0</v>
      </c>
      <c r="AI311" s="41">
        <f>SUM(ENERO:DICIEMBRE!AI311)</f>
        <v>0</v>
      </c>
      <c r="AJ311" s="41">
        <f>SUM(ENERO:DICIEMBRE!AJ311)</f>
        <v>0</v>
      </c>
      <c r="AK311" s="41">
        <f>SUM(ENERO:DICIEMBRE!AK311)</f>
        <v>0</v>
      </c>
      <c r="AL311" s="41">
        <f>SUM(ENERO:DICIEMBRE!AL311)</f>
        <v>0</v>
      </c>
      <c r="AM311" s="41">
        <f>SUM(ENERO:DICIEMBRE!AM311)</f>
        <v>0</v>
      </c>
      <c r="AN311" s="41">
        <f>SUM(ENERO:DICIEMBRE!AN311)</f>
        <v>0</v>
      </c>
      <c r="AO311" s="41">
        <f>SUM(ENERO:DICIEMBRE!AO311)</f>
        <v>0</v>
      </c>
      <c r="AP311" s="41">
        <f>SUM(ENERO:DICIEMBRE!AP311)</f>
        <v>0</v>
      </c>
      <c r="AQ311" s="41">
        <f>SUM(ENERO:DICIEMBRE!AQ311)</f>
        <v>0</v>
      </c>
      <c r="AR311" s="41">
        <f>SUM(ENERO:DICIEMBRE!AR311)</f>
        <v>0</v>
      </c>
      <c r="AS311" s="41">
        <f>SUM(ENERO:DICIEMBRE!AS311)</f>
        <v>0</v>
      </c>
      <c r="AT311" s="41">
        <f>SUM(ENERO:DICIEMBRE!AT311)</f>
        <v>0</v>
      </c>
      <c r="AU311" s="41">
        <f>SUM(ENERO:DICIEMBRE!AU311)</f>
        <v>0</v>
      </c>
      <c r="AV311" s="41">
        <f>SUM(ENERO:DICIEMBRE!AV311)</f>
        <v>0</v>
      </c>
      <c r="AW311" t="str">
        <f t="shared" si="206"/>
        <v/>
      </c>
      <c r="CA311" s="18" t="str">
        <f t="shared" si="213"/>
        <v/>
      </c>
      <c r="CB311" s="263" t="str">
        <f t="shared" si="214"/>
        <v/>
      </c>
      <c r="CC311" s="504"/>
      <c r="CD311" s="263" t="str">
        <f t="shared" si="215"/>
        <v/>
      </c>
      <c r="CE311" s="263" t="str">
        <f t="shared" si="216"/>
        <v/>
      </c>
      <c r="CF311" s="263" t="str">
        <f t="shared" si="217"/>
        <v/>
      </c>
      <c r="CG311" s="263" t="str">
        <f t="shared" si="218"/>
        <v/>
      </c>
      <c r="CO311" s="69">
        <f t="shared" si="207"/>
        <v>0</v>
      </c>
      <c r="CP311" s="69">
        <f t="shared" si="208"/>
        <v>0</v>
      </c>
      <c r="CQ311" s="505"/>
      <c r="CR311" s="69">
        <f t="shared" si="209"/>
        <v>0</v>
      </c>
      <c r="CS311" s="69">
        <f t="shared" si="210"/>
        <v>0</v>
      </c>
      <c r="CT311" s="69">
        <f t="shared" si="211"/>
        <v>0</v>
      </c>
      <c r="CU311" s="69">
        <f t="shared" si="212"/>
        <v>0</v>
      </c>
    </row>
    <row r="312" spans="1:99" x14ac:dyDescent="0.25">
      <c r="A312" s="3205"/>
      <c r="B312" s="507" t="s">
        <v>298</v>
      </c>
      <c r="C312" s="210">
        <f t="shared" si="220"/>
        <v>0</v>
      </c>
      <c r="D312" s="502"/>
      <c r="E312" s="396">
        <f t="shared" si="205"/>
        <v>0</v>
      </c>
      <c r="F312" s="41">
        <f>SUM(ENERO:DICIEMBRE!F312)</f>
        <v>0</v>
      </c>
      <c r="G312" s="41">
        <f>SUM(ENERO:DICIEMBRE!G312)</f>
        <v>0</v>
      </c>
      <c r="H312" s="41">
        <f>SUM(ENERO:DICIEMBRE!H312)</f>
        <v>0</v>
      </c>
      <c r="I312" s="41">
        <f>SUM(ENERO:DICIEMBRE!I312)</f>
        <v>0</v>
      </c>
      <c r="J312" s="41">
        <f>SUM(ENERO:DICIEMBRE!J312)</f>
        <v>0</v>
      </c>
      <c r="K312" s="41">
        <f>SUM(ENERO:DICIEMBRE!K312)</f>
        <v>0</v>
      </c>
      <c r="L312" s="41">
        <f>SUM(ENERO:DICIEMBRE!L312)</f>
        <v>0</v>
      </c>
      <c r="M312" s="41">
        <f>SUM(ENERO:DICIEMBRE!M312)</f>
        <v>0</v>
      </c>
      <c r="N312" s="41">
        <f>SUM(ENERO:DICIEMBRE!N312)</f>
        <v>0</v>
      </c>
      <c r="O312" s="41">
        <f>SUM(ENERO:DICIEMBRE!O312)</f>
        <v>0</v>
      </c>
      <c r="P312" s="41">
        <f>SUM(ENERO:DICIEMBRE!P312)</f>
        <v>0</v>
      </c>
      <c r="Q312" s="41">
        <f>SUM(ENERO:DICIEMBRE!Q312)</f>
        <v>0</v>
      </c>
      <c r="R312" s="41">
        <f>SUM(ENERO:DICIEMBRE!R312)</f>
        <v>0</v>
      </c>
      <c r="S312" s="41">
        <f>SUM(ENERO:DICIEMBRE!S312)</f>
        <v>0</v>
      </c>
      <c r="T312" s="41">
        <f>SUM(ENERO:DICIEMBRE!T312)</f>
        <v>0</v>
      </c>
      <c r="U312" s="41">
        <f>SUM(ENERO:DICIEMBRE!U312)</f>
        <v>0</v>
      </c>
      <c r="V312" s="41">
        <f>SUM(ENERO:DICIEMBRE!V312)</f>
        <v>0</v>
      </c>
      <c r="W312" s="41">
        <f>SUM(ENERO:DICIEMBRE!W312)</f>
        <v>0</v>
      </c>
      <c r="X312" s="41">
        <f>SUM(ENERO:DICIEMBRE!X312)</f>
        <v>0</v>
      </c>
      <c r="Y312" s="41">
        <f>SUM(ENERO:DICIEMBRE!Y312)</f>
        <v>0</v>
      </c>
      <c r="Z312" s="41">
        <f>SUM(ENERO:DICIEMBRE!Z312)</f>
        <v>0</v>
      </c>
      <c r="AA312" s="41">
        <f>SUM(ENERO:DICIEMBRE!AA312)</f>
        <v>0</v>
      </c>
      <c r="AB312" s="41">
        <f>SUM(ENERO:DICIEMBRE!AB312)</f>
        <v>0</v>
      </c>
      <c r="AC312" s="41">
        <f>SUM(ENERO:DICIEMBRE!AC312)</f>
        <v>0</v>
      </c>
      <c r="AD312" s="41">
        <f>SUM(ENERO:DICIEMBRE!AD312)</f>
        <v>0</v>
      </c>
      <c r="AE312" s="41">
        <f>SUM(ENERO:DICIEMBRE!AE312)</f>
        <v>0</v>
      </c>
      <c r="AF312" s="41">
        <f>SUM(ENERO:DICIEMBRE!AF312)</f>
        <v>0</v>
      </c>
      <c r="AG312" s="41">
        <f>SUM(ENERO:DICIEMBRE!AG312)</f>
        <v>0</v>
      </c>
      <c r="AH312" s="41">
        <f>SUM(ENERO:DICIEMBRE!AH312)</f>
        <v>0</v>
      </c>
      <c r="AI312" s="41">
        <f>SUM(ENERO:DICIEMBRE!AI312)</f>
        <v>0</v>
      </c>
      <c r="AJ312" s="41">
        <f>SUM(ENERO:DICIEMBRE!AJ312)</f>
        <v>0</v>
      </c>
      <c r="AK312" s="41">
        <f>SUM(ENERO:DICIEMBRE!AK312)</f>
        <v>0</v>
      </c>
      <c r="AL312" s="41">
        <f>SUM(ENERO:DICIEMBRE!AL312)</f>
        <v>0</v>
      </c>
      <c r="AM312" s="41">
        <f>SUM(ENERO:DICIEMBRE!AM312)</f>
        <v>0</v>
      </c>
      <c r="AN312" s="41">
        <f>SUM(ENERO:DICIEMBRE!AN312)</f>
        <v>0</v>
      </c>
      <c r="AO312" s="41">
        <f>SUM(ENERO:DICIEMBRE!AO312)</f>
        <v>0</v>
      </c>
      <c r="AP312" s="41">
        <f>SUM(ENERO:DICIEMBRE!AP312)</f>
        <v>0</v>
      </c>
      <c r="AQ312" s="41">
        <f>SUM(ENERO:DICIEMBRE!AQ312)</f>
        <v>0</v>
      </c>
      <c r="AR312" s="41">
        <f>SUM(ENERO:DICIEMBRE!AR312)</f>
        <v>0</v>
      </c>
      <c r="AS312" s="41">
        <f>SUM(ENERO:DICIEMBRE!AS312)</f>
        <v>0</v>
      </c>
      <c r="AT312" s="41">
        <f>SUM(ENERO:DICIEMBRE!AT312)</f>
        <v>0</v>
      </c>
      <c r="AU312" s="41">
        <f>SUM(ENERO:DICIEMBRE!AU312)</f>
        <v>0</v>
      </c>
      <c r="AV312" s="41">
        <f>SUM(ENERO:DICIEMBRE!AV312)</f>
        <v>0</v>
      </c>
      <c r="AW312" t="str">
        <f t="shared" si="206"/>
        <v/>
      </c>
      <c r="CA312" s="18" t="str">
        <f t="shared" si="213"/>
        <v/>
      </c>
      <c r="CB312" s="263" t="str">
        <f t="shared" si="214"/>
        <v/>
      </c>
      <c r="CC312" s="504"/>
      <c r="CD312" s="263" t="str">
        <f t="shared" si="215"/>
        <v/>
      </c>
      <c r="CE312" s="263" t="str">
        <f t="shared" si="216"/>
        <v/>
      </c>
      <c r="CF312" s="263" t="str">
        <f t="shared" si="217"/>
        <v/>
      </c>
      <c r="CG312" s="263" t="str">
        <f t="shared" si="218"/>
        <v/>
      </c>
      <c r="CO312" s="69">
        <f t="shared" si="207"/>
        <v>0</v>
      </c>
      <c r="CP312" s="69">
        <f t="shared" si="208"/>
        <v>0</v>
      </c>
      <c r="CQ312" s="505"/>
      <c r="CR312" s="69">
        <f t="shared" si="209"/>
        <v>0</v>
      </c>
      <c r="CS312" s="69">
        <f t="shared" si="210"/>
        <v>0</v>
      </c>
      <c r="CT312" s="69">
        <f t="shared" si="211"/>
        <v>0</v>
      </c>
      <c r="CU312" s="69">
        <f t="shared" si="212"/>
        <v>0</v>
      </c>
    </row>
    <row r="313" spans="1:99" x14ac:dyDescent="0.25">
      <c r="A313" s="3205"/>
      <c r="B313" s="507" t="s">
        <v>299</v>
      </c>
      <c r="C313" s="210">
        <f t="shared" si="220"/>
        <v>0</v>
      </c>
      <c r="D313" s="502"/>
      <c r="E313" s="396">
        <f t="shared" si="205"/>
        <v>0</v>
      </c>
      <c r="F313" s="41">
        <f>SUM(ENERO:DICIEMBRE!F313)</f>
        <v>0</v>
      </c>
      <c r="G313" s="41">
        <f>SUM(ENERO:DICIEMBRE!G313)</f>
        <v>0</v>
      </c>
      <c r="H313" s="41">
        <f>SUM(ENERO:DICIEMBRE!H313)</f>
        <v>0</v>
      </c>
      <c r="I313" s="41">
        <f>SUM(ENERO:DICIEMBRE!I313)</f>
        <v>0</v>
      </c>
      <c r="J313" s="41">
        <f>SUM(ENERO:DICIEMBRE!J313)</f>
        <v>0</v>
      </c>
      <c r="K313" s="41">
        <f>SUM(ENERO:DICIEMBRE!K313)</f>
        <v>0</v>
      </c>
      <c r="L313" s="41">
        <f>SUM(ENERO:DICIEMBRE!L313)</f>
        <v>0</v>
      </c>
      <c r="M313" s="41">
        <f>SUM(ENERO:DICIEMBRE!M313)</f>
        <v>0</v>
      </c>
      <c r="N313" s="41">
        <f>SUM(ENERO:DICIEMBRE!N313)</f>
        <v>0</v>
      </c>
      <c r="O313" s="41">
        <f>SUM(ENERO:DICIEMBRE!O313)</f>
        <v>0</v>
      </c>
      <c r="P313" s="41">
        <f>SUM(ENERO:DICIEMBRE!P313)</f>
        <v>0</v>
      </c>
      <c r="Q313" s="41">
        <f>SUM(ENERO:DICIEMBRE!Q313)</f>
        <v>0</v>
      </c>
      <c r="R313" s="41">
        <f>SUM(ENERO:DICIEMBRE!R313)</f>
        <v>0</v>
      </c>
      <c r="S313" s="41">
        <f>SUM(ENERO:DICIEMBRE!S313)</f>
        <v>0</v>
      </c>
      <c r="T313" s="41">
        <f>SUM(ENERO:DICIEMBRE!T313)</f>
        <v>0</v>
      </c>
      <c r="U313" s="41">
        <f>SUM(ENERO:DICIEMBRE!U313)</f>
        <v>0</v>
      </c>
      <c r="V313" s="41">
        <f>SUM(ENERO:DICIEMBRE!V313)</f>
        <v>0</v>
      </c>
      <c r="W313" s="41">
        <f>SUM(ENERO:DICIEMBRE!W313)</f>
        <v>0</v>
      </c>
      <c r="X313" s="41">
        <f>SUM(ENERO:DICIEMBRE!X313)</f>
        <v>0</v>
      </c>
      <c r="Y313" s="41">
        <f>SUM(ENERO:DICIEMBRE!Y313)</f>
        <v>0</v>
      </c>
      <c r="Z313" s="41">
        <f>SUM(ENERO:DICIEMBRE!Z313)</f>
        <v>0</v>
      </c>
      <c r="AA313" s="41">
        <f>SUM(ENERO:DICIEMBRE!AA313)</f>
        <v>0</v>
      </c>
      <c r="AB313" s="41">
        <f>SUM(ENERO:DICIEMBRE!AB313)</f>
        <v>0</v>
      </c>
      <c r="AC313" s="41">
        <f>SUM(ENERO:DICIEMBRE!AC313)</f>
        <v>0</v>
      </c>
      <c r="AD313" s="41">
        <f>SUM(ENERO:DICIEMBRE!AD313)</f>
        <v>0</v>
      </c>
      <c r="AE313" s="41">
        <f>SUM(ENERO:DICIEMBRE!AE313)</f>
        <v>0</v>
      </c>
      <c r="AF313" s="41">
        <f>SUM(ENERO:DICIEMBRE!AF313)</f>
        <v>0</v>
      </c>
      <c r="AG313" s="41">
        <f>SUM(ENERO:DICIEMBRE!AG313)</f>
        <v>0</v>
      </c>
      <c r="AH313" s="41">
        <f>SUM(ENERO:DICIEMBRE!AH313)</f>
        <v>0</v>
      </c>
      <c r="AI313" s="41">
        <f>SUM(ENERO:DICIEMBRE!AI313)</f>
        <v>0</v>
      </c>
      <c r="AJ313" s="41">
        <f>SUM(ENERO:DICIEMBRE!AJ313)</f>
        <v>0</v>
      </c>
      <c r="AK313" s="41">
        <f>SUM(ENERO:DICIEMBRE!AK313)</f>
        <v>0</v>
      </c>
      <c r="AL313" s="41">
        <f>SUM(ENERO:DICIEMBRE!AL313)</f>
        <v>0</v>
      </c>
      <c r="AM313" s="41">
        <f>SUM(ENERO:DICIEMBRE!AM313)</f>
        <v>0</v>
      </c>
      <c r="AN313" s="41">
        <f>SUM(ENERO:DICIEMBRE!AN313)</f>
        <v>0</v>
      </c>
      <c r="AO313" s="41">
        <f>SUM(ENERO:DICIEMBRE!AO313)</f>
        <v>0</v>
      </c>
      <c r="AP313" s="41">
        <f>SUM(ENERO:DICIEMBRE!AP313)</f>
        <v>0</v>
      </c>
      <c r="AQ313" s="41">
        <f>SUM(ENERO:DICIEMBRE!AQ313)</f>
        <v>0</v>
      </c>
      <c r="AR313" s="41">
        <f>SUM(ENERO:DICIEMBRE!AR313)</f>
        <v>0</v>
      </c>
      <c r="AS313" s="41">
        <f>SUM(ENERO:DICIEMBRE!AS313)</f>
        <v>0</v>
      </c>
      <c r="AT313" s="41">
        <f>SUM(ENERO:DICIEMBRE!AT313)</f>
        <v>0</v>
      </c>
      <c r="AU313" s="41">
        <f>SUM(ENERO:DICIEMBRE!AU313)</f>
        <v>0</v>
      </c>
      <c r="AV313" s="41">
        <f>SUM(ENERO:DICIEMBRE!AV313)</f>
        <v>0</v>
      </c>
      <c r="AW313" t="str">
        <f t="shared" si="206"/>
        <v/>
      </c>
      <c r="CA313" s="18" t="str">
        <f t="shared" si="213"/>
        <v/>
      </c>
      <c r="CB313" s="263" t="str">
        <f t="shared" si="214"/>
        <v/>
      </c>
      <c r="CC313" s="504"/>
      <c r="CD313" s="263" t="str">
        <f t="shared" si="215"/>
        <v/>
      </c>
      <c r="CE313" s="263" t="str">
        <f t="shared" si="216"/>
        <v/>
      </c>
      <c r="CF313" s="263" t="str">
        <f t="shared" si="217"/>
        <v/>
      </c>
      <c r="CG313" s="263" t="str">
        <f t="shared" si="218"/>
        <v/>
      </c>
      <c r="CO313" s="69">
        <f t="shared" si="207"/>
        <v>0</v>
      </c>
      <c r="CP313" s="69">
        <f t="shared" si="208"/>
        <v>0</v>
      </c>
      <c r="CQ313" s="505"/>
      <c r="CR313" s="69">
        <f t="shared" si="209"/>
        <v>0</v>
      </c>
      <c r="CS313" s="69">
        <f t="shared" si="210"/>
        <v>0</v>
      </c>
      <c r="CT313" s="69">
        <f t="shared" si="211"/>
        <v>0</v>
      </c>
      <c r="CU313" s="69">
        <f t="shared" si="212"/>
        <v>0</v>
      </c>
    </row>
    <row r="314" spans="1:99" x14ac:dyDescent="0.25">
      <c r="A314" s="3205"/>
      <c r="B314" s="507" t="s">
        <v>300</v>
      </c>
      <c r="C314" s="210">
        <f t="shared" si="220"/>
        <v>0</v>
      </c>
      <c r="D314" s="502"/>
      <c r="E314" s="396">
        <f t="shared" si="205"/>
        <v>0</v>
      </c>
      <c r="F314" s="41">
        <f>SUM(ENERO:DICIEMBRE!F314)</f>
        <v>0</v>
      </c>
      <c r="G314" s="41">
        <f>SUM(ENERO:DICIEMBRE!G314)</f>
        <v>0</v>
      </c>
      <c r="H314" s="41">
        <f>SUM(ENERO:DICIEMBRE!H314)</f>
        <v>0</v>
      </c>
      <c r="I314" s="41">
        <f>SUM(ENERO:DICIEMBRE!I314)</f>
        <v>0</v>
      </c>
      <c r="J314" s="41">
        <f>SUM(ENERO:DICIEMBRE!J314)</f>
        <v>0</v>
      </c>
      <c r="K314" s="41">
        <f>SUM(ENERO:DICIEMBRE!K314)</f>
        <v>0</v>
      </c>
      <c r="L314" s="41">
        <f>SUM(ENERO:DICIEMBRE!L314)</f>
        <v>0</v>
      </c>
      <c r="M314" s="41">
        <f>SUM(ENERO:DICIEMBRE!M314)</f>
        <v>0</v>
      </c>
      <c r="N314" s="41">
        <f>SUM(ENERO:DICIEMBRE!N314)</f>
        <v>0</v>
      </c>
      <c r="O314" s="41">
        <f>SUM(ENERO:DICIEMBRE!O314)</f>
        <v>0</v>
      </c>
      <c r="P314" s="41">
        <f>SUM(ENERO:DICIEMBRE!P314)</f>
        <v>0</v>
      </c>
      <c r="Q314" s="41">
        <f>SUM(ENERO:DICIEMBRE!Q314)</f>
        <v>0</v>
      </c>
      <c r="R314" s="41">
        <f>SUM(ENERO:DICIEMBRE!R314)</f>
        <v>0</v>
      </c>
      <c r="S314" s="41">
        <f>SUM(ENERO:DICIEMBRE!S314)</f>
        <v>0</v>
      </c>
      <c r="T314" s="41">
        <f>SUM(ENERO:DICIEMBRE!T314)</f>
        <v>0</v>
      </c>
      <c r="U314" s="41">
        <f>SUM(ENERO:DICIEMBRE!U314)</f>
        <v>0</v>
      </c>
      <c r="V314" s="41">
        <f>SUM(ENERO:DICIEMBRE!V314)</f>
        <v>0</v>
      </c>
      <c r="W314" s="41">
        <f>SUM(ENERO:DICIEMBRE!W314)</f>
        <v>0</v>
      </c>
      <c r="X314" s="41">
        <f>SUM(ENERO:DICIEMBRE!X314)</f>
        <v>0</v>
      </c>
      <c r="Y314" s="41">
        <f>SUM(ENERO:DICIEMBRE!Y314)</f>
        <v>0</v>
      </c>
      <c r="Z314" s="41">
        <f>SUM(ENERO:DICIEMBRE!Z314)</f>
        <v>0</v>
      </c>
      <c r="AA314" s="41">
        <f>SUM(ENERO:DICIEMBRE!AA314)</f>
        <v>0</v>
      </c>
      <c r="AB314" s="41">
        <f>SUM(ENERO:DICIEMBRE!AB314)</f>
        <v>0</v>
      </c>
      <c r="AC314" s="41">
        <f>SUM(ENERO:DICIEMBRE!AC314)</f>
        <v>0</v>
      </c>
      <c r="AD314" s="41">
        <f>SUM(ENERO:DICIEMBRE!AD314)</f>
        <v>0</v>
      </c>
      <c r="AE314" s="41">
        <f>SUM(ENERO:DICIEMBRE!AE314)</f>
        <v>0</v>
      </c>
      <c r="AF314" s="41">
        <f>SUM(ENERO:DICIEMBRE!AF314)</f>
        <v>0</v>
      </c>
      <c r="AG314" s="41">
        <f>SUM(ENERO:DICIEMBRE!AG314)</f>
        <v>0</v>
      </c>
      <c r="AH314" s="41">
        <f>SUM(ENERO:DICIEMBRE!AH314)</f>
        <v>0</v>
      </c>
      <c r="AI314" s="41">
        <f>SUM(ENERO:DICIEMBRE!AI314)</f>
        <v>0</v>
      </c>
      <c r="AJ314" s="41">
        <f>SUM(ENERO:DICIEMBRE!AJ314)</f>
        <v>0</v>
      </c>
      <c r="AK314" s="41">
        <f>SUM(ENERO:DICIEMBRE!AK314)</f>
        <v>0</v>
      </c>
      <c r="AL314" s="41">
        <f>SUM(ENERO:DICIEMBRE!AL314)</f>
        <v>0</v>
      </c>
      <c r="AM314" s="41">
        <f>SUM(ENERO:DICIEMBRE!AM314)</f>
        <v>0</v>
      </c>
      <c r="AN314" s="41">
        <f>SUM(ENERO:DICIEMBRE!AN314)</f>
        <v>0</v>
      </c>
      <c r="AO314" s="41">
        <f>SUM(ENERO:DICIEMBRE!AO314)</f>
        <v>0</v>
      </c>
      <c r="AP314" s="41">
        <f>SUM(ENERO:DICIEMBRE!AP314)</f>
        <v>0</v>
      </c>
      <c r="AQ314" s="41">
        <f>SUM(ENERO:DICIEMBRE!AQ314)</f>
        <v>0</v>
      </c>
      <c r="AR314" s="41">
        <f>SUM(ENERO:DICIEMBRE!AR314)</f>
        <v>0</v>
      </c>
      <c r="AS314" s="41">
        <f>SUM(ENERO:DICIEMBRE!AS314)</f>
        <v>0</v>
      </c>
      <c r="AT314" s="41">
        <f>SUM(ENERO:DICIEMBRE!AT314)</f>
        <v>0</v>
      </c>
      <c r="AU314" s="41">
        <f>SUM(ENERO:DICIEMBRE!AU314)</f>
        <v>0</v>
      </c>
      <c r="AV314" s="41">
        <f>SUM(ENERO:DICIEMBRE!AV314)</f>
        <v>0</v>
      </c>
      <c r="AW314" t="str">
        <f t="shared" si="206"/>
        <v/>
      </c>
      <c r="CA314" s="18" t="str">
        <f t="shared" si="213"/>
        <v/>
      </c>
      <c r="CB314" s="263" t="str">
        <f t="shared" si="214"/>
        <v/>
      </c>
      <c r="CC314" s="504"/>
      <c r="CD314" s="263" t="str">
        <f t="shared" si="215"/>
        <v/>
      </c>
      <c r="CE314" s="263" t="str">
        <f t="shared" si="216"/>
        <v/>
      </c>
      <c r="CF314" s="263" t="str">
        <f t="shared" si="217"/>
        <v/>
      </c>
      <c r="CG314" s="263" t="str">
        <f t="shared" si="218"/>
        <v/>
      </c>
      <c r="CO314" s="69">
        <f t="shared" si="207"/>
        <v>0</v>
      </c>
      <c r="CP314" s="69">
        <f t="shared" si="208"/>
        <v>0</v>
      </c>
      <c r="CQ314" s="505"/>
      <c r="CR314" s="69">
        <f t="shared" si="209"/>
        <v>0</v>
      </c>
      <c r="CS314" s="69">
        <f t="shared" si="210"/>
        <v>0</v>
      </c>
      <c r="CT314" s="69">
        <f t="shared" si="211"/>
        <v>0</v>
      </c>
      <c r="CU314" s="69">
        <f t="shared" si="212"/>
        <v>0</v>
      </c>
    </row>
    <row r="315" spans="1:99" x14ac:dyDescent="0.25">
      <c r="A315" s="3206"/>
      <c r="B315" s="508" t="s">
        <v>301</v>
      </c>
      <c r="C315" s="266">
        <f t="shared" si="220"/>
        <v>1</v>
      </c>
      <c r="D315" s="509"/>
      <c r="E315" s="377">
        <f t="shared" si="205"/>
        <v>1</v>
      </c>
      <c r="F315" s="41">
        <f>SUM(ENERO:DICIEMBRE!F315)</f>
        <v>0</v>
      </c>
      <c r="G315" s="41">
        <f>SUM(ENERO:DICIEMBRE!G315)</f>
        <v>0</v>
      </c>
      <c r="H315" s="41">
        <f>SUM(ENERO:DICIEMBRE!H315)</f>
        <v>0</v>
      </c>
      <c r="I315" s="41">
        <f>SUM(ENERO:DICIEMBRE!I315)</f>
        <v>0</v>
      </c>
      <c r="J315" s="41">
        <f>SUM(ENERO:DICIEMBRE!J315)</f>
        <v>0</v>
      </c>
      <c r="K315" s="41">
        <f>SUM(ENERO:DICIEMBRE!K315)</f>
        <v>0</v>
      </c>
      <c r="L315" s="41">
        <f>SUM(ENERO:DICIEMBRE!L315)</f>
        <v>0</v>
      </c>
      <c r="M315" s="41">
        <f>SUM(ENERO:DICIEMBRE!M315)</f>
        <v>0</v>
      </c>
      <c r="N315" s="41">
        <f>SUM(ENERO:DICIEMBRE!N315)</f>
        <v>0</v>
      </c>
      <c r="O315" s="41">
        <f>SUM(ENERO:DICIEMBRE!O315)</f>
        <v>1</v>
      </c>
      <c r="P315" s="41">
        <f>SUM(ENERO:DICIEMBRE!P315)</f>
        <v>0</v>
      </c>
      <c r="Q315" s="41">
        <f>SUM(ENERO:DICIEMBRE!Q315)</f>
        <v>0</v>
      </c>
      <c r="R315" s="41">
        <f>SUM(ENERO:DICIEMBRE!R315)</f>
        <v>0</v>
      </c>
      <c r="S315" s="41">
        <f>SUM(ENERO:DICIEMBRE!S315)</f>
        <v>0</v>
      </c>
      <c r="T315" s="41">
        <f>SUM(ENERO:DICIEMBRE!T315)</f>
        <v>0</v>
      </c>
      <c r="U315" s="41">
        <f>SUM(ENERO:DICIEMBRE!U315)</f>
        <v>0</v>
      </c>
      <c r="V315" s="41">
        <f>SUM(ENERO:DICIEMBRE!V315)</f>
        <v>0</v>
      </c>
      <c r="W315" s="41">
        <f>SUM(ENERO:DICIEMBRE!W315)</f>
        <v>0</v>
      </c>
      <c r="X315" s="41">
        <f>SUM(ENERO:DICIEMBRE!X315)</f>
        <v>0</v>
      </c>
      <c r="Y315" s="41">
        <f>SUM(ENERO:DICIEMBRE!Y315)</f>
        <v>0</v>
      </c>
      <c r="Z315" s="41">
        <f>SUM(ENERO:DICIEMBRE!Z315)</f>
        <v>0</v>
      </c>
      <c r="AA315" s="41">
        <f>SUM(ENERO:DICIEMBRE!AA315)</f>
        <v>0</v>
      </c>
      <c r="AB315" s="41">
        <f>SUM(ENERO:DICIEMBRE!AB315)</f>
        <v>0</v>
      </c>
      <c r="AC315" s="41">
        <f>SUM(ENERO:DICIEMBRE!AC315)</f>
        <v>0</v>
      </c>
      <c r="AD315" s="41">
        <f>SUM(ENERO:DICIEMBRE!AD315)</f>
        <v>0</v>
      </c>
      <c r="AE315" s="41">
        <f>SUM(ENERO:DICIEMBRE!AE315)</f>
        <v>0</v>
      </c>
      <c r="AF315" s="41">
        <f>SUM(ENERO:DICIEMBRE!AF315)</f>
        <v>0</v>
      </c>
      <c r="AG315" s="41">
        <f>SUM(ENERO:DICIEMBRE!AG315)</f>
        <v>0</v>
      </c>
      <c r="AH315" s="41">
        <f>SUM(ENERO:DICIEMBRE!AH315)</f>
        <v>0</v>
      </c>
      <c r="AI315" s="41">
        <f>SUM(ENERO:DICIEMBRE!AI315)</f>
        <v>0</v>
      </c>
      <c r="AJ315" s="41">
        <f>SUM(ENERO:DICIEMBRE!AJ315)</f>
        <v>0</v>
      </c>
      <c r="AK315" s="41">
        <f>SUM(ENERO:DICIEMBRE!AK315)</f>
        <v>0</v>
      </c>
      <c r="AL315" s="41">
        <f>SUM(ENERO:DICIEMBRE!AL315)</f>
        <v>0</v>
      </c>
      <c r="AM315" s="41">
        <f>SUM(ENERO:DICIEMBRE!AM315)</f>
        <v>0</v>
      </c>
      <c r="AN315" s="41">
        <f>SUM(ENERO:DICIEMBRE!AN315)</f>
        <v>0</v>
      </c>
      <c r="AO315" s="41">
        <f>SUM(ENERO:DICIEMBRE!AO315)</f>
        <v>0</v>
      </c>
      <c r="AP315" s="41">
        <f>SUM(ENERO:DICIEMBRE!AP315)</f>
        <v>0</v>
      </c>
      <c r="AQ315" s="41">
        <f>SUM(ENERO:DICIEMBRE!AQ315)</f>
        <v>0</v>
      </c>
      <c r="AR315" s="41">
        <f>SUM(ENERO:DICIEMBRE!AR315)</f>
        <v>0</v>
      </c>
      <c r="AS315" s="41">
        <f>SUM(ENERO:DICIEMBRE!AS315)</f>
        <v>0</v>
      </c>
      <c r="AT315" s="41">
        <f>SUM(ENERO:DICIEMBRE!AT315)</f>
        <v>0</v>
      </c>
      <c r="AU315" s="41">
        <f>SUM(ENERO:DICIEMBRE!AU315)</f>
        <v>0</v>
      </c>
      <c r="AV315" s="41">
        <f>SUM(ENERO:DICIEMBRE!AV315)</f>
        <v>0</v>
      </c>
      <c r="AW315" t="str">
        <f t="shared" si="206"/>
        <v/>
      </c>
      <c r="CA315" s="18" t="str">
        <f t="shared" si="213"/>
        <v/>
      </c>
      <c r="CB315" s="263" t="str">
        <f t="shared" si="214"/>
        <v/>
      </c>
      <c r="CC315" s="504"/>
      <c r="CD315" s="263" t="str">
        <f t="shared" si="215"/>
        <v/>
      </c>
      <c r="CE315" s="263" t="str">
        <f t="shared" si="216"/>
        <v/>
      </c>
      <c r="CF315" s="263" t="str">
        <f t="shared" si="217"/>
        <v/>
      </c>
      <c r="CG315" s="263" t="str">
        <f t="shared" si="218"/>
        <v/>
      </c>
      <c r="CO315" s="69">
        <f t="shared" si="207"/>
        <v>0</v>
      </c>
      <c r="CP315" s="69">
        <f t="shared" si="208"/>
        <v>0</v>
      </c>
      <c r="CQ315" s="505"/>
      <c r="CR315" s="69">
        <f t="shared" si="209"/>
        <v>0</v>
      </c>
      <c r="CS315" s="69">
        <f t="shared" si="210"/>
        <v>0</v>
      </c>
      <c r="CT315" s="69">
        <f t="shared" si="211"/>
        <v>0</v>
      </c>
      <c r="CU315" s="69">
        <f t="shared" si="212"/>
        <v>0</v>
      </c>
    </row>
    <row r="316" spans="1:99" x14ac:dyDescent="0.25">
      <c r="A316" s="3207" t="s">
        <v>302</v>
      </c>
      <c r="B316" s="66" t="s">
        <v>293</v>
      </c>
      <c r="C316" s="378">
        <f t="shared" si="219"/>
        <v>42</v>
      </c>
      <c r="D316" s="379">
        <f>SUM(F316+H316+J316+L316+N316+P316+R316+T316+V316+X316+Z316+AB316+AD316+AF316+AH316+AJ316+AL316)</f>
        <v>25</v>
      </c>
      <c r="E316" s="380">
        <f>SUM(G316+I316+K316+M316+O316+Q316+S316+U316+W316+Y316+AA316+AC316+AE316+AG316+AI316+AK316+AM316)</f>
        <v>17</v>
      </c>
      <c r="F316" s="41">
        <f>SUM(ENERO:DICIEMBRE!F316)</f>
        <v>0</v>
      </c>
      <c r="G316" s="41">
        <f>SUM(ENERO:DICIEMBRE!G316)</f>
        <v>0</v>
      </c>
      <c r="H316" s="41">
        <f>SUM(ENERO:DICIEMBRE!H316)</f>
        <v>0</v>
      </c>
      <c r="I316" s="41">
        <f>SUM(ENERO:DICIEMBRE!I316)</f>
        <v>0</v>
      </c>
      <c r="J316" s="41">
        <f>SUM(ENERO:DICIEMBRE!J316)</f>
        <v>0</v>
      </c>
      <c r="K316" s="41">
        <f>SUM(ENERO:DICIEMBRE!K316)</f>
        <v>0</v>
      </c>
      <c r="L316" s="41">
        <f>SUM(ENERO:DICIEMBRE!L316)</f>
        <v>1</v>
      </c>
      <c r="M316" s="41">
        <f>SUM(ENERO:DICIEMBRE!M316)</f>
        <v>0</v>
      </c>
      <c r="N316" s="41">
        <f>SUM(ENERO:DICIEMBRE!N316)</f>
        <v>4</v>
      </c>
      <c r="O316" s="41">
        <f>SUM(ENERO:DICIEMBRE!O316)</f>
        <v>3</v>
      </c>
      <c r="P316" s="41">
        <f>SUM(ENERO:DICIEMBRE!P316)</f>
        <v>6</v>
      </c>
      <c r="Q316" s="41">
        <f>SUM(ENERO:DICIEMBRE!Q316)</f>
        <v>3</v>
      </c>
      <c r="R316" s="41">
        <f>SUM(ENERO:DICIEMBRE!R316)</f>
        <v>4</v>
      </c>
      <c r="S316" s="41">
        <f>SUM(ENERO:DICIEMBRE!S316)</f>
        <v>1</v>
      </c>
      <c r="T316" s="41">
        <f>SUM(ENERO:DICIEMBRE!T316)</f>
        <v>1</v>
      </c>
      <c r="U316" s="41">
        <f>SUM(ENERO:DICIEMBRE!U316)</f>
        <v>3</v>
      </c>
      <c r="V316" s="41">
        <f>SUM(ENERO:DICIEMBRE!V316)</f>
        <v>3</v>
      </c>
      <c r="W316" s="41">
        <f>SUM(ENERO:DICIEMBRE!W316)</f>
        <v>2</v>
      </c>
      <c r="X316" s="41">
        <f>SUM(ENERO:DICIEMBRE!X316)</f>
        <v>1</v>
      </c>
      <c r="Y316" s="41">
        <f>SUM(ENERO:DICIEMBRE!Y316)</f>
        <v>0</v>
      </c>
      <c r="Z316" s="41">
        <f>SUM(ENERO:DICIEMBRE!Z316)</f>
        <v>0</v>
      </c>
      <c r="AA316" s="41">
        <f>SUM(ENERO:DICIEMBRE!AA316)</f>
        <v>1</v>
      </c>
      <c r="AB316" s="41">
        <f>SUM(ENERO:DICIEMBRE!AB316)</f>
        <v>4</v>
      </c>
      <c r="AC316" s="41">
        <f>SUM(ENERO:DICIEMBRE!AC316)</f>
        <v>2</v>
      </c>
      <c r="AD316" s="41">
        <f>SUM(ENERO:DICIEMBRE!AD316)</f>
        <v>1</v>
      </c>
      <c r="AE316" s="41">
        <f>SUM(ENERO:DICIEMBRE!AE316)</f>
        <v>1</v>
      </c>
      <c r="AF316" s="41">
        <f>SUM(ENERO:DICIEMBRE!AF316)</f>
        <v>0</v>
      </c>
      <c r="AG316" s="41">
        <f>SUM(ENERO:DICIEMBRE!AG316)</f>
        <v>1</v>
      </c>
      <c r="AH316" s="41">
        <f>SUM(ENERO:DICIEMBRE!AH316)</f>
        <v>0</v>
      </c>
      <c r="AI316" s="41">
        <f>SUM(ENERO:DICIEMBRE!AI316)</f>
        <v>0</v>
      </c>
      <c r="AJ316" s="41">
        <f>SUM(ENERO:DICIEMBRE!AJ316)</f>
        <v>0</v>
      </c>
      <c r="AK316" s="41">
        <f>SUM(ENERO:DICIEMBRE!AK316)</f>
        <v>0</v>
      </c>
      <c r="AL316" s="41">
        <f>SUM(ENERO:DICIEMBRE!AL316)</f>
        <v>0</v>
      </c>
      <c r="AM316" s="41">
        <f>SUM(ENERO:DICIEMBRE!AM316)</f>
        <v>0</v>
      </c>
      <c r="AN316" s="41">
        <f>SUM(ENERO:DICIEMBRE!AN316)</f>
        <v>5</v>
      </c>
      <c r="AO316" s="41">
        <f>SUM(ENERO:DICIEMBRE!AO316)</f>
        <v>3</v>
      </c>
      <c r="AP316" s="41">
        <f>SUM(ENERO:DICIEMBRE!AP316)</f>
        <v>1</v>
      </c>
      <c r="AQ316" s="41">
        <f>SUM(ENERO:DICIEMBRE!AQ316)</f>
        <v>1</v>
      </c>
      <c r="AR316" s="41">
        <f>SUM(ENERO:DICIEMBRE!AR316)</f>
        <v>0</v>
      </c>
      <c r="AS316" s="41">
        <f>SUM(ENERO:DICIEMBRE!AS316)</f>
        <v>0</v>
      </c>
      <c r="AT316" s="41">
        <f>SUM(ENERO:DICIEMBRE!AT316)</f>
        <v>1</v>
      </c>
      <c r="AU316" s="41">
        <f>SUM(ENERO:DICIEMBRE!AU316)</f>
        <v>0</v>
      </c>
      <c r="AV316" s="41">
        <f>SUM(ENERO:DICIEMBRE!AV316)</f>
        <v>0</v>
      </c>
      <c r="AW316" t="str">
        <f t="shared" si="206"/>
        <v/>
      </c>
      <c r="CA316" s="18" t="str">
        <f>IF((AO316+AP316)&gt;AN316," * Los Egresos Por Alta + Egresos Por Abandono no pueden ser mayor que el Total de Egresos.","")</f>
        <v/>
      </c>
      <c r="CB316" s="263" t="str">
        <f t="shared" si="214"/>
        <v/>
      </c>
      <c r="CC316" s="263" t="str">
        <f t="shared" ref="CC316:CC324" si="221">IF(AND(D316&gt;0,OR(AR316=""))," * No olvide digitar la variable Trans (Femenino). Digite Cero si no tiene.",IF(AR316&gt;D316,"  * La variable Trans (Femenino) No puede ser mayor al Total Hombres.",""))</f>
        <v/>
      </c>
      <c r="CD316" s="263" t="str">
        <f t="shared" si="215"/>
        <v/>
      </c>
      <c r="CE316" s="263" t="str">
        <f t="shared" si="216"/>
        <v/>
      </c>
      <c r="CF316" s="263" t="str">
        <f t="shared" si="217"/>
        <v/>
      </c>
      <c r="CG316" s="263" t="str">
        <f t="shared" si="218"/>
        <v/>
      </c>
      <c r="CO316" s="69">
        <f t="shared" si="207"/>
        <v>0</v>
      </c>
      <c r="CP316" s="69">
        <f t="shared" si="208"/>
        <v>0</v>
      </c>
      <c r="CQ316" s="69">
        <f t="shared" ref="CQ316:CQ324" si="222">IF(AND(D316&gt;0,OR(AR316="")),1,IF(AR316&gt;D316,1,0))</f>
        <v>0</v>
      </c>
      <c r="CR316" s="69">
        <f t="shared" si="209"/>
        <v>0</v>
      </c>
      <c r="CS316" s="69">
        <f t="shared" si="210"/>
        <v>0</v>
      </c>
      <c r="CT316" s="69">
        <f t="shared" si="211"/>
        <v>0</v>
      </c>
      <c r="CU316" s="69">
        <f t="shared" si="212"/>
        <v>0</v>
      </c>
    </row>
    <row r="317" spans="1:99" x14ac:dyDescent="0.25">
      <c r="A317" s="3205"/>
      <c r="B317" s="506" t="s">
        <v>294</v>
      </c>
      <c r="C317" s="249">
        <f t="shared" si="219"/>
        <v>7</v>
      </c>
      <c r="D317" s="250">
        <f t="shared" ref="D317:E324" si="223">SUM(F317+H317+J317+L317+N317+P317+R317+T317+V317+X317+Z317+AB317+AD317+AF317+AH317+AJ317+AL317)</f>
        <v>6</v>
      </c>
      <c r="E317" s="380">
        <f t="shared" si="223"/>
        <v>1</v>
      </c>
      <c r="F317" s="41">
        <f>SUM(ENERO:DICIEMBRE!F317)</f>
        <v>0</v>
      </c>
      <c r="G317" s="41">
        <f>SUM(ENERO:DICIEMBRE!G317)</f>
        <v>0</v>
      </c>
      <c r="H317" s="41">
        <f>SUM(ENERO:DICIEMBRE!H317)</f>
        <v>0</v>
      </c>
      <c r="I317" s="41">
        <f>SUM(ENERO:DICIEMBRE!I317)</f>
        <v>0</v>
      </c>
      <c r="J317" s="41">
        <f>SUM(ENERO:DICIEMBRE!J317)</f>
        <v>0</v>
      </c>
      <c r="K317" s="41">
        <f>SUM(ENERO:DICIEMBRE!K317)</f>
        <v>0</v>
      </c>
      <c r="L317" s="41">
        <f>SUM(ENERO:DICIEMBRE!L317)</f>
        <v>1</v>
      </c>
      <c r="M317" s="41">
        <f>SUM(ENERO:DICIEMBRE!M317)</f>
        <v>1</v>
      </c>
      <c r="N317" s="41">
        <f>SUM(ENERO:DICIEMBRE!N317)</f>
        <v>3</v>
      </c>
      <c r="O317" s="41">
        <f>SUM(ENERO:DICIEMBRE!O317)</f>
        <v>0</v>
      </c>
      <c r="P317" s="41">
        <f>SUM(ENERO:DICIEMBRE!P317)</f>
        <v>1</v>
      </c>
      <c r="Q317" s="41">
        <f>SUM(ENERO:DICIEMBRE!Q317)</f>
        <v>0</v>
      </c>
      <c r="R317" s="41">
        <f>SUM(ENERO:DICIEMBRE!R317)</f>
        <v>0</v>
      </c>
      <c r="S317" s="41">
        <f>SUM(ENERO:DICIEMBRE!S317)</f>
        <v>0</v>
      </c>
      <c r="T317" s="41">
        <f>SUM(ENERO:DICIEMBRE!T317)</f>
        <v>0</v>
      </c>
      <c r="U317" s="41">
        <f>SUM(ENERO:DICIEMBRE!U317)</f>
        <v>0</v>
      </c>
      <c r="V317" s="41">
        <f>SUM(ENERO:DICIEMBRE!V317)</f>
        <v>0</v>
      </c>
      <c r="W317" s="41">
        <f>SUM(ENERO:DICIEMBRE!W317)</f>
        <v>0</v>
      </c>
      <c r="X317" s="41">
        <f>SUM(ENERO:DICIEMBRE!X317)</f>
        <v>1</v>
      </c>
      <c r="Y317" s="41">
        <f>SUM(ENERO:DICIEMBRE!Y317)</f>
        <v>0</v>
      </c>
      <c r="Z317" s="41">
        <f>SUM(ENERO:DICIEMBRE!Z317)</f>
        <v>0</v>
      </c>
      <c r="AA317" s="41">
        <f>SUM(ENERO:DICIEMBRE!AA317)</f>
        <v>0</v>
      </c>
      <c r="AB317" s="41">
        <f>SUM(ENERO:DICIEMBRE!AB317)</f>
        <v>0</v>
      </c>
      <c r="AC317" s="41">
        <f>SUM(ENERO:DICIEMBRE!AC317)</f>
        <v>0</v>
      </c>
      <c r="AD317" s="41">
        <f>SUM(ENERO:DICIEMBRE!AD317)</f>
        <v>0</v>
      </c>
      <c r="AE317" s="41">
        <f>SUM(ENERO:DICIEMBRE!AE317)</f>
        <v>0</v>
      </c>
      <c r="AF317" s="41">
        <f>SUM(ENERO:DICIEMBRE!AF317)</f>
        <v>0</v>
      </c>
      <c r="AG317" s="41">
        <f>SUM(ENERO:DICIEMBRE!AG317)</f>
        <v>0</v>
      </c>
      <c r="AH317" s="41">
        <f>SUM(ENERO:DICIEMBRE!AH317)</f>
        <v>0</v>
      </c>
      <c r="AI317" s="41">
        <f>SUM(ENERO:DICIEMBRE!AI317)</f>
        <v>0</v>
      </c>
      <c r="AJ317" s="41">
        <f>SUM(ENERO:DICIEMBRE!AJ317)</f>
        <v>0</v>
      </c>
      <c r="AK317" s="41">
        <f>SUM(ENERO:DICIEMBRE!AK317)</f>
        <v>0</v>
      </c>
      <c r="AL317" s="41">
        <f>SUM(ENERO:DICIEMBRE!AL317)</f>
        <v>0</v>
      </c>
      <c r="AM317" s="41">
        <f>SUM(ENERO:DICIEMBRE!AM317)</f>
        <v>0</v>
      </c>
      <c r="AN317" s="41">
        <f>SUM(ENERO:DICIEMBRE!AN317)</f>
        <v>0</v>
      </c>
      <c r="AO317" s="41">
        <f>SUM(ENERO:DICIEMBRE!AO317)</f>
        <v>0</v>
      </c>
      <c r="AP317" s="41">
        <f>SUM(ENERO:DICIEMBRE!AP317)</f>
        <v>0</v>
      </c>
      <c r="AQ317" s="41">
        <f>SUM(ENERO:DICIEMBRE!AQ317)</f>
        <v>1</v>
      </c>
      <c r="AR317" s="41">
        <f>SUM(ENERO:DICIEMBRE!AR317)</f>
        <v>0</v>
      </c>
      <c r="AS317" s="41">
        <f>SUM(ENERO:DICIEMBRE!AS317)</f>
        <v>0</v>
      </c>
      <c r="AT317" s="41">
        <f>SUM(ENERO:DICIEMBRE!AT317)</f>
        <v>1</v>
      </c>
      <c r="AU317" s="41">
        <f>SUM(ENERO:DICIEMBRE!AU317)</f>
        <v>0</v>
      </c>
      <c r="AV317" s="41">
        <f>SUM(ENERO:DICIEMBRE!AV317)</f>
        <v>0</v>
      </c>
      <c r="AW317" t="str">
        <f t="shared" si="206"/>
        <v/>
      </c>
      <c r="CA317" s="18" t="str">
        <f t="shared" si="213"/>
        <v/>
      </c>
      <c r="CB317" s="263" t="str">
        <f t="shared" si="214"/>
        <v/>
      </c>
      <c r="CC317" s="263" t="str">
        <f t="shared" si="221"/>
        <v/>
      </c>
      <c r="CD317" s="263" t="str">
        <f t="shared" si="215"/>
        <v/>
      </c>
      <c r="CE317" s="263" t="str">
        <f t="shared" si="216"/>
        <v/>
      </c>
      <c r="CF317" s="263" t="str">
        <f t="shared" si="217"/>
        <v/>
      </c>
      <c r="CG317" s="263" t="str">
        <f t="shared" si="218"/>
        <v/>
      </c>
      <c r="CO317" s="69">
        <f t="shared" si="207"/>
        <v>0</v>
      </c>
      <c r="CP317" s="69">
        <f t="shared" si="208"/>
        <v>0</v>
      </c>
      <c r="CQ317" s="69">
        <f t="shared" si="222"/>
        <v>0</v>
      </c>
      <c r="CR317" s="69">
        <f t="shared" si="209"/>
        <v>0</v>
      </c>
      <c r="CS317" s="69">
        <f t="shared" si="210"/>
        <v>0</v>
      </c>
      <c r="CT317" s="69">
        <f t="shared" si="211"/>
        <v>0</v>
      </c>
      <c r="CU317" s="69">
        <f t="shared" si="212"/>
        <v>0</v>
      </c>
    </row>
    <row r="318" spans="1:99" x14ac:dyDescent="0.25">
      <c r="A318" s="3205"/>
      <c r="B318" s="507" t="s">
        <v>295</v>
      </c>
      <c r="C318" s="210">
        <f t="shared" si="219"/>
        <v>123</v>
      </c>
      <c r="D318" s="252">
        <f t="shared" si="223"/>
        <v>25</v>
      </c>
      <c r="E318" s="396">
        <f t="shared" si="223"/>
        <v>98</v>
      </c>
      <c r="F318" s="41">
        <f>SUM(ENERO:DICIEMBRE!F318)</f>
        <v>0</v>
      </c>
      <c r="G318" s="41">
        <f>SUM(ENERO:DICIEMBRE!G318)</f>
        <v>0</v>
      </c>
      <c r="H318" s="41">
        <f>SUM(ENERO:DICIEMBRE!H318)</f>
        <v>0</v>
      </c>
      <c r="I318" s="41">
        <f>SUM(ENERO:DICIEMBRE!I318)</f>
        <v>0</v>
      </c>
      <c r="J318" s="41">
        <f>SUM(ENERO:DICIEMBRE!J318)</f>
        <v>0</v>
      </c>
      <c r="K318" s="41">
        <f>SUM(ENERO:DICIEMBRE!K318)</f>
        <v>0</v>
      </c>
      <c r="L318" s="41">
        <f>SUM(ENERO:DICIEMBRE!L318)</f>
        <v>1</v>
      </c>
      <c r="M318" s="41">
        <f>SUM(ENERO:DICIEMBRE!M318)</f>
        <v>4</v>
      </c>
      <c r="N318" s="41">
        <f>SUM(ENERO:DICIEMBRE!N318)</f>
        <v>6</v>
      </c>
      <c r="O318" s="41">
        <f>SUM(ENERO:DICIEMBRE!O318)</f>
        <v>10</v>
      </c>
      <c r="P318" s="41">
        <f>SUM(ENERO:DICIEMBRE!P318)</f>
        <v>4</v>
      </c>
      <c r="Q318" s="41">
        <f>SUM(ENERO:DICIEMBRE!Q318)</f>
        <v>17</v>
      </c>
      <c r="R318" s="41">
        <f>SUM(ENERO:DICIEMBRE!R318)</f>
        <v>4</v>
      </c>
      <c r="S318" s="41">
        <f>SUM(ENERO:DICIEMBRE!S318)</f>
        <v>14</v>
      </c>
      <c r="T318" s="41">
        <f>SUM(ENERO:DICIEMBRE!T318)</f>
        <v>2</v>
      </c>
      <c r="U318" s="41">
        <f>SUM(ENERO:DICIEMBRE!U318)</f>
        <v>11</v>
      </c>
      <c r="V318" s="41">
        <f>SUM(ENERO:DICIEMBRE!V318)</f>
        <v>2</v>
      </c>
      <c r="W318" s="41">
        <f>SUM(ENERO:DICIEMBRE!W318)</f>
        <v>11</v>
      </c>
      <c r="X318" s="41">
        <f>SUM(ENERO:DICIEMBRE!X318)</f>
        <v>2</v>
      </c>
      <c r="Y318" s="41">
        <f>SUM(ENERO:DICIEMBRE!Y318)</f>
        <v>7</v>
      </c>
      <c r="Z318" s="41">
        <f>SUM(ENERO:DICIEMBRE!Z318)</f>
        <v>1</v>
      </c>
      <c r="AA318" s="41">
        <f>SUM(ENERO:DICIEMBRE!AA318)</f>
        <v>6</v>
      </c>
      <c r="AB318" s="41">
        <f>SUM(ENERO:DICIEMBRE!AB318)</f>
        <v>1</v>
      </c>
      <c r="AC318" s="41">
        <f>SUM(ENERO:DICIEMBRE!AC318)</f>
        <v>8</v>
      </c>
      <c r="AD318" s="41">
        <f>SUM(ENERO:DICIEMBRE!AD318)</f>
        <v>1</v>
      </c>
      <c r="AE318" s="41">
        <f>SUM(ENERO:DICIEMBRE!AE318)</f>
        <v>5</v>
      </c>
      <c r="AF318" s="41">
        <f>SUM(ENERO:DICIEMBRE!AF318)</f>
        <v>0</v>
      </c>
      <c r="AG318" s="41">
        <f>SUM(ENERO:DICIEMBRE!AG318)</f>
        <v>1</v>
      </c>
      <c r="AH318" s="41">
        <f>SUM(ENERO:DICIEMBRE!AH318)</f>
        <v>0</v>
      </c>
      <c r="AI318" s="41">
        <f>SUM(ENERO:DICIEMBRE!AI318)</f>
        <v>1</v>
      </c>
      <c r="AJ318" s="41">
        <f>SUM(ENERO:DICIEMBRE!AJ318)</f>
        <v>1</v>
      </c>
      <c r="AK318" s="41">
        <f>SUM(ENERO:DICIEMBRE!AK318)</f>
        <v>1</v>
      </c>
      <c r="AL318" s="41">
        <f>SUM(ENERO:DICIEMBRE!AL318)</f>
        <v>0</v>
      </c>
      <c r="AM318" s="41">
        <f>SUM(ENERO:DICIEMBRE!AM318)</f>
        <v>2</v>
      </c>
      <c r="AN318" s="41">
        <f>SUM(ENERO:DICIEMBRE!AN318)</f>
        <v>35</v>
      </c>
      <c r="AO318" s="41">
        <f>SUM(ENERO:DICIEMBRE!AO318)</f>
        <v>30</v>
      </c>
      <c r="AP318" s="41">
        <f>SUM(ENERO:DICIEMBRE!AP318)</f>
        <v>2</v>
      </c>
      <c r="AQ318" s="41">
        <f>SUM(ENERO:DICIEMBRE!AQ318)</f>
        <v>0</v>
      </c>
      <c r="AR318" s="41">
        <f>SUM(ENERO:DICIEMBRE!AR318)</f>
        <v>0</v>
      </c>
      <c r="AS318" s="41">
        <f>SUM(ENERO:DICIEMBRE!AS318)</f>
        <v>0</v>
      </c>
      <c r="AT318" s="41">
        <f>SUM(ENERO:DICIEMBRE!AT318)</f>
        <v>2</v>
      </c>
      <c r="AU318" s="41">
        <f>SUM(ENERO:DICIEMBRE!AU318)</f>
        <v>0</v>
      </c>
      <c r="AV318" s="41">
        <f>SUM(ENERO:DICIEMBRE!AV318)</f>
        <v>0</v>
      </c>
      <c r="AW318" t="str">
        <f t="shared" si="206"/>
        <v/>
      </c>
      <c r="CA318" s="18" t="str">
        <f t="shared" si="213"/>
        <v/>
      </c>
      <c r="CB318" s="263" t="str">
        <f t="shared" si="214"/>
        <v/>
      </c>
      <c r="CC318" s="263" t="str">
        <f t="shared" si="221"/>
        <v/>
      </c>
      <c r="CD318" s="263" t="str">
        <f t="shared" si="215"/>
        <v/>
      </c>
      <c r="CE318" s="263" t="str">
        <f t="shared" si="216"/>
        <v/>
      </c>
      <c r="CF318" s="263" t="str">
        <f t="shared" si="217"/>
        <v/>
      </c>
      <c r="CG318" s="263" t="str">
        <f t="shared" si="218"/>
        <v/>
      </c>
      <c r="CO318" s="69">
        <f t="shared" si="207"/>
        <v>0</v>
      </c>
      <c r="CP318" s="69">
        <f t="shared" si="208"/>
        <v>0</v>
      </c>
      <c r="CQ318" s="69">
        <f t="shared" si="222"/>
        <v>0</v>
      </c>
      <c r="CR318" s="69">
        <f t="shared" si="209"/>
        <v>0</v>
      </c>
      <c r="CS318" s="69">
        <f t="shared" si="210"/>
        <v>0</v>
      </c>
      <c r="CT318" s="69">
        <f t="shared" si="211"/>
        <v>0</v>
      </c>
      <c r="CU318" s="69">
        <f t="shared" si="212"/>
        <v>0</v>
      </c>
    </row>
    <row r="319" spans="1:99" x14ac:dyDescent="0.25">
      <c r="A319" s="3205"/>
      <c r="B319" s="507" t="s">
        <v>296</v>
      </c>
      <c r="C319" s="210">
        <f t="shared" si="219"/>
        <v>8</v>
      </c>
      <c r="D319" s="252">
        <f t="shared" si="223"/>
        <v>0</v>
      </c>
      <c r="E319" s="396">
        <f t="shared" si="223"/>
        <v>8</v>
      </c>
      <c r="F319" s="41">
        <f>SUM(ENERO:DICIEMBRE!F319)</f>
        <v>0</v>
      </c>
      <c r="G319" s="41">
        <f>SUM(ENERO:DICIEMBRE!G319)</f>
        <v>0</v>
      </c>
      <c r="H319" s="41">
        <f>SUM(ENERO:DICIEMBRE!H319)</f>
        <v>0</v>
      </c>
      <c r="I319" s="41">
        <f>SUM(ENERO:DICIEMBRE!I319)</f>
        <v>0</v>
      </c>
      <c r="J319" s="41">
        <f>SUM(ENERO:DICIEMBRE!J319)</f>
        <v>0</v>
      </c>
      <c r="K319" s="41">
        <f>SUM(ENERO:DICIEMBRE!K319)</f>
        <v>0</v>
      </c>
      <c r="L319" s="41">
        <f>SUM(ENERO:DICIEMBRE!L319)</f>
        <v>0</v>
      </c>
      <c r="M319" s="41">
        <f>SUM(ENERO:DICIEMBRE!M319)</f>
        <v>2</v>
      </c>
      <c r="N319" s="41">
        <f>SUM(ENERO:DICIEMBRE!N319)</f>
        <v>0</v>
      </c>
      <c r="O319" s="41">
        <f>SUM(ENERO:DICIEMBRE!O319)</f>
        <v>3</v>
      </c>
      <c r="P319" s="41">
        <f>SUM(ENERO:DICIEMBRE!P319)</f>
        <v>0</v>
      </c>
      <c r="Q319" s="41">
        <f>SUM(ENERO:DICIEMBRE!Q319)</f>
        <v>0</v>
      </c>
      <c r="R319" s="41">
        <f>SUM(ENERO:DICIEMBRE!R319)</f>
        <v>0</v>
      </c>
      <c r="S319" s="41">
        <f>SUM(ENERO:DICIEMBRE!S319)</f>
        <v>1</v>
      </c>
      <c r="T319" s="41">
        <f>SUM(ENERO:DICIEMBRE!T319)</f>
        <v>0</v>
      </c>
      <c r="U319" s="41">
        <f>SUM(ENERO:DICIEMBRE!U319)</f>
        <v>0</v>
      </c>
      <c r="V319" s="41">
        <f>SUM(ENERO:DICIEMBRE!V319)</f>
        <v>0</v>
      </c>
      <c r="W319" s="41">
        <f>SUM(ENERO:DICIEMBRE!W319)</f>
        <v>0</v>
      </c>
      <c r="X319" s="41">
        <f>SUM(ENERO:DICIEMBRE!X319)</f>
        <v>0</v>
      </c>
      <c r="Y319" s="41">
        <f>SUM(ENERO:DICIEMBRE!Y319)</f>
        <v>0</v>
      </c>
      <c r="Z319" s="41">
        <f>SUM(ENERO:DICIEMBRE!Z319)</f>
        <v>0</v>
      </c>
      <c r="AA319" s="41">
        <f>SUM(ENERO:DICIEMBRE!AA319)</f>
        <v>2</v>
      </c>
      <c r="AB319" s="41">
        <f>SUM(ENERO:DICIEMBRE!AB319)</f>
        <v>0</v>
      </c>
      <c r="AC319" s="41">
        <f>SUM(ENERO:DICIEMBRE!AC319)</f>
        <v>0</v>
      </c>
      <c r="AD319" s="41">
        <f>SUM(ENERO:DICIEMBRE!AD319)</f>
        <v>0</v>
      </c>
      <c r="AE319" s="41">
        <f>SUM(ENERO:DICIEMBRE!AE319)</f>
        <v>0</v>
      </c>
      <c r="AF319" s="41">
        <f>SUM(ENERO:DICIEMBRE!AF319)</f>
        <v>0</v>
      </c>
      <c r="AG319" s="41">
        <f>SUM(ENERO:DICIEMBRE!AG319)</f>
        <v>0</v>
      </c>
      <c r="AH319" s="41">
        <f>SUM(ENERO:DICIEMBRE!AH319)</f>
        <v>0</v>
      </c>
      <c r="AI319" s="41">
        <f>SUM(ENERO:DICIEMBRE!AI319)</f>
        <v>0</v>
      </c>
      <c r="AJ319" s="41">
        <f>SUM(ENERO:DICIEMBRE!AJ319)</f>
        <v>0</v>
      </c>
      <c r="AK319" s="41">
        <f>SUM(ENERO:DICIEMBRE!AK319)</f>
        <v>0</v>
      </c>
      <c r="AL319" s="41">
        <f>SUM(ENERO:DICIEMBRE!AL319)</f>
        <v>0</v>
      </c>
      <c r="AM319" s="41">
        <f>SUM(ENERO:DICIEMBRE!AM319)</f>
        <v>0</v>
      </c>
      <c r="AN319" s="41">
        <f>SUM(ENERO:DICIEMBRE!AN319)</f>
        <v>4</v>
      </c>
      <c r="AO319" s="41">
        <f>SUM(ENERO:DICIEMBRE!AO319)</f>
        <v>4</v>
      </c>
      <c r="AP319" s="41">
        <f>SUM(ENERO:DICIEMBRE!AP319)</f>
        <v>0</v>
      </c>
      <c r="AQ319" s="41">
        <f>SUM(ENERO:DICIEMBRE!AQ319)</f>
        <v>0</v>
      </c>
      <c r="AR319" s="41">
        <f>SUM(ENERO:DICIEMBRE!AR319)</f>
        <v>0</v>
      </c>
      <c r="AS319" s="41">
        <f>SUM(ENERO:DICIEMBRE!AS319)</f>
        <v>0</v>
      </c>
      <c r="AT319" s="41">
        <f>SUM(ENERO:DICIEMBRE!AT319)</f>
        <v>0</v>
      </c>
      <c r="AU319" s="41">
        <f>SUM(ENERO:DICIEMBRE!AU319)</f>
        <v>0</v>
      </c>
      <c r="AV319" s="41">
        <f>SUM(ENERO:DICIEMBRE!AV319)</f>
        <v>0</v>
      </c>
      <c r="AW319" t="str">
        <f t="shared" si="206"/>
        <v/>
      </c>
      <c r="CA319" s="18" t="str">
        <f t="shared" si="213"/>
        <v/>
      </c>
      <c r="CB319" s="263" t="str">
        <f t="shared" si="214"/>
        <v/>
      </c>
      <c r="CC319" s="263" t="str">
        <f t="shared" si="221"/>
        <v/>
      </c>
      <c r="CD319" s="263" t="str">
        <f t="shared" si="215"/>
        <v/>
      </c>
      <c r="CE319" s="263" t="str">
        <f t="shared" si="216"/>
        <v/>
      </c>
      <c r="CF319" s="263" t="str">
        <f t="shared" si="217"/>
        <v/>
      </c>
      <c r="CG319" s="263" t="str">
        <f t="shared" si="218"/>
        <v/>
      </c>
      <c r="CO319" s="69">
        <f t="shared" si="207"/>
        <v>0</v>
      </c>
      <c r="CP319" s="69">
        <f t="shared" si="208"/>
        <v>0</v>
      </c>
      <c r="CQ319" s="69">
        <f t="shared" si="222"/>
        <v>0</v>
      </c>
      <c r="CR319" s="69">
        <f t="shared" si="209"/>
        <v>0</v>
      </c>
      <c r="CS319" s="69">
        <f t="shared" si="210"/>
        <v>0</v>
      </c>
      <c r="CT319" s="69">
        <f t="shared" si="211"/>
        <v>0</v>
      </c>
      <c r="CU319" s="69">
        <f t="shared" si="212"/>
        <v>0</v>
      </c>
    </row>
    <row r="320" spans="1:99" x14ac:dyDescent="0.25">
      <c r="A320" s="3205"/>
      <c r="B320" s="507" t="s">
        <v>297</v>
      </c>
      <c r="C320" s="210">
        <f t="shared" si="219"/>
        <v>5</v>
      </c>
      <c r="D320" s="252">
        <f t="shared" si="223"/>
        <v>3</v>
      </c>
      <c r="E320" s="396">
        <f t="shared" si="223"/>
        <v>2</v>
      </c>
      <c r="F320" s="41">
        <f>SUM(ENERO:DICIEMBRE!F320)</f>
        <v>0</v>
      </c>
      <c r="G320" s="41">
        <f>SUM(ENERO:DICIEMBRE!G320)</f>
        <v>0</v>
      </c>
      <c r="H320" s="41">
        <f>SUM(ENERO:DICIEMBRE!H320)</f>
        <v>0</v>
      </c>
      <c r="I320" s="41">
        <f>SUM(ENERO:DICIEMBRE!I320)</f>
        <v>0</v>
      </c>
      <c r="J320" s="41">
        <f>SUM(ENERO:DICIEMBRE!J320)</f>
        <v>0</v>
      </c>
      <c r="K320" s="41">
        <f>SUM(ENERO:DICIEMBRE!K320)</f>
        <v>0</v>
      </c>
      <c r="L320" s="41">
        <f>SUM(ENERO:DICIEMBRE!L320)</f>
        <v>0</v>
      </c>
      <c r="M320" s="41">
        <f>SUM(ENERO:DICIEMBRE!M320)</f>
        <v>0</v>
      </c>
      <c r="N320" s="41">
        <f>SUM(ENERO:DICIEMBRE!N320)</f>
        <v>2</v>
      </c>
      <c r="O320" s="41">
        <f>SUM(ENERO:DICIEMBRE!O320)</f>
        <v>1</v>
      </c>
      <c r="P320" s="41">
        <f>SUM(ENERO:DICIEMBRE!P320)</f>
        <v>0</v>
      </c>
      <c r="Q320" s="41">
        <f>SUM(ENERO:DICIEMBRE!Q320)</f>
        <v>0</v>
      </c>
      <c r="R320" s="41">
        <f>SUM(ENERO:DICIEMBRE!R320)</f>
        <v>1</v>
      </c>
      <c r="S320" s="41">
        <f>SUM(ENERO:DICIEMBRE!S320)</f>
        <v>0</v>
      </c>
      <c r="T320" s="41">
        <f>SUM(ENERO:DICIEMBRE!T320)</f>
        <v>0</v>
      </c>
      <c r="U320" s="41">
        <f>SUM(ENERO:DICIEMBRE!U320)</f>
        <v>0</v>
      </c>
      <c r="V320" s="41">
        <f>SUM(ENERO:DICIEMBRE!V320)</f>
        <v>0</v>
      </c>
      <c r="W320" s="41">
        <f>SUM(ENERO:DICIEMBRE!W320)</f>
        <v>0</v>
      </c>
      <c r="X320" s="41">
        <f>SUM(ENERO:DICIEMBRE!X320)</f>
        <v>0</v>
      </c>
      <c r="Y320" s="41">
        <f>SUM(ENERO:DICIEMBRE!Y320)</f>
        <v>1</v>
      </c>
      <c r="Z320" s="41">
        <f>SUM(ENERO:DICIEMBRE!Z320)</f>
        <v>0</v>
      </c>
      <c r="AA320" s="41">
        <f>SUM(ENERO:DICIEMBRE!AA320)</f>
        <v>0</v>
      </c>
      <c r="AB320" s="41">
        <f>SUM(ENERO:DICIEMBRE!AB320)</f>
        <v>0</v>
      </c>
      <c r="AC320" s="41">
        <f>SUM(ENERO:DICIEMBRE!AC320)</f>
        <v>0</v>
      </c>
      <c r="AD320" s="41">
        <f>SUM(ENERO:DICIEMBRE!AD320)</f>
        <v>0</v>
      </c>
      <c r="AE320" s="41">
        <f>SUM(ENERO:DICIEMBRE!AE320)</f>
        <v>0</v>
      </c>
      <c r="AF320" s="41">
        <f>SUM(ENERO:DICIEMBRE!AF320)</f>
        <v>0</v>
      </c>
      <c r="AG320" s="41">
        <f>SUM(ENERO:DICIEMBRE!AG320)</f>
        <v>0</v>
      </c>
      <c r="AH320" s="41">
        <f>SUM(ENERO:DICIEMBRE!AH320)</f>
        <v>0</v>
      </c>
      <c r="AI320" s="41">
        <f>SUM(ENERO:DICIEMBRE!AI320)</f>
        <v>0</v>
      </c>
      <c r="AJ320" s="41">
        <f>SUM(ENERO:DICIEMBRE!AJ320)</f>
        <v>0</v>
      </c>
      <c r="AK320" s="41">
        <f>SUM(ENERO:DICIEMBRE!AK320)</f>
        <v>0</v>
      </c>
      <c r="AL320" s="41">
        <f>SUM(ENERO:DICIEMBRE!AL320)</f>
        <v>0</v>
      </c>
      <c r="AM320" s="41">
        <f>SUM(ENERO:DICIEMBRE!AM320)</f>
        <v>0</v>
      </c>
      <c r="AN320" s="41">
        <f>SUM(ENERO:DICIEMBRE!AN320)</f>
        <v>0</v>
      </c>
      <c r="AO320" s="41">
        <f>SUM(ENERO:DICIEMBRE!AO320)</f>
        <v>0</v>
      </c>
      <c r="AP320" s="41">
        <f>SUM(ENERO:DICIEMBRE!AP320)</f>
        <v>0</v>
      </c>
      <c r="AQ320" s="41">
        <f>SUM(ENERO:DICIEMBRE!AQ320)</f>
        <v>0</v>
      </c>
      <c r="AR320" s="41">
        <f>SUM(ENERO:DICIEMBRE!AR320)</f>
        <v>0</v>
      </c>
      <c r="AS320" s="41">
        <f>SUM(ENERO:DICIEMBRE!AS320)</f>
        <v>0</v>
      </c>
      <c r="AT320" s="41">
        <f>SUM(ENERO:DICIEMBRE!AT320)</f>
        <v>0</v>
      </c>
      <c r="AU320" s="41">
        <f>SUM(ENERO:DICIEMBRE!AU320)</f>
        <v>0</v>
      </c>
      <c r="AV320" s="41">
        <f>SUM(ENERO:DICIEMBRE!AV320)</f>
        <v>0</v>
      </c>
      <c r="AW320" t="str">
        <f t="shared" si="206"/>
        <v/>
      </c>
      <c r="CA320" s="18" t="str">
        <f t="shared" si="213"/>
        <v/>
      </c>
      <c r="CB320" s="263" t="str">
        <f t="shared" si="214"/>
        <v/>
      </c>
      <c r="CC320" s="263" t="str">
        <f t="shared" si="221"/>
        <v/>
      </c>
      <c r="CD320" s="263" t="str">
        <f t="shared" si="215"/>
        <v/>
      </c>
      <c r="CE320" s="263" t="str">
        <f t="shared" si="216"/>
        <v/>
      </c>
      <c r="CF320" s="263" t="str">
        <f t="shared" si="217"/>
        <v/>
      </c>
      <c r="CG320" s="263" t="str">
        <f t="shared" si="218"/>
        <v/>
      </c>
      <c r="CO320" s="69">
        <f t="shared" si="207"/>
        <v>0</v>
      </c>
      <c r="CP320" s="69">
        <f t="shared" si="208"/>
        <v>0</v>
      </c>
      <c r="CQ320" s="69">
        <f t="shared" si="222"/>
        <v>0</v>
      </c>
      <c r="CR320" s="69">
        <f t="shared" si="209"/>
        <v>0</v>
      </c>
      <c r="CS320" s="69">
        <f t="shared" si="210"/>
        <v>0</v>
      </c>
      <c r="CT320" s="69">
        <f t="shared" si="211"/>
        <v>0</v>
      </c>
      <c r="CU320" s="69">
        <f t="shared" si="212"/>
        <v>0</v>
      </c>
    </row>
    <row r="321" spans="1:99" x14ac:dyDescent="0.25">
      <c r="A321" s="3205"/>
      <c r="B321" s="507" t="s">
        <v>298</v>
      </c>
      <c r="C321" s="210">
        <f t="shared" si="219"/>
        <v>0</v>
      </c>
      <c r="D321" s="252">
        <f t="shared" si="223"/>
        <v>0</v>
      </c>
      <c r="E321" s="396">
        <f t="shared" si="223"/>
        <v>0</v>
      </c>
      <c r="F321" s="41">
        <f>SUM(ENERO:DICIEMBRE!F321)</f>
        <v>0</v>
      </c>
      <c r="G321" s="41">
        <f>SUM(ENERO:DICIEMBRE!G321)</f>
        <v>0</v>
      </c>
      <c r="H321" s="41">
        <f>SUM(ENERO:DICIEMBRE!H321)</f>
        <v>0</v>
      </c>
      <c r="I321" s="41">
        <f>SUM(ENERO:DICIEMBRE!I321)</f>
        <v>0</v>
      </c>
      <c r="J321" s="41">
        <f>SUM(ENERO:DICIEMBRE!J321)</f>
        <v>0</v>
      </c>
      <c r="K321" s="41">
        <f>SUM(ENERO:DICIEMBRE!K321)</f>
        <v>0</v>
      </c>
      <c r="L321" s="41">
        <f>SUM(ENERO:DICIEMBRE!L321)</f>
        <v>0</v>
      </c>
      <c r="M321" s="41">
        <f>SUM(ENERO:DICIEMBRE!M321)</f>
        <v>0</v>
      </c>
      <c r="N321" s="41">
        <f>SUM(ENERO:DICIEMBRE!N321)</f>
        <v>0</v>
      </c>
      <c r="O321" s="41">
        <f>SUM(ENERO:DICIEMBRE!O321)</f>
        <v>0</v>
      </c>
      <c r="P321" s="41">
        <f>SUM(ENERO:DICIEMBRE!P321)</f>
        <v>0</v>
      </c>
      <c r="Q321" s="41">
        <f>SUM(ENERO:DICIEMBRE!Q321)</f>
        <v>0</v>
      </c>
      <c r="R321" s="41">
        <f>SUM(ENERO:DICIEMBRE!R321)</f>
        <v>0</v>
      </c>
      <c r="S321" s="41">
        <f>SUM(ENERO:DICIEMBRE!S321)</f>
        <v>0</v>
      </c>
      <c r="T321" s="41">
        <f>SUM(ENERO:DICIEMBRE!T321)</f>
        <v>0</v>
      </c>
      <c r="U321" s="41">
        <f>SUM(ENERO:DICIEMBRE!U321)</f>
        <v>0</v>
      </c>
      <c r="V321" s="41">
        <f>SUM(ENERO:DICIEMBRE!V321)</f>
        <v>0</v>
      </c>
      <c r="W321" s="41">
        <f>SUM(ENERO:DICIEMBRE!W321)</f>
        <v>0</v>
      </c>
      <c r="X321" s="41">
        <f>SUM(ENERO:DICIEMBRE!X321)</f>
        <v>0</v>
      </c>
      <c r="Y321" s="41">
        <f>SUM(ENERO:DICIEMBRE!Y321)</f>
        <v>0</v>
      </c>
      <c r="Z321" s="41">
        <f>SUM(ENERO:DICIEMBRE!Z321)</f>
        <v>0</v>
      </c>
      <c r="AA321" s="41">
        <f>SUM(ENERO:DICIEMBRE!AA321)</f>
        <v>0</v>
      </c>
      <c r="AB321" s="41">
        <f>SUM(ENERO:DICIEMBRE!AB321)</f>
        <v>0</v>
      </c>
      <c r="AC321" s="41">
        <f>SUM(ENERO:DICIEMBRE!AC321)</f>
        <v>0</v>
      </c>
      <c r="AD321" s="41">
        <f>SUM(ENERO:DICIEMBRE!AD321)</f>
        <v>0</v>
      </c>
      <c r="AE321" s="41">
        <f>SUM(ENERO:DICIEMBRE!AE321)</f>
        <v>0</v>
      </c>
      <c r="AF321" s="41">
        <f>SUM(ENERO:DICIEMBRE!AF321)</f>
        <v>0</v>
      </c>
      <c r="AG321" s="41">
        <f>SUM(ENERO:DICIEMBRE!AG321)</f>
        <v>0</v>
      </c>
      <c r="AH321" s="41">
        <f>SUM(ENERO:DICIEMBRE!AH321)</f>
        <v>0</v>
      </c>
      <c r="AI321" s="41">
        <f>SUM(ENERO:DICIEMBRE!AI321)</f>
        <v>0</v>
      </c>
      <c r="AJ321" s="41">
        <f>SUM(ENERO:DICIEMBRE!AJ321)</f>
        <v>0</v>
      </c>
      <c r="AK321" s="41">
        <f>SUM(ENERO:DICIEMBRE!AK321)</f>
        <v>0</v>
      </c>
      <c r="AL321" s="41">
        <f>SUM(ENERO:DICIEMBRE!AL321)</f>
        <v>0</v>
      </c>
      <c r="AM321" s="41">
        <f>SUM(ENERO:DICIEMBRE!AM321)</f>
        <v>0</v>
      </c>
      <c r="AN321" s="41">
        <f>SUM(ENERO:DICIEMBRE!AN321)</f>
        <v>0</v>
      </c>
      <c r="AO321" s="41">
        <f>SUM(ENERO:DICIEMBRE!AO321)</f>
        <v>0</v>
      </c>
      <c r="AP321" s="41">
        <f>SUM(ENERO:DICIEMBRE!AP321)</f>
        <v>0</v>
      </c>
      <c r="AQ321" s="41">
        <f>SUM(ENERO:DICIEMBRE!AQ321)</f>
        <v>0</v>
      </c>
      <c r="AR321" s="41">
        <f>SUM(ENERO:DICIEMBRE!AR321)</f>
        <v>0</v>
      </c>
      <c r="AS321" s="41">
        <f>SUM(ENERO:DICIEMBRE!AS321)</f>
        <v>0</v>
      </c>
      <c r="AT321" s="41">
        <f>SUM(ENERO:DICIEMBRE!AT321)</f>
        <v>0</v>
      </c>
      <c r="AU321" s="41">
        <f>SUM(ENERO:DICIEMBRE!AU321)</f>
        <v>0</v>
      </c>
      <c r="AV321" s="41">
        <f>SUM(ENERO:DICIEMBRE!AV321)</f>
        <v>0</v>
      </c>
      <c r="AW321" t="str">
        <f t="shared" si="206"/>
        <v/>
      </c>
      <c r="CA321" s="18" t="str">
        <f t="shared" si="213"/>
        <v/>
      </c>
      <c r="CB321" s="263" t="str">
        <f t="shared" si="214"/>
        <v/>
      </c>
      <c r="CC321" s="263" t="str">
        <f t="shared" si="221"/>
        <v/>
      </c>
      <c r="CD321" s="263" t="str">
        <f t="shared" si="215"/>
        <v/>
      </c>
      <c r="CE321" s="263" t="str">
        <f t="shared" si="216"/>
        <v/>
      </c>
      <c r="CF321" s="263" t="str">
        <f t="shared" si="217"/>
        <v/>
      </c>
      <c r="CG321" s="263" t="str">
        <f t="shared" si="218"/>
        <v/>
      </c>
      <c r="CO321" s="69">
        <f t="shared" si="207"/>
        <v>0</v>
      </c>
      <c r="CP321" s="69">
        <f t="shared" si="208"/>
        <v>0</v>
      </c>
      <c r="CQ321" s="69">
        <f t="shared" si="222"/>
        <v>0</v>
      </c>
      <c r="CR321" s="69">
        <f t="shared" si="209"/>
        <v>0</v>
      </c>
      <c r="CS321" s="69">
        <f t="shared" si="210"/>
        <v>0</v>
      </c>
      <c r="CT321" s="69">
        <f t="shared" si="211"/>
        <v>0</v>
      </c>
      <c r="CU321" s="69">
        <f t="shared" si="212"/>
        <v>0</v>
      </c>
    </row>
    <row r="322" spans="1:99" x14ac:dyDescent="0.25">
      <c r="A322" s="3205"/>
      <c r="B322" s="507" t="s">
        <v>299</v>
      </c>
      <c r="C322" s="210">
        <f t="shared" si="219"/>
        <v>0</v>
      </c>
      <c r="D322" s="252">
        <f t="shared" si="223"/>
        <v>0</v>
      </c>
      <c r="E322" s="396">
        <f t="shared" si="223"/>
        <v>0</v>
      </c>
      <c r="F322" s="41">
        <f>SUM(ENERO:DICIEMBRE!F322)</f>
        <v>0</v>
      </c>
      <c r="G322" s="41">
        <f>SUM(ENERO:DICIEMBRE!G322)</f>
        <v>0</v>
      </c>
      <c r="H322" s="41">
        <f>SUM(ENERO:DICIEMBRE!H322)</f>
        <v>0</v>
      </c>
      <c r="I322" s="41">
        <f>SUM(ENERO:DICIEMBRE!I322)</f>
        <v>0</v>
      </c>
      <c r="J322" s="41">
        <f>SUM(ENERO:DICIEMBRE!J322)</f>
        <v>0</v>
      </c>
      <c r="K322" s="41">
        <f>SUM(ENERO:DICIEMBRE!K322)</f>
        <v>0</v>
      </c>
      <c r="L322" s="41">
        <f>SUM(ENERO:DICIEMBRE!L322)</f>
        <v>0</v>
      </c>
      <c r="M322" s="41">
        <f>SUM(ENERO:DICIEMBRE!M322)</f>
        <v>0</v>
      </c>
      <c r="N322" s="41">
        <f>SUM(ENERO:DICIEMBRE!N322)</f>
        <v>0</v>
      </c>
      <c r="O322" s="41">
        <f>SUM(ENERO:DICIEMBRE!O322)</f>
        <v>0</v>
      </c>
      <c r="P322" s="41">
        <f>SUM(ENERO:DICIEMBRE!P322)</f>
        <v>0</v>
      </c>
      <c r="Q322" s="41">
        <f>SUM(ENERO:DICIEMBRE!Q322)</f>
        <v>0</v>
      </c>
      <c r="R322" s="41">
        <f>SUM(ENERO:DICIEMBRE!R322)</f>
        <v>0</v>
      </c>
      <c r="S322" s="41">
        <f>SUM(ENERO:DICIEMBRE!S322)</f>
        <v>0</v>
      </c>
      <c r="T322" s="41">
        <f>SUM(ENERO:DICIEMBRE!T322)</f>
        <v>0</v>
      </c>
      <c r="U322" s="41">
        <f>SUM(ENERO:DICIEMBRE!U322)</f>
        <v>0</v>
      </c>
      <c r="V322" s="41">
        <f>SUM(ENERO:DICIEMBRE!V322)</f>
        <v>0</v>
      </c>
      <c r="W322" s="41">
        <f>SUM(ENERO:DICIEMBRE!W322)</f>
        <v>0</v>
      </c>
      <c r="X322" s="41">
        <f>SUM(ENERO:DICIEMBRE!X322)</f>
        <v>0</v>
      </c>
      <c r="Y322" s="41">
        <f>SUM(ENERO:DICIEMBRE!Y322)</f>
        <v>0</v>
      </c>
      <c r="Z322" s="41">
        <f>SUM(ENERO:DICIEMBRE!Z322)</f>
        <v>0</v>
      </c>
      <c r="AA322" s="41">
        <f>SUM(ENERO:DICIEMBRE!AA322)</f>
        <v>0</v>
      </c>
      <c r="AB322" s="41">
        <f>SUM(ENERO:DICIEMBRE!AB322)</f>
        <v>0</v>
      </c>
      <c r="AC322" s="41">
        <f>SUM(ENERO:DICIEMBRE!AC322)</f>
        <v>0</v>
      </c>
      <c r="AD322" s="41">
        <f>SUM(ENERO:DICIEMBRE!AD322)</f>
        <v>0</v>
      </c>
      <c r="AE322" s="41">
        <f>SUM(ENERO:DICIEMBRE!AE322)</f>
        <v>0</v>
      </c>
      <c r="AF322" s="41">
        <f>SUM(ENERO:DICIEMBRE!AF322)</f>
        <v>0</v>
      </c>
      <c r="AG322" s="41">
        <f>SUM(ENERO:DICIEMBRE!AG322)</f>
        <v>0</v>
      </c>
      <c r="AH322" s="41">
        <f>SUM(ENERO:DICIEMBRE!AH322)</f>
        <v>0</v>
      </c>
      <c r="AI322" s="41">
        <f>SUM(ENERO:DICIEMBRE!AI322)</f>
        <v>0</v>
      </c>
      <c r="AJ322" s="41">
        <f>SUM(ENERO:DICIEMBRE!AJ322)</f>
        <v>0</v>
      </c>
      <c r="AK322" s="41">
        <f>SUM(ENERO:DICIEMBRE!AK322)</f>
        <v>0</v>
      </c>
      <c r="AL322" s="41">
        <f>SUM(ENERO:DICIEMBRE!AL322)</f>
        <v>0</v>
      </c>
      <c r="AM322" s="41">
        <f>SUM(ENERO:DICIEMBRE!AM322)</f>
        <v>0</v>
      </c>
      <c r="AN322" s="41">
        <f>SUM(ENERO:DICIEMBRE!AN322)</f>
        <v>0</v>
      </c>
      <c r="AO322" s="41">
        <f>SUM(ENERO:DICIEMBRE!AO322)</f>
        <v>0</v>
      </c>
      <c r="AP322" s="41">
        <f>SUM(ENERO:DICIEMBRE!AP322)</f>
        <v>0</v>
      </c>
      <c r="AQ322" s="41">
        <f>SUM(ENERO:DICIEMBRE!AQ322)</f>
        <v>0</v>
      </c>
      <c r="AR322" s="41">
        <f>SUM(ENERO:DICIEMBRE!AR322)</f>
        <v>0</v>
      </c>
      <c r="AS322" s="41">
        <f>SUM(ENERO:DICIEMBRE!AS322)</f>
        <v>0</v>
      </c>
      <c r="AT322" s="41">
        <f>SUM(ENERO:DICIEMBRE!AT322)</f>
        <v>0</v>
      </c>
      <c r="AU322" s="41">
        <f>SUM(ENERO:DICIEMBRE!AU322)</f>
        <v>0</v>
      </c>
      <c r="AV322" s="41">
        <f>SUM(ENERO:DICIEMBRE!AV322)</f>
        <v>0</v>
      </c>
      <c r="AW322" t="str">
        <f t="shared" si="206"/>
        <v/>
      </c>
      <c r="CA322" s="18" t="str">
        <f t="shared" si="213"/>
        <v/>
      </c>
      <c r="CB322" s="263" t="str">
        <f t="shared" si="214"/>
        <v/>
      </c>
      <c r="CC322" s="263" t="str">
        <f t="shared" si="221"/>
        <v/>
      </c>
      <c r="CD322" s="263" t="str">
        <f t="shared" si="215"/>
        <v/>
      </c>
      <c r="CE322" s="263" t="str">
        <f t="shared" si="216"/>
        <v/>
      </c>
      <c r="CF322" s="263" t="str">
        <f t="shared" si="217"/>
        <v/>
      </c>
      <c r="CG322" s="263" t="str">
        <f t="shared" si="218"/>
        <v/>
      </c>
      <c r="CO322" s="69">
        <f t="shared" si="207"/>
        <v>0</v>
      </c>
      <c r="CP322" s="69">
        <f t="shared" si="208"/>
        <v>0</v>
      </c>
      <c r="CQ322" s="69">
        <f t="shared" si="222"/>
        <v>0</v>
      </c>
      <c r="CR322" s="69">
        <f t="shared" si="209"/>
        <v>0</v>
      </c>
      <c r="CS322" s="69">
        <f t="shared" si="210"/>
        <v>0</v>
      </c>
      <c r="CT322" s="69">
        <f t="shared" si="211"/>
        <v>0</v>
      </c>
      <c r="CU322" s="69">
        <f t="shared" si="212"/>
        <v>0</v>
      </c>
    </row>
    <row r="323" spans="1:99" x14ac:dyDescent="0.25">
      <c r="A323" s="3205"/>
      <c r="B323" s="507" t="s">
        <v>300</v>
      </c>
      <c r="C323" s="210">
        <f t="shared" si="219"/>
        <v>0</v>
      </c>
      <c r="D323" s="252">
        <f t="shared" si="223"/>
        <v>0</v>
      </c>
      <c r="E323" s="396">
        <f t="shared" si="223"/>
        <v>0</v>
      </c>
      <c r="F323" s="41">
        <f>SUM(ENERO:DICIEMBRE!F323)</f>
        <v>0</v>
      </c>
      <c r="G323" s="41">
        <f>SUM(ENERO:DICIEMBRE!G323)</f>
        <v>0</v>
      </c>
      <c r="H323" s="41">
        <f>SUM(ENERO:DICIEMBRE!H323)</f>
        <v>0</v>
      </c>
      <c r="I323" s="41">
        <f>SUM(ENERO:DICIEMBRE!I323)</f>
        <v>0</v>
      </c>
      <c r="J323" s="41">
        <f>SUM(ENERO:DICIEMBRE!J323)</f>
        <v>0</v>
      </c>
      <c r="K323" s="41">
        <f>SUM(ENERO:DICIEMBRE!K323)</f>
        <v>0</v>
      </c>
      <c r="L323" s="41">
        <f>SUM(ENERO:DICIEMBRE!L323)</f>
        <v>0</v>
      </c>
      <c r="M323" s="41">
        <f>SUM(ENERO:DICIEMBRE!M323)</f>
        <v>0</v>
      </c>
      <c r="N323" s="41">
        <f>SUM(ENERO:DICIEMBRE!N323)</f>
        <v>0</v>
      </c>
      <c r="O323" s="41">
        <f>SUM(ENERO:DICIEMBRE!O323)</f>
        <v>0</v>
      </c>
      <c r="P323" s="41">
        <f>SUM(ENERO:DICIEMBRE!P323)</f>
        <v>0</v>
      </c>
      <c r="Q323" s="41">
        <f>SUM(ENERO:DICIEMBRE!Q323)</f>
        <v>0</v>
      </c>
      <c r="R323" s="41">
        <f>SUM(ENERO:DICIEMBRE!R323)</f>
        <v>0</v>
      </c>
      <c r="S323" s="41">
        <f>SUM(ENERO:DICIEMBRE!S323)</f>
        <v>0</v>
      </c>
      <c r="T323" s="41">
        <f>SUM(ENERO:DICIEMBRE!T323)</f>
        <v>0</v>
      </c>
      <c r="U323" s="41">
        <f>SUM(ENERO:DICIEMBRE!U323)</f>
        <v>0</v>
      </c>
      <c r="V323" s="41">
        <f>SUM(ENERO:DICIEMBRE!V323)</f>
        <v>0</v>
      </c>
      <c r="W323" s="41">
        <f>SUM(ENERO:DICIEMBRE!W323)</f>
        <v>0</v>
      </c>
      <c r="X323" s="41">
        <f>SUM(ENERO:DICIEMBRE!X323)</f>
        <v>0</v>
      </c>
      <c r="Y323" s="41">
        <f>SUM(ENERO:DICIEMBRE!Y323)</f>
        <v>0</v>
      </c>
      <c r="Z323" s="41">
        <f>SUM(ENERO:DICIEMBRE!Z323)</f>
        <v>0</v>
      </c>
      <c r="AA323" s="41">
        <f>SUM(ENERO:DICIEMBRE!AA323)</f>
        <v>0</v>
      </c>
      <c r="AB323" s="41">
        <f>SUM(ENERO:DICIEMBRE!AB323)</f>
        <v>0</v>
      </c>
      <c r="AC323" s="41">
        <f>SUM(ENERO:DICIEMBRE!AC323)</f>
        <v>0</v>
      </c>
      <c r="AD323" s="41">
        <f>SUM(ENERO:DICIEMBRE!AD323)</f>
        <v>0</v>
      </c>
      <c r="AE323" s="41">
        <f>SUM(ENERO:DICIEMBRE!AE323)</f>
        <v>0</v>
      </c>
      <c r="AF323" s="41">
        <f>SUM(ENERO:DICIEMBRE!AF323)</f>
        <v>0</v>
      </c>
      <c r="AG323" s="41">
        <f>SUM(ENERO:DICIEMBRE!AG323)</f>
        <v>0</v>
      </c>
      <c r="AH323" s="41">
        <f>SUM(ENERO:DICIEMBRE!AH323)</f>
        <v>0</v>
      </c>
      <c r="AI323" s="41">
        <f>SUM(ENERO:DICIEMBRE!AI323)</f>
        <v>0</v>
      </c>
      <c r="AJ323" s="41">
        <f>SUM(ENERO:DICIEMBRE!AJ323)</f>
        <v>0</v>
      </c>
      <c r="AK323" s="41">
        <f>SUM(ENERO:DICIEMBRE!AK323)</f>
        <v>0</v>
      </c>
      <c r="AL323" s="41">
        <f>SUM(ENERO:DICIEMBRE!AL323)</f>
        <v>0</v>
      </c>
      <c r="AM323" s="41">
        <f>SUM(ENERO:DICIEMBRE!AM323)</f>
        <v>0</v>
      </c>
      <c r="AN323" s="41">
        <f>SUM(ENERO:DICIEMBRE!AN323)</f>
        <v>0</v>
      </c>
      <c r="AO323" s="41">
        <f>SUM(ENERO:DICIEMBRE!AO323)</f>
        <v>0</v>
      </c>
      <c r="AP323" s="41">
        <f>SUM(ENERO:DICIEMBRE!AP323)</f>
        <v>0</v>
      </c>
      <c r="AQ323" s="41">
        <f>SUM(ENERO:DICIEMBRE!AQ323)</f>
        <v>0</v>
      </c>
      <c r="AR323" s="41">
        <f>SUM(ENERO:DICIEMBRE!AR323)</f>
        <v>0</v>
      </c>
      <c r="AS323" s="41">
        <f>SUM(ENERO:DICIEMBRE!AS323)</f>
        <v>0</v>
      </c>
      <c r="AT323" s="41">
        <f>SUM(ENERO:DICIEMBRE!AT323)</f>
        <v>0</v>
      </c>
      <c r="AU323" s="41">
        <f>SUM(ENERO:DICIEMBRE!AU323)</f>
        <v>0</v>
      </c>
      <c r="AV323" s="41">
        <f>SUM(ENERO:DICIEMBRE!AV323)</f>
        <v>0</v>
      </c>
      <c r="AW323" t="str">
        <f t="shared" si="206"/>
        <v/>
      </c>
      <c r="CA323" s="18" t="str">
        <f t="shared" si="213"/>
        <v/>
      </c>
      <c r="CB323" s="263" t="str">
        <f t="shared" si="214"/>
        <v/>
      </c>
      <c r="CC323" s="263" t="str">
        <f t="shared" si="221"/>
        <v/>
      </c>
      <c r="CD323" s="263" t="str">
        <f t="shared" si="215"/>
        <v/>
      </c>
      <c r="CE323" s="263" t="str">
        <f t="shared" si="216"/>
        <v/>
      </c>
      <c r="CF323" s="263" t="str">
        <f t="shared" si="217"/>
        <v/>
      </c>
      <c r="CG323" s="263" t="str">
        <f t="shared" si="218"/>
        <v/>
      </c>
      <c r="CO323" s="69">
        <f t="shared" si="207"/>
        <v>0</v>
      </c>
      <c r="CP323" s="69">
        <f t="shared" si="208"/>
        <v>0</v>
      </c>
      <c r="CQ323" s="69">
        <f t="shared" si="222"/>
        <v>0</v>
      </c>
      <c r="CR323" s="69">
        <f t="shared" si="209"/>
        <v>0</v>
      </c>
      <c r="CS323" s="69">
        <f t="shared" si="210"/>
        <v>0</v>
      </c>
      <c r="CT323" s="69">
        <f t="shared" si="211"/>
        <v>0</v>
      </c>
      <c r="CU323" s="69">
        <f t="shared" si="212"/>
        <v>0</v>
      </c>
    </row>
    <row r="324" spans="1:99" x14ac:dyDescent="0.25">
      <c r="A324" s="3206"/>
      <c r="B324" s="508" t="s">
        <v>301</v>
      </c>
      <c r="C324" s="266">
        <f t="shared" si="219"/>
        <v>7</v>
      </c>
      <c r="D324" s="267">
        <f t="shared" si="223"/>
        <v>2</v>
      </c>
      <c r="E324" s="377">
        <f t="shared" si="223"/>
        <v>5</v>
      </c>
      <c r="F324" s="41">
        <f>SUM(ENERO:DICIEMBRE!F324)</f>
        <v>0</v>
      </c>
      <c r="G324" s="41">
        <f>SUM(ENERO:DICIEMBRE!G324)</f>
        <v>0</v>
      </c>
      <c r="H324" s="41">
        <f>SUM(ENERO:DICIEMBRE!H324)</f>
        <v>0</v>
      </c>
      <c r="I324" s="41">
        <f>SUM(ENERO:DICIEMBRE!I324)</f>
        <v>0</v>
      </c>
      <c r="J324" s="41">
        <f>SUM(ENERO:DICIEMBRE!J324)</f>
        <v>0</v>
      </c>
      <c r="K324" s="41">
        <f>SUM(ENERO:DICIEMBRE!K324)</f>
        <v>0</v>
      </c>
      <c r="L324" s="41">
        <f>SUM(ENERO:DICIEMBRE!L324)</f>
        <v>0</v>
      </c>
      <c r="M324" s="41">
        <f>SUM(ENERO:DICIEMBRE!M324)</f>
        <v>0</v>
      </c>
      <c r="N324" s="41">
        <f>SUM(ENERO:DICIEMBRE!N324)</f>
        <v>0</v>
      </c>
      <c r="O324" s="41">
        <f>SUM(ENERO:DICIEMBRE!O324)</f>
        <v>2</v>
      </c>
      <c r="P324" s="41">
        <f>SUM(ENERO:DICIEMBRE!P324)</f>
        <v>1</v>
      </c>
      <c r="Q324" s="41">
        <f>SUM(ENERO:DICIEMBRE!Q324)</f>
        <v>1</v>
      </c>
      <c r="R324" s="41">
        <f>SUM(ENERO:DICIEMBRE!R324)</f>
        <v>0</v>
      </c>
      <c r="S324" s="41">
        <f>SUM(ENERO:DICIEMBRE!S324)</f>
        <v>0</v>
      </c>
      <c r="T324" s="41">
        <f>SUM(ENERO:DICIEMBRE!T324)</f>
        <v>1</v>
      </c>
      <c r="U324" s="41">
        <f>SUM(ENERO:DICIEMBRE!U324)</f>
        <v>2</v>
      </c>
      <c r="V324" s="41">
        <f>SUM(ENERO:DICIEMBRE!V324)</f>
        <v>0</v>
      </c>
      <c r="W324" s="41">
        <f>SUM(ENERO:DICIEMBRE!W324)</f>
        <v>0</v>
      </c>
      <c r="X324" s="41">
        <f>SUM(ENERO:DICIEMBRE!X324)</f>
        <v>0</v>
      </c>
      <c r="Y324" s="41">
        <f>SUM(ENERO:DICIEMBRE!Y324)</f>
        <v>0</v>
      </c>
      <c r="Z324" s="41">
        <f>SUM(ENERO:DICIEMBRE!Z324)</f>
        <v>0</v>
      </c>
      <c r="AA324" s="41">
        <f>SUM(ENERO:DICIEMBRE!AA324)</f>
        <v>0</v>
      </c>
      <c r="AB324" s="41">
        <f>SUM(ENERO:DICIEMBRE!AB324)</f>
        <v>0</v>
      </c>
      <c r="AC324" s="41">
        <f>SUM(ENERO:DICIEMBRE!AC324)</f>
        <v>0</v>
      </c>
      <c r="AD324" s="41">
        <f>SUM(ENERO:DICIEMBRE!AD324)</f>
        <v>0</v>
      </c>
      <c r="AE324" s="41">
        <f>SUM(ENERO:DICIEMBRE!AE324)</f>
        <v>0</v>
      </c>
      <c r="AF324" s="41">
        <f>SUM(ENERO:DICIEMBRE!AF324)</f>
        <v>0</v>
      </c>
      <c r="AG324" s="41">
        <f>SUM(ENERO:DICIEMBRE!AG324)</f>
        <v>0</v>
      </c>
      <c r="AH324" s="41">
        <f>SUM(ENERO:DICIEMBRE!AH324)</f>
        <v>0</v>
      </c>
      <c r="AI324" s="41">
        <f>SUM(ENERO:DICIEMBRE!AI324)</f>
        <v>0</v>
      </c>
      <c r="AJ324" s="41">
        <f>SUM(ENERO:DICIEMBRE!AJ324)</f>
        <v>0</v>
      </c>
      <c r="AK324" s="41">
        <f>SUM(ENERO:DICIEMBRE!AK324)</f>
        <v>0</v>
      </c>
      <c r="AL324" s="41">
        <f>SUM(ENERO:DICIEMBRE!AL324)</f>
        <v>0</v>
      </c>
      <c r="AM324" s="41">
        <f>SUM(ENERO:DICIEMBRE!AM324)</f>
        <v>0</v>
      </c>
      <c r="AN324" s="41">
        <f>SUM(ENERO:DICIEMBRE!AN324)</f>
        <v>3</v>
      </c>
      <c r="AO324" s="41">
        <f>SUM(ENERO:DICIEMBRE!AO324)</f>
        <v>3</v>
      </c>
      <c r="AP324" s="41">
        <f>SUM(ENERO:DICIEMBRE!AP324)</f>
        <v>0</v>
      </c>
      <c r="AQ324" s="41">
        <f>SUM(ENERO:DICIEMBRE!AQ324)</f>
        <v>0</v>
      </c>
      <c r="AR324" s="41">
        <f>SUM(ENERO:DICIEMBRE!AR324)</f>
        <v>0</v>
      </c>
      <c r="AS324" s="41">
        <f>SUM(ENERO:DICIEMBRE!AS324)</f>
        <v>0</v>
      </c>
      <c r="AT324" s="41">
        <f>SUM(ENERO:DICIEMBRE!AT324)</f>
        <v>0</v>
      </c>
      <c r="AU324" s="41">
        <f>SUM(ENERO:DICIEMBRE!AU324)</f>
        <v>0</v>
      </c>
      <c r="AV324" s="41">
        <f>SUM(ENERO:DICIEMBRE!AV324)</f>
        <v>0</v>
      </c>
      <c r="AW324" t="str">
        <f t="shared" si="206"/>
        <v/>
      </c>
      <c r="CA324" s="18" t="str">
        <f t="shared" si="213"/>
        <v/>
      </c>
      <c r="CB324" s="263" t="str">
        <f t="shared" si="214"/>
        <v/>
      </c>
      <c r="CC324" s="263" t="str">
        <f t="shared" si="221"/>
        <v/>
      </c>
      <c r="CD324" s="263" t="str">
        <f t="shared" si="215"/>
        <v/>
      </c>
      <c r="CE324" s="263" t="str">
        <f t="shared" si="216"/>
        <v/>
      </c>
      <c r="CF324" s="263" t="str">
        <f t="shared" si="217"/>
        <v/>
      </c>
      <c r="CG324" s="263" t="str">
        <f t="shared" si="218"/>
        <v/>
      </c>
      <c r="CO324" s="69">
        <f t="shared" si="207"/>
        <v>0</v>
      </c>
      <c r="CP324" s="69">
        <f t="shared" si="208"/>
        <v>0</v>
      </c>
      <c r="CQ324" s="69">
        <f t="shared" si="222"/>
        <v>0</v>
      </c>
      <c r="CR324" s="69">
        <f t="shared" si="209"/>
        <v>0</v>
      </c>
      <c r="CS324" s="69">
        <f t="shared" si="210"/>
        <v>0</v>
      </c>
      <c r="CT324" s="69">
        <f t="shared" si="211"/>
        <v>0</v>
      </c>
      <c r="CU324" s="69">
        <f t="shared" si="212"/>
        <v>0</v>
      </c>
    </row>
    <row r="325" spans="1:99" s="56" customFormat="1" ht="12" x14ac:dyDescent="0.2">
      <c r="A325" s="38" t="s">
        <v>303</v>
      </c>
      <c r="B325" s="22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  <c r="AP325" s="55"/>
      <c r="AQ325" s="55"/>
      <c r="AR325" s="55"/>
      <c r="AS325" s="55"/>
      <c r="AT325" s="55"/>
      <c r="AU325" s="55"/>
      <c r="AV325" s="55"/>
      <c r="AW325" s="511"/>
    </row>
    <row r="326" spans="1:99" x14ac:dyDescent="0.25">
      <c r="A326" s="3148" t="s">
        <v>90</v>
      </c>
      <c r="B326" s="2987"/>
      <c r="C326" s="3213" t="s">
        <v>286</v>
      </c>
      <c r="D326" s="3214"/>
      <c r="E326" s="3215"/>
      <c r="F326" s="2997" t="s">
        <v>139</v>
      </c>
      <c r="G326" s="2998"/>
      <c r="H326" s="2998"/>
      <c r="I326" s="2998"/>
      <c r="J326" s="2998"/>
      <c r="K326" s="2998"/>
      <c r="L326" s="2998"/>
      <c r="M326" s="2998"/>
      <c r="N326" s="2998"/>
      <c r="O326" s="2998"/>
      <c r="P326" s="2998"/>
      <c r="Q326" s="2998"/>
      <c r="R326" s="2998"/>
      <c r="S326" s="2998"/>
      <c r="T326" s="2998"/>
      <c r="U326" s="2998"/>
      <c r="V326" s="2998"/>
      <c r="W326" s="2998"/>
      <c r="X326" s="2998"/>
      <c r="Y326" s="2998"/>
      <c r="Z326" s="2998"/>
      <c r="AA326" s="2998"/>
      <c r="AB326" s="2998"/>
      <c r="AC326" s="2998"/>
      <c r="AD326" s="2998"/>
      <c r="AE326" s="2998"/>
      <c r="AF326" s="2998"/>
      <c r="AG326" s="2998"/>
      <c r="AH326" s="2998"/>
      <c r="AI326" s="2998"/>
      <c r="AJ326" s="2998"/>
      <c r="AK326" s="2998"/>
      <c r="AL326" s="2998"/>
      <c r="AM326" s="2998"/>
      <c r="AN326" s="2998"/>
      <c r="AO326" s="2998"/>
      <c r="AP326" s="2998"/>
      <c r="AQ326" s="2999"/>
      <c r="AR326" s="3108" t="s">
        <v>209</v>
      </c>
      <c r="AS326" s="2987"/>
      <c r="AT326" s="3208" t="s">
        <v>12</v>
      </c>
      <c r="AU326" s="2982" t="s">
        <v>13</v>
      </c>
      <c r="AV326" s="2982" t="s">
        <v>287</v>
      </c>
      <c r="AW326" s="2987" t="s">
        <v>272</v>
      </c>
    </row>
    <row r="327" spans="1:99" x14ac:dyDescent="0.25">
      <c r="A327" s="3124"/>
      <c r="B327" s="2994"/>
      <c r="C327" s="3216"/>
      <c r="D327" s="3217"/>
      <c r="E327" s="3218"/>
      <c r="F327" s="2989" t="s">
        <v>304</v>
      </c>
      <c r="G327" s="3025"/>
      <c r="H327" s="2989" t="s">
        <v>305</v>
      </c>
      <c r="I327" s="3025"/>
      <c r="J327" s="2989" t="s">
        <v>306</v>
      </c>
      <c r="K327" s="3025"/>
      <c r="L327" s="2989" t="s">
        <v>307</v>
      </c>
      <c r="M327" s="3025"/>
      <c r="N327" s="2989" t="s">
        <v>203</v>
      </c>
      <c r="O327" s="3025"/>
      <c r="P327" s="2989" t="s">
        <v>204</v>
      </c>
      <c r="Q327" s="3025"/>
      <c r="R327" s="2989" t="s">
        <v>16</v>
      </c>
      <c r="S327" s="3025"/>
      <c r="T327" s="2989" t="s">
        <v>17</v>
      </c>
      <c r="U327" s="3025"/>
      <c r="V327" s="2989" t="s">
        <v>18</v>
      </c>
      <c r="W327" s="2990"/>
      <c r="X327" s="2989" t="s">
        <v>19</v>
      </c>
      <c r="Y327" s="2990"/>
      <c r="Z327" s="2989" t="s">
        <v>20</v>
      </c>
      <c r="AA327" s="2990"/>
      <c r="AB327" s="2989" t="s">
        <v>21</v>
      </c>
      <c r="AC327" s="2990"/>
      <c r="AD327" s="2989" t="s">
        <v>22</v>
      </c>
      <c r="AE327" s="2990"/>
      <c r="AF327" s="2989" t="s">
        <v>23</v>
      </c>
      <c r="AG327" s="2990"/>
      <c r="AH327" s="2989" t="s">
        <v>61</v>
      </c>
      <c r="AI327" s="2990"/>
      <c r="AJ327" s="2989" t="s">
        <v>62</v>
      </c>
      <c r="AK327" s="2990"/>
      <c r="AL327" s="2989" t="s">
        <v>63</v>
      </c>
      <c r="AM327" s="2990"/>
      <c r="AN327" s="2989" t="s">
        <v>148</v>
      </c>
      <c r="AO327" s="2990"/>
      <c r="AP327" s="2989" t="s">
        <v>308</v>
      </c>
      <c r="AQ327" s="3129"/>
      <c r="AR327" s="3110"/>
      <c r="AS327" s="2988"/>
      <c r="AT327" s="3204"/>
      <c r="AU327" s="3200"/>
      <c r="AV327" s="3200"/>
      <c r="AW327" s="2994"/>
    </row>
    <row r="328" spans="1:99" x14ac:dyDescent="0.25">
      <c r="A328" s="3042"/>
      <c r="B328" s="2988"/>
      <c r="C328" s="3" t="s">
        <v>120</v>
      </c>
      <c r="D328" s="512" t="s">
        <v>79</v>
      </c>
      <c r="E328" s="513" t="s">
        <v>121</v>
      </c>
      <c r="F328" s="3" t="s">
        <v>291</v>
      </c>
      <c r="G328" s="142" t="s">
        <v>121</v>
      </c>
      <c r="H328" s="3" t="s">
        <v>291</v>
      </c>
      <c r="I328" s="142" t="s">
        <v>121</v>
      </c>
      <c r="J328" s="3" t="s">
        <v>291</v>
      </c>
      <c r="K328" s="142" t="s">
        <v>121</v>
      </c>
      <c r="L328" s="3" t="s">
        <v>291</v>
      </c>
      <c r="M328" s="142" t="s">
        <v>121</v>
      </c>
      <c r="N328" s="3" t="s">
        <v>291</v>
      </c>
      <c r="O328" s="142" t="s">
        <v>121</v>
      </c>
      <c r="P328" s="3" t="s">
        <v>291</v>
      </c>
      <c r="Q328" s="142" t="s">
        <v>121</v>
      </c>
      <c r="R328" s="3" t="s">
        <v>291</v>
      </c>
      <c r="S328" s="142" t="s">
        <v>121</v>
      </c>
      <c r="T328" s="3" t="s">
        <v>291</v>
      </c>
      <c r="U328" s="142" t="s">
        <v>121</v>
      </c>
      <c r="V328" s="3" t="s">
        <v>291</v>
      </c>
      <c r="W328" s="142" t="s">
        <v>121</v>
      </c>
      <c r="X328" s="3" t="s">
        <v>291</v>
      </c>
      <c r="Y328" s="142" t="s">
        <v>121</v>
      </c>
      <c r="Z328" s="3" t="s">
        <v>291</v>
      </c>
      <c r="AA328" s="142" t="s">
        <v>121</v>
      </c>
      <c r="AB328" s="3" t="s">
        <v>291</v>
      </c>
      <c r="AC328" s="142" t="s">
        <v>121</v>
      </c>
      <c r="AD328" s="3" t="s">
        <v>291</v>
      </c>
      <c r="AE328" s="142" t="s">
        <v>121</v>
      </c>
      <c r="AF328" s="3" t="s">
        <v>291</v>
      </c>
      <c r="AG328" s="142" t="s">
        <v>121</v>
      </c>
      <c r="AH328" s="3" t="s">
        <v>291</v>
      </c>
      <c r="AI328" s="142" t="s">
        <v>121</v>
      </c>
      <c r="AJ328" s="3" t="s">
        <v>291</v>
      </c>
      <c r="AK328" s="142" t="s">
        <v>121</v>
      </c>
      <c r="AL328" s="3" t="s">
        <v>291</v>
      </c>
      <c r="AM328" s="142" t="s">
        <v>121</v>
      </c>
      <c r="AN328" s="3" t="s">
        <v>291</v>
      </c>
      <c r="AO328" s="142" t="s">
        <v>121</v>
      </c>
      <c r="AP328" s="3" t="s">
        <v>291</v>
      </c>
      <c r="AQ328" s="6" t="s">
        <v>121</v>
      </c>
      <c r="AR328" s="455" t="s">
        <v>212</v>
      </c>
      <c r="AS328" s="142" t="s">
        <v>213</v>
      </c>
      <c r="AT328" s="3019"/>
      <c r="AU328" s="2983"/>
      <c r="AV328" s="2983"/>
      <c r="AW328" s="2988"/>
    </row>
    <row r="329" spans="1:99" x14ac:dyDescent="0.25">
      <c r="A329" s="3209" t="s">
        <v>309</v>
      </c>
      <c r="B329" s="435" t="s">
        <v>205</v>
      </c>
      <c r="C329" s="249">
        <f>SUM(E329)</f>
        <v>0</v>
      </c>
      <c r="D329" s="514"/>
      <c r="E329" s="269">
        <f>+Q329+S329+U329+W329+Y329+AA329+AC329+AE329+AG329+AI329</f>
        <v>0</v>
      </c>
      <c r="F329" s="41">
        <f>SUM(ENERO:DICIEMBRE!F329)</f>
        <v>0</v>
      </c>
      <c r="G329" s="41">
        <f>SUM(ENERO:DICIEMBRE!G329)</f>
        <v>0</v>
      </c>
      <c r="H329" s="41">
        <f>SUM(ENERO:DICIEMBRE!H329)</f>
        <v>0</v>
      </c>
      <c r="I329" s="41">
        <f>SUM(ENERO:DICIEMBRE!I329)</f>
        <v>0</v>
      </c>
      <c r="J329" s="41">
        <f>SUM(ENERO:DICIEMBRE!J329)</f>
        <v>0</v>
      </c>
      <c r="K329" s="41">
        <f>SUM(ENERO:DICIEMBRE!K329)</f>
        <v>0</v>
      </c>
      <c r="L329" s="41">
        <f>SUM(ENERO:DICIEMBRE!L329)</f>
        <v>0</v>
      </c>
      <c r="M329" s="41">
        <f>SUM(ENERO:DICIEMBRE!M329)</f>
        <v>0</v>
      </c>
      <c r="N329" s="41">
        <f>SUM(ENERO:DICIEMBRE!N329)</f>
        <v>0</v>
      </c>
      <c r="O329" s="41">
        <f>SUM(ENERO:DICIEMBRE!O329)</f>
        <v>0</v>
      </c>
      <c r="P329" s="41">
        <f>SUM(ENERO:DICIEMBRE!P329)</f>
        <v>0</v>
      </c>
      <c r="Q329" s="41">
        <f>SUM(ENERO:DICIEMBRE!Q329)</f>
        <v>0</v>
      </c>
      <c r="R329" s="41">
        <f>SUM(ENERO:DICIEMBRE!R329)</f>
        <v>0</v>
      </c>
      <c r="S329" s="41">
        <f>SUM(ENERO:DICIEMBRE!S329)</f>
        <v>0</v>
      </c>
      <c r="T329" s="41">
        <f>SUM(ENERO:DICIEMBRE!T329)</f>
        <v>0</v>
      </c>
      <c r="U329" s="41">
        <f>SUM(ENERO:DICIEMBRE!U329)</f>
        <v>0</v>
      </c>
      <c r="V329" s="41">
        <f>SUM(ENERO:DICIEMBRE!V329)</f>
        <v>0</v>
      </c>
      <c r="W329" s="41">
        <f>SUM(ENERO:DICIEMBRE!W329)</f>
        <v>0</v>
      </c>
      <c r="X329" s="41">
        <f>SUM(ENERO:DICIEMBRE!X329)</f>
        <v>0</v>
      </c>
      <c r="Y329" s="41">
        <f>SUM(ENERO:DICIEMBRE!Y329)</f>
        <v>0</v>
      </c>
      <c r="Z329" s="41">
        <f>SUM(ENERO:DICIEMBRE!Z329)</f>
        <v>0</v>
      </c>
      <c r="AA329" s="41">
        <f>SUM(ENERO:DICIEMBRE!AA329)</f>
        <v>0</v>
      </c>
      <c r="AB329" s="41">
        <f>SUM(ENERO:DICIEMBRE!AB329)</f>
        <v>0</v>
      </c>
      <c r="AC329" s="41">
        <f>SUM(ENERO:DICIEMBRE!AC329)</f>
        <v>0</v>
      </c>
      <c r="AD329" s="41">
        <f>SUM(ENERO:DICIEMBRE!AD329)</f>
        <v>0</v>
      </c>
      <c r="AE329" s="41">
        <f>SUM(ENERO:DICIEMBRE!AE329)</f>
        <v>0</v>
      </c>
      <c r="AF329" s="41">
        <f>SUM(ENERO:DICIEMBRE!AF329)</f>
        <v>0</v>
      </c>
      <c r="AG329" s="41">
        <f>SUM(ENERO:DICIEMBRE!AG329)</f>
        <v>0</v>
      </c>
      <c r="AH329" s="41">
        <f>SUM(ENERO:DICIEMBRE!AH329)</f>
        <v>0</v>
      </c>
      <c r="AI329" s="41">
        <f>SUM(ENERO:DICIEMBRE!AI329)</f>
        <v>0</v>
      </c>
      <c r="AJ329" s="41">
        <f>SUM(ENERO:DICIEMBRE!AJ329)</f>
        <v>0</v>
      </c>
      <c r="AK329" s="41">
        <f>SUM(ENERO:DICIEMBRE!AK329)</f>
        <v>0</v>
      </c>
      <c r="AL329" s="41">
        <f>SUM(ENERO:DICIEMBRE!AL329)</f>
        <v>0</v>
      </c>
      <c r="AM329" s="41">
        <f>SUM(ENERO:DICIEMBRE!AM329)</f>
        <v>0</v>
      </c>
      <c r="AN329" s="41">
        <f>SUM(ENERO:DICIEMBRE!AN329)</f>
        <v>0</v>
      </c>
      <c r="AO329" s="41">
        <f>SUM(ENERO:DICIEMBRE!AO329)</f>
        <v>0</v>
      </c>
      <c r="AP329" s="41">
        <f>SUM(ENERO:DICIEMBRE!AP329)</f>
        <v>0</v>
      </c>
      <c r="AQ329" s="41">
        <f>SUM(ENERO:DICIEMBRE!AQ329)</f>
        <v>0</v>
      </c>
      <c r="AR329" s="41">
        <f>SUM(ENERO:DICIEMBRE!AR329)</f>
        <v>0</v>
      </c>
      <c r="AS329" s="41">
        <f>SUM(ENERO:DICIEMBRE!AS329)</f>
        <v>0</v>
      </c>
      <c r="AT329" s="41">
        <f>SUM(ENERO:DICIEMBRE!AT329)</f>
        <v>0</v>
      </c>
      <c r="AU329" s="41">
        <f>SUM(ENERO:DICIEMBRE!AU329)</f>
        <v>0</v>
      </c>
      <c r="AV329" s="41">
        <f>SUM(ENERO:DICIEMBRE!AV329)</f>
        <v>0</v>
      </c>
      <c r="AW329" s="41">
        <f>SUM(ENERO:DICIEMBRE!AW329)</f>
        <v>0</v>
      </c>
      <c r="AX329" t="str">
        <f t="shared" ref="AX329:AX339" si="224">CA329&amp;CB329&amp;CC329&amp;CD329&amp;CE329&amp;CF329</f>
        <v/>
      </c>
      <c r="CA329" s="18" t="str">
        <f>IF(AND(E329&gt;0,OR(AR329="")),"* No olvide digitar la variable Trans (masculino). Digite Cero si no tiene.",IF(AR329&gt;E329," * La variable Trans (masculino) No puede ser mayor al Total Mujeres.",""))</f>
        <v/>
      </c>
      <c r="CB329" s="438"/>
      <c r="CC329" s="18" t="str">
        <f>IF(AND(C329&gt;0,AT329="")," * No olvide digitar la variable Pueblos originarios. Digite Cero si no tiene.",IF(AT329&gt;C329," * La variable Pueblos originarios No puede ser mayor al Total Ambos Sexos.",""))</f>
        <v/>
      </c>
      <c r="CD329" s="18" t="str">
        <f>IF(AND(C329&gt;0,AU329="")," * No olvide digitar la variable Migrantes. Digite Cero si no tiene.",IF(AU329&gt;C329," * La variable Migrantes No puede ser mayor al Total Ambos Sexos.",""))</f>
        <v/>
      </c>
      <c r="CE329" s="18" t="str">
        <f>IF(AND(C329&gt;0,AV329="")," * No olvide digitar la variable Niños, niñas adolescentes y Jóvenes SENAME. Digite Cero si no tiene.",IF(AV329&gt;C329," * La variable Niños, niñas adolescentes y Jóvenes SENAME No puede ser mayor al Total Ambos Sexos.",""))</f>
        <v/>
      </c>
      <c r="CF329" s="18" t="str">
        <f>IF(AND(C329&gt;0,AW329="")," * No olvide digitar la variable Niños, niñas adolescentes y Jóvenes Mejor Niñez. Digite Cero si no tiene.",IF(AW329&gt;C329," * La variable Niños, niñas adolescentes y Jóvenes Mejor Niñez No puede ser mayor al Total Ambos Sexos.",""))</f>
        <v/>
      </c>
      <c r="CO329" s="69">
        <f>IF(AND(E329&gt;0,OR(AR329="")),1,IF(AR329&gt;E329,1,0))</f>
        <v>0</v>
      </c>
      <c r="CP329" s="505"/>
      <c r="CQ329" s="69">
        <f t="shared" ref="CQ329:CQ339" si="225">IF(AND(C329&gt;0,AT329=""),1,IF(AT329&gt;C329,1,0))</f>
        <v>0</v>
      </c>
      <c r="CR329" s="69">
        <f t="shared" ref="CR329:CR339" si="226">IF(AND(C329&gt;0,AU329=""),1,IF(AU329&gt;C329,1,0))</f>
        <v>0</v>
      </c>
      <c r="CS329" s="69">
        <f t="shared" ref="CS329:CS339" si="227">IF(AND(C329&gt;0,AV329=""),1,IF(AV329&gt;C329,1,0))</f>
        <v>0</v>
      </c>
      <c r="CT329" s="69">
        <f t="shared" ref="CT329:CT339" si="228">IF(AND(C329&gt;0,AW329=""),1,IF(AW329&gt;C329,1,0))</f>
        <v>0</v>
      </c>
    </row>
    <row r="330" spans="1:99" x14ac:dyDescent="0.25">
      <c r="A330" s="3037"/>
      <c r="B330" s="383" t="s">
        <v>302</v>
      </c>
      <c r="C330" s="256">
        <f t="shared" ref="C330:C339" si="229">SUM(D330+E330)</f>
        <v>37</v>
      </c>
      <c r="D330" s="257">
        <f t="shared" ref="D330:E333" si="230">SUM(F330+H330+J330+L330+N330+P330+R330+T330+V330+X330+Z330+AB330+AD330+AF330+AH330+AJ330+AL330+AN330+AP330)</f>
        <v>30</v>
      </c>
      <c r="E330" s="270">
        <f t="shared" si="230"/>
        <v>7</v>
      </c>
      <c r="F330" s="41">
        <f>SUM(ENERO:DICIEMBRE!F330)</f>
        <v>0</v>
      </c>
      <c r="G330" s="41">
        <f>SUM(ENERO:DICIEMBRE!G330)</f>
        <v>0</v>
      </c>
      <c r="H330" s="41">
        <f>SUM(ENERO:DICIEMBRE!H330)</f>
        <v>0</v>
      </c>
      <c r="I330" s="41">
        <f>SUM(ENERO:DICIEMBRE!I330)</f>
        <v>0</v>
      </c>
      <c r="J330" s="41">
        <f>SUM(ENERO:DICIEMBRE!J330)</f>
        <v>0</v>
      </c>
      <c r="K330" s="41">
        <f>SUM(ENERO:DICIEMBRE!K330)</f>
        <v>0</v>
      </c>
      <c r="L330" s="41">
        <f>SUM(ENERO:DICIEMBRE!L330)</f>
        <v>0</v>
      </c>
      <c r="M330" s="41">
        <f>SUM(ENERO:DICIEMBRE!M330)</f>
        <v>0</v>
      </c>
      <c r="N330" s="41">
        <f>SUM(ENERO:DICIEMBRE!N330)</f>
        <v>0</v>
      </c>
      <c r="O330" s="41">
        <f>SUM(ENERO:DICIEMBRE!O330)</f>
        <v>0</v>
      </c>
      <c r="P330" s="41">
        <f>SUM(ENERO:DICIEMBRE!P330)</f>
        <v>0</v>
      </c>
      <c r="Q330" s="41">
        <f>SUM(ENERO:DICIEMBRE!Q330)</f>
        <v>0</v>
      </c>
      <c r="R330" s="41">
        <f>SUM(ENERO:DICIEMBRE!R330)</f>
        <v>2</v>
      </c>
      <c r="S330" s="41">
        <f>SUM(ENERO:DICIEMBRE!S330)</f>
        <v>0</v>
      </c>
      <c r="T330" s="41">
        <f>SUM(ENERO:DICIEMBRE!T330)</f>
        <v>4</v>
      </c>
      <c r="U330" s="41">
        <f>SUM(ENERO:DICIEMBRE!U330)</f>
        <v>2</v>
      </c>
      <c r="V330" s="41">
        <f>SUM(ENERO:DICIEMBRE!V330)</f>
        <v>8</v>
      </c>
      <c r="W330" s="41">
        <f>SUM(ENERO:DICIEMBRE!W330)</f>
        <v>2</v>
      </c>
      <c r="X330" s="41">
        <f>SUM(ENERO:DICIEMBRE!X330)</f>
        <v>7</v>
      </c>
      <c r="Y330" s="41">
        <f>SUM(ENERO:DICIEMBRE!Y330)</f>
        <v>0</v>
      </c>
      <c r="Z330" s="41">
        <f>SUM(ENERO:DICIEMBRE!Z330)</f>
        <v>2</v>
      </c>
      <c r="AA330" s="41">
        <f>SUM(ENERO:DICIEMBRE!AA330)</f>
        <v>0</v>
      </c>
      <c r="AB330" s="41">
        <f>SUM(ENERO:DICIEMBRE!AB330)</f>
        <v>2</v>
      </c>
      <c r="AC330" s="41">
        <f>SUM(ENERO:DICIEMBRE!AC330)</f>
        <v>1</v>
      </c>
      <c r="AD330" s="41">
        <f>SUM(ENERO:DICIEMBRE!AD330)</f>
        <v>3</v>
      </c>
      <c r="AE330" s="41">
        <f>SUM(ENERO:DICIEMBRE!AE330)</f>
        <v>0</v>
      </c>
      <c r="AF330" s="41">
        <f>SUM(ENERO:DICIEMBRE!AF330)</f>
        <v>0</v>
      </c>
      <c r="AG330" s="41">
        <f>SUM(ENERO:DICIEMBRE!AG330)</f>
        <v>0</v>
      </c>
      <c r="AH330" s="41">
        <f>SUM(ENERO:DICIEMBRE!AH330)</f>
        <v>2</v>
      </c>
      <c r="AI330" s="41">
        <f>SUM(ENERO:DICIEMBRE!AI330)</f>
        <v>1</v>
      </c>
      <c r="AJ330" s="41">
        <f>SUM(ENERO:DICIEMBRE!AJ330)</f>
        <v>0</v>
      </c>
      <c r="AK330" s="41">
        <f>SUM(ENERO:DICIEMBRE!AK330)</f>
        <v>0</v>
      </c>
      <c r="AL330" s="41">
        <f>SUM(ENERO:DICIEMBRE!AL330)</f>
        <v>0</v>
      </c>
      <c r="AM330" s="41">
        <f>SUM(ENERO:DICIEMBRE!AM330)</f>
        <v>1</v>
      </c>
      <c r="AN330" s="41">
        <f>SUM(ENERO:DICIEMBRE!AN330)</f>
        <v>0</v>
      </c>
      <c r="AO330" s="41">
        <f>SUM(ENERO:DICIEMBRE!AO330)</f>
        <v>0</v>
      </c>
      <c r="AP330" s="41">
        <f>SUM(ENERO:DICIEMBRE!AP330)</f>
        <v>0</v>
      </c>
      <c r="AQ330" s="41">
        <f>SUM(ENERO:DICIEMBRE!AQ330)</f>
        <v>0</v>
      </c>
      <c r="AR330" s="41">
        <f>SUM(ENERO:DICIEMBRE!AR330)</f>
        <v>0</v>
      </c>
      <c r="AS330" s="41">
        <f>SUM(ENERO:DICIEMBRE!AS330)</f>
        <v>1</v>
      </c>
      <c r="AT330" s="41">
        <f>SUM(ENERO:DICIEMBRE!AT330)</f>
        <v>1</v>
      </c>
      <c r="AU330" s="41">
        <f>SUM(ENERO:DICIEMBRE!AU330)</f>
        <v>10</v>
      </c>
      <c r="AV330" s="41">
        <f>SUM(ENERO:DICIEMBRE!AV330)</f>
        <v>0</v>
      </c>
      <c r="AW330" s="41">
        <f>SUM(ENERO:DICIEMBRE!AW330)</f>
        <v>0</v>
      </c>
      <c r="AX330" t="str">
        <f t="shared" si="224"/>
        <v/>
      </c>
      <c r="CA330" s="18" t="str">
        <f t="shared" ref="CA330:CA339" si="231">IF(AND(E330&gt;0,OR(AR330="")),"* No olvide digitar la variable Trans (masculino). Digite Cero si no tiene.",IF(AR330&gt;E330," * La variable Trans (masculino) No puede ser mayor al Total Mujeres.",""))</f>
        <v/>
      </c>
      <c r="CB330" s="18" t="str">
        <f>IF(AND(D330&gt;0,OR(AS330="")),"* No olvide digitar la variable Trans (Femenino). Digite Cero si no tiene.",IF(AS330&gt;D330," * La variable Trans (Femenino) No puede ser mayor al Total Hombres.",""))</f>
        <v/>
      </c>
      <c r="CC330" s="18" t="str">
        <f t="shared" ref="CC330:CC339" si="232">IF(AND(C330&gt;0,AT330="")," * No olvide digitar la variable Pueblos originarios. Digite Cero si no tiene.",IF(AT330&gt;C330," * La variable Pueblos originarios No puede ser mayor al Total Ambos Sexos.",""))</f>
        <v/>
      </c>
      <c r="CD330" s="18" t="str">
        <f t="shared" ref="CD330:CD339" si="233">IF(AND(C330&gt;0,AU330="")," * No olvide digitar la variable Migrantes. Digite Cero si no tiene.",IF(AU330&gt;C330," * La variable Migrantes No puede ser mayor al Total Ambos Sexos.",""))</f>
        <v/>
      </c>
      <c r="CE330" s="18" t="str">
        <f t="shared" ref="CE330:CE339" si="234">IF(AND(C330&gt;0,AV330="")," * No olvide digitar la variable Niños, niñas adolescentes y Jóvenes SENAME. Digite Cero si no tiene.",IF(AV330&gt;C330," * La variable Niños, niñas adolescentes y Jóvenes SENAME No puede ser mayor al Total Ambos Sexos.",""))</f>
        <v/>
      </c>
      <c r="CF330" s="18" t="str">
        <f t="shared" ref="CF330:CF339" si="235">IF(AND(C330&gt;0,AW330="")," * No olvide digitar la variable Niños, niñas adolescentes y Jóvenes Mejor Niñez. Digite Cero si no tiene.",IF(AW330&gt;C330," * La variable Niños, niñas adolescentes y Jóvenes Mejor Niñez No puede ser mayor al Total Ambos Sexos.",""))</f>
        <v/>
      </c>
      <c r="CO330" s="69">
        <f>IF(AND(E330&gt;0,OR(AR330="")),1,IF(AR330&gt;E330,1,0))</f>
        <v>0</v>
      </c>
      <c r="CP330" s="69">
        <f>IF(AND(D330&gt;0,OR(AS330="")),1,IF(AS330&gt;D330,1,0))</f>
        <v>0</v>
      </c>
      <c r="CQ330" s="69">
        <f t="shared" si="225"/>
        <v>0</v>
      </c>
      <c r="CR330" s="69">
        <f t="shared" si="226"/>
        <v>0</v>
      </c>
      <c r="CS330" s="69">
        <f t="shared" si="227"/>
        <v>0</v>
      </c>
      <c r="CT330" s="69">
        <f t="shared" si="228"/>
        <v>0</v>
      </c>
    </row>
    <row r="331" spans="1:99" x14ac:dyDescent="0.25">
      <c r="A331" s="3210" t="s">
        <v>310</v>
      </c>
      <c r="B331" s="3211"/>
      <c r="C331" s="62">
        <f t="shared" si="229"/>
        <v>13</v>
      </c>
      <c r="D331" s="63">
        <f t="shared" si="230"/>
        <v>6</v>
      </c>
      <c r="E331" s="65">
        <f t="shared" si="230"/>
        <v>7</v>
      </c>
      <c r="F331" s="41">
        <f>SUM(ENERO:DICIEMBRE!F331)</f>
        <v>0</v>
      </c>
      <c r="G331" s="41">
        <f>SUM(ENERO:DICIEMBRE!G331)</f>
        <v>0</v>
      </c>
      <c r="H331" s="41">
        <f>SUM(ENERO:DICIEMBRE!H331)</f>
        <v>0</v>
      </c>
      <c r="I331" s="41">
        <f>SUM(ENERO:DICIEMBRE!I331)</f>
        <v>0</v>
      </c>
      <c r="J331" s="41">
        <f>SUM(ENERO:DICIEMBRE!J331)</f>
        <v>0</v>
      </c>
      <c r="K331" s="41">
        <f>SUM(ENERO:DICIEMBRE!K331)</f>
        <v>0</v>
      </c>
      <c r="L331" s="41">
        <f>SUM(ENERO:DICIEMBRE!L331)</f>
        <v>0</v>
      </c>
      <c r="M331" s="41">
        <f>SUM(ENERO:DICIEMBRE!M331)</f>
        <v>0</v>
      </c>
      <c r="N331" s="41">
        <f>SUM(ENERO:DICIEMBRE!N331)</f>
        <v>0</v>
      </c>
      <c r="O331" s="41">
        <f>SUM(ENERO:DICIEMBRE!O331)</f>
        <v>0</v>
      </c>
      <c r="P331" s="41">
        <f>SUM(ENERO:DICIEMBRE!P331)</f>
        <v>0</v>
      </c>
      <c r="Q331" s="41">
        <f>SUM(ENERO:DICIEMBRE!Q331)</f>
        <v>0</v>
      </c>
      <c r="R331" s="41">
        <f>SUM(ENERO:DICIEMBRE!R331)</f>
        <v>0</v>
      </c>
      <c r="S331" s="41">
        <f>SUM(ENERO:DICIEMBRE!S331)</f>
        <v>0</v>
      </c>
      <c r="T331" s="41">
        <f>SUM(ENERO:DICIEMBRE!T331)</f>
        <v>1</v>
      </c>
      <c r="U331" s="41">
        <f>SUM(ENERO:DICIEMBRE!U331)</f>
        <v>0</v>
      </c>
      <c r="V331" s="41">
        <f>SUM(ENERO:DICIEMBRE!V331)</f>
        <v>0</v>
      </c>
      <c r="W331" s="41">
        <f>SUM(ENERO:DICIEMBRE!W331)</f>
        <v>1</v>
      </c>
      <c r="X331" s="41">
        <f>SUM(ENERO:DICIEMBRE!X331)</f>
        <v>1</v>
      </c>
      <c r="Y331" s="41">
        <f>SUM(ENERO:DICIEMBRE!Y331)</f>
        <v>1</v>
      </c>
      <c r="Z331" s="41">
        <f>SUM(ENERO:DICIEMBRE!Z331)</f>
        <v>1</v>
      </c>
      <c r="AA331" s="41">
        <f>SUM(ENERO:DICIEMBRE!AA331)</f>
        <v>2</v>
      </c>
      <c r="AB331" s="41">
        <f>SUM(ENERO:DICIEMBRE!AB331)</f>
        <v>3</v>
      </c>
      <c r="AC331" s="41">
        <f>SUM(ENERO:DICIEMBRE!AC331)</f>
        <v>1</v>
      </c>
      <c r="AD331" s="41">
        <f>SUM(ENERO:DICIEMBRE!AD331)</f>
        <v>0</v>
      </c>
      <c r="AE331" s="41">
        <f>SUM(ENERO:DICIEMBRE!AE331)</f>
        <v>1</v>
      </c>
      <c r="AF331" s="41">
        <f>SUM(ENERO:DICIEMBRE!AF331)</f>
        <v>0</v>
      </c>
      <c r="AG331" s="41">
        <f>SUM(ENERO:DICIEMBRE!AG331)</f>
        <v>0</v>
      </c>
      <c r="AH331" s="41">
        <f>SUM(ENERO:DICIEMBRE!AH331)</f>
        <v>0</v>
      </c>
      <c r="AI331" s="41">
        <f>SUM(ENERO:DICIEMBRE!AI331)</f>
        <v>0</v>
      </c>
      <c r="AJ331" s="41">
        <f>SUM(ENERO:DICIEMBRE!AJ331)</f>
        <v>0</v>
      </c>
      <c r="AK331" s="41">
        <f>SUM(ENERO:DICIEMBRE!AK331)</f>
        <v>1</v>
      </c>
      <c r="AL331" s="41">
        <f>SUM(ENERO:DICIEMBRE!AL331)</f>
        <v>0</v>
      </c>
      <c r="AM331" s="41">
        <f>SUM(ENERO:DICIEMBRE!AM331)</f>
        <v>0</v>
      </c>
      <c r="AN331" s="41">
        <f>SUM(ENERO:DICIEMBRE!AN331)</f>
        <v>0</v>
      </c>
      <c r="AO331" s="41">
        <f>SUM(ENERO:DICIEMBRE!AO331)</f>
        <v>0</v>
      </c>
      <c r="AP331" s="41">
        <f>SUM(ENERO:DICIEMBRE!AP331)</f>
        <v>0</v>
      </c>
      <c r="AQ331" s="41">
        <f>SUM(ENERO:DICIEMBRE!AQ331)</f>
        <v>0</v>
      </c>
      <c r="AR331" s="41">
        <f>SUM(ENERO:DICIEMBRE!AR331)</f>
        <v>0</v>
      </c>
      <c r="AS331" s="41">
        <f>SUM(ENERO:DICIEMBRE!AS331)</f>
        <v>0</v>
      </c>
      <c r="AT331" s="41">
        <f>SUM(ENERO:DICIEMBRE!AT331)</f>
        <v>0</v>
      </c>
      <c r="AU331" s="41">
        <f>SUM(ENERO:DICIEMBRE!AU331)</f>
        <v>0</v>
      </c>
      <c r="AV331" s="41">
        <f>SUM(ENERO:DICIEMBRE!AV331)</f>
        <v>0</v>
      </c>
      <c r="AW331" s="41">
        <f>SUM(ENERO:DICIEMBRE!AW331)</f>
        <v>0</v>
      </c>
      <c r="AX331" t="str">
        <f t="shared" si="224"/>
        <v/>
      </c>
      <c r="CA331" s="18" t="str">
        <f t="shared" si="231"/>
        <v/>
      </c>
      <c r="CB331" s="18" t="str">
        <f>IF(AND(D331&gt;0,OR(AS331="")),"* No olvide digitar la variable Trans (Femenino). Digite Cero si no tiene.",IF(AS331&gt;D331," * La variable Trans (Femenino) No puede ser mayor al Total Hombres.",""))</f>
        <v/>
      </c>
      <c r="CC331" s="18" t="str">
        <f t="shared" si="232"/>
        <v/>
      </c>
      <c r="CD331" s="18" t="str">
        <f t="shared" si="233"/>
        <v/>
      </c>
      <c r="CE331" s="18" t="str">
        <f t="shared" si="234"/>
        <v/>
      </c>
      <c r="CF331" s="18" t="str">
        <f t="shared" si="235"/>
        <v/>
      </c>
      <c r="CO331" s="69">
        <f>IF(AND(E331&gt;0,OR(AR331="")),1,IF(AR331&gt;E331,1,0))</f>
        <v>0</v>
      </c>
      <c r="CP331" s="69">
        <f>IF(AND(D331&gt;0,OR(AS331="")),1,IF(AS331&gt;D331,1,0))</f>
        <v>0</v>
      </c>
      <c r="CQ331" s="69">
        <f t="shared" si="225"/>
        <v>0</v>
      </c>
      <c r="CR331" s="69">
        <f t="shared" si="226"/>
        <v>0</v>
      </c>
      <c r="CS331" s="69">
        <f t="shared" si="227"/>
        <v>0</v>
      </c>
      <c r="CT331" s="69">
        <f t="shared" si="228"/>
        <v>0</v>
      </c>
    </row>
    <row r="332" spans="1:99" x14ac:dyDescent="0.25">
      <c r="A332" s="3212" t="s">
        <v>311</v>
      </c>
      <c r="B332" s="3212"/>
      <c r="C332" s="62">
        <f t="shared" si="229"/>
        <v>13</v>
      </c>
      <c r="D332" s="63">
        <f t="shared" si="230"/>
        <v>10</v>
      </c>
      <c r="E332" s="65">
        <f t="shared" si="230"/>
        <v>3</v>
      </c>
      <c r="F332" s="41">
        <f>SUM(ENERO:DICIEMBRE!F332)</f>
        <v>0</v>
      </c>
      <c r="G332" s="41">
        <f>SUM(ENERO:DICIEMBRE!G332)</f>
        <v>0</v>
      </c>
      <c r="H332" s="41">
        <f>SUM(ENERO:DICIEMBRE!H332)</f>
        <v>0</v>
      </c>
      <c r="I332" s="41">
        <f>SUM(ENERO:DICIEMBRE!I332)</f>
        <v>0</v>
      </c>
      <c r="J332" s="41">
        <f>SUM(ENERO:DICIEMBRE!J332)</f>
        <v>0</v>
      </c>
      <c r="K332" s="41">
        <f>SUM(ENERO:DICIEMBRE!K332)</f>
        <v>0</v>
      </c>
      <c r="L332" s="41">
        <f>SUM(ENERO:DICIEMBRE!L332)</f>
        <v>0</v>
      </c>
      <c r="M332" s="41">
        <f>SUM(ENERO:DICIEMBRE!M332)</f>
        <v>0</v>
      </c>
      <c r="N332" s="41">
        <f>SUM(ENERO:DICIEMBRE!N332)</f>
        <v>0</v>
      </c>
      <c r="O332" s="41">
        <f>SUM(ENERO:DICIEMBRE!O332)</f>
        <v>0</v>
      </c>
      <c r="P332" s="41">
        <f>SUM(ENERO:DICIEMBRE!P332)</f>
        <v>0</v>
      </c>
      <c r="Q332" s="41">
        <f>SUM(ENERO:DICIEMBRE!Q332)</f>
        <v>0</v>
      </c>
      <c r="R332" s="41">
        <f>SUM(ENERO:DICIEMBRE!R332)</f>
        <v>0</v>
      </c>
      <c r="S332" s="41">
        <f>SUM(ENERO:DICIEMBRE!S332)</f>
        <v>0</v>
      </c>
      <c r="T332" s="41">
        <f>SUM(ENERO:DICIEMBRE!T332)</f>
        <v>1</v>
      </c>
      <c r="U332" s="41">
        <f>SUM(ENERO:DICIEMBRE!U332)</f>
        <v>0</v>
      </c>
      <c r="V332" s="41">
        <f>SUM(ENERO:DICIEMBRE!V332)</f>
        <v>0</v>
      </c>
      <c r="W332" s="41">
        <f>SUM(ENERO:DICIEMBRE!W332)</f>
        <v>1</v>
      </c>
      <c r="X332" s="41">
        <f>SUM(ENERO:DICIEMBRE!X332)</f>
        <v>1</v>
      </c>
      <c r="Y332" s="41">
        <f>SUM(ENERO:DICIEMBRE!Y332)</f>
        <v>0</v>
      </c>
      <c r="Z332" s="41">
        <f>SUM(ENERO:DICIEMBRE!Z332)</f>
        <v>2</v>
      </c>
      <c r="AA332" s="41">
        <f>SUM(ENERO:DICIEMBRE!AA332)</f>
        <v>1</v>
      </c>
      <c r="AB332" s="41">
        <f>SUM(ENERO:DICIEMBRE!AB332)</f>
        <v>1</v>
      </c>
      <c r="AC332" s="41">
        <f>SUM(ENERO:DICIEMBRE!AC332)</f>
        <v>1</v>
      </c>
      <c r="AD332" s="41">
        <f>SUM(ENERO:DICIEMBRE!AD332)</f>
        <v>0</v>
      </c>
      <c r="AE332" s="41">
        <f>SUM(ENERO:DICIEMBRE!AE332)</f>
        <v>0</v>
      </c>
      <c r="AF332" s="41">
        <f>SUM(ENERO:DICIEMBRE!AF332)</f>
        <v>3</v>
      </c>
      <c r="AG332" s="41">
        <f>SUM(ENERO:DICIEMBRE!AG332)</f>
        <v>0</v>
      </c>
      <c r="AH332" s="41">
        <f>SUM(ENERO:DICIEMBRE!AH332)</f>
        <v>2</v>
      </c>
      <c r="AI332" s="41">
        <f>SUM(ENERO:DICIEMBRE!AI332)</f>
        <v>0</v>
      </c>
      <c r="AJ332" s="41">
        <f>SUM(ENERO:DICIEMBRE!AJ332)</f>
        <v>0</v>
      </c>
      <c r="AK332" s="41">
        <f>SUM(ENERO:DICIEMBRE!AK332)</f>
        <v>0</v>
      </c>
      <c r="AL332" s="41">
        <f>SUM(ENERO:DICIEMBRE!AL332)</f>
        <v>0</v>
      </c>
      <c r="AM332" s="41">
        <f>SUM(ENERO:DICIEMBRE!AM332)</f>
        <v>0</v>
      </c>
      <c r="AN332" s="41">
        <f>SUM(ENERO:DICIEMBRE!AN332)</f>
        <v>0</v>
      </c>
      <c r="AO332" s="41">
        <f>SUM(ENERO:DICIEMBRE!AO332)</f>
        <v>0</v>
      </c>
      <c r="AP332" s="41">
        <f>SUM(ENERO:DICIEMBRE!AP332)</f>
        <v>0</v>
      </c>
      <c r="AQ332" s="41">
        <f>SUM(ENERO:DICIEMBRE!AQ332)</f>
        <v>0</v>
      </c>
      <c r="AR332" s="41">
        <f>SUM(ENERO:DICIEMBRE!AR332)</f>
        <v>0</v>
      </c>
      <c r="AS332" s="41">
        <f>SUM(ENERO:DICIEMBRE!AS332)</f>
        <v>1</v>
      </c>
      <c r="AT332" s="41">
        <f>SUM(ENERO:DICIEMBRE!AT332)</f>
        <v>0</v>
      </c>
      <c r="AU332" s="41">
        <f>SUM(ENERO:DICIEMBRE!AU332)</f>
        <v>1</v>
      </c>
      <c r="AV332" s="41">
        <f>SUM(ENERO:DICIEMBRE!AV332)</f>
        <v>0</v>
      </c>
      <c r="AW332" s="41">
        <f>SUM(ENERO:DICIEMBRE!AW332)</f>
        <v>0</v>
      </c>
      <c r="AX332" t="str">
        <f t="shared" si="224"/>
        <v/>
      </c>
      <c r="CA332" s="18" t="str">
        <f t="shared" si="231"/>
        <v/>
      </c>
      <c r="CB332" s="18" t="str">
        <f>IF(AND(D332&gt;0,OR(AS332="")),"* No olvide digitar la variable Trans (Femenino). Digite Cero si no tiene.",IF(AS332&gt;D332," * La variable Trans (Femenino) No puede ser mayor al Total Hombres.",""))</f>
        <v/>
      </c>
      <c r="CC332" s="18" t="str">
        <f t="shared" si="232"/>
        <v/>
      </c>
      <c r="CD332" s="18" t="str">
        <f t="shared" si="233"/>
        <v/>
      </c>
      <c r="CE332" s="18" t="str">
        <f t="shared" si="234"/>
        <v/>
      </c>
      <c r="CF332" s="18" t="str">
        <f t="shared" si="235"/>
        <v/>
      </c>
      <c r="CO332" s="69">
        <f>IF(AND(E332&gt;0,OR(AR332="")),1,IF(AR332&gt;E332,1,0))</f>
        <v>0</v>
      </c>
      <c r="CP332" s="69">
        <f>IF(AND(D332&gt;0,OR(AS332="")),1,IF(AS332&gt;D332,1,0))</f>
        <v>0</v>
      </c>
      <c r="CQ332" s="69">
        <f t="shared" si="225"/>
        <v>0</v>
      </c>
      <c r="CR332" s="69">
        <f t="shared" si="226"/>
        <v>0</v>
      </c>
      <c r="CS332" s="69">
        <f t="shared" si="227"/>
        <v>0</v>
      </c>
      <c r="CT332" s="69">
        <f t="shared" si="228"/>
        <v>0</v>
      </c>
    </row>
    <row r="333" spans="1:99" x14ac:dyDescent="0.25">
      <c r="A333" s="3176" t="s">
        <v>312</v>
      </c>
      <c r="B333" s="3177"/>
      <c r="C333" s="249">
        <f t="shared" si="229"/>
        <v>5</v>
      </c>
      <c r="D333" s="250">
        <f t="shared" si="230"/>
        <v>4</v>
      </c>
      <c r="E333" s="295">
        <f t="shared" si="230"/>
        <v>1</v>
      </c>
      <c r="F333" s="41">
        <f>SUM(ENERO:DICIEMBRE!F333)</f>
        <v>0</v>
      </c>
      <c r="G333" s="41">
        <f>SUM(ENERO:DICIEMBRE!G333)</f>
        <v>0</v>
      </c>
      <c r="H333" s="41">
        <f>SUM(ENERO:DICIEMBRE!H333)</f>
        <v>0</v>
      </c>
      <c r="I333" s="41">
        <f>SUM(ENERO:DICIEMBRE!I333)</f>
        <v>0</v>
      </c>
      <c r="J333" s="41">
        <f>SUM(ENERO:DICIEMBRE!J333)</f>
        <v>0</v>
      </c>
      <c r="K333" s="41">
        <f>SUM(ENERO:DICIEMBRE!K333)</f>
        <v>0</v>
      </c>
      <c r="L333" s="41">
        <f>SUM(ENERO:DICIEMBRE!L333)</f>
        <v>0</v>
      </c>
      <c r="M333" s="41">
        <f>SUM(ENERO:DICIEMBRE!M333)</f>
        <v>0</v>
      </c>
      <c r="N333" s="41">
        <f>SUM(ENERO:DICIEMBRE!N333)</f>
        <v>0</v>
      </c>
      <c r="O333" s="41">
        <f>SUM(ENERO:DICIEMBRE!O333)</f>
        <v>0</v>
      </c>
      <c r="P333" s="41">
        <f>SUM(ENERO:DICIEMBRE!P333)</f>
        <v>0</v>
      </c>
      <c r="Q333" s="41">
        <f>SUM(ENERO:DICIEMBRE!Q333)</f>
        <v>0</v>
      </c>
      <c r="R333" s="41">
        <f>SUM(ENERO:DICIEMBRE!R333)</f>
        <v>0</v>
      </c>
      <c r="S333" s="41">
        <f>SUM(ENERO:DICIEMBRE!S333)</f>
        <v>0</v>
      </c>
      <c r="T333" s="41">
        <f>SUM(ENERO:DICIEMBRE!T333)</f>
        <v>0</v>
      </c>
      <c r="U333" s="41">
        <f>SUM(ENERO:DICIEMBRE!U333)</f>
        <v>0</v>
      </c>
      <c r="V333" s="41">
        <f>SUM(ENERO:DICIEMBRE!V333)</f>
        <v>0</v>
      </c>
      <c r="W333" s="41">
        <f>SUM(ENERO:DICIEMBRE!W333)</f>
        <v>0</v>
      </c>
      <c r="X333" s="41">
        <f>SUM(ENERO:DICIEMBRE!X333)</f>
        <v>0</v>
      </c>
      <c r="Y333" s="41">
        <f>SUM(ENERO:DICIEMBRE!Y333)</f>
        <v>0</v>
      </c>
      <c r="Z333" s="41">
        <f>SUM(ENERO:DICIEMBRE!Z333)</f>
        <v>1</v>
      </c>
      <c r="AA333" s="41">
        <f>SUM(ENERO:DICIEMBRE!AA333)</f>
        <v>0</v>
      </c>
      <c r="AB333" s="41">
        <f>SUM(ENERO:DICIEMBRE!AB333)</f>
        <v>1</v>
      </c>
      <c r="AC333" s="41">
        <f>SUM(ENERO:DICIEMBRE!AC333)</f>
        <v>1</v>
      </c>
      <c r="AD333" s="41">
        <f>SUM(ENERO:DICIEMBRE!AD333)</f>
        <v>0</v>
      </c>
      <c r="AE333" s="41">
        <f>SUM(ENERO:DICIEMBRE!AE333)</f>
        <v>0</v>
      </c>
      <c r="AF333" s="41">
        <f>SUM(ENERO:DICIEMBRE!AF333)</f>
        <v>0</v>
      </c>
      <c r="AG333" s="41">
        <f>SUM(ENERO:DICIEMBRE!AG333)</f>
        <v>0</v>
      </c>
      <c r="AH333" s="41">
        <f>SUM(ENERO:DICIEMBRE!AH333)</f>
        <v>2</v>
      </c>
      <c r="AI333" s="41">
        <f>SUM(ENERO:DICIEMBRE!AI333)</f>
        <v>0</v>
      </c>
      <c r="AJ333" s="41">
        <f>SUM(ENERO:DICIEMBRE!AJ333)</f>
        <v>0</v>
      </c>
      <c r="AK333" s="41">
        <f>SUM(ENERO:DICIEMBRE!AK333)</f>
        <v>0</v>
      </c>
      <c r="AL333" s="41">
        <f>SUM(ENERO:DICIEMBRE!AL333)</f>
        <v>0</v>
      </c>
      <c r="AM333" s="41">
        <f>SUM(ENERO:DICIEMBRE!AM333)</f>
        <v>0</v>
      </c>
      <c r="AN333" s="41">
        <f>SUM(ENERO:DICIEMBRE!AN333)</f>
        <v>0</v>
      </c>
      <c r="AO333" s="41">
        <f>SUM(ENERO:DICIEMBRE!AO333)</f>
        <v>0</v>
      </c>
      <c r="AP333" s="41">
        <f>SUM(ENERO:DICIEMBRE!AP333)</f>
        <v>0</v>
      </c>
      <c r="AQ333" s="41">
        <f>SUM(ENERO:DICIEMBRE!AQ333)</f>
        <v>0</v>
      </c>
      <c r="AR333" s="41">
        <f>SUM(ENERO:DICIEMBRE!AR333)</f>
        <v>0</v>
      </c>
      <c r="AS333" s="41">
        <f>SUM(ENERO:DICIEMBRE!AS333)</f>
        <v>1</v>
      </c>
      <c r="AT333" s="41">
        <f>SUM(ENERO:DICIEMBRE!AT333)</f>
        <v>0</v>
      </c>
      <c r="AU333" s="41">
        <f>SUM(ENERO:DICIEMBRE!AU333)</f>
        <v>0</v>
      </c>
      <c r="AV333" s="41">
        <f>SUM(ENERO:DICIEMBRE!AV333)</f>
        <v>0</v>
      </c>
      <c r="AW333" s="41">
        <f>SUM(ENERO:DICIEMBRE!AW333)</f>
        <v>0</v>
      </c>
      <c r="AX333" t="str">
        <f t="shared" si="224"/>
        <v/>
      </c>
      <c r="CA333" s="18" t="str">
        <f t="shared" si="231"/>
        <v/>
      </c>
      <c r="CB333" s="18" t="str">
        <f>IF(AND(D333&gt;0,OR(AS333="")),"* No olvide digitar la variable Trans (Femenino). Digite Cero si no tiene.",IF(AS333&gt;D333," * La variable Trans (Femenino) No puede ser mayor al Total Hombres.",""))</f>
        <v/>
      </c>
      <c r="CC333" s="18" t="str">
        <f t="shared" si="232"/>
        <v/>
      </c>
      <c r="CD333" s="18" t="str">
        <f t="shared" si="233"/>
        <v/>
      </c>
      <c r="CE333" s="18" t="str">
        <f t="shared" si="234"/>
        <v/>
      </c>
      <c r="CF333" s="18" t="str">
        <f t="shared" si="235"/>
        <v/>
      </c>
      <c r="CO333" s="69">
        <f>IF(AND(E333&gt;0,OR(AR333="")),1,IF(AR333&gt;E333,1,0))</f>
        <v>0</v>
      </c>
      <c r="CP333" s="69">
        <f>IF(AND(D333&gt;0,OR(AS333="")),1,IF(AS333&gt;D333,1,0))</f>
        <v>0</v>
      </c>
      <c r="CQ333" s="69">
        <f t="shared" si="225"/>
        <v>0</v>
      </c>
      <c r="CR333" s="69">
        <f t="shared" si="226"/>
        <v>0</v>
      </c>
      <c r="CS333" s="69">
        <f t="shared" si="227"/>
        <v>0</v>
      </c>
      <c r="CT333" s="69">
        <f t="shared" si="228"/>
        <v>0</v>
      </c>
    </row>
    <row r="334" spans="1:99" x14ac:dyDescent="0.25">
      <c r="A334" s="3219" t="s">
        <v>313</v>
      </c>
      <c r="B334" s="3220"/>
      <c r="C334" s="266">
        <f t="shared" si="229"/>
        <v>0</v>
      </c>
      <c r="D334" s="267">
        <f>SUM(F334+H334+J334+L334)</f>
        <v>0</v>
      </c>
      <c r="E334" s="271">
        <f>SUM(G334+I334+K334+M334)</f>
        <v>0</v>
      </c>
      <c r="F334" s="41">
        <f>SUM(ENERO:DICIEMBRE!F334)</f>
        <v>0</v>
      </c>
      <c r="G334" s="41">
        <f>SUM(ENERO:DICIEMBRE!G334)</f>
        <v>0</v>
      </c>
      <c r="H334" s="41">
        <f>SUM(ENERO:DICIEMBRE!H334)</f>
        <v>0</v>
      </c>
      <c r="I334" s="41">
        <f>SUM(ENERO:DICIEMBRE!I334)</f>
        <v>0</v>
      </c>
      <c r="J334" s="41">
        <f>SUM(ENERO:DICIEMBRE!J334)</f>
        <v>0</v>
      </c>
      <c r="K334" s="41">
        <f>SUM(ENERO:DICIEMBRE!K334)</f>
        <v>0</v>
      </c>
      <c r="L334" s="41">
        <f>SUM(ENERO:DICIEMBRE!L334)</f>
        <v>0</v>
      </c>
      <c r="M334" s="41">
        <f>SUM(ENERO:DICIEMBRE!M334)</f>
        <v>0</v>
      </c>
      <c r="N334" s="41">
        <f>SUM(ENERO:DICIEMBRE!N334)</f>
        <v>0</v>
      </c>
      <c r="O334" s="41">
        <f>SUM(ENERO:DICIEMBRE!O334)</f>
        <v>0</v>
      </c>
      <c r="P334" s="41">
        <f>SUM(ENERO:DICIEMBRE!P334)</f>
        <v>0</v>
      </c>
      <c r="Q334" s="41">
        <f>SUM(ENERO:DICIEMBRE!Q334)</f>
        <v>0</v>
      </c>
      <c r="R334" s="41">
        <f>SUM(ENERO:DICIEMBRE!R334)</f>
        <v>0</v>
      </c>
      <c r="S334" s="41">
        <f>SUM(ENERO:DICIEMBRE!S334)</f>
        <v>0</v>
      </c>
      <c r="T334" s="41">
        <f>SUM(ENERO:DICIEMBRE!T334)</f>
        <v>0</v>
      </c>
      <c r="U334" s="41">
        <f>SUM(ENERO:DICIEMBRE!U334)</f>
        <v>0</v>
      </c>
      <c r="V334" s="41">
        <f>SUM(ENERO:DICIEMBRE!V334)</f>
        <v>0</v>
      </c>
      <c r="W334" s="41">
        <f>SUM(ENERO:DICIEMBRE!W334)</f>
        <v>0</v>
      </c>
      <c r="X334" s="41">
        <f>SUM(ENERO:DICIEMBRE!X334)</f>
        <v>0</v>
      </c>
      <c r="Y334" s="41">
        <f>SUM(ENERO:DICIEMBRE!Y334)</f>
        <v>0</v>
      </c>
      <c r="Z334" s="41">
        <f>SUM(ENERO:DICIEMBRE!Z334)</f>
        <v>0</v>
      </c>
      <c r="AA334" s="41">
        <f>SUM(ENERO:DICIEMBRE!AA334)</f>
        <v>0</v>
      </c>
      <c r="AB334" s="41">
        <f>SUM(ENERO:DICIEMBRE!AB334)</f>
        <v>0</v>
      </c>
      <c r="AC334" s="41">
        <f>SUM(ENERO:DICIEMBRE!AC334)</f>
        <v>0</v>
      </c>
      <c r="AD334" s="41">
        <f>SUM(ENERO:DICIEMBRE!AD334)</f>
        <v>0</v>
      </c>
      <c r="AE334" s="41">
        <f>SUM(ENERO:DICIEMBRE!AE334)</f>
        <v>0</v>
      </c>
      <c r="AF334" s="41">
        <f>SUM(ENERO:DICIEMBRE!AF334)</f>
        <v>0</v>
      </c>
      <c r="AG334" s="41">
        <f>SUM(ENERO:DICIEMBRE!AG334)</f>
        <v>0</v>
      </c>
      <c r="AH334" s="41">
        <f>SUM(ENERO:DICIEMBRE!AH334)</f>
        <v>0</v>
      </c>
      <c r="AI334" s="41">
        <f>SUM(ENERO:DICIEMBRE!AI334)</f>
        <v>0</v>
      </c>
      <c r="AJ334" s="41">
        <f>SUM(ENERO:DICIEMBRE!AJ334)</f>
        <v>0</v>
      </c>
      <c r="AK334" s="41">
        <f>SUM(ENERO:DICIEMBRE!AK334)</f>
        <v>0</v>
      </c>
      <c r="AL334" s="41">
        <f>SUM(ENERO:DICIEMBRE!AL334)</f>
        <v>0</v>
      </c>
      <c r="AM334" s="41">
        <f>SUM(ENERO:DICIEMBRE!AM334)</f>
        <v>0</v>
      </c>
      <c r="AN334" s="41">
        <f>SUM(ENERO:DICIEMBRE!AN334)</f>
        <v>0</v>
      </c>
      <c r="AO334" s="41">
        <f>SUM(ENERO:DICIEMBRE!AO334)</f>
        <v>0</v>
      </c>
      <c r="AP334" s="41">
        <f>SUM(ENERO:DICIEMBRE!AP334)</f>
        <v>0</v>
      </c>
      <c r="AQ334" s="41">
        <f>SUM(ENERO:DICIEMBRE!AQ334)</f>
        <v>0</v>
      </c>
      <c r="AR334" s="41">
        <f>SUM(ENERO:DICIEMBRE!AR334)</f>
        <v>0</v>
      </c>
      <c r="AS334" s="41">
        <f>SUM(ENERO:DICIEMBRE!AS334)</f>
        <v>0</v>
      </c>
      <c r="AT334" s="41">
        <f>SUM(ENERO:DICIEMBRE!AT334)</f>
        <v>0</v>
      </c>
      <c r="AU334" s="41">
        <f>SUM(ENERO:DICIEMBRE!AU334)</f>
        <v>0</v>
      </c>
      <c r="AV334" s="41">
        <f>SUM(ENERO:DICIEMBRE!AV334)</f>
        <v>0</v>
      </c>
      <c r="AW334" s="41">
        <f>SUM(ENERO:DICIEMBRE!AW334)</f>
        <v>0</v>
      </c>
      <c r="AX334" t="str">
        <f t="shared" si="224"/>
        <v/>
      </c>
      <c r="CA334" s="438"/>
      <c r="CB334" s="438"/>
      <c r="CC334" s="18" t="str">
        <f t="shared" si="232"/>
        <v/>
      </c>
      <c r="CD334" s="18" t="str">
        <f t="shared" si="233"/>
        <v/>
      </c>
      <c r="CE334" s="18" t="str">
        <f t="shared" si="234"/>
        <v/>
      </c>
      <c r="CF334" s="18" t="str">
        <f t="shared" si="235"/>
        <v/>
      </c>
      <c r="CO334" s="520"/>
      <c r="CP334" s="505"/>
      <c r="CQ334" s="69">
        <f t="shared" si="225"/>
        <v>0</v>
      </c>
      <c r="CR334" s="69">
        <f t="shared" si="226"/>
        <v>0</v>
      </c>
      <c r="CS334" s="69">
        <f t="shared" si="227"/>
        <v>0</v>
      </c>
      <c r="CT334" s="69">
        <f t="shared" si="228"/>
        <v>0</v>
      </c>
    </row>
    <row r="335" spans="1:99" x14ac:dyDescent="0.25">
      <c r="A335" s="3051" t="s">
        <v>314</v>
      </c>
      <c r="B335" s="429" t="s">
        <v>315</v>
      </c>
      <c r="C335" s="249">
        <f t="shared" si="229"/>
        <v>13</v>
      </c>
      <c r="D335" s="250">
        <f t="shared" ref="D335:E339" si="236">SUM(F335+H335+J335+L335+N335+P335+R335+T335+V335+X335+Z335+AB335+AD335+AF335+AH335+AJ335+AL335+AN335+AP335)</f>
        <v>7</v>
      </c>
      <c r="E335" s="295">
        <f t="shared" si="236"/>
        <v>6</v>
      </c>
      <c r="F335" s="41">
        <f>SUM(ENERO:DICIEMBRE!F335)</f>
        <v>0</v>
      </c>
      <c r="G335" s="41">
        <f>SUM(ENERO:DICIEMBRE!G335)</f>
        <v>0</v>
      </c>
      <c r="H335" s="41">
        <f>SUM(ENERO:DICIEMBRE!H335)</f>
        <v>0</v>
      </c>
      <c r="I335" s="41">
        <f>SUM(ENERO:DICIEMBRE!I335)</f>
        <v>0</v>
      </c>
      <c r="J335" s="41">
        <f>SUM(ENERO:DICIEMBRE!J335)</f>
        <v>0</v>
      </c>
      <c r="K335" s="41">
        <f>SUM(ENERO:DICIEMBRE!K335)</f>
        <v>0</v>
      </c>
      <c r="L335" s="41">
        <f>SUM(ENERO:DICIEMBRE!L335)</f>
        <v>0</v>
      </c>
      <c r="M335" s="41">
        <f>SUM(ENERO:DICIEMBRE!M335)</f>
        <v>0</v>
      </c>
      <c r="N335" s="41">
        <f>SUM(ENERO:DICIEMBRE!N335)</f>
        <v>0</v>
      </c>
      <c r="O335" s="41">
        <f>SUM(ENERO:DICIEMBRE!O335)</f>
        <v>0</v>
      </c>
      <c r="P335" s="41">
        <f>SUM(ENERO:DICIEMBRE!P335)</f>
        <v>0</v>
      </c>
      <c r="Q335" s="41">
        <f>SUM(ENERO:DICIEMBRE!Q335)</f>
        <v>0</v>
      </c>
      <c r="R335" s="41">
        <f>SUM(ENERO:DICIEMBRE!R335)</f>
        <v>0</v>
      </c>
      <c r="S335" s="41">
        <f>SUM(ENERO:DICIEMBRE!S335)</f>
        <v>0</v>
      </c>
      <c r="T335" s="41">
        <f>SUM(ENERO:DICIEMBRE!T335)</f>
        <v>1</v>
      </c>
      <c r="U335" s="41">
        <f>SUM(ENERO:DICIEMBRE!U335)</f>
        <v>0</v>
      </c>
      <c r="V335" s="41">
        <f>SUM(ENERO:DICIEMBRE!V335)</f>
        <v>0</v>
      </c>
      <c r="W335" s="41">
        <f>SUM(ENERO:DICIEMBRE!W335)</f>
        <v>0</v>
      </c>
      <c r="X335" s="41">
        <f>SUM(ENERO:DICIEMBRE!X335)</f>
        <v>2</v>
      </c>
      <c r="Y335" s="41">
        <f>SUM(ENERO:DICIEMBRE!Y335)</f>
        <v>1</v>
      </c>
      <c r="Z335" s="41">
        <f>SUM(ENERO:DICIEMBRE!Z335)</f>
        <v>3</v>
      </c>
      <c r="AA335" s="41">
        <f>SUM(ENERO:DICIEMBRE!AA335)</f>
        <v>1</v>
      </c>
      <c r="AB335" s="41">
        <f>SUM(ENERO:DICIEMBRE!AB335)</f>
        <v>0</v>
      </c>
      <c r="AC335" s="41">
        <f>SUM(ENERO:DICIEMBRE!AC335)</f>
        <v>1</v>
      </c>
      <c r="AD335" s="41">
        <f>SUM(ENERO:DICIEMBRE!AD335)</f>
        <v>0</v>
      </c>
      <c r="AE335" s="41">
        <f>SUM(ENERO:DICIEMBRE!AE335)</f>
        <v>2</v>
      </c>
      <c r="AF335" s="41">
        <f>SUM(ENERO:DICIEMBRE!AF335)</f>
        <v>1</v>
      </c>
      <c r="AG335" s="41">
        <f>SUM(ENERO:DICIEMBRE!AG335)</f>
        <v>0</v>
      </c>
      <c r="AH335" s="41">
        <f>SUM(ENERO:DICIEMBRE!AH335)</f>
        <v>0</v>
      </c>
      <c r="AI335" s="41">
        <f>SUM(ENERO:DICIEMBRE!AI335)</f>
        <v>0</v>
      </c>
      <c r="AJ335" s="41">
        <f>SUM(ENERO:DICIEMBRE!AJ335)</f>
        <v>0</v>
      </c>
      <c r="AK335" s="41">
        <f>SUM(ENERO:DICIEMBRE!AK335)</f>
        <v>1</v>
      </c>
      <c r="AL335" s="41">
        <f>SUM(ENERO:DICIEMBRE!AL335)</f>
        <v>0</v>
      </c>
      <c r="AM335" s="41">
        <f>SUM(ENERO:DICIEMBRE!AM335)</f>
        <v>0</v>
      </c>
      <c r="AN335" s="41">
        <f>SUM(ENERO:DICIEMBRE!AN335)</f>
        <v>0</v>
      </c>
      <c r="AO335" s="41">
        <f>SUM(ENERO:DICIEMBRE!AO335)</f>
        <v>0</v>
      </c>
      <c r="AP335" s="41">
        <f>SUM(ENERO:DICIEMBRE!AP335)</f>
        <v>0</v>
      </c>
      <c r="AQ335" s="41">
        <f>SUM(ENERO:DICIEMBRE!AQ335)</f>
        <v>0</v>
      </c>
      <c r="AR335" s="41">
        <f>SUM(ENERO:DICIEMBRE!AR335)</f>
        <v>0</v>
      </c>
      <c r="AS335" s="41">
        <f>SUM(ENERO:DICIEMBRE!AS335)</f>
        <v>0</v>
      </c>
      <c r="AT335" s="41">
        <f>SUM(ENERO:DICIEMBRE!AT335)</f>
        <v>0</v>
      </c>
      <c r="AU335" s="41">
        <f>SUM(ENERO:DICIEMBRE!AU335)</f>
        <v>3</v>
      </c>
      <c r="AV335" s="41">
        <f>SUM(ENERO:DICIEMBRE!AV335)</f>
        <v>0</v>
      </c>
      <c r="AW335" s="41">
        <f>SUM(ENERO:DICIEMBRE!AW335)</f>
        <v>0</v>
      </c>
      <c r="AX335" t="str">
        <f t="shared" si="224"/>
        <v/>
      </c>
      <c r="CA335" s="18" t="str">
        <f t="shared" si="231"/>
        <v/>
      </c>
      <c r="CB335" s="18" t="str">
        <f>IF(AND(D335&gt;0,OR(AS335="")),"* No olvide digitar la variable Trans (Femenino). Digite Cero si no tiene.",IF(AS335&gt;D335," * La variable Trans (Femenino) No puede ser mayor al Total Hombres.",""))</f>
        <v/>
      </c>
      <c r="CC335" s="18" t="str">
        <f t="shared" si="232"/>
        <v/>
      </c>
      <c r="CD335" s="18" t="str">
        <f t="shared" si="233"/>
        <v/>
      </c>
      <c r="CE335" s="18" t="str">
        <f t="shared" si="234"/>
        <v/>
      </c>
      <c r="CF335" s="18" t="str">
        <f t="shared" si="235"/>
        <v/>
      </c>
      <c r="CO335" s="69">
        <f>IF(AND(E335&gt;0,OR(AR335="")),1,IF(AR335&gt;E335,1,0))</f>
        <v>0</v>
      </c>
      <c r="CP335" s="69">
        <f>IF(AND(D335&gt;0,OR(AS335="")),1,IF(AS335&gt;D335,1,0))</f>
        <v>0</v>
      </c>
      <c r="CQ335" s="69">
        <f t="shared" si="225"/>
        <v>0</v>
      </c>
      <c r="CR335" s="69">
        <f t="shared" si="226"/>
        <v>0</v>
      </c>
      <c r="CS335" s="69">
        <f t="shared" si="227"/>
        <v>0</v>
      </c>
      <c r="CT335" s="69">
        <f t="shared" si="228"/>
        <v>0</v>
      </c>
    </row>
    <row r="336" spans="1:99" x14ac:dyDescent="0.25">
      <c r="A336" s="3051"/>
      <c r="B336" s="521" t="s">
        <v>316</v>
      </c>
      <c r="C336" s="249">
        <f t="shared" si="229"/>
        <v>0</v>
      </c>
      <c r="D336" s="250">
        <f t="shared" si="236"/>
        <v>0</v>
      </c>
      <c r="E336" s="295">
        <f t="shared" si="236"/>
        <v>0</v>
      </c>
      <c r="F336" s="41">
        <f>SUM(ENERO:DICIEMBRE!F336)</f>
        <v>0</v>
      </c>
      <c r="G336" s="41">
        <f>SUM(ENERO:DICIEMBRE!G336)</f>
        <v>0</v>
      </c>
      <c r="H336" s="41">
        <f>SUM(ENERO:DICIEMBRE!H336)</f>
        <v>0</v>
      </c>
      <c r="I336" s="41">
        <f>SUM(ENERO:DICIEMBRE!I336)</f>
        <v>0</v>
      </c>
      <c r="J336" s="41">
        <f>SUM(ENERO:DICIEMBRE!J336)</f>
        <v>0</v>
      </c>
      <c r="K336" s="41">
        <f>SUM(ENERO:DICIEMBRE!K336)</f>
        <v>0</v>
      </c>
      <c r="L336" s="41">
        <f>SUM(ENERO:DICIEMBRE!L336)</f>
        <v>0</v>
      </c>
      <c r="M336" s="41">
        <f>SUM(ENERO:DICIEMBRE!M336)</f>
        <v>0</v>
      </c>
      <c r="N336" s="41">
        <f>SUM(ENERO:DICIEMBRE!N336)</f>
        <v>0</v>
      </c>
      <c r="O336" s="41">
        <f>SUM(ENERO:DICIEMBRE!O336)</f>
        <v>0</v>
      </c>
      <c r="P336" s="41">
        <f>SUM(ENERO:DICIEMBRE!P336)</f>
        <v>0</v>
      </c>
      <c r="Q336" s="41">
        <f>SUM(ENERO:DICIEMBRE!Q336)</f>
        <v>0</v>
      </c>
      <c r="R336" s="41">
        <f>SUM(ENERO:DICIEMBRE!R336)</f>
        <v>0</v>
      </c>
      <c r="S336" s="41">
        <f>SUM(ENERO:DICIEMBRE!S336)</f>
        <v>0</v>
      </c>
      <c r="T336" s="41">
        <f>SUM(ENERO:DICIEMBRE!T336)</f>
        <v>0</v>
      </c>
      <c r="U336" s="41">
        <f>SUM(ENERO:DICIEMBRE!U336)</f>
        <v>0</v>
      </c>
      <c r="V336" s="41">
        <f>SUM(ENERO:DICIEMBRE!V336)</f>
        <v>0</v>
      </c>
      <c r="W336" s="41">
        <f>SUM(ENERO:DICIEMBRE!W336)</f>
        <v>0</v>
      </c>
      <c r="X336" s="41">
        <f>SUM(ENERO:DICIEMBRE!X336)</f>
        <v>0</v>
      </c>
      <c r="Y336" s="41">
        <f>SUM(ENERO:DICIEMBRE!Y336)</f>
        <v>0</v>
      </c>
      <c r="Z336" s="41">
        <f>SUM(ENERO:DICIEMBRE!Z336)</f>
        <v>0</v>
      </c>
      <c r="AA336" s="41">
        <f>SUM(ENERO:DICIEMBRE!AA336)</f>
        <v>0</v>
      </c>
      <c r="AB336" s="41">
        <f>SUM(ENERO:DICIEMBRE!AB336)</f>
        <v>0</v>
      </c>
      <c r="AC336" s="41">
        <f>SUM(ENERO:DICIEMBRE!AC336)</f>
        <v>0</v>
      </c>
      <c r="AD336" s="41">
        <f>SUM(ENERO:DICIEMBRE!AD336)</f>
        <v>0</v>
      </c>
      <c r="AE336" s="41">
        <f>SUM(ENERO:DICIEMBRE!AE336)</f>
        <v>0</v>
      </c>
      <c r="AF336" s="41">
        <f>SUM(ENERO:DICIEMBRE!AF336)</f>
        <v>0</v>
      </c>
      <c r="AG336" s="41">
        <f>SUM(ENERO:DICIEMBRE!AG336)</f>
        <v>0</v>
      </c>
      <c r="AH336" s="41">
        <f>SUM(ENERO:DICIEMBRE!AH336)</f>
        <v>0</v>
      </c>
      <c r="AI336" s="41">
        <f>SUM(ENERO:DICIEMBRE!AI336)</f>
        <v>0</v>
      </c>
      <c r="AJ336" s="41">
        <f>SUM(ENERO:DICIEMBRE!AJ336)</f>
        <v>0</v>
      </c>
      <c r="AK336" s="41">
        <f>SUM(ENERO:DICIEMBRE!AK336)</f>
        <v>0</v>
      </c>
      <c r="AL336" s="41">
        <f>SUM(ENERO:DICIEMBRE!AL336)</f>
        <v>0</v>
      </c>
      <c r="AM336" s="41">
        <f>SUM(ENERO:DICIEMBRE!AM336)</f>
        <v>0</v>
      </c>
      <c r="AN336" s="41">
        <f>SUM(ENERO:DICIEMBRE!AN336)</f>
        <v>0</v>
      </c>
      <c r="AO336" s="41">
        <f>SUM(ENERO:DICIEMBRE!AO336)</f>
        <v>0</v>
      </c>
      <c r="AP336" s="41">
        <f>SUM(ENERO:DICIEMBRE!AP336)</f>
        <v>0</v>
      </c>
      <c r="AQ336" s="41">
        <f>SUM(ENERO:DICIEMBRE!AQ336)</f>
        <v>0</v>
      </c>
      <c r="AR336" s="41">
        <f>SUM(ENERO:DICIEMBRE!AR336)</f>
        <v>0</v>
      </c>
      <c r="AS336" s="41">
        <f>SUM(ENERO:DICIEMBRE!AS336)</f>
        <v>0</v>
      </c>
      <c r="AT336" s="41">
        <f>SUM(ENERO:DICIEMBRE!AT336)</f>
        <v>0</v>
      </c>
      <c r="AU336" s="41">
        <f>SUM(ENERO:DICIEMBRE!AU336)</f>
        <v>0</v>
      </c>
      <c r="AV336" s="41">
        <f>SUM(ENERO:DICIEMBRE!AV336)</f>
        <v>0</v>
      </c>
      <c r="AW336" s="41">
        <f>SUM(ENERO:DICIEMBRE!AW336)</f>
        <v>0</v>
      </c>
      <c r="AX336" t="str">
        <f t="shared" si="224"/>
        <v/>
      </c>
      <c r="CA336" s="18" t="str">
        <f t="shared" si="231"/>
        <v/>
      </c>
      <c r="CB336" s="18" t="str">
        <f>IF(AND(D336&gt;0,OR(AS336="")),"* No olvide digitar la variable Trans (Femenino). Digite Cero si no tiene.",IF(AS336&gt;D336," * La variable Trans (Femenino) No puede ser mayor al Total Hombres.",""))</f>
        <v/>
      </c>
      <c r="CC336" s="18" t="str">
        <f t="shared" si="232"/>
        <v/>
      </c>
      <c r="CD336" s="18" t="str">
        <f t="shared" si="233"/>
        <v/>
      </c>
      <c r="CE336" s="18" t="str">
        <f t="shared" si="234"/>
        <v/>
      </c>
      <c r="CF336" s="18" t="str">
        <f t="shared" si="235"/>
        <v/>
      </c>
      <c r="CO336" s="69">
        <f>IF(AND(E336&gt;0,OR(AR336="")),1,IF(AR336&gt;E336,1,0))</f>
        <v>0</v>
      </c>
      <c r="CP336" s="69">
        <f>IF(AND(D336&gt;0,OR(AS336="")),1,IF(AS336&gt;D336,1,0))</f>
        <v>0</v>
      </c>
      <c r="CQ336" s="69">
        <f t="shared" si="225"/>
        <v>0</v>
      </c>
      <c r="CR336" s="69">
        <f t="shared" si="226"/>
        <v>0</v>
      </c>
      <c r="CS336" s="69">
        <f t="shared" si="227"/>
        <v>0</v>
      </c>
      <c r="CT336" s="69">
        <f t="shared" si="228"/>
        <v>0</v>
      </c>
    </row>
    <row r="337" spans="1:99" x14ac:dyDescent="0.25">
      <c r="A337" s="3051"/>
      <c r="B337" s="521" t="s">
        <v>317</v>
      </c>
      <c r="C337" s="249">
        <f t="shared" si="229"/>
        <v>0</v>
      </c>
      <c r="D337" s="250">
        <f t="shared" si="236"/>
        <v>0</v>
      </c>
      <c r="E337" s="295">
        <f t="shared" si="236"/>
        <v>0</v>
      </c>
      <c r="F337" s="41">
        <f>SUM(ENERO:DICIEMBRE!F337)</f>
        <v>0</v>
      </c>
      <c r="G337" s="41">
        <f>SUM(ENERO:DICIEMBRE!G337)</f>
        <v>0</v>
      </c>
      <c r="H337" s="41">
        <f>SUM(ENERO:DICIEMBRE!H337)</f>
        <v>0</v>
      </c>
      <c r="I337" s="41">
        <f>SUM(ENERO:DICIEMBRE!I337)</f>
        <v>0</v>
      </c>
      <c r="J337" s="41">
        <f>SUM(ENERO:DICIEMBRE!J337)</f>
        <v>0</v>
      </c>
      <c r="K337" s="41">
        <f>SUM(ENERO:DICIEMBRE!K337)</f>
        <v>0</v>
      </c>
      <c r="L337" s="41">
        <f>SUM(ENERO:DICIEMBRE!L337)</f>
        <v>0</v>
      </c>
      <c r="M337" s="41">
        <f>SUM(ENERO:DICIEMBRE!M337)</f>
        <v>0</v>
      </c>
      <c r="N337" s="41">
        <f>SUM(ENERO:DICIEMBRE!N337)</f>
        <v>0</v>
      </c>
      <c r="O337" s="41">
        <f>SUM(ENERO:DICIEMBRE!O337)</f>
        <v>0</v>
      </c>
      <c r="P337" s="41">
        <f>SUM(ENERO:DICIEMBRE!P337)</f>
        <v>0</v>
      </c>
      <c r="Q337" s="41">
        <f>SUM(ENERO:DICIEMBRE!Q337)</f>
        <v>0</v>
      </c>
      <c r="R337" s="41">
        <f>SUM(ENERO:DICIEMBRE!R337)</f>
        <v>0</v>
      </c>
      <c r="S337" s="41">
        <f>SUM(ENERO:DICIEMBRE!S337)</f>
        <v>0</v>
      </c>
      <c r="T337" s="41">
        <f>SUM(ENERO:DICIEMBRE!T337)</f>
        <v>0</v>
      </c>
      <c r="U337" s="41">
        <f>SUM(ENERO:DICIEMBRE!U337)</f>
        <v>0</v>
      </c>
      <c r="V337" s="41">
        <f>SUM(ENERO:DICIEMBRE!V337)</f>
        <v>0</v>
      </c>
      <c r="W337" s="41">
        <f>SUM(ENERO:DICIEMBRE!W337)</f>
        <v>0</v>
      </c>
      <c r="X337" s="41">
        <f>SUM(ENERO:DICIEMBRE!X337)</f>
        <v>0</v>
      </c>
      <c r="Y337" s="41">
        <f>SUM(ENERO:DICIEMBRE!Y337)</f>
        <v>0</v>
      </c>
      <c r="Z337" s="41">
        <f>SUM(ENERO:DICIEMBRE!Z337)</f>
        <v>0</v>
      </c>
      <c r="AA337" s="41">
        <f>SUM(ENERO:DICIEMBRE!AA337)</f>
        <v>0</v>
      </c>
      <c r="AB337" s="41">
        <f>SUM(ENERO:DICIEMBRE!AB337)</f>
        <v>0</v>
      </c>
      <c r="AC337" s="41">
        <f>SUM(ENERO:DICIEMBRE!AC337)</f>
        <v>0</v>
      </c>
      <c r="AD337" s="41">
        <f>SUM(ENERO:DICIEMBRE!AD337)</f>
        <v>0</v>
      </c>
      <c r="AE337" s="41">
        <f>SUM(ENERO:DICIEMBRE!AE337)</f>
        <v>0</v>
      </c>
      <c r="AF337" s="41">
        <f>SUM(ENERO:DICIEMBRE!AF337)</f>
        <v>0</v>
      </c>
      <c r="AG337" s="41">
        <f>SUM(ENERO:DICIEMBRE!AG337)</f>
        <v>0</v>
      </c>
      <c r="AH337" s="41">
        <f>SUM(ENERO:DICIEMBRE!AH337)</f>
        <v>0</v>
      </c>
      <c r="AI337" s="41">
        <f>SUM(ENERO:DICIEMBRE!AI337)</f>
        <v>0</v>
      </c>
      <c r="AJ337" s="41">
        <f>SUM(ENERO:DICIEMBRE!AJ337)</f>
        <v>0</v>
      </c>
      <c r="AK337" s="41">
        <f>SUM(ENERO:DICIEMBRE!AK337)</f>
        <v>0</v>
      </c>
      <c r="AL337" s="41">
        <f>SUM(ENERO:DICIEMBRE!AL337)</f>
        <v>0</v>
      </c>
      <c r="AM337" s="41">
        <f>SUM(ENERO:DICIEMBRE!AM337)</f>
        <v>0</v>
      </c>
      <c r="AN337" s="41">
        <f>SUM(ENERO:DICIEMBRE!AN337)</f>
        <v>0</v>
      </c>
      <c r="AO337" s="41">
        <f>SUM(ENERO:DICIEMBRE!AO337)</f>
        <v>0</v>
      </c>
      <c r="AP337" s="41">
        <f>SUM(ENERO:DICIEMBRE!AP337)</f>
        <v>0</v>
      </c>
      <c r="AQ337" s="41">
        <f>SUM(ENERO:DICIEMBRE!AQ337)</f>
        <v>0</v>
      </c>
      <c r="AR337" s="41">
        <f>SUM(ENERO:DICIEMBRE!AR337)</f>
        <v>0</v>
      </c>
      <c r="AS337" s="41">
        <f>SUM(ENERO:DICIEMBRE!AS337)</f>
        <v>0</v>
      </c>
      <c r="AT337" s="41">
        <f>SUM(ENERO:DICIEMBRE!AT337)</f>
        <v>0</v>
      </c>
      <c r="AU337" s="41">
        <f>SUM(ENERO:DICIEMBRE!AU337)</f>
        <v>0</v>
      </c>
      <c r="AV337" s="41">
        <f>SUM(ENERO:DICIEMBRE!AV337)</f>
        <v>0</v>
      </c>
      <c r="AW337" s="41">
        <f>SUM(ENERO:DICIEMBRE!AW337)</f>
        <v>0</v>
      </c>
      <c r="AX337" t="str">
        <f t="shared" si="224"/>
        <v/>
      </c>
      <c r="CA337" s="18" t="str">
        <f t="shared" si="231"/>
        <v/>
      </c>
      <c r="CB337" s="18" t="str">
        <f>IF(AND(D337&gt;0,OR(AS337="")),"* No olvide digitar la variable Trans (Femenino). Digite Cero si no tiene.",IF(AS337&gt;D337," * La variable Trans (Femenino) No puede ser mayor al Total Hombres.",""))</f>
        <v/>
      </c>
      <c r="CC337" s="18" t="str">
        <f t="shared" si="232"/>
        <v/>
      </c>
      <c r="CD337" s="18" t="str">
        <f t="shared" si="233"/>
        <v/>
      </c>
      <c r="CE337" s="18" t="str">
        <f t="shared" si="234"/>
        <v/>
      </c>
      <c r="CF337" s="18" t="str">
        <f t="shared" si="235"/>
        <v/>
      </c>
      <c r="CO337" s="69">
        <f>IF(AND(E337&gt;0,OR(AR337="")),1,IF(AR337&gt;E337,1,0))</f>
        <v>0</v>
      </c>
      <c r="CP337" s="69">
        <f>IF(AND(D337&gt;0,OR(AS337="")),1,IF(AS337&gt;D337,1,0))</f>
        <v>0</v>
      </c>
      <c r="CQ337" s="69">
        <f t="shared" si="225"/>
        <v>0</v>
      </c>
      <c r="CR337" s="69">
        <f t="shared" si="226"/>
        <v>0</v>
      </c>
      <c r="CS337" s="69">
        <f t="shared" si="227"/>
        <v>0</v>
      </c>
      <c r="CT337" s="69">
        <f t="shared" si="228"/>
        <v>0</v>
      </c>
    </row>
    <row r="338" spans="1:99" x14ac:dyDescent="0.25">
      <c r="A338" s="3051"/>
      <c r="B338" s="253" t="s">
        <v>7</v>
      </c>
      <c r="C338" s="249">
        <f t="shared" si="229"/>
        <v>14</v>
      </c>
      <c r="D338" s="250">
        <f t="shared" si="236"/>
        <v>11</v>
      </c>
      <c r="E338" s="295">
        <f t="shared" si="236"/>
        <v>3</v>
      </c>
      <c r="F338" s="41">
        <f>SUM(ENERO:DICIEMBRE!F338)</f>
        <v>0</v>
      </c>
      <c r="G338" s="41">
        <f>SUM(ENERO:DICIEMBRE!G338)</f>
        <v>0</v>
      </c>
      <c r="H338" s="41">
        <f>SUM(ENERO:DICIEMBRE!H338)</f>
        <v>0</v>
      </c>
      <c r="I338" s="41">
        <f>SUM(ENERO:DICIEMBRE!I338)</f>
        <v>0</v>
      </c>
      <c r="J338" s="41">
        <f>SUM(ENERO:DICIEMBRE!J338)</f>
        <v>0</v>
      </c>
      <c r="K338" s="41">
        <f>SUM(ENERO:DICIEMBRE!K338)</f>
        <v>0</v>
      </c>
      <c r="L338" s="41">
        <f>SUM(ENERO:DICIEMBRE!L338)</f>
        <v>0</v>
      </c>
      <c r="M338" s="41">
        <f>SUM(ENERO:DICIEMBRE!M338)</f>
        <v>0</v>
      </c>
      <c r="N338" s="41">
        <f>SUM(ENERO:DICIEMBRE!N338)</f>
        <v>0</v>
      </c>
      <c r="O338" s="41">
        <f>SUM(ENERO:DICIEMBRE!O338)</f>
        <v>0</v>
      </c>
      <c r="P338" s="41">
        <f>SUM(ENERO:DICIEMBRE!P338)</f>
        <v>0</v>
      </c>
      <c r="Q338" s="41">
        <f>SUM(ENERO:DICIEMBRE!Q338)</f>
        <v>0</v>
      </c>
      <c r="R338" s="41">
        <f>SUM(ENERO:DICIEMBRE!R338)</f>
        <v>0</v>
      </c>
      <c r="S338" s="41">
        <f>SUM(ENERO:DICIEMBRE!S338)</f>
        <v>0</v>
      </c>
      <c r="T338" s="41">
        <f>SUM(ENERO:DICIEMBRE!T338)</f>
        <v>0</v>
      </c>
      <c r="U338" s="41">
        <f>SUM(ENERO:DICIEMBRE!U338)</f>
        <v>1</v>
      </c>
      <c r="V338" s="41">
        <f>SUM(ENERO:DICIEMBRE!V338)</f>
        <v>0</v>
      </c>
      <c r="W338" s="41">
        <f>SUM(ENERO:DICIEMBRE!W338)</f>
        <v>1</v>
      </c>
      <c r="X338" s="41">
        <f>SUM(ENERO:DICIEMBRE!X338)</f>
        <v>3</v>
      </c>
      <c r="Y338" s="41">
        <f>SUM(ENERO:DICIEMBRE!Y338)</f>
        <v>0</v>
      </c>
      <c r="Z338" s="41">
        <f>SUM(ENERO:DICIEMBRE!Z338)</f>
        <v>1</v>
      </c>
      <c r="AA338" s="41">
        <f>SUM(ENERO:DICIEMBRE!AA338)</f>
        <v>0</v>
      </c>
      <c r="AB338" s="41">
        <f>SUM(ENERO:DICIEMBRE!AB338)</f>
        <v>4</v>
      </c>
      <c r="AC338" s="41">
        <f>SUM(ENERO:DICIEMBRE!AC338)</f>
        <v>1</v>
      </c>
      <c r="AD338" s="41">
        <f>SUM(ENERO:DICIEMBRE!AD338)</f>
        <v>1</v>
      </c>
      <c r="AE338" s="41">
        <f>SUM(ENERO:DICIEMBRE!AE338)</f>
        <v>0</v>
      </c>
      <c r="AF338" s="41">
        <f>SUM(ENERO:DICIEMBRE!AF338)</f>
        <v>2</v>
      </c>
      <c r="AG338" s="41">
        <f>SUM(ENERO:DICIEMBRE!AG338)</f>
        <v>0</v>
      </c>
      <c r="AH338" s="41">
        <f>SUM(ENERO:DICIEMBRE!AH338)</f>
        <v>0</v>
      </c>
      <c r="AI338" s="41">
        <f>SUM(ENERO:DICIEMBRE!AI338)</f>
        <v>0</v>
      </c>
      <c r="AJ338" s="41">
        <f>SUM(ENERO:DICIEMBRE!AJ338)</f>
        <v>0</v>
      </c>
      <c r="AK338" s="41">
        <f>SUM(ENERO:DICIEMBRE!AK338)</f>
        <v>0</v>
      </c>
      <c r="AL338" s="41">
        <f>SUM(ENERO:DICIEMBRE!AL338)</f>
        <v>0</v>
      </c>
      <c r="AM338" s="41">
        <f>SUM(ENERO:DICIEMBRE!AM338)</f>
        <v>0</v>
      </c>
      <c r="AN338" s="41">
        <f>SUM(ENERO:DICIEMBRE!AN338)</f>
        <v>0</v>
      </c>
      <c r="AO338" s="41">
        <f>SUM(ENERO:DICIEMBRE!AO338)</f>
        <v>0</v>
      </c>
      <c r="AP338" s="41">
        <f>SUM(ENERO:DICIEMBRE!AP338)</f>
        <v>0</v>
      </c>
      <c r="AQ338" s="41">
        <f>SUM(ENERO:DICIEMBRE!AQ338)</f>
        <v>0</v>
      </c>
      <c r="AR338" s="41">
        <f>SUM(ENERO:DICIEMBRE!AR338)</f>
        <v>0</v>
      </c>
      <c r="AS338" s="41">
        <f>SUM(ENERO:DICIEMBRE!AS338)</f>
        <v>0</v>
      </c>
      <c r="AT338" s="41">
        <f>SUM(ENERO:DICIEMBRE!AT338)</f>
        <v>0</v>
      </c>
      <c r="AU338" s="41">
        <f>SUM(ENERO:DICIEMBRE!AU338)</f>
        <v>0</v>
      </c>
      <c r="AV338" s="41">
        <f>SUM(ENERO:DICIEMBRE!AV338)</f>
        <v>0</v>
      </c>
      <c r="AW338" s="41">
        <f>SUM(ENERO:DICIEMBRE!AW338)</f>
        <v>0</v>
      </c>
      <c r="AX338" t="str">
        <f t="shared" si="224"/>
        <v/>
      </c>
      <c r="CA338" s="18" t="str">
        <f t="shared" si="231"/>
        <v/>
      </c>
      <c r="CB338" s="18" t="str">
        <f>IF(AND(D338&gt;0,OR(AS338="")),"* No olvide digitar la variable Trans (Femenino). Digite Cero si no tiene.",IF(AS338&gt;D338," * La variable Trans (Femenino) No puede ser mayor al Total Hombres.",""))</f>
        <v/>
      </c>
      <c r="CC338" s="18" t="str">
        <f t="shared" si="232"/>
        <v/>
      </c>
      <c r="CD338" s="18" t="str">
        <f t="shared" si="233"/>
        <v/>
      </c>
      <c r="CE338" s="18" t="str">
        <f t="shared" si="234"/>
        <v/>
      </c>
      <c r="CF338" s="18" t="str">
        <f t="shared" si="235"/>
        <v/>
      </c>
      <c r="CO338" s="69">
        <f>IF(AND(E338&gt;0,OR(AR338="")),1,IF(AR338&gt;E338,1,0))</f>
        <v>0</v>
      </c>
      <c r="CP338" s="69">
        <f>IF(AND(D338&gt;0,OR(AS338="")),1,IF(AS338&gt;D338,1,0))</f>
        <v>0</v>
      </c>
      <c r="CQ338" s="69">
        <f t="shared" si="225"/>
        <v>0</v>
      </c>
      <c r="CR338" s="69">
        <f t="shared" si="226"/>
        <v>0</v>
      </c>
      <c r="CS338" s="69">
        <f t="shared" si="227"/>
        <v>0</v>
      </c>
      <c r="CT338" s="69">
        <f t="shared" si="228"/>
        <v>0</v>
      </c>
    </row>
    <row r="339" spans="1:99" x14ac:dyDescent="0.25">
      <c r="A339" s="3037"/>
      <c r="B339" s="522" t="s">
        <v>318</v>
      </c>
      <c r="C339" s="266">
        <f t="shared" si="229"/>
        <v>13</v>
      </c>
      <c r="D339" s="267">
        <f t="shared" si="236"/>
        <v>10</v>
      </c>
      <c r="E339" s="271">
        <f t="shared" si="236"/>
        <v>3</v>
      </c>
      <c r="F339" s="41">
        <f>SUM(ENERO:DICIEMBRE!F339)</f>
        <v>0</v>
      </c>
      <c r="G339" s="41">
        <f>SUM(ENERO:DICIEMBRE!G339)</f>
        <v>0</v>
      </c>
      <c r="H339" s="41">
        <f>SUM(ENERO:DICIEMBRE!H339)</f>
        <v>0</v>
      </c>
      <c r="I339" s="41">
        <f>SUM(ENERO:DICIEMBRE!I339)</f>
        <v>0</v>
      </c>
      <c r="J339" s="41">
        <f>SUM(ENERO:DICIEMBRE!J339)</f>
        <v>0</v>
      </c>
      <c r="K339" s="41">
        <f>SUM(ENERO:DICIEMBRE!K339)</f>
        <v>0</v>
      </c>
      <c r="L339" s="41">
        <f>SUM(ENERO:DICIEMBRE!L339)</f>
        <v>0</v>
      </c>
      <c r="M339" s="41">
        <f>SUM(ENERO:DICIEMBRE!M339)</f>
        <v>0</v>
      </c>
      <c r="N339" s="41">
        <f>SUM(ENERO:DICIEMBRE!N339)</f>
        <v>0</v>
      </c>
      <c r="O339" s="41">
        <f>SUM(ENERO:DICIEMBRE!O339)</f>
        <v>0</v>
      </c>
      <c r="P339" s="41">
        <f>SUM(ENERO:DICIEMBRE!P339)</f>
        <v>0</v>
      </c>
      <c r="Q339" s="41">
        <f>SUM(ENERO:DICIEMBRE!Q339)</f>
        <v>0</v>
      </c>
      <c r="R339" s="41">
        <f>SUM(ENERO:DICIEMBRE!R339)</f>
        <v>0</v>
      </c>
      <c r="S339" s="41">
        <f>SUM(ENERO:DICIEMBRE!S339)</f>
        <v>0</v>
      </c>
      <c r="T339" s="41">
        <f>SUM(ENERO:DICIEMBRE!T339)</f>
        <v>1</v>
      </c>
      <c r="U339" s="41">
        <f>SUM(ENERO:DICIEMBRE!U339)</f>
        <v>0</v>
      </c>
      <c r="V339" s="41">
        <f>SUM(ENERO:DICIEMBRE!V339)</f>
        <v>0</v>
      </c>
      <c r="W339" s="41">
        <f>SUM(ENERO:DICIEMBRE!W339)</f>
        <v>1</v>
      </c>
      <c r="X339" s="41">
        <f>SUM(ENERO:DICIEMBRE!X339)</f>
        <v>2</v>
      </c>
      <c r="Y339" s="41">
        <f>SUM(ENERO:DICIEMBRE!Y339)</f>
        <v>0</v>
      </c>
      <c r="Z339" s="41">
        <f>SUM(ENERO:DICIEMBRE!Z339)</f>
        <v>2</v>
      </c>
      <c r="AA339" s="41">
        <f>SUM(ENERO:DICIEMBRE!AA339)</f>
        <v>1</v>
      </c>
      <c r="AB339" s="41">
        <f>SUM(ENERO:DICIEMBRE!AB339)</f>
        <v>1</v>
      </c>
      <c r="AC339" s="41">
        <f>SUM(ENERO:DICIEMBRE!AC339)</f>
        <v>0</v>
      </c>
      <c r="AD339" s="41">
        <f>SUM(ENERO:DICIEMBRE!AD339)</f>
        <v>1</v>
      </c>
      <c r="AE339" s="41">
        <f>SUM(ENERO:DICIEMBRE!AE339)</f>
        <v>1</v>
      </c>
      <c r="AF339" s="41">
        <f>SUM(ENERO:DICIEMBRE!AF339)</f>
        <v>3</v>
      </c>
      <c r="AG339" s="41">
        <f>SUM(ENERO:DICIEMBRE!AG339)</f>
        <v>0</v>
      </c>
      <c r="AH339" s="41">
        <f>SUM(ENERO:DICIEMBRE!AH339)</f>
        <v>0</v>
      </c>
      <c r="AI339" s="41">
        <f>SUM(ENERO:DICIEMBRE!AI339)</f>
        <v>0</v>
      </c>
      <c r="AJ339" s="41">
        <f>SUM(ENERO:DICIEMBRE!AJ339)</f>
        <v>0</v>
      </c>
      <c r="AK339" s="41">
        <f>SUM(ENERO:DICIEMBRE!AK339)</f>
        <v>0</v>
      </c>
      <c r="AL339" s="41">
        <f>SUM(ENERO:DICIEMBRE!AL339)</f>
        <v>0</v>
      </c>
      <c r="AM339" s="41">
        <f>SUM(ENERO:DICIEMBRE!AM339)</f>
        <v>0</v>
      </c>
      <c r="AN339" s="41">
        <f>SUM(ENERO:DICIEMBRE!AN339)</f>
        <v>0</v>
      </c>
      <c r="AO339" s="41">
        <f>SUM(ENERO:DICIEMBRE!AO339)</f>
        <v>0</v>
      </c>
      <c r="AP339" s="41">
        <f>SUM(ENERO:DICIEMBRE!AP339)</f>
        <v>0</v>
      </c>
      <c r="AQ339" s="41">
        <f>SUM(ENERO:DICIEMBRE!AQ339)</f>
        <v>0</v>
      </c>
      <c r="AR339" s="41">
        <f>SUM(ENERO:DICIEMBRE!AR339)</f>
        <v>0</v>
      </c>
      <c r="AS339" s="41">
        <f>SUM(ENERO:DICIEMBRE!AS339)</f>
        <v>0</v>
      </c>
      <c r="AT339" s="41">
        <f>SUM(ENERO:DICIEMBRE!AT339)</f>
        <v>0</v>
      </c>
      <c r="AU339" s="41">
        <f>SUM(ENERO:DICIEMBRE!AU339)</f>
        <v>2</v>
      </c>
      <c r="AV339" s="41">
        <f>SUM(ENERO:DICIEMBRE!AV339)</f>
        <v>0</v>
      </c>
      <c r="AW339" s="41">
        <f>SUM(ENERO:DICIEMBRE!AW339)</f>
        <v>0</v>
      </c>
      <c r="AX339" t="str">
        <f t="shared" si="224"/>
        <v/>
      </c>
      <c r="CA339" s="18" t="str">
        <f t="shared" si="231"/>
        <v/>
      </c>
      <c r="CB339" s="18" t="str">
        <f>IF(AND(D339&gt;0,OR(AS339="")),"* No olvide digitar la variable Trans (Femenino). Digite Cero si no tiene.",IF(AS339&gt;D339," * La variable Trans (Femenino) No puede ser mayor al Total Hombres.",""))</f>
        <v/>
      </c>
      <c r="CC339" s="18" t="str">
        <f t="shared" si="232"/>
        <v/>
      </c>
      <c r="CD339" s="18" t="str">
        <f t="shared" si="233"/>
        <v/>
      </c>
      <c r="CE339" s="18" t="str">
        <f t="shared" si="234"/>
        <v/>
      </c>
      <c r="CF339" s="18" t="str">
        <f t="shared" si="235"/>
        <v/>
      </c>
      <c r="CO339" s="69">
        <f>IF(AND(E339&gt;0,OR(AR339="")),1,IF(AR339&gt;E339,1,0))</f>
        <v>0</v>
      </c>
      <c r="CP339" s="69">
        <f>IF(AND(D339&gt;0,OR(AS339="")),1,IF(AS339&gt;D339,1,0))</f>
        <v>0</v>
      </c>
      <c r="CQ339" s="69">
        <f t="shared" si="225"/>
        <v>0</v>
      </c>
      <c r="CR339" s="69">
        <f t="shared" si="226"/>
        <v>0</v>
      </c>
      <c r="CS339" s="69">
        <f t="shared" si="227"/>
        <v>0</v>
      </c>
      <c r="CT339" s="69">
        <f t="shared" si="228"/>
        <v>0</v>
      </c>
    </row>
    <row r="340" spans="1:99" s="56" customFormat="1" ht="12" x14ac:dyDescent="0.2">
      <c r="A340" s="38" t="s">
        <v>319</v>
      </c>
      <c r="B340" s="22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</row>
    <row r="341" spans="1:99" x14ac:dyDescent="0.25">
      <c r="A341" s="3148" t="s">
        <v>90</v>
      </c>
      <c r="B341" s="2987"/>
      <c r="C341" s="3132" t="s">
        <v>286</v>
      </c>
      <c r="D341" s="3132"/>
      <c r="E341" s="3132"/>
      <c r="F341" s="2997" t="s">
        <v>139</v>
      </c>
      <c r="G341" s="2998"/>
      <c r="H341" s="2998"/>
      <c r="I341" s="2998"/>
      <c r="J341" s="2998"/>
      <c r="K341" s="2998"/>
      <c r="L341" s="2998"/>
      <c r="M341" s="2998"/>
      <c r="N341" s="2998"/>
      <c r="O341" s="2998"/>
      <c r="P341" s="2998"/>
      <c r="Q341" s="2998"/>
      <c r="R341" s="2998"/>
      <c r="S341" s="2998"/>
      <c r="T341" s="2998"/>
      <c r="U341" s="2998"/>
      <c r="V341" s="2998"/>
      <c r="W341" s="2998"/>
      <c r="X341" s="2998"/>
      <c r="Y341" s="2998"/>
      <c r="Z341" s="2998"/>
      <c r="AA341" s="2998"/>
      <c r="AB341" s="2998"/>
      <c r="AC341" s="2998"/>
      <c r="AD341" s="2998"/>
      <c r="AE341" s="2998"/>
      <c r="AF341" s="2998"/>
      <c r="AG341" s="2999"/>
      <c r="AH341" s="3108" t="s">
        <v>209</v>
      </c>
      <c r="AI341" s="2987"/>
      <c r="AJ341" s="3208" t="s">
        <v>12</v>
      </c>
      <c r="AK341" s="2987" t="s">
        <v>13</v>
      </c>
    </row>
    <row r="342" spans="1:99" x14ac:dyDescent="0.25">
      <c r="A342" s="3124"/>
      <c r="B342" s="2994"/>
      <c r="C342" s="3132"/>
      <c r="D342" s="3132"/>
      <c r="E342" s="3132"/>
      <c r="F342" s="3132" t="s">
        <v>16</v>
      </c>
      <c r="G342" s="3132"/>
      <c r="H342" s="2997" t="s">
        <v>17</v>
      </c>
      <c r="I342" s="3131"/>
      <c r="J342" s="3122" t="s">
        <v>18</v>
      </c>
      <c r="K342" s="3122"/>
      <c r="L342" s="3122" t="s">
        <v>19</v>
      </c>
      <c r="M342" s="3122"/>
      <c r="N342" s="3122" t="s">
        <v>20</v>
      </c>
      <c r="O342" s="3122"/>
      <c r="P342" s="3122" t="s">
        <v>21</v>
      </c>
      <c r="Q342" s="3122"/>
      <c r="R342" s="3122" t="s">
        <v>22</v>
      </c>
      <c r="S342" s="3122"/>
      <c r="T342" s="3122" t="s">
        <v>23</v>
      </c>
      <c r="U342" s="3122"/>
      <c r="V342" s="3122" t="s">
        <v>61</v>
      </c>
      <c r="W342" s="3122"/>
      <c r="X342" s="3122" t="s">
        <v>62</v>
      </c>
      <c r="Y342" s="3122"/>
      <c r="Z342" s="3122" t="s">
        <v>63</v>
      </c>
      <c r="AA342" s="3122"/>
      <c r="AB342" s="3122" t="s">
        <v>148</v>
      </c>
      <c r="AC342" s="3122"/>
      <c r="AD342" s="3122" t="s">
        <v>149</v>
      </c>
      <c r="AE342" s="3122"/>
      <c r="AF342" s="3122" t="s">
        <v>150</v>
      </c>
      <c r="AG342" s="3123"/>
      <c r="AH342" s="3110"/>
      <c r="AI342" s="2988"/>
      <c r="AJ342" s="3204"/>
      <c r="AK342" s="2994"/>
    </row>
    <row r="343" spans="1:99" x14ac:dyDescent="0.25">
      <c r="A343" s="3042"/>
      <c r="B343" s="2988"/>
      <c r="C343" s="3" t="s">
        <v>120</v>
      </c>
      <c r="D343" s="195" t="s">
        <v>79</v>
      </c>
      <c r="E343" s="523" t="s">
        <v>121</v>
      </c>
      <c r="F343" s="3" t="s">
        <v>291</v>
      </c>
      <c r="G343" s="142" t="s">
        <v>121</v>
      </c>
      <c r="H343" s="3" t="s">
        <v>291</v>
      </c>
      <c r="I343" s="142" t="s">
        <v>121</v>
      </c>
      <c r="J343" s="3" t="s">
        <v>291</v>
      </c>
      <c r="K343" s="142" t="s">
        <v>121</v>
      </c>
      <c r="L343" s="3" t="s">
        <v>291</v>
      </c>
      <c r="M343" s="142" t="s">
        <v>121</v>
      </c>
      <c r="N343" s="3" t="s">
        <v>291</v>
      </c>
      <c r="O343" s="142" t="s">
        <v>121</v>
      </c>
      <c r="P343" s="3" t="s">
        <v>291</v>
      </c>
      <c r="Q343" s="142" t="s">
        <v>121</v>
      </c>
      <c r="R343" s="3" t="s">
        <v>291</v>
      </c>
      <c r="S343" s="142" t="s">
        <v>121</v>
      </c>
      <c r="T343" s="3" t="s">
        <v>291</v>
      </c>
      <c r="U343" s="142" t="s">
        <v>121</v>
      </c>
      <c r="V343" s="3" t="s">
        <v>291</v>
      </c>
      <c r="W343" s="142" t="s">
        <v>121</v>
      </c>
      <c r="X343" s="3" t="s">
        <v>291</v>
      </c>
      <c r="Y343" s="142" t="s">
        <v>121</v>
      </c>
      <c r="Z343" s="3" t="s">
        <v>291</v>
      </c>
      <c r="AA343" s="142" t="s">
        <v>121</v>
      </c>
      <c r="AB343" s="3" t="s">
        <v>291</v>
      </c>
      <c r="AC343" s="142" t="s">
        <v>121</v>
      </c>
      <c r="AD343" s="3" t="s">
        <v>291</v>
      </c>
      <c r="AE343" s="142" t="s">
        <v>121</v>
      </c>
      <c r="AF343" s="3" t="s">
        <v>291</v>
      </c>
      <c r="AG343" s="6" t="s">
        <v>121</v>
      </c>
      <c r="AH343" s="4" t="s">
        <v>212</v>
      </c>
      <c r="AI343" s="8" t="s">
        <v>213</v>
      </c>
      <c r="AJ343" s="3019"/>
      <c r="AK343" s="2988"/>
    </row>
    <row r="344" spans="1:99" x14ac:dyDescent="0.25">
      <c r="A344" s="3028" t="s">
        <v>309</v>
      </c>
      <c r="B344" s="3028"/>
      <c r="C344" s="62">
        <f>SUM(D344+E344)</f>
        <v>1</v>
      </c>
      <c r="D344" s="63">
        <f t="shared" ref="D344:E346" si="237">SUM(F344+H344+J344+L344+N344+P344+R344+T344+V344+X344+Z344+AB344+AD344+AF344)</f>
        <v>0</v>
      </c>
      <c r="E344" s="524">
        <f t="shared" si="237"/>
        <v>1</v>
      </c>
      <c r="F344" s="41">
        <f>SUM(ENERO:DICIEMBRE!F344)</f>
        <v>0</v>
      </c>
      <c r="G344" s="41">
        <f>SUM(ENERO:DICIEMBRE!G344)</f>
        <v>0</v>
      </c>
      <c r="H344" s="41">
        <f>SUM(ENERO:DICIEMBRE!H344)</f>
        <v>0</v>
      </c>
      <c r="I344" s="41">
        <f>SUM(ENERO:DICIEMBRE!I344)</f>
        <v>0</v>
      </c>
      <c r="J344" s="41">
        <f>SUM(ENERO:DICIEMBRE!J344)</f>
        <v>0</v>
      </c>
      <c r="K344" s="41">
        <f>SUM(ENERO:DICIEMBRE!K344)</f>
        <v>0</v>
      </c>
      <c r="L344" s="41">
        <f>SUM(ENERO:DICIEMBRE!L344)</f>
        <v>0</v>
      </c>
      <c r="M344" s="41">
        <f>SUM(ENERO:DICIEMBRE!M344)</f>
        <v>0</v>
      </c>
      <c r="N344" s="41">
        <f>SUM(ENERO:DICIEMBRE!N344)</f>
        <v>0</v>
      </c>
      <c r="O344" s="41">
        <f>SUM(ENERO:DICIEMBRE!O344)</f>
        <v>0</v>
      </c>
      <c r="P344" s="41">
        <f>SUM(ENERO:DICIEMBRE!P344)</f>
        <v>0</v>
      </c>
      <c r="Q344" s="41">
        <f>SUM(ENERO:DICIEMBRE!Q344)</f>
        <v>0</v>
      </c>
      <c r="R344" s="41">
        <f>SUM(ENERO:DICIEMBRE!R344)</f>
        <v>0</v>
      </c>
      <c r="S344" s="41">
        <f>SUM(ENERO:DICIEMBRE!S344)</f>
        <v>0</v>
      </c>
      <c r="T344" s="41">
        <f>SUM(ENERO:DICIEMBRE!T344)</f>
        <v>0</v>
      </c>
      <c r="U344" s="41">
        <f>SUM(ENERO:DICIEMBRE!U344)</f>
        <v>1</v>
      </c>
      <c r="V344" s="41">
        <f>SUM(ENERO:DICIEMBRE!V344)</f>
        <v>0</v>
      </c>
      <c r="W344" s="41">
        <f>SUM(ENERO:DICIEMBRE!W344)</f>
        <v>0</v>
      </c>
      <c r="X344" s="41">
        <f>SUM(ENERO:DICIEMBRE!X344)</f>
        <v>0</v>
      </c>
      <c r="Y344" s="41">
        <f>SUM(ENERO:DICIEMBRE!Y344)</f>
        <v>0</v>
      </c>
      <c r="Z344" s="41">
        <f>SUM(ENERO:DICIEMBRE!Z344)</f>
        <v>0</v>
      </c>
      <c r="AA344" s="41">
        <f>SUM(ENERO:DICIEMBRE!AA344)</f>
        <v>0</v>
      </c>
      <c r="AB344" s="41">
        <f>SUM(ENERO:DICIEMBRE!AB344)</f>
        <v>0</v>
      </c>
      <c r="AC344" s="41">
        <f>SUM(ENERO:DICIEMBRE!AC344)</f>
        <v>0</v>
      </c>
      <c r="AD344" s="41">
        <f>SUM(ENERO:DICIEMBRE!AD344)</f>
        <v>0</v>
      </c>
      <c r="AE344" s="41">
        <f>SUM(ENERO:DICIEMBRE!AE344)</f>
        <v>0</v>
      </c>
      <c r="AF344" s="41">
        <f>SUM(ENERO:DICIEMBRE!AF344)</f>
        <v>0</v>
      </c>
      <c r="AG344" s="41">
        <f>SUM(ENERO:DICIEMBRE!AG344)</f>
        <v>0</v>
      </c>
      <c r="AH344" s="41">
        <f>SUM(ENERO:DICIEMBRE!AH344)</f>
        <v>0</v>
      </c>
      <c r="AI344" s="41">
        <f>SUM(ENERO:DICIEMBRE!AI344)</f>
        <v>0</v>
      </c>
      <c r="AJ344" s="41">
        <f>SUM(ENERO:DICIEMBRE!AJ344)</f>
        <v>0</v>
      </c>
      <c r="AK344" s="41">
        <f>SUM(ENERO:DICIEMBRE!AK344)</f>
        <v>1</v>
      </c>
      <c r="AL344" t="str">
        <f>CA344&amp;CB344&amp;CC344&amp;CD344</f>
        <v/>
      </c>
      <c r="CA344" s="18" t="str">
        <f>IF(AND(E344&gt;0,OR(AH344=""))," * No olvide digitar la variable Trans (Masculino). Digite Cero si no tiene.",IF((AH344)&gt;E344,"*  La variable Trans (Masculino) No puede ser mayor al Total Mujeres.",""))</f>
        <v/>
      </c>
      <c r="CB344" s="18" t="str">
        <f>IF(AND(D344&gt;0,OR(AI344=""))," * No olvide digitar la variable Trans (Femenino). Digite Cero si no tiene.",IF((AI344)&gt;D344,"*  La variable Trans (Femenino) No puede ser mayor al Total Hombres.",""))</f>
        <v/>
      </c>
      <c r="CC344" s="18" t="str">
        <f>IF(AND(C344&gt;0,AJ344="")," * No olvide digitar la variable Pueblos originarios. Digite Cero si no tiene.",IF(AJ344&gt;C344," * La variable Pueblos originarios No puede ser mayor al Total.",""))</f>
        <v/>
      </c>
      <c r="CD344" s="18" t="str">
        <f>IF(AND(C344&gt;0,AK344="")," * No olvide digitar la variable Migrantes. Digite Cero si no tiene.",IF(AK344&gt;C344," * La variable Migrantes No puede ser mayor al Total.",""))</f>
        <v/>
      </c>
      <c r="CO344" s="69">
        <f>IF(AND(E344&gt;0,OR(AH344="")),1,IF((AH344)&gt;E344,1,0))</f>
        <v>0</v>
      </c>
      <c r="CP344" s="69">
        <f>IF(AND(D344&gt;0,OR(AI344="")),1,IF((AI344)&gt;D344,1,0))</f>
        <v>0</v>
      </c>
      <c r="CQ344" s="69">
        <f>IF(AND(C344&gt;0,AJ344=""),1,IF(AJ344&gt;C344,1,0))</f>
        <v>0</v>
      </c>
      <c r="CR344" s="69">
        <f>IF(AND(C344&gt;0,AK344=""),1,IF(AK344&gt;C344,1,0))</f>
        <v>0</v>
      </c>
    </row>
    <row r="345" spans="1:99" x14ac:dyDescent="0.25">
      <c r="A345" s="3028" t="s">
        <v>311</v>
      </c>
      <c r="B345" s="3028"/>
      <c r="C345" s="62">
        <f>SUM(D345+E345)</f>
        <v>1</v>
      </c>
      <c r="D345" s="63">
        <f t="shared" si="237"/>
        <v>0</v>
      </c>
      <c r="E345" s="524">
        <f t="shared" si="237"/>
        <v>1</v>
      </c>
      <c r="F345" s="41">
        <f>SUM(ENERO:DICIEMBRE!F345)</f>
        <v>0</v>
      </c>
      <c r="G345" s="41">
        <f>SUM(ENERO:DICIEMBRE!G345)</f>
        <v>0</v>
      </c>
      <c r="H345" s="41">
        <f>SUM(ENERO:DICIEMBRE!H345)</f>
        <v>0</v>
      </c>
      <c r="I345" s="41">
        <f>SUM(ENERO:DICIEMBRE!I345)</f>
        <v>0</v>
      </c>
      <c r="J345" s="41">
        <f>SUM(ENERO:DICIEMBRE!J345)</f>
        <v>0</v>
      </c>
      <c r="K345" s="41">
        <f>SUM(ENERO:DICIEMBRE!K345)</f>
        <v>0</v>
      </c>
      <c r="L345" s="41">
        <f>SUM(ENERO:DICIEMBRE!L345)</f>
        <v>0</v>
      </c>
      <c r="M345" s="41">
        <f>SUM(ENERO:DICIEMBRE!M345)</f>
        <v>0</v>
      </c>
      <c r="N345" s="41">
        <f>SUM(ENERO:DICIEMBRE!N345)</f>
        <v>0</v>
      </c>
      <c r="O345" s="41">
        <f>SUM(ENERO:DICIEMBRE!O345)</f>
        <v>0</v>
      </c>
      <c r="P345" s="41">
        <f>SUM(ENERO:DICIEMBRE!P345)</f>
        <v>0</v>
      </c>
      <c r="Q345" s="41">
        <f>SUM(ENERO:DICIEMBRE!Q345)</f>
        <v>0</v>
      </c>
      <c r="R345" s="41">
        <f>SUM(ENERO:DICIEMBRE!R345)</f>
        <v>0</v>
      </c>
      <c r="S345" s="41">
        <f>SUM(ENERO:DICIEMBRE!S345)</f>
        <v>1</v>
      </c>
      <c r="T345" s="41">
        <f>SUM(ENERO:DICIEMBRE!T345)</f>
        <v>0</v>
      </c>
      <c r="U345" s="41">
        <f>SUM(ENERO:DICIEMBRE!U345)</f>
        <v>0</v>
      </c>
      <c r="V345" s="41">
        <f>SUM(ENERO:DICIEMBRE!V345)</f>
        <v>0</v>
      </c>
      <c r="W345" s="41">
        <f>SUM(ENERO:DICIEMBRE!W345)</f>
        <v>0</v>
      </c>
      <c r="X345" s="41">
        <f>SUM(ENERO:DICIEMBRE!X345)</f>
        <v>0</v>
      </c>
      <c r="Y345" s="41">
        <f>SUM(ENERO:DICIEMBRE!Y345)</f>
        <v>0</v>
      </c>
      <c r="Z345" s="41">
        <f>SUM(ENERO:DICIEMBRE!Z345)</f>
        <v>0</v>
      </c>
      <c r="AA345" s="41">
        <f>SUM(ENERO:DICIEMBRE!AA345)</f>
        <v>0</v>
      </c>
      <c r="AB345" s="41">
        <f>SUM(ENERO:DICIEMBRE!AB345)</f>
        <v>0</v>
      </c>
      <c r="AC345" s="41">
        <f>SUM(ENERO:DICIEMBRE!AC345)</f>
        <v>0</v>
      </c>
      <c r="AD345" s="41">
        <f>SUM(ENERO:DICIEMBRE!AD345)</f>
        <v>0</v>
      </c>
      <c r="AE345" s="41">
        <f>SUM(ENERO:DICIEMBRE!AE345)</f>
        <v>0</v>
      </c>
      <c r="AF345" s="41">
        <f>SUM(ENERO:DICIEMBRE!AF345)</f>
        <v>0</v>
      </c>
      <c r="AG345" s="41">
        <f>SUM(ENERO:DICIEMBRE!AG345)</f>
        <v>0</v>
      </c>
      <c r="AH345" s="41">
        <f>SUM(ENERO:DICIEMBRE!AH345)</f>
        <v>0</v>
      </c>
      <c r="AI345" s="41">
        <f>SUM(ENERO:DICIEMBRE!AI345)</f>
        <v>0</v>
      </c>
      <c r="AJ345" s="41">
        <f>SUM(ENERO:DICIEMBRE!AJ345)</f>
        <v>0</v>
      </c>
      <c r="AK345" s="41">
        <f>SUM(ENERO:DICIEMBRE!AK345)</f>
        <v>1</v>
      </c>
      <c r="AL345" t="str">
        <f>CA345&amp;CB345&amp;CC345&amp;CD345</f>
        <v/>
      </c>
      <c r="CA345" s="18" t="str">
        <f>IF(AND(E345&gt;0,OR(AH345=""))," * No olvide digitar la variable Trans (Masculino). Digite Cero si no tiene.",IF((AH345)&gt;E345,"*  La variable Trans (Masculino) No puede ser mayor al Total Mujeres.",""))</f>
        <v/>
      </c>
      <c r="CB345" s="18" t="str">
        <f>IF(AND(D345&gt;0,OR(AI345=""))," * No olvide digitar la variable Trans (Femenino). Digite Cero si no tiene.",IF((AI345)&gt;D345,"*  La variable Trans (Femenino) No puede ser mayor al Total Hombres.",""))</f>
        <v/>
      </c>
      <c r="CC345" s="18" t="str">
        <f>IF(AND(C345&gt;0,AJ345="")," * No olvide digitar la variable Pueblos originarios. Digite Cero si no tiene.",IF(AJ345&gt;C345," * La variable Pueblos originarios No puede ser mayor al Total.",""))</f>
        <v/>
      </c>
      <c r="CD345" s="18" t="str">
        <f>IF(AND(C345&gt;0,AK345="")," * No olvide digitar la variable Migrantes. Digite Cero si no tiene.",IF(AK345&gt;C345," * La variable Migrantes No puede ser mayor al Total.",""))</f>
        <v/>
      </c>
      <c r="CO345" s="69">
        <f>IF(AND(E345&gt;0,OR(AH345="")),1,IF((AH345)&gt;E345,1,0))</f>
        <v>0</v>
      </c>
      <c r="CP345" s="69">
        <f>IF(AND(D345&gt;0,OR(AI345="")),1,IF((AI345)&gt;D345,1,0))</f>
        <v>0</v>
      </c>
      <c r="CQ345" s="69">
        <f>IF(AND(C345&gt;0,AJ345=""),1,IF(AJ345&gt;C345,1,0))</f>
        <v>0</v>
      </c>
      <c r="CR345" s="69">
        <f>IF(AND(C345&gt;0,AK345=""),1,IF(AK345&gt;C345,1,0))</f>
        <v>0</v>
      </c>
    </row>
    <row r="346" spans="1:99" x14ac:dyDescent="0.25">
      <c r="A346" s="3028" t="s">
        <v>320</v>
      </c>
      <c r="B346" s="3028"/>
      <c r="C346" s="62">
        <f>SUM(D346+E346)</f>
        <v>37</v>
      </c>
      <c r="D346" s="63">
        <f t="shared" si="237"/>
        <v>12</v>
      </c>
      <c r="E346" s="524">
        <f t="shared" si="237"/>
        <v>25</v>
      </c>
      <c r="F346" s="41">
        <f>SUM(ENERO:DICIEMBRE!F346)</f>
        <v>0</v>
      </c>
      <c r="G346" s="41">
        <f>SUM(ENERO:DICIEMBRE!G346)</f>
        <v>0</v>
      </c>
      <c r="H346" s="41">
        <f>SUM(ENERO:DICIEMBRE!H346)</f>
        <v>0</v>
      </c>
      <c r="I346" s="41">
        <f>SUM(ENERO:DICIEMBRE!I346)</f>
        <v>0</v>
      </c>
      <c r="J346" s="41">
        <f>SUM(ENERO:DICIEMBRE!J346)</f>
        <v>12</v>
      </c>
      <c r="K346" s="41">
        <f>SUM(ENERO:DICIEMBRE!K346)</f>
        <v>12</v>
      </c>
      <c r="L346" s="41">
        <f>SUM(ENERO:DICIEMBRE!L346)</f>
        <v>0</v>
      </c>
      <c r="M346" s="41">
        <f>SUM(ENERO:DICIEMBRE!M346)</f>
        <v>0</v>
      </c>
      <c r="N346" s="41">
        <f>SUM(ENERO:DICIEMBRE!N346)</f>
        <v>0</v>
      </c>
      <c r="O346" s="41">
        <f>SUM(ENERO:DICIEMBRE!O346)</f>
        <v>0</v>
      </c>
      <c r="P346" s="41">
        <f>SUM(ENERO:DICIEMBRE!P346)</f>
        <v>0</v>
      </c>
      <c r="Q346" s="41">
        <f>SUM(ENERO:DICIEMBRE!Q346)</f>
        <v>13</v>
      </c>
      <c r="R346" s="41">
        <f>SUM(ENERO:DICIEMBRE!R346)</f>
        <v>0</v>
      </c>
      <c r="S346" s="41">
        <f>SUM(ENERO:DICIEMBRE!S346)</f>
        <v>0</v>
      </c>
      <c r="T346" s="41">
        <f>SUM(ENERO:DICIEMBRE!T346)</f>
        <v>0</v>
      </c>
      <c r="U346" s="41">
        <f>SUM(ENERO:DICIEMBRE!U346)</f>
        <v>0</v>
      </c>
      <c r="V346" s="41">
        <f>SUM(ENERO:DICIEMBRE!V346)</f>
        <v>0</v>
      </c>
      <c r="W346" s="41">
        <f>SUM(ENERO:DICIEMBRE!W346)</f>
        <v>0</v>
      </c>
      <c r="X346" s="41">
        <f>SUM(ENERO:DICIEMBRE!X346)</f>
        <v>0</v>
      </c>
      <c r="Y346" s="41">
        <f>SUM(ENERO:DICIEMBRE!Y346)</f>
        <v>0</v>
      </c>
      <c r="Z346" s="41">
        <f>SUM(ENERO:DICIEMBRE!Z346)</f>
        <v>0</v>
      </c>
      <c r="AA346" s="41">
        <f>SUM(ENERO:DICIEMBRE!AA346)</f>
        <v>0</v>
      </c>
      <c r="AB346" s="41">
        <f>SUM(ENERO:DICIEMBRE!AB346)</f>
        <v>0</v>
      </c>
      <c r="AC346" s="41">
        <f>SUM(ENERO:DICIEMBRE!AC346)</f>
        <v>0</v>
      </c>
      <c r="AD346" s="41">
        <f>SUM(ENERO:DICIEMBRE!AD346)</f>
        <v>0</v>
      </c>
      <c r="AE346" s="41">
        <f>SUM(ENERO:DICIEMBRE!AE346)</f>
        <v>0</v>
      </c>
      <c r="AF346" s="41">
        <f>SUM(ENERO:DICIEMBRE!AF346)</f>
        <v>0</v>
      </c>
      <c r="AG346" s="41">
        <f>SUM(ENERO:DICIEMBRE!AG346)</f>
        <v>0</v>
      </c>
      <c r="AH346" s="41">
        <f>SUM(ENERO:DICIEMBRE!AH346)</f>
        <v>0</v>
      </c>
      <c r="AI346" s="41">
        <f>SUM(ENERO:DICIEMBRE!AI346)</f>
        <v>11</v>
      </c>
      <c r="AJ346" s="41">
        <f>SUM(ENERO:DICIEMBRE!AJ346)</f>
        <v>0</v>
      </c>
      <c r="AK346" s="41">
        <f>SUM(ENERO:DICIEMBRE!AK346)</f>
        <v>11</v>
      </c>
      <c r="AL346" t="str">
        <f>CA346&amp;CB346&amp;CC346&amp;CD346</f>
        <v/>
      </c>
      <c r="CA346" s="18" t="str">
        <f>IF(AND(E346&gt;0,OR(AH346=""))," * No olvide digitar la variable Trans (Masculino). Digite Cero si no tiene.",IF((AH346)&gt;E346,"*  La variable Trans (Masculino) No puede ser mayor al Total Mujeres.",""))</f>
        <v/>
      </c>
      <c r="CB346" s="18" t="str">
        <f>IF(AND(D346&gt;0,OR(AI346=""))," * No olvide digitar la variable Trans (Femenino). Digite Cero si no tiene.",IF((AI346)&gt;D346,"*  La variable Trans (Femenino) No puede ser mayor al Total Hombres.",""))</f>
        <v/>
      </c>
      <c r="CC346" s="18" t="str">
        <f>IF(AND(C346&gt;0,AJ346="")," * No olvide digitar la variable Pueblos originarios. Digite Cero si no tiene.",IF(AJ346&gt;C346," * La variable Pueblos originarios No puede ser mayor al Total.",""))</f>
        <v/>
      </c>
      <c r="CD346" s="18" t="str">
        <f>IF(AND(C346&gt;0,AK346="")," * No olvide digitar la variable Migrantes. Digite Cero si no tiene.",IF(AK346&gt;C346," * La variable Migrantes No puede ser mayor al Total.",""))</f>
        <v/>
      </c>
      <c r="CO346" s="69">
        <f>IF(AND(E346&gt;0,OR(AH346="")),1,IF((AH346)&gt;E346,1,0))</f>
        <v>0</v>
      </c>
      <c r="CP346" s="69">
        <f>IF(AND(D346&gt;0,OR(AI346="")),1,IF((AI346)&gt;D346,1,0))</f>
        <v>0</v>
      </c>
      <c r="CQ346" s="69">
        <f>IF(AND(C346&gt;0,AJ346=""),1,IF(AJ346&gt;C346,1,0))</f>
        <v>0</v>
      </c>
      <c r="CR346" s="69">
        <f>IF(AND(C346&gt;0,AK346=""),1,IF(AK346&gt;C346,1,0))</f>
        <v>0</v>
      </c>
    </row>
    <row r="347" spans="1:99" s="56" customFormat="1" ht="12" x14ac:dyDescent="0.2">
      <c r="A347" s="525" t="s">
        <v>321</v>
      </c>
      <c r="B347" s="526"/>
      <c r="C347" s="526"/>
      <c r="D347" s="526"/>
      <c r="E347" s="526"/>
      <c r="F347" s="526"/>
      <c r="G347" s="526"/>
      <c r="H347" s="526"/>
      <c r="I347" s="526"/>
      <c r="J347" s="526"/>
      <c r="K347" s="526"/>
      <c r="L347" s="526"/>
      <c r="M347" s="526"/>
      <c r="N347" s="526"/>
      <c r="O347" s="55"/>
      <c r="P347" s="55"/>
      <c r="Q347" s="55"/>
      <c r="R347" s="55"/>
    </row>
    <row r="348" spans="1:99" x14ac:dyDescent="0.25">
      <c r="A348" s="3221" t="s">
        <v>322</v>
      </c>
      <c r="B348" s="3222" t="s">
        <v>323</v>
      </c>
      <c r="C348" s="3223"/>
      <c r="D348" s="3224"/>
      <c r="E348" s="3225" t="s">
        <v>139</v>
      </c>
      <c r="F348" s="3226"/>
      <c r="G348" s="3226"/>
      <c r="H348" s="3226"/>
      <c r="I348" s="3226"/>
      <c r="J348" s="3226"/>
      <c r="K348" s="3226"/>
      <c r="L348" s="3226"/>
      <c r="M348" s="3226"/>
      <c r="N348" s="527"/>
      <c r="O348" s="3227" t="s">
        <v>324</v>
      </c>
      <c r="P348" s="3230" t="s">
        <v>325</v>
      </c>
      <c r="Q348" s="3233" t="s">
        <v>326</v>
      </c>
      <c r="R348" s="3227" t="s">
        <v>12</v>
      </c>
      <c r="S348" s="2987" t="s">
        <v>13</v>
      </c>
      <c r="T348" s="3213" t="s">
        <v>209</v>
      </c>
      <c r="U348" s="3215"/>
    </row>
    <row r="349" spans="1:99" x14ac:dyDescent="0.25">
      <c r="A349" s="3133"/>
      <c r="B349" s="3042"/>
      <c r="C349" s="3110"/>
      <c r="D349" s="2988"/>
      <c r="E349" s="2989" t="s">
        <v>202</v>
      </c>
      <c r="F349" s="2990"/>
      <c r="G349" s="2989" t="s">
        <v>203</v>
      </c>
      <c r="H349" s="2990"/>
      <c r="I349" s="2989" t="s">
        <v>204</v>
      </c>
      <c r="J349" s="2990"/>
      <c r="K349" s="2989" t="s">
        <v>16</v>
      </c>
      <c r="L349" s="2990"/>
      <c r="M349" s="2989" t="s">
        <v>17</v>
      </c>
      <c r="N349" s="3025"/>
      <c r="O349" s="3228"/>
      <c r="P349" s="3231"/>
      <c r="Q349" s="3234"/>
      <c r="R349" s="3228"/>
      <c r="S349" s="2994"/>
      <c r="T349" s="3216"/>
      <c r="U349" s="3218"/>
    </row>
    <row r="350" spans="1:99" x14ac:dyDescent="0.25">
      <c r="A350" s="2996"/>
      <c r="B350" s="528" t="s">
        <v>120</v>
      </c>
      <c r="C350" s="529" t="s">
        <v>79</v>
      </c>
      <c r="D350" s="8" t="s">
        <v>121</v>
      </c>
      <c r="E350" s="3" t="s">
        <v>79</v>
      </c>
      <c r="F350" s="197" t="s">
        <v>121</v>
      </c>
      <c r="G350" s="3" t="s">
        <v>79</v>
      </c>
      <c r="H350" s="197" t="s">
        <v>121</v>
      </c>
      <c r="I350" s="3" t="s">
        <v>79</v>
      </c>
      <c r="J350" s="197" t="s">
        <v>121</v>
      </c>
      <c r="K350" s="3" t="s">
        <v>79</v>
      </c>
      <c r="L350" s="197" t="s">
        <v>121</v>
      </c>
      <c r="M350" s="3" t="s">
        <v>79</v>
      </c>
      <c r="N350" s="530" t="s">
        <v>121</v>
      </c>
      <c r="O350" s="3229"/>
      <c r="P350" s="3232"/>
      <c r="Q350" s="3235"/>
      <c r="R350" s="3229"/>
      <c r="S350" s="2988"/>
      <c r="T350" s="454" t="s">
        <v>212</v>
      </c>
      <c r="U350" s="523" t="s">
        <v>213</v>
      </c>
    </row>
    <row r="351" spans="1:99" x14ac:dyDescent="0.25">
      <c r="A351" s="428" t="s">
        <v>92</v>
      </c>
      <c r="B351" s="434">
        <f>SUM(C351+D351)</f>
        <v>0</v>
      </c>
      <c r="C351" s="531">
        <f>SUM(E351+G351+I351+K351+M351)</f>
        <v>0</v>
      </c>
      <c r="D351" s="491">
        <f>SUM(F351+H351+J351+L351+N351)</f>
        <v>0</v>
      </c>
      <c r="E351" s="10"/>
      <c r="F351" s="17"/>
      <c r="G351" s="10"/>
      <c r="H351" s="17"/>
      <c r="I351" s="10"/>
      <c r="J351" s="376"/>
      <c r="K351" s="10"/>
      <c r="L351" s="376"/>
      <c r="M351" s="532"/>
      <c r="N351" s="315"/>
      <c r="O351" s="533"/>
      <c r="P351" s="534"/>
      <c r="Q351" s="535"/>
      <c r="R351" s="536"/>
      <c r="S351" s="17"/>
      <c r="T351" s="11"/>
      <c r="U351" s="17"/>
      <c r="V351" t="str">
        <f>CD351&amp;CE351&amp;CF351&amp;CG351</f>
        <v/>
      </c>
      <c r="CA351" s="438"/>
      <c r="CB351" s="504"/>
      <c r="CC351" s="504"/>
      <c r="CD351" s="18" t="str">
        <f>IF(AND(B351&gt;0,R351="")," * No olvide digitar la variable Pueblos originarios. Digite Cero si no tiene.",IF(R351&gt;B351," * La variable Pueblos originarios No puede ser mayor al Total.",""))</f>
        <v/>
      </c>
      <c r="CE351" s="18" t="str">
        <f>IF(AND(B351&gt;0,S351="")," * No olvide digitar la variable Migrantes. Digite Cero si no tiene.",IF(S351&gt;B351," * La variable Migrantes No puede ser mayor al Total.",""))</f>
        <v/>
      </c>
      <c r="CF351" s="263" t="str">
        <f>IF(AND(D351&gt;0,OR(T351=""))," * No olvide digitar la variable Trans (Masculino). Digite Cero si no tiene.",IF((T351)&gt;D351," * La variable Trans Masculino No puede ser mayor al Total Mujeres.",""))</f>
        <v/>
      </c>
      <c r="CG351" s="263" t="str">
        <f>IF(AND(C351&gt;0,OR(U351=""))," * No olvide digitar la variable Trans (Femenino). Digite Cero si no tiene.",IF((U351)&gt;C351," * La variable Trans Femenino No puede ser mayor al Total Hombres.",""))</f>
        <v/>
      </c>
      <c r="CO351" s="520"/>
      <c r="CP351" s="520"/>
      <c r="CQ351" s="520"/>
      <c r="CR351" s="69">
        <f>IF(AND(B351&gt;0,R351=""),1,IF(R351&gt;B351,1,0))</f>
        <v>0</v>
      </c>
      <c r="CS351" s="69">
        <f>IF(AND(B351&gt;0,S351=""),1,IF(S351&gt;B351,1,0))</f>
        <v>0</v>
      </c>
      <c r="CT351" s="69">
        <f>IF(AND(D351&gt;0,OR(T351="")),1,IF((T351)&gt;D351,1,0))</f>
        <v>0</v>
      </c>
      <c r="CU351" s="69">
        <f>IF(AND(C351&gt;0,OR(U351="")),1,IF((U351)&gt;C351,1,0))</f>
        <v>0</v>
      </c>
    </row>
    <row r="352" spans="1:99" x14ac:dyDescent="0.25">
      <c r="A352" s="522" t="s">
        <v>102</v>
      </c>
      <c r="B352" s="381">
        <f>SUM(C352+D352)</f>
        <v>0</v>
      </c>
      <c r="C352" s="537">
        <f>SUM(E352+G352+I352+K352+M352)</f>
        <v>0</v>
      </c>
      <c r="D352" s="336">
        <f>SUM(F352+H352+J352+L352+N352)</f>
        <v>0</v>
      </c>
      <c r="E352" s="91"/>
      <c r="F352" s="96"/>
      <c r="G352" s="91"/>
      <c r="H352" s="385"/>
      <c r="I352" s="91"/>
      <c r="J352" s="96"/>
      <c r="K352" s="91"/>
      <c r="L352" s="96"/>
      <c r="M352" s="384"/>
      <c r="N352" s="538"/>
      <c r="O352" s="539"/>
      <c r="P352" s="92"/>
      <c r="Q352" s="96"/>
      <c r="R352" s="539"/>
      <c r="S352" s="96"/>
      <c r="T352" s="112"/>
      <c r="U352" s="96"/>
      <c r="V352" t="str">
        <f>CA352&amp;CB352&amp;CC352&amp;CD352&amp;CE352&amp;CF352&amp;CG352</f>
        <v/>
      </c>
      <c r="CA352" s="18" t="str">
        <f>IF(AND(B352&gt;0,O352="")," * No olvide digitar la variable Aumento de funcionalidad familiar (4 puntos o más). Digite Cero si no tiene.",IF(O352&gt;B352," * La variable Aumento de funcionalidad familiar (4 puntos o más) No puede ser mayor al Total.",""))</f>
        <v/>
      </c>
      <c r="CB352" s="18" t="str">
        <f>IF(AND(B352&gt;0,P352="")," * No olvide digitar la variable Cumple con el 70% de los objetivos del plan de acompañamiento. Digite Cero si no tiene.",IF(P352&gt;B352," * La variable Cumple con el 70% de los objetivos del plan de acompañamiento No puede ser mayor al Total.",""))</f>
        <v/>
      </c>
      <c r="CC352" s="18" t="str">
        <f>IF(AND(B352&gt;0,Q352="")," * No olvide digitar la variable Egreso por alta clínica del Prog de Salud Mental. Digite Cero si no tiene.",IF(Q352&gt;B352," * La variable Egreso por alta clínica del Prog de Salud Mental No puede ser mayor al Total.",""))</f>
        <v/>
      </c>
      <c r="CD352" s="18" t="str">
        <f>IF(AND(B352&gt;0,R352="")," * No olvide digitar la variable Pueblos originarios. Digite Cero si no tiene.",IF(R352&gt;B352," * La variable Pueblos originarios No puede ser mayor al Total.",""))</f>
        <v/>
      </c>
      <c r="CE352" s="18" t="str">
        <f>IF(AND(B352&gt;0,S352="")," * No olvide digitar la variable Migrantes. Digite Cero si no tiene.",IF(S352&gt;B352," * La variable Migrantes No puede ser mayor al Total.",""))</f>
        <v/>
      </c>
      <c r="CF352" s="263" t="str">
        <f>IF(AND(D352&gt;0,OR(T352=""))," * No olvide digitar la variable Trans (Masculino). Digite Cero si no tiene.",IF((T352)&gt;D352," * La variable Trans Masculino No puede ser mayor al Total Mujeres.",""))</f>
        <v/>
      </c>
      <c r="CG352" s="263" t="str">
        <f>IF(AND(C352&gt;0,OR(U352=""))," * No olvide digitar la variable Trans (Femenino). Digite Cero si no tiene.",IF((U352)&gt;C352," * La variable Trans Femenino No puede ser mayor al Total Hombres.",""))</f>
        <v/>
      </c>
      <c r="CO352" s="20">
        <f>IF(AND($B352&gt;0,O352=""),1,IF(O352&gt;$B352,1,0))</f>
        <v>0</v>
      </c>
      <c r="CP352" s="20">
        <f>IF(AND($B352&gt;0,P352=""),1,IF(P352&gt;$B352,1,0))</f>
        <v>0</v>
      </c>
      <c r="CQ352" s="20">
        <f>IF(AND($B352&gt;0,Q352=""),1,IF(Q352&gt;$B352,1,0))</f>
        <v>0</v>
      </c>
      <c r="CR352" s="69">
        <f>IF(AND(B352&gt;0,R352=""),1,IF(R352&gt;B352,1,0))</f>
        <v>0</v>
      </c>
      <c r="CS352" s="69">
        <f>IF(AND(B352&gt;0,S352=""),1,IF(S352&gt;B352,1,0))</f>
        <v>0</v>
      </c>
      <c r="CT352" s="69">
        <f>IF(AND(D352&gt;0,OR(T352="")),1,IF((T352)&gt;D352,1,0))</f>
        <v>0</v>
      </c>
      <c r="CU352" s="69">
        <f>IF(AND(C352&gt;0,OR(U352="")),1,IF((U352)&gt;C352,1,0))</f>
        <v>0</v>
      </c>
    </row>
    <row r="353" spans="1:94" s="56" customFormat="1" ht="12" x14ac:dyDescent="0.2">
      <c r="A353" s="38" t="s">
        <v>327</v>
      </c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</row>
    <row r="354" spans="1:94" x14ac:dyDescent="0.25">
      <c r="A354" s="3221" t="s">
        <v>322</v>
      </c>
      <c r="B354" s="3221" t="s">
        <v>328</v>
      </c>
      <c r="C354" s="3122" t="s">
        <v>323</v>
      </c>
      <c r="D354" s="3122"/>
      <c r="E354" s="3122"/>
      <c r="F354" s="2989" t="s">
        <v>139</v>
      </c>
      <c r="G354" s="3025"/>
      <c r="H354" s="3025"/>
      <c r="I354" s="3025"/>
      <c r="J354" s="3025"/>
      <c r="K354" s="3025"/>
      <c r="L354" s="3025"/>
      <c r="M354" s="3025"/>
      <c r="N354" s="3025"/>
      <c r="O354" s="3025"/>
      <c r="P354" s="3025"/>
      <c r="Q354" s="3025"/>
      <c r="R354" s="3025"/>
      <c r="S354" s="3025"/>
      <c r="T354" s="3025"/>
      <c r="U354" s="3025"/>
      <c r="V354" s="3025"/>
      <c r="W354" s="3025"/>
      <c r="X354" s="3025"/>
      <c r="Y354" s="3025"/>
      <c r="Z354" s="3025"/>
      <c r="AA354" s="3025"/>
      <c r="AB354" s="3025"/>
      <c r="AC354" s="3025"/>
      <c r="AD354" s="3025"/>
      <c r="AE354" s="3025"/>
      <c r="AF354" s="3025"/>
      <c r="AG354" s="3129"/>
      <c r="AH354" s="3236" t="s">
        <v>12</v>
      </c>
      <c r="AI354" s="3137" t="s">
        <v>13</v>
      </c>
      <c r="AJ354" s="3025" t="s">
        <v>329</v>
      </c>
      <c r="AK354" s="3025"/>
      <c r="AL354" s="2990"/>
      <c r="AM354" s="3221" t="s">
        <v>330</v>
      </c>
    </row>
    <row r="355" spans="1:94" x14ac:dyDescent="0.25">
      <c r="A355" s="3133"/>
      <c r="B355" s="3133"/>
      <c r="C355" s="3122"/>
      <c r="D355" s="3122"/>
      <c r="E355" s="3122"/>
      <c r="F355" s="2989" t="s">
        <v>16</v>
      </c>
      <c r="G355" s="2990"/>
      <c r="H355" s="2989" t="s">
        <v>17</v>
      </c>
      <c r="I355" s="2990"/>
      <c r="J355" s="2989" t="s">
        <v>18</v>
      </c>
      <c r="K355" s="2990"/>
      <c r="L355" s="2989" t="s">
        <v>19</v>
      </c>
      <c r="M355" s="2990"/>
      <c r="N355" s="2989" t="s">
        <v>20</v>
      </c>
      <c r="O355" s="2990"/>
      <c r="P355" s="2989" t="s">
        <v>21</v>
      </c>
      <c r="Q355" s="2990"/>
      <c r="R355" s="2989" t="s">
        <v>22</v>
      </c>
      <c r="S355" s="2990"/>
      <c r="T355" s="2989" t="s">
        <v>23</v>
      </c>
      <c r="U355" s="2990"/>
      <c r="V355" s="2989" t="s">
        <v>61</v>
      </c>
      <c r="W355" s="2990"/>
      <c r="X355" s="2989" t="s">
        <v>62</v>
      </c>
      <c r="Y355" s="2990"/>
      <c r="Z355" s="2989" t="s">
        <v>63</v>
      </c>
      <c r="AA355" s="2990"/>
      <c r="AB355" s="2989" t="s">
        <v>148</v>
      </c>
      <c r="AC355" s="2990"/>
      <c r="AD355" s="2989" t="s">
        <v>149</v>
      </c>
      <c r="AE355" s="2990"/>
      <c r="AF355" s="2989" t="s">
        <v>150</v>
      </c>
      <c r="AG355" s="3129"/>
      <c r="AH355" s="3130"/>
      <c r="AI355" s="3237"/>
      <c r="AJ355" s="3004" t="s">
        <v>331</v>
      </c>
      <c r="AK355" s="3199" t="s">
        <v>332</v>
      </c>
      <c r="AL355" s="3026" t="s">
        <v>333</v>
      </c>
      <c r="AM355" s="3133"/>
    </row>
    <row r="356" spans="1:94" x14ac:dyDescent="0.25">
      <c r="A356" s="2996"/>
      <c r="B356" s="2996"/>
      <c r="C356" s="454" t="s">
        <v>120</v>
      </c>
      <c r="D356" s="57" t="s">
        <v>79</v>
      </c>
      <c r="E356" s="280" t="s">
        <v>121</v>
      </c>
      <c r="F356" s="3" t="s">
        <v>79</v>
      </c>
      <c r="G356" s="280" t="s">
        <v>121</v>
      </c>
      <c r="H356" s="3" t="s">
        <v>79</v>
      </c>
      <c r="I356" s="280" t="s">
        <v>121</v>
      </c>
      <c r="J356" s="3" t="s">
        <v>291</v>
      </c>
      <c r="K356" s="280" t="s">
        <v>121</v>
      </c>
      <c r="L356" s="3" t="s">
        <v>291</v>
      </c>
      <c r="M356" s="280" t="s">
        <v>121</v>
      </c>
      <c r="N356" s="3" t="s">
        <v>291</v>
      </c>
      <c r="O356" s="280" t="s">
        <v>121</v>
      </c>
      <c r="P356" s="3" t="s">
        <v>291</v>
      </c>
      <c r="Q356" s="280" t="s">
        <v>121</v>
      </c>
      <c r="R356" s="3" t="s">
        <v>291</v>
      </c>
      <c r="S356" s="280" t="s">
        <v>121</v>
      </c>
      <c r="T356" s="3" t="s">
        <v>291</v>
      </c>
      <c r="U356" s="280" t="s">
        <v>121</v>
      </c>
      <c r="V356" s="3" t="s">
        <v>291</v>
      </c>
      <c r="W356" s="280" t="s">
        <v>121</v>
      </c>
      <c r="X356" s="3" t="s">
        <v>291</v>
      </c>
      <c r="Y356" s="280" t="s">
        <v>121</v>
      </c>
      <c r="Z356" s="3" t="s">
        <v>291</v>
      </c>
      <c r="AA356" s="280" t="s">
        <v>121</v>
      </c>
      <c r="AB356" s="3" t="s">
        <v>291</v>
      </c>
      <c r="AC356" s="280" t="s">
        <v>121</v>
      </c>
      <c r="AD356" s="3" t="s">
        <v>291</v>
      </c>
      <c r="AE356" s="280" t="s">
        <v>121</v>
      </c>
      <c r="AF356" s="3" t="s">
        <v>291</v>
      </c>
      <c r="AG356" s="199" t="s">
        <v>121</v>
      </c>
      <c r="AH356" s="3001"/>
      <c r="AI356" s="3138"/>
      <c r="AJ356" s="3005"/>
      <c r="AK356" s="2983"/>
      <c r="AL356" s="3027"/>
      <c r="AM356" s="2996"/>
    </row>
    <row r="357" spans="1:94" x14ac:dyDescent="0.25">
      <c r="A357" s="3036" t="s">
        <v>334</v>
      </c>
      <c r="B357" s="66" t="s">
        <v>335</v>
      </c>
      <c r="C357" s="540">
        <f>SUM(D357+E357)</f>
        <v>0</v>
      </c>
      <c r="D357" s="531">
        <f>SUM(F357+H357+J357+L357+N357+P357+R357+T357+V357+X357+Z357+AB357+AD357+AF357)</f>
        <v>0</v>
      </c>
      <c r="E357" s="541">
        <f>SUM(G357+I357+K357+M357+O357+Q357+S357+U357+W357+Y357+AA357+AC357+AE357+AG357)</f>
        <v>0</v>
      </c>
      <c r="F357" s="10"/>
      <c r="G357" s="17"/>
      <c r="H357" s="10"/>
      <c r="I357" s="17"/>
      <c r="J357" s="10"/>
      <c r="K357" s="17"/>
      <c r="L357" s="10"/>
      <c r="M357" s="17"/>
      <c r="N357" s="10"/>
      <c r="O357" s="17"/>
      <c r="P357" s="10"/>
      <c r="Q357" s="17"/>
      <c r="R357" s="10"/>
      <c r="S357" s="17"/>
      <c r="T357" s="10"/>
      <c r="U357" s="17"/>
      <c r="V357" s="10"/>
      <c r="W357" s="17"/>
      <c r="X357" s="10"/>
      <c r="Y357" s="17"/>
      <c r="Z357" s="10"/>
      <c r="AA357" s="17"/>
      <c r="AB357" s="10"/>
      <c r="AC357" s="17"/>
      <c r="AD357" s="10"/>
      <c r="AE357" s="17"/>
      <c r="AF357" s="10"/>
      <c r="AG357" s="206"/>
      <c r="AH357" s="314"/>
      <c r="AI357" s="344"/>
      <c r="AJ357" s="11"/>
      <c r="AK357" s="315"/>
      <c r="AL357" s="376"/>
      <c r="AM357" s="376"/>
      <c r="AN357" t="str">
        <f t="shared" ref="AN357:AN366" si="238">CA357&amp;CB357</f>
        <v/>
      </c>
      <c r="CA357" s="18" t="str">
        <f>IF(AND(C357&gt;0,AH357="")," * No olvide digitar la variable Pueblos originarios. Digite Cero si no tiene.",IF(AH357&gt;C357," * La variable Pueblos originarios No puede ser mayor al Total.",""))</f>
        <v/>
      </c>
      <c r="CB357" s="18" t="str">
        <f t="shared" ref="CB357:CB366" si="239">IF(AND(C357&gt;0,AI357="")," * No olvide digitar la variable Migrantes. Digite Cero si no tiene.",IF(AI357&gt;C357," * La variable Migrantes No puede ser mayor al Total.",""))</f>
        <v/>
      </c>
      <c r="CO357" s="69">
        <f t="shared" ref="CO357:CO366" si="240">IF(AND(C357&gt;0,AH357=""),1,IF(AH357&gt;C357,1,0))</f>
        <v>0</v>
      </c>
      <c r="CP357" s="69">
        <f t="shared" ref="CP357:CP366" si="241">IF(AND(C357&gt;0,AI357=""),1,IF(AI357&gt;C357,1,0))</f>
        <v>0</v>
      </c>
    </row>
    <row r="358" spans="1:94" x14ac:dyDescent="0.25">
      <c r="A358" s="3051"/>
      <c r="B358" s="101" t="s">
        <v>336</v>
      </c>
      <c r="C358" s="542">
        <f t="shared" ref="C358:C366" si="242">SUM(D358+E358)</f>
        <v>0</v>
      </c>
      <c r="D358" s="543">
        <f t="shared" ref="D358:E366" si="243">SUM(F358+H358+J358+L358+N358+P358+R358+T358+V358+X358+Z358+AB358+AD358+AF358)</f>
        <v>0</v>
      </c>
      <c r="E358" s="544">
        <f t="shared" si="243"/>
        <v>0</v>
      </c>
      <c r="F358" s="22"/>
      <c r="G358" s="28"/>
      <c r="H358" s="22"/>
      <c r="I358" s="28"/>
      <c r="J358" s="22"/>
      <c r="K358" s="28"/>
      <c r="L358" s="22"/>
      <c r="M358" s="28"/>
      <c r="N358" s="22"/>
      <c r="O358" s="28"/>
      <c r="P358" s="22"/>
      <c r="Q358" s="28"/>
      <c r="R358" s="22"/>
      <c r="S358" s="28"/>
      <c r="T358" s="22"/>
      <c r="U358" s="28"/>
      <c r="V358" s="22"/>
      <c r="W358" s="28"/>
      <c r="X358" s="22"/>
      <c r="Y358" s="28"/>
      <c r="Z358" s="22"/>
      <c r="AA358" s="28"/>
      <c r="AB358" s="22"/>
      <c r="AC358" s="28"/>
      <c r="AD358" s="22"/>
      <c r="AE358" s="28"/>
      <c r="AF358" s="22"/>
      <c r="AG358" s="213"/>
      <c r="AH358" s="27"/>
      <c r="AI358" s="26"/>
      <c r="AJ358" s="23"/>
      <c r="AK358" s="24"/>
      <c r="AL358" s="239"/>
      <c r="AM358" s="239"/>
      <c r="AN358" t="str">
        <f t="shared" si="238"/>
        <v/>
      </c>
      <c r="CA358" s="18" t="str">
        <f t="shared" ref="CA358:CA365" si="244">IF(AND(C358&gt;0,AH358="")," * No olvide digitar la variable Pueblos originarios. Digite Cero si no tiene.",IF(AH358&gt;C358," * La variable Pueblos originarios No puede ser mayor al Total.",""))</f>
        <v/>
      </c>
      <c r="CB358" s="18" t="str">
        <f t="shared" si="239"/>
        <v/>
      </c>
      <c r="CO358" s="69">
        <f t="shared" si="240"/>
        <v>0</v>
      </c>
      <c r="CP358" s="69">
        <f t="shared" si="241"/>
        <v>0</v>
      </c>
    </row>
    <row r="359" spans="1:94" x14ac:dyDescent="0.25">
      <c r="A359" s="3037"/>
      <c r="B359" s="90" t="s">
        <v>337</v>
      </c>
      <c r="C359" s="545">
        <f t="shared" si="242"/>
        <v>0</v>
      </c>
      <c r="D359" s="546">
        <f t="shared" si="243"/>
        <v>0</v>
      </c>
      <c r="E359" s="547">
        <f t="shared" si="243"/>
        <v>0</v>
      </c>
      <c r="F359" s="30"/>
      <c r="G359" s="37"/>
      <c r="H359" s="30"/>
      <c r="I359" s="37"/>
      <c r="J359" s="30"/>
      <c r="K359" s="37"/>
      <c r="L359" s="30"/>
      <c r="M359" s="37"/>
      <c r="N359" s="30"/>
      <c r="O359" s="37"/>
      <c r="P359" s="30"/>
      <c r="Q359" s="37"/>
      <c r="R359" s="30"/>
      <c r="S359" s="37"/>
      <c r="T359" s="30"/>
      <c r="U359" s="37"/>
      <c r="V359" s="30"/>
      <c r="W359" s="37"/>
      <c r="X359" s="30"/>
      <c r="Y359" s="37"/>
      <c r="Z359" s="30"/>
      <c r="AA359" s="37"/>
      <c r="AB359" s="30"/>
      <c r="AC359" s="37"/>
      <c r="AD359" s="30"/>
      <c r="AE359" s="37"/>
      <c r="AF359" s="30"/>
      <c r="AG359" s="220"/>
      <c r="AH359" s="35"/>
      <c r="AI359" s="34"/>
      <c r="AJ359" s="31"/>
      <c r="AK359" s="32"/>
      <c r="AL359" s="243"/>
      <c r="AM359" s="243"/>
      <c r="AN359" t="str">
        <f t="shared" si="238"/>
        <v/>
      </c>
      <c r="CA359" s="18" t="str">
        <f t="shared" si="244"/>
        <v/>
      </c>
      <c r="CB359" s="18" t="str">
        <f t="shared" si="239"/>
        <v/>
      </c>
      <c r="CO359" s="69">
        <f t="shared" si="240"/>
        <v>0</v>
      </c>
      <c r="CP359" s="69">
        <f t="shared" si="241"/>
        <v>0</v>
      </c>
    </row>
    <row r="360" spans="1:94" x14ac:dyDescent="0.25">
      <c r="A360" s="3036" t="s">
        <v>338</v>
      </c>
      <c r="B360" s="66" t="s">
        <v>335</v>
      </c>
      <c r="C360" s="540">
        <f t="shared" si="242"/>
        <v>0</v>
      </c>
      <c r="D360" s="531">
        <f t="shared" si="243"/>
        <v>0</v>
      </c>
      <c r="E360" s="541">
        <f t="shared" si="243"/>
        <v>0</v>
      </c>
      <c r="F360" s="45"/>
      <c r="G360" s="48"/>
      <c r="H360" s="45"/>
      <c r="I360" s="48"/>
      <c r="J360" s="45"/>
      <c r="K360" s="48"/>
      <c r="L360" s="45"/>
      <c r="M360" s="48"/>
      <c r="N360" s="45"/>
      <c r="O360" s="48"/>
      <c r="P360" s="45"/>
      <c r="Q360" s="48"/>
      <c r="R360" s="45"/>
      <c r="S360" s="48"/>
      <c r="T360" s="45"/>
      <c r="U360" s="48"/>
      <c r="V360" s="45"/>
      <c r="W360" s="48"/>
      <c r="X360" s="45"/>
      <c r="Y360" s="48"/>
      <c r="Z360" s="45"/>
      <c r="AA360" s="48"/>
      <c r="AB360" s="45"/>
      <c r="AC360" s="48"/>
      <c r="AD360" s="45"/>
      <c r="AE360" s="48"/>
      <c r="AF360" s="45"/>
      <c r="AG360" s="286"/>
      <c r="AH360" s="105"/>
      <c r="AI360" s="46"/>
      <c r="AJ360" s="47"/>
      <c r="AK360" s="102"/>
      <c r="AL360" s="352"/>
      <c r="AM360" s="352"/>
      <c r="AN360" t="str">
        <f t="shared" si="238"/>
        <v/>
      </c>
      <c r="CA360" s="18" t="str">
        <f t="shared" si="244"/>
        <v/>
      </c>
      <c r="CB360" s="18" t="str">
        <f t="shared" si="239"/>
        <v/>
      </c>
      <c r="CO360" s="69">
        <f t="shared" si="240"/>
        <v>0</v>
      </c>
      <c r="CP360" s="69">
        <f t="shared" si="241"/>
        <v>0</v>
      </c>
    </row>
    <row r="361" spans="1:94" x14ac:dyDescent="0.25">
      <c r="A361" s="3051"/>
      <c r="B361" s="101" t="s">
        <v>336</v>
      </c>
      <c r="C361" s="542">
        <f t="shared" si="242"/>
        <v>0</v>
      </c>
      <c r="D361" s="543">
        <f t="shared" si="243"/>
        <v>0</v>
      </c>
      <c r="E361" s="544">
        <f t="shared" si="243"/>
        <v>0</v>
      </c>
      <c r="F361" s="22"/>
      <c r="G361" s="28"/>
      <c r="H361" s="22"/>
      <c r="I361" s="28"/>
      <c r="J361" s="22"/>
      <c r="K361" s="28"/>
      <c r="L361" s="22"/>
      <c r="M361" s="28"/>
      <c r="N361" s="22"/>
      <c r="O361" s="28"/>
      <c r="P361" s="22"/>
      <c r="Q361" s="28"/>
      <c r="R361" s="22"/>
      <c r="S361" s="28"/>
      <c r="T361" s="22"/>
      <c r="U361" s="28"/>
      <c r="V361" s="22"/>
      <c r="W361" s="28"/>
      <c r="X361" s="22"/>
      <c r="Y361" s="28"/>
      <c r="Z361" s="22"/>
      <c r="AA361" s="28"/>
      <c r="AB361" s="22"/>
      <c r="AC361" s="28"/>
      <c r="AD361" s="22"/>
      <c r="AE361" s="28"/>
      <c r="AF361" s="22"/>
      <c r="AG361" s="213"/>
      <c r="AH361" s="27"/>
      <c r="AI361" s="26"/>
      <c r="AJ361" s="23"/>
      <c r="AK361" s="24"/>
      <c r="AL361" s="239"/>
      <c r="AM361" s="239"/>
      <c r="AN361" t="str">
        <f t="shared" si="238"/>
        <v/>
      </c>
      <c r="CA361" s="18" t="str">
        <f t="shared" si="244"/>
        <v/>
      </c>
      <c r="CB361" s="18" t="str">
        <f t="shared" si="239"/>
        <v/>
      </c>
      <c r="CO361" s="69">
        <f t="shared" si="240"/>
        <v>0</v>
      </c>
      <c r="CP361" s="69">
        <f t="shared" si="241"/>
        <v>0</v>
      </c>
    </row>
    <row r="362" spans="1:94" x14ac:dyDescent="0.25">
      <c r="A362" s="3037"/>
      <c r="B362" s="90" t="s">
        <v>337</v>
      </c>
      <c r="C362" s="493">
        <f t="shared" si="242"/>
        <v>0</v>
      </c>
      <c r="D362" s="548">
        <f t="shared" si="243"/>
        <v>0</v>
      </c>
      <c r="E362" s="549">
        <f t="shared" si="243"/>
        <v>0</v>
      </c>
      <c r="F362" s="91"/>
      <c r="G362" s="96"/>
      <c r="H362" s="91"/>
      <c r="I362" s="96"/>
      <c r="J362" s="91"/>
      <c r="K362" s="96"/>
      <c r="L362" s="91"/>
      <c r="M362" s="96"/>
      <c r="N362" s="91"/>
      <c r="O362" s="96"/>
      <c r="P362" s="91"/>
      <c r="Q362" s="96"/>
      <c r="R362" s="91"/>
      <c r="S362" s="96"/>
      <c r="T362" s="91"/>
      <c r="U362" s="96"/>
      <c r="V362" s="91"/>
      <c r="W362" s="96"/>
      <c r="X362" s="91"/>
      <c r="Y362" s="96"/>
      <c r="Z362" s="91"/>
      <c r="AA362" s="96"/>
      <c r="AB362" s="91"/>
      <c r="AC362" s="96"/>
      <c r="AD362" s="91"/>
      <c r="AE362" s="96"/>
      <c r="AF362" s="91"/>
      <c r="AG362" s="274"/>
      <c r="AH362" s="35"/>
      <c r="AI362" s="34"/>
      <c r="AJ362" s="31"/>
      <c r="AK362" s="32"/>
      <c r="AL362" s="243"/>
      <c r="AM362" s="243"/>
      <c r="AN362" t="str">
        <f t="shared" si="238"/>
        <v/>
      </c>
      <c r="CA362" s="18" t="str">
        <f t="shared" si="244"/>
        <v/>
      </c>
      <c r="CB362" s="18" t="str">
        <f t="shared" si="239"/>
        <v/>
      </c>
      <c r="CO362" s="69">
        <f t="shared" si="240"/>
        <v>0</v>
      </c>
      <c r="CP362" s="69">
        <f t="shared" si="241"/>
        <v>0</v>
      </c>
    </row>
    <row r="363" spans="1:94" x14ac:dyDescent="0.25">
      <c r="A363" s="3238" t="s">
        <v>339</v>
      </c>
      <c r="B363" s="66" t="s">
        <v>340</v>
      </c>
      <c r="C363" s="550">
        <f t="shared" si="242"/>
        <v>0</v>
      </c>
      <c r="D363" s="551">
        <f t="shared" si="243"/>
        <v>0</v>
      </c>
      <c r="E363" s="552">
        <f t="shared" si="243"/>
        <v>0</v>
      </c>
      <c r="F363" s="45"/>
      <c r="G363" s="48"/>
      <c r="H363" s="45"/>
      <c r="I363" s="48"/>
      <c r="J363" s="45"/>
      <c r="K363" s="48"/>
      <c r="L363" s="45"/>
      <c r="M363" s="48"/>
      <c r="N363" s="45"/>
      <c r="O363" s="48"/>
      <c r="P363" s="45"/>
      <c r="Q363" s="48"/>
      <c r="R363" s="45"/>
      <c r="S363" s="48"/>
      <c r="T363" s="45"/>
      <c r="U363" s="48"/>
      <c r="V363" s="45"/>
      <c r="W363" s="48"/>
      <c r="X363" s="45"/>
      <c r="Y363" s="48"/>
      <c r="Z363" s="45"/>
      <c r="AA363" s="48"/>
      <c r="AB363" s="45"/>
      <c r="AC363" s="48"/>
      <c r="AD363" s="45"/>
      <c r="AE363" s="48"/>
      <c r="AF363" s="45"/>
      <c r="AG363" s="286"/>
      <c r="AH363" s="105"/>
      <c r="AI363" s="46"/>
      <c r="AJ363" s="47"/>
      <c r="AK363" s="102"/>
      <c r="AL363" s="352"/>
      <c r="AM363" s="352"/>
      <c r="AN363" t="str">
        <f t="shared" si="238"/>
        <v/>
      </c>
      <c r="CA363" s="18" t="str">
        <f t="shared" si="244"/>
        <v/>
      </c>
      <c r="CB363" s="18" t="str">
        <f t="shared" si="239"/>
        <v/>
      </c>
      <c r="CO363" s="69">
        <f t="shared" si="240"/>
        <v>0</v>
      </c>
      <c r="CP363" s="69">
        <f t="shared" si="241"/>
        <v>0</v>
      </c>
    </row>
    <row r="364" spans="1:94" x14ac:dyDescent="0.25">
      <c r="A364" s="3239"/>
      <c r="B364" s="75" t="s">
        <v>341</v>
      </c>
      <c r="C364" s="542">
        <f t="shared" si="242"/>
        <v>0</v>
      </c>
      <c r="D364" s="543">
        <f t="shared" si="243"/>
        <v>0</v>
      </c>
      <c r="E364" s="544">
        <f t="shared" si="243"/>
        <v>0</v>
      </c>
      <c r="F364" s="22"/>
      <c r="G364" s="28"/>
      <c r="H364" s="22"/>
      <c r="I364" s="28"/>
      <c r="J364" s="22"/>
      <c r="K364" s="28"/>
      <c r="L364" s="22"/>
      <c r="M364" s="28"/>
      <c r="N364" s="22"/>
      <c r="O364" s="28"/>
      <c r="P364" s="22"/>
      <c r="Q364" s="28"/>
      <c r="R364" s="22"/>
      <c r="S364" s="28"/>
      <c r="T364" s="22"/>
      <c r="U364" s="28"/>
      <c r="V364" s="22"/>
      <c r="W364" s="28"/>
      <c r="X364" s="22"/>
      <c r="Y364" s="28"/>
      <c r="Z364" s="22"/>
      <c r="AA364" s="28"/>
      <c r="AB364" s="22"/>
      <c r="AC364" s="28"/>
      <c r="AD364" s="22"/>
      <c r="AE364" s="28"/>
      <c r="AF364" s="22"/>
      <c r="AG364" s="213"/>
      <c r="AH364" s="27"/>
      <c r="AI364" s="26"/>
      <c r="AJ364" s="23"/>
      <c r="AK364" s="24"/>
      <c r="AL364" s="239"/>
      <c r="AM364" s="239"/>
      <c r="AN364" t="str">
        <f t="shared" si="238"/>
        <v/>
      </c>
      <c r="CA364" s="18" t="str">
        <f t="shared" si="244"/>
        <v/>
      </c>
      <c r="CB364" s="18" t="str">
        <f t="shared" si="239"/>
        <v/>
      </c>
      <c r="CO364" s="69">
        <f t="shared" si="240"/>
        <v>0</v>
      </c>
      <c r="CP364" s="69">
        <f t="shared" si="241"/>
        <v>0</v>
      </c>
    </row>
    <row r="365" spans="1:94" x14ac:dyDescent="0.25">
      <c r="A365" s="3239"/>
      <c r="B365" s="75" t="s">
        <v>342</v>
      </c>
      <c r="C365" s="542">
        <f t="shared" si="242"/>
        <v>0</v>
      </c>
      <c r="D365" s="543">
        <f t="shared" si="243"/>
        <v>0</v>
      </c>
      <c r="E365" s="544">
        <f t="shared" si="243"/>
        <v>0</v>
      </c>
      <c r="F365" s="22"/>
      <c r="G365" s="28"/>
      <c r="H365" s="22"/>
      <c r="I365" s="28"/>
      <c r="J365" s="22"/>
      <c r="K365" s="28"/>
      <c r="L365" s="22"/>
      <c r="M365" s="28"/>
      <c r="N365" s="22"/>
      <c r="O365" s="28"/>
      <c r="P365" s="22"/>
      <c r="Q365" s="28"/>
      <c r="R365" s="22"/>
      <c r="S365" s="28"/>
      <c r="T365" s="22"/>
      <c r="U365" s="28"/>
      <c r="V365" s="22"/>
      <c r="W365" s="28"/>
      <c r="X365" s="22"/>
      <c r="Y365" s="28"/>
      <c r="Z365" s="22"/>
      <c r="AA365" s="28"/>
      <c r="AB365" s="22"/>
      <c r="AC365" s="28"/>
      <c r="AD365" s="22"/>
      <c r="AE365" s="28"/>
      <c r="AF365" s="22"/>
      <c r="AG365" s="213"/>
      <c r="AH365" s="27"/>
      <c r="AI365" s="26"/>
      <c r="AJ365" s="23"/>
      <c r="AK365" s="24"/>
      <c r="AL365" s="239"/>
      <c r="AM365" s="239"/>
      <c r="AN365" t="str">
        <f t="shared" si="238"/>
        <v/>
      </c>
      <c r="CA365" s="18" t="str">
        <f t="shared" si="244"/>
        <v/>
      </c>
      <c r="CB365" s="18" t="str">
        <f t="shared" si="239"/>
        <v/>
      </c>
      <c r="CO365" s="69">
        <f t="shared" si="240"/>
        <v>0</v>
      </c>
      <c r="CP365" s="69">
        <f t="shared" si="241"/>
        <v>0</v>
      </c>
    </row>
    <row r="366" spans="1:94" x14ac:dyDescent="0.25">
      <c r="A366" s="3240"/>
      <c r="B366" s="90" t="s">
        <v>343</v>
      </c>
      <c r="C366" s="493">
        <f t="shared" si="242"/>
        <v>0</v>
      </c>
      <c r="D366" s="548">
        <f t="shared" si="243"/>
        <v>0</v>
      </c>
      <c r="E366" s="549">
        <f t="shared" si="243"/>
        <v>0</v>
      </c>
      <c r="F366" s="91"/>
      <c r="G366" s="96"/>
      <c r="H366" s="91"/>
      <c r="I366" s="96"/>
      <c r="J366" s="91"/>
      <c r="K366" s="96"/>
      <c r="L366" s="91"/>
      <c r="M366" s="96"/>
      <c r="N366" s="91"/>
      <c r="O366" s="96"/>
      <c r="P366" s="91"/>
      <c r="Q366" s="96"/>
      <c r="R366" s="91"/>
      <c r="S366" s="96"/>
      <c r="T366" s="91"/>
      <c r="U366" s="96"/>
      <c r="V366" s="91"/>
      <c r="W366" s="96"/>
      <c r="X366" s="91"/>
      <c r="Y366" s="96"/>
      <c r="Z366" s="91"/>
      <c r="AA366" s="96"/>
      <c r="AB366" s="91"/>
      <c r="AC366" s="96"/>
      <c r="AD366" s="91"/>
      <c r="AE366" s="96"/>
      <c r="AF366" s="91"/>
      <c r="AG366" s="274"/>
      <c r="AH366" s="95"/>
      <c r="AI366" s="113"/>
      <c r="AJ366" s="112"/>
      <c r="AK366" s="92"/>
      <c r="AL366" s="385"/>
      <c r="AM366" s="385"/>
      <c r="AN366" t="str">
        <f t="shared" si="238"/>
        <v/>
      </c>
      <c r="CA366" s="18" t="str">
        <f>IF(AND(C366&gt;0,AH366="")," * No olvide digitar la variable Pueblos originarios. Digite Cero si no tiene.",IF(AH366&gt;C366," * La variable Pueblos originarios No puede ser mayor al Total.",""))</f>
        <v/>
      </c>
      <c r="CB366" s="18" t="str">
        <f t="shared" si="239"/>
        <v/>
      </c>
      <c r="CO366" s="69">
        <f t="shared" si="240"/>
        <v>0</v>
      </c>
      <c r="CP366" s="69">
        <f t="shared" si="241"/>
        <v>0</v>
      </c>
    </row>
    <row r="367" spans="1:94" x14ac:dyDescent="0.25">
      <c r="A367" s="553" t="s">
        <v>344</v>
      </c>
      <c r="B367" s="139"/>
      <c r="C367" s="140"/>
      <c r="D367" s="56"/>
      <c r="E367" s="140"/>
      <c r="F367" s="140"/>
      <c r="G367" s="140"/>
      <c r="H367" s="140"/>
      <c r="I367" s="140"/>
      <c r="J367" s="140"/>
      <c r="K367" s="554"/>
      <c r="L367" s="140"/>
      <c r="M367" s="140"/>
      <c r="N367" s="140"/>
      <c r="O367" s="140"/>
      <c r="P367" s="140"/>
      <c r="Q367" s="140"/>
      <c r="R367" s="140"/>
      <c r="S367" s="140"/>
      <c r="T367" s="140"/>
      <c r="U367" s="140"/>
      <c r="V367" s="140"/>
      <c r="W367" s="140"/>
      <c r="X367" s="140"/>
      <c r="Y367" s="140"/>
      <c r="Z367" s="140"/>
      <c r="AA367" s="140"/>
      <c r="AB367" s="140"/>
      <c r="AC367" s="140"/>
      <c r="AD367" s="140"/>
      <c r="AE367" s="140"/>
      <c r="AF367" s="140"/>
      <c r="AG367" s="140"/>
      <c r="AH367" s="140"/>
      <c r="AI367" s="140"/>
      <c r="AJ367" s="140"/>
      <c r="AK367" s="140"/>
      <c r="AL367" s="140"/>
      <c r="AM367" s="140"/>
      <c r="AN367" s="140"/>
      <c r="AO367" s="140"/>
      <c r="AP367" s="140"/>
      <c r="AQ367" s="140"/>
      <c r="AR367" s="140"/>
      <c r="AS367" s="140"/>
    </row>
    <row r="368" spans="1:94" x14ac:dyDescent="0.25">
      <c r="A368" s="3241" t="s">
        <v>345</v>
      </c>
      <c r="B368" s="2992" t="s">
        <v>91</v>
      </c>
      <c r="C368" s="3108"/>
      <c r="D368" s="2987"/>
      <c r="E368" s="2997" t="s">
        <v>139</v>
      </c>
      <c r="F368" s="3203"/>
      <c r="G368" s="3203"/>
      <c r="H368" s="3203"/>
      <c r="I368" s="3203"/>
      <c r="J368" s="3203"/>
      <c r="K368" s="3203"/>
      <c r="L368" s="3203"/>
      <c r="M368" s="3203"/>
      <c r="N368" s="3203"/>
      <c r="O368" s="3203"/>
      <c r="P368" s="3203"/>
      <c r="Q368" s="3203"/>
      <c r="R368" s="3203"/>
      <c r="S368" s="3203"/>
      <c r="T368" s="3203"/>
      <c r="U368" s="3203"/>
      <c r="V368" s="3203"/>
      <c r="W368" s="3203"/>
      <c r="X368" s="3203"/>
      <c r="Y368" s="3203"/>
      <c r="Z368" s="3203"/>
      <c r="AA368" s="3203"/>
      <c r="AB368" s="3203"/>
      <c r="AC368" s="3203"/>
      <c r="AD368" s="3203"/>
      <c r="AE368" s="3203"/>
      <c r="AF368" s="3203"/>
      <c r="AG368" s="3203"/>
      <c r="AH368" s="3203"/>
      <c r="AI368" s="3203"/>
      <c r="AJ368" s="3203"/>
      <c r="AK368" s="3203"/>
      <c r="AL368" s="2999"/>
      <c r="AM368" s="3244" t="s">
        <v>346</v>
      </c>
      <c r="AN368" s="3244"/>
      <c r="AO368" s="3244"/>
      <c r="AP368" s="3245"/>
      <c r="AQ368" s="3246" t="s">
        <v>347</v>
      </c>
      <c r="AR368" s="3000" t="s">
        <v>12</v>
      </c>
      <c r="AS368" s="2987" t="s">
        <v>13</v>
      </c>
    </row>
    <row r="369" spans="1:94" x14ac:dyDescent="0.25">
      <c r="A369" s="3242"/>
      <c r="B369" s="3124"/>
      <c r="C369" s="3109"/>
      <c r="D369" s="2994"/>
      <c r="E369" s="2989" t="s">
        <v>202</v>
      </c>
      <c r="F369" s="3143"/>
      <c r="G369" s="2989" t="s">
        <v>203</v>
      </c>
      <c r="H369" s="3143"/>
      <c r="I369" s="2989" t="s">
        <v>204</v>
      </c>
      <c r="J369" s="3143"/>
      <c r="K369" s="2989" t="s">
        <v>16</v>
      </c>
      <c r="L369" s="3143"/>
      <c r="M369" s="2989" t="s">
        <v>17</v>
      </c>
      <c r="N369" s="3143"/>
      <c r="O369" s="2989" t="s">
        <v>348</v>
      </c>
      <c r="P369" s="3143"/>
      <c r="Q369" s="2989" t="s">
        <v>349</v>
      </c>
      <c r="R369" s="3143"/>
      <c r="S369" s="2989" t="s">
        <v>20</v>
      </c>
      <c r="T369" s="3143"/>
      <c r="U369" s="2989" t="s">
        <v>21</v>
      </c>
      <c r="V369" s="3143"/>
      <c r="W369" s="2989" t="s">
        <v>350</v>
      </c>
      <c r="X369" s="3143"/>
      <c r="Y369" s="2989" t="s">
        <v>23</v>
      </c>
      <c r="Z369" s="3143"/>
      <c r="AA369" s="2989" t="s">
        <v>61</v>
      </c>
      <c r="AB369" s="3143"/>
      <c r="AC369" s="2989" t="s">
        <v>62</v>
      </c>
      <c r="AD369" s="3143"/>
      <c r="AE369" s="2989" t="s">
        <v>63</v>
      </c>
      <c r="AF369" s="3143"/>
      <c r="AG369" s="2989" t="s">
        <v>148</v>
      </c>
      <c r="AH369" s="3143"/>
      <c r="AI369" s="2989" t="s">
        <v>149</v>
      </c>
      <c r="AJ369" s="3143"/>
      <c r="AK369" s="2997" t="s">
        <v>351</v>
      </c>
      <c r="AL369" s="2999"/>
      <c r="AM369" s="3249" t="s">
        <v>352</v>
      </c>
      <c r="AN369" s="3251" t="s">
        <v>353</v>
      </c>
      <c r="AO369" s="3253" t="s">
        <v>354</v>
      </c>
      <c r="AP369" s="3254" t="s">
        <v>355</v>
      </c>
      <c r="AQ369" s="3247"/>
      <c r="AR369" s="3130"/>
      <c r="AS369" s="2994"/>
    </row>
    <row r="370" spans="1:94" x14ac:dyDescent="0.25">
      <c r="A370" s="3243"/>
      <c r="B370" s="3" t="s">
        <v>120</v>
      </c>
      <c r="C370" s="4" t="s">
        <v>79</v>
      </c>
      <c r="D370" s="142" t="s">
        <v>121</v>
      </c>
      <c r="E370" s="3" t="s">
        <v>79</v>
      </c>
      <c r="F370" s="280" t="s">
        <v>121</v>
      </c>
      <c r="G370" s="3" t="s">
        <v>79</v>
      </c>
      <c r="H370" s="280" t="s">
        <v>121</v>
      </c>
      <c r="I370" s="3" t="s">
        <v>79</v>
      </c>
      <c r="J370" s="280" t="s">
        <v>121</v>
      </c>
      <c r="K370" s="3" t="s">
        <v>79</v>
      </c>
      <c r="L370" s="280" t="s">
        <v>121</v>
      </c>
      <c r="M370" s="3" t="s">
        <v>79</v>
      </c>
      <c r="N370" s="280" t="s">
        <v>121</v>
      </c>
      <c r="O370" s="3" t="s">
        <v>79</v>
      </c>
      <c r="P370" s="280" t="s">
        <v>121</v>
      </c>
      <c r="Q370" s="3" t="s">
        <v>79</v>
      </c>
      <c r="R370" s="280" t="s">
        <v>121</v>
      </c>
      <c r="S370" s="3" t="s">
        <v>79</v>
      </c>
      <c r="T370" s="280" t="s">
        <v>121</v>
      </c>
      <c r="U370" s="3" t="s">
        <v>79</v>
      </c>
      <c r="V370" s="280" t="s">
        <v>121</v>
      </c>
      <c r="W370" s="3" t="s">
        <v>79</v>
      </c>
      <c r="X370" s="280" t="s">
        <v>121</v>
      </c>
      <c r="Y370" s="3" t="s">
        <v>79</v>
      </c>
      <c r="Z370" s="280" t="s">
        <v>121</v>
      </c>
      <c r="AA370" s="3" t="s">
        <v>79</v>
      </c>
      <c r="AB370" s="280" t="s">
        <v>121</v>
      </c>
      <c r="AC370" s="3" t="s">
        <v>79</v>
      </c>
      <c r="AD370" s="280" t="s">
        <v>121</v>
      </c>
      <c r="AE370" s="3" t="s">
        <v>79</v>
      </c>
      <c r="AF370" s="280" t="s">
        <v>121</v>
      </c>
      <c r="AG370" s="3" t="s">
        <v>79</v>
      </c>
      <c r="AH370" s="280" t="s">
        <v>121</v>
      </c>
      <c r="AI370" s="3" t="s">
        <v>79</v>
      </c>
      <c r="AJ370" s="280" t="s">
        <v>121</v>
      </c>
      <c r="AK370" s="3" t="s">
        <v>79</v>
      </c>
      <c r="AL370" s="199" t="s">
        <v>121</v>
      </c>
      <c r="AM370" s="3250"/>
      <c r="AN370" s="3252"/>
      <c r="AO370" s="3252"/>
      <c r="AP370" s="3255"/>
      <c r="AQ370" s="3248"/>
      <c r="AR370" s="3001"/>
      <c r="AS370" s="2988"/>
    </row>
    <row r="371" spans="1:94" x14ac:dyDescent="0.25">
      <c r="A371" s="555" t="s">
        <v>356</v>
      </c>
      <c r="B371" s="556"/>
      <c r="C371" s="557"/>
      <c r="D371" s="558"/>
      <c r="E371" s="556"/>
      <c r="F371" s="559"/>
      <c r="G371" s="556"/>
      <c r="H371" s="559"/>
      <c r="I371" s="556"/>
      <c r="J371" s="559"/>
      <c r="K371" s="556"/>
      <c r="L371" s="559"/>
      <c r="M371" s="556"/>
      <c r="N371" s="559"/>
      <c r="O371" s="556"/>
      <c r="P371" s="559"/>
      <c r="Q371" s="556"/>
      <c r="R371" s="559"/>
      <c r="S371" s="556"/>
      <c r="T371" s="559"/>
      <c r="U371" s="556"/>
      <c r="V371" s="559"/>
      <c r="W371" s="556"/>
      <c r="X371" s="559"/>
      <c r="Y371" s="556"/>
      <c r="Z371" s="559"/>
      <c r="AA371" s="556"/>
      <c r="AB371" s="559"/>
      <c r="AC371" s="556"/>
      <c r="AD371" s="559"/>
      <c r="AE371" s="556"/>
      <c r="AF371" s="559"/>
      <c r="AG371" s="556"/>
      <c r="AH371" s="559"/>
      <c r="AI371" s="556"/>
      <c r="AJ371" s="559"/>
      <c r="AK371" s="556"/>
      <c r="AL371" s="560"/>
      <c r="AM371" s="561"/>
      <c r="AN371" s="98"/>
      <c r="AO371" s="98"/>
      <c r="AP371" s="559"/>
      <c r="AQ371" s="562"/>
      <c r="AR371" s="561"/>
      <c r="AS371" s="559"/>
    </row>
    <row r="372" spans="1:94" ht="21" x14ac:dyDescent="0.25">
      <c r="A372" s="563" t="s">
        <v>357</v>
      </c>
      <c r="B372" s="564">
        <f t="shared" ref="B372:B382" si="245">SUM(C372:D372)</f>
        <v>0</v>
      </c>
      <c r="C372" s="565">
        <f t="shared" ref="C372:D382" si="246">SUM(E372,G372,I372,K372,M372,O372,Q372,S372,U372,W372,Y372,AA372,AC372,AE372,AG372,AI372,AK372)</f>
        <v>0</v>
      </c>
      <c r="D372" s="566">
        <f>SUM(F372,H372,J372,L372,N372,P372,R372,T372,V372,X372,Z372,AB372,AD372,AF372,AH372,AJ372,AL372)</f>
        <v>0</v>
      </c>
      <c r="E372" s="10"/>
      <c r="F372" s="17"/>
      <c r="G372" s="10"/>
      <c r="H372" s="17"/>
      <c r="I372" s="10"/>
      <c r="J372" s="17"/>
      <c r="K372" s="10"/>
      <c r="L372" s="17"/>
      <c r="M372" s="10"/>
      <c r="N372" s="17"/>
      <c r="O372" s="10"/>
      <c r="P372" s="17"/>
      <c r="Q372" s="10"/>
      <c r="R372" s="17"/>
      <c r="S372" s="10"/>
      <c r="T372" s="17"/>
      <c r="U372" s="10"/>
      <c r="V372" s="17"/>
      <c r="W372" s="10"/>
      <c r="X372" s="17"/>
      <c r="Y372" s="10"/>
      <c r="Z372" s="17"/>
      <c r="AA372" s="10"/>
      <c r="AB372" s="17"/>
      <c r="AC372" s="10"/>
      <c r="AD372" s="17"/>
      <c r="AE372" s="10"/>
      <c r="AF372" s="17"/>
      <c r="AG372" s="10"/>
      <c r="AH372" s="17"/>
      <c r="AI372" s="10"/>
      <c r="AJ372" s="17"/>
      <c r="AK372" s="10"/>
      <c r="AL372" s="206"/>
      <c r="AM372" s="567"/>
      <c r="AN372" s="514"/>
      <c r="AO372" s="514"/>
      <c r="AP372" s="436"/>
      <c r="AQ372" s="568"/>
      <c r="AR372" s="314"/>
      <c r="AS372" s="17"/>
      <c r="AT372" t="str">
        <f>CA372&amp;CB372</f>
        <v/>
      </c>
      <c r="CA372" s="18" t="str">
        <f>IF(AND(B372&gt;0,AR372="")," A:AU* No olvide digitar la variable Pueblos originarios. Digite Cero si no tiene.",IF(AR372&gt;B372," * La variable Pueblos originarios No puede ser mayor al Total.",""))</f>
        <v/>
      </c>
      <c r="CB372" s="18" t="str">
        <f>IF(AND(B372&gt;0,AS372="")," * No olvide digitar la variable Migrantes. Digite Cero si no tiene.",IF(AS372&gt;B372," * La variable Migrantes No puede ser mayor al Total.",""))</f>
        <v/>
      </c>
      <c r="CO372" s="69">
        <f>IF(AND(B372&gt;0,AR372=""),1,IF(AR372&gt;B372,1,0))</f>
        <v>0</v>
      </c>
      <c r="CP372" s="69">
        <f>IF(AND(B372&gt;0,AS372=""),1,IF(AS372&gt;B372,1,0))</f>
        <v>0</v>
      </c>
    </row>
    <row r="373" spans="1:94" ht="21" x14ac:dyDescent="0.25">
      <c r="A373" s="569" t="s">
        <v>358</v>
      </c>
      <c r="B373" s="564">
        <f>SUM(C373:D373)</f>
        <v>0</v>
      </c>
      <c r="C373" s="565">
        <f>SUM(E373,G373,I373,K373,M373,O373,Q373,S373,U373,W373,Y373,AA373,AC373,AE373,AG373,AI373,AK373)</f>
        <v>0</v>
      </c>
      <c r="D373" s="566">
        <f>SUM(F373,H373,J373,L373,N373,P373,R373,T373,V373,X373,Z373,AB373,AD373,AF373,AH373,AJ373,AL373)</f>
        <v>0</v>
      </c>
      <c r="E373" s="30"/>
      <c r="F373" s="37"/>
      <c r="G373" s="30"/>
      <c r="H373" s="37"/>
      <c r="I373" s="30"/>
      <c r="J373" s="37"/>
      <c r="K373" s="30"/>
      <c r="L373" s="37"/>
      <c r="M373" s="30"/>
      <c r="N373" s="37"/>
      <c r="O373" s="30"/>
      <c r="P373" s="37"/>
      <c r="Q373" s="30"/>
      <c r="R373" s="37"/>
      <c r="S373" s="30"/>
      <c r="T373" s="37"/>
      <c r="U373" s="30"/>
      <c r="V373" s="37"/>
      <c r="W373" s="30"/>
      <c r="X373" s="37"/>
      <c r="Y373" s="30"/>
      <c r="Z373" s="37"/>
      <c r="AA373" s="30"/>
      <c r="AB373" s="37"/>
      <c r="AC373" s="30"/>
      <c r="AD373" s="37"/>
      <c r="AE373" s="30"/>
      <c r="AF373" s="37"/>
      <c r="AG373" s="30"/>
      <c r="AH373" s="37"/>
      <c r="AI373" s="30"/>
      <c r="AJ373" s="37"/>
      <c r="AK373" s="30"/>
      <c r="AL373" s="220"/>
      <c r="AM373" s="570"/>
      <c r="AN373" s="71"/>
      <c r="AO373" s="71"/>
      <c r="AP373" s="446"/>
      <c r="AQ373" s="571"/>
      <c r="AR373" s="35"/>
      <c r="AS373" s="37"/>
      <c r="AT373" t="str">
        <f>CA373&amp;CB373</f>
        <v/>
      </c>
      <c r="CA373" s="18" t="str">
        <f>IF(AND(B373&gt;0,AR373="")," * No olvide digitar la variable Pueblos originarios. Digite Cero si no tiene.",IF(AR373&gt;B373," * La variable Pueblos originarios No puede ser mayor al Total.",""))</f>
        <v/>
      </c>
      <c r="CB373" s="18" t="str">
        <f>IF(AND(B373&gt;0,AS373="")," * No olvide digitar la variable Migrantes. Digite Cero si no tiene.",IF(AS373&gt;B373," * La variable Migrantes No puede ser mayor al Total.",""))</f>
        <v/>
      </c>
      <c r="CO373" s="69">
        <f>IF(AND(B373&gt;0,AR373=""),1,IF(AR373&gt;B373,1,0))</f>
        <v>0</v>
      </c>
      <c r="CP373" s="69">
        <f>IF(AND(B373&gt;0,AS373=""),1,IF(AS373&gt;B373,1,0))</f>
        <v>0</v>
      </c>
    </row>
    <row r="374" spans="1:94" x14ac:dyDescent="0.25">
      <c r="A374" s="572" t="s">
        <v>359</v>
      </c>
      <c r="B374" s="573"/>
      <c r="C374" s="574"/>
      <c r="D374" s="558"/>
      <c r="E374" s="556"/>
      <c r="F374" s="559"/>
      <c r="G374" s="556"/>
      <c r="H374" s="559"/>
      <c r="I374" s="556"/>
      <c r="J374" s="559"/>
      <c r="K374" s="556"/>
      <c r="L374" s="559"/>
      <c r="M374" s="556"/>
      <c r="N374" s="559"/>
      <c r="O374" s="556"/>
      <c r="P374" s="559"/>
      <c r="Q374" s="556"/>
      <c r="R374" s="559"/>
      <c r="S374" s="556"/>
      <c r="T374" s="559"/>
      <c r="U374" s="556"/>
      <c r="V374" s="559"/>
      <c r="W374" s="556"/>
      <c r="X374" s="559"/>
      <c r="Y374" s="556"/>
      <c r="Z374" s="559"/>
      <c r="AA374" s="556"/>
      <c r="AB374" s="559"/>
      <c r="AC374" s="556"/>
      <c r="AD374" s="559"/>
      <c r="AE374" s="556"/>
      <c r="AF374" s="559"/>
      <c r="AG374" s="556"/>
      <c r="AH374" s="559"/>
      <c r="AI374" s="556"/>
      <c r="AJ374" s="559"/>
      <c r="AK374" s="556"/>
      <c r="AL374" s="560"/>
      <c r="AM374" s="561"/>
      <c r="AN374" s="98"/>
      <c r="AO374" s="98"/>
      <c r="AP374" s="559"/>
      <c r="AQ374" s="562"/>
      <c r="AR374" s="561"/>
      <c r="AS374" s="559"/>
      <c r="CA374" s="438"/>
      <c r="CB374" s="438"/>
      <c r="CO374" s="575"/>
      <c r="CP374" s="575"/>
    </row>
    <row r="375" spans="1:94" ht="21" x14ac:dyDescent="0.25">
      <c r="A375" s="563" t="s">
        <v>360</v>
      </c>
      <c r="B375" s="576">
        <f t="shared" si="245"/>
        <v>0</v>
      </c>
      <c r="C375" s="577">
        <f t="shared" si="246"/>
        <v>0</v>
      </c>
      <c r="D375" s="251">
        <f t="shared" si="246"/>
        <v>0</v>
      </c>
      <c r="E375" s="45"/>
      <c r="F375" s="48"/>
      <c r="G375" s="45"/>
      <c r="H375" s="48"/>
      <c r="I375" s="45"/>
      <c r="J375" s="48"/>
      <c r="K375" s="45"/>
      <c r="L375" s="48"/>
      <c r="M375" s="45"/>
      <c r="N375" s="48"/>
      <c r="O375" s="45"/>
      <c r="P375" s="48"/>
      <c r="Q375" s="45"/>
      <c r="R375" s="48"/>
      <c r="S375" s="45"/>
      <c r="T375" s="48"/>
      <c r="U375" s="45"/>
      <c r="V375" s="48"/>
      <c r="W375" s="45"/>
      <c r="X375" s="48"/>
      <c r="Y375" s="45"/>
      <c r="Z375" s="48"/>
      <c r="AA375" s="45"/>
      <c r="AB375" s="48"/>
      <c r="AC375" s="45"/>
      <c r="AD375" s="48"/>
      <c r="AE375" s="45"/>
      <c r="AF375" s="48"/>
      <c r="AG375" s="45"/>
      <c r="AH375" s="48"/>
      <c r="AI375" s="45"/>
      <c r="AJ375" s="48"/>
      <c r="AK375" s="45"/>
      <c r="AL375" s="286"/>
      <c r="AM375" s="578"/>
      <c r="AN375" s="103"/>
      <c r="AO375" s="103"/>
      <c r="AP375" s="474"/>
      <c r="AQ375" s="579"/>
      <c r="AR375" s="105"/>
      <c r="AS375" s="48"/>
      <c r="AT375" t="str">
        <f t="shared" ref="AT375:AT376" si="247">CA375&amp;CB375</f>
        <v/>
      </c>
      <c r="CA375" s="18" t="str">
        <f t="shared" ref="CA375:CA389" si="248">IF(AND(B375&gt;0,AR375="")," * No olvide digitar la variable Pueblos originarios. Digite Cero si no tiene.",IF(AR375&gt;B375," * La variable Pueblos originarios No puede ser mayor al Total.",""))</f>
        <v/>
      </c>
      <c r="CB375" s="18" t="str">
        <f t="shared" ref="CB375:CB389" si="249">IF(AND(B375&gt;0,AS375="")," * No olvide digitar la variable Migrantes. Digite Cero si no tiene.",IF(AS375&gt;B375," * La variable Migrantes No puede ser mayor al Total.",""))</f>
        <v/>
      </c>
      <c r="CO375" s="69">
        <f>IF(AND(B375&gt;0,AR375=""),1,IF(AR375&gt;B375,1,0))</f>
        <v>0</v>
      </c>
      <c r="CP375" s="69">
        <f t="shared" ref="CP375:CP389" si="250">IF(AND(B375&gt;0,AS375=""),1,IF(AS375&gt;B375,1,0))</f>
        <v>0</v>
      </c>
    </row>
    <row r="376" spans="1:94" ht="21" x14ac:dyDescent="0.25">
      <c r="A376" s="580" t="s">
        <v>361</v>
      </c>
      <c r="B376" s="581">
        <f t="shared" si="245"/>
        <v>0</v>
      </c>
      <c r="C376" s="582">
        <f t="shared" si="246"/>
        <v>0</v>
      </c>
      <c r="D376" s="258">
        <f t="shared" si="246"/>
        <v>0</v>
      </c>
      <c r="E376" s="80"/>
      <c r="F376" s="52"/>
      <c r="G376" s="49"/>
      <c r="H376" s="52"/>
      <c r="I376" s="49"/>
      <c r="J376" s="52"/>
      <c r="K376" s="49"/>
      <c r="L376" s="52"/>
      <c r="M376" s="49"/>
      <c r="N376" s="52"/>
      <c r="O376" s="49"/>
      <c r="P376" s="52"/>
      <c r="Q376" s="49"/>
      <c r="R376" s="52"/>
      <c r="S376" s="49"/>
      <c r="T376" s="52"/>
      <c r="U376" s="49"/>
      <c r="V376" s="52"/>
      <c r="W376" s="49"/>
      <c r="X376" s="52"/>
      <c r="Y376" s="49"/>
      <c r="Z376" s="52"/>
      <c r="AA376" s="49"/>
      <c r="AB376" s="52"/>
      <c r="AC376" s="49"/>
      <c r="AD376" s="52"/>
      <c r="AE376" s="49"/>
      <c r="AF376" s="52"/>
      <c r="AG376" s="49"/>
      <c r="AH376" s="52"/>
      <c r="AI376" s="49"/>
      <c r="AJ376" s="52"/>
      <c r="AK376" s="49"/>
      <c r="AL376" s="264"/>
      <c r="AM376" s="583"/>
      <c r="AN376" s="584"/>
      <c r="AO376" s="584"/>
      <c r="AP376" s="443"/>
      <c r="AQ376" s="585"/>
      <c r="AR376" s="254"/>
      <c r="AS376" s="52"/>
      <c r="AT376" t="str">
        <f t="shared" si="247"/>
        <v/>
      </c>
      <c r="CA376" s="18" t="str">
        <f t="shared" si="248"/>
        <v/>
      </c>
      <c r="CB376" s="18" t="str">
        <f t="shared" si="249"/>
        <v/>
      </c>
      <c r="CO376" s="69">
        <f t="shared" ref="CO376:CO389" si="251">IF(AND(B376&gt;0,AR376=""),1,IF(AR376&gt;B376,1,0))</f>
        <v>0</v>
      </c>
      <c r="CP376" s="69">
        <f t="shared" si="250"/>
        <v>0</v>
      </c>
    </row>
    <row r="377" spans="1:94" x14ac:dyDescent="0.25">
      <c r="A377" s="555" t="s">
        <v>362</v>
      </c>
      <c r="B377" s="573"/>
      <c r="C377" s="574"/>
      <c r="D377" s="558"/>
      <c r="E377" s="556"/>
      <c r="F377" s="559"/>
      <c r="G377" s="556"/>
      <c r="H377" s="559"/>
      <c r="I377" s="556"/>
      <c r="J377" s="559"/>
      <c r="K377" s="556"/>
      <c r="L377" s="559"/>
      <c r="M377" s="556"/>
      <c r="N377" s="559"/>
      <c r="O377" s="556"/>
      <c r="P377" s="559"/>
      <c r="Q377" s="556"/>
      <c r="R377" s="559"/>
      <c r="S377" s="556"/>
      <c r="T377" s="559"/>
      <c r="U377" s="556"/>
      <c r="V377" s="559"/>
      <c r="W377" s="556"/>
      <c r="X377" s="559"/>
      <c r="Y377" s="556"/>
      <c r="Z377" s="559"/>
      <c r="AA377" s="556"/>
      <c r="AB377" s="559"/>
      <c r="AC377" s="556"/>
      <c r="AD377" s="559"/>
      <c r="AE377" s="556"/>
      <c r="AF377" s="559"/>
      <c r="AG377" s="556"/>
      <c r="AH377" s="559"/>
      <c r="AI377" s="556"/>
      <c r="AJ377" s="559"/>
      <c r="AK377" s="556"/>
      <c r="AL377" s="560"/>
      <c r="AM377" s="561"/>
      <c r="AN377" s="98"/>
      <c r="AO377" s="98"/>
      <c r="AP377" s="559"/>
      <c r="AQ377" s="562"/>
      <c r="AR377" s="561"/>
      <c r="AS377" s="559"/>
      <c r="CA377" s="438"/>
      <c r="CB377" s="438"/>
      <c r="CO377" s="575"/>
      <c r="CP377" s="575"/>
    </row>
    <row r="378" spans="1:94" ht="21" x14ac:dyDescent="0.25">
      <c r="A378" s="563" t="s">
        <v>363</v>
      </c>
      <c r="B378" s="586">
        <f t="shared" si="245"/>
        <v>0</v>
      </c>
      <c r="C378" s="577">
        <f t="shared" si="246"/>
        <v>0</v>
      </c>
      <c r="D378" s="587">
        <f t="shared" si="246"/>
        <v>0</v>
      </c>
      <c r="E378" s="80"/>
      <c r="F378" s="85"/>
      <c r="G378" s="80"/>
      <c r="H378" s="85"/>
      <c r="I378" s="80"/>
      <c r="J378" s="85"/>
      <c r="K378" s="80"/>
      <c r="L378" s="85"/>
      <c r="M378" s="80"/>
      <c r="N378" s="85"/>
      <c r="O378" s="80"/>
      <c r="P378" s="85"/>
      <c r="Q378" s="80"/>
      <c r="R378" s="85"/>
      <c r="S378" s="80"/>
      <c r="T378" s="85"/>
      <c r="U378" s="80"/>
      <c r="V378" s="85"/>
      <c r="W378" s="80"/>
      <c r="X378" s="85"/>
      <c r="Y378" s="80"/>
      <c r="Z378" s="85"/>
      <c r="AA378" s="80"/>
      <c r="AB378" s="85"/>
      <c r="AC378" s="80"/>
      <c r="AD378" s="85"/>
      <c r="AE378" s="80"/>
      <c r="AF378" s="85"/>
      <c r="AG378" s="80"/>
      <c r="AH378" s="85"/>
      <c r="AI378" s="80"/>
      <c r="AJ378" s="85"/>
      <c r="AK378" s="80"/>
      <c r="AL378" s="469"/>
      <c r="AM378" s="588"/>
      <c r="AN378" s="82"/>
      <c r="AO378" s="82"/>
      <c r="AP378" s="389"/>
      <c r="AQ378" s="589"/>
      <c r="AR378" s="84"/>
      <c r="AS378" s="85"/>
      <c r="AT378" t="str">
        <f t="shared" ref="AT378:AT382" si="252">CA378&amp;CB378</f>
        <v/>
      </c>
      <c r="CA378" s="18" t="str">
        <f t="shared" si="248"/>
        <v/>
      </c>
      <c r="CB378" s="18" t="str">
        <f t="shared" si="249"/>
        <v/>
      </c>
      <c r="CO378" s="69">
        <f t="shared" si="251"/>
        <v>0</v>
      </c>
      <c r="CP378" s="69">
        <f t="shared" si="250"/>
        <v>0</v>
      </c>
    </row>
    <row r="379" spans="1:94" x14ac:dyDescent="0.25">
      <c r="A379" s="580" t="s">
        <v>364</v>
      </c>
      <c r="B379" s="581">
        <f t="shared" si="245"/>
        <v>0</v>
      </c>
      <c r="C379" s="582">
        <f t="shared" si="246"/>
        <v>0</v>
      </c>
      <c r="D379" s="258">
        <f t="shared" si="246"/>
        <v>0</v>
      </c>
      <c r="E379" s="49"/>
      <c r="F379" s="52"/>
      <c r="G379" s="49"/>
      <c r="H379" s="52"/>
      <c r="I379" s="49"/>
      <c r="J379" s="52"/>
      <c r="K379" s="49"/>
      <c r="L379" s="52"/>
      <c r="M379" s="49"/>
      <c r="N379" s="52"/>
      <c r="O379" s="49"/>
      <c r="P379" s="52"/>
      <c r="Q379" s="49"/>
      <c r="R379" s="52"/>
      <c r="S379" s="49"/>
      <c r="T379" s="52"/>
      <c r="U379" s="49"/>
      <c r="V379" s="52"/>
      <c r="W379" s="49"/>
      <c r="X379" s="52"/>
      <c r="Y379" s="49"/>
      <c r="Z379" s="52"/>
      <c r="AA379" s="49"/>
      <c r="AB379" s="52"/>
      <c r="AC379" s="49"/>
      <c r="AD379" s="52"/>
      <c r="AE379" s="49"/>
      <c r="AF379" s="52"/>
      <c r="AG379" s="49"/>
      <c r="AH379" s="52"/>
      <c r="AI379" s="49"/>
      <c r="AJ379" s="52"/>
      <c r="AK379" s="49"/>
      <c r="AL379" s="264"/>
      <c r="AM379" s="583"/>
      <c r="AN379" s="584"/>
      <c r="AO379" s="584"/>
      <c r="AP379" s="443"/>
      <c r="AQ379" s="585"/>
      <c r="AR379" s="254"/>
      <c r="AS379" s="52"/>
      <c r="AT379" t="str">
        <f t="shared" si="252"/>
        <v/>
      </c>
      <c r="CA379" s="18" t="str">
        <f t="shared" si="248"/>
        <v/>
      </c>
      <c r="CB379" s="18" t="str">
        <f t="shared" si="249"/>
        <v/>
      </c>
      <c r="CO379" s="69">
        <f t="shared" si="251"/>
        <v>0</v>
      </c>
      <c r="CP379" s="69">
        <f t="shared" si="250"/>
        <v>0</v>
      </c>
    </row>
    <row r="380" spans="1:94" x14ac:dyDescent="0.25">
      <c r="A380" s="590" t="s">
        <v>365</v>
      </c>
      <c r="B380" s="591">
        <f>SUM(C380:D380)</f>
        <v>0</v>
      </c>
      <c r="C380" s="592">
        <f>SUM(E380,G380,I380,K380,M380,O380,Q380,S380,U380,W380,Y380,AA380,AC380,AE380,AG380,AI380,AK380)</f>
        <v>0</v>
      </c>
      <c r="D380" s="212">
        <f>SUM(F380,H380,J380,L380,N380,P380,R380,T380,V380,X380,Z380,AB380,AD380,AF380,AH380,AJ380,AL380)</f>
        <v>0</v>
      </c>
      <c r="E380" s="22"/>
      <c r="F380" s="28"/>
      <c r="G380" s="22"/>
      <c r="H380" s="28"/>
      <c r="I380" s="22"/>
      <c r="J380" s="28"/>
      <c r="K380" s="22"/>
      <c r="L380" s="28"/>
      <c r="M380" s="22"/>
      <c r="N380" s="28"/>
      <c r="O380" s="22"/>
      <c r="P380" s="28"/>
      <c r="Q380" s="22"/>
      <c r="R380" s="28"/>
      <c r="S380" s="22"/>
      <c r="T380" s="28"/>
      <c r="U380" s="22"/>
      <c r="V380" s="28"/>
      <c r="W380" s="22"/>
      <c r="X380" s="28"/>
      <c r="Y380" s="22"/>
      <c r="Z380" s="28"/>
      <c r="AA380" s="22"/>
      <c r="AB380" s="28"/>
      <c r="AC380" s="22"/>
      <c r="AD380" s="28"/>
      <c r="AE380" s="22"/>
      <c r="AF380" s="28"/>
      <c r="AG380" s="22"/>
      <c r="AH380" s="28"/>
      <c r="AI380" s="22"/>
      <c r="AJ380" s="28"/>
      <c r="AK380" s="22"/>
      <c r="AL380" s="213"/>
      <c r="AM380" s="593"/>
      <c r="AN380" s="76"/>
      <c r="AO380" s="76"/>
      <c r="AP380" s="440"/>
      <c r="AQ380" s="594"/>
      <c r="AR380" s="27"/>
      <c r="AS380" s="28"/>
      <c r="AT380" t="str">
        <f t="shared" si="252"/>
        <v/>
      </c>
      <c r="CA380" s="18" t="str">
        <f t="shared" si="248"/>
        <v/>
      </c>
      <c r="CB380" s="18" t="str">
        <f t="shared" si="249"/>
        <v/>
      </c>
      <c r="CO380" s="69">
        <f t="shared" si="251"/>
        <v>0</v>
      </c>
      <c r="CP380" s="69">
        <f t="shared" si="250"/>
        <v>0</v>
      </c>
    </row>
    <row r="381" spans="1:94" x14ac:dyDescent="0.25">
      <c r="A381" s="569" t="s">
        <v>366</v>
      </c>
      <c r="B381" s="586">
        <f t="shared" si="245"/>
        <v>0</v>
      </c>
      <c r="C381" s="577">
        <f>SUM(E381,G381,I381,K381,M381,O381,Q381,S381,U381,W381,Y381,AA381,AC381,AE381,AG381,AI381,AK381)</f>
        <v>0</v>
      </c>
      <c r="D381" s="587">
        <f>SUM(F381,H381,J381,L381,N381,P381,R381,T381,V381,X381,Z381,AB381,AD381,AF381,AH381,AJ381,AL381)</f>
        <v>0</v>
      </c>
      <c r="E381" s="80"/>
      <c r="F381" s="85"/>
      <c r="G381" s="80"/>
      <c r="H381" s="85"/>
      <c r="I381" s="80"/>
      <c r="J381" s="85"/>
      <c r="K381" s="80"/>
      <c r="L381" s="85"/>
      <c r="M381" s="80"/>
      <c r="N381" s="85"/>
      <c r="O381" s="80"/>
      <c r="P381" s="85"/>
      <c r="Q381" s="80"/>
      <c r="R381" s="85"/>
      <c r="S381" s="80"/>
      <c r="T381" s="85"/>
      <c r="U381" s="80"/>
      <c r="V381" s="85"/>
      <c r="W381" s="80"/>
      <c r="X381" s="85"/>
      <c r="Y381" s="80"/>
      <c r="Z381" s="85"/>
      <c r="AA381" s="80"/>
      <c r="AB381" s="85"/>
      <c r="AC381" s="80"/>
      <c r="AD381" s="85"/>
      <c r="AE381" s="80"/>
      <c r="AF381" s="85"/>
      <c r="AG381" s="80"/>
      <c r="AH381" s="85"/>
      <c r="AI381" s="80"/>
      <c r="AJ381" s="85"/>
      <c r="AK381" s="80"/>
      <c r="AL381" s="469"/>
      <c r="AM381" s="588"/>
      <c r="AN381" s="82"/>
      <c r="AO381" s="82"/>
      <c r="AP381" s="389"/>
      <c r="AQ381" s="589"/>
      <c r="AR381" s="84"/>
      <c r="AS381" s="85"/>
      <c r="AT381" t="str">
        <f t="shared" si="252"/>
        <v/>
      </c>
      <c r="CA381" s="18" t="str">
        <f t="shared" si="248"/>
        <v/>
      </c>
      <c r="CB381" s="18" t="str">
        <f t="shared" si="249"/>
        <v/>
      </c>
      <c r="CO381" s="69">
        <f t="shared" si="251"/>
        <v>0</v>
      </c>
      <c r="CP381" s="69">
        <f t="shared" si="250"/>
        <v>0</v>
      </c>
    </row>
    <row r="382" spans="1:94" x14ac:dyDescent="0.25">
      <c r="A382" s="580" t="s">
        <v>367</v>
      </c>
      <c r="B382" s="581">
        <f t="shared" si="245"/>
        <v>0</v>
      </c>
      <c r="C382" s="582">
        <f t="shared" si="246"/>
        <v>0</v>
      </c>
      <c r="D382" s="258">
        <f t="shared" si="246"/>
        <v>0</v>
      </c>
      <c r="E382" s="49"/>
      <c r="F382" s="52"/>
      <c r="G382" s="49"/>
      <c r="H382" s="52"/>
      <c r="I382" s="49"/>
      <c r="J382" s="52"/>
      <c r="K382" s="49"/>
      <c r="L382" s="52"/>
      <c r="M382" s="49"/>
      <c r="N382" s="52"/>
      <c r="O382" s="49"/>
      <c r="P382" s="52"/>
      <c r="Q382" s="49"/>
      <c r="R382" s="52"/>
      <c r="S382" s="49"/>
      <c r="T382" s="52"/>
      <c r="U382" s="49"/>
      <c r="V382" s="52"/>
      <c r="W382" s="49"/>
      <c r="X382" s="52"/>
      <c r="Y382" s="49"/>
      <c r="Z382" s="52"/>
      <c r="AA382" s="49"/>
      <c r="AB382" s="52"/>
      <c r="AC382" s="49"/>
      <c r="AD382" s="52"/>
      <c r="AE382" s="49"/>
      <c r="AF382" s="52"/>
      <c r="AG382" s="49"/>
      <c r="AH382" s="52"/>
      <c r="AI382" s="49"/>
      <c r="AJ382" s="52"/>
      <c r="AK382" s="49"/>
      <c r="AL382" s="264"/>
      <c r="AM382" s="583"/>
      <c r="AN382" s="584"/>
      <c r="AO382" s="584"/>
      <c r="AP382" s="443"/>
      <c r="AQ382" s="585"/>
      <c r="AR382" s="254"/>
      <c r="AS382" s="52"/>
      <c r="AT382" t="str">
        <f t="shared" si="252"/>
        <v/>
      </c>
      <c r="CA382" s="18" t="str">
        <f t="shared" si="248"/>
        <v/>
      </c>
      <c r="CB382" s="18" t="str">
        <f t="shared" si="249"/>
        <v/>
      </c>
      <c r="CO382" s="69">
        <f t="shared" si="251"/>
        <v>0</v>
      </c>
      <c r="CP382" s="69">
        <f t="shared" si="250"/>
        <v>0</v>
      </c>
    </row>
    <row r="383" spans="1:94" x14ac:dyDescent="0.25">
      <c r="A383" s="572" t="s">
        <v>368</v>
      </c>
      <c r="B383" s="573"/>
      <c r="C383" s="574"/>
      <c r="D383" s="558"/>
      <c r="E383" s="556"/>
      <c r="F383" s="559"/>
      <c r="G383" s="556"/>
      <c r="H383" s="559"/>
      <c r="I383" s="556"/>
      <c r="J383" s="559"/>
      <c r="K383" s="556"/>
      <c r="L383" s="559"/>
      <c r="M383" s="556"/>
      <c r="N383" s="559"/>
      <c r="O383" s="556"/>
      <c r="P383" s="559"/>
      <c r="Q383" s="556"/>
      <c r="R383" s="559"/>
      <c r="S383" s="556"/>
      <c r="T383" s="559"/>
      <c r="U383" s="556"/>
      <c r="V383" s="559"/>
      <c r="W383" s="556"/>
      <c r="X383" s="559"/>
      <c r="Y383" s="556"/>
      <c r="Z383" s="559"/>
      <c r="AA383" s="556"/>
      <c r="AB383" s="559"/>
      <c r="AC383" s="556"/>
      <c r="AD383" s="559"/>
      <c r="AE383" s="556"/>
      <c r="AF383" s="559"/>
      <c r="AG383" s="556"/>
      <c r="AH383" s="559"/>
      <c r="AI383" s="556"/>
      <c r="AJ383" s="559"/>
      <c r="AK383" s="556"/>
      <c r="AL383" s="560"/>
      <c r="AM383" s="561"/>
      <c r="AN383" s="98"/>
      <c r="AO383" s="98"/>
      <c r="AP383" s="559"/>
      <c r="AQ383" s="562"/>
      <c r="AR383" s="561"/>
      <c r="AS383" s="559"/>
      <c r="CA383" s="438"/>
      <c r="CB383" s="438"/>
      <c r="CO383" s="575"/>
      <c r="CP383" s="575"/>
    </row>
    <row r="384" spans="1:94" x14ac:dyDescent="0.25">
      <c r="A384" s="595" t="s">
        <v>369</v>
      </c>
      <c r="B384" s="596">
        <f t="shared" ref="B384:B389" si="253">SUM(C384:D384)</f>
        <v>0</v>
      </c>
      <c r="C384" s="597">
        <f t="shared" ref="C384:D389" si="254">SUM(E384,G384,I384,K384,M384,O384,Q384,S384,U384,W384,Y384,AA384,AC384,AE384,AG384,AI384,AK384)</f>
        <v>0</v>
      </c>
      <c r="D384" s="566">
        <f t="shared" si="254"/>
        <v>0</v>
      </c>
      <c r="E384" s="10"/>
      <c r="F384" s="17"/>
      <c r="G384" s="10"/>
      <c r="H384" s="17"/>
      <c r="I384" s="10"/>
      <c r="J384" s="17"/>
      <c r="K384" s="10"/>
      <c r="L384" s="17"/>
      <c r="M384" s="10"/>
      <c r="N384" s="17"/>
      <c r="O384" s="10"/>
      <c r="P384" s="17"/>
      <c r="Q384" s="10"/>
      <c r="R384" s="17"/>
      <c r="S384" s="10"/>
      <c r="T384" s="17"/>
      <c r="U384" s="10"/>
      <c r="V384" s="17"/>
      <c r="W384" s="10"/>
      <c r="X384" s="17"/>
      <c r="Y384" s="10"/>
      <c r="Z384" s="17"/>
      <c r="AA384" s="10"/>
      <c r="AB384" s="17"/>
      <c r="AC384" s="10"/>
      <c r="AD384" s="17"/>
      <c r="AE384" s="10"/>
      <c r="AF384" s="17"/>
      <c r="AG384" s="10"/>
      <c r="AH384" s="17"/>
      <c r="AI384" s="10"/>
      <c r="AJ384" s="17"/>
      <c r="AK384" s="10"/>
      <c r="AL384" s="206"/>
      <c r="AM384" s="567"/>
      <c r="AN384" s="514"/>
      <c r="AO384" s="514"/>
      <c r="AP384" s="436"/>
      <c r="AQ384" s="568"/>
      <c r="AR384" s="314"/>
      <c r="AS384" s="17"/>
      <c r="AT384" t="str">
        <f t="shared" ref="AT384:AT389" si="255">CA384&amp;CB384</f>
        <v/>
      </c>
      <c r="CA384" s="18" t="str">
        <f t="shared" si="248"/>
        <v/>
      </c>
      <c r="CB384" s="18" t="str">
        <f t="shared" si="249"/>
        <v/>
      </c>
      <c r="CO384" s="69">
        <f t="shared" si="251"/>
        <v>0</v>
      </c>
      <c r="CP384" s="69">
        <f t="shared" si="250"/>
        <v>0</v>
      </c>
    </row>
    <row r="385" spans="1:94" x14ac:dyDescent="0.25">
      <c r="A385" s="590" t="s">
        <v>370</v>
      </c>
      <c r="B385" s="591">
        <f t="shared" si="253"/>
        <v>0</v>
      </c>
      <c r="C385" s="592">
        <f t="shared" si="254"/>
        <v>0</v>
      </c>
      <c r="D385" s="212">
        <f t="shared" si="254"/>
        <v>0</v>
      </c>
      <c r="E385" s="22"/>
      <c r="F385" s="28"/>
      <c r="G385" s="22"/>
      <c r="H385" s="28"/>
      <c r="I385" s="22"/>
      <c r="J385" s="28"/>
      <c r="K385" s="22"/>
      <c r="L385" s="28"/>
      <c r="M385" s="22"/>
      <c r="N385" s="28"/>
      <c r="O385" s="22"/>
      <c r="P385" s="28"/>
      <c r="Q385" s="22"/>
      <c r="R385" s="28"/>
      <c r="S385" s="22"/>
      <c r="T385" s="28"/>
      <c r="U385" s="22"/>
      <c r="V385" s="28"/>
      <c r="W385" s="22"/>
      <c r="X385" s="28"/>
      <c r="Y385" s="22"/>
      <c r="Z385" s="28"/>
      <c r="AA385" s="22"/>
      <c r="AB385" s="28"/>
      <c r="AC385" s="22"/>
      <c r="AD385" s="28"/>
      <c r="AE385" s="22"/>
      <c r="AF385" s="28"/>
      <c r="AG385" s="22"/>
      <c r="AH385" s="28"/>
      <c r="AI385" s="22"/>
      <c r="AJ385" s="28"/>
      <c r="AK385" s="22"/>
      <c r="AL385" s="213"/>
      <c r="AM385" s="593"/>
      <c r="AN385" s="76"/>
      <c r="AO385" s="76"/>
      <c r="AP385" s="440"/>
      <c r="AQ385" s="594"/>
      <c r="AR385" s="27"/>
      <c r="AS385" s="28"/>
      <c r="AT385" t="str">
        <f t="shared" si="255"/>
        <v/>
      </c>
      <c r="CA385" s="18" t="str">
        <f t="shared" si="248"/>
        <v/>
      </c>
      <c r="CB385" s="18" t="str">
        <f t="shared" si="249"/>
        <v/>
      </c>
      <c r="CO385" s="69">
        <f t="shared" si="251"/>
        <v>0</v>
      </c>
      <c r="CP385" s="69">
        <f t="shared" si="250"/>
        <v>0</v>
      </c>
    </row>
    <row r="386" spans="1:94" x14ac:dyDescent="0.25">
      <c r="A386" s="590" t="s">
        <v>371</v>
      </c>
      <c r="B386" s="591">
        <f t="shared" si="253"/>
        <v>0</v>
      </c>
      <c r="C386" s="592">
        <f t="shared" si="254"/>
        <v>0</v>
      </c>
      <c r="D386" s="212">
        <f t="shared" si="254"/>
        <v>0</v>
      </c>
      <c r="E386" s="22"/>
      <c r="F386" s="28"/>
      <c r="G386" s="22"/>
      <c r="H386" s="28"/>
      <c r="I386" s="22"/>
      <c r="J386" s="28"/>
      <c r="K386" s="22"/>
      <c r="L386" s="28"/>
      <c r="M386" s="22"/>
      <c r="N386" s="28"/>
      <c r="O386" s="22"/>
      <c r="P386" s="28"/>
      <c r="Q386" s="22"/>
      <c r="R386" s="28"/>
      <c r="S386" s="22"/>
      <c r="T386" s="28"/>
      <c r="U386" s="22"/>
      <c r="V386" s="28"/>
      <c r="W386" s="22"/>
      <c r="X386" s="28"/>
      <c r="Y386" s="22"/>
      <c r="Z386" s="28"/>
      <c r="AA386" s="22"/>
      <c r="AB386" s="28"/>
      <c r="AC386" s="22"/>
      <c r="AD386" s="28"/>
      <c r="AE386" s="22"/>
      <c r="AF386" s="28"/>
      <c r="AG386" s="22"/>
      <c r="AH386" s="28"/>
      <c r="AI386" s="22"/>
      <c r="AJ386" s="28"/>
      <c r="AK386" s="22"/>
      <c r="AL386" s="213"/>
      <c r="AM386" s="593"/>
      <c r="AN386" s="76"/>
      <c r="AO386" s="76"/>
      <c r="AP386" s="440"/>
      <c r="AQ386" s="594"/>
      <c r="AR386" s="27"/>
      <c r="AS386" s="28"/>
      <c r="AT386" t="str">
        <f t="shared" si="255"/>
        <v/>
      </c>
      <c r="CA386" s="18" t="str">
        <f t="shared" si="248"/>
        <v/>
      </c>
      <c r="CB386" s="18" t="str">
        <f t="shared" si="249"/>
        <v/>
      </c>
      <c r="CO386" s="69">
        <f t="shared" si="251"/>
        <v>0</v>
      </c>
      <c r="CP386" s="69">
        <f t="shared" si="250"/>
        <v>0</v>
      </c>
    </row>
    <row r="387" spans="1:94" x14ac:dyDescent="0.25">
      <c r="A387" s="590" t="s">
        <v>365</v>
      </c>
      <c r="B387" s="591">
        <f t="shared" si="253"/>
        <v>0</v>
      </c>
      <c r="C387" s="592">
        <f t="shared" si="254"/>
        <v>0</v>
      </c>
      <c r="D387" s="212">
        <f t="shared" si="254"/>
        <v>0</v>
      </c>
      <c r="E387" s="22"/>
      <c r="F387" s="28"/>
      <c r="G387" s="22"/>
      <c r="H387" s="28"/>
      <c r="I387" s="22"/>
      <c r="J387" s="28"/>
      <c r="K387" s="22"/>
      <c r="L387" s="28"/>
      <c r="M387" s="22"/>
      <c r="N387" s="28"/>
      <c r="O387" s="22"/>
      <c r="P387" s="28"/>
      <c r="Q387" s="22"/>
      <c r="R387" s="28"/>
      <c r="S387" s="22"/>
      <c r="T387" s="28"/>
      <c r="U387" s="22"/>
      <c r="V387" s="28"/>
      <c r="W387" s="22"/>
      <c r="X387" s="28"/>
      <c r="Y387" s="22"/>
      <c r="Z387" s="28"/>
      <c r="AA387" s="22"/>
      <c r="AB387" s="28"/>
      <c r="AC387" s="22"/>
      <c r="AD387" s="28"/>
      <c r="AE387" s="22"/>
      <c r="AF387" s="28"/>
      <c r="AG387" s="22"/>
      <c r="AH387" s="28"/>
      <c r="AI387" s="22"/>
      <c r="AJ387" s="28"/>
      <c r="AK387" s="22"/>
      <c r="AL387" s="213"/>
      <c r="AM387" s="593"/>
      <c r="AN387" s="76"/>
      <c r="AO387" s="76"/>
      <c r="AP387" s="440"/>
      <c r="AQ387" s="594"/>
      <c r="AR387" s="27"/>
      <c r="AS387" s="28"/>
      <c r="AT387" t="str">
        <f t="shared" si="255"/>
        <v/>
      </c>
      <c r="CA387" s="18" t="str">
        <f t="shared" si="248"/>
        <v/>
      </c>
      <c r="CB387" s="18" t="str">
        <f t="shared" si="249"/>
        <v/>
      </c>
      <c r="CO387" s="69">
        <f t="shared" si="251"/>
        <v>0</v>
      </c>
      <c r="CP387" s="69">
        <f t="shared" si="250"/>
        <v>0</v>
      </c>
    </row>
    <row r="388" spans="1:94" ht="21" x14ac:dyDescent="0.25">
      <c r="A388" s="590" t="s">
        <v>372</v>
      </c>
      <c r="B388" s="591">
        <f t="shared" si="253"/>
        <v>0</v>
      </c>
      <c r="C388" s="592">
        <f t="shared" si="254"/>
        <v>0</v>
      </c>
      <c r="D388" s="212">
        <f t="shared" si="254"/>
        <v>0</v>
      </c>
      <c r="E388" s="22"/>
      <c r="F388" s="28"/>
      <c r="G388" s="22"/>
      <c r="H388" s="28"/>
      <c r="I388" s="22"/>
      <c r="J388" s="28"/>
      <c r="K388" s="22"/>
      <c r="L388" s="28"/>
      <c r="M388" s="22"/>
      <c r="N388" s="28"/>
      <c r="O388" s="22"/>
      <c r="P388" s="28"/>
      <c r="Q388" s="22"/>
      <c r="R388" s="28"/>
      <c r="S388" s="22"/>
      <c r="T388" s="28"/>
      <c r="U388" s="22"/>
      <c r="V388" s="28"/>
      <c r="W388" s="22"/>
      <c r="X388" s="28"/>
      <c r="Y388" s="22"/>
      <c r="Z388" s="28"/>
      <c r="AA388" s="22"/>
      <c r="AB388" s="28"/>
      <c r="AC388" s="22"/>
      <c r="AD388" s="28"/>
      <c r="AE388" s="22"/>
      <c r="AF388" s="28"/>
      <c r="AG388" s="22"/>
      <c r="AH388" s="28"/>
      <c r="AI388" s="22"/>
      <c r="AJ388" s="28"/>
      <c r="AK388" s="22"/>
      <c r="AL388" s="213"/>
      <c r="AM388" s="593"/>
      <c r="AN388" s="76"/>
      <c r="AO388" s="76"/>
      <c r="AP388" s="440"/>
      <c r="AQ388" s="594"/>
      <c r="AR388" s="27"/>
      <c r="AS388" s="28"/>
      <c r="AT388" t="str">
        <f t="shared" si="255"/>
        <v/>
      </c>
      <c r="CA388" s="18" t="str">
        <f t="shared" si="248"/>
        <v/>
      </c>
      <c r="CB388" s="18" t="str">
        <f t="shared" si="249"/>
        <v/>
      </c>
      <c r="CO388" s="69">
        <f t="shared" si="251"/>
        <v>0</v>
      </c>
      <c r="CP388" s="69">
        <f t="shared" si="250"/>
        <v>0</v>
      </c>
    </row>
    <row r="389" spans="1:94" x14ac:dyDescent="0.25">
      <c r="A389" s="598" t="s">
        <v>373</v>
      </c>
      <c r="B389" s="599">
        <f t="shared" si="253"/>
        <v>0</v>
      </c>
      <c r="C389" s="600">
        <f t="shared" si="254"/>
        <v>0</v>
      </c>
      <c r="D389" s="219">
        <f t="shared" si="254"/>
        <v>0</v>
      </c>
      <c r="E389" s="30"/>
      <c r="F389" s="37"/>
      <c r="G389" s="30"/>
      <c r="H389" s="37"/>
      <c r="I389" s="30"/>
      <c r="J389" s="37"/>
      <c r="K389" s="30"/>
      <c r="L389" s="37"/>
      <c r="M389" s="30"/>
      <c r="N389" s="37"/>
      <c r="O389" s="30"/>
      <c r="P389" s="37"/>
      <c r="Q389" s="30"/>
      <c r="R389" s="37"/>
      <c r="S389" s="30"/>
      <c r="T389" s="37"/>
      <c r="U389" s="30"/>
      <c r="V389" s="37"/>
      <c r="W389" s="30"/>
      <c r="X389" s="37"/>
      <c r="Y389" s="30"/>
      <c r="Z389" s="37"/>
      <c r="AA389" s="30"/>
      <c r="AB389" s="37"/>
      <c r="AC389" s="30"/>
      <c r="AD389" s="37"/>
      <c r="AE389" s="30"/>
      <c r="AF389" s="37"/>
      <c r="AG389" s="30"/>
      <c r="AH389" s="37"/>
      <c r="AI389" s="30"/>
      <c r="AJ389" s="37"/>
      <c r="AK389" s="30"/>
      <c r="AL389" s="220"/>
      <c r="AM389" s="570"/>
      <c r="AN389" s="71"/>
      <c r="AO389" s="71"/>
      <c r="AP389" s="446"/>
      <c r="AQ389" s="571"/>
      <c r="AR389" s="35"/>
      <c r="AS389" s="37"/>
      <c r="AT389" t="str">
        <f t="shared" si="255"/>
        <v/>
      </c>
      <c r="CA389" s="18" t="str">
        <f t="shared" si="248"/>
        <v/>
      </c>
      <c r="CB389" s="18" t="str">
        <f t="shared" si="249"/>
        <v/>
      </c>
      <c r="CO389" s="69">
        <f t="shared" si="251"/>
        <v>0</v>
      </c>
      <c r="CP389" s="69">
        <f t="shared" si="250"/>
        <v>0</v>
      </c>
    </row>
    <row r="390" spans="1:94" x14ac:dyDescent="0.25">
      <c r="A390" s="3256" t="s">
        <v>374</v>
      </c>
      <c r="B390" s="3257"/>
      <c r="C390" s="3257"/>
      <c r="D390" s="3257"/>
      <c r="E390" s="3257"/>
      <c r="F390" s="3257"/>
      <c r="G390" s="3257"/>
      <c r="H390" s="3257"/>
      <c r="I390" s="3257"/>
      <c r="J390" s="3257"/>
      <c r="K390" s="3257"/>
      <c r="L390" s="3257"/>
    </row>
    <row r="391" spans="1:94" x14ac:dyDescent="0.25">
      <c r="A391" s="3241" t="s">
        <v>345</v>
      </c>
      <c r="B391" s="2995" t="s">
        <v>91</v>
      </c>
      <c r="C391" s="2989" t="s">
        <v>5</v>
      </c>
      <c r="D391" s="3149"/>
      <c r="E391" s="3149"/>
      <c r="F391" s="3149"/>
      <c r="G391" s="3149"/>
      <c r="H391" s="3129"/>
      <c r="I391" s="3186" t="s">
        <v>375</v>
      </c>
      <c r="J391" s="3129"/>
      <c r="K391" s="3004" t="s">
        <v>287</v>
      </c>
      <c r="L391" s="3108" t="s">
        <v>272</v>
      </c>
      <c r="M391" s="3260" t="s">
        <v>376</v>
      </c>
      <c r="N391" s="3261"/>
      <c r="O391" s="3261"/>
      <c r="P391" s="3261"/>
      <c r="Q391" s="3261"/>
      <c r="R391" s="3262"/>
      <c r="S391" s="3263" t="s">
        <v>377</v>
      </c>
      <c r="T391" s="3263"/>
      <c r="U391" s="3264"/>
    </row>
    <row r="392" spans="1:94" x14ac:dyDescent="0.25">
      <c r="A392" s="3242"/>
      <c r="B392" s="3133"/>
      <c r="C392" s="2989" t="s">
        <v>378</v>
      </c>
      <c r="D392" s="3149"/>
      <c r="E392" s="3143"/>
      <c r="F392" s="2989" t="s">
        <v>379</v>
      </c>
      <c r="G392" s="3149"/>
      <c r="H392" s="3129"/>
      <c r="I392" s="3000" t="s">
        <v>380</v>
      </c>
      <c r="J392" s="3137" t="s">
        <v>381</v>
      </c>
      <c r="K392" s="3258"/>
      <c r="L392" s="2994"/>
      <c r="M392" s="3124" t="s">
        <v>382</v>
      </c>
      <c r="N392" s="3259" t="s">
        <v>383</v>
      </c>
      <c r="O392" s="3204" t="s">
        <v>384</v>
      </c>
      <c r="P392" s="3109" t="s">
        <v>385</v>
      </c>
      <c r="Q392" s="3266" t="s">
        <v>386</v>
      </c>
      <c r="R392" s="3259" t="s">
        <v>387</v>
      </c>
      <c r="S392" s="3258" t="s">
        <v>388</v>
      </c>
      <c r="T392" s="3258" t="s">
        <v>389</v>
      </c>
      <c r="U392" s="2994" t="s">
        <v>390</v>
      </c>
    </row>
    <row r="393" spans="1:94" x14ac:dyDescent="0.25">
      <c r="A393" s="3243"/>
      <c r="B393" s="2996"/>
      <c r="C393" s="3" t="s">
        <v>391</v>
      </c>
      <c r="D393" s="4" t="s">
        <v>78</v>
      </c>
      <c r="E393" s="8" t="s">
        <v>392</v>
      </c>
      <c r="F393" s="3" t="s">
        <v>391</v>
      </c>
      <c r="G393" s="4" t="s">
        <v>78</v>
      </c>
      <c r="H393" s="601" t="s">
        <v>392</v>
      </c>
      <c r="I393" s="3001"/>
      <c r="J393" s="3138"/>
      <c r="K393" s="3005"/>
      <c r="L393" s="2988"/>
      <c r="M393" s="3124"/>
      <c r="N393" s="3265"/>
      <c r="O393" s="3019"/>
      <c r="P393" s="3110"/>
      <c r="Q393" s="2983"/>
      <c r="R393" s="3027"/>
      <c r="S393" s="3005"/>
      <c r="T393" s="3005"/>
      <c r="U393" s="2988"/>
    </row>
    <row r="394" spans="1:94" ht="21" x14ac:dyDescent="0.25">
      <c r="A394" s="602" t="s">
        <v>393</v>
      </c>
      <c r="B394" s="603">
        <f t="shared" ref="B394:B404" si="256">SUM(C394:H394)</f>
        <v>501</v>
      </c>
      <c r="C394" s="41">
        <f>SUM(ENERO:DICIEMBRE!C394)</f>
        <v>0</v>
      </c>
      <c r="D394" s="41">
        <f>SUM(ENERO:DICIEMBRE!D394)</f>
        <v>3</v>
      </c>
      <c r="E394" s="41">
        <f>SUM(ENERO:DICIEMBRE!E394)</f>
        <v>0</v>
      </c>
      <c r="F394" s="41">
        <f>SUM(ENERO:DICIEMBRE!F394)</f>
        <v>96</v>
      </c>
      <c r="G394" s="41">
        <f>SUM(ENERO:DICIEMBRE!G394)</f>
        <v>402</v>
      </c>
      <c r="H394" s="41">
        <f>SUM(ENERO:DICIEMBRE!H394)</f>
        <v>0</v>
      </c>
      <c r="I394" s="41">
        <f>SUM(ENERO:DICIEMBRE!I394)</f>
        <v>461</v>
      </c>
      <c r="J394" s="41">
        <f>SUM(ENERO:DICIEMBRE!J394)</f>
        <v>0</v>
      </c>
      <c r="K394" s="41">
        <f>SUM(ENERO:DICIEMBRE!K394)</f>
        <v>1</v>
      </c>
      <c r="L394" s="41">
        <f>SUM(ENERO:DICIEMBRE!L394)</f>
        <v>47</v>
      </c>
      <c r="M394" s="604"/>
      <c r="N394" s="605"/>
      <c r="O394" s="116"/>
      <c r="P394" s="515"/>
      <c r="Q394" s="98"/>
      <c r="R394" s="474"/>
      <c r="S394" s="116"/>
      <c r="T394" s="116"/>
      <c r="U394" s="436"/>
      <c r="V394" t="str">
        <f>CA394&amp;CB394</f>
        <v/>
      </c>
      <c r="CA394" s="18" t="str">
        <f>IF(AND(B394&gt;0,K394="")," * No olvide digitar la variable Niños, Niñas, Adolescentes y Jóvenes SENAME. Digite Cero si no tiene.",IF(K394&gt;B394," * La variable Niños, Niñas, Adolescentes y Jóvenes SENAME No puede ser mayor al Total.",""))</f>
        <v/>
      </c>
      <c r="CB394" s="18" t="str">
        <f>IF(AND(B394&gt;0,L394="")," * No olvide digitar la variable Niños, Niñas, Adolescentes y Jóvenes Mejor Niñez. Digite Cero si no tiene.",IF(L394&gt;B394," * La variable Niños, Niñas, Adolescentes y Jóvenes Mejor Niñez No puede ser mayor al Total.",""))</f>
        <v/>
      </c>
      <c r="CO394" s="69">
        <f>IF(AND($B394&gt;0,K394=""),1,IF(K394&gt;$B394,1,0))</f>
        <v>0</v>
      </c>
      <c r="CP394" s="69">
        <f>IF(AND($B394&gt;0,L394=""),1,IF(L394&gt;$B394,1,0))</f>
        <v>0</v>
      </c>
    </row>
    <row r="395" spans="1:94" x14ac:dyDescent="0.25">
      <c r="A395" s="555" t="s">
        <v>101</v>
      </c>
      <c r="B395" s="61">
        <f t="shared" si="256"/>
        <v>26</v>
      </c>
      <c r="C395" s="62">
        <f>SUM(C396:C398)</f>
        <v>0</v>
      </c>
      <c r="D395" s="231">
        <f t="shared" ref="D395:E395" si="257">SUM(D396:D398)</f>
        <v>1</v>
      </c>
      <c r="E395" s="231">
        <f t="shared" si="257"/>
        <v>0</v>
      </c>
      <c r="F395" s="62">
        <f>SUM(F396:F398)</f>
        <v>6</v>
      </c>
      <c r="G395" s="63">
        <f>SUM(G396:G398)</f>
        <v>19</v>
      </c>
      <c r="H395" s="115">
        <f>SUM(H396:H398)</f>
        <v>0</v>
      </c>
      <c r="I395" s="298">
        <f>SUM(I396:I398)</f>
        <v>23</v>
      </c>
      <c r="J395" s="606"/>
      <c r="K395" s="607">
        <f t="shared" ref="K395:U395" si="258">SUM(K396:K398)</f>
        <v>0</v>
      </c>
      <c r="L395" s="248">
        <f t="shared" si="258"/>
        <v>1</v>
      </c>
      <c r="M395" s="608">
        <f t="shared" si="258"/>
        <v>0</v>
      </c>
      <c r="N395" s="273">
        <f t="shared" si="258"/>
        <v>15</v>
      </c>
      <c r="O395" s="62">
        <f t="shared" si="258"/>
        <v>4</v>
      </c>
      <c r="P395" s="63">
        <f t="shared" si="258"/>
        <v>2</v>
      </c>
      <c r="Q395" s="231">
        <f t="shared" si="258"/>
        <v>0</v>
      </c>
      <c r="R395" s="291">
        <f t="shared" si="258"/>
        <v>0</v>
      </c>
      <c r="S395" s="62">
        <f t="shared" si="258"/>
        <v>19</v>
      </c>
      <c r="T395" s="231">
        <f t="shared" si="258"/>
        <v>1</v>
      </c>
      <c r="U395" s="291">
        <f t="shared" si="258"/>
        <v>0</v>
      </c>
    </row>
    <row r="396" spans="1:94" x14ac:dyDescent="0.25">
      <c r="A396" s="595" t="s">
        <v>394</v>
      </c>
      <c r="B396" s="609">
        <f t="shared" si="256"/>
        <v>3</v>
      </c>
      <c r="C396" s="41">
        <f>SUM(ENERO:DICIEMBRE!C396)</f>
        <v>0</v>
      </c>
      <c r="D396" s="41">
        <f>SUM(ENERO:DICIEMBRE!D396)</f>
        <v>0</v>
      </c>
      <c r="E396" s="41">
        <f>SUM(ENERO:DICIEMBRE!E396)</f>
        <v>0</v>
      </c>
      <c r="F396" s="41">
        <f>SUM(ENERO:DICIEMBRE!F396)</f>
        <v>0</v>
      </c>
      <c r="G396" s="41">
        <f>SUM(ENERO:DICIEMBRE!G396)</f>
        <v>3</v>
      </c>
      <c r="H396" s="41">
        <f>SUM(ENERO:DICIEMBRE!H396)</f>
        <v>0</v>
      </c>
      <c r="I396" s="41">
        <f>SUM(ENERO:DICIEMBRE!I396)</f>
        <v>3</v>
      </c>
      <c r="J396" s="516"/>
      <c r="K396" s="41">
        <f>SUM(ENERO:DICIEMBRE!K396)</f>
        <v>0</v>
      </c>
      <c r="L396" s="41">
        <f>SUM(ENERO:DICIEMBRE!L396)</f>
        <v>0</v>
      </c>
      <c r="M396" s="41">
        <f>SUM(ENERO:DICIEMBRE!M396)</f>
        <v>0</v>
      </c>
      <c r="N396" s="41">
        <f>SUM(ENERO:DICIEMBRE!N396)</f>
        <v>2</v>
      </c>
      <c r="O396" s="41">
        <f>SUM(ENERO:DICIEMBRE!O396)</f>
        <v>1</v>
      </c>
      <c r="P396" s="41">
        <f>SUM(ENERO:DICIEMBRE!P396)</f>
        <v>0</v>
      </c>
      <c r="Q396" s="41">
        <f>SUM(ENERO:DICIEMBRE!Q396)</f>
        <v>0</v>
      </c>
      <c r="R396" s="41">
        <f>SUM(ENERO:DICIEMBRE!R396)</f>
        <v>0</v>
      </c>
      <c r="S396" s="41">
        <f>SUM(ENERO:DICIEMBRE!S396)</f>
        <v>2</v>
      </c>
      <c r="T396" s="41">
        <f>SUM(ENERO:DICIEMBRE!T396)</f>
        <v>0</v>
      </c>
      <c r="U396" s="41">
        <f>SUM(ENERO:DICIEMBRE!U396)</f>
        <v>0</v>
      </c>
      <c r="V396" t="str">
        <f t="shared" ref="V396:V404" si="259">CA396&amp;CB396</f>
        <v/>
      </c>
      <c r="CA396" s="18" t="str">
        <f>IF(AND(B396&gt;0,K396="")," * No olvide digitar la variable Niños, Niñas, Adolescentes y Jóvenes SENAME. Digite Cero si no tiene.",IF(K396&gt;B396," * La variable Niños, Niñas, Adolescentes y Jóvenes SENAME No puede ser mayor al Total.",""))</f>
        <v/>
      </c>
      <c r="CB396" s="18" t="str">
        <f>IF(AND(B396&gt;0,L396="")," * No olvide digitar la variable Niños, Niñas, Adolescentes y Jóvenes Mejor Niñez. Digite Cero si no tiene.",IF(L396&gt;B396," * La variable Niños, Niñas, Adolescentes y Jóvenes Mejor Niñez No puede ser mayor al Total.",""))</f>
        <v/>
      </c>
      <c r="CO396" s="69">
        <f t="shared" ref="CO396:CP398" si="260">IF(AND($B396&gt;0,K396=""),1,IF(K396&gt;$B396,1,0))</f>
        <v>0</v>
      </c>
      <c r="CP396" s="69">
        <f>IF(AND($B396&gt;0,L396=""),1,IF(L396&gt;$B396,1,0))</f>
        <v>0</v>
      </c>
    </row>
    <row r="397" spans="1:94" x14ac:dyDescent="0.25">
      <c r="A397" s="590" t="s">
        <v>395</v>
      </c>
      <c r="B397" s="610">
        <f t="shared" si="256"/>
        <v>19</v>
      </c>
      <c r="C397" s="41">
        <f>SUM(ENERO:DICIEMBRE!C397)</f>
        <v>0</v>
      </c>
      <c r="D397" s="41">
        <f>SUM(ENERO:DICIEMBRE!D397)</f>
        <v>1</v>
      </c>
      <c r="E397" s="41">
        <f>SUM(ENERO:DICIEMBRE!E397)</f>
        <v>0</v>
      </c>
      <c r="F397" s="41">
        <f>SUM(ENERO:DICIEMBRE!F397)</f>
        <v>5</v>
      </c>
      <c r="G397" s="41">
        <f>SUM(ENERO:DICIEMBRE!G397)</f>
        <v>13</v>
      </c>
      <c r="H397" s="41">
        <f>SUM(ENERO:DICIEMBRE!H397)</f>
        <v>0</v>
      </c>
      <c r="I397" s="41">
        <f>SUM(ENERO:DICIEMBRE!I397)</f>
        <v>17</v>
      </c>
      <c r="J397" s="611"/>
      <c r="K397" s="41">
        <f>SUM(ENERO:DICIEMBRE!K397)</f>
        <v>0</v>
      </c>
      <c r="L397" s="41">
        <f>SUM(ENERO:DICIEMBRE!L397)</f>
        <v>1</v>
      </c>
      <c r="M397" s="41">
        <f>SUM(ENERO:DICIEMBRE!M397)</f>
        <v>0</v>
      </c>
      <c r="N397" s="41">
        <f>SUM(ENERO:DICIEMBRE!N397)</f>
        <v>10</v>
      </c>
      <c r="O397" s="41">
        <f>SUM(ENERO:DICIEMBRE!O397)</f>
        <v>2</v>
      </c>
      <c r="P397" s="41">
        <f>SUM(ENERO:DICIEMBRE!P397)</f>
        <v>2</v>
      </c>
      <c r="Q397" s="41">
        <f>SUM(ENERO:DICIEMBRE!Q397)</f>
        <v>0</v>
      </c>
      <c r="R397" s="41">
        <f>SUM(ENERO:DICIEMBRE!R397)</f>
        <v>0</v>
      </c>
      <c r="S397" s="41">
        <f>SUM(ENERO:DICIEMBRE!S397)</f>
        <v>13</v>
      </c>
      <c r="T397" s="41">
        <f>SUM(ENERO:DICIEMBRE!T397)</f>
        <v>1</v>
      </c>
      <c r="U397" s="41">
        <f>SUM(ENERO:DICIEMBRE!U397)</f>
        <v>0</v>
      </c>
      <c r="V397" t="str">
        <f t="shared" si="259"/>
        <v/>
      </c>
      <c r="CA397" s="18" t="str">
        <f t="shared" ref="CA397" si="261">IF(AND(B397&gt;0,K397="")," * No olvide digitar la variable Niños, Niñas, Adolescentes y Jóvenes SENAME. Digite Cero si no tiene.",IF(K397&gt;B397," * La variable Niños, Niñas, Adolescentes y Jóvenes SENAME No puede ser mayor al Total.",""))</f>
        <v/>
      </c>
      <c r="CB397" s="18" t="str">
        <f t="shared" ref="CB397:CB398" si="262">IF(AND(B397&gt;0,L397="")," * No olvide digitar la variable Niños, Niñas, Adolescentes y Jóvenes Mejor Niñez. Digite Cero si no tiene.",IF(L397&gt;B397," * La variable Niños, Niñas, Adolescentes y Jóvenes Mejor Niñez No puede ser mayor al Total.",""))</f>
        <v/>
      </c>
      <c r="CO397" s="69">
        <f t="shared" si="260"/>
        <v>0</v>
      </c>
      <c r="CP397" s="69">
        <f t="shared" si="260"/>
        <v>0</v>
      </c>
    </row>
    <row r="398" spans="1:94" x14ac:dyDescent="0.25">
      <c r="A398" s="590" t="s">
        <v>396</v>
      </c>
      <c r="B398" s="612">
        <f t="shared" si="256"/>
        <v>4</v>
      </c>
      <c r="C398" s="41">
        <f>SUM(ENERO:DICIEMBRE!C398)</f>
        <v>0</v>
      </c>
      <c r="D398" s="41">
        <f>SUM(ENERO:DICIEMBRE!D398)</f>
        <v>0</v>
      </c>
      <c r="E398" s="41">
        <f>SUM(ENERO:DICIEMBRE!E398)</f>
        <v>0</v>
      </c>
      <c r="F398" s="41">
        <f>SUM(ENERO:DICIEMBRE!F398)</f>
        <v>1</v>
      </c>
      <c r="G398" s="41">
        <f>SUM(ENERO:DICIEMBRE!G398)</f>
        <v>3</v>
      </c>
      <c r="H398" s="41">
        <f>SUM(ENERO:DICIEMBRE!H398)</f>
        <v>0</v>
      </c>
      <c r="I398" s="41">
        <f>SUM(ENERO:DICIEMBRE!I398)</f>
        <v>3</v>
      </c>
      <c r="J398" s="611"/>
      <c r="K398" s="41">
        <f>SUM(ENERO:DICIEMBRE!K398)</f>
        <v>0</v>
      </c>
      <c r="L398" s="41">
        <f>SUM(ENERO:DICIEMBRE!L398)</f>
        <v>0</v>
      </c>
      <c r="M398" s="41">
        <f>SUM(ENERO:DICIEMBRE!M398)</f>
        <v>0</v>
      </c>
      <c r="N398" s="41">
        <f>SUM(ENERO:DICIEMBRE!N398)</f>
        <v>3</v>
      </c>
      <c r="O398" s="41">
        <f>SUM(ENERO:DICIEMBRE!O398)</f>
        <v>1</v>
      </c>
      <c r="P398" s="41">
        <f>SUM(ENERO:DICIEMBRE!P398)</f>
        <v>0</v>
      </c>
      <c r="Q398" s="41">
        <f>SUM(ENERO:DICIEMBRE!Q398)</f>
        <v>0</v>
      </c>
      <c r="R398" s="41">
        <f>SUM(ENERO:DICIEMBRE!R398)</f>
        <v>0</v>
      </c>
      <c r="S398" s="41">
        <f>SUM(ENERO:DICIEMBRE!S398)</f>
        <v>4</v>
      </c>
      <c r="T398" s="41">
        <f>SUM(ENERO:DICIEMBRE!T398)</f>
        <v>0</v>
      </c>
      <c r="U398" s="41">
        <f>SUM(ENERO:DICIEMBRE!U398)</f>
        <v>0</v>
      </c>
      <c r="V398" t="str">
        <f t="shared" si="259"/>
        <v/>
      </c>
      <c r="CA398" s="18" t="str">
        <f>IF(AND(B398&gt;0,K398="")," * No olvide digitar la variable Niños, Niñas, Adolescentes y Jóvenes SENAME. Digite Cero si no tiene.",IF(K398&gt;B398," * La variable Niños, Niñas, Adolescentes y Jóvenes SENAME No puede ser mayor al Total.",""))</f>
        <v/>
      </c>
      <c r="CB398" s="18" t="str">
        <f t="shared" si="262"/>
        <v/>
      </c>
      <c r="CO398" s="69">
        <f t="shared" si="260"/>
        <v>0</v>
      </c>
      <c r="CP398" s="69">
        <f>IF(AND($B398&gt;0,L398=""),1,IF(L398&gt;$B398,1,0))</f>
        <v>0</v>
      </c>
    </row>
    <row r="399" spans="1:94" x14ac:dyDescent="0.25">
      <c r="A399" s="555" t="s">
        <v>271</v>
      </c>
      <c r="B399" s="61">
        <f t="shared" si="256"/>
        <v>13</v>
      </c>
      <c r="C399" s="62">
        <f>SUM(C400:C403)</f>
        <v>0</v>
      </c>
      <c r="D399" s="231">
        <f t="shared" ref="D399:U399" si="263">SUM(D400:D403)</f>
        <v>1</v>
      </c>
      <c r="E399" s="291">
        <f t="shared" si="263"/>
        <v>0</v>
      </c>
      <c r="F399" s="62">
        <f t="shared" si="263"/>
        <v>2</v>
      </c>
      <c r="G399" s="613">
        <f t="shared" si="263"/>
        <v>10</v>
      </c>
      <c r="H399" s="115">
        <f t="shared" si="263"/>
        <v>0</v>
      </c>
      <c r="I399" s="64">
        <f>SUM(I400:I403)</f>
        <v>13</v>
      </c>
      <c r="J399" s="614">
        <f t="shared" si="263"/>
        <v>0</v>
      </c>
      <c r="K399" s="231">
        <f t="shared" si="263"/>
        <v>0</v>
      </c>
      <c r="L399" s="248">
        <f t="shared" si="263"/>
        <v>1</v>
      </c>
      <c r="M399" s="615">
        <f t="shared" si="263"/>
        <v>0</v>
      </c>
      <c r="N399" s="616">
        <f t="shared" si="263"/>
        <v>0</v>
      </c>
      <c r="O399" s="615">
        <f t="shared" si="263"/>
        <v>0</v>
      </c>
      <c r="P399" s="617">
        <f t="shared" si="263"/>
        <v>0</v>
      </c>
      <c r="Q399" s="618">
        <f t="shared" si="263"/>
        <v>0</v>
      </c>
      <c r="R399" s="616">
        <f t="shared" si="263"/>
        <v>0</v>
      </c>
      <c r="S399" s="615">
        <f t="shared" si="263"/>
        <v>0</v>
      </c>
      <c r="T399" s="618">
        <f t="shared" si="263"/>
        <v>0</v>
      </c>
      <c r="U399" s="616">
        <f t="shared" si="263"/>
        <v>0</v>
      </c>
    </row>
    <row r="400" spans="1:94" x14ac:dyDescent="0.25">
      <c r="A400" s="595" t="s">
        <v>397</v>
      </c>
      <c r="B400" s="609">
        <f t="shared" si="256"/>
        <v>7</v>
      </c>
      <c r="C400" s="41">
        <f>SUM(ENERO:DICIEMBRE!C400)</f>
        <v>0</v>
      </c>
      <c r="D400" s="41">
        <f>SUM(ENERO:DICIEMBRE!D400)</f>
        <v>1</v>
      </c>
      <c r="E400" s="41">
        <f>SUM(ENERO:DICIEMBRE!E400)</f>
        <v>0</v>
      </c>
      <c r="F400" s="41">
        <f>SUM(ENERO:DICIEMBRE!F400)</f>
        <v>1</v>
      </c>
      <c r="G400" s="41">
        <f>SUM(ENERO:DICIEMBRE!G400)</f>
        <v>5</v>
      </c>
      <c r="H400" s="41">
        <f>SUM(ENERO:DICIEMBRE!H400)</f>
        <v>0</v>
      </c>
      <c r="I400" s="41">
        <f>SUM(ENERO:DICIEMBRE!I400)</f>
        <v>7</v>
      </c>
      <c r="J400" s="41">
        <f>SUM(ENERO:DICIEMBRE!J400)</f>
        <v>0</v>
      </c>
      <c r="K400" s="41">
        <f>SUM(ENERO:DICIEMBRE!K400)</f>
        <v>0</v>
      </c>
      <c r="L400" s="41">
        <f>SUM(ENERO:DICIEMBRE!L400)</f>
        <v>0</v>
      </c>
      <c r="M400" s="619"/>
      <c r="N400" s="620"/>
      <c r="O400" s="619"/>
      <c r="P400" s="621"/>
      <c r="Q400" s="622"/>
      <c r="R400" s="620"/>
      <c r="S400" s="619"/>
      <c r="T400" s="622"/>
      <c r="U400" s="623"/>
      <c r="V400" t="str">
        <f t="shared" si="259"/>
        <v/>
      </c>
      <c r="CA400" s="18" t="str">
        <f t="shared" ref="CA400:CA403" si="264">IF(AND(B400&gt;0,K400="")," * No olvide digitar la variable Niños, Niñas, Adolescentes y Jóvenes SENAME. Digite Cero si no tiene.",IF(K400&gt;B400," * La variable Niños, Niñas, Adolescentes y Jóvenes SENAME No puede ser mayor al Total.",""))</f>
        <v/>
      </c>
      <c r="CB400" s="18" t="str">
        <f t="shared" ref="CB400:CB404" si="265">IF(AND(B400&gt;0,L400="")," * No olvide digitar la variable Niños, Niñas, Adolescentes y Jóvenes Mejor Niñez. Digite Cero si no tiene.",IF(L400&gt;B400," * La variable Niños, Niñas, Adolescentes y Jóvenes Mejor Niñez No puede ser mayor al Total.",""))</f>
        <v/>
      </c>
      <c r="CO400" s="69">
        <f t="shared" ref="CO400:CP404" si="266">IF(AND($B400&gt;0,K400=""),1,IF(K400&gt;$B400,1,0))</f>
        <v>0</v>
      </c>
      <c r="CP400" s="69">
        <f t="shared" si="266"/>
        <v>0</v>
      </c>
    </row>
    <row r="401" spans="1:94" x14ac:dyDescent="0.25">
      <c r="A401" s="590" t="s">
        <v>398</v>
      </c>
      <c r="B401" s="610">
        <f t="shared" si="256"/>
        <v>2</v>
      </c>
      <c r="C401" s="41">
        <f>SUM(ENERO:DICIEMBRE!C401)</f>
        <v>0</v>
      </c>
      <c r="D401" s="41">
        <f>SUM(ENERO:DICIEMBRE!D401)</f>
        <v>0</v>
      </c>
      <c r="E401" s="41">
        <f>SUM(ENERO:DICIEMBRE!E401)</f>
        <v>0</v>
      </c>
      <c r="F401" s="41">
        <f>SUM(ENERO:DICIEMBRE!F401)</f>
        <v>0</v>
      </c>
      <c r="G401" s="41">
        <f>SUM(ENERO:DICIEMBRE!G401)</f>
        <v>2</v>
      </c>
      <c r="H401" s="41">
        <f>SUM(ENERO:DICIEMBRE!H401)</f>
        <v>0</v>
      </c>
      <c r="I401" s="41">
        <f>SUM(ENERO:DICIEMBRE!I401)</f>
        <v>2</v>
      </c>
      <c r="J401" s="41">
        <f>SUM(ENERO:DICIEMBRE!J401)</f>
        <v>0</v>
      </c>
      <c r="K401" s="41">
        <f>SUM(ENERO:DICIEMBRE!K401)</f>
        <v>0</v>
      </c>
      <c r="L401" s="41">
        <f>SUM(ENERO:DICIEMBRE!L401)</f>
        <v>0</v>
      </c>
      <c r="M401" s="624"/>
      <c r="N401" s="625"/>
      <c r="O401" s="624"/>
      <c r="P401" s="82"/>
      <c r="Q401" s="119"/>
      <c r="R401" s="625"/>
      <c r="S401" s="624"/>
      <c r="T401" s="119"/>
      <c r="U401" s="626"/>
      <c r="V401" t="str">
        <f t="shared" si="259"/>
        <v/>
      </c>
      <c r="CA401" s="18" t="str">
        <f t="shared" si="264"/>
        <v/>
      </c>
      <c r="CB401" s="18" t="str">
        <f t="shared" si="265"/>
        <v/>
      </c>
      <c r="CO401" s="69">
        <f t="shared" si="266"/>
        <v>0</v>
      </c>
      <c r="CP401" s="69">
        <f t="shared" si="266"/>
        <v>0</v>
      </c>
    </row>
    <row r="402" spans="1:94" x14ac:dyDescent="0.25">
      <c r="A402" s="590" t="s">
        <v>399</v>
      </c>
      <c r="B402" s="612">
        <f t="shared" si="256"/>
        <v>1</v>
      </c>
      <c r="C402" s="41">
        <f>SUM(ENERO:DICIEMBRE!C402)</f>
        <v>0</v>
      </c>
      <c r="D402" s="41">
        <f>SUM(ENERO:DICIEMBRE!D402)</f>
        <v>0</v>
      </c>
      <c r="E402" s="41">
        <f>SUM(ENERO:DICIEMBRE!E402)</f>
        <v>0</v>
      </c>
      <c r="F402" s="41">
        <f>SUM(ENERO:DICIEMBRE!F402)</f>
        <v>0</v>
      </c>
      <c r="G402" s="41">
        <f>SUM(ENERO:DICIEMBRE!G402)</f>
        <v>1</v>
      </c>
      <c r="H402" s="41">
        <f>SUM(ENERO:DICIEMBRE!H402)</f>
        <v>0</v>
      </c>
      <c r="I402" s="41">
        <f>SUM(ENERO:DICIEMBRE!I402)</f>
        <v>1</v>
      </c>
      <c r="J402" s="41">
        <f>SUM(ENERO:DICIEMBRE!J402)</f>
        <v>0</v>
      </c>
      <c r="K402" s="41">
        <f>SUM(ENERO:DICIEMBRE!K402)</f>
        <v>0</v>
      </c>
      <c r="L402" s="41">
        <f>SUM(ENERO:DICIEMBRE!L402)</f>
        <v>0</v>
      </c>
      <c r="M402" s="624"/>
      <c r="N402" s="625"/>
      <c r="O402" s="624"/>
      <c r="P402" s="82"/>
      <c r="Q402" s="119"/>
      <c r="R402" s="625"/>
      <c r="S402" s="624"/>
      <c r="T402" s="119"/>
      <c r="U402" s="626"/>
      <c r="V402" t="str">
        <f t="shared" si="259"/>
        <v/>
      </c>
      <c r="CA402" s="18" t="str">
        <f t="shared" si="264"/>
        <v/>
      </c>
      <c r="CB402" s="18" t="str">
        <f t="shared" si="265"/>
        <v/>
      </c>
      <c r="CO402" s="69">
        <f t="shared" si="266"/>
        <v>0</v>
      </c>
      <c r="CP402" s="69">
        <f t="shared" si="266"/>
        <v>0</v>
      </c>
    </row>
    <row r="403" spans="1:94" ht="15.75" thickBot="1" x14ac:dyDescent="0.3">
      <c r="A403" s="627" t="s">
        <v>400</v>
      </c>
      <c r="B403" s="628">
        <f t="shared" si="256"/>
        <v>3</v>
      </c>
      <c r="C403" s="41">
        <f>SUM(ENERO:DICIEMBRE!C403)</f>
        <v>0</v>
      </c>
      <c r="D403" s="41">
        <f>SUM(ENERO:DICIEMBRE!D403)</f>
        <v>0</v>
      </c>
      <c r="E403" s="41">
        <f>SUM(ENERO:DICIEMBRE!E403)</f>
        <v>0</v>
      </c>
      <c r="F403" s="41">
        <f>SUM(ENERO:DICIEMBRE!F403)</f>
        <v>1</v>
      </c>
      <c r="G403" s="41">
        <f>SUM(ENERO:DICIEMBRE!G403)</f>
        <v>2</v>
      </c>
      <c r="H403" s="41">
        <f>SUM(ENERO:DICIEMBRE!H403)</f>
        <v>0</v>
      </c>
      <c r="I403" s="41">
        <f>SUM(ENERO:DICIEMBRE!I403)</f>
        <v>3</v>
      </c>
      <c r="J403" s="41">
        <f>SUM(ENERO:DICIEMBRE!J403)</f>
        <v>0</v>
      </c>
      <c r="K403" s="41">
        <f>SUM(ENERO:DICIEMBRE!K403)</f>
        <v>0</v>
      </c>
      <c r="L403" s="41">
        <f>SUM(ENERO:DICIEMBRE!L403)</f>
        <v>1</v>
      </c>
      <c r="M403" s="633"/>
      <c r="N403" s="634"/>
      <c r="O403" s="633"/>
      <c r="P403" s="124"/>
      <c r="Q403" s="123"/>
      <c r="R403" s="634"/>
      <c r="S403" s="633"/>
      <c r="T403" s="123"/>
      <c r="U403" s="635"/>
      <c r="V403" t="str">
        <f t="shared" si="259"/>
        <v/>
      </c>
      <c r="CA403" s="18" t="str">
        <f t="shared" si="264"/>
        <v/>
      </c>
      <c r="CB403" s="18" t="str">
        <f t="shared" si="265"/>
        <v/>
      </c>
      <c r="CO403" s="69">
        <f t="shared" si="266"/>
        <v>0</v>
      </c>
      <c r="CP403" s="69">
        <f t="shared" si="266"/>
        <v>0</v>
      </c>
    </row>
    <row r="404" spans="1:94" ht="15.75" thickTop="1" x14ac:dyDescent="0.25">
      <c r="A404" s="636" t="s">
        <v>401</v>
      </c>
      <c r="B404" s="637">
        <f t="shared" si="256"/>
        <v>6</v>
      </c>
      <c r="C404" s="41">
        <f>SUM(ENERO:DICIEMBRE!C404)</f>
        <v>0</v>
      </c>
      <c r="D404" s="41">
        <f>SUM(ENERO:DICIEMBRE!D404)</f>
        <v>0</v>
      </c>
      <c r="E404" s="41">
        <f>SUM(ENERO:DICIEMBRE!E404)</f>
        <v>0</v>
      </c>
      <c r="F404" s="41">
        <f>SUM(ENERO:DICIEMBRE!F404)</f>
        <v>0</v>
      </c>
      <c r="G404" s="41">
        <f>SUM(ENERO:DICIEMBRE!G404)</f>
        <v>6</v>
      </c>
      <c r="H404" s="41">
        <f>SUM(ENERO:DICIEMBRE!H404)</f>
        <v>0</v>
      </c>
      <c r="I404" s="41">
        <f>SUM(ENERO:DICIEMBRE!I404)</f>
        <v>6</v>
      </c>
      <c r="J404" s="41">
        <f>SUM(ENERO:DICIEMBRE!J404)</f>
        <v>0</v>
      </c>
      <c r="K404" s="41">
        <f>SUM(ENERO:DICIEMBRE!K404)</f>
        <v>0</v>
      </c>
      <c r="L404" s="41">
        <f>SUM(ENERO:DICIEMBRE!L404)</f>
        <v>0</v>
      </c>
      <c r="M404" s="638"/>
      <c r="N404" s="639"/>
      <c r="O404" s="638"/>
      <c r="P404" s="640"/>
      <c r="Q404" s="641"/>
      <c r="R404" s="639"/>
      <c r="S404" s="638"/>
      <c r="T404" s="641"/>
      <c r="U404" s="642"/>
      <c r="V404" t="str">
        <f t="shared" si="259"/>
        <v/>
      </c>
      <c r="CA404" s="18" t="str">
        <f>IF(AND(B404&gt;0,K404="")," * No olvide digitar la variable Niños, Niñas, Adolescentes y Jóvenes SENAME. Digite Cero si no tiene.",IF(K404&gt;B404," * La variable Niños, Niñas, Adolescentes y Jóvenes SENAME No puede ser mayor al Total.",""))</f>
        <v/>
      </c>
      <c r="CB404" s="18" t="str">
        <f t="shared" si="265"/>
        <v/>
      </c>
      <c r="CO404" s="69">
        <f t="shared" si="266"/>
        <v>0</v>
      </c>
      <c r="CP404" s="69">
        <f t="shared" si="266"/>
        <v>0</v>
      </c>
    </row>
    <row r="405" spans="1:94" x14ac:dyDescent="0.25">
      <c r="A405" s="643" t="s">
        <v>402</v>
      </c>
      <c r="B405" s="139"/>
      <c r="C405" s="140"/>
      <c r="D405" s="56"/>
    </row>
    <row r="406" spans="1:94" x14ac:dyDescent="0.25">
      <c r="A406" s="3241" t="s">
        <v>403</v>
      </c>
      <c r="B406" s="2995" t="s">
        <v>91</v>
      </c>
      <c r="C406" s="2989" t="s">
        <v>5</v>
      </c>
      <c r="D406" s="3129"/>
      <c r="E406" s="2987" t="s">
        <v>287</v>
      </c>
      <c r="F406" s="2995" t="s">
        <v>272</v>
      </c>
    </row>
    <row r="407" spans="1:94" x14ac:dyDescent="0.25">
      <c r="A407" s="3242"/>
      <c r="B407" s="3133"/>
      <c r="C407" s="3018" t="s">
        <v>378</v>
      </c>
      <c r="D407" s="3137" t="s">
        <v>379</v>
      </c>
      <c r="E407" s="2994"/>
      <c r="F407" s="3133"/>
    </row>
    <row r="408" spans="1:94" x14ac:dyDescent="0.25">
      <c r="A408" s="3242"/>
      <c r="B408" s="2996"/>
      <c r="C408" s="3019"/>
      <c r="D408" s="3138"/>
      <c r="E408" s="2988"/>
      <c r="F408" s="2996"/>
    </row>
    <row r="409" spans="1:94" x14ac:dyDescent="0.25">
      <c r="A409" s="595" t="s">
        <v>404</v>
      </c>
      <c r="B409" s="609">
        <f>SUM(C409:D409)</f>
        <v>327</v>
      </c>
      <c r="C409" s="41">
        <f>SUM(ENERO:DICIEMBRE!C409)</f>
        <v>3</v>
      </c>
      <c r="D409" s="41">
        <f>SUM(ENERO:DICIEMBRE!D409)</f>
        <v>324</v>
      </c>
      <c r="E409" s="41">
        <f>SUM(ENERO:DICIEMBRE!E409)</f>
        <v>1</v>
      </c>
      <c r="F409" s="41">
        <f>SUM(ENERO:DICIEMBRE!F409)</f>
        <v>42</v>
      </c>
      <c r="G409" t="str">
        <f>CA409&amp;CB409</f>
        <v/>
      </c>
      <c r="CA409" s="18" t="str">
        <f>IF(AND(B409&gt;0,E409="")," * No olvide digitar la variable Niños, Niñas, Adolescentes y Jóvenes SENAME. Digite Cero si no tiene.",IF(E409&gt;B409," * La variable Niños, Niñas, Adolescentes y Jóvenes SENAME No puede ser mayor al Total.",""))</f>
        <v/>
      </c>
      <c r="CB409" s="18" t="str">
        <f>IF(AND(B409&gt;0,F409="")," * No olvide digitar la variable Niños, Niñas, Adolescentes y Jóvenes Mejor Niñez. Digite Cero si no tiene.",IF(F409&gt;B409," * La variable Niños, Niñas, Adolescentes y Jóvenes Mejor Niñez No puede ser mayor al Total.",""))</f>
        <v/>
      </c>
      <c r="CO409" s="69">
        <f>IF(AND($B409&gt;0,E409=""),1,IF(E409&gt;$B409,1,0))</f>
        <v>0</v>
      </c>
      <c r="CP409" s="69">
        <f>IF(AND($B409&gt;0,F409=""),1,IF(F409&gt;$B409,1,0))</f>
        <v>0</v>
      </c>
    </row>
    <row r="410" spans="1:94" x14ac:dyDescent="0.25">
      <c r="A410" s="590" t="s">
        <v>405</v>
      </c>
      <c r="B410" s="610">
        <f>SUM(C410:D410)</f>
        <v>362</v>
      </c>
      <c r="C410" s="41">
        <f>SUM(ENERO:DICIEMBRE!C410)</f>
        <v>3</v>
      </c>
      <c r="D410" s="41">
        <f>SUM(ENERO:DICIEMBRE!D410)</f>
        <v>359</v>
      </c>
      <c r="E410" s="41">
        <f>SUM(ENERO:DICIEMBRE!E410)</f>
        <v>0</v>
      </c>
      <c r="F410" s="41">
        <f>SUM(ENERO:DICIEMBRE!F410)</f>
        <v>4</v>
      </c>
      <c r="G410" t="str">
        <f t="shared" ref="G410" si="267">CA410&amp;CB410</f>
        <v/>
      </c>
      <c r="CA410" s="18" t="str">
        <f t="shared" ref="CA410:CA411" si="268">IF(AND(B410&gt;0,E410="")," * No olvide digitar la variable Niños, Niñas, Adolescentes y Jóvenes SENAME. Digite Cero si no tiene.",IF(E410&gt;B410," * La variable Niños, Niñas, Adolescentes y Jóvenes SENAME No puede ser mayor al Total.",""))</f>
        <v/>
      </c>
      <c r="CB410" s="18" t="str">
        <f t="shared" ref="CB410:CB411" si="269">IF(AND(B410&gt;0,F410="")," * No olvide digitar la variable Niños, Niñas, Adolescentes y Jóvenes Mejor Niñez. Digite Cero si no tiene.",IF(F410&gt;B410," * La variable Niños, Niñas, Adolescentes y Jóvenes Mejor Niñez No puede ser mayor al Total.",""))</f>
        <v/>
      </c>
      <c r="CO410" s="69">
        <f t="shared" ref="CO410:CP411" si="270">IF(AND($B410&gt;0,E410=""),1,IF(E410&gt;$B410,1,0))</f>
        <v>0</v>
      </c>
      <c r="CP410" s="69">
        <f t="shared" si="270"/>
        <v>0</v>
      </c>
    </row>
    <row r="411" spans="1:94" x14ac:dyDescent="0.25">
      <c r="A411" s="636" t="s">
        <v>406</v>
      </c>
      <c r="B411" s="644">
        <f>SUM(C411:D411)</f>
        <v>32</v>
      </c>
      <c r="C411" s="41">
        <f>SUM(ENERO:DICIEMBRE!C411)</f>
        <v>0</v>
      </c>
      <c r="D411" s="41">
        <f>SUM(ENERO:DICIEMBRE!D411)</f>
        <v>32</v>
      </c>
      <c r="E411" s="41">
        <f>SUM(ENERO:DICIEMBRE!E411)</f>
        <v>0</v>
      </c>
      <c r="F411" s="41">
        <f>SUM(ENERO:DICIEMBRE!F411)</f>
        <v>2</v>
      </c>
      <c r="G411" t="str">
        <f>CA411&amp;CB411</f>
        <v/>
      </c>
      <c r="CA411" s="18" t="str">
        <f t="shared" si="268"/>
        <v/>
      </c>
      <c r="CB411" s="18" t="str">
        <f t="shared" si="269"/>
        <v/>
      </c>
      <c r="CO411" s="69">
        <f t="shared" si="270"/>
        <v>0</v>
      </c>
      <c r="CP411" s="69">
        <f t="shared" si="270"/>
        <v>0</v>
      </c>
    </row>
    <row r="437" spans="1:2" x14ac:dyDescent="0.25">
      <c r="A437" s="645">
        <f>SUM(C11:C14,C18:D31,C36:C51,C55:C59,C63:C83,B86,C89,C95:E98,C103:E106,C112:E114,C119:E128,C133:E141,C146:E150,C154:E163,C167:E176,C180:E187,C193:E241,C245:E293,C298:E301,C306:E324,C329:E339,C344:E346,B351:D352,C357:E366,B372:D373,B375:D376,B378:D382,B384:D389,B394:B404,B409:B411)</f>
        <v>8192</v>
      </c>
      <c r="B437" s="646">
        <f>SUM(CO11:CY411)</f>
        <v>0</v>
      </c>
    </row>
  </sheetData>
  <mergeCells count="583">
    <mergeCell ref="A406:A408"/>
    <mergeCell ref="B406:B408"/>
    <mergeCell ref="C406:D406"/>
    <mergeCell ref="E406:E408"/>
    <mergeCell ref="F406:F408"/>
    <mergeCell ref="C407:C408"/>
    <mergeCell ref="D407:D408"/>
    <mergeCell ref="P392:P393"/>
    <mergeCell ref="Q392:Q393"/>
    <mergeCell ref="A390:L390"/>
    <mergeCell ref="A391:A393"/>
    <mergeCell ref="B391:B393"/>
    <mergeCell ref="C391:H391"/>
    <mergeCell ref="I391:J391"/>
    <mergeCell ref="K391:K393"/>
    <mergeCell ref="AA369:AB369"/>
    <mergeCell ref="AC369:AD369"/>
    <mergeCell ref="AE369:AF369"/>
    <mergeCell ref="R392:R393"/>
    <mergeCell ref="S392:S393"/>
    <mergeCell ref="T392:T393"/>
    <mergeCell ref="U392:U393"/>
    <mergeCell ref="L391:L393"/>
    <mergeCell ref="M391:R391"/>
    <mergeCell ref="S391:U391"/>
    <mergeCell ref="C392:E392"/>
    <mergeCell ref="F392:H392"/>
    <mergeCell ref="I392:I393"/>
    <mergeCell ref="J392:J393"/>
    <mergeCell ref="M392:M393"/>
    <mergeCell ref="N392:N393"/>
    <mergeCell ref="O392:O393"/>
    <mergeCell ref="AQ368:AQ370"/>
    <mergeCell ref="AR368:AR370"/>
    <mergeCell ref="AS368:AS370"/>
    <mergeCell ref="E369:F369"/>
    <mergeCell ref="G369:H369"/>
    <mergeCell ref="I369:J369"/>
    <mergeCell ref="K369:L369"/>
    <mergeCell ref="M369:N369"/>
    <mergeCell ref="O369:P369"/>
    <mergeCell ref="Q369:R369"/>
    <mergeCell ref="AM369:AM370"/>
    <mergeCell ref="AN369:AN370"/>
    <mergeCell ref="AO369:AO370"/>
    <mergeCell ref="AP369:AP370"/>
    <mergeCell ref="AG369:AH369"/>
    <mergeCell ref="AI369:AJ369"/>
    <mergeCell ref="AK369:AL369"/>
    <mergeCell ref="A360:A362"/>
    <mergeCell ref="A363:A366"/>
    <mergeCell ref="A368:A370"/>
    <mergeCell ref="B368:D369"/>
    <mergeCell ref="E368:AL368"/>
    <mergeCell ref="AM368:AP368"/>
    <mergeCell ref="S369:T369"/>
    <mergeCell ref="U369:V369"/>
    <mergeCell ref="W369:X369"/>
    <mergeCell ref="Y369:Z369"/>
    <mergeCell ref="AD355:AE355"/>
    <mergeCell ref="AF355:AG355"/>
    <mergeCell ref="AJ355:AJ356"/>
    <mergeCell ref="AK355:AK356"/>
    <mergeCell ref="AL355:AL356"/>
    <mergeCell ref="A357:A359"/>
    <mergeCell ref="AJ354:AL354"/>
    <mergeCell ref="AM354:AM356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A354:A356"/>
    <mergeCell ref="B354:B356"/>
    <mergeCell ref="C354:E355"/>
    <mergeCell ref="F354:AG354"/>
    <mergeCell ref="AH354:AH356"/>
    <mergeCell ref="AI354:AI356"/>
    <mergeCell ref="V355:W355"/>
    <mergeCell ref="X355:Y355"/>
    <mergeCell ref="Z355:AA355"/>
    <mergeCell ref="AB355:AC355"/>
    <mergeCell ref="R348:R350"/>
    <mergeCell ref="S348:S350"/>
    <mergeCell ref="T348:U349"/>
    <mergeCell ref="E349:F349"/>
    <mergeCell ref="G349:H349"/>
    <mergeCell ref="I349:J349"/>
    <mergeCell ref="K349:L349"/>
    <mergeCell ref="M349:N349"/>
    <mergeCell ref="A348:A350"/>
    <mergeCell ref="B348:D349"/>
    <mergeCell ref="E348:M348"/>
    <mergeCell ref="O348:O350"/>
    <mergeCell ref="P348:P350"/>
    <mergeCell ref="Q348:Q350"/>
    <mergeCell ref="AB342:AC342"/>
    <mergeCell ref="AD342:AE342"/>
    <mergeCell ref="AF342:AG342"/>
    <mergeCell ref="A344:B344"/>
    <mergeCell ref="A345:B345"/>
    <mergeCell ref="A346:B346"/>
    <mergeCell ref="AH341:AI342"/>
    <mergeCell ref="AJ341:AJ343"/>
    <mergeCell ref="AK341:AK343"/>
    <mergeCell ref="F342:G342"/>
    <mergeCell ref="H342:I342"/>
    <mergeCell ref="J342:K342"/>
    <mergeCell ref="L342:M342"/>
    <mergeCell ref="N342:O342"/>
    <mergeCell ref="P342:Q342"/>
    <mergeCell ref="R342:S342"/>
    <mergeCell ref="A333:B333"/>
    <mergeCell ref="A334:B334"/>
    <mergeCell ref="A335:A339"/>
    <mergeCell ref="A341:B343"/>
    <mergeCell ref="C341:E342"/>
    <mergeCell ref="F341:AG341"/>
    <mergeCell ref="T342:U342"/>
    <mergeCell ref="V342:W342"/>
    <mergeCell ref="X342:Y342"/>
    <mergeCell ref="Z342:AA342"/>
    <mergeCell ref="A329:A330"/>
    <mergeCell ref="A331:B331"/>
    <mergeCell ref="A332:B332"/>
    <mergeCell ref="Z327:AA327"/>
    <mergeCell ref="AB327:AC327"/>
    <mergeCell ref="AD327:AE327"/>
    <mergeCell ref="AF327:AG327"/>
    <mergeCell ref="AH327:AI327"/>
    <mergeCell ref="AJ327:AK327"/>
    <mergeCell ref="A326:B328"/>
    <mergeCell ref="C326:E327"/>
    <mergeCell ref="AU326:AU328"/>
    <mergeCell ref="AV326:AV328"/>
    <mergeCell ref="AW326:AW328"/>
    <mergeCell ref="F327:G327"/>
    <mergeCell ref="H327:I327"/>
    <mergeCell ref="J327:K327"/>
    <mergeCell ref="L327:M327"/>
    <mergeCell ref="N327:O327"/>
    <mergeCell ref="P327:Q327"/>
    <mergeCell ref="AL327:AM327"/>
    <mergeCell ref="AN327:AO327"/>
    <mergeCell ref="AP327:AQ327"/>
    <mergeCell ref="F326:AQ326"/>
    <mergeCell ref="AR326:AS327"/>
    <mergeCell ref="R327:S327"/>
    <mergeCell ref="T327:U327"/>
    <mergeCell ref="V327:W327"/>
    <mergeCell ref="X327:Y327"/>
    <mergeCell ref="AT326:AT328"/>
    <mergeCell ref="A306:B306"/>
    <mergeCell ref="X304:Y304"/>
    <mergeCell ref="Z304:AA304"/>
    <mergeCell ref="AB304:AC304"/>
    <mergeCell ref="AD304:AE304"/>
    <mergeCell ref="AF304:AG304"/>
    <mergeCell ref="AH304:AI304"/>
    <mergeCell ref="A307:A315"/>
    <mergeCell ref="A316:A324"/>
    <mergeCell ref="AQ303:AR304"/>
    <mergeCell ref="AS303:AS305"/>
    <mergeCell ref="AT303:AT305"/>
    <mergeCell ref="AU303:AU305"/>
    <mergeCell ref="AV303:AV305"/>
    <mergeCell ref="F304:G304"/>
    <mergeCell ref="H304:I304"/>
    <mergeCell ref="J304:K304"/>
    <mergeCell ref="L304:M304"/>
    <mergeCell ref="N304:O304"/>
    <mergeCell ref="AJ304:AK304"/>
    <mergeCell ref="AL304:AM304"/>
    <mergeCell ref="AN304:AN305"/>
    <mergeCell ref="AO304:AO305"/>
    <mergeCell ref="AP304:AP305"/>
    <mergeCell ref="A298:A299"/>
    <mergeCell ref="A300:A301"/>
    <mergeCell ref="A303:B305"/>
    <mergeCell ref="C303:E304"/>
    <mergeCell ref="F303:AM303"/>
    <mergeCell ref="AN303:AP303"/>
    <mergeCell ref="P304:Q304"/>
    <mergeCell ref="R304:S304"/>
    <mergeCell ref="T304:U304"/>
    <mergeCell ref="V304:W304"/>
    <mergeCell ref="C295:E296"/>
    <mergeCell ref="F295:AK295"/>
    <mergeCell ref="AL295:AL297"/>
    <mergeCell ref="AM295:AM297"/>
    <mergeCell ref="AN295:AN297"/>
    <mergeCell ref="AO295:AO297"/>
    <mergeCell ref="F296:G296"/>
    <mergeCell ref="H296:I296"/>
    <mergeCell ref="J296:K296"/>
    <mergeCell ref="L296:M296"/>
    <mergeCell ref="Z296:AA296"/>
    <mergeCell ref="AB296:AC296"/>
    <mergeCell ref="AD296:AE296"/>
    <mergeCell ref="AF296:AG296"/>
    <mergeCell ref="AH296:AI296"/>
    <mergeCell ref="AJ296:AK296"/>
    <mergeCell ref="N296:O296"/>
    <mergeCell ref="P296:Q296"/>
    <mergeCell ref="R296:S296"/>
    <mergeCell ref="T296:U296"/>
    <mergeCell ref="V296:W296"/>
    <mergeCell ref="X296:Y296"/>
    <mergeCell ref="A286:B286"/>
    <mergeCell ref="A287:A291"/>
    <mergeCell ref="A292:B292"/>
    <mergeCell ref="A293:B293"/>
    <mergeCell ref="A295:A297"/>
    <mergeCell ref="B295:B297"/>
    <mergeCell ref="A274:A278"/>
    <mergeCell ref="A279:A281"/>
    <mergeCell ref="A282:B282"/>
    <mergeCell ref="A283:B283"/>
    <mergeCell ref="A284:B284"/>
    <mergeCell ref="A285:B285"/>
    <mergeCell ref="A251:A252"/>
    <mergeCell ref="A253:B253"/>
    <mergeCell ref="A254:A255"/>
    <mergeCell ref="A257:A264"/>
    <mergeCell ref="A265:A269"/>
    <mergeCell ref="A270:A273"/>
    <mergeCell ref="AW243:AW244"/>
    <mergeCell ref="AX243:AX244"/>
    <mergeCell ref="A245:B245"/>
    <mergeCell ref="A246:B246"/>
    <mergeCell ref="A247:A248"/>
    <mergeCell ref="A249:A250"/>
    <mergeCell ref="AN243:AP243"/>
    <mergeCell ref="AQ243:AQ244"/>
    <mergeCell ref="AR243:AR244"/>
    <mergeCell ref="AS243:AT243"/>
    <mergeCell ref="AU243:AU244"/>
    <mergeCell ref="AV243:AV244"/>
    <mergeCell ref="AB243:AC243"/>
    <mergeCell ref="AD243:AE243"/>
    <mergeCell ref="AF243:AG243"/>
    <mergeCell ref="AH243:AI243"/>
    <mergeCell ref="AJ243:AK243"/>
    <mergeCell ref="AL243:AM243"/>
    <mergeCell ref="P243:Q243"/>
    <mergeCell ref="R243:S243"/>
    <mergeCell ref="T243:U243"/>
    <mergeCell ref="V243:W243"/>
    <mergeCell ref="X243:Y243"/>
    <mergeCell ref="Z243:AA243"/>
    <mergeCell ref="C243:E243"/>
    <mergeCell ref="F243:G243"/>
    <mergeCell ref="H243:I243"/>
    <mergeCell ref="J243:K243"/>
    <mergeCell ref="L243:M243"/>
    <mergeCell ref="N243:O243"/>
    <mergeCell ref="A233:B233"/>
    <mergeCell ref="A234:B234"/>
    <mergeCell ref="A235:A239"/>
    <mergeCell ref="A240:B240"/>
    <mergeCell ref="A241:B241"/>
    <mergeCell ref="A243:B244"/>
    <mergeCell ref="A218:A221"/>
    <mergeCell ref="A222:A226"/>
    <mergeCell ref="A227:A229"/>
    <mergeCell ref="A230:B230"/>
    <mergeCell ref="A231:B231"/>
    <mergeCell ref="A232:B232"/>
    <mergeCell ref="A197:A198"/>
    <mergeCell ref="A199:A200"/>
    <mergeCell ref="A201:B201"/>
    <mergeCell ref="A202:A203"/>
    <mergeCell ref="A205:A212"/>
    <mergeCell ref="A213:A217"/>
    <mergeCell ref="AT191:AU191"/>
    <mergeCell ref="AV191:AW191"/>
    <mergeCell ref="AX191:AX192"/>
    <mergeCell ref="A193:B193"/>
    <mergeCell ref="A194:B194"/>
    <mergeCell ref="A195:A196"/>
    <mergeCell ref="AL191:AM191"/>
    <mergeCell ref="AN191:AN192"/>
    <mergeCell ref="AO191:AO192"/>
    <mergeCell ref="AP191:AQ191"/>
    <mergeCell ref="AR191:AR192"/>
    <mergeCell ref="AS191:AS192"/>
    <mergeCell ref="Z191:AA191"/>
    <mergeCell ref="AB191:AC191"/>
    <mergeCell ref="AD191:AE191"/>
    <mergeCell ref="AF191:AG191"/>
    <mergeCell ref="AH191:AI191"/>
    <mergeCell ref="AJ191:AK191"/>
    <mergeCell ref="P191:Q191"/>
    <mergeCell ref="R191:S191"/>
    <mergeCell ref="T191:U191"/>
    <mergeCell ref="V191:W191"/>
    <mergeCell ref="X191:Y191"/>
    <mergeCell ref="P178:P179"/>
    <mergeCell ref="Q178:Q179"/>
    <mergeCell ref="A180:A183"/>
    <mergeCell ref="A184:A187"/>
    <mergeCell ref="A191:B192"/>
    <mergeCell ref="C191:E191"/>
    <mergeCell ref="F191:G191"/>
    <mergeCell ref="H191:I191"/>
    <mergeCell ref="J191:K191"/>
    <mergeCell ref="L191:M191"/>
    <mergeCell ref="C178:E178"/>
    <mergeCell ref="F178:G178"/>
    <mergeCell ref="H178:I178"/>
    <mergeCell ref="J178:K178"/>
    <mergeCell ref="L178:M178"/>
    <mergeCell ref="N178:O178"/>
    <mergeCell ref="A170:B170"/>
    <mergeCell ref="A171:A174"/>
    <mergeCell ref="A175:B175"/>
    <mergeCell ref="A176:B176"/>
    <mergeCell ref="A178:B179"/>
    <mergeCell ref="H165:I165"/>
    <mergeCell ref="J165:K165"/>
    <mergeCell ref="L165:M165"/>
    <mergeCell ref="N191:O191"/>
    <mergeCell ref="Q165:Q166"/>
    <mergeCell ref="R165:R166"/>
    <mergeCell ref="A158:A161"/>
    <mergeCell ref="A162:B162"/>
    <mergeCell ref="A163:B163"/>
    <mergeCell ref="A165:B166"/>
    <mergeCell ref="C165:E165"/>
    <mergeCell ref="F165:G165"/>
    <mergeCell ref="A167:A169"/>
    <mergeCell ref="A154:A156"/>
    <mergeCell ref="A157:B157"/>
    <mergeCell ref="A148:A149"/>
    <mergeCell ref="A150:B150"/>
    <mergeCell ref="A152:B153"/>
    <mergeCell ref="C152:E152"/>
    <mergeCell ref="F152:G152"/>
    <mergeCell ref="H152:I152"/>
    <mergeCell ref="N165:P165"/>
    <mergeCell ref="A146:B146"/>
    <mergeCell ref="A147:B147"/>
    <mergeCell ref="Z144:AA144"/>
    <mergeCell ref="AB144:AC144"/>
    <mergeCell ref="AD144:AE144"/>
    <mergeCell ref="AF144:AG144"/>
    <mergeCell ref="AH144:AI144"/>
    <mergeCell ref="AJ144:AK144"/>
    <mergeCell ref="J152:K152"/>
    <mergeCell ref="L152:M152"/>
    <mergeCell ref="N152:N153"/>
    <mergeCell ref="O152:O153"/>
    <mergeCell ref="AN143:AP143"/>
    <mergeCell ref="AQ143:AQ145"/>
    <mergeCell ref="AR143:AR145"/>
    <mergeCell ref="F144:G144"/>
    <mergeCell ref="H144:I144"/>
    <mergeCell ref="J144:K144"/>
    <mergeCell ref="L144:M144"/>
    <mergeCell ref="N144:O144"/>
    <mergeCell ref="P144:Q144"/>
    <mergeCell ref="R144:S144"/>
    <mergeCell ref="AL144:AM144"/>
    <mergeCell ref="AN144:AN145"/>
    <mergeCell ref="AO144:AO145"/>
    <mergeCell ref="AP144:AP145"/>
    <mergeCell ref="A133:B133"/>
    <mergeCell ref="A134:A141"/>
    <mergeCell ref="A143:B145"/>
    <mergeCell ref="C143:E144"/>
    <mergeCell ref="F143:AM143"/>
    <mergeCell ref="T144:U144"/>
    <mergeCell ref="V144:W144"/>
    <mergeCell ref="X144:Y144"/>
    <mergeCell ref="Z131:AA131"/>
    <mergeCell ref="AB131:AC131"/>
    <mergeCell ref="AD131:AE131"/>
    <mergeCell ref="AF131:AG131"/>
    <mergeCell ref="AH131:AH132"/>
    <mergeCell ref="AI131:AI132"/>
    <mergeCell ref="AH130:AK130"/>
    <mergeCell ref="AL130:AL132"/>
    <mergeCell ref="AM130:AM132"/>
    <mergeCell ref="F131:G131"/>
    <mergeCell ref="H131:I131"/>
    <mergeCell ref="J131:K131"/>
    <mergeCell ref="L131:M131"/>
    <mergeCell ref="N131:O131"/>
    <mergeCell ref="P131:Q131"/>
    <mergeCell ref="R131:S131"/>
    <mergeCell ref="AJ131:AJ132"/>
    <mergeCell ref="AK131:AK132"/>
    <mergeCell ref="A119:B119"/>
    <mergeCell ref="A120:A127"/>
    <mergeCell ref="A128:B128"/>
    <mergeCell ref="A130:B132"/>
    <mergeCell ref="C130:E131"/>
    <mergeCell ref="F130:AG130"/>
    <mergeCell ref="T131:U131"/>
    <mergeCell ref="V131:W131"/>
    <mergeCell ref="X131:Y131"/>
    <mergeCell ref="F116:AG116"/>
    <mergeCell ref="AH116:AH118"/>
    <mergeCell ref="AI116:AI118"/>
    <mergeCell ref="F117:G117"/>
    <mergeCell ref="H117:I117"/>
    <mergeCell ref="J117:K117"/>
    <mergeCell ref="L117:M117"/>
    <mergeCell ref="N117:O117"/>
    <mergeCell ref="P117:Q117"/>
    <mergeCell ref="R117:S117"/>
    <mergeCell ref="AF117:AG117"/>
    <mergeCell ref="T117:U117"/>
    <mergeCell ref="V117:W117"/>
    <mergeCell ref="X117:Y117"/>
    <mergeCell ref="Z117:AA117"/>
    <mergeCell ref="AB117:AC117"/>
    <mergeCell ref="AD117:AE117"/>
    <mergeCell ref="A111:B111"/>
    <mergeCell ref="A112:B112"/>
    <mergeCell ref="A113:B113"/>
    <mergeCell ref="A114:B114"/>
    <mergeCell ref="A116:B118"/>
    <mergeCell ref="C116:E117"/>
    <mergeCell ref="A106:B106"/>
    <mergeCell ref="A108:B110"/>
    <mergeCell ref="C108:E109"/>
    <mergeCell ref="F108:M108"/>
    <mergeCell ref="F109:G109"/>
    <mergeCell ref="H109:I109"/>
    <mergeCell ref="J109:K109"/>
    <mergeCell ref="L109:M109"/>
    <mergeCell ref="AB101:AC101"/>
    <mergeCell ref="AD101:AG101"/>
    <mergeCell ref="AH101:AI101"/>
    <mergeCell ref="A103:B103"/>
    <mergeCell ref="A104:B104"/>
    <mergeCell ref="A105:B105"/>
    <mergeCell ref="A100:B102"/>
    <mergeCell ref="C100:E101"/>
    <mergeCell ref="AJ100:AJ102"/>
    <mergeCell ref="AK100:AK102"/>
    <mergeCell ref="AL100:AL102"/>
    <mergeCell ref="F101:G101"/>
    <mergeCell ref="H101:I101"/>
    <mergeCell ref="J101:K101"/>
    <mergeCell ref="L101:M101"/>
    <mergeCell ref="N101:O101"/>
    <mergeCell ref="P101:Q101"/>
    <mergeCell ref="R101:S101"/>
    <mergeCell ref="F100:Q100"/>
    <mergeCell ref="R100:W100"/>
    <mergeCell ref="X100:AC100"/>
    <mergeCell ref="AD100:AI100"/>
    <mergeCell ref="T101:U101"/>
    <mergeCell ref="V101:W101"/>
    <mergeCell ref="X101:Y101"/>
    <mergeCell ref="Z101:AA101"/>
    <mergeCell ref="A95:B95"/>
    <mergeCell ref="A96:B96"/>
    <mergeCell ref="A97:B97"/>
    <mergeCell ref="A98:B98"/>
    <mergeCell ref="Z93:AA93"/>
    <mergeCell ref="AB93:AC93"/>
    <mergeCell ref="AD93:AE93"/>
    <mergeCell ref="AF93:AG93"/>
    <mergeCell ref="AH93:AI93"/>
    <mergeCell ref="N93:O93"/>
    <mergeCell ref="P93:Q93"/>
    <mergeCell ref="R93:S93"/>
    <mergeCell ref="T93:U93"/>
    <mergeCell ref="V93:W93"/>
    <mergeCell ref="X93:Y93"/>
    <mergeCell ref="A91:B94"/>
    <mergeCell ref="C91:E93"/>
    <mergeCell ref="AW91:AW94"/>
    <mergeCell ref="F92:Q92"/>
    <mergeCell ref="R92:W92"/>
    <mergeCell ref="X92:AC92"/>
    <mergeCell ref="AD92:AO92"/>
    <mergeCell ref="AP92:AP94"/>
    <mergeCell ref="AQ92:AQ94"/>
    <mergeCell ref="AR92:AR94"/>
    <mergeCell ref="AS92:AS94"/>
    <mergeCell ref="AT92:AT94"/>
    <mergeCell ref="F91:AC91"/>
    <mergeCell ref="AD91:AT91"/>
    <mergeCell ref="AU91:AU94"/>
    <mergeCell ref="AV91:AV94"/>
    <mergeCell ref="F93:G93"/>
    <mergeCell ref="H93:I93"/>
    <mergeCell ref="J93:K93"/>
    <mergeCell ref="L93:M93"/>
    <mergeCell ref="AL93:AM93"/>
    <mergeCell ref="AN93:AO93"/>
    <mergeCell ref="AJ93:AK93"/>
    <mergeCell ref="A78:B78"/>
    <mergeCell ref="A79:A80"/>
    <mergeCell ref="A81:A82"/>
    <mergeCell ref="A83:B83"/>
    <mergeCell ref="A88:B88"/>
    <mergeCell ref="A89:B89"/>
    <mergeCell ref="A64:B64"/>
    <mergeCell ref="A65:B65"/>
    <mergeCell ref="A66:A72"/>
    <mergeCell ref="A73:A74"/>
    <mergeCell ref="A75:A76"/>
    <mergeCell ref="A77:B77"/>
    <mergeCell ref="A61:B62"/>
    <mergeCell ref="C61:C62"/>
    <mergeCell ref="D61:P61"/>
    <mergeCell ref="Q61:Q62"/>
    <mergeCell ref="R61:R62"/>
    <mergeCell ref="A63:B63"/>
    <mergeCell ref="S53:T53"/>
    <mergeCell ref="U53:W53"/>
    <mergeCell ref="X53:X54"/>
    <mergeCell ref="A55:A56"/>
    <mergeCell ref="A57:A58"/>
    <mergeCell ref="A59:B59"/>
    <mergeCell ref="A51:B51"/>
    <mergeCell ref="A53:B54"/>
    <mergeCell ref="C53:C54"/>
    <mergeCell ref="D53:P53"/>
    <mergeCell ref="Q53:Q54"/>
    <mergeCell ref="R53:R54"/>
    <mergeCell ref="A37:B37"/>
    <mergeCell ref="A38:A44"/>
    <mergeCell ref="A45:A46"/>
    <mergeCell ref="A47:A48"/>
    <mergeCell ref="A49:B49"/>
    <mergeCell ref="A50:B50"/>
    <mergeCell ref="V33:V34"/>
    <mergeCell ref="W33:W34"/>
    <mergeCell ref="X33:Z33"/>
    <mergeCell ref="AA33:AA34"/>
    <mergeCell ref="A35:B35"/>
    <mergeCell ref="A36:B36"/>
    <mergeCell ref="C33:C34"/>
    <mergeCell ref="D33:P33"/>
    <mergeCell ref="Q33:Q34"/>
    <mergeCell ref="R33:R34"/>
    <mergeCell ref="S33:S34"/>
    <mergeCell ref="T33:U33"/>
    <mergeCell ref="A27:B27"/>
    <mergeCell ref="A28:B28"/>
    <mergeCell ref="A29:B29"/>
    <mergeCell ref="A30:B30"/>
    <mergeCell ref="A31:B31"/>
    <mergeCell ref="A33:B34"/>
    <mergeCell ref="A21:B21"/>
    <mergeCell ref="A22:B22"/>
    <mergeCell ref="A23:B23"/>
    <mergeCell ref="A24:B24"/>
    <mergeCell ref="A25:B25"/>
    <mergeCell ref="A26:B26"/>
    <mergeCell ref="D16:D17"/>
    <mergeCell ref="E16:E17"/>
    <mergeCell ref="F16:F17"/>
    <mergeCell ref="A18:B18"/>
    <mergeCell ref="A19:B19"/>
    <mergeCell ref="A20:B20"/>
    <mergeCell ref="A11:B11"/>
    <mergeCell ref="A12:B12"/>
    <mergeCell ref="A13:B13"/>
    <mergeCell ref="A14:B14"/>
    <mergeCell ref="A16:B17"/>
    <mergeCell ref="C16:C17"/>
    <mergeCell ref="Q9:Q10"/>
    <mergeCell ref="R9:R10"/>
    <mergeCell ref="S9:T9"/>
    <mergeCell ref="U9:U10"/>
    <mergeCell ref="V9:V10"/>
    <mergeCell ref="W9:X9"/>
    <mergeCell ref="A6:P6"/>
    <mergeCell ref="A9:B10"/>
    <mergeCell ref="C9:C10"/>
    <mergeCell ref="D9:N9"/>
    <mergeCell ref="O9:O10"/>
    <mergeCell ref="P9:P10"/>
  </mergeCells>
  <dataValidations count="11">
    <dataValidation type="whole" allowBlank="1" showInputMessage="1" showErrorMessage="1" sqref="J396:J398 M394:U394 M400:U404" xr:uid="{00000000-0002-0000-0000-000000000000}">
      <formula1>0</formula1>
      <formula2>9.99999999999999E+34</formula2>
    </dataValidation>
    <dataValidation type="whole" allowBlank="1" showInputMessage="1" showErrorMessage="1" sqref="F95:AW98" xr:uid="{00000000-0002-0000-0000-000001000000}">
      <formula1>0</formula1>
      <formula2>9.99999999999999E+39</formula2>
    </dataValidation>
    <dataValidation type="whole" allowBlank="1" showInputMessage="1" showErrorMessage="1" sqref="D64:R83" xr:uid="{00000000-0002-0000-0000-000002000000}">
      <formula1>0</formula1>
      <formula2>9.99999999999999E+28</formula2>
    </dataValidation>
    <dataValidation type="whole" allowBlank="1" showInputMessage="1" showErrorMessage="1" sqref="D36:M51 O36:AA51 N36 N38:N51" xr:uid="{00000000-0002-0000-0000-000003000000}">
      <formula1>0</formula1>
      <formula2>9.99999999999999E+32</formula2>
    </dataValidation>
    <dataValidation type="whole" operator="equal" allowBlank="1" showInputMessage="1" showErrorMessage="1" error="Valor no Permitido" sqref="B371:AS371 B374:AS374 B377:AS377 B383:AS383 J395" xr:uid="{00000000-0002-0000-0000-000004000000}">
      <formula1>0</formula1>
    </dataValidation>
    <dataValidation type="whole" operator="equal" allowBlank="1" showInputMessage="1" showErrorMessage="1" sqref="C194:E194 D208 D329 N37 C246:E246" xr:uid="{00000000-0002-0000-0000-000005000000}">
      <formula1>0</formula1>
    </dataValidation>
    <dataValidation type="whole" operator="greaterThanOrEqual" allowBlank="1" showInputMessage="1" showErrorMessage="1" error="Valor no Permitido" sqref="C399:U399 B384:AS389 B372:AS373 B375:AS376 B378:AS382 K395:U395 B395:B402 C395:I395 B409:B411" xr:uid="{00000000-0002-0000-0000-000006000000}">
      <formula1>0</formula1>
    </dataValidation>
    <dataValidation allowBlank="1" showInputMessage="1" showErrorMessage="1" errorTitle="Error de ingreso" error="Debe ingresar sólo números enteros positivos." sqref="AA33:AA34 X33 X53:X54 U53" xr:uid="{00000000-0002-0000-0000-000007000000}"/>
    <dataValidation type="whole" allowBlank="1" showInputMessage="1" showErrorMessage="1" sqref="F184:Q187 F180:Q182" xr:uid="{00000000-0002-0000-0000-000008000000}">
      <formula1>0</formula1>
      <formula2>9.99999999999999E+38</formula2>
    </dataValidation>
    <dataValidation type="whole" allowBlank="1" showInputMessage="1" showErrorMessage="1" sqref="E351:U352" xr:uid="{00000000-0002-0000-0000-000009000000}">
      <formula1>0</formula1>
      <formula2>9.99999999999999E+35</formula2>
    </dataValidation>
    <dataValidation type="whole" operator="greaterThanOrEqual" allowBlank="1" showInputMessage="1" showErrorMessage="1" sqref="F329:AW339 F103:AL106 F357:AM366 D11:X14 B86:D86 F133:AM141 F119:AI128 F111:M114 F154:O156 F158:O161 F146:AR150 D89:E89 F167:R169 F298:AO301 F193:AX241 D55:X59 C18:F31 D52:U52 F171:R174 F245:AX293 F307:AV324 F344:AK346 C394:L394 C396:I398 C400:L404 K396:U398 C409:F411" xr:uid="{00000000-0002-0000-0000-00000A000000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Z437"/>
  <sheetViews>
    <sheetView topLeftCell="A208" workbookViewId="0">
      <selection activeCell="A230" sqref="A230:B230"/>
    </sheetView>
  </sheetViews>
  <sheetFormatPr baseColWidth="10" defaultColWidth="11.42578125" defaultRowHeight="15" x14ac:dyDescent="0.25"/>
  <cols>
    <col min="1" max="1" width="41.7109375" customWidth="1"/>
    <col min="2" max="2" width="37.42578125" customWidth="1"/>
    <col min="3" max="3" width="12.140625" customWidth="1"/>
    <col min="14" max="14" width="12.7109375" customWidth="1"/>
    <col min="15" max="15" width="13.7109375" customWidth="1"/>
    <col min="16" max="16" width="15.85546875" customWidth="1"/>
    <col min="17" max="17" width="12.5703125" customWidth="1"/>
    <col min="18" max="18" width="12.85546875" customWidth="1"/>
    <col min="20" max="20" width="11.85546875" customWidth="1"/>
    <col min="21" max="21" width="11.5703125" customWidth="1"/>
    <col min="22" max="22" width="12.28515625" customWidth="1"/>
    <col min="23" max="23" width="13.140625" customWidth="1"/>
    <col min="24" max="24" width="13.5703125" customWidth="1"/>
    <col min="35" max="35" width="10.7109375" customWidth="1"/>
    <col min="36" max="36" width="11.5703125" customWidth="1"/>
    <col min="37" max="37" width="10.42578125" customWidth="1"/>
    <col min="39" max="39" width="12.28515625" customWidth="1"/>
    <col min="40" max="40" width="12.5703125" customWidth="1"/>
    <col min="41" max="41" width="13.7109375" customWidth="1"/>
    <col min="42" max="42" width="12.5703125" customWidth="1"/>
    <col min="46" max="46" width="11.140625" customWidth="1"/>
    <col min="49" max="50" width="12.5703125" customWidth="1"/>
    <col min="66" max="67" width="11.42578125" customWidth="1"/>
    <col min="76" max="77" width="0" hidden="1" customWidth="1"/>
    <col min="78" max="104" width="11.42578125" hidden="1" customWidth="1"/>
  </cols>
  <sheetData>
    <row r="1" spans="1:102" x14ac:dyDescent="0.25">
      <c r="A1" s="1" t="s">
        <v>0</v>
      </c>
    </row>
    <row r="2" spans="1:102" x14ac:dyDescent="0.25">
      <c r="A2" s="1" t="str">
        <f>CONCATENATE("COMUNA: ",[2]NOMBRE!B2," (",[2]NOMBRE!C2,[2]NOMBRE!D2,[2]NOMBRE!E2,[2]NOMBRE!F2,[2]NOMBRE!G2,")")</f>
        <v>COMUNA: LINARES (07401)</v>
      </c>
    </row>
    <row r="3" spans="1:102" x14ac:dyDescent="0.25">
      <c r="A3" s="1" t="str">
        <f>CONCATENATE("ESTABLECIMIENTO/ESTRATEGIA: ", [2]NOMBRE!B3," (",[2]NOMBRE!C3,[2]NOMBRE!D3,[2]NOMBRE!E3,[2]NOMBRE!F3,[2]NOMBRE!G3,[2]NOMBRE!H3,")")</f>
        <v>ESTABLECIMIENTO/ESTRATEGIA: HOSPITAL PRESIDENTE CARLOS IBAÑEZ DEL CAMPO (116108)</v>
      </c>
    </row>
    <row r="4" spans="1:102" x14ac:dyDescent="0.25">
      <c r="A4" s="1" t="str">
        <f>CONCATENATE("MES: ",[2]NOMBRE!B6," (",[2]NOMBRE!C6,[2]NOMBRE!D6,")")</f>
        <v>MES: ENERO (01)</v>
      </c>
    </row>
    <row r="5" spans="1:102" x14ac:dyDescent="0.25">
      <c r="A5" s="1" t="str">
        <f>CONCATENATE("AÑO: ",[2]NOMBRE!B7)</f>
        <v>AÑO: 2025</v>
      </c>
    </row>
    <row r="6" spans="1:102" ht="15" customHeight="1" x14ac:dyDescent="0.25">
      <c r="A6" s="2991" t="s">
        <v>1</v>
      </c>
      <c r="B6" s="2991"/>
      <c r="C6" s="2991"/>
      <c r="D6" s="2991"/>
      <c r="E6" s="2991"/>
      <c r="F6" s="2991"/>
      <c r="G6" s="2991"/>
      <c r="H6" s="2991"/>
      <c r="I6" s="2991"/>
      <c r="J6" s="2991"/>
      <c r="K6" s="2991"/>
      <c r="L6" s="2991"/>
      <c r="M6" s="2991"/>
      <c r="N6" s="2991"/>
      <c r="O6" s="2991"/>
      <c r="P6" s="2991"/>
    </row>
    <row r="8" spans="1:102" x14ac:dyDescent="0.25">
      <c r="A8" s="2" t="s">
        <v>2</v>
      </c>
    </row>
    <row r="9" spans="1:102" ht="15" customHeight="1" x14ac:dyDescent="0.25">
      <c r="A9" s="3272" t="s">
        <v>3</v>
      </c>
      <c r="B9" s="2987"/>
      <c r="C9" s="3274" t="s">
        <v>4</v>
      </c>
      <c r="D9" s="3275" t="s">
        <v>5</v>
      </c>
      <c r="E9" s="3276"/>
      <c r="F9" s="3276"/>
      <c r="G9" s="3276"/>
      <c r="H9" s="3276"/>
      <c r="I9" s="3276"/>
      <c r="J9" s="3276"/>
      <c r="K9" s="3276"/>
      <c r="L9" s="3276"/>
      <c r="M9" s="3276"/>
      <c r="N9" s="3277"/>
      <c r="O9" s="3278" t="s">
        <v>6</v>
      </c>
      <c r="P9" s="3267" t="s">
        <v>7</v>
      </c>
      <c r="Q9" s="3267" t="s">
        <v>8</v>
      </c>
      <c r="R9" s="3268" t="s">
        <v>9</v>
      </c>
      <c r="S9" s="2986" t="s">
        <v>10</v>
      </c>
      <c r="T9" s="2986"/>
      <c r="U9" s="3267" t="s">
        <v>11</v>
      </c>
      <c r="V9" s="2987" t="s">
        <v>12</v>
      </c>
      <c r="W9" s="3270" t="s">
        <v>13</v>
      </c>
      <c r="X9" s="3271"/>
    </row>
    <row r="10" spans="1:102" ht="21" x14ac:dyDescent="0.25">
      <c r="A10" s="3273"/>
      <c r="B10" s="2994"/>
      <c r="C10" s="2996"/>
      <c r="D10" s="765" t="s">
        <v>14</v>
      </c>
      <c r="E10" s="779" t="s">
        <v>15</v>
      </c>
      <c r="F10" s="802" t="s">
        <v>16</v>
      </c>
      <c r="G10" s="802" t="s">
        <v>17</v>
      </c>
      <c r="H10" s="802" t="s">
        <v>18</v>
      </c>
      <c r="I10" s="802" t="s">
        <v>19</v>
      </c>
      <c r="J10" s="802" t="s">
        <v>20</v>
      </c>
      <c r="K10" s="802" t="s">
        <v>21</v>
      </c>
      <c r="L10" s="802" t="s">
        <v>22</v>
      </c>
      <c r="M10" s="802" t="s">
        <v>23</v>
      </c>
      <c r="N10" s="767" t="s">
        <v>24</v>
      </c>
      <c r="O10" s="3001"/>
      <c r="P10" s="2983"/>
      <c r="Q10" s="2983"/>
      <c r="R10" s="2985"/>
      <c r="S10" s="7" t="s">
        <v>25</v>
      </c>
      <c r="T10" s="7" t="s">
        <v>26</v>
      </c>
      <c r="U10" s="2983"/>
      <c r="V10" s="3269"/>
      <c r="W10" s="765" t="s">
        <v>27</v>
      </c>
      <c r="X10" s="721" t="s">
        <v>28</v>
      </c>
    </row>
    <row r="11" spans="1:102" x14ac:dyDescent="0.25">
      <c r="A11" s="3285" t="s">
        <v>29</v>
      </c>
      <c r="B11" s="3285"/>
      <c r="C11" s="803">
        <f>SUM(D11:N11)</f>
        <v>0</v>
      </c>
      <c r="D11" s="750"/>
      <c r="E11" s="759"/>
      <c r="F11" s="699"/>
      <c r="G11" s="699"/>
      <c r="H11" s="699"/>
      <c r="I11" s="699"/>
      <c r="J11" s="699"/>
      <c r="K11" s="699"/>
      <c r="L11" s="699"/>
      <c r="M11" s="804"/>
      <c r="N11" s="701"/>
      <c r="O11" s="751"/>
      <c r="P11" s="699"/>
      <c r="Q11" s="699"/>
      <c r="R11" s="16"/>
      <c r="S11" s="16"/>
      <c r="T11" s="16"/>
      <c r="U11" s="16"/>
      <c r="V11" s="769"/>
      <c r="W11" s="750"/>
      <c r="X11" s="769"/>
      <c r="Y11" t="str">
        <f>CA11&amp;CB11&amp;CC11&amp;CD11&amp;CE11&amp;CF11&amp;CG11&amp;CH11&amp;CI11&amp;CJ11</f>
        <v/>
      </c>
      <c r="CA11" s="18" t="str">
        <f>IF(AND($C11&gt;0,O11="")," * No olvide digitar la variable Víctima de Violencia de Género. Digite Cero si no tiene.",IF(O11&gt;$C11," * La variable Víctima de Violencia de Género No puede ser mayor al Total.",""))</f>
        <v/>
      </c>
      <c r="CB11" s="18" t="str">
        <f>IF(AND(C11&gt;0,P11=""),"  * No olvide digitar la variable Ingresos por Traslados. Digite Cero si no tiene.",IF(P11&gt;C11,"  * La variable Ingresos por Traslados No puede ser mayor al Total.",""))</f>
        <v/>
      </c>
      <c r="CC11" s="18" t="str">
        <f>IF(AND($C11&gt;0,Q11="")," * No olvide digitar la variable Ingresos con Control Precoz Extrasistema. Digite Cero si no tiene.",IF(Q11&gt;$C11," * La variable Ingresos con Control Precoz Extrasistema No puede ser mayor al Total.",""))</f>
        <v/>
      </c>
      <c r="CD11" s="18" t="str">
        <f>IF(AND($C11&gt;0,R11="")," * No olvide digitar la variable Derivación por IVE causal 3 &lt;14 años. Digite Cero si no tiene.",IF(R11&gt;$C11," * La variable Derivación por IVE causal 3 &lt;14 años No puede ser mayor al Total.",""))</f>
        <v/>
      </c>
      <c r="CE11" s="18" t="str">
        <f>IF(AND($C11&gt;0,S11=""),"  * No olvide digitar la variable Trans masculino. Digite Cero si no tiene.",IF(S11&gt;$C11,"  * La variable Trans masculino No puede ser mayor al Total.",""))</f>
        <v/>
      </c>
      <c r="CF11" s="18" t="str">
        <f>IF(AND($C11&gt;0,T11=""),"  * No olvide digitar la variable No binarie. Digite Cero si no tiene.",IF(T11&gt;$C11," * La variable No binarie No puede ser mayor al Total.",""))</f>
        <v/>
      </c>
      <c r="CG11" s="18" t="str">
        <f>IF(AND($C11&gt;0,U11="")," * No olvide digitar la variable Personas con discapacidad. Digite Cero si no tiene.",IF(U11&gt;$C11," *La variable Personas con discapacidad No puede ser mayor al Total.",""))</f>
        <v/>
      </c>
      <c r="CH11" s="18" t="str">
        <f>IF(AND($C11&gt;0,V11="")," * No olvide digitar la variable Pueblos Originarios. Digite Cero si no tiene.",IF(V11&gt;$C11," *La variable Pueblos Originarios No puede ser mayor al Total.",""))</f>
        <v/>
      </c>
      <c r="CI11" s="18" t="str">
        <f>IF(AND($D11+E11+F11&gt;0,W11="")," * No olvide digitar la variable Migrantes Menor de 20 años. Digite Cero si no tiene.",IF(W11&gt;$D11+E11+F11," * La variable Migrantes Menor de 20 años No puede ser mayor a la suma del grupo Migrantes Menor de 20 años.",""))</f>
        <v/>
      </c>
      <c r="CJ11" s="18" t="str">
        <f>IF(AND($H11+I11+J11+K11+L11+M11+N11&gt;0,X11="")," * No olvide digitar la variable Migrantes 20 y más años. Digite Cero si no tiene.",IF(H11+I11+J11+K11+L11+M11+N11&lt;$X11," * La variable Migrantes 20 y más años No puede ser mayor a la suma del grupo Migrantes 20 y más años.",""))</f>
        <v/>
      </c>
      <c r="CO11" s="19">
        <f t="shared" ref="CO11:CQ14" si="0">IF(AND($C11&gt;0,O11=""),1,IF(O11&gt;$C11,1,0))</f>
        <v>0</v>
      </c>
      <c r="CP11" s="19">
        <f t="shared" si="0"/>
        <v>0</v>
      </c>
      <c r="CQ11" s="19">
        <f t="shared" si="0"/>
        <v>0</v>
      </c>
      <c r="CR11" s="20">
        <f>IF(R11&gt;$E11+D11,1,0)</f>
        <v>0</v>
      </c>
      <c r="CS11" s="19">
        <f t="shared" ref="CS11:CV14" si="1">IF(AND($C11&gt;0,S11=""),1,IF(S11&gt;$C11,1,0))</f>
        <v>0</v>
      </c>
      <c r="CT11" s="19">
        <f t="shared" si="1"/>
        <v>0</v>
      </c>
      <c r="CU11" s="19">
        <f t="shared" si="1"/>
        <v>0</v>
      </c>
      <c r="CV11" s="19">
        <f t="shared" si="1"/>
        <v>0</v>
      </c>
      <c r="CW11" s="19">
        <f>IF(AND(D11+E11+F11&gt;0,W11=""),1,IF(W11&gt;D11+E11+F11,1,0))</f>
        <v>0</v>
      </c>
      <c r="CX11" s="19">
        <f>IF(AND($H11+I11+J11+K11+L11+M11+N1&gt;0,X11=""),1,IF(H11+I11+J11+K11+L11+M11+N11&lt;X11,1,0))</f>
        <v>0</v>
      </c>
    </row>
    <row r="12" spans="1:102" x14ac:dyDescent="0.25">
      <c r="A12" s="3013" t="s">
        <v>30</v>
      </c>
      <c r="B12" s="3013"/>
      <c r="C12" s="21">
        <f t="shared" ref="C12:C14" si="2">SUM(D12:N12)</f>
        <v>0</v>
      </c>
      <c r="D12" s="22"/>
      <c r="E12" s="23"/>
      <c r="F12" s="24"/>
      <c r="G12" s="24"/>
      <c r="H12" s="24"/>
      <c r="I12" s="24"/>
      <c r="J12" s="24"/>
      <c r="K12" s="24"/>
      <c r="L12" s="24"/>
      <c r="M12" s="25"/>
      <c r="N12" s="26"/>
      <c r="O12" s="27"/>
      <c r="P12" s="24"/>
      <c r="Q12" s="24"/>
      <c r="R12" s="16"/>
      <c r="S12" s="16"/>
      <c r="T12" s="16"/>
      <c r="U12" s="16"/>
      <c r="V12" s="28"/>
      <c r="W12" s="22"/>
      <c r="X12" s="28"/>
      <c r="Y12" t="str">
        <f t="shared" ref="Y12:Y14" si="3">CA12&amp;CB12&amp;CC12&amp;CD12&amp;CE12&amp;CF12&amp;CG12&amp;CH12&amp;CI12&amp;CJ12</f>
        <v/>
      </c>
      <c r="CA12" s="18" t="str">
        <f t="shared" ref="CA12:CA14" si="4">IF(AND($C12&gt;0,O12="")," * No olvide digitar la variable Víctima de Violencia de Género. Digite Cero si no tiene.",IF(O12&gt;$C12," * La variable Víctima de Violencia de Género No puede ser mayor al Total.",""))</f>
        <v/>
      </c>
      <c r="CB12" s="18" t="str">
        <f t="shared" ref="CB12:CB14" si="5">IF(AND(C12&gt;0,P12=""),"  * No olvide digitar la variable Ingresos por Traslados. Digite Cero si no tiene.",IF(P12&gt;C12,"  * La variable Ingresos por Traslados No puede ser mayor al Total.",""))</f>
        <v/>
      </c>
      <c r="CC12" s="18" t="str">
        <f t="shared" ref="CC12:CC14" si="6">IF(AND($C12&gt;0,Q12="")," * No olvide digitar la variable Ingresos con Control Precoz Extrasistema. Digite Cero si no tiene.",IF(Q12&gt;$C12," * La variable Ingresos con Control Precoz Extrasistema No puede ser mayor al Total.",""))</f>
        <v/>
      </c>
      <c r="CD12" s="18" t="str">
        <f t="shared" ref="CD12:CD14" si="7">IF(AND($C12&gt;0,R12="")," * No olvide digitar la variable Derivación por IVE causal 3 &lt;14 años. Digite Cero si no tiene.",IF(R12&gt;$C12," * La variable Derivación por IVE causal 3 &lt;14 años No puede ser mayor al Total.",""))</f>
        <v/>
      </c>
      <c r="CE12" s="18" t="str">
        <f t="shared" ref="CE12:CE14" si="8">IF(AND($C12&gt;0,S12=""),"  * No olvide digitar la variable Trans masculino. Digite Cero si no tiene.",IF(S12&gt;$C12,"  * La variable Trans masculino No puede ser mayor al Total.",""))</f>
        <v/>
      </c>
      <c r="CF12" s="18" t="str">
        <f t="shared" ref="CF12:CF14" si="9">IF(AND($C12&gt;0,T12=""),"  * No olvide digitar la variable No binarie. Digite Cero si no tiene.",IF(T12&gt;$C12," * La variable No binarie No puede ser mayor al Total.",""))</f>
        <v/>
      </c>
      <c r="CG12" s="18" t="str">
        <f t="shared" ref="CG12:CG14" si="10">IF(AND($C12&gt;0,U12="")," * No olvide digitar la variable Personas con discapacidad. Digite Cero si no tiene.",IF(U12&gt;$C12," *La variable Personas con discapacidad No puede ser mayor al Total.",""))</f>
        <v/>
      </c>
      <c r="CH12" s="18" t="str">
        <f t="shared" ref="CH12:CH14" si="11">IF(AND($C12&gt;0,V12="")," * No olvide digitar la variable Pueblos Originarios. Digite Cero si no tiene.",IF(V12&gt;$C12," *La variable Pueblos Originarios No puede ser mayor al Total.",""))</f>
        <v/>
      </c>
      <c r="CI12" s="18" t="str">
        <f t="shared" ref="CI12:CI14" si="12">IF(AND($D12+E12+F12&gt;0,W12="")," * No olvide digitar la variable Migrantes Menor de 20 años. Digite Cero si no tiene.",IF(W12&gt;$D12+E12+F12," * La variable Migrantes Menor de 20 años No puede ser mayor a la suma del grupo Migrantes Menor de 20 años.",""))</f>
        <v/>
      </c>
      <c r="CJ12" s="18" t="str">
        <f t="shared" ref="CJ12:CJ14" si="13">IF(AND($H12+I12+J12+K12+L12+M12+N12&gt;0,X12="")," * No olvide digitar la variable Migrantes 20 y más años. Digite Cero si no tiene.",IF(H12+I12+J12+K12+L12+M12+N12&lt;$X12," * La variable Migrantes 20 y más años No puede ser mayor a la suma del grupo Migrantes 20 y más años.",""))</f>
        <v/>
      </c>
      <c r="CO12" s="19">
        <f t="shared" si="0"/>
        <v>0</v>
      </c>
      <c r="CP12" s="19">
        <f t="shared" si="0"/>
        <v>0</v>
      </c>
      <c r="CQ12" s="19">
        <f t="shared" si="0"/>
        <v>0</v>
      </c>
      <c r="CR12" s="20">
        <f>IF(R12&gt;$E12+D12,1,0)</f>
        <v>0</v>
      </c>
      <c r="CS12" s="19">
        <f t="shared" si="1"/>
        <v>0</v>
      </c>
      <c r="CT12" s="19">
        <f t="shared" si="1"/>
        <v>0</v>
      </c>
      <c r="CU12" s="19">
        <f t="shared" si="1"/>
        <v>0</v>
      </c>
      <c r="CV12" s="19">
        <f t="shared" si="1"/>
        <v>0</v>
      </c>
      <c r="CW12" s="19">
        <f>IF(AND(D12+E12+F12&gt;0,W12=""),1,IF(W12&gt;D12+E12+F12,1,0))</f>
        <v>0</v>
      </c>
      <c r="CX12" s="19">
        <f>IF(AND($H12+I12+J12+K12+L12+M12+N2&gt;0,X12=""),1,IF(H12+I12+J12+K12+L12+M12+N12&lt;X12,1,0))</f>
        <v>0</v>
      </c>
    </row>
    <row r="13" spans="1:102" x14ac:dyDescent="0.25">
      <c r="A13" s="3014" t="s">
        <v>31</v>
      </c>
      <c r="B13" s="3015"/>
      <c r="C13" s="21">
        <f>SUM(D13:N13)</f>
        <v>0</v>
      </c>
      <c r="D13" s="22"/>
      <c r="E13" s="23"/>
      <c r="F13" s="24"/>
      <c r="G13" s="24"/>
      <c r="H13" s="24"/>
      <c r="I13" s="24"/>
      <c r="J13" s="24"/>
      <c r="K13" s="24"/>
      <c r="L13" s="24"/>
      <c r="M13" s="25"/>
      <c r="N13" s="26"/>
      <c r="O13" s="27"/>
      <c r="P13" s="24"/>
      <c r="Q13" s="24"/>
      <c r="R13" s="16"/>
      <c r="S13" s="16"/>
      <c r="T13" s="16"/>
      <c r="U13" s="16"/>
      <c r="V13" s="28"/>
      <c r="W13" s="22"/>
      <c r="X13" s="28"/>
      <c r="Y13" t="str">
        <f t="shared" si="3"/>
        <v/>
      </c>
      <c r="CA13" s="18" t="str">
        <f t="shared" si="4"/>
        <v/>
      </c>
      <c r="CB13" s="18" t="str">
        <f t="shared" si="5"/>
        <v/>
      </c>
      <c r="CC13" s="18" t="str">
        <f t="shared" si="6"/>
        <v/>
      </c>
      <c r="CD13" s="18" t="str">
        <f t="shared" si="7"/>
        <v/>
      </c>
      <c r="CE13" s="18" t="str">
        <f t="shared" si="8"/>
        <v/>
      </c>
      <c r="CF13" s="18" t="str">
        <f t="shared" si="9"/>
        <v/>
      </c>
      <c r="CG13" s="18" t="str">
        <f t="shared" si="10"/>
        <v/>
      </c>
      <c r="CH13" s="18" t="str">
        <f t="shared" si="11"/>
        <v/>
      </c>
      <c r="CI13" s="18" t="str">
        <f t="shared" si="12"/>
        <v/>
      </c>
      <c r="CJ13" s="18" t="str">
        <f t="shared" si="13"/>
        <v/>
      </c>
      <c r="CO13" s="19">
        <f t="shared" si="0"/>
        <v>0</v>
      </c>
      <c r="CP13" s="19">
        <f t="shared" si="0"/>
        <v>0</v>
      </c>
      <c r="CQ13" s="19">
        <f t="shared" si="0"/>
        <v>0</v>
      </c>
      <c r="CR13" s="20">
        <f>IF(R13&gt;$E13+D13,1,0)</f>
        <v>0</v>
      </c>
      <c r="CS13" s="19">
        <f t="shared" si="1"/>
        <v>0</v>
      </c>
      <c r="CT13" s="19">
        <f t="shared" si="1"/>
        <v>0</v>
      </c>
      <c r="CU13" s="19">
        <f t="shared" si="1"/>
        <v>0</v>
      </c>
      <c r="CV13" s="19">
        <f t="shared" si="1"/>
        <v>0</v>
      </c>
      <c r="CW13" s="19">
        <f>IF(AND(D13+E13+F13&gt;0,W13=""),1,IF(W13&gt;D13+E13+F13,1,0))</f>
        <v>0</v>
      </c>
      <c r="CX13" s="19">
        <f>IF(AND($H13+I13+J13+K13+L13+M13+N3&gt;0,X13=""),1,IF(H13+I13+J13+K13+L13+M13+N13&lt;X13,1,0))</f>
        <v>0</v>
      </c>
    </row>
    <row r="14" spans="1:102" x14ac:dyDescent="0.25">
      <c r="A14" s="3016" t="s">
        <v>32</v>
      </c>
      <c r="B14" s="3017"/>
      <c r="C14" s="29">
        <f t="shared" si="2"/>
        <v>0</v>
      </c>
      <c r="D14" s="30"/>
      <c r="E14" s="31"/>
      <c r="F14" s="32"/>
      <c r="G14" s="32"/>
      <c r="H14" s="32"/>
      <c r="I14" s="32"/>
      <c r="J14" s="32"/>
      <c r="K14" s="32"/>
      <c r="L14" s="32"/>
      <c r="M14" s="33"/>
      <c r="N14" s="34"/>
      <c r="O14" s="35"/>
      <c r="P14" s="32"/>
      <c r="Q14" s="32"/>
      <c r="R14" s="36"/>
      <c r="S14" s="36"/>
      <c r="T14" s="36"/>
      <c r="U14" s="36"/>
      <c r="V14" s="37"/>
      <c r="W14" s="30"/>
      <c r="X14" s="37"/>
      <c r="Y14" t="str">
        <f t="shared" si="3"/>
        <v/>
      </c>
      <c r="CA14" s="18" t="str">
        <f t="shared" si="4"/>
        <v/>
      </c>
      <c r="CB14" s="18" t="str">
        <f t="shared" si="5"/>
        <v/>
      </c>
      <c r="CC14" s="18" t="str">
        <f t="shared" si="6"/>
        <v/>
      </c>
      <c r="CD14" s="18" t="str">
        <f t="shared" si="7"/>
        <v/>
      </c>
      <c r="CE14" s="18" t="str">
        <f t="shared" si="8"/>
        <v/>
      </c>
      <c r="CF14" s="18" t="str">
        <f t="shared" si="9"/>
        <v/>
      </c>
      <c r="CG14" s="18" t="str">
        <f t="shared" si="10"/>
        <v/>
      </c>
      <c r="CH14" s="18" t="str">
        <f t="shared" si="11"/>
        <v/>
      </c>
      <c r="CI14" s="18" t="str">
        <f t="shared" si="12"/>
        <v/>
      </c>
      <c r="CJ14" s="18" t="str">
        <f t="shared" si="13"/>
        <v/>
      </c>
      <c r="CO14" s="19">
        <f t="shared" si="0"/>
        <v>0</v>
      </c>
      <c r="CP14" s="19">
        <f t="shared" si="0"/>
        <v>0</v>
      </c>
      <c r="CQ14" s="19">
        <f t="shared" si="0"/>
        <v>0</v>
      </c>
      <c r="CR14" s="20">
        <f>IF(R14&gt;$E14+D14,1,0)</f>
        <v>0</v>
      </c>
      <c r="CS14" s="19">
        <f t="shared" si="1"/>
        <v>0</v>
      </c>
      <c r="CT14" s="19">
        <f t="shared" si="1"/>
        <v>0</v>
      </c>
      <c r="CU14" s="19">
        <f t="shared" si="1"/>
        <v>0</v>
      </c>
      <c r="CV14" s="19">
        <f t="shared" si="1"/>
        <v>0</v>
      </c>
      <c r="CW14" s="19">
        <f>IF(AND(D14+E14+F14&gt;0,W14=""),1,IF(W14&gt;D14+E14+F14,1,0))</f>
        <v>0</v>
      </c>
      <c r="CX14" s="19">
        <f>IF(AND($H14+I14+J14+K14+L14+M14+N4&gt;0,X14=""),1,IF(H14+I14+J14+K14+L14+M14+N14&lt;X14,1,0))</f>
        <v>0</v>
      </c>
    </row>
    <row r="15" spans="1:102" x14ac:dyDescent="0.25">
      <c r="A15" s="38" t="s">
        <v>33</v>
      </c>
      <c r="B15" s="39"/>
      <c r="C15" s="39"/>
      <c r="D15" s="39"/>
      <c r="E15" s="39"/>
      <c r="F15" s="39"/>
      <c r="G15" s="39"/>
      <c r="H15" s="39"/>
      <c r="I15" s="39"/>
      <c r="J15" s="39"/>
      <c r="CN15" s="40"/>
      <c r="CO15" s="40"/>
      <c r="CP15" s="40"/>
      <c r="CQ15" s="40"/>
      <c r="CR15" s="40"/>
      <c r="CS15" s="40"/>
      <c r="CT15" s="40"/>
      <c r="CU15" s="40"/>
      <c r="CV15" s="40"/>
      <c r="CW15" s="40"/>
    </row>
    <row r="16" spans="1:102" ht="15" customHeight="1" x14ac:dyDescent="0.25">
      <c r="A16" s="3272" t="s">
        <v>34</v>
      </c>
      <c r="B16" s="2987"/>
      <c r="C16" s="3286" t="s">
        <v>35</v>
      </c>
      <c r="D16" s="3279" t="s">
        <v>36</v>
      </c>
      <c r="E16" s="3004" t="s">
        <v>12</v>
      </c>
      <c r="F16" s="2987" t="s">
        <v>13</v>
      </c>
      <c r="CN16" s="40"/>
      <c r="CO16" s="40"/>
      <c r="CP16" s="40"/>
      <c r="CQ16" s="40"/>
      <c r="CR16" s="40"/>
      <c r="CS16" s="40"/>
      <c r="CT16" s="40"/>
      <c r="CU16" s="40"/>
      <c r="CV16" s="40"/>
      <c r="CW16" s="40"/>
    </row>
    <row r="17" spans="1:101" x14ac:dyDescent="0.25">
      <c r="A17" s="3273"/>
      <c r="B17" s="2994"/>
      <c r="C17" s="3019"/>
      <c r="D17" s="3003"/>
      <c r="E17" s="3280"/>
      <c r="F17" s="3269"/>
      <c r="CN17" s="40"/>
      <c r="CO17" s="40"/>
      <c r="CP17" s="40"/>
      <c r="CQ17" s="40"/>
      <c r="CR17" s="40"/>
      <c r="CS17" s="40"/>
      <c r="CT17" s="40"/>
      <c r="CU17" s="40"/>
      <c r="CV17" s="40"/>
      <c r="CW17" s="40"/>
    </row>
    <row r="18" spans="1:101" x14ac:dyDescent="0.25">
      <c r="A18" s="3281" t="s">
        <v>37</v>
      </c>
      <c r="B18" s="3282"/>
      <c r="C18" s="774">
        <v>122</v>
      </c>
      <c r="D18" s="805">
        <v>1</v>
      </c>
      <c r="E18" s="775">
        <v>0</v>
      </c>
      <c r="F18" s="776">
        <v>6</v>
      </c>
      <c r="G18" t="str">
        <f t="shared" ref="G18:G31" si="14">CA18&amp;CB18&amp;CC18</f>
        <v/>
      </c>
      <c r="CA18" s="18" t="str">
        <f>IF(AND($C18&gt;0,$D18=""),"  * No olvide digitar la variable "&amp;$D$16&amp;""&amp;". Digite Cero si no tiene.",IF(D18&gt;C18,"  ** La variable Víctima de violencia de género No puede ser mayor al "&amp;$C$16&amp;""&amp;" .",""))</f>
        <v/>
      </c>
      <c r="CB18" s="18" t="str">
        <f>IF(AND(C18&gt;0,E18=""),"  * No olvide digitar la "&amp;$E$16&amp;""&amp;" . Digite Cero si no tiene.",IF(E18&gt;C18,"  * La variable Pueblos originarios No puede ser mayor al  "&amp;$C$16&amp;""&amp;" .",""))</f>
        <v/>
      </c>
      <c r="CC18" s="18" t="str">
        <f>IF(AND(C18&gt;0,F18=""),"  * No olvide digitar la "&amp;$F$16&amp;""&amp;" . Digite Cero si no tiene.",IF(F18&gt;C18,"  * La variable Migrantes No puede ser mayor al  "&amp;$C$16&amp;""&amp;" .",""))</f>
        <v/>
      </c>
      <c r="CN18" s="40"/>
      <c r="CO18" s="19">
        <f t="shared" ref="CO18:CO31" si="15">IF(AND(C18&gt;0,D18=""),1,IF(D18&gt;C18,1,0))</f>
        <v>0</v>
      </c>
      <c r="CP18" s="19">
        <f t="shared" ref="CP18:CP31" si="16">IF(AND(C18&gt;0,E18=""),1,IF(E18&gt;C18,1,0))</f>
        <v>0</v>
      </c>
      <c r="CQ18" s="19">
        <f t="shared" ref="CQ18:CQ31" si="17">IF(AND(C18&gt;0,F18=""),1,IF(F18&gt;C18,1,0))</f>
        <v>0</v>
      </c>
      <c r="CR18" s="40"/>
      <c r="CS18" s="40"/>
      <c r="CT18" s="40"/>
      <c r="CU18" s="40"/>
      <c r="CV18" s="40"/>
      <c r="CW18" s="40"/>
    </row>
    <row r="19" spans="1:101" x14ac:dyDescent="0.25">
      <c r="A19" s="3283" t="s">
        <v>38</v>
      </c>
      <c r="B19" s="3284"/>
      <c r="C19" s="45">
        <v>0</v>
      </c>
      <c r="D19" s="46">
        <v>0</v>
      </c>
      <c r="E19" s="47">
        <v>0</v>
      </c>
      <c r="F19" s="48">
        <v>0</v>
      </c>
      <c r="G19" t="str">
        <f t="shared" si="14"/>
        <v/>
      </c>
      <c r="CA19" s="18" t="str">
        <f t="shared" ref="CA19:CA31" si="18">IF(AND($C19&gt;0,$D19=""),"  * No olvide digitar la variable "&amp;$D$16&amp;""&amp;". Digite Cero si no tiene.",IF(D19&gt;C19,"  ** La variable Víctima de violencia de género No puede ser mayor al "&amp;$C$16&amp;""&amp;" .",""))</f>
        <v/>
      </c>
      <c r="CB19" s="18" t="str">
        <f t="shared" ref="CB19:CB31" si="19">IF(AND(C19&gt;0,E19=""),"  * No olvide digitar la "&amp;$E$16&amp;""&amp;" . Digite Cero si no tiene.",IF(E19&gt;C19,"  * La variable Pueblos originarios No puede ser mayor al  "&amp;$C$16&amp;""&amp;" .",""))</f>
        <v/>
      </c>
      <c r="CC19" s="18" t="str">
        <f t="shared" ref="CC19:CC31" si="20">IF(AND(C19&gt;0,F19=""),"  * No olvide digitar la "&amp;$F$16&amp;""&amp;" . Digite Cero si no tiene.",IF(F19&gt;C19,"  * La variable Migrantes No puede ser mayor al  "&amp;$C$16&amp;""&amp;" .",""))</f>
        <v/>
      </c>
      <c r="CN19" s="40"/>
      <c r="CO19" s="19">
        <f t="shared" si="15"/>
        <v>0</v>
      </c>
      <c r="CP19" s="19">
        <f t="shared" si="16"/>
        <v>0</v>
      </c>
      <c r="CQ19" s="19">
        <f t="shared" si="17"/>
        <v>0</v>
      </c>
      <c r="CR19" s="40"/>
      <c r="CS19" s="40"/>
      <c r="CT19" s="40"/>
      <c r="CU19" s="40"/>
      <c r="CV19" s="40"/>
      <c r="CW19" s="40"/>
    </row>
    <row r="20" spans="1:101" x14ac:dyDescent="0.25">
      <c r="A20" s="3010" t="s">
        <v>39</v>
      </c>
      <c r="B20" s="3011"/>
      <c r="C20" s="22">
        <v>0</v>
      </c>
      <c r="D20" s="26">
        <v>0</v>
      </c>
      <c r="E20" s="23">
        <v>0</v>
      </c>
      <c r="F20" s="28">
        <v>0</v>
      </c>
      <c r="G20" t="str">
        <f t="shared" si="14"/>
        <v/>
      </c>
      <c r="P20" t="s">
        <v>40</v>
      </c>
      <c r="CA20" s="18" t="str">
        <f t="shared" si="18"/>
        <v/>
      </c>
      <c r="CB20" s="18" t="str">
        <f t="shared" si="19"/>
        <v/>
      </c>
      <c r="CC20" s="18" t="str">
        <f t="shared" si="20"/>
        <v/>
      </c>
      <c r="CN20" s="40"/>
      <c r="CO20" s="19">
        <f t="shared" si="15"/>
        <v>0</v>
      </c>
      <c r="CP20" s="19">
        <f t="shared" si="16"/>
        <v>0</v>
      </c>
      <c r="CQ20" s="19">
        <f t="shared" si="17"/>
        <v>0</v>
      </c>
      <c r="CR20" s="40"/>
      <c r="CS20" s="40"/>
      <c r="CT20" s="40"/>
      <c r="CU20" s="40"/>
      <c r="CV20" s="40"/>
      <c r="CW20" s="40"/>
    </row>
    <row r="21" spans="1:101" ht="15" customHeight="1" x14ac:dyDescent="0.25">
      <c r="A21" s="3010" t="s">
        <v>41</v>
      </c>
      <c r="B21" s="3011"/>
      <c r="C21" s="22">
        <v>20</v>
      </c>
      <c r="D21" s="26">
        <v>1</v>
      </c>
      <c r="E21" s="23">
        <v>0</v>
      </c>
      <c r="F21" s="28">
        <v>1</v>
      </c>
      <c r="G21" t="str">
        <f t="shared" si="14"/>
        <v/>
      </c>
      <c r="CA21" s="18" t="str">
        <f t="shared" si="18"/>
        <v/>
      </c>
      <c r="CB21" s="18" t="str">
        <f t="shared" si="19"/>
        <v/>
      </c>
      <c r="CC21" s="18" t="str">
        <f t="shared" si="20"/>
        <v/>
      </c>
      <c r="CN21" s="40"/>
      <c r="CO21" s="19">
        <f t="shared" si="15"/>
        <v>0</v>
      </c>
      <c r="CP21" s="19">
        <f t="shared" si="16"/>
        <v>0</v>
      </c>
      <c r="CQ21" s="19">
        <f t="shared" si="17"/>
        <v>0</v>
      </c>
      <c r="CR21" s="40"/>
      <c r="CS21" s="40"/>
      <c r="CT21" s="40"/>
      <c r="CU21" s="40"/>
      <c r="CV21" s="40"/>
      <c r="CW21" s="40"/>
    </row>
    <row r="22" spans="1:101" x14ac:dyDescent="0.25">
      <c r="A22" s="3010" t="s">
        <v>42</v>
      </c>
      <c r="B22" s="3011"/>
      <c r="C22" s="22">
        <v>4</v>
      </c>
      <c r="D22" s="26">
        <v>0</v>
      </c>
      <c r="E22" s="23">
        <v>0</v>
      </c>
      <c r="F22" s="28">
        <v>0</v>
      </c>
      <c r="G22" t="str">
        <f t="shared" si="14"/>
        <v/>
      </c>
      <c r="CA22" s="18" t="str">
        <f t="shared" si="18"/>
        <v/>
      </c>
      <c r="CB22" s="18" t="str">
        <f t="shared" si="19"/>
        <v/>
      </c>
      <c r="CC22" s="18" t="str">
        <f t="shared" si="20"/>
        <v/>
      </c>
      <c r="CN22" s="40"/>
      <c r="CO22" s="19">
        <f t="shared" si="15"/>
        <v>0</v>
      </c>
      <c r="CP22" s="19">
        <f t="shared" si="16"/>
        <v>0</v>
      </c>
      <c r="CQ22" s="19">
        <f t="shared" si="17"/>
        <v>0</v>
      </c>
      <c r="CR22" s="40"/>
      <c r="CS22" s="40"/>
      <c r="CT22" s="40"/>
      <c r="CU22" s="40"/>
      <c r="CV22" s="40"/>
      <c r="CW22" s="40"/>
    </row>
    <row r="23" spans="1:101" x14ac:dyDescent="0.25">
      <c r="A23" s="3010" t="s">
        <v>43</v>
      </c>
      <c r="B23" s="3011"/>
      <c r="C23" s="22">
        <v>0</v>
      </c>
      <c r="D23" s="26">
        <v>0</v>
      </c>
      <c r="E23" s="23">
        <v>0</v>
      </c>
      <c r="F23" s="28">
        <v>0</v>
      </c>
      <c r="G23" t="str">
        <f t="shared" si="14"/>
        <v/>
      </c>
      <c r="CA23" s="18" t="str">
        <f t="shared" si="18"/>
        <v/>
      </c>
      <c r="CB23" s="18" t="str">
        <f t="shared" si="19"/>
        <v/>
      </c>
      <c r="CC23" s="18" t="str">
        <f t="shared" si="20"/>
        <v/>
      </c>
      <c r="CN23" s="40"/>
      <c r="CO23" s="19">
        <f t="shared" si="15"/>
        <v>0</v>
      </c>
      <c r="CP23" s="19">
        <f t="shared" si="16"/>
        <v>0</v>
      </c>
      <c r="CQ23" s="19">
        <f t="shared" si="17"/>
        <v>0</v>
      </c>
      <c r="CR23" s="40"/>
      <c r="CS23" s="40"/>
      <c r="CT23" s="40"/>
      <c r="CU23" s="40"/>
      <c r="CV23" s="40"/>
      <c r="CW23" s="40"/>
    </row>
    <row r="24" spans="1:101" x14ac:dyDescent="0.25">
      <c r="A24" s="3010" t="s">
        <v>44</v>
      </c>
      <c r="B24" s="3011"/>
      <c r="C24" s="22">
        <v>0</v>
      </c>
      <c r="D24" s="26">
        <v>0</v>
      </c>
      <c r="E24" s="23">
        <v>0</v>
      </c>
      <c r="F24" s="28">
        <v>0</v>
      </c>
      <c r="G24" t="str">
        <f t="shared" si="14"/>
        <v/>
      </c>
      <c r="CA24" s="18" t="str">
        <f t="shared" si="18"/>
        <v/>
      </c>
      <c r="CB24" s="18" t="str">
        <f t="shared" si="19"/>
        <v/>
      </c>
      <c r="CC24" s="18" t="str">
        <f t="shared" si="20"/>
        <v/>
      </c>
      <c r="CN24" s="40"/>
      <c r="CO24" s="19">
        <f t="shared" si="15"/>
        <v>0</v>
      </c>
      <c r="CP24" s="19">
        <f t="shared" si="16"/>
        <v>0</v>
      </c>
      <c r="CQ24" s="19">
        <f t="shared" si="17"/>
        <v>0</v>
      </c>
      <c r="CR24" s="40"/>
      <c r="CS24" s="40"/>
      <c r="CT24" s="40"/>
      <c r="CU24" s="40"/>
      <c r="CV24" s="40"/>
      <c r="CW24" s="40"/>
    </row>
    <row r="25" spans="1:101" x14ac:dyDescent="0.25">
      <c r="A25" s="3010" t="s">
        <v>45</v>
      </c>
      <c r="B25" s="3011"/>
      <c r="C25" s="22">
        <v>3</v>
      </c>
      <c r="D25" s="26">
        <v>0</v>
      </c>
      <c r="E25" s="23">
        <v>0</v>
      </c>
      <c r="F25" s="28">
        <v>1</v>
      </c>
      <c r="G25" t="str">
        <f t="shared" si="14"/>
        <v/>
      </c>
      <c r="CA25" s="18" t="str">
        <f t="shared" si="18"/>
        <v/>
      </c>
      <c r="CB25" s="18" t="str">
        <f t="shared" si="19"/>
        <v/>
      </c>
      <c r="CC25" s="18" t="str">
        <f t="shared" si="20"/>
        <v/>
      </c>
      <c r="CN25" s="40"/>
      <c r="CO25" s="19">
        <f t="shared" si="15"/>
        <v>0</v>
      </c>
      <c r="CP25" s="19">
        <f t="shared" si="16"/>
        <v>0</v>
      </c>
      <c r="CQ25" s="19">
        <f t="shared" si="17"/>
        <v>0</v>
      </c>
      <c r="CR25" s="40"/>
      <c r="CS25" s="40"/>
      <c r="CT25" s="40"/>
      <c r="CU25" s="40"/>
      <c r="CV25" s="40"/>
      <c r="CW25" s="40"/>
    </row>
    <row r="26" spans="1:101" x14ac:dyDescent="0.25">
      <c r="A26" s="3010" t="s">
        <v>46</v>
      </c>
      <c r="B26" s="3011"/>
      <c r="C26" s="22">
        <v>28</v>
      </c>
      <c r="D26" s="26">
        <v>0</v>
      </c>
      <c r="E26" s="23">
        <v>0</v>
      </c>
      <c r="F26" s="28">
        <v>1</v>
      </c>
      <c r="G26" t="str">
        <f t="shared" si="14"/>
        <v/>
      </c>
      <c r="CA26" s="18" t="str">
        <f t="shared" si="18"/>
        <v/>
      </c>
      <c r="CB26" s="18" t="str">
        <f t="shared" si="19"/>
        <v/>
      </c>
      <c r="CC26" s="18" t="str">
        <f t="shared" si="20"/>
        <v/>
      </c>
      <c r="CN26" s="40"/>
      <c r="CO26" s="19">
        <f t="shared" si="15"/>
        <v>0</v>
      </c>
      <c r="CP26" s="19">
        <f t="shared" si="16"/>
        <v>0</v>
      </c>
      <c r="CQ26" s="19">
        <f t="shared" si="17"/>
        <v>0</v>
      </c>
      <c r="CR26" s="40"/>
      <c r="CS26" s="40"/>
      <c r="CT26" s="40"/>
      <c r="CU26" s="40"/>
      <c r="CV26" s="40"/>
      <c r="CW26" s="40"/>
    </row>
    <row r="27" spans="1:101" x14ac:dyDescent="0.25">
      <c r="A27" s="3010" t="s">
        <v>47</v>
      </c>
      <c r="B27" s="3011"/>
      <c r="C27" s="22">
        <v>1</v>
      </c>
      <c r="D27" s="26">
        <v>0</v>
      </c>
      <c r="E27" s="23">
        <v>0</v>
      </c>
      <c r="F27" s="28">
        <v>0</v>
      </c>
      <c r="G27" t="str">
        <f t="shared" si="14"/>
        <v/>
      </c>
      <c r="CA27" s="18" t="str">
        <f t="shared" si="18"/>
        <v/>
      </c>
      <c r="CB27" s="18" t="str">
        <f t="shared" si="19"/>
        <v/>
      </c>
      <c r="CC27" s="18" t="str">
        <f t="shared" si="20"/>
        <v/>
      </c>
      <c r="CN27" s="40"/>
      <c r="CO27" s="19">
        <f t="shared" si="15"/>
        <v>0</v>
      </c>
      <c r="CP27" s="19">
        <f t="shared" si="16"/>
        <v>0</v>
      </c>
      <c r="CQ27" s="19">
        <f t="shared" si="17"/>
        <v>0</v>
      </c>
      <c r="CR27" s="40"/>
      <c r="CS27" s="40"/>
      <c r="CT27" s="40"/>
      <c r="CU27" s="40"/>
      <c r="CV27" s="40"/>
      <c r="CW27" s="40"/>
    </row>
    <row r="28" spans="1:101" x14ac:dyDescent="0.25">
      <c r="A28" s="3010" t="s">
        <v>48</v>
      </c>
      <c r="B28" s="3011"/>
      <c r="C28" s="49">
        <v>6</v>
      </c>
      <c r="D28" s="50">
        <v>0</v>
      </c>
      <c r="E28" s="51">
        <v>0</v>
      </c>
      <c r="F28" s="52">
        <v>0</v>
      </c>
      <c r="G28" t="str">
        <f t="shared" si="14"/>
        <v/>
      </c>
      <c r="CA28" s="18" t="str">
        <f t="shared" si="18"/>
        <v/>
      </c>
      <c r="CB28" s="18" t="str">
        <f t="shared" si="19"/>
        <v/>
      </c>
      <c r="CC28" s="18" t="str">
        <f t="shared" si="20"/>
        <v/>
      </c>
      <c r="CN28" s="40"/>
      <c r="CO28" s="19">
        <f t="shared" si="15"/>
        <v>0</v>
      </c>
      <c r="CP28" s="19">
        <f t="shared" si="16"/>
        <v>0</v>
      </c>
      <c r="CQ28" s="19">
        <f t="shared" si="17"/>
        <v>0</v>
      </c>
      <c r="CR28" s="40"/>
      <c r="CS28" s="40"/>
      <c r="CT28" s="40"/>
      <c r="CU28" s="40"/>
      <c r="CV28" s="40"/>
      <c r="CW28" s="40"/>
    </row>
    <row r="29" spans="1:101" x14ac:dyDescent="0.25">
      <c r="A29" s="3010" t="s">
        <v>49</v>
      </c>
      <c r="B29" s="3011"/>
      <c r="C29" s="49">
        <v>16</v>
      </c>
      <c r="D29" s="50">
        <v>0</v>
      </c>
      <c r="E29" s="51">
        <v>0</v>
      </c>
      <c r="F29" s="52">
        <v>0</v>
      </c>
      <c r="G29" t="str">
        <f t="shared" si="14"/>
        <v/>
      </c>
      <c r="CA29" s="18" t="str">
        <f t="shared" si="18"/>
        <v/>
      </c>
      <c r="CB29" s="18" t="str">
        <f t="shared" si="19"/>
        <v/>
      </c>
      <c r="CC29" s="18" t="str">
        <f t="shared" si="20"/>
        <v/>
      </c>
      <c r="CN29" s="40"/>
      <c r="CO29" s="19">
        <f t="shared" si="15"/>
        <v>0</v>
      </c>
      <c r="CP29" s="19">
        <f t="shared" si="16"/>
        <v>0</v>
      </c>
      <c r="CQ29" s="19">
        <f t="shared" si="17"/>
        <v>0</v>
      </c>
      <c r="CR29" s="40"/>
      <c r="CS29" s="40"/>
      <c r="CT29" s="40"/>
      <c r="CU29" s="40"/>
      <c r="CV29" s="40"/>
      <c r="CW29" s="40"/>
    </row>
    <row r="30" spans="1:101" x14ac:dyDescent="0.25">
      <c r="A30" s="3010" t="s">
        <v>50</v>
      </c>
      <c r="B30" s="3011"/>
      <c r="C30" s="49">
        <v>2</v>
      </c>
      <c r="D30" s="50">
        <v>0</v>
      </c>
      <c r="E30" s="51">
        <v>0</v>
      </c>
      <c r="F30" s="52">
        <v>1</v>
      </c>
      <c r="G30" t="str">
        <f t="shared" si="14"/>
        <v/>
      </c>
      <c r="CA30" s="18" t="str">
        <f t="shared" si="18"/>
        <v/>
      </c>
      <c r="CB30" s="18" t="str">
        <f t="shared" si="19"/>
        <v/>
      </c>
      <c r="CC30" s="18" t="str">
        <f t="shared" si="20"/>
        <v/>
      </c>
      <c r="CN30" s="40"/>
      <c r="CO30" s="19">
        <f t="shared" si="15"/>
        <v>0</v>
      </c>
      <c r="CP30" s="19">
        <f t="shared" si="16"/>
        <v>0</v>
      </c>
      <c r="CQ30" s="19">
        <f t="shared" si="17"/>
        <v>0</v>
      </c>
      <c r="CR30" s="40"/>
      <c r="CS30" s="40"/>
      <c r="CT30" s="40"/>
      <c r="CU30" s="40"/>
      <c r="CV30" s="40"/>
      <c r="CW30" s="40"/>
    </row>
    <row r="31" spans="1:101" x14ac:dyDescent="0.25">
      <c r="A31" s="3020" t="s">
        <v>51</v>
      </c>
      <c r="B31" s="3021"/>
      <c r="C31" s="30">
        <v>42</v>
      </c>
      <c r="D31" s="34">
        <v>0</v>
      </c>
      <c r="E31" s="31">
        <v>0</v>
      </c>
      <c r="F31" s="37">
        <v>2</v>
      </c>
      <c r="G31" t="str">
        <f t="shared" si="14"/>
        <v/>
      </c>
      <c r="CA31" s="18" t="str">
        <f t="shared" si="18"/>
        <v/>
      </c>
      <c r="CB31" s="18" t="str">
        <f t="shared" si="19"/>
        <v/>
      </c>
      <c r="CC31" s="18" t="str">
        <f t="shared" si="20"/>
        <v/>
      </c>
      <c r="CN31" s="40"/>
      <c r="CO31" s="19">
        <f t="shared" si="15"/>
        <v>0</v>
      </c>
      <c r="CP31" s="19">
        <f t="shared" si="16"/>
        <v>0</v>
      </c>
      <c r="CQ31" s="19">
        <f t="shared" si="17"/>
        <v>0</v>
      </c>
      <c r="CR31" s="40"/>
      <c r="CS31" s="40"/>
      <c r="CT31" s="40"/>
      <c r="CU31" s="40"/>
      <c r="CV31" s="40"/>
      <c r="CW31" s="40"/>
    </row>
    <row r="32" spans="1:101" s="56" customFormat="1" ht="12" x14ac:dyDescent="0.2">
      <c r="A32" s="38" t="s">
        <v>52</v>
      </c>
      <c r="B32" s="806"/>
      <c r="C32" s="709"/>
      <c r="D32" s="55"/>
      <c r="E32" s="55"/>
      <c r="F32" s="38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</row>
    <row r="33" spans="1:103" ht="15" customHeight="1" x14ac:dyDescent="0.25">
      <c r="A33" s="3272" t="s">
        <v>53</v>
      </c>
      <c r="B33" s="2987"/>
      <c r="C33" s="3274" t="s">
        <v>4</v>
      </c>
      <c r="D33" s="3275" t="s">
        <v>5</v>
      </c>
      <c r="E33" s="3276"/>
      <c r="F33" s="3276"/>
      <c r="G33" s="3276"/>
      <c r="H33" s="3276"/>
      <c r="I33" s="3276"/>
      <c r="J33" s="3276"/>
      <c r="K33" s="3276"/>
      <c r="L33" s="3276"/>
      <c r="M33" s="3276"/>
      <c r="N33" s="3276"/>
      <c r="O33" s="3276"/>
      <c r="P33" s="3277"/>
      <c r="Q33" s="3278" t="s">
        <v>54</v>
      </c>
      <c r="R33" s="3267" t="s">
        <v>55</v>
      </c>
      <c r="S33" s="2987" t="s">
        <v>12</v>
      </c>
      <c r="T33" s="3270" t="s">
        <v>13</v>
      </c>
      <c r="U33" s="3271"/>
      <c r="V33" s="3287" t="s">
        <v>56</v>
      </c>
      <c r="W33" s="3024" t="s">
        <v>57</v>
      </c>
      <c r="X33" s="3270" t="s">
        <v>58</v>
      </c>
      <c r="Y33" s="3289"/>
      <c r="Z33" s="3271"/>
      <c r="AA33" s="3290" t="s">
        <v>59</v>
      </c>
    </row>
    <row r="34" spans="1:103" ht="21" x14ac:dyDescent="0.25">
      <c r="A34" s="3273"/>
      <c r="B34" s="2994"/>
      <c r="C34" s="2996"/>
      <c r="D34" s="765" t="s">
        <v>60</v>
      </c>
      <c r="E34" s="802" t="s">
        <v>16</v>
      </c>
      <c r="F34" s="802" t="s">
        <v>17</v>
      </c>
      <c r="G34" s="802" t="s">
        <v>18</v>
      </c>
      <c r="H34" s="802" t="s">
        <v>19</v>
      </c>
      <c r="I34" s="802" t="s">
        <v>20</v>
      </c>
      <c r="J34" s="802" t="s">
        <v>21</v>
      </c>
      <c r="K34" s="802" t="s">
        <v>22</v>
      </c>
      <c r="L34" s="802" t="s">
        <v>23</v>
      </c>
      <c r="M34" s="802" t="s">
        <v>61</v>
      </c>
      <c r="N34" s="782" t="s">
        <v>62</v>
      </c>
      <c r="O34" s="802" t="s">
        <v>63</v>
      </c>
      <c r="P34" s="767" t="s">
        <v>64</v>
      </c>
      <c r="Q34" s="3001"/>
      <c r="R34" s="2983"/>
      <c r="S34" s="3269"/>
      <c r="T34" s="765" t="s">
        <v>27</v>
      </c>
      <c r="U34" s="721" t="s">
        <v>28</v>
      </c>
      <c r="V34" s="3288"/>
      <c r="W34" s="3024"/>
      <c r="X34" s="807" t="s">
        <v>25</v>
      </c>
      <c r="Y34" s="808" t="s">
        <v>65</v>
      </c>
      <c r="Z34" s="60" t="s">
        <v>26</v>
      </c>
      <c r="AA34" s="3027"/>
    </row>
    <row r="35" spans="1:103" x14ac:dyDescent="0.25">
      <c r="A35" s="3291" t="s">
        <v>66</v>
      </c>
      <c r="B35" s="3291"/>
      <c r="C35" s="791">
        <f>SUM(D35:P35)</f>
        <v>0</v>
      </c>
      <c r="D35" s="771">
        <f>SUM(D36:D49)</f>
        <v>0</v>
      </c>
      <c r="E35" s="772">
        <f>SUM(E36:E49)</f>
        <v>0</v>
      </c>
      <c r="F35" s="772">
        <f t="shared" ref="F35:M35" si="21">SUM(F36:F49)</f>
        <v>0</v>
      </c>
      <c r="G35" s="772">
        <f t="shared" si="21"/>
        <v>0</v>
      </c>
      <c r="H35" s="772">
        <f t="shared" si="21"/>
        <v>0</v>
      </c>
      <c r="I35" s="772">
        <f t="shared" si="21"/>
        <v>0</v>
      </c>
      <c r="J35" s="772">
        <f t="shared" si="21"/>
        <v>0</v>
      </c>
      <c r="K35" s="772">
        <f t="shared" si="21"/>
        <v>0</v>
      </c>
      <c r="L35" s="772">
        <f t="shared" si="21"/>
        <v>0</v>
      </c>
      <c r="M35" s="772">
        <f t="shared" si="21"/>
        <v>0</v>
      </c>
      <c r="N35" s="772">
        <f>SUM(N36:N48)</f>
        <v>0</v>
      </c>
      <c r="O35" s="772">
        <f t="shared" ref="O35:P35" si="22">SUM(O36:O48)</f>
        <v>0</v>
      </c>
      <c r="P35" s="772">
        <f t="shared" si="22"/>
        <v>0</v>
      </c>
      <c r="Q35" s="795">
        <f>SUM(Q36:Q48)</f>
        <v>0</v>
      </c>
      <c r="R35" s="772">
        <f>SUM(R36:R48)</f>
        <v>0</v>
      </c>
      <c r="S35" s="773">
        <f t="shared" ref="S35:AA35" si="23">SUM(S36:S48)</f>
        <v>0</v>
      </c>
      <c r="T35" s="771">
        <f t="shared" si="23"/>
        <v>0</v>
      </c>
      <c r="U35" s="773">
        <f t="shared" si="23"/>
        <v>0</v>
      </c>
      <c r="V35" s="771">
        <f t="shared" si="23"/>
        <v>0</v>
      </c>
      <c r="W35" s="773">
        <f t="shared" si="23"/>
        <v>0</v>
      </c>
      <c r="X35" s="771">
        <f t="shared" si="23"/>
        <v>0</v>
      </c>
      <c r="Y35" s="772">
        <f t="shared" si="23"/>
        <v>0</v>
      </c>
      <c r="Z35" s="773">
        <f t="shared" si="23"/>
        <v>0</v>
      </c>
      <c r="AA35" s="773">
        <f t="shared" si="23"/>
        <v>0</v>
      </c>
    </row>
    <row r="36" spans="1:103" x14ac:dyDescent="0.25">
      <c r="A36" s="3292" t="s">
        <v>67</v>
      </c>
      <c r="B36" s="3293"/>
      <c r="C36" s="749">
        <f>SUM(D36:M36)</f>
        <v>0</v>
      </c>
      <c r="D36" s="750"/>
      <c r="E36" s="699"/>
      <c r="F36" s="699"/>
      <c r="G36" s="699"/>
      <c r="H36" s="699"/>
      <c r="I36" s="699"/>
      <c r="J36" s="699"/>
      <c r="K36" s="699"/>
      <c r="L36" s="699"/>
      <c r="M36" s="699"/>
      <c r="N36" s="707"/>
      <c r="O36" s="707"/>
      <c r="P36" s="710"/>
      <c r="Q36" s="751"/>
      <c r="R36" s="699"/>
      <c r="S36" s="769"/>
      <c r="T36" s="750"/>
      <c r="U36" s="769"/>
      <c r="V36" s="750"/>
      <c r="W36" s="769"/>
      <c r="X36" s="750"/>
      <c r="Y36" s="699"/>
      <c r="Z36" s="769"/>
      <c r="AA36" s="769"/>
      <c r="AB36" t="str">
        <f>CA36&amp;CB36&amp;CC36&amp;CD36&amp;CE36&amp;CF36&amp;CG36&amp;CH36&amp;CI36&amp;CJ36&amp;CK36</f>
        <v/>
      </c>
      <c r="CA36" s="18" t="str">
        <f>IF(AND($C36&gt;0,Q36="")," * No olvide digitar la variable "&amp;$Q$33&amp;""&amp;". Digite Cero si no tiene.",IF(Q36&gt;$C36," * La variable "&amp;$Q$33&amp;""&amp;" no  puede ser mayor al Total.",""))</f>
        <v/>
      </c>
      <c r="CB36" s="18" t="str">
        <f>IF(AND($C36&gt;0,R36="")," * No olvide digitar la variable "&amp;$R$33&amp;""&amp;". Digite Cero si no tiene.", "")</f>
        <v/>
      </c>
      <c r="CC36" s="18" t="str">
        <f>IF(AND($C36&gt;0,S36="")," * No olvide digitar la variable "&amp;$S$33&amp;""&amp;". Digite Cero si no tiene.",IF(S36&gt;C36," * La variable "&amp;$S$33&amp;""&amp;" no  puede ser mayor al Total.",""))</f>
        <v/>
      </c>
      <c r="CD36" s="18" t="str">
        <f>IF(AND($D36+E36&gt;0,T36="")," * No olvide digitar la variable Migrantes "&amp;$T$34&amp;""&amp;". Digite Cero si no tiene.",IF(T36&gt;$D36+E36," * La variable Migrantes "&amp;$T$34&amp;""&amp;" no  puede ser mayor al Total.",""))</f>
        <v/>
      </c>
      <c r="CE36" s="18" t="str">
        <f>IF(AND($F36+$G36+$H36+$I36+$J36+$K36+$L36+$M36&gt;0,$U36="")," * No olvide digitar la variable Migrantes "&amp;$U$34&amp;""&amp;". Digite Cero si no tiene.",IF($U36&gt;$F36+$G36+$H36+$I36+$J36+$K36+$L36+$M36," * La variable Migrantes "&amp;$U$34&amp;""&amp;" no  puede ser mayor al Total.",""))</f>
        <v/>
      </c>
      <c r="CF36" s="18" t="str">
        <f>IF(AND($C36&gt;0,V36="")," * No olvide digitar la variable "&amp;$V$33&amp;""&amp;". Digite Cero si no tiene.","")</f>
        <v/>
      </c>
      <c r="CG36" s="18" t="str">
        <f>IF(AND($C36&gt;0,W36="")," * No olvide digitar la variable "&amp;$W$33&amp;""&amp;". Digite Cero si no tiene.",IF(W36&gt;$C36," * La variable "&amp;$W$33&amp;""&amp;" no  puede ser mayor al Total.",""))</f>
        <v/>
      </c>
      <c r="CH36" s="18" t="str">
        <f>IF(AND($C36&gt;0,X36="")," * No olvide digitar la variable "&amp;$X$34&amp;""&amp;". Digite Cero si no tiene.",IF(X36&gt;$C36," * La variable "&amp;$X$34&amp;""&amp;" no  puede ser mayor al Total.",""))</f>
        <v/>
      </c>
      <c r="CI36" s="18" t="str">
        <f>IF(AND($C36&gt;0,Y36="")," * No olvide digitar la variable "&amp;$Y$34&amp;""&amp;". Digite Cero si no tiene.",IF(Y36&gt;$C36," * La variable "&amp;$Y$34&amp;""&amp;" no  puede ser mayor al Total.",""))</f>
        <v/>
      </c>
      <c r="CJ36" s="18" t="str">
        <f>IF(AND($C36&gt;0,Z36="")," * No olvide digitar la variable "&amp;$Z$34&amp;""&amp;". Digite Cero si no tiene.",IF(Z36&gt;$C36," * La variable "&amp;$Z$34&amp;""&amp;" no  puede ser mayor al Total.",""))</f>
        <v/>
      </c>
      <c r="CK36" s="18" t="str">
        <f>IF(AND($C36&gt;0,AA36="")," * No olvide digitar la variable "&amp;$AA$33&amp;""&amp;". Digite Cero si no tiene.",IF(AA36&gt;$C36," * La variable "&amp;$AA$33&amp;""&amp;" no  puede ser mayor al Total.",""))</f>
        <v/>
      </c>
      <c r="CO36" s="69">
        <f t="shared" ref="CO36:CY51" si="24">IF(AND($C36&gt;0,Q36=""),1,IF(Q36&gt;$C36,1,0))</f>
        <v>0</v>
      </c>
      <c r="CP36" s="69">
        <f t="shared" si="24"/>
        <v>0</v>
      </c>
      <c r="CQ36" s="69">
        <f t="shared" si="24"/>
        <v>0</v>
      </c>
      <c r="CR36" s="69">
        <f>IF(AND($D36+$E36&gt;0,$T36=""),1,IF(T36&gt;$D36+$E36,1,0))</f>
        <v>0</v>
      </c>
      <c r="CS36" s="69">
        <f>IF(AND($F36+$G36+$H36+$I36+$J36+$K36+$L36+$M36&gt;0,$U36=""),1,IF($U36&gt;$F36+$G36+$H36+$I36+$J36+$K36+$L36+$M36,1,0))</f>
        <v>0</v>
      </c>
      <c r="CT36" s="69">
        <f>IF(AND($C36&gt;0,V36=""),1,0)</f>
        <v>0</v>
      </c>
      <c r="CU36" s="69">
        <f>IF(AND($C36&gt;0,W36=""),1,IF(W36&gt;$C36,1,0))</f>
        <v>0</v>
      </c>
      <c r="CV36" s="69">
        <f>IF(AND($C36&gt;0,X36=""),1,IF(X36&gt;$C36,1,0))</f>
        <v>0</v>
      </c>
      <c r="CW36" s="69">
        <f>IF(AND($C36&gt;0,Y36=""),1,IF(Y36&gt;$C36,1,0))</f>
        <v>0</v>
      </c>
      <c r="CX36" s="69">
        <f>IF(AND($C36&gt;0,Z36=""),1,IF(Z36&gt;$C36,1,0))</f>
        <v>0</v>
      </c>
      <c r="CY36" s="69">
        <f t="shared" si="24"/>
        <v>0</v>
      </c>
    </row>
    <row r="37" spans="1:103" x14ac:dyDescent="0.25">
      <c r="A37" s="3033" t="s">
        <v>68</v>
      </c>
      <c r="B37" s="3034"/>
      <c r="C37" s="70">
        <f t="shared" ref="C37:C51" si="25">SUM(D37:M37)</f>
        <v>0</v>
      </c>
      <c r="D37" s="30"/>
      <c r="E37" s="32"/>
      <c r="F37" s="32"/>
      <c r="G37" s="32"/>
      <c r="H37" s="32"/>
      <c r="I37" s="32"/>
      <c r="J37" s="32"/>
      <c r="K37" s="32"/>
      <c r="L37" s="32"/>
      <c r="M37" s="32"/>
      <c r="N37" s="71"/>
      <c r="O37" s="71"/>
      <c r="P37" s="72"/>
      <c r="Q37" s="35"/>
      <c r="R37" s="32"/>
      <c r="S37" s="37"/>
      <c r="T37" s="30"/>
      <c r="U37" s="37"/>
      <c r="V37" s="30"/>
      <c r="W37" s="37"/>
      <c r="X37" s="30"/>
      <c r="Y37" s="32"/>
      <c r="Z37" s="37"/>
      <c r="AA37" s="37"/>
      <c r="AB37" t="str">
        <f t="shared" ref="AB37:AB51" si="26">CA37&amp;CB37&amp;CC37&amp;CD37&amp;CE37&amp;CF37&amp;CG37&amp;CH37&amp;CI37&amp;CJ37&amp;CK37</f>
        <v/>
      </c>
      <c r="CA37" s="18" t="str">
        <f t="shared" ref="CA37:CA51" si="27">IF(AND($C37&gt;0,Q37="")," * No olvide digitar la variable "&amp;$Q$33&amp;""&amp;". Digite Cero si no tiene.",IF(Q37&gt;$C37," * La variable "&amp;$Q$33&amp;""&amp;" no  puede ser mayor al Total.",""))</f>
        <v/>
      </c>
      <c r="CB37" s="18" t="str">
        <f t="shared" ref="CB37:CB51" si="28">IF(AND($C37&gt;0,R37="")," * No olvide digitar la variable "&amp;$R$33&amp;""&amp;". Digite Cero si no tiene.", "")</f>
        <v/>
      </c>
      <c r="CC37" s="18" t="str">
        <f t="shared" ref="CC37:CC51" si="29">IF(AND($C37&gt;0,S37="")," * No olvide digitar la variable "&amp;$S$33&amp;""&amp;". Digite Cero si no tiene.",IF(S37&gt;C37," * La variable "&amp;$S$33&amp;""&amp;" no  puede ser mayor al Total.",""))</f>
        <v/>
      </c>
      <c r="CD37" s="18" t="str">
        <f t="shared" ref="CD37:CD51" si="30">IF(AND($D37+E37&gt;0,T37="")," * No olvide digitar la variable Migrantes "&amp;$T$34&amp;""&amp;". Digite Cero si no tiene.",IF(T37&gt;$D37+E37," * La variable Migrantes "&amp;$T$34&amp;""&amp;" no  puede ser mayor al Total.",""))</f>
        <v/>
      </c>
      <c r="CE37" s="18" t="str">
        <f t="shared" ref="CE37:CE51" si="31">IF(AND($F37+$G37+$H37+$I37+$J37+$K37+$L37+$M37&gt;0,$U37="")," * No olvide digitar la variable Migrantes "&amp;$U$34&amp;""&amp;". Digite Cero si no tiene.",IF($U37&gt;$F37+$G37+$H37+$I37+$J37+$K37+$L37+$M37," * La variable Migrantes "&amp;$U$34&amp;""&amp;" no  puede ser mayor al Total.",""))</f>
        <v/>
      </c>
      <c r="CF37" s="18" t="str">
        <f t="shared" ref="CF37:CF51" si="32">IF(AND($C37&gt;0,V37="")," * No olvide digitar la variable "&amp;$V$33&amp;""&amp;". Digite Cero si no tiene.","")</f>
        <v/>
      </c>
      <c r="CG37" s="18" t="str">
        <f t="shared" ref="CG37:CG51" si="33">IF(AND($C37&gt;0,W37="")," * No olvide digitar la variable "&amp;$W$33&amp;""&amp;". Digite Cero si no tiene.",IF(W37&gt;$C37," * La variable "&amp;$W$33&amp;""&amp;" no  puede ser mayor al Total.",""))</f>
        <v/>
      </c>
      <c r="CH37" s="18" t="str">
        <f t="shared" ref="CH37:CH51" si="34">IF(AND($C37&gt;0,X37="")," * No olvide digitar la variable "&amp;$X$34&amp;""&amp;". Digite Cero si no tiene.",IF(X37&gt;$C37," * La variable "&amp;$X$34&amp;""&amp;" no  puede ser mayor al Total.",""))</f>
        <v/>
      </c>
      <c r="CI37" s="18" t="str">
        <f t="shared" ref="CI37:CI51" si="35">IF(AND($C37&gt;0,Y37="")," * No olvide digitar la variable "&amp;$Y$34&amp;""&amp;". Digite Cero si no tiene.",IF(Y37&gt;$C37," * La variable "&amp;$Y$34&amp;""&amp;" no  puede ser mayor al Total.",""))</f>
        <v/>
      </c>
      <c r="CJ37" s="18" t="str">
        <f t="shared" ref="CJ37:CJ51" si="36">IF(AND($C37&gt;0,Z37="")," * No olvide digitar la variable "&amp;$Z$34&amp;""&amp;". Digite Cero si no tiene.",IF(Z37&gt;$C37," * La variable "&amp;$Z$34&amp;""&amp;" no  puede ser mayor al Total.",""))</f>
        <v/>
      </c>
      <c r="CK37" s="18" t="str">
        <f t="shared" ref="CK37:CK51" si="37">IF(AND($C37&gt;0,AA37="")," * No olvide digitar la variable "&amp;$AA$33&amp;""&amp;". Digite Cero si no tiene.",IF(AA37&gt;$C37," * La variable "&amp;$AA$33&amp;""&amp;" no  puede ser mayor al Total.",""))</f>
        <v/>
      </c>
      <c r="CO37" s="69">
        <f t="shared" si="24"/>
        <v>0</v>
      </c>
      <c r="CP37" s="69">
        <f t="shared" si="24"/>
        <v>0</v>
      </c>
      <c r="CQ37" s="69">
        <f t="shared" si="24"/>
        <v>0</v>
      </c>
      <c r="CR37" s="69">
        <f t="shared" ref="CR37:CR51" si="38">IF(AND($D37+$E37&gt;0,$T37=""),1,IF(T37&gt;$D37+$E37,1,0))</f>
        <v>0</v>
      </c>
      <c r="CS37" s="69">
        <f t="shared" ref="CS37:CS51" si="39">IF(AND($F37+$G37+$H37+$I37+$J37+$K37+$L37+$M37&gt;0,$U37=""),1,IF($U37&gt;$F37+$G37+$H37+$I37+$J37+$K37+$L37+$M37,1,0))</f>
        <v>0</v>
      </c>
      <c r="CT37" s="69">
        <f t="shared" ref="CT37:CT51" si="40">IF(AND($C37&gt;0,V37=""),1,0)</f>
        <v>0</v>
      </c>
      <c r="CU37" s="69">
        <f t="shared" ref="CU37:CX51" si="41">IF(AND($C37&gt;0,W37=""),1,IF(W37&gt;$C37,1,0))</f>
        <v>0</v>
      </c>
      <c r="CV37" s="69">
        <f t="shared" si="41"/>
        <v>0</v>
      </c>
      <c r="CW37" s="69">
        <f t="shared" si="41"/>
        <v>0</v>
      </c>
      <c r="CX37" s="69">
        <f t="shared" si="41"/>
        <v>0</v>
      </c>
      <c r="CY37" s="69">
        <f t="shared" si="24"/>
        <v>0</v>
      </c>
    </row>
    <row r="38" spans="1:103" x14ac:dyDescent="0.25">
      <c r="A38" s="3296" t="s">
        <v>69</v>
      </c>
      <c r="B38" s="809" t="s">
        <v>70</v>
      </c>
      <c r="C38" s="749">
        <f t="shared" si="25"/>
        <v>0</v>
      </c>
      <c r="D38" s="750"/>
      <c r="E38" s="699"/>
      <c r="F38" s="699"/>
      <c r="G38" s="699"/>
      <c r="H38" s="699"/>
      <c r="I38" s="699"/>
      <c r="J38" s="699"/>
      <c r="K38" s="699"/>
      <c r="L38" s="699"/>
      <c r="M38" s="699"/>
      <c r="N38" s="707"/>
      <c r="O38" s="707"/>
      <c r="P38" s="710"/>
      <c r="Q38" s="751"/>
      <c r="R38" s="699"/>
      <c r="S38" s="769"/>
      <c r="T38" s="750"/>
      <c r="U38" s="769"/>
      <c r="V38" s="750"/>
      <c r="W38" s="769"/>
      <c r="X38" s="750"/>
      <c r="Y38" s="699"/>
      <c r="Z38" s="769"/>
      <c r="AA38" s="769"/>
      <c r="AB38" t="str">
        <f t="shared" si="26"/>
        <v/>
      </c>
      <c r="CA38" s="18" t="str">
        <f t="shared" si="27"/>
        <v/>
      </c>
      <c r="CB38" s="18" t="str">
        <f t="shared" si="28"/>
        <v/>
      </c>
      <c r="CC38" s="18" t="str">
        <f t="shared" si="29"/>
        <v/>
      </c>
      <c r="CD38" s="18" t="str">
        <f t="shared" si="30"/>
        <v/>
      </c>
      <c r="CE38" s="18" t="str">
        <f t="shared" si="31"/>
        <v/>
      </c>
      <c r="CF38" s="18" t="str">
        <f t="shared" si="32"/>
        <v/>
      </c>
      <c r="CG38" s="18" t="str">
        <f t="shared" si="33"/>
        <v/>
      </c>
      <c r="CH38" s="18" t="str">
        <f t="shared" si="34"/>
        <v/>
      </c>
      <c r="CI38" s="18" t="str">
        <f t="shared" si="35"/>
        <v/>
      </c>
      <c r="CJ38" s="18" t="str">
        <f t="shared" si="36"/>
        <v/>
      </c>
      <c r="CK38" s="18" t="str">
        <f t="shared" si="37"/>
        <v/>
      </c>
      <c r="CO38" s="69">
        <f t="shared" si="24"/>
        <v>0</v>
      </c>
      <c r="CP38" s="69">
        <f t="shared" si="24"/>
        <v>0</v>
      </c>
      <c r="CQ38" s="69">
        <f t="shared" si="24"/>
        <v>0</v>
      </c>
      <c r="CR38" s="69">
        <f t="shared" si="38"/>
        <v>0</v>
      </c>
      <c r="CS38" s="69">
        <f t="shared" si="39"/>
        <v>0</v>
      </c>
      <c r="CT38" s="69">
        <f t="shared" si="40"/>
        <v>0</v>
      </c>
      <c r="CU38" s="69">
        <f t="shared" si="41"/>
        <v>0</v>
      </c>
      <c r="CV38" s="69">
        <f t="shared" si="41"/>
        <v>0</v>
      </c>
      <c r="CW38" s="69">
        <f t="shared" si="41"/>
        <v>0</v>
      </c>
      <c r="CX38" s="69">
        <f t="shared" si="41"/>
        <v>0</v>
      </c>
      <c r="CY38" s="69">
        <f t="shared" si="24"/>
        <v>0</v>
      </c>
    </row>
    <row r="39" spans="1:103" x14ac:dyDescent="0.25">
      <c r="A39" s="3296"/>
      <c r="B39" s="74" t="s">
        <v>71</v>
      </c>
      <c r="C39" s="75">
        <f t="shared" si="25"/>
        <v>0</v>
      </c>
      <c r="D39" s="22"/>
      <c r="E39" s="24"/>
      <c r="F39" s="24"/>
      <c r="G39" s="24"/>
      <c r="H39" s="24"/>
      <c r="I39" s="24"/>
      <c r="J39" s="24"/>
      <c r="K39" s="24"/>
      <c r="L39" s="24"/>
      <c r="M39" s="24"/>
      <c r="N39" s="76"/>
      <c r="O39" s="76"/>
      <c r="P39" s="77"/>
      <c r="Q39" s="27"/>
      <c r="R39" s="24"/>
      <c r="S39" s="28"/>
      <c r="T39" s="22"/>
      <c r="U39" s="28"/>
      <c r="V39" s="22"/>
      <c r="W39" s="28"/>
      <c r="X39" s="22"/>
      <c r="Y39" s="24"/>
      <c r="Z39" s="28"/>
      <c r="AA39" s="28"/>
      <c r="AB39" t="str">
        <f t="shared" si="26"/>
        <v/>
      </c>
      <c r="CA39" s="18" t="str">
        <f t="shared" si="27"/>
        <v/>
      </c>
      <c r="CB39" s="18" t="str">
        <f t="shared" si="28"/>
        <v/>
      </c>
      <c r="CC39" s="18" t="str">
        <f t="shared" si="29"/>
        <v/>
      </c>
      <c r="CD39" s="18" t="str">
        <f t="shared" si="30"/>
        <v/>
      </c>
      <c r="CE39" s="18" t="str">
        <f t="shared" si="31"/>
        <v/>
      </c>
      <c r="CF39" s="18" t="str">
        <f t="shared" si="32"/>
        <v/>
      </c>
      <c r="CG39" s="18" t="str">
        <f t="shared" si="33"/>
        <v/>
      </c>
      <c r="CH39" s="18" t="str">
        <f t="shared" si="34"/>
        <v/>
      </c>
      <c r="CI39" s="18" t="str">
        <f t="shared" si="35"/>
        <v/>
      </c>
      <c r="CJ39" s="18" t="str">
        <f t="shared" si="36"/>
        <v/>
      </c>
      <c r="CK39" s="18" t="str">
        <f t="shared" si="37"/>
        <v/>
      </c>
      <c r="CO39" s="69">
        <f t="shared" si="24"/>
        <v>0</v>
      </c>
      <c r="CP39" s="69">
        <f t="shared" si="24"/>
        <v>0</v>
      </c>
      <c r="CQ39" s="69">
        <f t="shared" si="24"/>
        <v>0</v>
      </c>
      <c r="CR39" s="69">
        <f t="shared" si="38"/>
        <v>0</v>
      </c>
      <c r="CS39" s="69">
        <f t="shared" si="39"/>
        <v>0</v>
      </c>
      <c r="CT39" s="69">
        <f t="shared" si="40"/>
        <v>0</v>
      </c>
      <c r="CU39" s="69">
        <f t="shared" si="41"/>
        <v>0</v>
      </c>
      <c r="CV39" s="69">
        <f t="shared" si="41"/>
        <v>0</v>
      </c>
      <c r="CW39" s="69">
        <f t="shared" si="41"/>
        <v>0</v>
      </c>
      <c r="CX39" s="69">
        <f t="shared" si="41"/>
        <v>0</v>
      </c>
      <c r="CY39" s="69">
        <f t="shared" si="24"/>
        <v>0</v>
      </c>
    </row>
    <row r="40" spans="1:103" x14ac:dyDescent="0.25">
      <c r="A40" s="3296"/>
      <c r="B40" s="74" t="s">
        <v>72</v>
      </c>
      <c r="C40" s="75">
        <f t="shared" si="25"/>
        <v>0</v>
      </c>
      <c r="D40" s="22"/>
      <c r="E40" s="24"/>
      <c r="F40" s="24"/>
      <c r="G40" s="24"/>
      <c r="H40" s="24"/>
      <c r="I40" s="24"/>
      <c r="J40" s="24"/>
      <c r="K40" s="24"/>
      <c r="L40" s="24"/>
      <c r="M40" s="24"/>
      <c r="N40" s="76"/>
      <c r="O40" s="76"/>
      <c r="P40" s="77"/>
      <c r="Q40" s="27"/>
      <c r="R40" s="24"/>
      <c r="S40" s="28"/>
      <c r="T40" s="22"/>
      <c r="U40" s="28"/>
      <c r="V40" s="22"/>
      <c r="W40" s="28"/>
      <c r="X40" s="22"/>
      <c r="Y40" s="24"/>
      <c r="Z40" s="28"/>
      <c r="AA40" s="28"/>
      <c r="AB40" t="str">
        <f t="shared" si="26"/>
        <v/>
      </c>
      <c r="CA40" s="18" t="str">
        <f t="shared" si="27"/>
        <v/>
      </c>
      <c r="CB40" s="18" t="str">
        <f t="shared" si="28"/>
        <v/>
      </c>
      <c r="CC40" s="18" t="str">
        <f t="shared" si="29"/>
        <v/>
      </c>
      <c r="CD40" s="18" t="str">
        <f t="shared" si="30"/>
        <v/>
      </c>
      <c r="CE40" s="18" t="str">
        <f t="shared" si="31"/>
        <v/>
      </c>
      <c r="CF40" s="18" t="str">
        <f t="shared" si="32"/>
        <v/>
      </c>
      <c r="CG40" s="18" t="str">
        <f t="shared" si="33"/>
        <v/>
      </c>
      <c r="CH40" s="18" t="str">
        <f t="shared" si="34"/>
        <v/>
      </c>
      <c r="CI40" s="18" t="str">
        <f t="shared" si="35"/>
        <v/>
      </c>
      <c r="CJ40" s="18" t="str">
        <f t="shared" si="36"/>
        <v/>
      </c>
      <c r="CK40" s="18" t="str">
        <f t="shared" si="37"/>
        <v/>
      </c>
      <c r="CO40" s="69">
        <f t="shared" si="24"/>
        <v>0</v>
      </c>
      <c r="CP40" s="69">
        <f t="shared" si="24"/>
        <v>0</v>
      </c>
      <c r="CQ40" s="69">
        <f t="shared" si="24"/>
        <v>0</v>
      </c>
      <c r="CR40" s="69">
        <f t="shared" si="38"/>
        <v>0</v>
      </c>
      <c r="CS40" s="69">
        <f t="shared" si="39"/>
        <v>0</v>
      </c>
      <c r="CT40" s="69">
        <f t="shared" si="40"/>
        <v>0</v>
      </c>
      <c r="CU40" s="69">
        <f t="shared" si="41"/>
        <v>0</v>
      </c>
      <c r="CV40" s="69">
        <f t="shared" si="41"/>
        <v>0</v>
      </c>
      <c r="CW40" s="69">
        <f t="shared" si="41"/>
        <v>0</v>
      </c>
      <c r="CX40" s="69">
        <f t="shared" si="41"/>
        <v>0</v>
      </c>
      <c r="CY40" s="69">
        <f t="shared" si="24"/>
        <v>0</v>
      </c>
    </row>
    <row r="41" spans="1:103" x14ac:dyDescent="0.25">
      <c r="A41" s="3296"/>
      <c r="B41" s="74" t="s">
        <v>73</v>
      </c>
      <c r="C41" s="75">
        <f t="shared" si="25"/>
        <v>0</v>
      </c>
      <c r="D41" s="22"/>
      <c r="E41" s="24"/>
      <c r="F41" s="24"/>
      <c r="G41" s="24"/>
      <c r="H41" s="24"/>
      <c r="I41" s="24"/>
      <c r="J41" s="24"/>
      <c r="K41" s="24"/>
      <c r="L41" s="24"/>
      <c r="M41" s="24"/>
      <c r="N41" s="76"/>
      <c r="O41" s="76"/>
      <c r="P41" s="77"/>
      <c r="Q41" s="27"/>
      <c r="R41" s="24"/>
      <c r="S41" s="28"/>
      <c r="T41" s="22"/>
      <c r="U41" s="28"/>
      <c r="V41" s="22"/>
      <c r="W41" s="28"/>
      <c r="X41" s="22"/>
      <c r="Y41" s="24"/>
      <c r="Z41" s="28"/>
      <c r="AA41" s="28"/>
      <c r="AB41" t="str">
        <f t="shared" si="26"/>
        <v/>
      </c>
      <c r="CA41" s="18" t="str">
        <f t="shared" si="27"/>
        <v/>
      </c>
      <c r="CB41" s="18" t="str">
        <f t="shared" si="28"/>
        <v/>
      </c>
      <c r="CC41" s="18" t="str">
        <f t="shared" si="29"/>
        <v/>
      </c>
      <c r="CD41" s="18" t="str">
        <f t="shared" si="30"/>
        <v/>
      </c>
      <c r="CE41" s="18" t="str">
        <f t="shared" si="31"/>
        <v/>
      </c>
      <c r="CF41" s="18" t="str">
        <f t="shared" si="32"/>
        <v/>
      </c>
      <c r="CG41" s="18" t="str">
        <f t="shared" si="33"/>
        <v/>
      </c>
      <c r="CH41" s="18" t="str">
        <f t="shared" si="34"/>
        <v/>
      </c>
      <c r="CI41" s="18" t="str">
        <f t="shared" si="35"/>
        <v/>
      </c>
      <c r="CJ41" s="18" t="str">
        <f t="shared" si="36"/>
        <v/>
      </c>
      <c r="CK41" s="18" t="str">
        <f t="shared" si="37"/>
        <v/>
      </c>
      <c r="CO41" s="69">
        <f t="shared" si="24"/>
        <v>0</v>
      </c>
      <c r="CP41" s="69">
        <f t="shared" si="24"/>
        <v>0</v>
      </c>
      <c r="CQ41" s="69">
        <f t="shared" si="24"/>
        <v>0</v>
      </c>
      <c r="CR41" s="69">
        <f t="shared" si="38"/>
        <v>0</v>
      </c>
      <c r="CS41" s="69">
        <f t="shared" si="39"/>
        <v>0</v>
      </c>
      <c r="CT41" s="69">
        <f t="shared" si="40"/>
        <v>0</v>
      </c>
      <c r="CU41" s="69">
        <f t="shared" si="41"/>
        <v>0</v>
      </c>
      <c r="CV41" s="69">
        <f t="shared" si="41"/>
        <v>0</v>
      </c>
      <c r="CW41" s="69">
        <f t="shared" si="41"/>
        <v>0</v>
      </c>
      <c r="CX41" s="69">
        <f t="shared" si="41"/>
        <v>0</v>
      </c>
      <c r="CY41" s="69">
        <f t="shared" si="24"/>
        <v>0</v>
      </c>
    </row>
    <row r="42" spans="1:103" x14ac:dyDescent="0.25">
      <c r="A42" s="3296"/>
      <c r="B42" s="74" t="s">
        <v>74</v>
      </c>
      <c r="C42" s="75">
        <f t="shared" si="25"/>
        <v>0</v>
      </c>
      <c r="D42" s="22"/>
      <c r="E42" s="24"/>
      <c r="F42" s="24"/>
      <c r="G42" s="24"/>
      <c r="H42" s="24"/>
      <c r="I42" s="24"/>
      <c r="J42" s="24"/>
      <c r="K42" s="24"/>
      <c r="L42" s="24"/>
      <c r="M42" s="24"/>
      <c r="N42" s="76"/>
      <c r="O42" s="76"/>
      <c r="P42" s="77"/>
      <c r="Q42" s="27"/>
      <c r="R42" s="24"/>
      <c r="S42" s="28"/>
      <c r="T42" s="22"/>
      <c r="U42" s="28"/>
      <c r="V42" s="22"/>
      <c r="W42" s="28"/>
      <c r="X42" s="22"/>
      <c r="Y42" s="24"/>
      <c r="Z42" s="28"/>
      <c r="AA42" s="28"/>
      <c r="AB42" t="str">
        <f t="shared" si="26"/>
        <v/>
      </c>
      <c r="CA42" s="18" t="str">
        <f t="shared" si="27"/>
        <v/>
      </c>
      <c r="CB42" s="18" t="str">
        <f t="shared" si="28"/>
        <v/>
      </c>
      <c r="CC42" s="18" t="str">
        <f t="shared" si="29"/>
        <v/>
      </c>
      <c r="CD42" s="18" t="str">
        <f t="shared" si="30"/>
        <v/>
      </c>
      <c r="CE42" s="18" t="str">
        <f t="shared" si="31"/>
        <v/>
      </c>
      <c r="CF42" s="18" t="str">
        <f t="shared" si="32"/>
        <v/>
      </c>
      <c r="CG42" s="18" t="str">
        <f t="shared" si="33"/>
        <v/>
      </c>
      <c r="CH42" s="18" t="str">
        <f t="shared" si="34"/>
        <v/>
      </c>
      <c r="CI42" s="18" t="str">
        <f t="shared" si="35"/>
        <v/>
      </c>
      <c r="CJ42" s="18" t="str">
        <f t="shared" si="36"/>
        <v/>
      </c>
      <c r="CK42" s="18" t="str">
        <f t="shared" si="37"/>
        <v/>
      </c>
      <c r="CO42" s="69">
        <f t="shared" si="24"/>
        <v>0</v>
      </c>
      <c r="CP42" s="69">
        <f t="shared" si="24"/>
        <v>0</v>
      </c>
      <c r="CQ42" s="69">
        <f t="shared" si="24"/>
        <v>0</v>
      </c>
      <c r="CR42" s="69">
        <f t="shared" si="38"/>
        <v>0</v>
      </c>
      <c r="CS42" s="69">
        <f t="shared" si="39"/>
        <v>0</v>
      </c>
      <c r="CT42" s="69">
        <f t="shared" si="40"/>
        <v>0</v>
      </c>
      <c r="CU42" s="69">
        <f t="shared" si="41"/>
        <v>0</v>
      </c>
      <c r="CV42" s="69">
        <f t="shared" si="41"/>
        <v>0</v>
      </c>
      <c r="CW42" s="69">
        <f t="shared" si="41"/>
        <v>0</v>
      </c>
      <c r="CX42" s="69">
        <f t="shared" si="41"/>
        <v>0</v>
      </c>
      <c r="CY42" s="69">
        <f t="shared" si="24"/>
        <v>0</v>
      </c>
    </row>
    <row r="43" spans="1:103" x14ac:dyDescent="0.25">
      <c r="A43" s="3296"/>
      <c r="B43" s="78" t="s">
        <v>75</v>
      </c>
      <c r="C43" s="810">
        <f t="shared" si="25"/>
        <v>0</v>
      </c>
      <c r="D43" s="770"/>
      <c r="E43" s="81"/>
      <c r="F43" s="81"/>
      <c r="G43" s="81"/>
      <c r="H43" s="81"/>
      <c r="I43" s="81"/>
      <c r="J43" s="81"/>
      <c r="K43" s="81"/>
      <c r="L43" s="81"/>
      <c r="M43" s="81"/>
      <c r="N43" s="82"/>
      <c r="O43" s="82"/>
      <c r="P43" s="83"/>
      <c r="Q43" s="84"/>
      <c r="R43" s="81"/>
      <c r="S43" s="85"/>
      <c r="T43" s="770"/>
      <c r="U43" s="85"/>
      <c r="V43" s="770"/>
      <c r="W43" s="85"/>
      <c r="X43" s="770"/>
      <c r="Y43" s="81"/>
      <c r="Z43" s="85"/>
      <c r="AA43" s="85"/>
      <c r="AB43" t="str">
        <f t="shared" si="26"/>
        <v/>
      </c>
      <c r="CA43" s="18" t="str">
        <f t="shared" si="27"/>
        <v/>
      </c>
      <c r="CB43" s="18" t="str">
        <f t="shared" si="28"/>
        <v/>
      </c>
      <c r="CC43" s="18" t="str">
        <f t="shared" si="29"/>
        <v/>
      </c>
      <c r="CD43" s="18" t="str">
        <f t="shared" si="30"/>
        <v/>
      </c>
      <c r="CE43" s="18" t="str">
        <f>IF(AND($F43+$G43+$H43+$I43+$J43+$K43+$L43+$M43&gt;0,$U43="")," * No olvide digitar la variable Migrantes "&amp;$U$34&amp;""&amp;". Digite Cero si no tiene.",IF($U43&gt;$F43+$G43+$H43+$I43+$J43+$K43+$L43+$M43," * La variable Migrantes "&amp;$U$34&amp;""&amp;" no  puede ser mayor al Total.",""))</f>
        <v/>
      </c>
      <c r="CF43" s="18" t="str">
        <f t="shared" si="32"/>
        <v/>
      </c>
      <c r="CG43" s="18" t="str">
        <f t="shared" si="33"/>
        <v/>
      </c>
      <c r="CH43" s="18" t="str">
        <f t="shared" si="34"/>
        <v/>
      </c>
      <c r="CI43" s="18" t="str">
        <f t="shared" si="35"/>
        <v/>
      </c>
      <c r="CJ43" s="18" t="str">
        <f t="shared" si="36"/>
        <v/>
      </c>
      <c r="CK43" s="18" t="str">
        <f t="shared" si="37"/>
        <v/>
      </c>
      <c r="CO43" s="69">
        <f t="shared" si="24"/>
        <v>0</v>
      </c>
      <c r="CP43" s="69">
        <f t="shared" si="24"/>
        <v>0</v>
      </c>
      <c r="CQ43" s="69">
        <f t="shared" si="24"/>
        <v>0</v>
      </c>
      <c r="CR43" s="69">
        <f t="shared" si="38"/>
        <v>0</v>
      </c>
      <c r="CS43" s="69">
        <f t="shared" si="39"/>
        <v>0</v>
      </c>
      <c r="CT43" s="69">
        <f t="shared" si="40"/>
        <v>0</v>
      </c>
      <c r="CU43" s="69">
        <f t="shared" si="41"/>
        <v>0</v>
      </c>
      <c r="CV43" s="69">
        <f t="shared" si="41"/>
        <v>0</v>
      </c>
      <c r="CW43" s="69">
        <f t="shared" si="41"/>
        <v>0</v>
      </c>
      <c r="CX43" s="69">
        <f t="shared" si="41"/>
        <v>0</v>
      </c>
      <c r="CY43" s="69">
        <f t="shared" si="24"/>
        <v>0</v>
      </c>
    </row>
    <row r="44" spans="1:103" x14ac:dyDescent="0.25">
      <c r="A44" s="3296"/>
      <c r="B44" s="86" t="s">
        <v>76</v>
      </c>
      <c r="C44" s="70">
        <f>SUM(D44:M44)</f>
        <v>0</v>
      </c>
      <c r="D44" s="30"/>
      <c r="E44" s="32"/>
      <c r="F44" s="32"/>
      <c r="G44" s="32"/>
      <c r="H44" s="32"/>
      <c r="I44" s="32"/>
      <c r="J44" s="32"/>
      <c r="K44" s="32"/>
      <c r="L44" s="32"/>
      <c r="M44" s="32"/>
      <c r="N44" s="71"/>
      <c r="O44" s="71"/>
      <c r="P44" s="72"/>
      <c r="Q44" s="35"/>
      <c r="R44" s="32"/>
      <c r="S44" s="37"/>
      <c r="T44" s="30"/>
      <c r="U44" s="37"/>
      <c r="V44" s="30"/>
      <c r="W44" s="37"/>
      <c r="X44" s="30"/>
      <c r="Y44" s="32"/>
      <c r="Z44" s="37"/>
      <c r="AA44" s="37"/>
      <c r="AB44" t="str">
        <f t="shared" si="26"/>
        <v/>
      </c>
      <c r="CA44" s="18" t="str">
        <f t="shared" si="27"/>
        <v/>
      </c>
      <c r="CB44" s="18" t="str">
        <f t="shared" si="28"/>
        <v/>
      </c>
      <c r="CC44" s="18" t="str">
        <f t="shared" si="29"/>
        <v/>
      </c>
      <c r="CD44" s="18" t="str">
        <f>IF(AND($D44+E44&gt;0,T44="")," * No olvide digitar la variable Migrantes "&amp;$T$34&amp;""&amp;". Digite Cero si no tiene.",IF(T44&gt;$D44+E44," * La variable Migrantes "&amp;$T$34&amp;""&amp;" no  puede ser mayor al Total.",""))</f>
        <v/>
      </c>
      <c r="CE44" s="18" t="str">
        <f t="shared" si="31"/>
        <v/>
      </c>
      <c r="CF44" s="18" t="str">
        <f t="shared" si="32"/>
        <v/>
      </c>
      <c r="CG44" s="18" t="str">
        <f t="shared" si="33"/>
        <v/>
      </c>
      <c r="CH44" s="18" t="str">
        <f t="shared" si="34"/>
        <v/>
      </c>
      <c r="CI44" s="18" t="str">
        <f t="shared" si="35"/>
        <v/>
      </c>
      <c r="CJ44" s="18" t="str">
        <f t="shared" si="36"/>
        <v/>
      </c>
      <c r="CK44" s="18" t="str">
        <f t="shared" si="37"/>
        <v/>
      </c>
      <c r="CO44" s="69">
        <f t="shared" si="24"/>
        <v>0</v>
      </c>
      <c r="CP44" s="69">
        <f t="shared" si="24"/>
        <v>0</v>
      </c>
      <c r="CQ44" s="69">
        <f t="shared" si="24"/>
        <v>0</v>
      </c>
      <c r="CR44" s="69">
        <f t="shared" si="38"/>
        <v>0</v>
      </c>
      <c r="CS44" s="69">
        <f t="shared" si="39"/>
        <v>0</v>
      </c>
      <c r="CT44" s="69">
        <f t="shared" si="40"/>
        <v>0</v>
      </c>
      <c r="CU44" s="69">
        <f t="shared" si="41"/>
        <v>0</v>
      </c>
      <c r="CV44" s="69">
        <f t="shared" si="41"/>
        <v>0</v>
      </c>
      <c r="CW44" s="69">
        <f t="shared" si="41"/>
        <v>0</v>
      </c>
      <c r="CX44" s="69">
        <f t="shared" si="41"/>
        <v>0</v>
      </c>
      <c r="CY44" s="69">
        <f t="shared" si="24"/>
        <v>0</v>
      </c>
    </row>
    <row r="45" spans="1:103" x14ac:dyDescent="0.25">
      <c r="A45" s="3297" t="s">
        <v>77</v>
      </c>
      <c r="B45" s="809" t="s">
        <v>78</v>
      </c>
      <c r="C45" s="749">
        <f>SUM(D45:P45)</f>
        <v>0</v>
      </c>
      <c r="D45" s="750"/>
      <c r="E45" s="699"/>
      <c r="F45" s="699"/>
      <c r="G45" s="699"/>
      <c r="H45" s="699"/>
      <c r="I45" s="699"/>
      <c r="J45" s="699"/>
      <c r="K45" s="699"/>
      <c r="L45" s="699"/>
      <c r="M45" s="699"/>
      <c r="N45" s="711"/>
      <c r="O45" s="711"/>
      <c r="P45" s="711"/>
      <c r="Q45" s="751"/>
      <c r="R45" s="699"/>
      <c r="S45" s="769"/>
      <c r="T45" s="750"/>
      <c r="U45" s="769"/>
      <c r="V45" s="750"/>
      <c r="W45" s="769"/>
      <c r="X45" s="750"/>
      <c r="Y45" s="699"/>
      <c r="Z45" s="769"/>
      <c r="AA45" s="769"/>
      <c r="AB45" t="str">
        <f t="shared" si="26"/>
        <v/>
      </c>
      <c r="CA45" s="18" t="str">
        <f t="shared" si="27"/>
        <v/>
      </c>
      <c r="CB45" s="18" t="str">
        <f t="shared" si="28"/>
        <v/>
      </c>
      <c r="CC45" s="18" t="str">
        <f t="shared" si="29"/>
        <v/>
      </c>
      <c r="CD45" s="18" t="str">
        <f t="shared" si="30"/>
        <v/>
      </c>
      <c r="CE45" s="18" t="str">
        <f t="shared" si="31"/>
        <v/>
      </c>
      <c r="CF45" s="18" t="str">
        <f t="shared" si="32"/>
        <v/>
      </c>
      <c r="CG45" s="18" t="str">
        <f t="shared" si="33"/>
        <v/>
      </c>
      <c r="CH45" s="18" t="str">
        <f t="shared" si="34"/>
        <v/>
      </c>
      <c r="CI45" s="18" t="str">
        <f t="shared" si="35"/>
        <v/>
      </c>
      <c r="CJ45" s="18" t="str">
        <f t="shared" si="36"/>
        <v/>
      </c>
      <c r="CK45" s="18" t="str">
        <f t="shared" si="37"/>
        <v/>
      </c>
      <c r="CO45" s="69">
        <f t="shared" si="24"/>
        <v>0</v>
      </c>
      <c r="CP45" s="69">
        <f t="shared" si="24"/>
        <v>0</v>
      </c>
      <c r="CQ45" s="69">
        <f t="shared" si="24"/>
        <v>0</v>
      </c>
      <c r="CR45" s="69">
        <f t="shared" si="38"/>
        <v>0</v>
      </c>
      <c r="CS45" s="69">
        <f t="shared" si="39"/>
        <v>0</v>
      </c>
      <c r="CT45" s="69">
        <f t="shared" si="40"/>
        <v>0</v>
      </c>
      <c r="CU45" s="69">
        <f t="shared" si="41"/>
        <v>0</v>
      </c>
      <c r="CV45" s="69">
        <f t="shared" si="41"/>
        <v>0</v>
      </c>
      <c r="CW45" s="69">
        <f t="shared" si="41"/>
        <v>0</v>
      </c>
      <c r="CX45" s="69">
        <f t="shared" si="41"/>
        <v>0</v>
      </c>
      <c r="CY45" s="69">
        <f t="shared" si="24"/>
        <v>0</v>
      </c>
    </row>
    <row r="46" spans="1:103" x14ac:dyDescent="0.25">
      <c r="A46" s="3037"/>
      <c r="B46" s="88" t="s">
        <v>79</v>
      </c>
      <c r="C46" s="70">
        <f>SUM(D46:P46)</f>
        <v>0</v>
      </c>
      <c r="D46" s="30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5"/>
      <c r="R46" s="32"/>
      <c r="S46" s="37"/>
      <c r="T46" s="30"/>
      <c r="U46" s="37"/>
      <c r="V46" s="30"/>
      <c r="W46" s="37"/>
      <c r="X46" s="30"/>
      <c r="Y46" s="32"/>
      <c r="Z46" s="37"/>
      <c r="AA46" s="37"/>
      <c r="AB46" t="str">
        <f t="shared" si="26"/>
        <v/>
      </c>
      <c r="CA46" s="18" t="str">
        <f t="shared" si="27"/>
        <v/>
      </c>
      <c r="CB46" s="18" t="str">
        <f t="shared" si="28"/>
        <v/>
      </c>
      <c r="CC46" s="18" t="str">
        <f t="shared" si="29"/>
        <v/>
      </c>
      <c r="CD46" s="18" t="str">
        <f t="shared" si="30"/>
        <v/>
      </c>
      <c r="CE46" s="18" t="str">
        <f t="shared" si="31"/>
        <v/>
      </c>
      <c r="CF46" s="18" t="str">
        <f t="shared" si="32"/>
        <v/>
      </c>
      <c r="CG46" s="18" t="str">
        <f t="shared" si="33"/>
        <v/>
      </c>
      <c r="CH46" s="18" t="str">
        <f t="shared" si="34"/>
        <v/>
      </c>
      <c r="CI46" s="18" t="str">
        <f t="shared" si="35"/>
        <v/>
      </c>
      <c r="CJ46" s="18" t="str">
        <f t="shared" si="36"/>
        <v/>
      </c>
      <c r="CK46" s="18" t="str">
        <f t="shared" si="37"/>
        <v/>
      </c>
      <c r="CO46" s="69">
        <f t="shared" si="24"/>
        <v>0</v>
      </c>
      <c r="CP46" s="69">
        <f t="shared" si="24"/>
        <v>0</v>
      </c>
      <c r="CQ46" s="69">
        <f t="shared" si="24"/>
        <v>0</v>
      </c>
      <c r="CR46" s="69">
        <f t="shared" si="38"/>
        <v>0</v>
      </c>
      <c r="CS46" s="69">
        <f t="shared" si="39"/>
        <v>0</v>
      </c>
      <c r="CT46" s="69">
        <f t="shared" si="40"/>
        <v>0</v>
      </c>
      <c r="CU46" s="69">
        <f t="shared" si="41"/>
        <v>0</v>
      </c>
      <c r="CV46" s="69">
        <f t="shared" si="41"/>
        <v>0</v>
      </c>
      <c r="CW46" s="69">
        <f t="shared" si="41"/>
        <v>0</v>
      </c>
      <c r="CX46" s="69">
        <f t="shared" si="41"/>
        <v>0</v>
      </c>
      <c r="CY46" s="69">
        <f t="shared" si="24"/>
        <v>0</v>
      </c>
    </row>
    <row r="47" spans="1:103" x14ac:dyDescent="0.25">
      <c r="A47" s="3297" t="s">
        <v>80</v>
      </c>
      <c r="B47" s="809" t="s">
        <v>78</v>
      </c>
      <c r="C47" s="749">
        <f>SUM(D47:M47)</f>
        <v>0</v>
      </c>
      <c r="D47" s="750"/>
      <c r="E47" s="699"/>
      <c r="F47" s="699"/>
      <c r="G47" s="699"/>
      <c r="H47" s="699"/>
      <c r="I47" s="699"/>
      <c r="J47" s="699"/>
      <c r="K47" s="699"/>
      <c r="L47" s="699"/>
      <c r="M47" s="699"/>
      <c r="N47" s="707"/>
      <c r="O47" s="707"/>
      <c r="P47" s="710"/>
      <c r="Q47" s="751"/>
      <c r="R47" s="699"/>
      <c r="S47" s="769"/>
      <c r="T47" s="750"/>
      <c r="U47" s="769"/>
      <c r="V47" s="750"/>
      <c r="W47" s="769"/>
      <c r="X47" s="750"/>
      <c r="Y47" s="699"/>
      <c r="Z47" s="769"/>
      <c r="AA47" s="769"/>
      <c r="AB47" t="str">
        <f t="shared" si="26"/>
        <v/>
      </c>
      <c r="CA47" s="18" t="str">
        <f t="shared" si="27"/>
        <v/>
      </c>
      <c r="CB47" s="18" t="str">
        <f t="shared" si="28"/>
        <v/>
      </c>
      <c r="CC47" s="18" t="str">
        <f t="shared" si="29"/>
        <v/>
      </c>
      <c r="CD47" s="18" t="str">
        <f t="shared" si="30"/>
        <v/>
      </c>
      <c r="CE47" s="18" t="str">
        <f t="shared" si="31"/>
        <v/>
      </c>
      <c r="CF47" s="18" t="str">
        <f t="shared" si="32"/>
        <v/>
      </c>
      <c r="CG47" s="18" t="str">
        <f t="shared" si="33"/>
        <v/>
      </c>
      <c r="CH47" s="18" t="str">
        <f t="shared" si="34"/>
        <v/>
      </c>
      <c r="CI47" s="18" t="str">
        <f t="shared" si="35"/>
        <v/>
      </c>
      <c r="CJ47" s="18" t="str">
        <f t="shared" si="36"/>
        <v/>
      </c>
      <c r="CK47" s="18" t="str">
        <f t="shared" si="37"/>
        <v/>
      </c>
      <c r="CO47" s="69">
        <f t="shared" si="24"/>
        <v>0</v>
      </c>
      <c r="CP47" s="69">
        <f t="shared" si="24"/>
        <v>0</v>
      </c>
      <c r="CQ47" s="69">
        <f t="shared" si="24"/>
        <v>0</v>
      </c>
      <c r="CR47" s="69">
        <f t="shared" si="38"/>
        <v>0</v>
      </c>
      <c r="CS47" s="69">
        <f t="shared" si="39"/>
        <v>0</v>
      </c>
      <c r="CT47" s="69">
        <f t="shared" si="40"/>
        <v>0</v>
      </c>
      <c r="CU47" s="69">
        <f t="shared" si="41"/>
        <v>0</v>
      </c>
      <c r="CV47" s="69">
        <f t="shared" si="41"/>
        <v>0</v>
      </c>
      <c r="CW47" s="69">
        <f t="shared" si="41"/>
        <v>0</v>
      </c>
      <c r="CX47" s="69">
        <f t="shared" si="41"/>
        <v>0</v>
      </c>
      <c r="CY47" s="69">
        <f t="shared" si="24"/>
        <v>0</v>
      </c>
    </row>
    <row r="48" spans="1:103" x14ac:dyDescent="0.25">
      <c r="A48" s="3037"/>
      <c r="B48" s="734" t="s">
        <v>79</v>
      </c>
      <c r="C48" s="90">
        <f>SUM(D48:M48)</f>
        <v>0</v>
      </c>
      <c r="D48" s="91"/>
      <c r="E48" s="92"/>
      <c r="F48" s="92"/>
      <c r="G48" s="92"/>
      <c r="H48" s="92"/>
      <c r="I48" s="92"/>
      <c r="J48" s="92"/>
      <c r="K48" s="92"/>
      <c r="L48" s="92"/>
      <c r="M48" s="92"/>
      <c r="N48" s="93"/>
      <c r="O48" s="93"/>
      <c r="P48" s="94"/>
      <c r="Q48" s="95"/>
      <c r="R48" s="92"/>
      <c r="S48" s="716"/>
      <c r="T48" s="91"/>
      <c r="U48" s="716"/>
      <c r="V48" s="91"/>
      <c r="W48" s="716"/>
      <c r="X48" s="91"/>
      <c r="Y48" s="92"/>
      <c r="Z48" s="716"/>
      <c r="AA48" s="716"/>
      <c r="AB48" t="str">
        <f t="shared" si="26"/>
        <v/>
      </c>
      <c r="CA48" s="18" t="str">
        <f t="shared" si="27"/>
        <v/>
      </c>
      <c r="CB48" s="18" t="str">
        <f t="shared" si="28"/>
        <v/>
      </c>
      <c r="CC48" s="18" t="str">
        <f t="shared" si="29"/>
        <v/>
      </c>
      <c r="CD48" s="18" t="str">
        <f>IF(AND($D48+E48&gt;0,T48="")," * No olvide digitar la variable Migrantes "&amp;$T$34&amp;""&amp;". Digite Cero si no tiene.",IF(T48&gt;$D48+E48," * La variable Migrantes "&amp;$T$34&amp;""&amp;" no  puede ser mayor al Total.",""))</f>
        <v/>
      </c>
      <c r="CE48" s="18" t="str">
        <f t="shared" si="31"/>
        <v/>
      </c>
      <c r="CF48" s="18" t="str">
        <f t="shared" si="32"/>
        <v/>
      </c>
      <c r="CG48" s="18" t="str">
        <f t="shared" si="33"/>
        <v/>
      </c>
      <c r="CH48" s="18" t="str">
        <f t="shared" si="34"/>
        <v/>
      </c>
      <c r="CI48" s="18" t="str">
        <f t="shared" si="35"/>
        <v/>
      </c>
      <c r="CJ48" s="18" t="str">
        <f t="shared" si="36"/>
        <v/>
      </c>
      <c r="CK48" s="18" t="str">
        <f t="shared" si="37"/>
        <v/>
      </c>
      <c r="CO48" s="69">
        <f t="shared" si="24"/>
        <v>0</v>
      </c>
      <c r="CP48" s="69">
        <f t="shared" si="24"/>
        <v>0</v>
      </c>
      <c r="CQ48" s="69">
        <f t="shared" si="24"/>
        <v>0</v>
      </c>
      <c r="CR48" s="69">
        <f>IF(AND($D48+$E48&gt;0,$T48=""),1,IF(T48&gt;$D48+$E48,1,0))</f>
        <v>0</v>
      </c>
      <c r="CS48" s="69">
        <f t="shared" si="39"/>
        <v>0</v>
      </c>
      <c r="CT48" s="69">
        <f t="shared" si="40"/>
        <v>0</v>
      </c>
      <c r="CU48" s="69">
        <f t="shared" si="41"/>
        <v>0</v>
      </c>
      <c r="CV48" s="69">
        <f t="shared" si="41"/>
        <v>0</v>
      </c>
      <c r="CW48" s="69">
        <f t="shared" si="41"/>
        <v>0</v>
      </c>
      <c r="CX48" s="69">
        <f t="shared" si="41"/>
        <v>0</v>
      </c>
      <c r="CY48" s="69">
        <f t="shared" si="24"/>
        <v>0</v>
      </c>
    </row>
    <row r="49" spans="1:103" x14ac:dyDescent="0.25">
      <c r="A49" s="3298" t="s">
        <v>81</v>
      </c>
      <c r="B49" s="3299"/>
      <c r="C49" s="791">
        <f>SUM(D49:M49)</f>
        <v>0</v>
      </c>
      <c r="D49" s="774"/>
      <c r="E49" s="777"/>
      <c r="F49" s="777"/>
      <c r="G49" s="777"/>
      <c r="H49" s="777"/>
      <c r="I49" s="777"/>
      <c r="J49" s="777"/>
      <c r="K49" s="777"/>
      <c r="L49" s="777"/>
      <c r="M49" s="777"/>
      <c r="N49" s="784"/>
      <c r="O49" s="784"/>
      <c r="P49" s="811"/>
      <c r="Q49" s="789"/>
      <c r="R49" s="777"/>
      <c r="S49" s="776"/>
      <c r="T49" s="774"/>
      <c r="U49" s="776"/>
      <c r="V49" s="774"/>
      <c r="W49" s="776"/>
      <c r="X49" s="774"/>
      <c r="Y49" s="777"/>
      <c r="Z49" s="776"/>
      <c r="AA49" s="776"/>
      <c r="AB49" t="str">
        <f t="shared" si="26"/>
        <v/>
      </c>
      <c r="CA49" s="18" t="str">
        <f t="shared" si="27"/>
        <v/>
      </c>
      <c r="CB49" s="18" t="str">
        <f t="shared" si="28"/>
        <v/>
      </c>
      <c r="CC49" s="18" t="str">
        <f t="shared" si="29"/>
        <v/>
      </c>
      <c r="CD49" s="18" t="str">
        <f>IF(AND($D49+E49&gt;0,T49="")," * No olvide digitar la variable Migrantes "&amp;$T$34&amp;""&amp;". Digite Cero si no tiene.",IF(T49&gt;$D49+E49," * La variable Migrantes "&amp;$T$34&amp;""&amp;" no  puede ser mayor al Total.",""))</f>
        <v/>
      </c>
      <c r="CE49" s="18" t="str">
        <f t="shared" si="31"/>
        <v/>
      </c>
      <c r="CF49" s="18" t="str">
        <f t="shared" si="32"/>
        <v/>
      </c>
      <c r="CG49" s="18" t="str">
        <f t="shared" si="33"/>
        <v/>
      </c>
      <c r="CH49" s="18" t="str">
        <f t="shared" si="34"/>
        <v/>
      </c>
      <c r="CI49" s="18" t="str">
        <f t="shared" si="35"/>
        <v/>
      </c>
      <c r="CJ49" s="18" t="str">
        <f t="shared" si="36"/>
        <v/>
      </c>
      <c r="CK49" s="18" t="str">
        <f t="shared" si="37"/>
        <v/>
      </c>
      <c r="CO49" s="69">
        <f t="shared" si="24"/>
        <v>0</v>
      </c>
      <c r="CP49" s="69">
        <f t="shared" si="24"/>
        <v>0</v>
      </c>
      <c r="CQ49" s="69">
        <f t="shared" si="24"/>
        <v>0</v>
      </c>
      <c r="CR49" s="69">
        <f>IF(AND($D49+$E49&gt;0,$T49=""),1,IF(T49&gt;$D49+$E49,1,0))</f>
        <v>0</v>
      </c>
      <c r="CS49" s="69">
        <f t="shared" si="39"/>
        <v>0</v>
      </c>
      <c r="CT49" s="69">
        <f t="shared" si="40"/>
        <v>0</v>
      </c>
      <c r="CU49" s="69">
        <f t="shared" si="41"/>
        <v>0</v>
      </c>
      <c r="CV49" s="69">
        <f t="shared" si="41"/>
        <v>0</v>
      </c>
      <c r="CW49" s="69">
        <f t="shared" si="41"/>
        <v>0</v>
      </c>
      <c r="CX49" s="69">
        <f t="shared" si="41"/>
        <v>0</v>
      </c>
      <c r="CY49" s="69">
        <f t="shared" si="24"/>
        <v>0</v>
      </c>
    </row>
    <row r="50" spans="1:103" x14ac:dyDescent="0.25">
      <c r="A50" s="3040" t="s">
        <v>82</v>
      </c>
      <c r="B50" s="3041"/>
      <c r="C50" s="101">
        <f t="shared" si="25"/>
        <v>0</v>
      </c>
      <c r="D50" s="45"/>
      <c r="E50" s="102"/>
      <c r="F50" s="102"/>
      <c r="G50" s="102"/>
      <c r="H50" s="102"/>
      <c r="I50" s="102"/>
      <c r="J50" s="102"/>
      <c r="K50" s="102"/>
      <c r="L50" s="102"/>
      <c r="M50" s="102"/>
      <c r="N50" s="103"/>
      <c r="O50" s="103"/>
      <c r="P50" s="104"/>
      <c r="Q50" s="105"/>
      <c r="R50" s="102"/>
      <c r="S50" s="48"/>
      <c r="T50" s="45"/>
      <c r="U50" s="48"/>
      <c r="V50" s="45"/>
      <c r="W50" s="48"/>
      <c r="X50" s="45"/>
      <c r="Y50" s="102"/>
      <c r="Z50" s="48"/>
      <c r="AA50" s="48"/>
      <c r="AB50" t="str">
        <f t="shared" si="26"/>
        <v/>
      </c>
      <c r="CA50" s="18" t="str">
        <f t="shared" si="27"/>
        <v/>
      </c>
      <c r="CB50" s="18" t="str">
        <f t="shared" si="28"/>
        <v/>
      </c>
      <c r="CC50" s="18" t="str">
        <f t="shared" si="29"/>
        <v/>
      </c>
      <c r="CD50" s="18" t="str">
        <f t="shared" si="30"/>
        <v/>
      </c>
      <c r="CE50" s="18" t="str">
        <f t="shared" si="31"/>
        <v/>
      </c>
      <c r="CF50" s="18" t="str">
        <f t="shared" si="32"/>
        <v/>
      </c>
      <c r="CG50" s="18" t="str">
        <f t="shared" si="33"/>
        <v/>
      </c>
      <c r="CH50" s="18" t="str">
        <f t="shared" si="34"/>
        <v/>
      </c>
      <c r="CI50" s="18" t="str">
        <f t="shared" si="35"/>
        <v/>
      </c>
      <c r="CJ50" s="18" t="str">
        <f t="shared" si="36"/>
        <v/>
      </c>
      <c r="CK50" s="18" t="str">
        <f t="shared" si="37"/>
        <v/>
      </c>
      <c r="CO50" s="69">
        <f t="shared" si="24"/>
        <v>0</v>
      </c>
      <c r="CP50" s="69">
        <f t="shared" si="24"/>
        <v>0</v>
      </c>
      <c r="CQ50" s="69">
        <f t="shared" si="24"/>
        <v>0</v>
      </c>
      <c r="CR50" s="69">
        <f t="shared" si="38"/>
        <v>0</v>
      </c>
      <c r="CS50" s="69">
        <f t="shared" si="39"/>
        <v>0</v>
      </c>
      <c r="CT50" s="69">
        <f t="shared" si="40"/>
        <v>0</v>
      </c>
      <c r="CU50" s="69">
        <f t="shared" si="41"/>
        <v>0</v>
      </c>
      <c r="CV50" s="69">
        <f t="shared" si="41"/>
        <v>0</v>
      </c>
      <c r="CW50" s="69">
        <f t="shared" si="41"/>
        <v>0</v>
      </c>
      <c r="CX50" s="69">
        <f t="shared" si="41"/>
        <v>0</v>
      </c>
      <c r="CY50" s="69">
        <f t="shared" si="24"/>
        <v>0</v>
      </c>
    </row>
    <row r="51" spans="1:103" x14ac:dyDescent="0.25">
      <c r="A51" s="3294" t="s">
        <v>83</v>
      </c>
      <c r="B51" s="3295"/>
      <c r="C51" s="90">
        <f t="shared" si="25"/>
        <v>0</v>
      </c>
      <c r="D51" s="91"/>
      <c r="E51" s="92"/>
      <c r="F51" s="92"/>
      <c r="G51" s="92"/>
      <c r="H51" s="92"/>
      <c r="I51" s="92"/>
      <c r="J51" s="92"/>
      <c r="K51" s="92"/>
      <c r="L51" s="92"/>
      <c r="M51" s="92"/>
      <c r="N51" s="93"/>
      <c r="O51" s="93"/>
      <c r="P51" s="94"/>
      <c r="Q51" s="95"/>
      <c r="R51" s="92"/>
      <c r="S51" s="716"/>
      <c r="T51" s="91"/>
      <c r="U51" s="716"/>
      <c r="V51" s="91"/>
      <c r="W51" s="716"/>
      <c r="X51" s="91"/>
      <c r="Y51" s="92"/>
      <c r="Z51" s="716"/>
      <c r="AA51" s="716"/>
      <c r="AB51" t="str">
        <f t="shared" si="26"/>
        <v/>
      </c>
      <c r="CA51" s="18" t="str">
        <f t="shared" si="27"/>
        <v/>
      </c>
      <c r="CB51" s="18" t="str">
        <f t="shared" si="28"/>
        <v/>
      </c>
      <c r="CC51" s="18" t="str">
        <f t="shared" si="29"/>
        <v/>
      </c>
      <c r="CD51" s="18" t="str">
        <f t="shared" si="30"/>
        <v/>
      </c>
      <c r="CE51" s="18" t="str">
        <f t="shared" si="31"/>
        <v/>
      </c>
      <c r="CF51" s="18" t="str">
        <f t="shared" si="32"/>
        <v/>
      </c>
      <c r="CG51" s="18" t="str">
        <f t="shared" si="33"/>
        <v/>
      </c>
      <c r="CH51" s="18" t="str">
        <f t="shared" si="34"/>
        <v/>
      </c>
      <c r="CI51" s="18" t="str">
        <f t="shared" si="35"/>
        <v/>
      </c>
      <c r="CJ51" s="18" t="str">
        <f t="shared" si="36"/>
        <v/>
      </c>
      <c r="CK51" s="18" t="str">
        <f t="shared" si="37"/>
        <v/>
      </c>
      <c r="CO51" s="69">
        <f t="shared" si="24"/>
        <v>0</v>
      </c>
      <c r="CP51" s="69">
        <f t="shared" si="24"/>
        <v>0</v>
      </c>
      <c r="CQ51" s="69">
        <f t="shared" si="24"/>
        <v>0</v>
      </c>
      <c r="CR51" s="69">
        <f t="shared" si="38"/>
        <v>0</v>
      </c>
      <c r="CS51" s="69">
        <f t="shared" si="39"/>
        <v>0</v>
      </c>
      <c r="CT51" s="69">
        <f t="shared" si="40"/>
        <v>0</v>
      </c>
      <c r="CU51" s="69">
        <f t="shared" si="41"/>
        <v>0</v>
      </c>
      <c r="CV51" s="69">
        <f t="shared" si="41"/>
        <v>0</v>
      </c>
      <c r="CW51" s="69">
        <f t="shared" si="41"/>
        <v>0</v>
      </c>
      <c r="CX51" s="69">
        <f t="shared" si="41"/>
        <v>0</v>
      </c>
      <c r="CY51" s="69">
        <f t="shared" si="24"/>
        <v>0</v>
      </c>
    </row>
    <row r="52" spans="1:103" x14ac:dyDescent="0.25">
      <c r="A52" s="38" t="s">
        <v>84</v>
      </c>
      <c r="CB52" s="40"/>
      <c r="CC52" s="40"/>
      <c r="CD52" s="40"/>
      <c r="CE52" s="40"/>
      <c r="CF52" s="40"/>
      <c r="CO52" s="106"/>
    </row>
    <row r="53" spans="1:103" ht="15" customHeight="1" x14ac:dyDescent="0.25">
      <c r="A53" s="3272" t="s">
        <v>53</v>
      </c>
      <c r="B53" s="2987"/>
      <c r="C53" s="3274" t="s">
        <v>4</v>
      </c>
      <c r="D53" s="3275" t="s">
        <v>5</v>
      </c>
      <c r="E53" s="3276"/>
      <c r="F53" s="3276"/>
      <c r="G53" s="3276"/>
      <c r="H53" s="3276"/>
      <c r="I53" s="3276"/>
      <c r="J53" s="3276"/>
      <c r="K53" s="3276"/>
      <c r="L53" s="3276"/>
      <c r="M53" s="3276"/>
      <c r="N53" s="3276"/>
      <c r="O53" s="3276"/>
      <c r="P53" s="3277"/>
      <c r="Q53" s="3278" t="s">
        <v>54</v>
      </c>
      <c r="R53" s="2987" t="s">
        <v>12</v>
      </c>
      <c r="S53" s="3270" t="s">
        <v>13</v>
      </c>
      <c r="T53" s="3271"/>
      <c r="U53" s="3270" t="s">
        <v>58</v>
      </c>
      <c r="V53" s="3289"/>
      <c r="W53" s="3271"/>
      <c r="X53" s="2987" t="s">
        <v>59</v>
      </c>
      <c r="CA53" s="40"/>
      <c r="CB53" s="40"/>
      <c r="CC53" s="40"/>
      <c r="CD53" s="40"/>
      <c r="CE53" s="40"/>
      <c r="CQ53" s="106"/>
    </row>
    <row r="54" spans="1:103" ht="21" x14ac:dyDescent="0.25">
      <c r="A54" s="3273"/>
      <c r="B54" s="2994"/>
      <c r="C54" s="2996"/>
      <c r="D54" s="765" t="s">
        <v>60</v>
      </c>
      <c r="E54" s="802" t="s">
        <v>16</v>
      </c>
      <c r="F54" s="802" t="s">
        <v>17</v>
      </c>
      <c r="G54" s="802" t="s">
        <v>18</v>
      </c>
      <c r="H54" s="802" t="s">
        <v>19</v>
      </c>
      <c r="I54" s="802" t="s">
        <v>20</v>
      </c>
      <c r="J54" s="802" t="s">
        <v>21</v>
      </c>
      <c r="K54" s="802" t="s">
        <v>22</v>
      </c>
      <c r="L54" s="802" t="s">
        <v>23</v>
      </c>
      <c r="M54" s="802" t="s">
        <v>61</v>
      </c>
      <c r="N54" s="782" t="s">
        <v>62</v>
      </c>
      <c r="O54" s="802" t="s">
        <v>63</v>
      </c>
      <c r="P54" s="767" t="s">
        <v>64</v>
      </c>
      <c r="Q54" s="3001"/>
      <c r="R54" s="3269"/>
      <c r="S54" s="765" t="s">
        <v>27</v>
      </c>
      <c r="T54" s="721" t="s">
        <v>28</v>
      </c>
      <c r="U54" s="807" t="s">
        <v>25</v>
      </c>
      <c r="V54" s="808" t="s">
        <v>65</v>
      </c>
      <c r="W54" s="107" t="s">
        <v>26</v>
      </c>
      <c r="X54" s="3269"/>
      <c r="CA54" s="40"/>
      <c r="CB54" s="40"/>
      <c r="CC54" s="40"/>
      <c r="CD54" s="40"/>
      <c r="CE54" s="40"/>
      <c r="CQ54" s="106"/>
    </row>
    <row r="55" spans="1:103" x14ac:dyDescent="0.25">
      <c r="A55" s="3297" t="s">
        <v>85</v>
      </c>
      <c r="B55" s="812" t="s">
        <v>78</v>
      </c>
      <c r="C55" s="749">
        <f>SUM(D55:P55)</f>
        <v>0</v>
      </c>
      <c r="D55" s="750"/>
      <c r="E55" s="699"/>
      <c r="F55" s="699"/>
      <c r="G55" s="699"/>
      <c r="H55" s="699"/>
      <c r="I55" s="699"/>
      <c r="J55" s="699"/>
      <c r="K55" s="699"/>
      <c r="L55" s="699"/>
      <c r="M55" s="699"/>
      <c r="N55" s="759"/>
      <c r="O55" s="699"/>
      <c r="P55" s="701"/>
      <c r="Q55" s="751"/>
      <c r="R55" s="769"/>
      <c r="S55" s="750"/>
      <c r="T55" s="769"/>
      <c r="U55" s="750"/>
      <c r="V55" s="699"/>
      <c r="W55" s="769"/>
      <c r="X55" s="769"/>
      <c r="Y55" t="str">
        <f>CA55&amp;CB55&amp;CC55&amp;CD55&amp;CE55&amp;CF55&amp;CG55&amp;CH55</f>
        <v/>
      </c>
      <c r="CA55" s="18" t="str">
        <f>IF(AND($C55&gt;0,Q55="")," * No olvide digitar la variable "&amp;Q$53&amp;""&amp;". Digite Cero si no tiene.",IF(Q55&gt;$C55," * La variable "&amp;Q$53&amp;""&amp;" no  puede ser mayor al Total.",""))</f>
        <v/>
      </c>
      <c r="CB55" s="18" t="str">
        <f>IF(AND($C55&gt;0,R55="")," * No olvide digitar la variable "&amp;R$53&amp;""&amp;". Digite Cero si no tiene.",IF(R55&gt;$C55," * La variable "&amp;R$53&amp;""&amp;" no  puede ser mayor al Total.",""))</f>
        <v/>
      </c>
      <c r="CC55" s="18" t="str">
        <f>IF(AND($D55+$E55&gt;0,$S55="")," * No olvide digitar la variable Migrantes "&amp;S$54&amp;""&amp;". Digite Cero si no tiene.",IF($S55&gt;$D55+$E55," * La variable Migrantes "&amp;S$54&amp;""&amp;" no  puede ser mayor al Total.",""))</f>
        <v/>
      </c>
      <c r="CD55" s="18" t="str">
        <f>IF(AND($F55+$G55+$H55+$I55+$J55+$K55+$L55+$M55+$N55+$O55+$P55&gt;0,$T55="")," * No olvide digitar la variable Migrantes "&amp;T$54&amp;""&amp;". Digite Cero si no tiene.",IF(T55&gt;$F55+$G55+$H55+$I55+$J55+$K55+$L55+$M55+$N55+$O55+$P55," * La variable Migrantes "&amp;T$54&amp;""&amp;" no  puede ser mayor al Total.",""))</f>
        <v/>
      </c>
      <c r="CE55" s="18" t="str">
        <f>IF(AND($C55&gt;0,U55="")," * No olvide digitar la variable "&amp;U$54&amp;""&amp;". Digite Cero si no tiene.",IF(U55&gt;$C55," * La variable "&amp;U$54&amp;""&amp;" no  puede ser mayor al Total.",""))</f>
        <v/>
      </c>
      <c r="CF55" s="18" t="str">
        <f>IF(AND($C55&gt;0,V55="")," * No olvide digitar la variable "&amp;V$54&amp;""&amp;". Digite Cero si no tiene.",IF(V55&gt;$C55," * La variable "&amp;V$54&amp;""&amp;" no  puede ser mayor al Total.",""))</f>
        <v/>
      </c>
      <c r="CG55" s="18" t="str">
        <f>IF(AND($C55&gt;0,W55="")," * No olvide digitar la variable "&amp;W$54&amp;""&amp;". Digite Cero si no tiene.",IF(W55&gt;$C55," * La variable "&amp;W$54&amp;""&amp;" no  puede ser mayor al Total.",""))</f>
        <v/>
      </c>
      <c r="CH55" s="18" t="str">
        <f>IF(AND($C55&gt;0,X55="")," * No olvide digitar la variable "&amp;X$53&amp;""&amp;". Digite Cero si no tiene.",IF(X55&gt;$C55," * La variable "&amp;X$53&amp;""&amp;" no  puede ser mayor al Total.",""))</f>
        <v/>
      </c>
      <c r="CI55" s="40"/>
      <c r="CO55" s="109">
        <f t="shared" ref="CO55:CP59" si="42">IF(AND($C55&gt;0,Q55=""),1,IF(Q55&gt;$C55,1,0))</f>
        <v>0</v>
      </c>
      <c r="CP55" s="109">
        <f t="shared" si="42"/>
        <v>0</v>
      </c>
      <c r="CQ55" s="109">
        <f>IF(AND($D55+$E55&gt;0,S55=""),1,IF(S55&gt;$D55+$E55,1,0))</f>
        <v>0</v>
      </c>
      <c r="CR55" s="109">
        <f>IF(AND($F55+$G55+$H55+$I55+$J55+$K55+$L55+$M55+$N55+$O55+$P55&gt;0,$T55=""),1,IF($T55&gt;$F55+$G55+$H55+$I55+$J55+$K55+$L55+$M55+$N55+$O55+$P55,1,0))</f>
        <v>0</v>
      </c>
      <c r="CS55" s="109">
        <f>IF(AND($C55&gt;0,U55=""),1,IF(U55&gt;$C55,1,0))</f>
        <v>0</v>
      </c>
      <c r="CT55" s="109">
        <f>IF(AND($C55&gt;0,V55=""),1,IF(V55&gt;$C55,1,0))</f>
        <v>0</v>
      </c>
      <c r="CU55" s="109">
        <f>IF(AND($C55&gt;0,W55=""),1,IF(W55&gt;$C55,1,0))</f>
        <v>0</v>
      </c>
      <c r="CV55" s="109">
        <f>IF(AND($C55&gt;0,X55=""),1,IF(X55&gt;$C55,1,0))</f>
        <v>0</v>
      </c>
      <c r="CW55" s="110"/>
    </row>
    <row r="56" spans="1:103" x14ac:dyDescent="0.25">
      <c r="A56" s="3037"/>
      <c r="B56" s="111" t="s">
        <v>79</v>
      </c>
      <c r="C56" s="90">
        <f>SUM(D56:P56)</f>
        <v>0</v>
      </c>
      <c r="D56" s="91"/>
      <c r="E56" s="92"/>
      <c r="F56" s="92"/>
      <c r="G56" s="92"/>
      <c r="H56" s="92"/>
      <c r="I56" s="92"/>
      <c r="J56" s="92"/>
      <c r="K56" s="92"/>
      <c r="L56" s="92"/>
      <c r="M56" s="92"/>
      <c r="N56" s="715"/>
      <c r="O56" s="92"/>
      <c r="P56" s="113"/>
      <c r="Q56" s="95"/>
      <c r="R56" s="716"/>
      <c r="S56" s="91"/>
      <c r="T56" s="716"/>
      <c r="U56" s="91"/>
      <c r="V56" s="92"/>
      <c r="W56" s="716"/>
      <c r="X56" s="716"/>
      <c r="Y56" t="str">
        <f t="shared" ref="Y56:Y59" si="43">CA56&amp;CB56&amp;CC56&amp;CD56&amp;CE56&amp;CF56&amp;CG56&amp;CH56</f>
        <v/>
      </c>
      <c r="CA56" s="18" t="str">
        <f t="shared" ref="CA56:CB59" si="44">IF(AND($C56&gt;0,Q56="")," * No olvide digitar la variable "&amp;Q$53&amp;""&amp;". Digite Cero si no tiene.",IF(Q56&gt;$C56," * La variable "&amp;Q$53&amp;""&amp;" no  puede ser mayor al Total.",""))</f>
        <v/>
      </c>
      <c r="CB56" s="18" t="str">
        <f t="shared" si="44"/>
        <v/>
      </c>
      <c r="CC56" s="18" t="str">
        <f t="shared" ref="CC56:CC59" si="45">IF(AND($D56+$E56&gt;0,$S56="")," * No olvide digitar la variable Migrantes "&amp;S$54&amp;""&amp;". Digite Cero si no tiene.",IF($S56&gt;$D56+$E56," * La variable Migrantes "&amp;S$54&amp;""&amp;" no  puede ser mayor al Total.",""))</f>
        <v/>
      </c>
      <c r="CD56" s="18" t="str">
        <f t="shared" ref="CD56:CD59" si="46">IF(AND($F56+$G56+$H56+$I56+$J56+$K56+$L56+$M56+$N56+$O56+$P56&gt;0,$T56="")," * No olvide digitar la variable Migrantes "&amp;T$54&amp;""&amp;". Digite Cero si no tiene.",IF(T56&gt;$F56+$G56+$H56+$I56+$J56+$K56+$L56+$M56+$N56+$O56+$P56," * La variable Migrantes "&amp;T$54&amp;""&amp;" no  puede ser mayor al Total.",""))</f>
        <v/>
      </c>
      <c r="CE56" s="18" t="str">
        <f t="shared" ref="CE56:CG59" si="47">IF(AND($C56&gt;0,U56="")," * No olvide digitar la variable "&amp;U$54&amp;""&amp;". Digite Cero si no tiene.",IF(U56&gt;$C56," * La variable "&amp;U$54&amp;""&amp;" no  puede ser mayor al Total.",""))</f>
        <v/>
      </c>
      <c r="CF56" s="18" t="str">
        <f t="shared" si="47"/>
        <v/>
      </c>
      <c r="CG56" s="18" t="str">
        <f t="shared" si="47"/>
        <v/>
      </c>
      <c r="CH56" s="18" t="str">
        <f t="shared" ref="CH56:CH59" si="48">IF(AND($C56&gt;0,X56="")," * No olvide digitar la variable "&amp;X$53&amp;""&amp;". Digite Cero si no tiene.",IF(X56&gt;$C56," * La variable "&amp;X$53&amp;""&amp;" no  puede ser mayor al Total.",""))</f>
        <v/>
      </c>
      <c r="CO56" s="109">
        <f t="shared" si="42"/>
        <v>0</v>
      </c>
      <c r="CP56" s="109">
        <f t="shared" si="42"/>
        <v>0</v>
      </c>
      <c r="CQ56" s="109">
        <f t="shared" ref="CQ56:CQ59" si="49">IF(AND($D56+$E56&gt;0,S56=""),1,IF(S56&gt;$D56+$E56,1,0))</f>
        <v>0</v>
      </c>
      <c r="CR56" s="109">
        <f t="shared" ref="CR56:CR59" si="50">IF(AND($F56+$G56+$H56+$I56+$J56+$K56+$L56+$M56+$N56+$O56+$P56&gt;0,$T56=""),1,IF($T56&gt;$F56+$G56+$H56+$I56+$J56+$K56+$L56+$M56+$N56+$O56+$P56,1,0))</f>
        <v>0</v>
      </c>
      <c r="CS56" s="109">
        <f t="shared" ref="CS56:CV59" si="51">IF(AND($C56&gt;0,U56=""),1,IF(U56&gt;$C56,1,0))</f>
        <v>0</v>
      </c>
      <c r="CT56" s="109">
        <f t="shared" si="51"/>
        <v>0</v>
      </c>
      <c r="CU56" s="109">
        <f t="shared" si="51"/>
        <v>0</v>
      </c>
      <c r="CV56" s="109">
        <f t="shared" si="51"/>
        <v>0</v>
      </c>
    </row>
    <row r="57" spans="1:103" x14ac:dyDescent="0.25">
      <c r="A57" s="3297" t="s">
        <v>86</v>
      </c>
      <c r="B57" s="812" t="s">
        <v>78</v>
      </c>
      <c r="C57" s="749">
        <f>SUM(D57:P57)</f>
        <v>0</v>
      </c>
      <c r="D57" s="750"/>
      <c r="E57" s="699"/>
      <c r="F57" s="699"/>
      <c r="G57" s="699"/>
      <c r="H57" s="699"/>
      <c r="I57" s="699"/>
      <c r="J57" s="699"/>
      <c r="K57" s="699"/>
      <c r="L57" s="699"/>
      <c r="M57" s="699"/>
      <c r="N57" s="759"/>
      <c r="O57" s="699"/>
      <c r="P57" s="701"/>
      <c r="Q57" s="751"/>
      <c r="R57" s="769"/>
      <c r="S57" s="750"/>
      <c r="T57" s="769"/>
      <c r="U57" s="750"/>
      <c r="V57" s="699"/>
      <c r="W57" s="769"/>
      <c r="X57" s="769"/>
      <c r="Y57" t="str">
        <f t="shared" si="43"/>
        <v/>
      </c>
      <c r="CA57" s="18" t="str">
        <f t="shared" si="44"/>
        <v/>
      </c>
      <c r="CB57" s="18" t="str">
        <f t="shared" si="44"/>
        <v/>
      </c>
      <c r="CC57" s="18" t="str">
        <f t="shared" si="45"/>
        <v/>
      </c>
      <c r="CD57" s="18" t="str">
        <f t="shared" si="46"/>
        <v/>
      </c>
      <c r="CE57" s="18" t="str">
        <f t="shared" si="47"/>
        <v/>
      </c>
      <c r="CF57" s="18" t="str">
        <f t="shared" si="47"/>
        <v/>
      </c>
      <c r="CG57" s="18" t="str">
        <f t="shared" si="47"/>
        <v/>
      </c>
      <c r="CH57" s="18" t="str">
        <f t="shared" si="48"/>
        <v/>
      </c>
      <c r="CO57" s="109">
        <f t="shared" si="42"/>
        <v>0</v>
      </c>
      <c r="CP57" s="109">
        <f t="shared" si="42"/>
        <v>0</v>
      </c>
      <c r="CQ57" s="109">
        <f t="shared" si="49"/>
        <v>0</v>
      </c>
      <c r="CR57" s="109">
        <f t="shared" si="50"/>
        <v>0</v>
      </c>
      <c r="CS57" s="109">
        <f t="shared" si="51"/>
        <v>0</v>
      </c>
      <c r="CT57" s="109">
        <f t="shared" si="51"/>
        <v>0</v>
      </c>
      <c r="CU57" s="109">
        <f t="shared" si="51"/>
        <v>0</v>
      </c>
      <c r="CV57" s="109">
        <f t="shared" si="51"/>
        <v>0</v>
      </c>
    </row>
    <row r="58" spans="1:103" x14ac:dyDescent="0.25">
      <c r="A58" s="3037"/>
      <c r="B58" s="114" t="s">
        <v>79</v>
      </c>
      <c r="C58" s="90">
        <f>SUM(D58:P58)</f>
        <v>0</v>
      </c>
      <c r="D58" s="91"/>
      <c r="E58" s="92"/>
      <c r="F58" s="92"/>
      <c r="G58" s="92"/>
      <c r="H58" s="92"/>
      <c r="I58" s="92"/>
      <c r="J58" s="92"/>
      <c r="K58" s="92"/>
      <c r="L58" s="92"/>
      <c r="M58" s="92"/>
      <c r="N58" s="715"/>
      <c r="O58" s="92"/>
      <c r="P58" s="113"/>
      <c r="Q58" s="95"/>
      <c r="R58" s="716"/>
      <c r="S58" s="91"/>
      <c r="T58" s="716"/>
      <c r="U58" s="91"/>
      <c r="V58" s="92"/>
      <c r="W58" s="716"/>
      <c r="X58" s="716"/>
      <c r="Y58" t="str">
        <f t="shared" si="43"/>
        <v/>
      </c>
      <c r="CA58" s="18" t="str">
        <f t="shared" si="44"/>
        <v/>
      </c>
      <c r="CB58" s="18" t="str">
        <f t="shared" si="44"/>
        <v/>
      </c>
      <c r="CC58" s="18" t="str">
        <f t="shared" si="45"/>
        <v/>
      </c>
      <c r="CD58" s="18" t="str">
        <f t="shared" si="46"/>
        <v/>
      </c>
      <c r="CE58" s="18" t="str">
        <f t="shared" si="47"/>
        <v/>
      </c>
      <c r="CF58" s="18" t="str">
        <f t="shared" si="47"/>
        <v/>
      </c>
      <c r="CG58" s="18" t="str">
        <f t="shared" si="47"/>
        <v/>
      </c>
      <c r="CH58" s="18" t="str">
        <f t="shared" si="48"/>
        <v/>
      </c>
      <c r="CO58" s="109">
        <f t="shared" si="42"/>
        <v>0</v>
      </c>
      <c r="CP58" s="109">
        <f t="shared" si="42"/>
        <v>0</v>
      </c>
      <c r="CQ58" s="109">
        <f t="shared" si="49"/>
        <v>0</v>
      </c>
      <c r="CR58" s="109">
        <f t="shared" si="50"/>
        <v>0</v>
      </c>
      <c r="CS58" s="109">
        <f t="shared" si="51"/>
        <v>0</v>
      </c>
      <c r="CT58" s="109">
        <f t="shared" si="51"/>
        <v>0</v>
      </c>
      <c r="CU58" s="109">
        <f t="shared" si="51"/>
        <v>0</v>
      </c>
      <c r="CV58" s="109">
        <f t="shared" si="51"/>
        <v>0</v>
      </c>
    </row>
    <row r="59" spans="1:103" x14ac:dyDescent="0.25">
      <c r="A59" s="3303" t="s">
        <v>87</v>
      </c>
      <c r="B59" s="3304"/>
      <c r="C59" s="90">
        <f>SUM(D59:P59)</f>
        <v>0</v>
      </c>
      <c r="D59" s="91"/>
      <c r="E59" s="92"/>
      <c r="F59" s="92"/>
      <c r="G59" s="92"/>
      <c r="H59" s="92"/>
      <c r="I59" s="92"/>
      <c r="J59" s="92"/>
      <c r="K59" s="92"/>
      <c r="L59" s="92"/>
      <c r="M59" s="92"/>
      <c r="N59" s="715"/>
      <c r="O59" s="92"/>
      <c r="P59" s="113"/>
      <c r="Q59" s="95"/>
      <c r="R59" s="716"/>
      <c r="S59" s="91"/>
      <c r="T59" s="716"/>
      <c r="U59" s="91"/>
      <c r="V59" s="92"/>
      <c r="W59" s="716"/>
      <c r="X59" s="716"/>
      <c r="Y59" t="str">
        <f t="shared" si="43"/>
        <v/>
      </c>
      <c r="CA59" s="18" t="str">
        <f t="shared" si="44"/>
        <v/>
      </c>
      <c r="CB59" s="18" t="str">
        <f t="shared" si="44"/>
        <v/>
      </c>
      <c r="CC59" s="18" t="str">
        <f t="shared" si="45"/>
        <v/>
      </c>
      <c r="CD59" s="18" t="str">
        <f t="shared" si="46"/>
        <v/>
      </c>
      <c r="CE59" s="18" t="str">
        <f t="shared" si="47"/>
        <v/>
      </c>
      <c r="CF59" s="18" t="str">
        <f t="shared" si="47"/>
        <v/>
      </c>
      <c r="CG59" s="18" t="str">
        <f t="shared" si="47"/>
        <v/>
      </c>
      <c r="CH59" s="18" t="str">
        <f t="shared" si="48"/>
        <v/>
      </c>
      <c r="CO59" s="109">
        <f t="shared" si="42"/>
        <v>0</v>
      </c>
      <c r="CP59" s="109">
        <f t="shared" si="42"/>
        <v>0</v>
      </c>
      <c r="CQ59" s="109">
        <f t="shared" si="49"/>
        <v>0</v>
      </c>
      <c r="CR59" s="109">
        <f t="shared" si="50"/>
        <v>0</v>
      </c>
      <c r="CS59" s="109">
        <f t="shared" si="51"/>
        <v>0</v>
      </c>
      <c r="CT59" s="109">
        <f t="shared" si="51"/>
        <v>0</v>
      </c>
      <c r="CU59" s="109">
        <f t="shared" si="51"/>
        <v>0</v>
      </c>
      <c r="CV59" s="109">
        <f t="shared" si="51"/>
        <v>0</v>
      </c>
    </row>
    <row r="60" spans="1:103" s="56" customFormat="1" ht="12" x14ac:dyDescent="0.2">
      <c r="A60" s="38" t="s">
        <v>88</v>
      </c>
      <c r="B60" s="806"/>
      <c r="C60" s="709"/>
      <c r="D60" s="55"/>
      <c r="E60" s="55"/>
      <c r="F60" s="38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</row>
    <row r="61" spans="1:103" ht="15" customHeight="1" x14ac:dyDescent="0.25">
      <c r="A61" s="3272" t="s">
        <v>53</v>
      </c>
      <c r="B61" s="2987"/>
      <c r="C61" s="3274" t="s">
        <v>4</v>
      </c>
      <c r="D61" s="3275" t="s">
        <v>5</v>
      </c>
      <c r="E61" s="3276"/>
      <c r="F61" s="3276"/>
      <c r="G61" s="3276"/>
      <c r="H61" s="3276"/>
      <c r="I61" s="3276"/>
      <c r="J61" s="3276"/>
      <c r="K61" s="3276"/>
      <c r="L61" s="3276"/>
      <c r="M61" s="3276"/>
      <c r="N61" s="3276"/>
      <c r="O61" s="3276"/>
      <c r="P61" s="3277"/>
      <c r="Q61" s="3278" t="s">
        <v>12</v>
      </c>
      <c r="R61" s="2987" t="s">
        <v>13</v>
      </c>
    </row>
    <row r="62" spans="1:103" ht="21" x14ac:dyDescent="0.25">
      <c r="A62" s="3300"/>
      <c r="B62" s="3269"/>
      <c r="C62" s="2996"/>
      <c r="D62" s="765" t="s">
        <v>60</v>
      </c>
      <c r="E62" s="802" t="s">
        <v>16</v>
      </c>
      <c r="F62" s="802" t="s">
        <v>17</v>
      </c>
      <c r="G62" s="802" t="s">
        <v>18</v>
      </c>
      <c r="H62" s="802" t="s">
        <v>19</v>
      </c>
      <c r="I62" s="802" t="s">
        <v>20</v>
      </c>
      <c r="J62" s="802" t="s">
        <v>21</v>
      </c>
      <c r="K62" s="802" t="s">
        <v>22</v>
      </c>
      <c r="L62" s="802" t="s">
        <v>23</v>
      </c>
      <c r="M62" s="802" t="s">
        <v>61</v>
      </c>
      <c r="N62" s="782" t="s">
        <v>62</v>
      </c>
      <c r="O62" s="802" t="s">
        <v>63</v>
      </c>
      <c r="P62" s="767" t="s">
        <v>64</v>
      </c>
      <c r="Q62" s="3001"/>
      <c r="R62" s="3269"/>
    </row>
    <row r="63" spans="1:103" x14ac:dyDescent="0.25">
      <c r="A63" s="3301" t="s">
        <v>66</v>
      </c>
      <c r="B63" s="3302"/>
      <c r="C63" s="791">
        <f>SUM(D63:P63)</f>
        <v>0</v>
      </c>
      <c r="D63" s="771">
        <f>SUM(D64:D76)</f>
        <v>0</v>
      </c>
      <c r="E63" s="772">
        <f t="shared" ref="E63:M63" si="52">SUM(E64:E76)</f>
        <v>0</v>
      </c>
      <c r="F63" s="772">
        <f>SUM(F64:F76)</f>
        <v>0</v>
      </c>
      <c r="G63" s="772">
        <f t="shared" si="52"/>
        <v>0</v>
      </c>
      <c r="H63" s="772">
        <f t="shared" si="52"/>
        <v>0</v>
      </c>
      <c r="I63" s="772">
        <f t="shared" si="52"/>
        <v>0</v>
      </c>
      <c r="J63" s="772">
        <f t="shared" si="52"/>
        <v>0</v>
      </c>
      <c r="K63" s="772">
        <f t="shared" si="52"/>
        <v>0</v>
      </c>
      <c r="L63" s="772">
        <f t="shared" si="52"/>
        <v>0</v>
      </c>
      <c r="M63" s="772">
        <f t="shared" si="52"/>
        <v>0</v>
      </c>
      <c r="N63" s="772">
        <f>SUM(N79:N83)</f>
        <v>0</v>
      </c>
      <c r="O63" s="772">
        <f t="shared" ref="O63:P63" si="53">SUM(O79:O83)</f>
        <v>0</v>
      </c>
      <c r="P63" s="793">
        <f t="shared" si="53"/>
        <v>0</v>
      </c>
      <c r="Q63" s="795">
        <f>SUM(Q64:Q76)</f>
        <v>0</v>
      </c>
      <c r="R63" s="773">
        <f>SUM(R64:R76)</f>
        <v>0</v>
      </c>
    </row>
    <row r="64" spans="1:103" x14ac:dyDescent="0.25">
      <c r="A64" s="3292" t="s">
        <v>67</v>
      </c>
      <c r="B64" s="3293"/>
      <c r="C64" s="749">
        <f>SUM(D64:M64)</f>
        <v>0</v>
      </c>
      <c r="D64" s="750"/>
      <c r="E64" s="699"/>
      <c r="F64" s="699"/>
      <c r="G64" s="699"/>
      <c r="H64" s="699"/>
      <c r="I64" s="699"/>
      <c r="J64" s="699"/>
      <c r="K64" s="699"/>
      <c r="L64" s="699"/>
      <c r="M64" s="699"/>
      <c r="N64" s="761"/>
      <c r="O64" s="707"/>
      <c r="P64" s="710"/>
      <c r="Q64" s="751"/>
      <c r="R64" s="769"/>
      <c r="S64" t="str">
        <f t="shared" ref="S64:S83" si="54">CA64&amp;CB64</f>
        <v/>
      </c>
      <c r="CA64" s="18" t="str">
        <f>IF(AND($C64&gt;0,Q64="")," * No olvide digitar la variable "&amp;$Q$61&amp;""&amp;". Digite Cero si no tiene.",IF(Q64&gt;$C64," * La variable  "&amp;$Q$61&amp;""&amp;" No puede ser mayor al Total.",""))</f>
        <v/>
      </c>
      <c r="CB64" s="18" t="str">
        <f>IF(AND($C64&gt;0,R64="")," * No olvide digitar la variable  "&amp;$R$61&amp;""&amp;". Digite Cero si no tiene.",IF(R64&gt;$C64,"  * La variable  "&amp;$R$61&amp;""&amp;" No puede ser mayor al Total.",""))</f>
        <v/>
      </c>
      <c r="CO64" s="69">
        <f>IF(AND($C64&gt;0,Q64=""),1,IF(Q64&gt;$C64,1,0))</f>
        <v>0</v>
      </c>
      <c r="CP64" s="69">
        <f t="shared" ref="CP64:CP83" si="55">IF(AND(C64&gt;0,R64=""),1,IF(R64&gt;C64,1,0))</f>
        <v>0</v>
      </c>
    </row>
    <row r="65" spans="1:94" x14ac:dyDescent="0.25">
      <c r="A65" s="3033" t="s">
        <v>68</v>
      </c>
      <c r="B65" s="3034"/>
      <c r="C65" s="70">
        <f>SUM(D65:M65)</f>
        <v>0</v>
      </c>
      <c r="D65" s="30"/>
      <c r="E65" s="32"/>
      <c r="F65" s="32"/>
      <c r="G65" s="32"/>
      <c r="H65" s="32"/>
      <c r="I65" s="32"/>
      <c r="J65" s="32"/>
      <c r="K65" s="32"/>
      <c r="L65" s="32"/>
      <c r="M65" s="32"/>
      <c r="N65" s="117"/>
      <c r="O65" s="71"/>
      <c r="P65" s="72"/>
      <c r="Q65" s="105"/>
      <c r="R65" s="48"/>
      <c r="S65" t="str">
        <f t="shared" si="54"/>
        <v/>
      </c>
      <c r="CA65" s="18" t="str">
        <f t="shared" ref="CA65:CA83" si="56">IF(AND($C65&gt;0,Q65="")," * No olvide digitar la variable "&amp;$Q$61&amp;""&amp;". Digite Cero si no tiene.",IF(Q65&gt;$C65," * La variable  "&amp;$Q$61&amp;""&amp;" No puede ser mayor al Total.",""))</f>
        <v/>
      </c>
      <c r="CB65" s="18" t="str">
        <f t="shared" ref="CB65:CB83" si="57">IF(AND($C65&gt;0,R65="")," * No olvide digitar la variable  "&amp;$R$61&amp;""&amp;". Digite Cero si no tiene.",IF(R65&gt;$C65,"  * La variable  "&amp;$R$61&amp;""&amp;" No puede ser mayor al Total.",""))</f>
        <v/>
      </c>
      <c r="CO65" s="69">
        <f t="shared" ref="CO65:CO83" si="58">IF(AND(C65&gt;0,Q65=""),1,IF(Q65&gt;C65,1,0))</f>
        <v>0</v>
      </c>
      <c r="CP65" s="69">
        <f t="shared" si="55"/>
        <v>0</v>
      </c>
    </row>
    <row r="66" spans="1:94" x14ac:dyDescent="0.25">
      <c r="A66" s="3297" t="s">
        <v>69</v>
      </c>
      <c r="B66" s="809" t="s">
        <v>70</v>
      </c>
      <c r="C66" s="749">
        <f t="shared" ref="C66:C78" si="59">SUM(D66:M66)</f>
        <v>0</v>
      </c>
      <c r="D66" s="750"/>
      <c r="E66" s="699"/>
      <c r="F66" s="699"/>
      <c r="G66" s="699"/>
      <c r="H66" s="699"/>
      <c r="I66" s="699"/>
      <c r="J66" s="699"/>
      <c r="K66" s="699"/>
      <c r="L66" s="699"/>
      <c r="M66" s="699"/>
      <c r="N66" s="761"/>
      <c r="O66" s="707"/>
      <c r="P66" s="710"/>
      <c r="Q66" s="751"/>
      <c r="R66" s="769"/>
      <c r="S66" t="str">
        <f t="shared" si="54"/>
        <v/>
      </c>
      <c r="CA66" s="18" t="str">
        <f t="shared" si="56"/>
        <v/>
      </c>
      <c r="CB66" s="18" t="str">
        <f t="shared" si="57"/>
        <v/>
      </c>
      <c r="CO66" s="69">
        <f t="shared" si="58"/>
        <v>0</v>
      </c>
      <c r="CP66" s="69">
        <f t="shared" si="55"/>
        <v>0</v>
      </c>
    </row>
    <row r="67" spans="1:94" x14ac:dyDescent="0.25">
      <c r="A67" s="3307"/>
      <c r="B67" s="74" t="s">
        <v>71</v>
      </c>
      <c r="C67" s="75">
        <f t="shared" si="59"/>
        <v>0</v>
      </c>
      <c r="D67" s="22"/>
      <c r="E67" s="24"/>
      <c r="F67" s="24"/>
      <c r="G67" s="24"/>
      <c r="H67" s="24"/>
      <c r="I67" s="24"/>
      <c r="J67" s="24"/>
      <c r="K67" s="24"/>
      <c r="L67" s="24"/>
      <c r="M67" s="24"/>
      <c r="N67" s="118"/>
      <c r="O67" s="76"/>
      <c r="P67" s="77"/>
      <c r="Q67" s="27"/>
      <c r="R67" s="28"/>
      <c r="S67" t="str">
        <f t="shared" si="54"/>
        <v/>
      </c>
      <c r="CA67" s="18" t="str">
        <f t="shared" si="56"/>
        <v/>
      </c>
      <c r="CB67" s="18" t="str">
        <f t="shared" si="57"/>
        <v/>
      </c>
      <c r="CO67" s="69">
        <f t="shared" si="58"/>
        <v>0</v>
      </c>
      <c r="CP67" s="69">
        <f t="shared" si="55"/>
        <v>0</v>
      </c>
    </row>
    <row r="68" spans="1:94" x14ac:dyDescent="0.25">
      <c r="A68" s="3307"/>
      <c r="B68" s="74" t="s">
        <v>72</v>
      </c>
      <c r="C68" s="75">
        <f t="shared" si="59"/>
        <v>0</v>
      </c>
      <c r="D68" s="22"/>
      <c r="E68" s="24"/>
      <c r="F68" s="24"/>
      <c r="G68" s="24"/>
      <c r="H68" s="24"/>
      <c r="I68" s="24"/>
      <c r="J68" s="24"/>
      <c r="K68" s="24"/>
      <c r="L68" s="24"/>
      <c r="M68" s="24"/>
      <c r="N68" s="118"/>
      <c r="O68" s="76"/>
      <c r="P68" s="77"/>
      <c r="Q68" s="27"/>
      <c r="R68" s="28"/>
      <c r="S68" t="str">
        <f t="shared" si="54"/>
        <v/>
      </c>
      <c r="CA68" s="18" t="str">
        <f t="shared" si="56"/>
        <v/>
      </c>
      <c r="CB68" s="18" t="str">
        <f t="shared" si="57"/>
        <v/>
      </c>
      <c r="CO68" s="69">
        <f t="shared" si="58"/>
        <v>0</v>
      </c>
      <c r="CP68" s="69">
        <f t="shared" si="55"/>
        <v>0</v>
      </c>
    </row>
    <row r="69" spans="1:94" x14ac:dyDescent="0.25">
      <c r="A69" s="3307"/>
      <c r="B69" s="74" t="s">
        <v>73</v>
      </c>
      <c r="C69" s="75">
        <f t="shared" si="59"/>
        <v>0</v>
      </c>
      <c r="D69" s="22"/>
      <c r="E69" s="24"/>
      <c r="F69" s="24"/>
      <c r="G69" s="24"/>
      <c r="H69" s="24"/>
      <c r="I69" s="24"/>
      <c r="J69" s="24"/>
      <c r="K69" s="24"/>
      <c r="L69" s="24"/>
      <c r="M69" s="24"/>
      <c r="N69" s="118"/>
      <c r="O69" s="76"/>
      <c r="P69" s="77"/>
      <c r="Q69" s="27"/>
      <c r="R69" s="28"/>
      <c r="S69" t="str">
        <f t="shared" si="54"/>
        <v/>
      </c>
      <c r="CA69" s="18" t="str">
        <f t="shared" si="56"/>
        <v/>
      </c>
      <c r="CB69" s="18" t="str">
        <f t="shared" si="57"/>
        <v/>
      </c>
      <c r="CO69" s="69">
        <f t="shared" si="58"/>
        <v>0</v>
      </c>
      <c r="CP69" s="69">
        <f t="shared" si="55"/>
        <v>0</v>
      </c>
    </row>
    <row r="70" spans="1:94" x14ac:dyDescent="0.25">
      <c r="A70" s="3307"/>
      <c r="B70" s="74" t="s">
        <v>74</v>
      </c>
      <c r="C70" s="75">
        <f t="shared" si="59"/>
        <v>0</v>
      </c>
      <c r="D70" s="22"/>
      <c r="E70" s="24"/>
      <c r="F70" s="24"/>
      <c r="G70" s="24"/>
      <c r="H70" s="24"/>
      <c r="I70" s="24"/>
      <c r="J70" s="24"/>
      <c r="K70" s="24"/>
      <c r="L70" s="24"/>
      <c r="M70" s="24"/>
      <c r="N70" s="118"/>
      <c r="O70" s="76"/>
      <c r="P70" s="77"/>
      <c r="Q70" s="27"/>
      <c r="R70" s="28"/>
      <c r="S70" t="str">
        <f t="shared" si="54"/>
        <v/>
      </c>
      <c r="CA70" s="18" t="str">
        <f t="shared" si="56"/>
        <v/>
      </c>
      <c r="CB70" s="18" t="str">
        <f t="shared" si="57"/>
        <v/>
      </c>
      <c r="CO70" s="69">
        <f t="shared" si="58"/>
        <v>0</v>
      </c>
      <c r="CP70" s="69">
        <f t="shared" si="55"/>
        <v>0</v>
      </c>
    </row>
    <row r="71" spans="1:94" x14ac:dyDescent="0.25">
      <c r="A71" s="3307"/>
      <c r="B71" s="78" t="s">
        <v>75</v>
      </c>
      <c r="C71" s="810">
        <f t="shared" si="59"/>
        <v>0</v>
      </c>
      <c r="D71" s="770"/>
      <c r="E71" s="81"/>
      <c r="F71" s="81"/>
      <c r="G71" s="81"/>
      <c r="H71" s="81"/>
      <c r="I71" s="81"/>
      <c r="J71" s="81"/>
      <c r="K71" s="81"/>
      <c r="L71" s="81"/>
      <c r="M71" s="81"/>
      <c r="N71" s="119"/>
      <c r="O71" s="82"/>
      <c r="P71" s="83"/>
      <c r="Q71" s="84"/>
      <c r="R71" s="85"/>
      <c r="S71" t="str">
        <f t="shared" si="54"/>
        <v/>
      </c>
      <c r="CA71" s="18" t="str">
        <f t="shared" si="56"/>
        <v/>
      </c>
      <c r="CB71" s="18" t="str">
        <f t="shared" si="57"/>
        <v/>
      </c>
      <c r="CO71" s="69">
        <f t="shared" si="58"/>
        <v>0</v>
      </c>
      <c r="CP71" s="69">
        <f t="shared" si="55"/>
        <v>0</v>
      </c>
    </row>
    <row r="72" spans="1:94" x14ac:dyDescent="0.25">
      <c r="A72" s="3037"/>
      <c r="B72" s="86" t="s">
        <v>76</v>
      </c>
      <c r="C72" s="70">
        <f>SUM(D72:M72)</f>
        <v>0</v>
      </c>
      <c r="D72" s="30"/>
      <c r="E72" s="32"/>
      <c r="F72" s="32"/>
      <c r="G72" s="32"/>
      <c r="H72" s="32"/>
      <c r="I72" s="32"/>
      <c r="J72" s="32"/>
      <c r="K72" s="32"/>
      <c r="L72" s="32"/>
      <c r="M72" s="32"/>
      <c r="N72" s="117"/>
      <c r="O72" s="71"/>
      <c r="P72" s="72"/>
      <c r="Q72" s="35"/>
      <c r="R72" s="37"/>
      <c r="S72" t="str">
        <f t="shared" si="54"/>
        <v/>
      </c>
      <c r="CA72" s="18" t="str">
        <f t="shared" si="56"/>
        <v/>
      </c>
      <c r="CB72" s="18" t="str">
        <f t="shared" si="57"/>
        <v/>
      </c>
      <c r="CO72" s="69">
        <f t="shared" si="58"/>
        <v>0</v>
      </c>
      <c r="CP72" s="69">
        <f t="shared" si="55"/>
        <v>0</v>
      </c>
    </row>
    <row r="73" spans="1:94" x14ac:dyDescent="0.25">
      <c r="A73" s="3297" t="s">
        <v>77</v>
      </c>
      <c r="B73" s="809" t="s">
        <v>78</v>
      </c>
      <c r="C73" s="749">
        <f>SUM(D73:P73)</f>
        <v>0</v>
      </c>
      <c r="D73" s="750"/>
      <c r="E73" s="699"/>
      <c r="F73" s="699"/>
      <c r="G73" s="699"/>
      <c r="H73" s="699"/>
      <c r="I73" s="699"/>
      <c r="J73" s="699"/>
      <c r="K73" s="699"/>
      <c r="L73" s="699"/>
      <c r="M73" s="699"/>
      <c r="N73" s="711"/>
      <c r="O73" s="711"/>
      <c r="P73" s="711"/>
      <c r="Q73" s="751"/>
      <c r="R73" s="769"/>
      <c r="S73" t="str">
        <f t="shared" si="54"/>
        <v/>
      </c>
      <c r="CA73" s="18" t="str">
        <f t="shared" si="56"/>
        <v/>
      </c>
      <c r="CB73" s="18" t="str">
        <f t="shared" si="57"/>
        <v/>
      </c>
      <c r="CO73" s="69">
        <f t="shared" si="58"/>
        <v>0</v>
      </c>
      <c r="CP73" s="69">
        <f t="shared" si="55"/>
        <v>0</v>
      </c>
    </row>
    <row r="74" spans="1:94" x14ac:dyDescent="0.25">
      <c r="A74" s="3037"/>
      <c r="B74" s="88" t="s">
        <v>79</v>
      </c>
      <c r="C74" s="70">
        <f>SUM(D74:P74)</f>
        <v>0</v>
      </c>
      <c r="D74" s="30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5"/>
      <c r="R74" s="37"/>
      <c r="S74" t="str">
        <f t="shared" si="54"/>
        <v/>
      </c>
      <c r="CA74" s="18" t="str">
        <f t="shared" si="56"/>
        <v/>
      </c>
      <c r="CB74" s="18" t="str">
        <f t="shared" si="57"/>
        <v/>
      </c>
      <c r="CO74" s="69">
        <f t="shared" si="58"/>
        <v>0</v>
      </c>
      <c r="CP74" s="69">
        <f t="shared" si="55"/>
        <v>0</v>
      </c>
    </row>
    <row r="75" spans="1:94" x14ac:dyDescent="0.25">
      <c r="A75" s="3297" t="s">
        <v>80</v>
      </c>
      <c r="B75" s="809" t="s">
        <v>78</v>
      </c>
      <c r="C75" s="749">
        <f>SUM(D75:M75)</f>
        <v>0</v>
      </c>
      <c r="D75" s="699"/>
      <c r="E75" s="699"/>
      <c r="F75" s="699"/>
      <c r="G75" s="699"/>
      <c r="H75" s="699"/>
      <c r="I75" s="699"/>
      <c r="J75" s="699"/>
      <c r="K75" s="699"/>
      <c r="L75" s="699"/>
      <c r="M75" s="699"/>
      <c r="N75" s="761"/>
      <c r="O75" s="707"/>
      <c r="P75" s="710"/>
      <c r="Q75" s="751"/>
      <c r="R75" s="769"/>
      <c r="S75" t="str">
        <f t="shared" si="54"/>
        <v/>
      </c>
      <c r="CA75" s="18" t="str">
        <f t="shared" si="56"/>
        <v/>
      </c>
      <c r="CB75" s="18" t="str">
        <f t="shared" si="57"/>
        <v/>
      </c>
      <c r="CO75" s="69">
        <f t="shared" si="58"/>
        <v>0</v>
      </c>
      <c r="CP75" s="69">
        <f t="shared" si="55"/>
        <v>0</v>
      </c>
    </row>
    <row r="76" spans="1:94" ht="15.75" thickBot="1" x14ac:dyDescent="0.3">
      <c r="A76" s="3052"/>
      <c r="B76" s="120" t="s">
        <v>79</v>
      </c>
      <c r="C76" s="121">
        <f t="shared" si="59"/>
        <v>0</v>
      </c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3"/>
      <c r="O76" s="124"/>
      <c r="P76" s="125"/>
      <c r="Q76" s="126"/>
      <c r="R76" s="127"/>
      <c r="S76" t="str">
        <f t="shared" si="54"/>
        <v/>
      </c>
      <c r="CA76" s="18" t="str">
        <f t="shared" si="56"/>
        <v/>
      </c>
      <c r="CB76" s="18" t="str">
        <f t="shared" si="57"/>
        <v/>
      </c>
      <c r="CO76" s="69">
        <f t="shared" si="58"/>
        <v>0</v>
      </c>
      <c r="CP76" s="69">
        <f t="shared" si="55"/>
        <v>0</v>
      </c>
    </row>
    <row r="77" spans="1:94" ht="15.75" thickTop="1" x14ac:dyDescent="0.25">
      <c r="A77" s="3053" t="s">
        <v>82</v>
      </c>
      <c r="B77" s="3054"/>
      <c r="C77" s="101">
        <f t="shared" si="59"/>
        <v>0</v>
      </c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28"/>
      <c r="O77" s="103"/>
      <c r="P77" s="104"/>
      <c r="Q77" s="105"/>
      <c r="R77" s="48"/>
      <c r="S77" t="str">
        <f t="shared" si="54"/>
        <v/>
      </c>
      <c r="CA77" s="18" t="str">
        <f t="shared" si="56"/>
        <v/>
      </c>
      <c r="CB77" s="18" t="str">
        <f t="shared" si="57"/>
        <v/>
      </c>
      <c r="CO77" s="69">
        <f t="shared" si="58"/>
        <v>0</v>
      </c>
      <c r="CP77" s="69">
        <f t="shared" si="55"/>
        <v>0</v>
      </c>
    </row>
    <row r="78" spans="1:94" x14ac:dyDescent="0.25">
      <c r="A78" s="3047" t="s">
        <v>83</v>
      </c>
      <c r="B78" s="3048"/>
      <c r="C78" s="90">
        <f t="shared" si="59"/>
        <v>0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735"/>
      <c r="O78" s="93"/>
      <c r="P78" s="94"/>
      <c r="Q78" s="35"/>
      <c r="R78" s="37"/>
      <c r="S78" t="str">
        <f t="shared" si="54"/>
        <v/>
      </c>
      <c r="CA78" s="18" t="str">
        <f t="shared" si="56"/>
        <v/>
      </c>
      <c r="CB78" s="18" t="str">
        <f t="shared" si="57"/>
        <v/>
      </c>
      <c r="CO78" s="69">
        <f t="shared" si="58"/>
        <v>0</v>
      </c>
      <c r="CP78" s="69">
        <f t="shared" si="55"/>
        <v>0</v>
      </c>
    </row>
    <row r="79" spans="1:94" x14ac:dyDescent="0.25">
      <c r="A79" s="3297" t="s">
        <v>85</v>
      </c>
      <c r="B79" s="812" t="s">
        <v>78</v>
      </c>
      <c r="C79" s="749">
        <f>SUM(D79:P79)</f>
        <v>0</v>
      </c>
      <c r="D79" s="750"/>
      <c r="E79" s="699"/>
      <c r="F79" s="699"/>
      <c r="G79" s="699"/>
      <c r="H79" s="699"/>
      <c r="I79" s="699"/>
      <c r="J79" s="699"/>
      <c r="K79" s="699"/>
      <c r="L79" s="699"/>
      <c r="M79" s="699"/>
      <c r="N79" s="759"/>
      <c r="O79" s="699"/>
      <c r="P79" s="701"/>
      <c r="Q79" s="751"/>
      <c r="R79" s="769"/>
      <c r="S79" t="str">
        <f t="shared" si="54"/>
        <v/>
      </c>
      <c r="CA79" s="18" t="str">
        <f t="shared" si="56"/>
        <v/>
      </c>
      <c r="CB79" s="18" t="str">
        <f t="shared" si="57"/>
        <v/>
      </c>
      <c r="CO79" s="69">
        <f t="shared" si="58"/>
        <v>0</v>
      </c>
      <c r="CP79" s="69">
        <f t="shared" si="55"/>
        <v>0</v>
      </c>
    </row>
    <row r="80" spans="1:94" x14ac:dyDescent="0.25">
      <c r="A80" s="3037"/>
      <c r="B80" s="111" t="s">
        <v>79</v>
      </c>
      <c r="C80" s="90">
        <f>SUM(D80:P80)</f>
        <v>0</v>
      </c>
      <c r="D80" s="91"/>
      <c r="E80" s="92"/>
      <c r="F80" s="92"/>
      <c r="G80" s="92"/>
      <c r="H80" s="92"/>
      <c r="I80" s="92"/>
      <c r="J80" s="92"/>
      <c r="K80" s="92"/>
      <c r="L80" s="92"/>
      <c r="M80" s="92"/>
      <c r="N80" s="715"/>
      <c r="O80" s="92"/>
      <c r="P80" s="113"/>
      <c r="Q80" s="95"/>
      <c r="R80" s="716"/>
      <c r="S80" t="str">
        <f t="shared" si="54"/>
        <v/>
      </c>
      <c r="CA80" s="18" t="str">
        <f t="shared" si="56"/>
        <v/>
      </c>
      <c r="CB80" s="18" t="str">
        <f t="shared" si="57"/>
        <v/>
      </c>
      <c r="CO80" s="69">
        <f t="shared" si="58"/>
        <v>0</v>
      </c>
      <c r="CP80" s="69">
        <f t="shared" si="55"/>
        <v>0</v>
      </c>
    </row>
    <row r="81" spans="1:95" x14ac:dyDescent="0.25">
      <c r="A81" s="3297" t="s">
        <v>86</v>
      </c>
      <c r="B81" s="812" t="s">
        <v>78</v>
      </c>
      <c r="C81" s="749">
        <f>SUM(D81:P81)</f>
        <v>0</v>
      </c>
      <c r="D81" s="699"/>
      <c r="E81" s="699"/>
      <c r="F81" s="699"/>
      <c r="G81" s="699"/>
      <c r="H81" s="699"/>
      <c r="I81" s="699"/>
      <c r="J81" s="699"/>
      <c r="K81" s="699"/>
      <c r="L81" s="699"/>
      <c r="M81" s="699"/>
      <c r="N81" s="759"/>
      <c r="O81" s="699"/>
      <c r="P81" s="701"/>
      <c r="Q81" s="105"/>
      <c r="R81" s="48"/>
      <c r="S81" t="str">
        <f t="shared" si="54"/>
        <v/>
      </c>
      <c r="CA81" s="18" t="str">
        <f t="shared" si="56"/>
        <v/>
      </c>
      <c r="CB81" s="18" t="str">
        <f t="shared" si="57"/>
        <v/>
      </c>
      <c r="CO81" s="69">
        <f t="shared" si="58"/>
        <v>0</v>
      </c>
      <c r="CP81" s="69">
        <f t="shared" si="55"/>
        <v>0</v>
      </c>
    </row>
    <row r="82" spans="1:95" x14ac:dyDescent="0.25">
      <c r="A82" s="3037"/>
      <c r="B82" s="114" t="s">
        <v>79</v>
      </c>
      <c r="C82" s="90">
        <f>SUM(D82:P82)</f>
        <v>0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715"/>
      <c r="O82" s="92"/>
      <c r="P82" s="113"/>
      <c r="Q82" s="95"/>
      <c r="R82" s="716"/>
      <c r="S82" t="str">
        <f>CA82&amp;CB82</f>
        <v/>
      </c>
      <c r="CA82" s="18" t="str">
        <f t="shared" si="56"/>
        <v/>
      </c>
      <c r="CB82" s="18" t="str">
        <f t="shared" si="57"/>
        <v/>
      </c>
      <c r="CO82" s="69">
        <f t="shared" si="58"/>
        <v>0</v>
      </c>
      <c r="CP82" s="69">
        <f t="shared" si="55"/>
        <v>0</v>
      </c>
    </row>
    <row r="83" spans="1:95" x14ac:dyDescent="0.25">
      <c r="A83" s="3305" t="s">
        <v>87</v>
      </c>
      <c r="B83" s="3306"/>
      <c r="C83" s="90">
        <f>SUM(D83:P83)</f>
        <v>0</v>
      </c>
      <c r="D83" s="91"/>
      <c r="E83" s="92"/>
      <c r="F83" s="92"/>
      <c r="G83" s="92"/>
      <c r="H83" s="92"/>
      <c r="I83" s="92"/>
      <c r="J83" s="92"/>
      <c r="K83" s="92"/>
      <c r="L83" s="92"/>
      <c r="M83" s="92"/>
      <c r="N83" s="715"/>
      <c r="O83" s="92"/>
      <c r="P83" s="113"/>
      <c r="Q83" s="95"/>
      <c r="R83" s="716"/>
      <c r="S83" t="str">
        <f t="shared" si="54"/>
        <v/>
      </c>
      <c r="CA83" s="18" t="str">
        <f t="shared" si="56"/>
        <v/>
      </c>
      <c r="CB83" s="18" t="str">
        <f t="shared" si="57"/>
        <v/>
      </c>
      <c r="CO83" s="69">
        <f t="shared" si="58"/>
        <v>0</v>
      </c>
      <c r="CP83" s="69">
        <f t="shared" si="55"/>
        <v>0</v>
      </c>
    </row>
    <row r="84" spans="1:95" x14ac:dyDescent="0.25">
      <c r="A84" s="38" t="s">
        <v>89</v>
      </c>
      <c r="B84" s="55"/>
      <c r="C84" s="130"/>
    </row>
    <row r="85" spans="1:95" ht="33" x14ac:dyDescent="0.25">
      <c r="A85" s="798" t="s">
        <v>90</v>
      </c>
      <c r="B85" s="799" t="s">
        <v>91</v>
      </c>
      <c r="C85" s="813" t="s">
        <v>25</v>
      </c>
      <c r="D85" s="134" t="s">
        <v>11</v>
      </c>
    </row>
    <row r="86" spans="1:95" x14ac:dyDescent="0.25">
      <c r="A86" s="814" t="s">
        <v>92</v>
      </c>
      <c r="B86" s="815"/>
      <c r="C86" s="816"/>
      <c r="D86" s="817"/>
      <c r="E86" t="str">
        <f>CA86&amp;CB86</f>
        <v/>
      </c>
      <c r="CA86" s="18" t="str">
        <f>IF(AND($B86&gt;0,C86="")," * No olvide digitar la variable "&amp;$C$85&amp;""&amp;". Digite Cero si no tiene.",IF(C86&gt;$B86," * La variable  "&amp;$C$85&amp;""&amp;" No puede ser mayor al Total.",""))</f>
        <v/>
      </c>
      <c r="CB86" s="18" t="str">
        <f>IF(AND($B86&gt;0,D86="")," * No olvide digitar la variable "&amp;$D$85&amp;""&amp;". Digite Cero si no tiene.",IF(D86&gt;$B86," * La variable  "&amp;$D$85&amp;""&amp;" No puede ser mayor al Total.",""))</f>
        <v/>
      </c>
      <c r="CO86" s="69">
        <f>IF(AND(B86&gt;0,C86=""),1,IF(C86&gt;B86,1,0))</f>
        <v>0</v>
      </c>
      <c r="CP86" s="69">
        <f>IF(AND(B86&gt;0,D86=""),1,IF(D86&gt;B86,1,0))</f>
        <v>0</v>
      </c>
    </row>
    <row r="87" spans="1:95" x14ac:dyDescent="0.25">
      <c r="A87" s="657" t="s">
        <v>93</v>
      </c>
      <c r="B87" s="55"/>
      <c r="C87" s="140"/>
      <c r="D87" s="140"/>
      <c r="E87" s="736"/>
    </row>
    <row r="88" spans="1:95" x14ac:dyDescent="0.25">
      <c r="A88" s="3272" t="s">
        <v>94</v>
      </c>
      <c r="B88" s="2987"/>
      <c r="C88" s="765" t="s">
        <v>91</v>
      </c>
      <c r="D88" s="779" t="s">
        <v>95</v>
      </c>
      <c r="E88" s="766" t="s">
        <v>96</v>
      </c>
    </row>
    <row r="89" spans="1:95" x14ac:dyDescent="0.25">
      <c r="A89" s="3301" t="s">
        <v>97</v>
      </c>
      <c r="B89" s="3302"/>
      <c r="C89" s="771">
        <f>SUM(D89:E89)</f>
        <v>0</v>
      </c>
      <c r="D89" s="775"/>
      <c r="E89" s="776"/>
      <c r="CA89" s="18" t="str">
        <f>IF(AND($C89&gt;0,D89="")," * No olvide digitar la variable "&amp;$D$88&amp;""&amp;". Digite Cero si no tiene.",IF(D89&gt;$C89," * La variable  "&amp;$D$88&amp;""&amp;" No puede ser mayor al Total.",""))</f>
        <v/>
      </c>
      <c r="CB89" s="18" t="str">
        <f>IF(AND($C89&gt;0,E89="")," * No olvide digitar la variable "&amp;$E$88&amp;""&amp;". Digite Cero si no tiene.",IF(E89&gt;$C89," * La variable  "&amp;$E$88&amp;""&amp;" No puede ser mayor al Total.",""))</f>
        <v/>
      </c>
      <c r="CO89" s="69">
        <f>IF(AND(C89&gt;0,D89=""),1,IF(D89&gt;C89,1,0))</f>
        <v>0</v>
      </c>
      <c r="CP89" s="69">
        <f>IF(AND(C89&gt;0,E89=""),1,IF(E89&gt;C89,1,0))</f>
        <v>0</v>
      </c>
    </row>
    <row r="90" spans="1:95" s="56" customFormat="1" x14ac:dyDescent="0.25">
      <c r="A90" s="143" t="s">
        <v>98</v>
      </c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4"/>
      <c r="AI90" s="144"/>
      <c r="AJ90" s="144"/>
      <c r="AK90" s="144"/>
      <c r="AL90" s="144"/>
      <c r="AM90" s="144"/>
      <c r="AN90" s="144"/>
      <c r="AO90" s="144"/>
      <c r="AP90" s="144"/>
      <c r="AQ90" s="144"/>
      <c r="AR90" s="144"/>
      <c r="AS90" s="144"/>
      <c r="AT90" s="144"/>
      <c r="AU90" s="144"/>
      <c r="AV90" s="144"/>
      <c r="AW90" s="144"/>
    </row>
    <row r="91" spans="1:95" s="56" customFormat="1" ht="12" customHeight="1" x14ac:dyDescent="0.2">
      <c r="A91" s="3319" t="s">
        <v>99</v>
      </c>
      <c r="B91" s="3100"/>
      <c r="C91" s="3319" t="s">
        <v>100</v>
      </c>
      <c r="D91" s="3105"/>
      <c r="E91" s="3100"/>
      <c r="F91" s="3077" t="s">
        <v>101</v>
      </c>
      <c r="G91" s="3078"/>
      <c r="H91" s="3078"/>
      <c r="I91" s="3078"/>
      <c r="J91" s="3078"/>
      <c r="K91" s="3078"/>
      <c r="L91" s="3078"/>
      <c r="M91" s="3078"/>
      <c r="N91" s="3078"/>
      <c r="O91" s="3078"/>
      <c r="P91" s="3078"/>
      <c r="Q91" s="3078"/>
      <c r="R91" s="3078"/>
      <c r="S91" s="3078"/>
      <c r="T91" s="3078"/>
      <c r="U91" s="3078"/>
      <c r="V91" s="3078"/>
      <c r="W91" s="3078"/>
      <c r="X91" s="3078"/>
      <c r="Y91" s="3078"/>
      <c r="Z91" s="3078"/>
      <c r="AA91" s="3078"/>
      <c r="AB91" s="3078"/>
      <c r="AC91" s="3079"/>
      <c r="AD91" s="3066" t="s">
        <v>102</v>
      </c>
      <c r="AE91" s="3066"/>
      <c r="AF91" s="3066"/>
      <c r="AG91" s="3066"/>
      <c r="AH91" s="3066"/>
      <c r="AI91" s="3066"/>
      <c r="AJ91" s="3066"/>
      <c r="AK91" s="3066"/>
      <c r="AL91" s="3066"/>
      <c r="AM91" s="3066"/>
      <c r="AN91" s="3066"/>
      <c r="AO91" s="3066"/>
      <c r="AP91" s="3066"/>
      <c r="AQ91" s="3066"/>
      <c r="AR91" s="3066"/>
      <c r="AS91" s="3066"/>
      <c r="AT91" s="3080"/>
      <c r="AU91" s="3081" t="s">
        <v>12</v>
      </c>
      <c r="AV91" s="3084" t="s">
        <v>13</v>
      </c>
      <c r="AW91" s="3055" t="s">
        <v>103</v>
      </c>
    </row>
    <row r="92" spans="1:95" s="56" customFormat="1" ht="12" customHeight="1" x14ac:dyDescent="0.2">
      <c r="A92" s="3101"/>
      <c r="B92" s="3102"/>
      <c r="C92" s="3101"/>
      <c r="D92" s="3106"/>
      <c r="E92" s="3102"/>
      <c r="F92" s="3058" t="s">
        <v>104</v>
      </c>
      <c r="G92" s="3059"/>
      <c r="H92" s="3059"/>
      <c r="I92" s="3059"/>
      <c r="J92" s="3059"/>
      <c r="K92" s="3059"/>
      <c r="L92" s="3059"/>
      <c r="M92" s="3059"/>
      <c r="N92" s="3059"/>
      <c r="O92" s="3059"/>
      <c r="P92" s="3059"/>
      <c r="Q92" s="3060"/>
      <c r="R92" s="3061" t="s">
        <v>105</v>
      </c>
      <c r="S92" s="3062"/>
      <c r="T92" s="3062"/>
      <c r="U92" s="3062"/>
      <c r="V92" s="3062"/>
      <c r="W92" s="3063"/>
      <c r="X92" s="3064" t="s">
        <v>106</v>
      </c>
      <c r="Y92" s="3064"/>
      <c r="Z92" s="3064"/>
      <c r="AA92" s="3064"/>
      <c r="AB92" s="3064"/>
      <c r="AC92" s="3065"/>
      <c r="AD92" s="3066" t="s">
        <v>107</v>
      </c>
      <c r="AE92" s="3066"/>
      <c r="AF92" s="3066"/>
      <c r="AG92" s="3066"/>
      <c r="AH92" s="3066"/>
      <c r="AI92" s="3066"/>
      <c r="AJ92" s="3066"/>
      <c r="AK92" s="3066"/>
      <c r="AL92" s="3066"/>
      <c r="AM92" s="3066"/>
      <c r="AN92" s="3066"/>
      <c r="AO92" s="3067"/>
      <c r="AP92" s="3068" t="s">
        <v>108</v>
      </c>
      <c r="AQ92" s="3071" t="s">
        <v>106</v>
      </c>
      <c r="AR92" s="3071" t="s">
        <v>109</v>
      </c>
      <c r="AS92" s="3071" t="s">
        <v>81</v>
      </c>
      <c r="AT92" s="3074" t="s">
        <v>110</v>
      </c>
      <c r="AU92" s="3082"/>
      <c r="AV92" s="3085"/>
      <c r="AW92" s="3308"/>
    </row>
    <row r="93" spans="1:95" s="56" customFormat="1" ht="12" customHeight="1" x14ac:dyDescent="0.2">
      <c r="A93" s="3101"/>
      <c r="B93" s="3102"/>
      <c r="C93" s="3320"/>
      <c r="D93" s="3322"/>
      <c r="E93" s="3321"/>
      <c r="F93" s="3311" t="s">
        <v>111</v>
      </c>
      <c r="G93" s="3312"/>
      <c r="H93" s="3313" t="s">
        <v>112</v>
      </c>
      <c r="I93" s="3312"/>
      <c r="J93" s="3313" t="s">
        <v>113</v>
      </c>
      <c r="K93" s="3312"/>
      <c r="L93" s="3313" t="s">
        <v>114</v>
      </c>
      <c r="M93" s="3312"/>
      <c r="N93" s="3313" t="s">
        <v>115</v>
      </c>
      <c r="O93" s="3312"/>
      <c r="P93" s="3313" t="s">
        <v>116</v>
      </c>
      <c r="Q93" s="3318"/>
      <c r="R93" s="3311" t="s">
        <v>117</v>
      </c>
      <c r="S93" s="3312"/>
      <c r="T93" s="3313" t="s">
        <v>118</v>
      </c>
      <c r="U93" s="3312"/>
      <c r="V93" s="3313" t="s">
        <v>119</v>
      </c>
      <c r="W93" s="3318"/>
      <c r="X93" s="3317" t="s">
        <v>117</v>
      </c>
      <c r="Y93" s="3312"/>
      <c r="Z93" s="3313" t="s">
        <v>118</v>
      </c>
      <c r="AA93" s="3312"/>
      <c r="AB93" s="3313" t="s">
        <v>119</v>
      </c>
      <c r="AC93" s="3316"/>
      <c r="AD93" s="3317" t="s">
        <v>111</v>
      </c>
      <c r="AE93" s="3312"/>
      <c r="AF93" s="3313" t="s">
        <v>112</v>
      </c>
      <c r="AG93" s="3312"/>
      <c r="AH93" s="3313" t="s">
        <v>113</v>
      </c>
      <c r="AI93" s="3312"/>
      <c r="AJ93" s="3313" t="s">
        <v>114</v>
      </c>
      <c r="AK93" s="3312"/>
      <c r="AL93" s="3313" t="s">
        <v>115</v>
      </c>
      <c r="AM93" s="3312"/>
      <c r="AN93" s="3313" t="s">
        <v>116</v>
      </c>
      <c r="AO93" s="3312"/>
      <c r="AP93" s="3069"/>
      <c r="AQ93" s="3072"/>
      <c r="AR93" s="3072"/>
      <c r="AS93" s="3072"/>
      <c r="AT93" s="3075"/>
      <c r="AU93" s="3082"/>
      <c r="AV93" s="3085"/>
      <c r="AW93" s="3308"/>
    </row>
    <row r="94" spans="1:95" s="56" customFormat="1" ht="12" x14ac:dyDescent="0.2">
      <c r="A94" s="3320"/>
      <c r="B94" s="3321"/>
      <c r="C94" s="818" t="s">
        <v>120</v>
      </c>
      <c r="D94" s="737" t="s">
        <v>79</v>
      </c>
      <c r="E94" s="738" t="s">
        <v>121</v>
      </c>
      <c r="F94" s="819" t="s">
        <v>79</v>
      </c>
      <c r="G94" s="739" t="s">
        <v>121</v>
      </c>
      <c r="H94" s="819" t="s">
        <v>79</v>
      </c>
      <c r="I94" s="739" t="s">
        <v>121</v>
      </c>
      <c r="J94" s="819" t="s">
        <v>79</v>
      </c>
      <c r="K94" s="739" t="s">
        <v>121</v>
      </c>
      <c r="L94" s="819" t="s">
        <v>79</v>
      </c>
      <c r="M94" s="739" t="s">
        <v>121</v>
      </c>
      <c r="N94" s="819" t="s">
        <v>79</v>
      </c>
      <c r="O94" s="739" t="s">
        <v>121</v>
      </c>
      <c r="P94" s="819" t="s">
        <v>79</v>
      </c>
      <c r="Q94" s="820" t="s">
        <v>121</v>
      </c>
      <c r="R94" s="819" t="s">
        <v>79</v>
      </c>
      <c r="S94" s="739" t="s">
        <v>121</v>
      </c>
      <c r="T94" s="819" t="s">
        <v>79</v>
      </c>
      <c r="U94" s="739" t="s">
        <v>121</v>
      </c>
      <c r="V94" s="821" t="s">
        <v>79</v>
      </c>
      <c r="W94" s="738" t="s">
        <v>121</v>
      </c>
      <c r="X94" s="152" t="s">
        <v>79</v>
      </c>
      <c r="Y94" s="739" t="s">
        <v>121</v>
      </c>
      <c r="Z94" s="819" t="s">
        <v>79</v>
      </c>
      <c r="AA94" s="739" t="s">
        <v>121</v>
      </c>
      <c r="AB94" s="819" t="s">
        <v>79</v>
      </c>
      <c r="AC94" s="740" t="s">
        <v>121</v>
      </c>
      <c r="AD94" s="152" t="s">
        <v>79</v>
      </c>
      <c r="AE94" s="739" t="s">
        <v>121</v>
      </c>
      <c r="AF94" s="819" t="s">
        <v>79</v>
      </c>
      <c r="AG94" s="739" t="s">
        <v>121</v>
      </c>
      <c r="AH94" s="819" t="s">
        <v>79</v>
      </c>
      <c r="AI94" s="739" t="s">
        <v>121</v>
      </c>
      <c r="AJ94" s="819" t="s">
        <v>79</v>
      </c>
      <c r="AK94" s="739" t="s">
        <v>121</v>
      </c>
      <c r="AL94" s="819" t="s">
        <v>79</v>
      </c>
      <c r="AM94" s="739" t="s">
        <v>121</v>
      </c>
      <c r="AN94" s="819" t="s">
        <v>79</v>
      </c>
      <c r="AO94" s="739" t="s">
        <v>121</v>
      </c>
      <c r="AP94" s="3070"/>
      <c r="AQ94" s="3073"/>
      <c r="AR94" s="3073"/>
      <c r="AS94" s="3073"/>
      <c r="AT94" s="3076"/>
      <c r="AU94" s="3309"/>
      <c r="AV94" s="3310"/>
      <c r="AW94" s="3057"/>
      <c r="CA94" s="40"/>
      <c r="CB94" s="40"/>
    </row>
    <row r="95" spans="1:95" s="56" customFormat="1" x14ac:dyDescent="0.25">
      <c r="A95" s="3314" t="s">
        <v>122</v>
      </c>
      <c r="B95" s="3315"/>
      <c r="C95" s="822">
        <f>SUM(D95:E95)</f>
        <v>0</v>
      </c>
      <c r="D95" s="823">
        <f>+F95+H95+J95+L95+N95+P95+R95+T95+V95+X95+Z95+AB95</f>
        <v>0</v>
      </c>
      <c r="E95" s="824">
        <f>+G95+I95+K95+M95+O95+Q95+S95+U95+W95+Y95+AA95+AC95</f>
        <v>0</v>
      </c>
      <c r="F95" s="825"/>
      <c r="G95" s="158"/>
      <c r="H95" s="826"/>
      <c r="I95" s="158"/>
      <c r="J95" s="826"/>
      <c r="K95" s="158"/>
      <c r="L95" s="826"/>
      <c r="M95" s="158"/>
      <c r="N95" s="826"/>
      <c r="O95" s="158"/>
      <c r="P95" s="826"/>
      <c r="Q95" s="160"/>
      <c r="R95" s="825"/>
      <c r="S95" s="158"/>
      <c r="T95" s="826"/>
      <c r="U95" s="158"/>
      <c r="V95" s="826"/>
      <c r="W95" s="160"/>
      <c r="X95" s="827"/>
      <c r="Y95" s="158"/>
      <c r="Z95" s="826"/>
      <c r="AA95" s="828"/>
      <c r="AB95" s="827"/>
      <c r="AC95" s="163"/>
      <c r="AD95" s="827"/>
      <c r="AE95" s="828"/>
      <c r="AF95" s="826"/>
      <c r="AG95" s="158"/>
      <c r="AH95" s="826"/>
      <c r="AI95" s="828"/>
      <c r="AJ95" s="826"/>
      <c r="AK95" s="158"/>
      <c r="AL95" s="826"/>
      <c r="AM95" s="828"/>
      <c r="AN95" s="827"/>
      <c r="AO95" s="158"/>
      <c r="AP95" s="829"/>
      <c r="AQ95" s="712"/>
      <c r="AR95" s="166"/>
      <c r="AS95" s="166"/>
      <c r="AT95" s="163"/>
      <c r="AU95" s="167"/>
      <c r="AV95" s="158"/>
      <c r="AW95" s="168"/>
      <c r="AX95" t="str">
        <f>CA95&amp;CB95&amp;CC95</f>
        <v/>
      </c>
      <c r="AZ95" t="str">
        <f>CA95&amp;CB95</f>
        <v/>
      </c>
      <c r="CA95" s="18" t="str">
        <f>IF(AND($C95&gt;0,AU95="")," * No olvide digitar la variable Pueblos originarios. Digite Cero si no tiene.",IF(AU95&gt;$C95," * La variable Pueblos originarios No puede ser mayor al Total.",""))</f>
        <v/>
      </c>
      <c r="CB95" s="18" t="str">
        <f>IF(AND($C95&gt;0,AV95=""),"  * No olvide digitar la variable Migrantes. Digite Cero si no tiene.",IF(AV95&gt;$C95,"  * La variable Migrantes No puede ser mayor al Total.",""))</f>
        <v/>
      </c>
      <c r="CC95" s="18" t="str">
        <f>IF(AND($C95&gt;0,AW95="")," * No olvide digitar la variable Niños y niñas Mejor Niñez. Digite Cero si no tiene.",IF(AW95&gt;$C95," * La variable Niños y niñas Mejor Niñez No puede ser mayor al Total.",""))</f>
        <v/>
      </c>
      <c r="CO95" s="169">
        <f>IF(AND($C95&gt;0,AU95=""),1,IF(AU95&gt;$C95,1,0))</f>
        <v>0</v>
      </c>
      <c r="CP95" s="169">
        <f>IF(AND($C95&gt;0,AV95=""),1,IF(AV95&gt;$C95,1,0))</f>
        <v>0</v>
      </c>
      <c r="CQ95" s="169">
        <f>IF(AND($C95&gt;0,AW95=""),1,IF(AW95&gt;$C95,1,0))</f>
        <v>0</v>
      </c>
    </row>
    <row r="96" spans="1:95" s="56" customFormat="1" x14ac:dyDescent="0.25">
      <c r="A96" s="3092" t="s">
        <v>123</v>
      </c>
      <c r="B96" s="3093"/>
      <c r="C96" s="170">
        <f t="shared" ref="C96:C98" si="60">SUM(D96:E96)</f>
        <v>0</v>
      </c>
      <c r="D96" s="171">
        <f t="shared" ref="D96:E98" si="61">+F96+H96+J96+L96+N96+P96+R96+T96+V96+X96+Z96+AB96</f>
        <v>0</v>
      </c>
      <c r="E96" s="172">
        <f t="shared" si="61"/>
        <v>0</v>
      </c>
      <c r="F96" s="173"/>
      <c r="G96" s="174"/>
      <c r="H96" s="175"/>
      <c r="I96" s="174"/>
      <c r="J96" s="175"/>
      <c r="K96" s="174"/>
      <c r="L96" s="175"/>
      <c r="M96" s="174"/>
      <c r="N96" s="175"/>
      <c r="O96" s="174"/>
      <c r="P96" s="175"/>
      <c r="Q96" s="176"/>
      <c r="R96" s="173"/>
      <c r="S96" s="174"/>
      <c r="T96" s="175"/>
      <c r="U96" s="174"/>
      <c r="V96" s="175"/>
      <c r="W96" s="176"/>
      <c r="X96" s="167"/>
      <c r="Y96" s="174"/>
      <c r="Z96" s="175"/>
      <c r="AA96" s="158"/>
      <c r="AB96" s="167"/>
      <c r="AC96" s="163"/>
      <c r="AD96" s="167"/>
      <c r="AE96" s="158"/>
      <c r="AF96" s="175"/>
      <c r="AG96" s="158"/>
      <c r="AH96" s="175"/>
      <c r="AI96" s="158"/>
      <c r="AJ96" s="175"/>
      <c r="AK96" s="158"/>
      <c r="AL96" s="175"/>
      <c r="AM96" s="158"/>
      <c r="AN96" s="167"/>
      <c r="AO96" s="158"/>
      <c r="AP96" s="177"/>
      <c r="AQ96" s="166"/>
      <c r="AR96" s="166"/>
      <c r="AS96" s="166"/>
      <c r="AT96" s="163"/>
      <c r="AU96" s="167"/>
      <c r="AV96" s="158"/>
      <c r="AW96" s="168"/>
      <c r="AX96" t="str">
        <f t="shared" ref="AX96:AX97" si="62">CA96&amp;CB96&amp;CC96</f>
        <v/>
      </c>
      <c r="AZ96" t="str">
        <f>CA96&amp;CB96</f>
        <v/>
      </c>
      <c r="CA96" s="18" t="str">
        <f>IF(AND($C96&gt;0,AU96="")," * No olvide digitar la variable Pueblos originarios. Digite Cero si no tiene.",IF(AU96&gt;$C96," * La variable Pueblos originarios No puede ser mayor al Total.",""))</f>
        <v/>
      </c>
      <c r="CB96" s="18" t="str">
        <f t="shared" ref="CB96:CB98" si="63">IF(AND($C96&gt;0,AV96=""),"  * No olvide digitar la variable Migrantes. Digite Cero si no tiene.",IF(AV96&gt;$C96,"  * La variable Migrantes No puede ser mayor al Total.",""))</f>
        <v/>
      </c>
      <c r="CC96" s="18" t="str">
        <f t="shared" ref="CC96:CC97" si="64">IF(AND($C96&gt;0,AW96="")," * No olvide digitar la variable Niños y niñas Mejor Niñez. Digite Cero si no tiene.",IF(AW96&gt;$C96," * La variable Niños y niñas Mejor Niñez No puede ser mayor al Total.",""))</f>
        <v/>
      </c>
      <c r="CO96" s="169">
        <f t="shared" ref="CO96:CQ98" si="65">IF(AND($C96&gt;0,AU96=""),1,IF(AU96&gt;$C96,1,0))</f>
        <v>0</v>
      </c>
      <c r="CP96" s="169">
        <f t="shared" si="65"/>
        <v>0</v>
      </c>
      <c r="CQ96" s="169">
        <f t="shared" si="65"/>
        <v>0</v>
      </c>
    </row>
    <row r="97" spans="1:101" s="56" customFormat="1" x14ac:dyDescent="0.25">
      <c r="A97" s="3092" t="s">
        <v>124</v>
      </c>
      <c r="B97" s="3093"/>
      <c r="C97" s="178">
        <f t="shared" si="60"/>
        <v>0</v>
      </c>
      <c r="D97" s="171">
        <f t="shared" si="61"/>
        <v>0</v>
      </c>
      <c r="E97" s="172">
        <f t="shared" si="61"/>
        <v>0</v>
      </c>
      <c r="F97" s="173"/>
      <c r="G97" s="158"/>
      <c r="H97" s="175"/>
      <c r="I97" s="158"/>
      <c r="J97" s="175"/>
      <c r="K97" s="158"/>
      <c r="L97" s="175"/>
      <c r="M97" s="158"/>
      <c r="N97" s="175"/>
      <c r="O97" s="158"/>
      <c r="P97" s="175"/>
      <c r="Q97" s="160"/>
      <c r="R97" s="173"/>
      <c r="S97" s="158"/>
      <c r="T97" s="175"/>
      <c r="U97" s="158"/>
      <c r="V97" s="175"/>
      <c r="W97" s="160"/>
      <c r="X97" s="167"/>
      <c r="Y97" s="158"/>
      <c r="Z97" s="175"/>
      <c r="AA97" s="158"/>
      <c r="AB97" s="167"/>
      <c r="AC97" s="163"/>
      <c r="AD97" s="167"/>
      <c r="AE97" s="158"/>
      <c r="AF97" s="175"/>
      <c r="AG97" s="158"/>
      <c r="AH97" s="175"/>
      <c r="AI97" s="158"/>
      <c r="AJ97" s="175"/>
      <c r="AK97" s="158"/>
      <c r="AL97" s="175"/>
      <c r="AM97" s="158"/>
      <c r="AN97" s="167"/>
      <c r="AO97" s="158"/>
      <c r="AP97" s="177"/>
      <c r="AQ97" s="166"/>
      <c r="AR97" s="166"/>
      <c r="AS97" s="166"/>
      <c r="AT97" s="163"/>
      <c r="AU97" s="167"/>
      <c r="AV97" s="158"/>
      <c r="AW97" s="168"/>
      <c r="AX97" t="str">
        <f t="shared" si="62"/>
        <v/>
      </c>
      <c r="AZ97" t="str">
        <f>CA97&amp;CB97</f>
        <v/>
      </c>
      <c r="CA97" s="18" t="str">
        <f t="shared" ref="CA97:CA98" si="66">IF(AND($C97&gt;0,AU97="")," * No olvide digitar la variable Pueblos originarios. Digite Cero si no tiene.",IF(AU97&gt;$C97," * La variable Pueblos originarios No puede ser mayor al Total.",""))</f>
        <v/>
      </c>
      <c r="CB97" s="18" t="str">
        <f t="shared" si="63"/>
        <v/>
      </c>
      <c r="CC97" s="18" t="str">
        <f t="shared" si="64"/>
        <v/>
      </c>
      <c r="CO97" s="169">
        <f t="shared" si="65"/>
        <v>0</v>
      </c>
      <c r="CP97" s="169">
        <f t="shared" si="65"/>
        <v>0</v>
      </c>
      <c r="CQ97" s="169">
        <f t="shared" si="65"/>
        <v>0</v>
      </c>
    </row>
    <row r="98" spans="1:101" s="56" customFormat="1" x14ac:dyDescent="0.25">
      <c r="A98" s="3094" t="s">
        <v>125</v>
      </c>
      <c r="B98" s="3095"/>
      <c r="C98" s="179">
        <f t="shared" si="60"/>
        <v>0</v>
      </c>
      <c r="D98" s="741">
        <f t="shared" si="61"/>
        <v>0</v>
      </c>
      <c r="E98" s="181">
        <f t="shared" si="61"/>
        <v>0</v>
      </c>
      <c r="F98" s="182"/>
      <c r="G98" s="742"/>
      <c r="H98" s="184"/>
      <c r="I98" s="742"/>
      <c r="J98" s="184"/>
      <c r="K98" s="742"/>
      <c r="L98" s="184"/>
      <c r="M98" s="742"/>
      <c r="N98" s="184"/>
      <c r="O98" s="742"/>
      <c r="P98" s="184"/>
      <c r="Q98" s="743"/>
      <c r="R98" s="182"/>
      <c r="S98" s="742"/>
      <c r="T98" s="184"/>
      <c r="U98" s="742"/>
      <c r="V98" s="184"/>
      <c r="W98" s="743"/>
      <c r="X98" s="186"/>
      <c r="Y98" s="187"/>
      <c r="Z98" s="188"/>
      <c r="AA98" s="187"/>
      <c r="AB98" s="186"/>
      <c r="AC98" s="189"/>
      <c r="AD98" s="744"/>
      <c r="AE98" s="742"/>
      <c r="AF98" s="184"/>
      <c r="AG98" s="742"/>
      <c r="AH98" s="184"/>
      <c r="AI98" s="742"/>
      <c r="AJ98" s="184"/>
      <c r="AK98" s="742"/>
      <c r="AL98" s="184"/>
      <c r="AM98" s="742"/>
      <c r="AN98" s="744"/>
      <c r="AO98" s="742"/>
      <c r="AP98" s="191"/>
      <c r="AQ98" s="192"/>
      <c r="AR98" s="192"/>
      <c r="AS98" s="192"/>
      <c r="AT98" s="745"/>
      <c r="AU98" s="744"/>
      <c r="AV98" s="742"/>
      <c r="AW98" s="194"/>
      <c r="AX98" t="str">
        <f>CA98&amp;CB98&amp;CC98</f>
        <v/>
      </c>
      <c r="AZ98"/>
      <c r="CA98" s="18" t="str">
        <f t="shared" si="66"/>
        <v/>
      </c>
      <c r="CB98" s="18" t="str">
        <f t="shared" si="63"/>
        <v/>
      </c>
      <c r="CC98" s="18" t="str">
        <f>IF(AND($C98&gt;0,AW98="")," * No olvide digitar la variable Niños y niñas Mejor Niñez. Digite Cero si no tiene.",IF(AW98&gt;$C98," * La variable Niños y niñas Mejor Niñez No puede ser mayor al Total.",""))</f>
        <v/>
      </c>
      <c r="CO98" s="169">
        <f t="shared" si="65"/>
        <v>0</v>
      </c>
      <c r="CP98" s="169">
        <f t="shared" si="65"/>
        <v>0</v>
      </c>
      <c r="CQ98" s="169">
        <f t="shared" si="65"/>
        <v>0</v>
      </c>
    </row>
    <row r="99" spans="1:101" s="56" customFormat="1" ht="12" x14ac:dyDescent="0.2">
      <c r="A99" s="657" t="s">
        <v>126</v>
      </c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</row>
    <row r="100" spans="1:101" s="56" customFormat="1" ht="12" customHeight="1" x14ac:dyDescent="0.2">
      <c r="A100" s="3272" t="s">
        <v>99</v>
      </c>
      <c r="B100" s="2987"/>
      <c r="C100" s="3272" t="s">
        <v>100</v>
      </c>
      <c r="D100" s="3108"/>
      <c r="E100" s="2987"/>
      <c r="F100" s="3325" t="s">
        <v>127</v>
      </c>
      <c r="G100" s="3326"/>
      <c r="H100" s="3326"/>
      <c r="I100" s="3326"/>
      <c r="J100" s="3326"/>
      <c r="K100" s="3326"/>
      <c r="L100" s="3326"/>
      <c r="M100" s="3326"/>
      <c r="N100" s="3326"/>
      <c r="O100" s="3326"/>
      <c r="P100" s="3326"/>
      <c r="Q100" s="3327"/>
      <c r="R100" s="3326" t="s">
        <v>128</v>
      </c>
      <c r="S100" s="3326"/>
      <c r="T100" s="3326"/>
      <c r="U100" s="3326"/>
      <c r="V100" s="3326"/>
      <c r="W100" s="3327"/>
      <c r="X100" s="3327" t="s">
        <v>129</v>
      </c>
      <c r="Y100" s="3328"/>
      <c r="Z100" s="3328"/>
      <c r="AA100" s="3328"/>
      <c r="AB100" s="3328"/>
      <c r="AC100" s="3329"/>
      <c r="AD100" s="3330" t="s">
        <v>130</v>
      </c>
      <c r="AE100" s="3330"/>
      <c r="AF100" s="3330"/>
      <c r="AG100" s="3330"/>
      <c r="AH100" s="3330"/>
      <c r="AI100" s="3331"/>
      <c r="AJ100" s="3108" t="s">
        <v>12</v>
      </c>
      <c r="AK100" s="3324" t="s">
        <v>13</v>
      </c>
      <c r="AL100" s="3290" t="s">
        <v>103</v>
      </c>
    </row>
    <row r="101" spans="1:101" s="56" customFormat="1" ht="12" customHeight="1" x14ac:dyDescent="0.2">
      <c r="A101" s="3124"/>
      <c r="B101" s="2994"/>
      <c r="C101" s="3300"/>
      <c r="D101" s="3323"/>
      <c r="E101" s="3269"/>
      <c r="F101" s="3311" t="s">
        <v>111</v>
      </c>
      <c r="G101" s="3312"/>
      <c r="H101" s="3313" t="s">
        <v>112</v>
      </c>
      <c r="I101" s="3312"/>
      <c r="J101" s="3313" t="s">
        <v>113</v>
      </c>
      <c r="K101" s="3312"/>
      <c r="L101" s="3313" t="s">
        <v>114</v>
      </c>
      <c r="M101" s="3312"/>
      <c r="N101" s="3313" t="s">
        <v>115</v>
      </c>
      <c r="O101" s="3312"/>
      <c r="P101" s="3313" t="s">
        <v>116</v>
      </c>
      <c r="Q101" s="3318"/>
      <c r="R101" s="3270" t="s">
        <v>117</v>
      </c>
      <c r="S101" s="3271"/>
      <c r="T101" s="3270" t="s">
        <v>118</v>
      </c>
      <c r="U101" s="3271"/>
      <c r="V101" s="3270" t="s">
        <v>131</v>
      </c>
      <c r="W101" s="3271"/>
      <c r="X101" s="3289" t="s">
        <v>117</v>
      </c>
      <c r="Y101" s="3271"/>
      <c r="Z101" s="3270" t="s">
        <v>118</v>
      </c>
      <c r="AA101" s="3271"/>
      <c r="AB101" s="3332" t="s">
        <v>131</v>
      </c>
      <c r="AC101" s="3333"/>
      <c r="AD101" s="3289" t="s">
        <v>132</v>
      </c>
      <c r="AE101" s="3289"/>
      <c r="AF101" s="3289"/>
      <c r="AG101" s="3271"/>
      <c r="AH101" s="3270" t="s">
        <v>133</v>
      </c>
      <c r="AI101" s="3271"/>
      <c r="AJ101" s="3109"/>
      <c r="AK101" s="3112"/>
      <c r="AL101" s="3114"/>
    </row>
    <row r="102" spans="1:101" s="56" customFormat="1" ht="31.5" x14ac:dyDescent="0.2">
      <c r="A102" s="3300"/>
      <c r="B102" s="3269"/>
      <c r="C102" s="765" t="s">
        <v>120</v>
      </c>
      <c r="D102" s="778" t="s">
        <v>79</v>
      </c>
      <c r="E102" s="721" t="s">
        <v>121</v>
      </c>
      <c r="F102" s="797" t="s">
        <v>79</v>
      </c>
      <c r="G102" s="781" t="s">
        <v>121</v>
      </c>
      <c r="H102" s="797" t="s">
        <v>79</v>
      </c>
      <c r="I102" s="781" t="s">
        <v>121</v>
      </c>
      <c r="J102" s="797" t="s">
        <v>79</v>
      </c>
      <c r="K102" s="781" t="s">
        <v>121</v>
      </c>
      <c r="L102" s="797" t="s">
        <v>79</v>
      </c>
      <c r="M102" s="781" t="s">
        <v>121</v>
      </c>
      <c r="N102" s="797" t="s">
        <v>79</v>
      </c>
      <c r="O102" s="781" t="s">
        <v>121</v>
      </c>
      <c r="P102" s="797" t="s">
        <v>79</v>
      </c>
      <c r="Q102" s="781" t="s">
        <v>121</v>
      </c>
      <c r="R102" s="797" t="s">
        <v>79</v>
      </c>
      <c r="S102" s="781" t="s">
        <v>121</v>
      </c>
      <c r="T102" s="797" t="s">
        <v>79</v>
      </c>
      <c r="U102" s="781" t="s">
        <v>121</v>
      </c>
      <c r="V102" s="797" t="s">
        <v>79</v>
      </c>
      <c r="W102" s="781" t="s">
        <v>121</v>
      </c>
      <c r="X102" s="198" t="s">
        <v>79</v>
      </c>
      <c r="Y102" s="781" t="s">
        <v>121</v>
      </c>
      <c r="Z102" s="797" t="s">
        <v>79</v>
      </c>
      <c r="AA102" s="781" t="s">
        <v>121</v>
      </c>
      <c r="AB102" s="765" t="s">
        <v>79</v>
      </c>
      <c r="AC102" s="783" t="s">
        <v>121</v>
      </c>
      <c r="AD102" s="830" t="s">
        <v>134</v>
      </c>
      <c r="AE102" s="798" t="s">
        <v>109</v>
      </c>
      <c r="AF102" s="800" t="s">
        <v>81</v>
      </c>
      <c r="AG102" s="202" t="s">
        <v>110</v>
      </c>
      <c r="AH102" s="765" t="s">
        <v>135</v>
      </c>
      <c r="AI102" s="781" t="s">
        <v>136</v>
      </c>
      <c r="AJ102" s="3323"/>
      <c r="AK102" s="3113"/>
      <c r="AL102" s="3027"/>
    </row>
    <row r="103" spans="1:101" s="56" customFormat="1" x14ac:dyDescent="0.25">
      <c r="A103" s="3283" t="s">
        <v>122</v>
      </c>
      <c r="B103" s="3284"/>
      <c r="C103" s="755">
        <f>SUM(D103:E103)</f>
        <v>0</v>
      </c>
      <c r="D103" s="831">
        <f>SUM(F103+H103+J103+L103+N103+P103+R103+T103+V103+X103+Z103+AB103)</f>
        <v>0</v>
      </c>
      <c r="E103" s="708">
        <f>SUM(G103+I103+K103+M103+O103+Q103+S103+U103+W103+Y103+AA103+AC103)</f>
        <v>0</v>
      </c>
      <c r="F103" s="750"/>
      <c r="G103" s="769"/>
      <c r="H103" s="750"/>
      <c r="I103" s="769"/>
      <c r="J103" s="750"/>
      <c r="K103" s="769"/>
      <c r="L103" s="750"/>
      <c r="M103" s="769"/>
      <c r="N103" s="750"/>
      <c r="O103" s="769"/>
      <c r="P103" s="750"/>
      <c r="Q103" s="769"/>
      <c r="R103" s="750"/>
      <c r="S103" s="769"/>
      <c r="T103" s="750"/>
      <c r="U103" s="769"/>
      <c r="V103" s="750"/>
      <c r="W103" s="769"/>
      <c r="X103" s="759"/>
      <c r="Y103" s="769"/>
      <c r="Z103" s="750"/>
      <c r="AA103" s="769"/>
      <c r="AB103" s="750"/>
      <c r="AC103" s="752"/>
      <c r="AD103" s="832"/>
      <c r="AE103" s="796"/>
      <c r="AF103" s="796"/>
      <c r="AG103" s="790"/>
      <c r="AH103" s="750"/>
      <c r="AI103" s="769"/>
      <c r="AJ103" s="750"/>
      <c r="AK103" s="699"/>
      <c r="AL103" s="769"/>
      <c r="AM103" t="str">
        <f>CG103&amp;CH103</f>
        <v/>
      </c>
      <c r="CG103" s="18" t="str">
        <f>IF(AND($C103&gt;0,AJ103="")," * No olvide digitar la variable Pueblos Originarios. Digite Cero si no tiene.",IF(AJ103&gt;$C103,"  * La variable Pueblos Originarios No puede ser mayor al Total.",""))</f>
        <v/>
      </c>
      <c r="CH103" s="18" t="str">
        <f>IF(AND($C103&gt;0,AK103="")," * No olvide digitar la variable Migrantes. Digite Cero si no tiene.",IF(AK103&gt;$C103,"  * La variable Migrantes No puede ser mayor al Total.",""))</f>
        <v/>
      </c>
      <c r="CI103" s="18" t="str">
        <f>IF(AND($C103&gt;0,AL103="")," * No olvide digitar la variable Niños y niñas Mejor Niñez. Digite Cero si no tiene.",IF(AL103&gt;$C103,"  * La variable Niños y niñas Mejor Niñez No puede ser mayor al Total.",""))</f>
        <v/>
      </c>
      <c r="CU103" s="169">
        <f>IF(AND($C103&gt;0,AJ103=""),1,IF(AJ103&gt;$C103,1,0))</f>
        <v>0</v>
      </c>
      <c r="CV103" s="169">
        <f>IF(AND($C103&gt;0,AK103=""),1,IF(AK103&gt;$C103,1,0))</f>
        <v>0</v>
      </c>
      <c r="CW103" s="169">
        <f>IF(AND($C103&gt;0,AL103=""),1,IF(AL103&gt;$C103,1,0))</f>
        <v>0</v>
      </c>
    </row>
    <row r="104" spans="1:101" s="56" customFormat="1" x14ac:dyDescent="0.25">
      <c r="A104" s="3010" t="s">
        <v>123</v>
      </c>
      <c r="B104" s="3011"/>
      <c r="C104" s="210">
        <f>SUM(D104:E104)</f>
        <v>0</v>
      </c>
      <c r="D104" s="211">
        <f t="shared" ref="D104:E106" si="67">SUM(F104+H104+J104+L104+N104+P104+R104+T104+V104+X104+Z104+AB104)</f>
        <v>0</v>
      </c>
      <c r="E104" s="212">
        <f t="shared" si="67"/>
        <v>0</v>
      </c>
      <c r="F104" s="22"/>
      <c r="G104" s="28"/>
      <c r="H104" s="22"/>
      <c r="I104" s="28"/>
      <c r="J104" s="22"/>
      <c r="K104" s="28"/>
      <c r="L104" s="22"/>
      <c r="M104" s="28"/>
      <c r="N104" s="22"/>
      <c r="O104" s="28"/>
      <c r="P104" s="22"/>
      <c r="Q104" s="28"/>
      <c r="R104" s="22"/>
      <c r="S104" s="28"/>
      <c r="T104" s="22"/>
      <c r="U104" s="28"/>
      <c r="V104" s="22"/>
      <c r="W104" s="28"/>
      <c r="X104" s="23"/>
      <c r="Y104" s="28"/>
      <c r="Z104" s="22"/>
      <c r="AA104" s="28"/>
      <c r="AB104" s="22"/>
      <c r="AC104" s="213"/>
      <c r="AD104" s="214"/>
      <c r="AE104" s="215"/>
      <c r="AF104" s="215"/>
      <c r="AG104" s="216"/>
      <c r="AH104" s="22"/>
      <c r="AI104" s="28"/>
      <c r="AJ104" s="22"/>
      <c r="AK104" s="24"/>
      <c r="AL104" s="28"/>
      <c r="AM104" t="str">
        <f>CG104&amp;CH104</f>
        <v/>
      </c>
      <c r="CG104" s="18" t="str">
        <f t="shared" ref="CG104:CG106" si="68">IF(AND($C104&gt;0,AJ104="")," * No olvide digitar la variable Pueblos Originarios. Digite Cero si no tiene.",IF(AJ104&gt;$C104,"  * La variable Pueblos Originarios No puede ser mayor al Total.",""))</f>
        <v/>
      </c>
      <c r="CH104" s="18" t="str">
        <f t="shared" ref="CH104:CH106" si="69">IF(AND($C104&gt;0,AK104="")," * No olvide digitar la variable Migrantes. Digite Cero si no tiene.",IF(AK104&gt;$C104,"  * La variable Migrantes No puede ser mayor al Total.",""))</f>
        <v/>
      </c>
      <c r="CI104" s="18" t="str">
        <f t="shared" ref="CI104:CI106" si="70">IF(AND($C104&gt;0,AL104="")," * No olvide digitar la variable Niños y niñas Mejor Niñez. Digite Cero si no tiene.",IF(AL104&gt;$C104,"  * La variable Niños y niñas Mejor Niñez No puede ser mayor al Total.",""))</f>
        <v/>
      </c>
      <c r="CU104" s="169">
        <f t="shared" ref="CU104:CW106" si="71">IF(AND($C104&gt;0,AJ104=""),1,IF(AJ104&gt;$C104,1,0))</f>
        <v>0</v>
      </c>
      <c r="CV104" s="169">
        <f t="shared" si="71"/>
        <v>0</v>
      </c>
      <c r="CW104" s="169">
        <f t="shared" si="71"/>
        <v>0</v>
      </c>
    </row>
    <row r="105" spans="1:101" s="56" customFormat="1" x14ac:dyDescent="0.25">
      <c r="A105" s="3010" t="s">
        <v>124</v>
      </c>
      <c r="B105" s="3011"/>
      <c r="C105" s="210">
        <f>SUM(D105:E105)</f>
        <v>0</v>
      </c>
      <c r="D105" s="211">
        <f t="shared" si="67"/>
        <v>0</v>
      </c>
      <c r="E105" s="212">
        <f t="shared" si="67"/>
        <v>0</v>
      </c>
      <c r="F105" s="22"/>
      <c r="G105" s="28"/>
      <c r="H105" s="22"/>
      <c r="I105" s="28"/>
      <c r="J105" s="22"/>
      <c r="K105" s="28"/>
      <c r="L105" s="22"/>
      <c r="M105" s="28"/>
      <c r="N105" s="22"/>
      <c r="O105" s="28"/>
      <c r="P105" s="22"/>
      <c r="Q105" s="28"/>
      <c r="R105" s="22"/>
      <c r="S105" s="28"/>
      <c r="T105" s="22"/>
      <c r="U105" s="28"/>
      <c r="V105" s="22"/>
      <c r="W105" s="28"/>
      <c r="X105" s="23"/>
      <c r="Y105" s="28"/>
      <c r="Z105" s="22"/>
      <c r="AA105" s="28"/>
      <c r="AB105" s="22"/>
      <c r="AC105" s="213"/>
      <c r="AD105" s="214"/>
      <c r="AE105" s="215"/>
      <c r="AF105" s="215"/>
      <c r="AG105" s="216"/>
      <c r="AH105" s="22"/>
      <c r="AI105" s="28"/>
      <c r="AJ105" s="22"/>
      <c r="AK105" s="24"/>
      <c r="AL105" s="28"/>
      <c r="AM105" t="str">
        <f>CG105&amp;CH105</f>
        <v/>
      </c>
      <c r="CG105" s="18" t="str">
        <f t="shared" si="68"/>
        <v/>
      </c>
      <c r="CH105" s="18" t="str">
        <f t="shared" si="69"/>
        <v/>
      </c>
      <c r="CI105" s="18" t="str">
        <f t="shared" si="70"/>
        <v/>
      </c>
      <c r="CU105" s="169">
        <f t="shared" si="71"/>
        <v>0</v>
      </c>
      <c r="CV105" s="169">
        <f t="shared" si="71"/>
        <v>0</v>
      </c>
      <c r="CW105" s="169">
        <f t="shared" si="71"/>
        <v>0</v>
      </c>
    </row>
    <row r="106" spans="1:101" s="56" customFormat="1" x14ac:dyDescent="0.25">
      <c r="A106" s="3020" t="s">
        <v>125</v>
      </c>
      <c r="B106" s="3021"/>
      <c r="C106" s="217">
        <f>SUM(D106:E106)</f>
        <v>0</v>
      </c>
      <c r="D106" s="218">
        <f t="shared" si="67"/>
        <v>0</v>
      </c>
      <c r="E106" s="219">
        <f t="shared" si="67"/>
        <v>0</v>
      </c>
      <c r="F106" s="30"/>
      <c r="G106" s="37"/>
      <c r="H106" s="30"/>
      <c r="I106" s="37"/>
      <c r="J106" s="30"/>
      <c r="K106" s="37"/>
      <c r="L106" s="30"/>
      <c r="M106" s="37"/>
      <c r="N106" s="30"/>
      <c r="O106" s="37"/>
      <c r="P106" s="30"/>
      <c r="Q106" s="37"/>
      <c r="R106" s="30"/>
      <c r="S106" s="37"/>
      <c r="T106" s="30"/>
      <c r="U106" s="37"/>
      <c r="V106" s="30"/>
      <c r="W106" s="37"/>
      <c r="X106" s="31"/>
      <c r="Y106" s="37"/>
      <c r="Z106" s="30"/>
      <c r="AA106" s="37"/>
      <c r="AB106" s="30"/>
      <c r="AC106" s="220"/>
      <c r="AD106" s="221"/>
      <c r="AE106" s="222"/>
      <c r="AF106" s="222"/>
      <c r="AG106" s="223"/>
      <c r="AH106" s="224"/>
      <c r="AI106" s="746"/>
      <c r="AJ106" s="30"/>
      <c r="AK106" s="32"/>
      <c r="AL106" s="37"/>
      <c r="AM106" t="str">
        <f>CG106&amp;CH106</f>
        <v/>
      </c>
      <c r="CG106" s="18" t="str">
        <f t="shared" si="68"/>
        <v/>
      </c>
      <c r="CH106" s="18" t="str">
        <f t="shared" si="69"/>
        <v/>
      </c>
      <c r="CI106" s="18" t="str">
        <f t="shared" si="70"/>
        <v/>
      </c>
      <c r="CU106" s="169">
        <f t="shared" si="71"/>
        <v>0</v>
      </c>
      <c r="CV106" s="169">
        <f>IF(AND($C106&gt;0,AK106=""),1,IF(AK106&gt;$C106,1,0))</f>
        <v>0</v>
      </c>
      <c r="CW106" s="169">
        <f t="shared" si="71"/>
        <v>0</v>
      </c>
    </row>
    <row r="107" spans="1:101" s="56" customFormat="1" ht="12" x14ac:dyDescent="0.2">
      <c r="A107" s="657" t="s">
        <v>137</v>
      </c>
      <c r="B107" s="22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</row>
    <row r="108" spans="1:101" ht="15" customHeight="1" x14ac:dyDescent="0.25">
      <c r="A108" s="3272" t="s">
        <v>138</v>
      </c>
      <c r="B108" s="2987"/>
      <c r="C108" s="3272" t="s">
        <v>91</v>
      </c>
      <c r="D108" s="3108"/>
      <c r="E108" s="2987"/>
      <c r="F108" s="3270" t="s">
        <v>139</v>
      </c>
      <c r="G108" s="3289"/>
      <c r="H108" s="3289"/>
      <c r="I108" s="3289"/>
      <c r="J108" s="3289"/>
      <c r="K108" s="3289"/>
      <c r="L108" s="3289"/>
      <c r="M108" s="3271"/>
    </row>
    <row r="109" spans="1:101" x14ac:dyDescent="0.25">
      <c r="A109" s="3124"/>
      <c r="B109" s="2994"/>
      <c r="C109" s="3124"/>
      <c r="D109" s="3109"/>
      <c r="E109" s="2994"/>
      <c r="F109" s="3270" t="s">
        <v>140</v>
      </c>
      <c r="G109" s="3271"/>
      <c r="H109" s="3270" t="s">
        <v>141</v>
      </c>
      <c r="I109" s="3271"/>
      <c r="J109" s="3270" t="s">
        <v>142</v>
      </c>
      <c r="K109" s="3271"/>
      <c r="L109" s="3270" t="s">
        <v>16</v>
      </c>
      <c r="M109" s="3271"/>
    </row>
    <row r="110" spans="1:101" x14ac:dyDescent="0.25">
      <c r="A110" s="3300"/>
      <c r="B110" s="3269"/>
      <c r="C110" s="780" t="s">
        <v>120</v>
      </c>
      <c r="D110" s="778" t="s">
        <v>79</v>
      </c>
      <c r="E110" s="781" t="s">
        <v>121</v>
      </c>
      <c r="F110" s="765" t="s">
        <v>79</v>
      </c>
      <c r="G110" s="781" t="s">
        <v>121</v>
      </c>
      <c r="H110" s="765" t="s">
        <v>79</v>
      </c>
      <c r="I110" s="781" t="s">
        <v>121</v>
      </c>
      <c r="J110" s="765" t="s">
        <v>79</v>
      </c>
      <c r="K110" s="781" t="s">
        <v>121</v>
      </c>
      <c r="L110" s="765" t="s">
        <v>79</v>
      </c>
      <c r="M110" s="781" t="s">
        <v>121</v>
      </c>
    </row>
    <row r="111" spans="1:101" x14ac:dyDescent="0.25">
      <c r="A111" s="3334" t="s">
        <v>143</v>
      </c>
      <c r="B111" s="3335"/>
      <c r="C111" s="833">
        <f>SUM(D111:E111)</f>
        <v>0</v>
      </c>
      <c r="D111" s="834">
        <f>+F111+H111+J111+L111</f>
        <v>0</v>
      </c>
      <c r="E111" s="835">
        <f>+G111+I111+K111+M111</f>
        <v>0</v>
      </c>
      <c r="F111" s="771">
        <f>SUM(F112:F114)</f>
        <v>0</v>
      </c>
      <c r="G111" s="792">
        <f t="shared" ref="G111:M111" si="72">SUM(G112:G114)</f>
        <v>0</v>
      </c>
      <c r="H111" s="771">
        <f t="shared" si="72"/>
        <v>0</v>
      </c>
      <c r="I111" s="792">
        <f t="shared" si="72"/>
        <v>0</v>
      </c>
      <c r="J111" s="771">
        <f t="shared" si="72"/>
        <v>0</v>
      </c>
      <c r="K111" s="792">
        <f t="shared" si="72"/>
        <v>0</v>
      </c>
      <c r="L111" s="771">
        <f t="shared" si="72"/>
        <v>0</v>
      </c>
      <c r="M111" s="836">
        <f t="shared" si="72"/>
        <v>0</v>
      </c>
    </row>
    <row r="112" spans="1:101" x14ac:dyDescent="0.25">
      <c r="A112" s="3336" t="s">
        <v>144</v>
      </c>
      <c r="B112" s="3337"/>
      <c r="C112" s="837">
        <f>SUM(D112:E112)</f>
        <v>0</v>
      </c>
      <c r="D112" s="713">
        <f>+F112+H112+J112+L112</f>
        <v>0</v>
      </c>
      <c r="E112" s="838">
        <f>+G112+I112+K112+M112</f>
        <v>0</v>
      </c>
      <c r="F112" s="750"/>
      <c r="G112" s="769"/>
      <c r="H112" s="750"/>
      <c r="I112" s="769"/>
      <c r="J112" s="750"/>
      <c r="K112" s="704"/>
      <c r="L112" s="750"/>
      <c r="M112" s="704"/>
    </row>
    <row r="113" spans="1:94" x14ac:dyDescent="0.25">
      <c r="A113" s="3014" t="s">
        <v>145</v>
      </c>
      <c r="B113" s="3015"/>
      <c r="C113" s="236">
        <f>SUM(D113:E113)</f>
        <v>0</v>
      </c>
      <c r="D113" s="237">
        <f t="shared" ref="D113:E114" si="73">+F113+H113+J113+L113</f>
        <v>0</v>
      </c>
      <c r="E113" s="238">
        <f t="shared" si="73"/>
        <v>0</v>
      </c>
      <c r="F113" s="22"/>
      <c r="G113" s="28"/>
      <c r="H113" s="22"/>
      <c r="I113" s="28"/>
      <c r="J113" s="22"/>
      <c r="K113" s="239"/>
      <c r="L113" s="22"/>
      <c r="M113" s="239"/>
    </row>
    <row r="114" spans="1:94" x14ac:dyDescent="0.25">
      <c r="A114" s="3016" t="s">
        <v>146</v>
      </c>
      <c r="B114" s="3017"/>
      <c r="C114" s="240">
        <f>SUM(D114:E114)</f>
        <v>0</v>
      </c>
      <c r="D114" s="241">
        <f t="shared" si="73"/>
        <v>0</v>
      </c>
      <c r="E114" s="242">
        <f t="shared" si="73"/>
        <v>0</v>
      </c>
      <c r="F114" s="30"/>
      <c r="G114" s="37"/>
      <c r="H114" s="30"/>
      <c r="I114" s="37"/>
      <c r="J114" s="30"/>
      <c r="K114" s="243"/>
      <c r="L114" s="30"/>
      <c r="M114" s="243"/>
    </row>
    <row r="115" spans="1:94" s="56" customFormat="1" ht="12" x14ac:dyDescent="0.2">
      <c r="A115" s="658" t="s">
        <v>147</v>
      </c>
      <c r="B115" s="747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0"/>
      <c r="AH115" s="140"/>
      <c r="AI115" s="140"/>
    </row>
    <row r="116" spans="1:94" ht="15" customHeight="1" x14ac:dyDescent="0.25">
      <c r="A116" s="3272" t="s">
        <v>90</v>
      </c>
      <c r="B116" s="2987"/>
      <c r="C116" s="3272" t="s">
        <v>91</v>
      </c>
      <c r="D116" s="3108"/>
      <c r="E116" s="2987"/>
      <c r="F116" s="3270" t="s">
        <v>139</v>
      </c>
      <c r="G116" s="3289"/>
      <c r="H116" s="3289"/>
      <c r="I116" s="3289"/>
      <c r="J116" s="3289"/>
      <c r="K116" s="3289"/>
      <c r="L116" s="3289"/>
      <c r="M116" s="3289"/>
      <c r="N116" s="3289"/>
      <c r="O116" s="3289"/>
      <c r="P116" s="3289"/>
      <c r="Q116" s="3289"/>
      <c r="R116" s="3289"/>
      <c r="S116" s="3289"/>
      <c r="T116" s="3289"/>
      <c r="U116" s="3289"/>
      <c r="V116" s="3289"/>
      <c r="W116" s="3289"/>
      <c r="X116" s="3289"/>
      <c r="Y116" s="3289"/>
      <c r="Z116" s="3289"/>
      <c r="AA116" s="3289"/>
      <c r="AB116" s="3289"/>
      <c r="AC116" s="3289"/>
      <c r="AD116" s="3289"/>
      <c r="AE116" s="3289"/>
      <c r="AF116" s="3289"/>
      <c r="AG116" s="3338"/>
      <c r="AH116" s="3278" t="s">
        <v>12</v>
      </c>
      <c r="AI116" s="2987" t="s">
        <v>13</v>
      </c>
    </row>
    <row r="117" spans="1:94" ht="15" customHeight="1" x14ac:dyDescent="0.25">
      <c r="A117" s="3124"/>
      <c r="B117" s="2994"/>
      <c r="C117" s="3124"/>
      <c r="D117" s="3109"/>
      <c r="E117" s="2994"/>
      <c r="F117" s="3275" t="s">
        <v>16</v>
      </c>
      <c r="G117" s="3339"/>
      <c r="H117" s="3340" t="s">
        <v>17</v>
      </c>
      <c r="I117" s="3340"/>
      <c r="J117" s="3340" t="s">
        <v>18</v>
      </c>
      <c r="K117" s="3340"/>
      <c r="L117" s="3340" t="s">
        <v>19</v>
      </c>
      <c r="M117" s="3340"/>
      <c r="N117" s="3340" t="s">
        <v>20</v>
      </c>
      <c r="O117" s="3340"/>
      <c r="P117" s="3340" t="s">
        <v>21</v>
      </c>
      <c r="Q117" s="3340"/>
      <c r="R117" s="3340" t="s">
        <v>22</v>
      </c>
      <c r="S117" s="3340"/>
      <c r="T117" s="3340" t="s">
        <v>23</v>
      </c>
      <c r="U117" s="3340"/>
      <c r="V117" s="3340" t="s">
        <v>61</v>
      </c>
      <c r="W117" s="3340"/>
      <c r="X117" s="3340" t="s">
        <v>62</v>
      </c>
      <c r="Y117" s="3340"/>
      <c r="Z117" s="3270" t="s">
        <v>63</v>
      </c>
      <c r="AA117" s="3341"/>
      <c r="AB117" s="3270" t="s">
        <v>148</v>
      </c>
      <c r="AC117" s="3341"/>
      <c r="AD117" s="3270" t="s">
        <v>149</v>
      </c>
      <c r="AE117" s="3341"/>
      <c r="AF117" s="3270" t="s">
        <v>150</v>
      </c>
      <c r="AG117" s="3338"/>
      <c r="AH117" s="3130"/>
      <c r="AI117" s="2994"/>
    </row>
    <row r="118" spans="1:94" x14ac:dyDescent="0.25">
      <c r="A118" s="3300"/>
      <c r="B118" s="3269"/>
      <c r="C118" s="765" t="s">
        <v>120</v>
      </c>
      <c r="D118" s="778" t="s">
        <v>79</v>
      </c>
      <c r="E118" s="839" t="s">
        <v>121</v>
      </c>
      <c r="F118" s="797" t="s">
        <v>79</v>
      </c>
      <c r="G118" s="801" t="s">
        <v>121</v>
      </c>
      <c r="H118" s="797" t="s">
        <v>79</v>
      </c>
      <c r="I118" s="801" t="s">
        <v>121</v>
      </c>
      <c r="J118" s="797" t="s">
        <v>79</v>
      </c>
      <c r="K118" s="801" t="s">
        <v>121</v>
      </c>
      <c r="L118" s="797" t="s">
        <v>79</v>
      </c>
      <c r="M118" s="801" t="s">
        <v>121</v>
      </c>
      <c r="N118" s="797" t="s">
        <v>79</v>
      </c>
      <c r="O118" s="801" t="s">
        <v>121</v>
      </c>
      <c r="P118" s="797" t="s">
        <v>79</v>
      </c>
      <c r="Q118" s="801" t="s">
        <v>121</v>
      </c>
      <c r="R118" s="797" t="s">
        <v>79</v>
      </c>
      <c r="S118" s="801" t="s">
        <v>121</v>
      </c>
      <c r="T118" s="797" t="s">
        <v>79</v>
      </c>
      <c r="U118" s="801" t="s">
        <v>121</v>
      </c>
      <c r="V118" s="797" t="s">
        <v>79</v>
      </c>
      <c r="W118" s="801" t="s">
        <v>121</v>
      </c>
      <c r="X118" s="797" t="s">
        <v>79</v>
      </c>
      <c r="Y118" s="801" t="s">
        <v>121</v>
      </c>
      <c r="Z118" s="797" t="s">
        <v>79</v>
      </c>
      <c r="AA118" s="801" t="s">
        <v>121</v>
      </c>
      <c r="AB118" s="797" t="s">
        <v>79</v>
      </c>
      <c r="AC118" s="801" t="s">
        <v>121</v>
      </c>
      <c r="AD118" s="797" t="s">
        <v>79</v>
      </c>
      <c r="AE118" s="801" t="s">
        <v>121</v>
      </c>
      <c r="AF118" s="797" t="s">
        <v>79</v>
      </c>
      <c r="AG118" s="840" t="s">
        <v>121</v>
      </c>
      <c r="AH118" s="3001"/>
      <c r="AI118" s="3269"/>
    </row>
    <row r="119" spans="1:94" x14ac:dyDescent="0.25">
      <c r="A119" s="3301" t="s">
        <v>151</v>
      </c>
      <c r="B119" s="3342"/>
      <c r="C119" s="771">
        <f>SUM(D119:E119)</f>
        <v>0</v>
      </c>
      <c r="D119" s="772">
        <f>SUM(F119+H119+J119+L119+N119+P119+R119+T119+V119+X119+Z119+AB119+AD119+AF119)</f>
        <v>0</v>
      </c>
      <c r="E119" s="794">
        <f>SUM(+G119+I119+K119+M119+O119+Q119+S119+U119+W119+Y119+AA119+AC119+AE119+AG119)</f>
        <v>0</v>
      </c>
      <c r="F119" s="750"/>
      <c r="G119" s="759"/>
      <c r="H119" s="750"/>
      <c r="I119" s="759"/>
      <c r="J119" s="750"/>
      <c r="K119" s="759"/>
      <c r="L119" s="750"/>
      <c r="M119" s="759"/>
      <c r="N119" s="750"/>
      <c r="O119" s="759"/>
      <c r="P119" s="750"/>
      <c r="Q119" s="759"/>
      <c r="R119" s="750"/>
      <c r="S119" s="759"/>
      <c r="T119" s="750"/>
      <c r="U119" s="759"/>
      <c r="V119" s="750"/>
      <c r="W119" s="759"/>
      <c r="X119" s="750"/>
      <c r="Y119" s="759"/>
      <c r="Z119" s="750"/>
      <c r="AA119" s="759"/>
      <c r="AB119" s="750"/>
      <c r="AC119" s="759"/>
      <c r="AD119" s="750"/>
      <c r="AE119" s="759"/>
      <c r="AF119" s="750"/>
      <c r="AG119" s="701"/>
      <c r="AH119" s="751"/>
      <c r="AI119" s="769"/>
      <c r="AJ119" t="str">
        <f>CA119&amp;CB119</f>
        <v/>
      </c>
      <c r="CA119" s="18" t="str">
        <f>IF(AND(C119&gt;0,AH119="")," * No olvide digitar la variable Pueblos originarios. Digite Cero si no tiene.",IF(AH119&gt;C119,"* La variable Pueblos originarios No puede ser mayor al Total.",""))</f>
        <v/>
      </c>
      <c r="CB119" s="18" t="str">
        <f>IF(AND(C119&gt;0,AI119="")," * No olvide digitar la variable Migrantes. Digite Cero si no tiene.",IF(AI119&gt;C119,"* La variable Migrantes No puede ser mayor al Total.",""))</f>
        <v/>
      </c>
      <c r="CO119" s="69">
        <f>IF(AND($C119&gt;0,AH119=""),1,IF(AH119&gt;$C119,1,0))</f>
        <v>0</v>
      </c>
      <c r="CP119" s="69">
        <f>IF(AND($C119&gt;0,AI119=""),1,IF(AI119&gt;$C119,1,0))</f>
        <v>0</v>
      </c>
    </row>
    <row r="120" spans="1:94" x14ac:dyDescent="0.25">
      <c r="A120" s="3297" t="s">
        <v>152</v>
      </c>
      <c r="B120" s="749" t="s">
        <v>153</v>
      </c>
      <c r="C120" s="249">
        <f t="shared" ref="C120:C128" si="74">SUM(D120:E120)</f>
        <v>0</v>
      </c>
      <c r="D120" s="250">
        <f t="shared" ref="D120:D128" si="75">SUM(F120+H120+J120+L120+N120+P120+R120+T120+V120+X120+Z120+AB120+AD120+AF120)</f>
        <v>0</v>
      </c>
      <c r="E120" s="251">
        <f>SUM(+G120+I120+K120+M120+O120+Q120+S120+U120+W120+Y120+AA120+AC120+AE120+AG120)</f>
        <v>0</v>
      </c>
      <c r="F120" s="750"/>
      <c r="G120" s="769"/>
      <c r="H120" s="750"/>
      <c r="I120" s="769"/>
      <c r="J120" s="750"/>
      <c r="K120" s="769"/>
      <c r="L120" s="750"/>
      <c r="M120" s="769"/>
      <c r="N120" s="750"/>
      <c r="O120" s="769"/>
      <c r="P120" s="750"/>
      <c r="Q120" s="769"/>
      <c r="R120" s="750"/>
      <c r="S120" s="769"/>
      <c r="T120" s="750"/>
      <c r="U120" s="769"/>
      <c r="V120" s="750"/>
      <c r="W120" s="769"/>
      <c r="X120" s="750"/>
      <c r="Y120" s="769"/>
      <c r="Z120" s="750"/>
      <c r="AA120" s="769"/>
      <c r="AB120" s="750"/>
      <c r="AC120" s="769"/>
      <c r="AD120" s="750"/>
      <c r="AE120" s="769"/>
      <c r="AF120" s="750"/>
      <c r="AG120" s="701"/>
      <c r="AH120" s="751"/>
      <c r="AI120" s="769"/>
      <c r="AJ120" t="str">
        <f>CA120&amp;CB120</f>
        <v/>
      </c>
      <c r="CA120" s="18" t="str">
        <f t="shared" ref="CA120:CA126" si="76">IF(AND(C120&gt;0,AH120="")," * No olvide digitar la variable Pueblos originarios. Digite Cero si no tiene.",IF(AH120&gt;C120,"* La variable Pueblos originarios No puede ser mayor al Total.",""))</f>
        <v/>
      </c>
      <c r="CB120" s="18" t="str">
        <f t="shared" ref="CB120:CB128" si="77">IF(AND(C120&gt;0,AI120="")," * No olvide digitar la variable Migrantes. Digite Cero si no tiene.",IF(AI120&gt;C120,"* La variable Migrantes No puede ser mayor al Total.",""))</f>
        <v/>
      </c>
      <c r="CO120" s="69">
        <f t="shared" ref="CO120:CP128" si="78">IF(AND($C120&gt;0,AH120=""),1,IF(AH120&gt;$C120,1,0))</f>
        <v>0</v>
      </c>
      <c r="CP120" s="69">
        <f t="shared" si="78"/>
        <v>0</v>
      </c>
    </row>
    <row r="121" spans="1:94" x14ac:dyDescent="0.25">
      <c r="A121" s="3307"/>
      <c r="B121" s="75" t="s">
        <v>154</v>
      </c>
      <c r="C121" s="210">
        <f t="shared" si="74"/>
        <v>0</v>
      </c>
      <c r="D121" s="252">
        <f t="shared" si="75"/>
        <v>0</v>
      </c>
      <c r="E121" s="212">
        <f>SUM(+G121+I121+K121+M121+O121+Q121+S121+U121+W121+Y121+AA121+AC121+AE121+AG121)</f>
        <v>0</v>
      </c>
      <c r="F121" s="22"/>
      <c r="G121" s="28"/>
      <c r="H121" s="22"/>
      <c r="I121" s="28"/>
      <c r="J121" s="22"/>
      <c r="K121" s="28"/>
      <c r="L121" s="22"/>
      <c r="M121" s="28"/>
      <c r="N121" s="22"/>
      <c r="O121" s="28"/>
      <c r="P121" s="22"/>
      <c r="Q121" s="28"/>
      <c r="R121" s="22"/>
      <c r="S121" s="28"/>
      <c r="T121" s="22"/>
      <c r="U121" s="28"/>
      <c r="V121" s="22"/>
      <c r="W121" s="28"/>
      <c r="X121" s="22"/>
      <c r="Y121" s="28"/>
      <c r="Z121" s="22"/>
      <c r="AA121" s="28"/>
      <c r="AB121" s="22"/>
      <c r="AC121" s="28"/>
      <c r="AD121" s="22"/>
      <c r="AE121" s="28"/>
      <c r="AF121" s="22"/>
      <c r="AG121" s="26"/>
      <c r="AH121" s="27"/>
      <c r="AI121" s="28"/>
      <c r="AJ121" t="str">
        <f>CA121&amp;CB121</f>
        <v/>
      </c>
      <c r="CA121" s="18" t="str">
        <f t="shared" si="76"/>
        <v/>
      </c>
      <c r="CB121" s="18" t="str">
        <f t="shared" si="77"/>
        <v/>
      </c>
      <c r="CO121" s="69">
        <f t="shared" si="78"/>
        <v>0</v>
      </c>
      <c r="CP121" s="69">
        <f t="shared" si="78"/>
        <v>0</v>
      </c>
    </row>
    <row r="122" spans="1:94" x14ac:dyDescent="0.25">
      <c r="A122" s="3307"/>
      <c r="B122" s="75" t="s">
        <v>155</v>
      </c>
      <c r="C122" s="210">
        <f t="shared" si="74"/>
        <v>0</v>
      </c>
      <c r="D122" s="252">
        <f t="shared" si="75"/>
        <v>0</v>
      </c>
      <c r="E122" s="212">
        <f t="shared" ref="E122:E128" si="79">SUM(+G122+I122+K122+M122+O122+Q122+S122+U122+W122+Y122+AA122+AC122+AE122+AG122)</f>
        <v>0</v>
      </c>
      <c r="F122" s="22"/>
      <c r="G122" s="28"/>
      <c r="H122" s="22"/>
      <c r="I122" s="28"/>
      <c r="J122" s="22"/>
      <c r="K122" s="28"/>
      <c r="L122" s="22"/>
      <c r="M122" s="28"/>
      <c r="N122" s="22"/>
      <c r="O122" s="28"/>
      <c r="P122" s="22"/>
      <c r="Q122" s="28"/>
      <c r="R122" s="22"/>
      <c r="S122" s="28"/>
      <c r="T122" s="22"/>
      <c r="U122" s="28"/>
      <c r="V122" s="22"/>
      <c r="W122" s="28"/>
      <c r="X122" s="22"/>
      <c r="Y122" s="28"/>
      <c r="Z122" s="22"/>
      <c r="AA122" s="28"/>
      <c r="AB122" s="22"/>
      <c r="AC122" s="28"/>
      <c r="AD122" s="22"/>
      <c r="AE122" s="28"/>
      <c r="AF122" s="22"/>
      <c r="AG122" s="26"/>
      <c r="AH122" s="27"/>
      <c r="AI122" s="28"/>
      <c r="AJ122" t="str">
        <f>CA122&amp;CB122</f>
        <v/>
      </c>
      <c r="CA122" s="18" t="str">
        <f t="shared" si="76"/>
        <v/>
      </c>
      <c r="CB122" s="18" t="str">
        <f t="shared" si="77"/>
        <v/>
      </c>
      <c r="CO122" s="69">
        <f t="shared" si="78"/>
        <v>0</v>
      </c>
      <c r="CP122" s="69">
        <f t="shared" si="78"/>
        <v>0</v>
      </c>
    </row>
    <row r="123" spans="1:94" ht="22.5" x14ac:dyDescent="0.25">
      <c r="A123" s="3307"/>
      <c r="B123" s="253" t="s">
        <v>156</v>
      </c>
      <c r="C123" s="210">
        <f>SUM(D123:E123)</f>
        <v>0</v>
      </c>
      <c r="D123" s="252">
        <f t="shared" si="75"/>
        <v>0</v>
      </c>
      <c r="E123" s="212">
        <f t="shared" si="79"/>
        <v>0</v>
      </c>
      <c r="F123" s="22"/>
      <c r="G123" s="28"/>
      <c r="H123" s="22"/>
      <c r="I123" s="28"/>
      <c r="J123" s="22"/>
      <c r="K123" s="28"/>
      <c r="L123" s="22"/>
      <c r="M123" s="28"/>
      <c r="N123" s="22"/>
      <c r="O123" s="28"/>
      <c r="P123" s="22"/>
      <c r="Q123" s="28"/>
      <c r="R123" s="22"/>
      <c r="S123" s="28"/>
      <c r="T123" s="22"/>
      <c r="U123" s="28"/>
      <c r="V123" s="22"/>
      <c r="W123" s="28"/>
      <c r="X123" s="22"/>
      <c r="Y123" s="28"/>
      <c r="Z123" s="22"/>
      <c r="AA123" s="28"/>
      <c r="AB123" s="22"/>
      <c r="AC123" s="28"/>
      <c r="AD123" s="22"/>
      <c r="AE123" s="28"/>
      <c r="AF123" s="22"/>
      <c r="AG123" s="26"/>
      <c r="AH123" s="27"/>
      <c r="AI123" s="28"/>
      <c r="AJ123" t="str">
        <f>CA123&amp;CB123</f>
        <v/>
      </c>
      <c r="CA123" s="18" t="str">
        <f>IF(AND(C123&gt;0,AH123="")," * No olvide digitar la variable Pueblos originarios. Digite Cero si no tiene.",IF(AH123&gt;C123,"* La variable Pueblos originarios No puede ser mayor al Total.",""))</f>
        <v/>
      </c>
      <c r="CB123" s="18" t="str">
        <f t="shared" si="77"/>
        <v/>
      </c>
      <c r="CO123" s="69">
        <f t="shared" si="78"/>
        <v>0</v>
      </c>
      <c r="CP123" s="69">
        <f t="shared" si="78"/>
        <v>0</v>
      </c>
    </row>
    <row r="124" spans="1:94" ht="22.5" x14ac:dyDescent="0.25">
      <c r="A124" s="3307"/>
      <c r="B124" s="253" t="s">
        <v>157</v>
      </c>
      <c r="C124" s="210">
        <f>SUM(D124:E124)</f>
        <v>0</v>
      </c>
      <c r="D124" s="252">
        <f>SUM(F124+H124+J124+L124+N124+P124+R124+T124+V124+X124+Z124+AB124+AD124+AF124)</f>
        <v>0</v>
      </c>
      <c r="E124" s="212">
        <f t="shared" ref="E124" si="80">SUM(+G124+I124+K124+M124+O124+Q124+S124+U124+W124+Y124+AA124+AC124+AE124+AG124)</f>
        <v>0</v>
      </c>
      <c r="F124" s="49"/>
      <c r="G124" s="52"/>
      <c r="H124" s="49"/>
      <c r="I124" s="52"/>
      <c r="J124" s="49"/>
      <c r="K124" s="52"/>
      <c r="L124" s="49"/>
      <c r="M124" s="52"/>
      <c r="N124" s="49"/>
      <c r="O124" s="52"/>
      <c r="P124" s="49"/>
      <c r="Q124" s="52"/>
      <c r="R124" s="49"/>
      <c r="S124" s="52"/>
      <c r="T124" s="49"/>
      <c r="U124" s="52"/>
      <c r="V124" s="49"/>
      <c r="W124" s="52"/>
      <c r="X124" s="49"/>
      <c r="Y124" s="52"/>
      <c r="Z124" s="49"/>
      <c r="AA124" s="52"/>
      <c r="AB124" s="49"/>
      <c r="AC124" s="52"/>
      <c r="AD124" s="49"/>
      <c r="AE124" s="52"/>
      <c r="AF124" s="49"/>
      <c r="AG124" s="50"/>
      <c r="AH124" s="254"/>
      <c r="AI124" s="52"/>
      <c r="AJ124" t="str">
        <f t="shared" ref="AJ124:AJ128" si="81">CA124&amp;CB124</f>
        <v/>
      </c>
      <c r="CA124" s="18" t="str">
        <f t="shared" si="76"/>
        <v/>
      </c>
      <c r="CB124" s="18" t="str">
        <f t="shared" si="77"/>
        <v/>
      </c>
      <c r="CO124" s="69">
        <f t="shared" si="78"/>
        <v>0</v>
      </c>
      <c r="CP124" s="69">
        <f t="shared" si="78"/>
        <v>0</v>
      </c>
    </row>
    <row r="125" spans="1:94" x14ac:dyDescent="0.25">
      <c r="A125" s="3307"/>
      <c r="B125" s="253" t="s">
        <v>158</v>
      </c>
      <c r="C125" s="210">
        <f t="shared" si="74"/>
        <v>0</v>
      </c>
      <c r="D125" s="252">
        <f t="shared" si="75"/>
        <v>0</v>
      </c>
      <c r="E125" s="212">
        <f t="shared" si="79"/>
        <v>0</v>
      </c>
      <c r="F125" s="49"/>
      <c r="G125" s="52"/>
      <c r="H125" s="49"/>
      <c r="I125" s="52"/>
      <c r="J125" s="49"/>
      <c r="K125" s="52"/>
      <c r="L125" s="49"/>
      <c r="M125" s="52"/>
      <c r="N125" s="49"/>
      <c r="O125" s="52"/>
      <c r="P125" s="49"/>
      <c r="Q125" s="52"/>
      <c r="R125" s="49"/>
      <c r="S125" s="52"/>
      <c r="T125" s="49"/>
      <c r="U125" s="52"/>
      <c r="V125" s="49"/>
      <c r="W125" s="52"/>
      <c r="X125" s="49"/>
      <c r="Y125" s="52"/>
      <c r="Z125" s="49"/>
      <c r="AA125" s="52"/>
      <c r="AB125" s="49"/>
      <c r="AC125" s="52"/>
      <c r="AD125" s="49"/>
      <c r="AE125" s="52"/>
      <c r="AF125" s="49"/>
      <c r="AG125" s="50"/>
      <c r="AH125" s="254"/>
      <c r="AI125" s="52"/>
      <c r="AJ125" t="str">
        <f t="shared" si="81"/>
        <v/>
      </c>
      <c r="CA125" s="18" t="str">
        <f t="shared" si="76"/>
        <v/>
      </c>
      <c r="CB125" s="18" t="str">
        <f t="shared" si="77"/>
        <v/>
      </c>
      <c r="CO125" s="69">
        <f t="shared" si="78"/>
        <v>0</v>
      </c>
      <c r="CP125" s="69">
        <f t="shared" si="78"/>
        <v>0</v>
      </c>
    </row>
    <row r="126" spans="1:94" x14ac:dyDescent="0.25">
      <c r="A126" s="3307"/>
      <c r="B126" s="255" t="s">
        <v>159</v>
      </c>
      <c r="C126" s="210">
        <f t="shared" si="74"/>
        <v>0</v>
      </c>
      <c r="D126" s="252">
        <f t="shared" si="75"/>
        <v>0</v>
      </c>
      <c r="E126" s="212">
        <f t="shared" si="79"/>
        <v>0</v>
      </c>
      <c r="F126" s="49"/>
      <c r="G126" s="52"/>
      <c r="H126" s="49"/>
      <c r="I126" s="52"/>
      <c r="J126" s="49"/>
      <c r="K126" s="52"/>
      <c r="L126" s="49"/>
      <c r="M126" s="52"/>
      <c r="N126" s="49"/>
      <c r="O126" s="52"/>
      <c r="P126" s="49"/>
      <c r="Q126" s="52"/>
      <c r="R126" s="49"/>
      <c r="S126" s="52"/>
      <c r="T126" s="49"/>
      <c r="U126" s="52"/>
      <c r="V126" s="49"/>
      <c r="W126" s="52"/>
      <c r="X126" s="49"/>
      <c r="Y126" s="52"/>
      <c r="Z126" s="49"/>
      <c r="AA126" s="52"/>
      <c r="AB126" s="49"/>
      <c r="AC126" s="52"/>
      <c r="AD126" s="49"/>
      <c r="AE126" s="52"/>
      <c r="AF126" s="49"/>
      <c r="AG126" s="50"/>
      <c r="AH126" s="254"/>
      <c r="AI126" s="52"/>
      <c r="AJ126" t="str">
        <f t="shared" si="81"/>
        <v/>
      </c>
      <c r="CA126" s="18" t="str">
        <f t="shared" si="76"/>
        <v/>
      </c>
      <c r="CB126" s="18" t="str">
        <f t="shared" si="77"/>
        <v/>
      </c>
      <c r="CO126" s="69">
        <f t="shared" si="78"/>
        <v>0</v>
      </c>
      <c r="CP126" s="69">
        <f t="shared" si="78"/>
        <v>0</v>
      </c>
    </row>
    <row r="127" spans="1:94" x14ac:dyDescent="0.25">
      <c r="A127" s="3037"/>
      <c r="B127" s="70" t="s">
        <v>160</v>
      </c>
      <c r="C127" s="256">
        <f t="shared" si="74"/>
        <v>0</v>
      </c>
      <c r="D127" s="257">
        <f>SUM(V127+X127+Z127+AB127+AD127+AF127)</f>
        <v>0</v>
      </c>
      <c r="E127" s="258">
        <f>SUM(W127+Y127+AA127+AC127+AE127+AG127)</f>
        <v>0</v>
      </c>
      <c r="F127" s="259"/>
      <c r="G127" s="260"/>
      <c r="H127" s="259"/>
      <c r="I127" s="260"/>
      <c r="J127" s="259"/>
      <c r="K127" s="260"/>
      <c r="L127" s="259"/>
      <c r="M127" s="260"/>
      <c r="N127" s="259"/>
      <c r="O127" s="260"/>
      <c r="P127" s="259"/>
      <c r="Q127" s="260"/>
      <c r="R127" s="259"/>
      <c r="S127" s="260"/>
      <c r="T127" s="259"/>
      <c r="U127" s="260"/>
      <c r="V127" s="30"/>
      <c r="W127" s="37"/>
      <c r="X127" s="30"/>
      <c r="Y127" s="37"/>
      <c r="Z127" s="30"/>
      <c r="AA127" s="37"/>
      <c r="AB127" s="30"/>
      <c r="AC127" s="37"/>
      <c r="AD127" s="30"/>
      <c r="AE127" s="37"/>
      <c r="AF127" s="30"/>
      <c r="AG127" s="34"/>
      <c r="AH127" s="35"/>
      <c r="AI127" s="37"/>
      <c r="AJ127" t="str">
        <f t="shared" si="81"/>
        <v/>
      </c>
      <c r="CA127" s="18" t="str">
        <f>IF(AND(C127&gt;0,AH127="")," * No olvide digitar la variable Pueblos originarios. Digite Cero si no tiene.",IF(AH127&gt;C127,"* La variable Pueblos originarios No puede ser mayor al Total.",""))</f>
        <v/>
      </c>
      <c r="CB127" s="18" t="str">
        <f t="shared" si="77"/>
        <v/>
      </c>
      <c r="CO127" s="69">
        <f t="shared" si="78"/>
        <v>0</v>
      </c>
      <c r="CP127" s="69">
        <f t="shared" si="78"/>
        <v>0</v>
      </c>
    </row>
    <row r="128" spans="1:94" x14ac:dyDescent="0.25">
      <c r="A128" s="3296" t="s">
        <v>161</v>
      </c>
      <c r="B128" s="3296"/>
      <c r="C128" s="771">
        <f t="shared" si="74"/>
        <v>0</v>
      </c>
      <c r="D128" s="772">
        <f t="shared" si="75"/>
        <v>0</v>
      </c>
      <c r="E128" s="794">
        <f t="shared" si="79"/>
        <v>0</v>
      </c>
      <c r="F128" s="774"/>
      <c r="G128" s="841"/>
      <c r="H128" s="774"/>
      <c r="I128" s="841"/>
      <c r="J128" s="774"/>
      <c r="K128" s="841"/>
      <c r="L128" s="774"/>
      <c r="M128" s="841"/>
      <c r="N128" s="774"/>
      <c r="O128" s="841"/>
      <c r="P128" s="774"/>
      <c r="Q128" s="841"/>
      <c r="R128" s="774"/>
      <c r="S128" s="841"/>
      <c r="T128" s="774"/>
      <c r="U128" s="841"/>
      <c r="V128" s="774"/>
      <c r="W128" s="841"/>
      <c r="X128" s="774"/>
      <c r="Y128" s="841"/>
      <c r="Z128" s="774"/>
      <c r="AA128" s="841"/>
      <c r="AB128" s="774"/>
      <c r="AC128" s="841"/>
      <c r="AD128" s="774"/>
      <c r="AE128" s="841"/>
      <c r="AF128" s="774"/>
      <c r="AG128" s="805"/>
      <c r="AH128" s="789"/>
      <c r="AI128" s="841"/>
      <c r="AJ128" t="str">
        <f t="shared" si="81"/>
        <v/>
      </c>
      <c r="CA128" s="18" t="str">
        <f>IF(AND(C128&gt;0,AH128="")," * No olvide digitar la variable Pueblos originarios. Digite Cero si no tiene.",IF(AH128&gt;C128,"* La variable Pueblos originarios No puede ser mayor al Total.",""))</f>
        <v/>
      </c>
      <c r="CB128" s="18" t="str">
        <f t="shared" si="77"/>
        <v/>
      </c>
      <c r="CO128" s="69">
        <f t="shared" si="78"/>
        <v>0</v>
      </c>
      <c r="CP128" s="69">
        <f t="shared" si="78"/>
        <v>0</v>
      </c>
    </row>
    <row r="129" spans="1:95" s="56" customFormat="1" ht="12" x14ac:dyDescent="0.2">
      <c r="A129" s="657" t="s">
        <v>162</v>
      </c>
      <c r="B129" s="657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842"/>
      <c r="AM129" s="842"/>
    </row>
    <row r="130" spans="1:95" ht="15" customHeight="1" x14ac:dyDescent="0.25">
      <c r="A130" s="3272" t="s">
        <v>90</v>
      </c>
      <c r="B130" s="2987"/>
      <c r="C130" s="3274" t="s">
        <v>91</v>
      </c>
      <c r="D130" s="3274"/>
      <c r="E130" s="3274"/>
      <c r="F130" s="3270" t="s">
        <v>139</v>
      </c>
      <c r="G130" s="3289"/>
      <c r="H130" s="3289"/>
      <c r="I130" s="3289"/>
      <c r="J130" s="3289"/>
      <c r="K130" s="3289"/>
      <c r="L130" s="3289"/>
      <c r="M130" s="3289"/>
      <c r="N130" s="3289"/>
      <c r="O130" s="3289"/>
      <c r="P130" s="3289"/>
      <c r="Q130" s="3289"/>
      <c r="R130" s="3289"/>
      <c r="S130" s="3289"/>
      <c r="T130" s="3289"/>
      <c r="U130" s="3289"/>
      <c r="V130" s="3289"/>
      <c r="W130" s="3289"/>
      <c r="X130" s="3289"/>
      <c r="Y130" s="3289"/>
      <c r="Z130" s="3289"/>
      <c r="AA130" s="3289"/>
      <c r="AB130" s="3289"/>
      <c r="AC130" s="3289"/>
      <c r="AD130" s="3289"/>
      <c r="AE130" s="3289"/>
      <c r="AF130" s="3289"/>
      <c r="AG130" s="3338"/>
      <c r="AH130" s="3344" t="s">
        <v>163</v>
      </c>
      <c r="AI130" s="3345"/>
      <c r="AJ130" s="3345"/>
      <c r="AK130" s="3346"/>
      <c r="AL130" s="3278" t="s">
        <v>12</v>
      </c>
      <c r="AM130" s="2987" t="s">
        <v>13</v>
      </c>
    </row>
    <row r="131" spans="1:95" ht="15" customHeight="1" x14ac:dyDescent="0.25">
      <c r="A131" s="3124"/>
      <c r="B131" s="2994"/>
      <c r="C131" s="3343"/>
      <c r="D131" s="3343"/>
      <c r="E131" s="3343"/>
      <c r="F131" s="3340" t="s">
        <v>16</v>
      </c>
      <c r="G131" s="3340"/>
      <c r="H131" s="3340" t="s">
        <v>17</v>
      </c>
      <c r="I131" s="3340"/>
      <c r="J131" s="3340" t="s">
        <v>18</v>
      </c>
      <c r="K131" s="3340"/>
      <c r="L131" s="3340" t="s">
        <v>19</v>
      </c>
      <c r="M131" s="3340"/>
      <c r="N131" s="3340" t="s">
        <v>20</v>
      </c>
      <c r="O131" s="3340"/>
      <c r="P131" s="3340" t="s">
        <v>21</v>
      </c>
      <c r="Q131" s="3340"/>
      <c r="R131" s="3340" t="s">
        <v>22</v>
      </c>
      <c r="S131" s="3340"/>
      <c r="T131" s="3340" t="s">
        <v>23</v>
      </c>
      <c r="U131" s="3340"/>
      <c r="V131" s="3340" t="s">
        <v>61</v>
      </c>
      <c r="W131" s="3340"/>
      <c r="X131" s="3340" t="s">
        <v>62</v>
      </c>
      <c r="Y131" s="3340"/>
      <c r="Z131" s="3270" t="s">
        <v>63</v>
      </c>
      <c r="AA131" s="3341"/>
      <c r="AB131" s="3270" t="s">
        <v>148</v>
      </c>
      <c r="AC131" s="3341"/>
      <c r="AD131" s="3270" t="s">
        <v>149</v>
      </c>
      <c r="AE131" s="3341"/>
      <c r="AF131" s="3270" t="s">
        <v>150</v>
      </c>
      <c r="AG131" s="3338"/>
      <c r="AH131" s="3278" t="s">
        <v>164</v>
      </c>
      <c r="AI131" s="3267" t="s">
        <v>165</v>
      </c>
      <c r="AJ131" s="3267" t="s">
        <v>166</v>
      </c>
      <c r="AK131" s="3137" t="s">
        <v>167</v>
      </c>
      <c r="AL131" s="3130"/>
      <c r="AM131" s="2994"/>
    </row>
    <row r="132" spans="1:95" x14ac:dyDescent="0.25">
      <c r="A132" s="3300"/>
      <c r="B132" s="3269"/>
      <c r="C132" s="765" t="s">
        <v>120</v>
      </c>
      <c r="D132" s="778" t="s">
        <v>79</v>
      </c>
      <c r="E132" s="839" t="s">
        <v>121</v>
      </c>
      <c r="F132" s="797" t="s">
        <v>79</v>
      </c>
      <c r="G132" s="202" t="s">
        <v>121</v>
      </c>
      <c r="H132" s="797" t="s">
        <v>79</v>
      </c>
      <c r="I132" s="202" t="s">
        <v>121</v>
      </c>
      <c r="J132" s="797" t="s">
        <v>79</v>
      </c>
      <c r="K132" s="202" t="s">
        <v>121</v>
      </c>
      <c r="L132" s="797" t="s">
        <v>79</v>
      </c>
      <c r="M132" s="202" t="s">
        <v>121</v>
      </c>
      <c r="N132" s="797" t="s">
        <v>79</v>
      </c>
      <c r="O132" s="202" t="s">
        <v>121</v>
      </c>
      <c r="P132" s="797" t="s">
        <v>79</v>
      </c>
      <c r="Q132" s="202" t="s">
        <v>121</v>
      </c>
      <c r="R132" s="797" t="s">
        <v>79</v>
      </c>
      <c r="S132" s="202" t="s">
        <v>121</v>
      </c>
      <c r="T132" s="797" t="s">
        <v>79</v>
      </c>
      <c r="U132" s="202" t="s">
        <v>121</v>
      </c>
      <c r="V132" s="797" t="s">
        <v>79</v>
      </c>
      <c r="W132" s="202" t="s">
        <v>121</v>
      </c>
      <c r="X132" s="797" t="s">
        <v>79</v>
      </c>
      <c r="Y132" s="202" t="s">
        <v>121</v>
      </c>
      <c r="Z132" s="797" t="s">
        <v>79</v>
      </c>
      <c r="AA132" s="202" t="s">
        <v>121</v>
      </c>
      <c r="AB132" s="797" t="s">
        <v>79</v>
      </c>
      <c r="AC132" s="202" t="s">
        <v>121</v>
      </c>
      <c r="AD132" s="797" t="s">
        <v>79</v>
      </c>
      <c r="AE132" s="202" t="s">
        <v>121</v>
      </c>
      <c r="AF132" s="797" t="s">
        <v>79</v>
      </c>
      <c r="AG132" s="262" t="s">
        <v>121</v>
      </c>
      <c r="AH132" s="3001"/>
      <c r="AI132" s="2983"/>
      <c r="AJ132" s="2983"/>
      <c r="AK132" s="3347"/>
      <c r="AL132" s="3001"/>
      <c r="AM132" s="3269"/>
    </row>
    <row r="133" spans="1:95" x14ac:dyDescent="0.25">
      <c r="A133" s="3301" t="s">
        <v>168</v>
      </c>
      <c r="B133" s="3342"/>
      <c r="C133" s="771">
        <f>SUM(D133:E133)</f>
        <v>0</v>
      </c>
      <c r="D133" s="772">
        <f>SUM(F133+H133+J133+L133+N133+P133+R133+T133+V133+X133+Z133+AB133+AD133+AF133)</f>
        <v>0</v>
      </c>
      <c r="E133" s="794">
        <f>SUM(G133+I133+K133+M133+O133+Q133+S133+U133+W133+Y133+AA133+AC133+AE133+AG133)</f>
        <v>0</v>
      </c>
      <c r="F133" s="750"/>
      <c r="G133" s="769"/>
      <c r="H133" s="750"/>
      <c r="I133" s="769"/>
      <c r="J133" s="750"/>
      <c r="K133" s="769"/>
      <c r="L133" s="750"/>
      <c r="M133" s="769"/>
      <c r="N133" s="750"/>
      <c r="O133" s="769"/>
      <c r="P133" s="750"/>
      <c r="Q133" s="769"/>
      <c r="R133" s="750"/>
      <c r="S133" s="769"/>
      <c r="T133" s="750"/>
      <c r="U133" s="769"/>
      <c r="V133" s="750"/>
      <c r="W133" s="769"/>
      <c r="X133" s="750"/>
      <c r="Y133" s="769"/>
      <c r="Z133" s="750"/>
      <c r="AA133" s="769"/>
      <c r="AB133" s="750"/>
      <c r="AC133" s="769"/>
      <c r="AD133" s="750"/>
      <c r="AE133" s="769"/>
      <c r="AF133" s="750"/>
      <c r="AG133" s="752"/>
      <c r="AH133" s="751"/>
      <c r="AI133" s="699"/>
      <c r="AJ133" s="699"/>
      <c r="AK133" s="752"/>
      <c r="AL133" s="751"/>
      <c r="AM133" s="769"/>
      <c r="AN133" t="str">
        <f>CB133&amp;CC133&amp;CA133</f>
        <v/>
      </c>
      <c r="CA133" s="263" t="str">
        <f>IF(OR(AH133+AI133+AJ133+AK133&gt;C133,)," ** La suma de Causal de Egresos no deben ser mayor que el Total Ambos Sexos","")</f>
        <v/>
      </c>
      <c r="CB133" s="18" t="str">
        <f>IF(AND($C133&gt;0,AL133=""),"  * No olvide digitar la variable Pueblos originarios. Digite Cero si no tiene.",IF(AL133&gt;$C133,"  * La variable Pueblos originarios No puede ser mayor al Total.",""))</f>
        <v/>
      </c>
      <c r="CC133" s="18" t="str">
        <f>IF(AND($C133&gt;0,AM133="")," * No olvide digitar la variable Migrantes. Digite Cero si no tiene.",IF(AM133&gt;$C133," * La variable Migrantes No puede ser mayor al Total.",""))</f>
        <v/>
      </c>
      <c r="CO133" s="69">
        <f>IF((AH133+AI133+AJ133+AK133)&gt;$C133,1,0)</f>
        <v>0</v>
      </c>
      <c r="CP133" s="69">
        <f t="shared" ref="CP133:CQ141" si="82">IF(AND($C133&gt;0,AL133=""),1,IF(AL133&gt;$C133,1,0))</f>
        <v>0</v>
      </c>
      <c r="CQ133" s="69">
        <f t="shared" si="82"/>
        <v>0</v>
      </c>
    </row>
    <row r="134" spans="1:95" x14ac:dyDescent="0.25">
      <c r="A134" s="3297" t="s">
        <v>152</v>
      </c>
      <c r="B134" s="749" t="s">
        <v>153</v>
      </c>
      <c r="C134" s="249">
        <f t="shared" ref="C134:C141" si="83">SUM(D134:E134)</f>
        <v>0</v>
      </c>
      <c r="D134" s="250">
        <f t="shared" ref="D134:E140" si="84">SUM(F134+H134+J134+L134+N134+P134+R134+T134+V134+X134+Z134+AB134+AD134+AF134)</f>
        <v>0</v>
      </c>
      <c r="E134" s="251">
        <f t="shared" si="84"/>
        <v>0</v>
      </c>
      <c r="F134" s="750"/>
      <c r="G134" s="769"/>
      <c r="H134" s="750"/>
      <c r="I134" s="769"/>
      <c r="J134" s="750"/>
      <c r="K134" s="769"/>
      <c r="L134" s="750"/>
      <c r="M134" s="769"/>
      <c r="N134" s="750"/>
      <c r="O134" s="769"/>
      <c r="P134" s="750"/>
      <c r="Q134" s="769"/>
      <c r="R134" s="750"/>
      <c r="S134" s="769"/>
      <c r="T134" s="750"/>
      <c r="U134" s="769"/>
      <c r="V134" s="750"/>
      <c r="W134" s="769"/>
      <c r="X134" s="750"/>
      <c r="Y134" s="769"/>
      <c r="Z134" s="750"/>
      <c r="AA134" s="769"/>
      <c r="AB134" s="750"/>
      <c r="AC134" s="769"/>
      <c r="AD134" s="750"/>
      <c r="AE134" s="769"/>
      <c r="AF134" s="750"/>
      <c r="AG134" s="752"/>
      <c r="AH134" s="751"/>
      <c r="AI134" s="699"/>
      <c r="AJ134" s="699"/>
      <c r="AK134" s="752"/>
      <c r="AL134" s="751"/>
      <c r="AM134" s="769"/>
      <c r="AN134" t="str">
        <f>CB134&amp;CC134&amp;CA134</f>
        <v/>
      </c>
      <c r="CA134" s="263" t="str">
        <f t="shared" ref="CA134:CA141" si="85">IF(OR(AH134+AI134+AJ134+AK134&gt;C134,)," ** La suma de Causal de Egresos no deben ser mayor que el Total Ambos Sexos","")</f>
        <v/>
      </c>
      <c r="CB134" s="18" t="str">
        <f t="shared" ref="CB134:CB141" si="86">IF(AND($C134&gt;0,AL134=""),"  * No olvide digitar la variable Pueblos originarios. Digite Cero si no tiene.",IF(AL134&gt;$C134,"  * La variable Pueblos originarios No puede ser mayor al Total.",""))</f>
        <v/>
      </c>
      <c r="CC134" s="18" t="str">
        <f t="shared" ref="CC134:CC141" si="87">IF(AND($C134&gt;0,AM134="")," * No olvide digitar la variable Migrantes. Digite Cero si no tiene.",IF(AM134&gt;$C134," * La variable Migrantes No puede ser mayor al Total.",""))</f>
        <v/>
      </c>
      <c r="CO134" s="69">
        <f t="shared" ref="CO134:CO141" si="88">IF((AH134+AI134+AJ134+AK134)&gt;$C134,1,0)</f>
        <v>0</v>
      </c>
      <c r="CP134" s="69">
        <f t="shared" si="82"/>
        <v>0</v>
      </c>
      <c r="CQ134" s="69">
        <f t="shared" si="82"/>
        <v>0</v>
      </c>
    </row>
    <row r="135" spans="1:95" x14ac:dyDescent="0.25">
      <c r="A135" s="3307"/>
      <c r="B135" s="75" t="s">
        <v>154</v>
      </c>
      <c r="C135" s="210">
        <f t="shared" si="83"/>
        <v>0</v>
      </c>
      <c r="D135" s="252">
        <f t="shared" si="84"/>
        <v>0</v>
      </c>
      <c r="E135" s="212">
        <f t="shared" si="84"/>
        <v>0</v>
      </c>
      <c r="F135" s="22"/>
      <c r="G135" s="28"/>
      <c r="H135" s="22"/>
      <c r="I135" s="28"/>
      <c r="J135" s="22"/>
      <c r="K135" s="28"/>
      <c r="L135" s="22"/>
      <c r="M135" s="28"/>
      <c r="N135" s="22"/>
      <c r="O135" s="28"/>
      <c r="P135" s="22"/>
      <c r="Q135" s="28"/>
      <c r="R135" s="22"/>
      <c r="S135" s="28"/>
      <c r="T135" s="22"/>
      <c r="U135" s="28"/>
      <c r="V135" s="22"/>
      <c r="W135" s="28"/>
      <c r="X135" s="22"/>
      <c r="Y135" s="28"/>
      <c r="Z135" s="22"/>
      <c r="AA135" s="28"/>
      <c r="AB135" s="22"/>
      <c r="AC135" s="28"/>
      <c r="AD135" s="22"/>
      <c r="AE135" s="28"/>
      <c r="AF135" s="22"/>
      <c r="AG135" s="213"/>
      <c r="AH135" s="27"/>
      <c r="AI135" s="24"/>
      <c r="AJ135" s="24"/>
      <c r="AK135" s="213"/>
      <c r="AL135" s="27"/>
      <c r="AM135" s="28"/>
      <c r="AN135" t="str">
        <f>CB135&amp;CC135&amp;CA135</f>
        <v/>
      </c>
      <c r="CA135" s="263" t="str">
        <f t="shared" si="85"/>
        <v/>
      </c>
      <c r="CB135" s="18" t="str">
        <f t="shared" si="86"/>
        <v/>
      </c>
      <c r="CC135" s="18" t="str">
        <f t="shared" si="87"/>
        <v/>
      </c>
      <c r="CO135" s="69">
        <f t="shared" si="88"/>
        <v>0</v>
      </c>
      <c r="CP135" s="69">
        <f t="shared" si="82"/>
        <v>0</v>
      </c>
      <c r="CQ135" s="69">
        <f t="shared" si="82"/>
        <v>0</v>
      </c>
    </row>
    <row r="136" spans="1:95" x14ac:dyDescent="0.25">
      <c r="A136" s="3307"/>
      <c r="B136" s="75" t="s">
        <v>155</v>
      </c>
      <c r="C136" s="210">
        <f t="shared" si="83"/>
        <v>0</v>
      </c>
      <c r="D136" s="252">
        <f t="shared" si="84"/>
        <v>0</v>
      </c>
      <c r="E136" s="212">
        <f t="shared" si="84"/>
        <v>0</v>
      </c>
      <c r="F136" s="22"/>
      <c r="G136" s="28"/>
      <c r="H136" s="22"/>
      <c r="I136" s="28"/>
      <c r="J136" s="22"/>
      <c r="K136" s="28"/>
      <c r="L136" s="22"/>
      <c r="M136" s="28"/>
      <c r="N136" s="22"/>
      <c r="O136" s="28"/>
      <c r="P136" s="22"/>
      <c r="Q136" s="28"/>
      <c r="R136" s="22"/>
      <c r="S136" s="28"/>
      <c r="T136" s="22"/>
      <c r="U136" s="28"/>
      <c r="V136" s="22"/>
      <c r="W136" s="28"/>
      <c r="X136" s="22"/>
      <c r="Y136" s="28"/>
      <c r="Z136" s="22"/>
      <c r="AA136" s="28"/>
      <c r="AB136" s="22"/>
      <c r="AC136" s="28"/>
      <c r="AD136" s="22"/>
      <c r="AE136" s="28"/>
      <c r="AF136" s="22"/>
      <c r="AG136" s="213"/>
      <c r="AH136" s="27"/>
      <c r="AI136" s="24"/>
      <c r="AJ136" s="24"/>
      <c r="AK136" s="213"/>
      <c r="AL136" s="27"/>
      <c r="AM136" s="28"/>
      <c r="AN136" t="str">
        <f>CB136&amp;CC136&amp;CA136</f>
        <v/>
      </c>
      <c r="CA136" s="263" t="str">
        <f t="shared" si="85"/>
        <v/>
      </c>
      <c r="CB136" s="18" t="str">
        <f t="shared" si="86"/>
        <v/>
      </c>
      <c r="CC136" s="18" t="str">
        <f t="shared" si="87"/>
        <v/>
      </c>
      <c r="CO136" s="69">
        <f t="shared" si="88"/>
        <v>0</v>
      </c>
      <c r="CP136" s="69">
        <f t="shared" si="82"/>
        <v>0</v>
      </c>
      <c r="CQ136" s="69">
        <f t="shared" si="82"/>
        <v>0</v>
      </c>
    </row>
    <row r="137" spans="1:95" ht="22.5" x14ac:dyDescent="0.25">
      <c r="A137" s="3307"/>
      <c r="B137" s="253" t="s">
        <v>169</v>
      </c>
      <c r="C137" s="210">
        <f t="shared" si="83"/>
        <v>0</v>
      </c>
      <c r="D137" s="252">
        <f t="shared" si="84"/>
        <v>0</v>
      </c>
      <c r="E137" s="212">
        <f t="shared" si="84"/>
        <v>0</v>
      </c>
      <c r="F137" s="22"/>
      <c r="G137" s="28"/>
      <c r="H137" s="22"/>
      <c r="I137" s="28"/>
      <c r="J137" s="22"/>
      <c r="K137" s="28"/>
      <c r="L137" s="22"/>
      <c r="M137" s="28"/>
      <c r="N137" s="22"/>
      <c r="O137" s="28"/>
      <c r="P137" s="22"/>
      <c r="Q137" s="28"/>
      <c r="R137" s="22"/>
      <c r="S137" s="28"/>
      <c r="T137" s="22"/>
      <c r="U137" s="28"/>
      <c r="V137" s="22"/>
      <c r="W137" s="28"/>
      <c r="X137" s="22"/>
      <c r="Y137" s="28"/>
      <c r="Z137" s="22"/>
      <c r="AA137" s="28"/>
      <c r="AB137" s="22"/>
      <c r="AC137" s="28"/>
      <c r="AD137" s="22"/>
      <c r="AE137" s="28"/>
      <c r="AF137" s="22"/>
      <c r="AG137" s="213"/>
      <c r="AH137" s="27"/>
      <c r="AI137" s="24"/>
      <c r="AJ137" s="24"/>
      <c r="AK137" s="213"/>
      <c r="AL137" s="27"/>
      <c r="AM137" s="28"/>
      <c r="AN137" t="str">
        <f>CB137&amp;CC137&amp;CA137</f>
        <v/>
      </c>
      <c r="CA137" s="263" t="str">
        <f t="shared" si="85"/>
        <v/>
      </c>
      <c r="CB137" s="18" t="str">
        <f t="shared" si="86"/>
        <v/>
      </c>
      <c r="CC137" s="18" t="str">
        <f t="shared" si="87"/>
        <v/>
      </c>
      <c r="CO137" s="69">
        <f t="shared" si="88"/>
        <v>0</v>
      </c>
      <c r="CP137" s="69">
        <f t="shared" si="82"/>
        <v>0</v>
      </c>
      <c r="CQ137" s="69">
        <f t="shared" si="82"/>
        <v>0</v>
      </c>
    </row>
    <row r="138" spans="1:95" ht="22.5" x14ac:dyDescent="0.25">
      <c r="A138" s="3307"/>
      <c r="B138" s="253" t="s">
        <v>157</v>
      </c>
      <c r="C138" s="210">
        <f t="shared" ref="C138" si="89">SUM(D138:E138)</f>
        <v>0</v>
      </c>
      <c r="D138" s="252">
        <f t="shared" si="84"/>
        <v>0</v>
      </c>
      <c r="E138" s="212">
        <f t="shared" ref="E138" si="90">SUM(G138+I138+K138+M138+O138+Q138+S138+U138+W138+Y138+AA138+AC138+AE138+AG138)</f>
        <v>0</v>
      </c>
      <c r="F138" s="49"/>
      <c r="G138" s="52"/>
      <c r="H138" s="49"/>
      <c r="I138" s="52"/>
      <c r="J138" s="49"/>
      <c r="K138" s="52"/>
      <c r="L138" s="49"/>
      <c r="M138" s="52"/>
      <c r="N138" s="49"/>
      <c r="O138" s="52"/>
      <c r="P138" s="49"/>
      <c r="Q138" s="52"/>
      <c r="R138" s="49"/>
      <c r="S138" s="52"/>
      <c r="T138" s="49"/>
      <c r="U138" s="52"/>
      <c r="V138" s="49"/>
      <c r="W138" s="52"/>
      <c r="X138" s="49"/>
      <c r="Y138" s="52"/>
      <c r="Z138" s="49"/>
      <c r="AA138" s="52"/>
      <c r="AB138" s="49"/>
      <c r="AC138" s="52"/>
      <c r="AD138" s="49"/>
      <c r="AE138" s="52"/>
      <c r="AF138" s="49"/>
      <c r="AG138" s="264"/>
      <c r="AH138" s="254"/>
      <c r="AI138" s="265"/>
      <c r="AJ138" s="265"/>
      <c r="AK138" s="264"/>
      <c r="AL138" s="254"/>
      <c r="AM138" s="52"/>
      <c r="CA138" s="263" t="str">
        <f t="shared" si="85"/>
        <v/>
      </c>
      <c r="CB138" s="18" t="str">
        <f t="shared" si="86"/>
        <v/>
      </c>
      <c r="CC138" s="18" t="str">
        <f t="shared" si="87"/>
        <v/>
      </c>
      <c r="CO138" s="69">
        <f t="shared" si="88"/>
        <v>0</v>
      </c>
      <c r="CP138" s="69">
        <f t="shared" si="82"/>
        <v>0</v>
      </c>
      <c r="CQ138" s="69">
        <f t="shared" si="82"/>
        <v>0</v>
      </c>
    </row>
    <row r="139" spans="1:95" x14ac:dyDescent="0.25">
      <c r="A139" s="3307"/>
      <c r="B139" s="253" t="s">
        <v>158</v>
      </c>
      <c r="C139" s="210">
        <f t="shared" si="83"/>
        <v>0</v>
      </c>
      <c r="D139" s="252">
        <f t="shared" si="84"/>
        <v>0</v>
      </c>
      <c r="E139" s="212">
        <f t="shared" si="84"/>
        <v>0</v>
      </c>
      <c r="F139" s="49"/>
      <c r="G139" s="52"/>
      <c r="H139" s="49"/>
      <c r="I139" s="52"/>
      <c r="J139" s="49"/>
      <c r="K139" s="52"/>
      <c r="L139" s="49"/>
      <c r="M139" s="52"/>
      <c r="N139" s="49"/>
      <c r="O139" s="52"/>
      <c r="P139" s="49"/>
      <c r="Q139" s="52"/>
      <c r="R139" s="49"/>
      <c r="S139" s="52"/>
      <c r="T139" s="49"/>
      <c r="U139" s="52"/>
      <c r="V139" s="49"/>
      <c r="W139" s="52"/>
      <c r="X139" s="49"/>
      <c r="Y139" s="52"/>
      <c r="Z139" s="49"/>
      <c r="AA139" s="52"/>
      <c r="AB139" s="49"/>
      <c r="AC139" s="52"/>
      <c r="AD139" s="49"/>
      <c r="AE139" s="52"/>
      <c r="AF139" s="49"/>
      <c r="AG139" s="264"/>
      <c r="AH139" s="254"/>
      <c r="AI139" s="265"/>
      <c r="AJ139" s="265"/>
      <c r="AK139" s="264"/>
      <c r="AL139" s="254"/>
      <c r="AM139" s="52"/>
      <c r="AN139" t="str">
        <f>CB139&amp;CC139&amp;CA139</f>
        <v/>
      </c>
      <c r="CA139" s="263" t="str">
        <f t="shared" si="85"/>
        <v/>
      </c>
      <c r="CB139" s="18" t="str">
        <f t="shared" si="86"/>
        <v/>
      </c>
      <c r="CC139" s="18" t="str">
        <f t="shared" si="87"/>
        <v/>
      </c>
      <c r="CO139" s="69">
        <f t="shared" si="88"/>
        <v>0</v>
      </c>
      <c r="CP139" s="69">
        <f t="shared" si="82"/>
        <v>0</v>
      </c>
      <c r="CQ139" s="69">
        <f t="shared" si="82"/>
        <v>0</v>
      </c>
    </row>
    <row r="140" spans="1:95" x14ac:dyDescent="0.25">
      <c r="A140" s="3307"/>
      <c r="B140" s="255" t="s">
        <v>159</v>
      </c>
      <c r="C140" s="210">
        <f t="shared" si="83"/>
        <v>0</v>
      </c>
      <c r="D140" s="252">
        <f t="shared" si="84"/>
        <v>0</v>
      </c>
      <c r="E140" s="212">
        <f t="shared" si="84"/>
        <v>0</v>
      </c>
      <c r="F140" s="49"/>
      <c r="G140" s="52"/>
      <c r="H140" s="49"/>
      <c r="I140" s="52"/>
      <c r="J140" s="49"/>
      <c r="K140" s="52"/>
      <c r="L140" s="49"/>
      <c r="M140" s="52"/>
      <c r="N140" s="49"/>
      <c r="O140" s="52"/>
      <c r="P140" s="49"/>
      <c r="Q140" s="52"/>
      <c r="R140" s="49"/>
      <c r="S140" s="52"/>
      <c r="T140" s="49"/>
      <c r="U140" s="52"/>
      <c r="V140" s="49"/>
      <c r="W140" s="52"/>
      <c r="X140" s="49"/>
      <c r="Y140" s="52"/>
      <c r="Z140" s="49"/>
      <c r="AA140" s="52"/>
      <c r="AB140" s="49"/>
      <c r="AC140" s="52"/>
      <c r="AD140" s="49"/>
      <c r="AE140" s="52"/>
      <c r="AF140" s="49"/>
      <c r="AG140" s="264"/>
      <c r="AH140" s="254"/>
      <c r="AI140" s="265"/>
      <c r="AJ140" s="265"/>
      <c r="AK140" s="264"/>
      <c r="AL140" s="254"/>
      <c r="AM140" s="52"/>
      <c r="AN140" t="str">
        <f>CB140&amp;CC140&amp;CA140</f>
        <v/>
      </c>
      <c r="CA140" s="263" t="str">
        <f t="shared" si="85"/>
        <v/>
      </c>
      <c r="CB140" s="18" t="str">
        <f t="shared" si="86"/>
        <v/>
      </c>
      <c r="CC140" s="18" t="str">
        <f t="shared" si="87"/>
        <v/>
      </c>
      <c r="CO140" s="69">
        <f t="shared" si="88"/>
        <v>0</v>
      </c>
      <c r="CP140" s="69">
        <f t="shared" si="82"/>
        <v>0</v>
      </c>
      <c r="CQ140" s="69">
        <f t="shared" si="82"/>
        <v>0</v>
      </c>
    </row>
    <row r="141" spans="1:95" x14ac:dyDescent="0.25">
      <c r="A141" s="3037"/>
      <c r="B141" s="70" t="s">
        <v>160</v>
      </c>
      <c r="C141" s="266">
        <f t="shared" si="83"/>
        <v>0</v>
      </c>
      <c r="D141" s="267">
        <f>SUM(V141+X141+Z141+AB141+AD141+AF141)</f>
        <v>0</v>
      </c>
      <c r="E141" s="219">
        <f>SUM(W141+Y141+AA141+AC141+AE141+AG141)</f>
        <v>0</v>
      </c>
      <c r="F141" s="259"/>
      <c r="G141" s="260"/>
      <c r="H141" s="259"/>
      <c r="I141" s="260"/>
      <c r="J141" s="259"/>
      <c r="K141" s="260"/>
      <c r="L141" s="259"/>
      <c r="M141" s="260"/>
      <c r="N141" s="259"/>
      <c r="O141" s="260"/>
      <c r="P141" s="259"/>
      <c r="Q141" s="260"/>
      <c r="R141" s="259"/>
      <c r="S141" s="260"/>
      <c r="T141" s="259"/>
      <c r="U141" s="260"/>
      <c r="V141" s="30"/>
      <c r="W141" s="37"/>
      <c r="X141" s="30"/>
      <c r="Y141" s="37"/>
      <c r="Z141" s="30"/>
      <c r="AA141" s="37"/>
      <c r="AB141" s="30"/>
      <c r="AC141" s="37"/>
      <c r="AD141" s="30"/>
      <c r="AE141" s="37"/>
      <c r="AF141" s="30"/>
      <c r="AG141" s="220"/>
      <c r="AH141" s="35"/>
      <c r="AI141" s="32"/>
      <c r="AJ141" s="32"/>
      <c r="AK141" s="220"/>
      <c r="AL141" s="35"/>
      <c r="AM141" s="37"/>
      <c r="AN141" t="str">
        <f>CB141&amp;CC141&amp;CA141</f>
        <v/>
      </c>
      <c r="CA141" s="263" t="str">
        <f t="shared" si="85"/>
        <v/>
      </c>
      <c r="CB141" s="18" t="str">
        <f t="shared" si="86"/>
        <v/>
      </c>
      <c r="CC141" s="18" t="str">
        <f t="shared" si="87"/>
        <v/>
      </c>
      <c r="CO141" s="69">
        <f t="shared" si="88"/>
        <v>0</v>
      </c>
      <c r="CP141" s="69">
        <f t="shared" si="82"/>
        <v>0</v>
      </c>
      <c r="CQ141" s="69">
        <f t="shared" si="82"/>
        <v>0</v>
      </c>
    </row>
    <row r="142" spans="1:95" s="56" customFormat="1" ht="12" x14ac:dyDescent="0.2">
      <c r="A142" s="657" t="s">
        <v>170</v>
      </c>
      <c r="B142" s="657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</row>
    <row r="143" spans="1:95" ht="15" customHeight="1" x14ac:dyDescent="0.25">
      <c r="A143" s="3272" t="s">
        <v>90</v>
      </c>
      <c r="B143" s="2987"/>
      <c r="C143" s="3272" t="s">
        <v>171</v>
      </c>
      <c r="D143" s="3108"/>
      <c r="E143" s="2987"/>
      <c r="F143" s="3270" t="s">
        <v>139</v>
      </c>
      <c r="G143" s="3289"/>
      <c r="H143" s="3289"/>
      <c r="I143" s="3289"/>
      <c r="J143" s="3289"/>
      <c r="K143" s="3289"/>
      <c r="L143" s="3289"/>
      <c r="M143" s="3289"/>
      <c r="N143" s="3289"/>
      <c r="O143" s="3289"/>
      <c r="P143" s="3289"/>
      <c r="Q143" s="3289"/>
      <c r="R143" s="3289"/>
      <c r="S143" s="3289"/>
      <c r="T143" s="3289"/>
      <c r="U143" s="3289"/>
      <c r="V143" s="3289"/>
      <c r="W143" s="3289"/>
      <c r="X143" s="3289"/>
      <c r="Y143" s="3289"/>
      <c r="Z143" s="3289"/>
      <c r="AA143" s="3289"/>
      <c r="AB143" s="3289"/>
      <c r="AC143" s="3289"/>
      <c r="AD143" s="3289"/>
      <c r="AE143" s="3289"/>
      <c r="AF143" s="3289"/>
      <c r="AG143" s="3289"/>
      <c r="AH143" s="3289"/>
      <c r="AI143" s="3289"/>
      <c r="AJ143" s="3289"/>
      <c r="AK143" s="3289"/>
      <c r="AL143" s="3289"/>
      <c r="AM143" s="3338"/>
      <c r="AN143" s="3348" t="s">
        <v>163</v>
      </c>
      <c r="AO143" s="3349"/>
      <c r="AP143" s="3350"/>
      <c r="AQ143" s="3278" t="s">
        <v>12</v>
      </c>
      <c r="AR143" s="2987" t="s">
        <v>13</v>
      </c>
    </row>
    <row r="144" spans="1:95" ht="15" customHeight="1" x14ac:dyDescent="0.25">
      <c r="A144" s="3124"/>
      <c r="B144" s="2994"/>
      <c r="C144" s="3124"/>
      <c r="D144" s="3109"/>
      <c r="E144" s="2994"/>
      <c r="F144" s="3270" t="s">
        <v>140</v>
      </c>
      <c r="G144" s="3341"/>
      <c r="H144" s="3270" t="s">
        <v>141</v>
      </c>
      <c r="I144" s="3341"/>
      <c r="J144" s="3270" t="s">
        <v>172</v>
      </c>
      <c r="K144" s="3341"/>
      <c r="L144" s="3270" t="s">
        <v>16</v>
      </c>
      <c r="M144" s="3341"/>
      <c r="N144" s="3340" t="s">
        <v>17</v>
      </c>
      <c r="O144" s="3340"/>
      <c r="P144" s="3340" t="s">
        <v>18</v>
      </c>
      <c r="Q144" s="3340"/>
      <c r="R144" s="3340" t="s">
        <v>19</v>
      </c>
      <c r="S144" s="3340"/>
      <c r="T144" s="3340" t="s">
        <v>20</v>
      </c>
      <c r="U144" s="3340"/>
      <c r="V144" s="3340" t="s">
        <v>21</v>
      </c>
      <c r="W144" s="3340"/>
      <c r="X144" s="3340" t="s">
        <v>22</v>
      </c>
      <c r="Y144" s="3340"/>
      <c r="Z144" s="3340" t="s">
        <v>23</v>
      </c>
      <c r="AA144" s="3340"/>
      <c r="AB144" s="3340" t="s">
        <v>61</v>
      </c>
      <c r="AC144" s="3340"/>
      <c r="AD144" s="3340" t="s">
        <v>62</v>
      </c>
      <c r="AE144" s="3340"/>
      <c r="AF144" s="3270" t="s">
        <v>63</v>
      </c>
      <c r="AG144" s="3341"/>
      <c r="AH144" s="3270" t="s">
        <v>148</v>
      </c>
      <c r="AI144" s="3341"/>
      <c r="AJ144" s="3270" t="s">
        <v>149</v>
      </c>
      <c r="AK144" s="3341"/>
      <c r="AL144" s="3270" t="s">
        <v>150</v>
      </c>
      <c r="AM144" s="3338"/>
      <c r="AN144" s="3278" t="s">
        <v>173</v>
      </c>
      <c r="AO144" s="3267" t="s">
        <v>174</v>
      </c>
      <c r="AP144" s="3137" t="s">
        <v>166</v>
      </c>
      <c r="AQ144" s="3130"/>
      <c r="AR144" s="2994"/>
    </row>
    <row r="145" spans="1:95" x14ac:dyDescent="0.25">
      <c r="A145" s="3300"/>
      <c r="B145" s="3269"/>
      <c r="C145" s="765" t="s">
        <v>120</v>
      </c>
      <c r="D145" s="778" t="s">
        <v>79</v>
      </c>
      <c r="E145" s="839" t="s">
        <v>121</v>
      </c>
      <c r="F145" s="797" t="s">
        <v>79</v>
      </c>
      <c r="G145" s="202" t="s">
        <v>121</v>
      </c>
      <c r="H145" s="797" t="s">
        <v>79</v>
      </c>
      <c r="I145" s="202" t="s">
        <v>121</v>
      </c>
      <c r="J145" s="797" t="s">
        <v>79</v>
      </c>
      <c r="K145" s="202" t="s">
        <v>121</v>
      </c>
      <c r="L145" s="797" t="s">
        <v>79</v>
      </c>
      <c r="M145" s="202" t="s">
        <v>121</v>
      </c>
      <c r="N145" s="797" t="s">
        <v>79</v>
      </c>
      <c r="O145" s="202" t="s">
        <v>121</v>
      </c>
      <c r="P145" s="797" t="s">
        <v>79</v>
      </c>
      <c r="Q145" s="202" t="s">
        <v>121</v>
      </c>
      <c r="R145" s="797" t="s">
        <v>79</v>
      </c>
      <c r="S145" s="202" t="s">
        <v>121</v>
      </c>
      <c r="T145" s="797" t="s">
        <v>79</v>
      </c>
      <c r="U145" s="202" t="s">
        <v>121</v>
      </c>
      <c r="V145" s="797" t="s">
        <v>79</v>
      </c>
      <c r="W145" s="202" t="s">
        <v>121</v>
      </c>
      <c r="X145" s="797" t="s">
        <v>79</v>
      </c>
      <c r="Y145" s="202" t="s">
        <v>121</v>
      </c>
      <c r="Z145" s="797" t="s">
        <v>79</v>
      </c>
      <c r="AA145" s="202" t="s">
        <v>121</v>
      </c>
      <c r="AB145" s="797" t="s">
        <v>79</v>
      </c>
      <c r="AC145" s="202" t="s">
        <v>121</v>
      </c>
      <c r="AD145" s="797" t="s">
        <v>79</v>
      </c>
      <c r="AE145" s="202" t="s">
        <v>121</v>
      </c>
      <c r="AF145" s="797" t="s">
        <v>79</v>
      </c>
      <c r="AG145" s="202" t="s">
        <v>121</v>
      </c>
      <c r="AH145" s="797" t="s">
        <v>79</v>
      </c>
      <c r="AI145" s="202" t="s">
        <v>121</v>
      </c>
      <c r="AJ145" s="797" t="s">
        <v>79</v>
      </c>
      <c r="AK145" s="202" t="s">
        <v>121</v>
      </c>
      <c r="AL145" s="797" t="s">
        <v>79</v>
      </c>
      <c r="AM145" s="262" t="s">
        <v>121</v>
      </c>
      <c r="AN145" s="3001"/>
      <c r="AO145" s="2983"/>
      <c r="AP145" s="3347"/>
      <c r="AQ145" s="3001"/>
      <c r="AR145" s="3269"/>
    </row>
    <row r="146" spans="1:95" x14ac:dyDescent="0.25">
      <c r="A146" s="3283" t="s">
        <v>175</v>
      </c>
      <c r="B146" s="3284"/>
      <c r="C146" s="755">
        <f>SUM(D146:E146)</f>
        <v>0</v>
      </c>
      <c r="D146" s="700">
        <f>SUM(F146+H146+J146+L146+N146+P146+R146+T146+V146+X146+Z146+AB146+AD146+AF146+AH146+AJ146+AL146)</f>
        <v>0</v>
      </c>
      <c r="E146" s="768">
        <f>SUM(G146+I146+K146+M146+O146+Q146+S146+U146+W146+Y146+AA146+AC146+AE146+AG146+AI146+AK146+AM146)</f>
        <v>0</v>
      </c>
      <c r="F146" s="750"/>
      <c r="G146" s="769"/>
      <c r="H146" s="750"/>
      <c r="I146" s="769"/>
      <c r="J146" s="750"/>
      <c r="K146" s="769"/>
      <c r="L146" s="750"/>
      <c r="M146" s="769"/>
      <c r="N146" s="750"/>
      <c r="O146" s="769"/>
      <c r="P146" s="750"/>
      <c r="Q146" s="769"/>
      <c r="R146" s="750"/>
      <c r="S146" s="769"/>
      <c r="T146" s="750"/>
      <c r="U146" s="769"/>
      <c r="V146" s="750"/>
      <c r="W146" s="769"/>
      <c r="X146" s="750"/>
      <c r="Y146" s="769"/>
      <c r="Z146" s="750"/>
      <c r="AA146" s="769"/>
      <c r="AB146" s="750"/>
      <c r="AC146" s="769"/>
      <c r="AD146" s="750"/>
      <c r="AE146" s="769"/>
      <c r="AF146" s="750"/>
      <c r="AG146" s="769"/>
      <c r="AH146" s="750"/>
      <c r="AI146" s="769"/>
      <c r="AJ146" s="750"/>
      <c r="AK146" s="769"/>
      <c r="AL146" s="750"/>
      <c r="AM146" s="752"/>
      <c r="AN146" s="751"/>
      <c r="AO146" s="699"/>
      <c r="AP146" s="752"/>
      <c r="AQ146" s="751"/>
      <c r="AR146" s="769"/>
      <c r="AS146" t="str">
        <f>CA146&amp;CB146</f>
        <v/>
      </c>
      <c r="CA146" s="263"/>
      <c r="CB146" s="18" t="str">
        <f>IF(AND($C146&gt;0,AQ146="")," * No olvide digitar la variable Pueblos originarios. Digite Cero si no tiene.",IF(AQ146&gt;$C146," * La variable Pueblos originarios No puede ser mayor al Total.",""))</f>
        <v/>
      </c>
      <c r="CC146" s="18" t="str">
        <f>IF(AND($C146&gt;0,AR146="")," * No olvide digitar la variable Migrantes. Digite Cero si no tiene.",IF(AR146&gt;$C146," * La variable Migrantes No puede ser mayor al Total.",""))</f>
        <v/>
      </c>
      <c r="CO146" s="69"/>
      <c r="CP146" s="69">
        <f>IF(AND($C146&gt;0,AQ146=""),1,IF(AQ146&gt;$C146,1,0))</f>
        <v>0</v>
      </c>
      <c r="CQ146" s="69">
        <f>IF(AND($C146&gt;0,AR146=""),1,IF(AR146&gt;$C146,1,0))</f>
        <v>0</v>
      </c>
    </row>
    <row r="147" spans="1:95" x14ac:dyDescent="0.25">
      <c r="A147" s="3020" t="s">
        <v>176</v>
      </c>
      <c r="B147" s="3021"/>
      <c r="C147" s="256">
        <f>SUM(D147:E147)</f>
        <v>0</v>
      </c>
      <c r="D147" s="257">
        <f t="shared" ref="D147:E150" si="91">SUM(F147+H147+J147+L147+N147+P147+R147+T147+V147+X147+Z147+AB147+AD147+AF147+AH147+AJ147+AL147)</f>
        <v>0</v>
      </c>
      <c r="E147" s="270">
        <f>SUM(G147+I147+K147+M147+O147+Q147+S147+U147+W147+Y147+AA147+AC147+AE147+AG147+AI147+AK147+AM147)</f>
        <v>0</v>
      </c>
      <c r="F147" s="49"/>
      <c r="G147" s="52"/>
      <c r="H147" s="49"/>
      <c r="I147" s="52"/>
      <c r="J147" s="49"/>
      <c r="K147" s="52"/>
      <c r="L147" s="49"/>
      <c r="M147" s="52"/>
      <c r="N147" s="49"/>
      <c r="O147" s="52"/>
      <c r="P147" s="49"/>
      <c r="Q147" s="52"/>
      <c r="R147" s="49"/>
      <c r="S147" s="52"/>
      <c r="T147" s="49"/>
      <c r="U147" s="52"/>
      <c r="V147" s="49"/>
      <c r="W147" s="52"/>
      <c r="X147" s="49"/>
      <c r="Y147" s="52"/>
      <c r="Z147" s="49"/>
      <c r="AA147" s="52"/>
      <c r="AB147" s="49"/>
      <c r="AC147" s="52"/>
      <c r="AD147" s="49"/>
      <c r="AE147" s="52"/>
      <c r="AF147" s="49"/>
      <c r="AG147" s="52"/>
      <c r="AH147" s="49"/>
      <c r="AI147" s="52"/>
      <c r="AJ147" s="49"/>
      <c r="AK147" s="52"/>
      <c r="AL147" s="49"/>
      <c r="AM147" s="264"/>
      <c r="AN147" s="254"/>
      <c r="AO147" s="265"/>
      <c r="AP147" s="264"/>
      <c r="AQ147" s="254"/>
      <c r="AR147" s="52"/>
      <c r="AS147" t="str">
        <f>CA147&amp;CB147</f>
        <v/>
      </c>
      <c r="CA147" s="263"/>
      <c r="CB147" s="18" t="str">
        <f t="shared" ref="CB147:CB150" si="92">IF(AND($C147&gt;0,AQ147="")," * No olvide digitar la variable Pueblos originarios. Digite Cero si no tiene.",IF(AQ147&gt;$C147," * La variable Pueblos originarios No puede ser mayor al Total.",""))</f>
        <v/>
      </c>
      <c r="CC147" s="18" t="str">
        <f t="shared" ref="CC147:CC150" si="93">IF(AND($C147&gt;0,AR147="")," * No olvide digitar la variable Migrantes. Digite Cero si no tiene.",IF(AR147&gt;$C147," * La variable Migrantes No puede ser mayor al Total.",""))</f>
        <v/>
      </c>
      <c r="CO147" s="69"/>
      <c r="CP147" s="69">
        <f t="shared" ref="CP147:CQ150" si="94">IF(AND($C147&gt;0,AQ147=""),1,IF(AQ147&gt;$C147,1,0))</f>
        <v>0</v>
      </c>
      <c r="CQ147" s="69">
        <f t="shared" si="94"/>
        <v>0</v>
      </c>
    </row>
    <row r="148" spans="1:95" x14ac:dyDescent="0.25">
      <c r="A148" s="3297" t="s">
        <v>177</v>
      </c>
      <c r="B148" s="749" t="s">
        <v>178</v>
      </c>
      <c r="C148" s="755">
        <f>SUM(D148:E148)</f>
        <v>0</v>
      </c>
      <c r="D148" s="700">
        <f t="shared" si="91"/>
        <v>0</v>
      </c>
      <c r="E148" s="768">
        <f t="shared" si="91"/>
        <v>0</v>
      </c>
      <c r="F148" s="750"/>
      <c r="G148" s="769"/>
      <c r="H148" s="750"/>
      <c r="I148" s="769"/>
      <c r="J148" s="750"/>
      <c r="K148" s="769"/>
      <c r="L148" s="750"/>
      <c r="M148" s="769"/>
      <c r="N148" s="750"/>
      <c r="O148" s="769"/>
      <c r="P148" s="750"/>
      <c r="Q148" s="769"/>
      <c r="R148" s="750"/>
      <c r="S148" s="769"/>
      <c r="T148" s="750"/>
      <c r="U148" s="769"/>
      <c r="V148" s="750"/>
      <c r="W148" s="769"/>
      <c r="X148" s="750"/>
      <c r="Y148" s="769"/>
      <c r="Z148" s="750"/>
      <c r="AA148" s="769"/>
      <c r="AB148" s="750"/>
      <c r="AC148" s="769"/>
      <c r="AD148" s="750"/>
      <c r="AE148" s="769"/>
      <c r="AF148" s="750"/>
      <c r="AG148" s="769"/>
      <c r="AH148" s="750"/>
      <c r="AI148" s="769"/>
      <c r="AJ148" s="750"/>
      <c r="AK148" s="769"/>
      <c r="AL148" s="750"/>
      <c r="AM148" s="752"/>
      <c r="AN148" s="751"/>
      <c r="AO148" s="699"/>
      <c r="AP148" s="752"/>
      <c r="AQ148" s="751"/>
      <c r="AR148" s="769"/>
      <c r="AS148" t="str">
        <f>CA148&amp;CB148</f>
        <v/>
      </c>
      <c r="CA148" s="263"/>
      <c r="CB148" s="18" t="str">
        <f t="shared" si="92"/>
        <v/>
      </c>
      <c r="CC148" s="18" t="str">
        <f t="shared" si="93"/>
        <v/>
      </c>
      <c r="CO148" s="69"/>
      <c r="CP148" s="69">
        <f t="shared" si="94"/>
        <v>0</v>
      </c>
      <c r="CQ148" s="69">
        <f t="shared" si="94"/>
        <v>0</v>
      </c>
    </row>
    <row r="149" spans="1:95" x14ac:dyDescent="0.25">
      <c r="A149" s="3037"/>
      <c r="B149" s="70" t="s">
        <v>179</v>
      </c>
      <c r="C149" s="266">
        <f>SUM(D149:E149)</f>
        <v>0</v>
      </c>
      <c r="D149" s="267">
        <f>SUM(F149+H149+J149+L149+N149+P149+R149+T149+V149+X149+Z149+AB149+AD149+AF149+AH149+AJ149+AL149)</f>
        <v>0</v>
      </c>
      <c r="E149" s="271">
        <f t="shared" si="91"/>
        <v>0</v>
      </c>
      <c r="F149" s="30"/>
      <c r="G149" s="37"/>
      <c r="H149" s="30"/>
      <c r="I149" s="37"/>
      <c r="J149" s="30"/>
      <c r="K149" s="37"/>
      <c r="L149" s="30"/>
      <c r="M149" s="37"/>
      <c r="N149" s="30"/>
      <c r="O149" s="37"/>
      <c r="P149" s="30"/>
      <c r="Q149" s="37"/>
      <c r="R149" s="30"/>
      <c r="S149" s="37"/>
      <c r="T149" s="30"/>
      <c r="U149" s="37"/>
      <c r="V149" s="30"/>
      <c r="W149" s="37"/>
      <c r="X149" s="30"/>
      <c r="Y149" s="37"/>
      <c r="Z149" s="30"/>
      <c r="AA149" s="37"/>
      <c r="AB149" s="30"/>
      <c r="AC149" s="37"/>
      <c r="AD149" s="30"/>
      <c r="AE149" s="37"/>
      <c r="AF149" s="30"/>
      <c r="AG149" s="37"/>
      <c r="AH149" s="30"/>
      <c r="AI149" s="37"/>
      <c r="AJ149" s="30"/>
      <c r="AK149" s="37"/>
      <c r="AL149" s="30"/>
      <c r="AM149" s="220"/>
      <c r="AN149" s="35"/>
      <c r="AO149" s="32"/>
      <c r="AP149" s="220"/>
      <c r="AQ149" s="35"/>
      <c r="AR149" s="37"/>
      <c r="AS149" t="str">
        <f>CA149&amp;CB149</f>
        <v/>
      </c>
      <c r="CA149" s="263"/>
      <c r="CB149" s="18" t="str">
        <f t="shared" si="92"/>
        <v/>
      </c>
      <c r="CC149" s="18" t="str">
        <f t="shared" si="93"/>
        <v/>
      </c>
      <c r="CO149" s="69"/>
      <c r="CP149" s="69">
        <f t="shared" si="94"/>
        <v>0</v>
      </c>
      <c r="CQ149" s="69">
        <f t="shared" si="94"/>
        <v>0</v>
      </c>
    </row>
    <row r="150" spans="1:95" x14ac:dyDescent="0.25">
      <c r="A150" s="3357" t="s">
        <v>180</v>
      </c>
      <c r="B150" s="3358"/>
      <c r="C150" s="217">
        <f>SUM(D150:E150)</f>
        <v>0</v>
      </c>
      <c r="D150" s="272">
        <f t="shared" si="91"/>
        <v>0</v>
      </c>
      <c r="E150" s="720">
        <f>SUM(G150+I150+K150+M150+O150+Q150+S150+U150+W150+Y150+AA150+AC150+AE150+AG150+AI150+AK150+AM150)</f>
        <v>0</v>
      </c>
      <c r="F150" s="91"/>
      <c r="G150" s="716"/>
      <c r="H150" s="91"/>
      <c r="I150" s="716"/>
      <c r="J150" s="91"/>
      <c r="K150" s="716"/>
      <c r="L150" s="91"/>
      <c r="M150" s="716"/>
      <c r="N150" s="91"/>
      <c r="O150" s="716"/>
      <c r="P150" s="91"/>
      <c r="Q150" s="716"/>
      <c r="R150" s="91"/>
      <c r="S150" s="716"/>
      <c r="T150" s="91"/>
      <c r="U150" s="716"/>
      <c r="V150" s="91"/>
      <c r="W150" s="716"/>
      <c r="X150" s="91"/>
      <c r="Y150" s="716"/>
      <c r="Z150" s="91"/>
      <c r="AA150" s="716"/>
      <c r="AB150" s="91"/>
      <c r="AC150" s="716"/>
      <c r="AD150" s="91"/>
      <c r="AE150" s="716"/>
      <c r="AF150" s="91"/>
      <c r="AG150" s="716"/>
      <c r="AH150" s="91"/>
      <c r="AI150" s="716"/>
      <c r="AJ150" s="91"/>
      <c r="AK150" s="716"/>
      <c r="AL150" s="91"/>
      <c r="AM150" s="718"/>
      <c r="AN150" s="95"/>
      <c r="AO150" s="92"/>
      <c r="AP150" s="718"/>
      <c r="AQ150" s="95"/>
      <c r="AR150" s="716"/>
      <c r="AS150" t="str">
        <f>CA150&amp;CB150</f>
        <v/>
      </c>
      <c r="CA150" s="263"/>
      <c r="CB150" s="18" t="str">
        <f t="shared" si="92"/>
        <v/>
      </c>
      <c r="CC150" s="18" t="str">
        <f t="shared" si="93"/>
        <v/>
      </c>
      <c r="CO150" s="69"/>
      <c r="CP150" s="69">
        <f t="shared" si="94"/>
        <v>0</v>
      </c>
      <c r="CQ150" s="69">
        <f t="shared" si="94"/>
        <v>0</v>
      </c>
    </row>
    <row r="151" spans="1:95" s="56" customFormat="1" ht="12" x14ac:dyDescent="0.2">
      <c r="A151" s="657" t="s">
        <v>181</v>
      </c>
      <c r="B151" s="657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843"/>
      <c r="N151" s="844"/>
      <c r="O151" s="845"/>
    </row>
    <row r="152" spans="1:95" ht="15" customHeight="1" x14ac:dyDescent="0.25">
      <c r="A152" s="3359" t="s">
        <v>3</v>
      </c>
      <c r="B152" s="2987"/>
      <c r="C152" s="3351" t="s">
        <v>91</v>
      </c>
      <c r="D152" s="3360"/>
      <c r="E152" s="3352"/>
      <c r="F152" s="3351" t="s">
        <v>63</v>
      </c>
      <c r="G152" s="3352"/>
      <c r="H152" s="3351" t="s">
        <v>148</v>
      </c>
      <c r="I152" s="3352"/>
      <c r="J152" s="3351" t="s">
        <v>149</v>
      </c>
      <c r="K152" s="3352"/>
      <c r="L152" s="3351" t="s">
        <v>150</v>
      </c>
      <c r="M152" s="3353"/>
      <c r="N152" s="3354" t="s">
        <v>12</v>
      </c>
      <c r="O152" s="2987" t="s">
        <v>13</v>
      </c>
    </row>
    <row r="153" spans="1:95" x14ac:dyDescent="0.25">
      <c r="A153" s="3300"/>
      <c r="B153" s="3269"/>
      <c r="C153" s="846" t="s">
        <v>120</v>
      </c>
      <c r="D153" s="847" t="s">
        <v>79</v>
      </c>
      <c r="E153" s="848" t="s">
        <v>121</v>
      </c>
      <c r="F153" s="846" t="s">
        <v>79</v>
      </c>
      <c r="G153" s="848" t="s">
        <v>121</v>
      </c>
      <c r="H153" s="846" t="s">
        <v>79</v>
      </c>
      <c r="I153" s="848" t="s">
        <v>121</v>
      </c>
      <c r="J153" s="846" t="s">
        <v>79</v>
      </c>
      <c r="K153" s="848" t="s">
        <v>121</v>
      </c>
      <c r="L153" s="846" t="s">
        <v>79</v>
      </c>
      <c r="M153" s="849" t="s">
        <v>121</v>
      </c>
      <c r="N153" s="3001"/>
      <c r="O153" s="3269"/>
    </row>
    <row r="154" spans="1:95" x14ac:dyDescent="0.25">
      <c r="A154" s="3355" t="s">
        <v>182</v>
      </c>
      <c r="B154" s="850" t="s">
        <v>183</v>
      </c>
      <c r="C154" s="851">
        <f>SUM(D154:E154)</f>
        <v>0</v>
      </c>
      <c r="D154" s="700">
        <f>SUM(F154+H154+J154+L154)</f>
        <v>0</v>
      </c>
      <c r="E154" s="852">
        <f>SUM(G154+I154+K154+M154)</f>
        <v>0</v>
      </c>
      <c r="F154" s="45"/>
      <c r="G154" s="48"/>
      <c r="H154" s="45"/>
      <c r="I154" s="48"/>
      <c r="J154" s="45"/>
      <c r="K154" s="48"/>
      <c r="L154" s="45"/>
      <c r="M154" s="286"/>
      <c r="N154" s="105"/>
      <c r="O154" s="48"/>
      <c r="P154" t="str">
        <f>CA154&amp;CB154</f>
        <v/>
      </c>
      <c r="CA154" s="18" t="str">
        <f>IF(AND(C154&gt;0,N154="")," * No olvide digitar la variable Pueblos originarios. Digite Cero si no tiene.",IF(N154&gt;C154," * La variable Pueblos originarios No puede ser mayor al Total.",""))</f>
        <v/>
      </c>
      <c r="CB154" s="18" t="str">
        <f>IF(AND(C154&gt;0,O154="")," * No olvide digitar la variable Migrantes. Digite Cero si no tiene.",IF(O154&gt;C154," * La variable Pueblos Migrantes No puede ser mayor al Total.",""))</f>
        <v/>
      </c>
      <c r="CO154" s="69">
        <f>IF(AND($C154&gt;0,N154=""),1,IF(N154&gt;$C154,1,0))</f>
        <v>0</v>
      </c>
      <c r="CP154" s="69">
        <f>IF(AND($C154&gt;0,O154=""),1,IF(O154&gt;$C154,1,0))</f>
        <v>0</v>
      </c>
    </row>
    <row r="155" spans="1:95" x14ac:dyDescent="0.25">
      <c r="A155" s="3307"/>
      <c r="B155" s="75" t="s">
        <v>184</v>
      </c>
      <c r="C155" s="210">
        <f>SUM(D155:E155)</f>
        <v>0</v>
      </c>
      <c r="D155" s="252">
        <f t="shared" ref="D155:E156" si="95">SUM(F155+H155+J155+L155)</f>
        <v>0</v>
      </c>
      <c r="E155" s="287">
        <f t="shared" si="95"/>
        <v>0</v>
      </c>
      <c r="F155" s="45"/>
      <c r="G155" s="48"/>
      <c r="H155" s="45"/>
      <c r="I155" s="48"/>
      <c r="J155" s="45"/>
      <c r="K155" s="48"/>
      <c r="L155" s="45"/>
      <c r="M155" s="286"/>
      <c r="N155" s="105"/>
      <c r="O155" s="48"/>
      <c r="P155" t="str">
        <f>CA155&amp;CB155</f>
        <v/>
      </c>
      <c r="CA155" s="18" t="str">
        <f t="shared" ref="CA155:CA156" si="96">IF(AND(C155&gt;0,N155="")," * No olvide digitar la variable Pueblos originarios. Digite Cero si no tiene.",IF(N155&gt;C155," * La variable Pueblos originarios No puede ser mayor al Total.",""))</f>
        <v/>
      </c>
      <c r="CB155" s="18" t="str">
        <f t="shared" ref="CB155:CB156" si="97">IF(AND(C155&gt;0,O155="")," * No olvide digitar la variable Migrantes. Digite Cero si no tiene.",IF(O155&gt;C155," * La variable Pueblos Migrantes No puede ser mayor al Total.",""))</f>
        <v/>
      </c>
      <c r="CO155" s="69">
        <f t="shared" ref="CO155:CP156" si="98">IF(AND($C155&gt;0,N155=""),1,IF(N155&gt;$C155,1,0))</f>
        <v>0</v>
      </c>
      <c r="CP155" s="69">
        <f t="shared" si="98"/>
        <v>0</v>
      </c>
    </row>
    <row r="156" spans="1:95" x14ac:dyDescent="0.25">
      <c r="A156" s="3307"/>
      <c r="B156" s="288" t="s">
        <v>185</v>
      </c>
      <c r="C156" s="256">
        <f>SUM(D156:E156)</f>
        <v>0</v>
      </c>
      <c r="D156" s="257">
        <f t="shared" si="95"/>
        <v>0</v>
      </c>
      <c r="E156" s="270">
        <f t="shared" si="95"/>
        <v>0</v>
      </c>
      <c r="F156" s="45"/>
      <c r="G156" s="48"/>
      <c r="H156" s="45"/>
      <c r="I156" s="48"/>
      <c r="J156" s="45"/>
      <c r="K156" s="48"/>
      <c r="L156" s="45"/>
      <c r="M156" s="286"/>
      <c r="N156" s="105"/>
      <c r="O156" s="48"/>
      <c r="P156" t="str">
        <f>CA156&amp;CB156</f>
        <v/>
      </c>
      <c r="CA156" s="18" t="str">
        <f t="shared" si="96"/>
        <v/>
      </c>
      <c r="CB156" s="18" t="str">
        <f t="shared" si="97"/>
        <v/>
      </c>
      <c r="CO156" s="69">
        <f t="shared" si="98"/>
        <v>0</v>
      </c>
      <c r="CP156" s="69">
        <f t="shared" si="98"/>
        <v>0</v>
      </c>
    </row>
    <row r="157" spans="1:95" s="294" customFormat="1" ht="11.25" x14ac:dyDescent="0.2">
      <c r="A157" s="3356" t="s">
        <v>186</v>
      </c>
      <c r="B157" s="3356"/>
      <c r="C157" s="853">
        <f>SUM(C154:C156)</f>
        <v>0</v>
      </c>
      <c r="D157" s="854">
        <f>SUM(D154:D156)</f>
        <v>0</v>
      </c>
      <c r="E157" s="855">
        <f>SUM(E154:E156)</f>
        <v>0</v>
      </c>
      <c r="F157" s="853">
        <f>SUM(F154:F156)</f>
        <v>0</v>
      </c>
      <c r="G157" s="855">
        <f t="shared" ref="G157:M157" si="99">SUM(G154:G156)</f>
        <v>0</v>
      </c>
      <c r="H157" s="853">
        <f t="shared" si="99"/>
        <v>0</v>
      </c>
      <c r="I157" s="855">
        <f t="shared" si="99"/>
        <v>0</v>
      </c>
      <c r="J157" s="853">
        <f t="shared" si="99"/>
        <v>0</v>
      </c>
      <c r="K157" s="855">
        <f t="shared" si="99"/>
        <v>0</v>
      </c>
      <c r="L157" s="853">
        <f t="shared" si="99"/>
        <v>0</v>
      </c>
      <c r="M157" s="856">
        <f t="shared" si="99"/>
        <v>0</v>
      </c>
      <c r="N157" s="857">
        <f>SUM(N154:N156)</f>
        <v>0</v>
      </c>
      <c r="O157" s="855">
        <f>SUM(O154:O156)</f>
        <v>0</v>
      </c>
    </row>
    <row r="158" spans="1:95" x14ac:dyDescent="0.25">
      <c r="A158" s="3355" t="s">
        <v>187</v>
      </c>
      <c r="B158" s="101" t="s">
        <v>188</v>
      </c>
      <c r="C158" s="249">
        <f>SUM(D158:E158)</f>
        <v>0</v>
      </c>
      <c r="D158" s="250">
        <f t="shared" ref="D158:E161" si="100">SUM(F158+H158+J158+L158)</f>
        <v>0</v>
      </c>
      <c r="E158" s="295">
        <f t="shared" si="100"/>
        <v>0</v>
      </c>
      <c r="F158" s="45"/>
      <c r="G158" s="48"/>
      <c r="H158" s="45"/>
      <c r="I158" s="48"/>
      <c r="J158" s="45"/>
      <c r="K158" s="48"/>
      <c r="L158" s="45"/>
      <c r="M158" s="286"/>
      <c r="N158" s="105"/>
      <c r="O158" s="48"/>
      <c r="P158" t="str">
        <f>CA158&amp;CB158</f>
        <v/>
      </c>
      <c r="CA158" s="18" t="str">
        <f>IF(AND(C158&gt;0,N158="")," * No olvide digitar la variable Pueblos originarios. Digite Cero si no tiene.",IF(N158&gt;C158," * La variable Pueblos originarios No puede ser mayor al Total.",""))</f>
        <v/>
      </c>
      <c r="CB158" s="18" t="str">
        <f>IF(AND(C158&gt;0,O158=""),"  * No olvide digitar la variable Migrantes. Digite Cero si no tiene.",IF(O158&gt;C158,"  * La variable Pueblos Migrantes No puede ser mayor al Total.",""))</f>
        <v/>
      </c>
      <c r="CO158" s="69">
        <f t="shared" ref="CO158:CP161" si="101">IF(AND($C158&gt;0,N158=""),1,IF(N158&gt;$C158,1,0))</f>
        <v>0</v>
      </c>
      <c r="CP158" s="69">
        <f t="shared" si="101"/>
        <v>0</v>
      </c>
    </row>
    <row r="159" spans="1:95" x14ac:dyDescent="0.25">
      <c r="A159" s="3307"/>
      <c r="B159" s="75" t="s">
        <v>189</v>
      </c>
      <c r="C159" s="210">
        <f>SUM(D159:E159)</f>
        <v>0</v>
      </c>
      <c r="D159" s="252">
        <f t="shared" si="100"/>
        <v>0</v>
      </c>
      <c r="E159" s="287">
        <f t="shared" si="100"/>
        <v>0</v>
      </c>
      <c r="F159" s="22"/>
      <c r="G159" s="28"/>
      <c r="H159" s="22"/>
      <c r="I159" s="28"/>
      <c r="J159" s="22"/>
      <c r="K159" s="28"/>
      <c r="L159" s="22"/>
      <c r="M159" s="213"/>
      <c r="N159" s="27"/>
      <c r="O159" s="28"/>
      <c r="P159" t="str">
        <f>CA159&amp;CB159</f>
        <v/>
      </c>
      <c r="CA159" s="18" t="str">
        <f>IF(AND(C159&gt;0,N159=""),"  * No olvide digitar la variable Pueblos originarios. Digite Cero si no tiene.",IF(N159&gt;C159,"  * La variable Pueblos originarios No puede ser mayor al Total.",""))</f>
        <v/>
      </c>
      <c r="CB159" s="18" t="str">
        <f>IF(AND(C159&gt;0,O159=""),"  * No olvide digitar la variable Migrantes. Digite Cero si no tiene.",IF(O159&gt;C159,"  * La variable Pueblos Migrantes No puede ser mayor al Total.",""))</f>
        <v/>
      </c>
      <c r="CO159" s="69">
        <f t="shared" si="101"/>
        <v>0</v>
      </c>
      <c r="CP159" s="69">
        <f t="shared" si="101"/>
        <v>0</v>
      </c>
    </row>
    <row r="160" spans="1:95" x14ac:dyDescent="0.25">
      <c r="A160" s="3307"/>
      <c r="B160" s="75" t="s">
        <v>190</v>
      </c>
      <c r="C160" s="210">
        <f>SUM(D160:E160)</f>
        <v>0</v>
      </c>
      <c r="D160" s="252">
        <f t="shared" si="100"/>
        <v>0</v>
      </c>
      <c r="E160" s="287">
        <f t="shared" si="100"/>
        <v>0</v>
      </c>
      <c r="F160" s="22"/>
      <c r="G160" s="28"/>
      <c r="H160" s="22"/>
      <c r="I160" s="28"/>
      <c r="J160" s="22"/>
      <c r="K160" s="28"/>
      <c r="L160" s="22"/>
      <c r="M160" s="213"/>
      <c r="N160" s="27"/>
      <c r="O160" s="28"/>
      <c r="P160" t="str">
        <f>CA160&amp;CB160</f>
        <v/>
      </c>
      <c r="CA160" s="18" t="str">
        <f>IF(AND(C160&gt;0,N160=""),"  * No olvide digitar la variable Pueblos originarios. Digite Cero si no tiene.",IF(N160&gt;C160,"  * La variable Pueblos originarios No puede ser mayor al Total.",""))</f>
        <v/>
      </c>
      <c r="CB160" s="18" t="str">
        <f>IF(AND(C160&gt;0,O160=""),"  * No olvide digitar la variable Migrantes. Digite Cero si no tiene.",IF(O160&gt;C160,"  * La variable Pueblos Migrantes No puede ser mayor al Total.",""))</f>
        <v/>
      </c>
      <c r="CO160" s="69">
        <f t="shared" si="101"/>
        <v>0</v>
      </c>
      <c r="CP160" s="69">
        <f t="shared" si="101"/>
        <v>0</v>
      </c>
    </row>
    <row r="161" spans="1:94" x14ac:dyDescent="0.25">
      <c r="A161" s="3037"/>
      <c r="B161" s="296" t="s">
        <v>191</v>
      </c>
      <c r="C161" s="256">
        <f>SUM(D161:E161)</f>
        <v>0</v>
      </c>
      <c r="D161" s="257">
        <f t="shared" si="100"/>
        <v>0</v>
      </c>
      <c r="E161" s="270">
        <f t="shared" si="100"/>
        <v>0</v>
      </c>
      <c r="F161" s="49"/>
      <c r="G161" s="52"/>
      <c r="H161" s="49"/>
      <c r="I161" s="52"/>
      <c r="J161" s="49"/>
      <c r="K161" s="52"/>
      <c r="L161" s="49"/>
      <c r="M161" s="264"/>
      <c r="N161" s="254"/>
      <c r="O161" s="52"/>
      <c r="P161" t="str">
        <f>CA161&amp;CB161</f>
        <v/>
      </c>
      <c r="CA161" s="18" t="str">
        <f>IF(AND(C161&gt;0,N161=""),"  * No olvide digitar la variable Pueblos originarios. Digite Cero si no tiene.",IF(N161&gt;C161,"  * La variable Pueblos originarios No puede ser mayor al Total.",""))</f>
        <v/>
      </c>
      <c r="CB161" s="18" t="str">
        <f>IF(AND(C161&gt;0,O161=""),"  * No olvide digitar la variable Migrantes. Digite Cero si no tiene.",IF(O161&gt;C161,"  * La variable Pueblos Migrantes No puede ser mayor al Total.",""))</f>
        <v/>
      </c>
      <c r="CO161" s="69">
        <f t="shared" si="101"/>
        <v>0</v>
      </c>
      <c r="CP161" s="69">
        <f t="shared" si="101"/>
        <v>0</v>
      </c>
    </row>
    <row r="162" spans="1:94" s="294" customFormat="1" ht="11.25" x14ac:dyDescent="0.2">
      <c r="A162" s="3154" t="s">
        <v>186</v>
      </c>
      <c r="B162" s="3356"/>
      <c r="C162" s="853">
        <f>SUM(C158:C161)</f>
        <v>0</v>
      </c>
      <c r="D162" s="854">
        <f>SUM(D158:D161)</f>
        <v>0</v>
      </c>
      <c r="E162" s="855">
        <f>SUM(E158:E161)</f>
        <v>0</v>
      </c>
      <c r="F162" s="853">
        <f>SUM(F158:F161)</f>
        <v>0</v>
      </c>
      <c r="G162" s="855">
        <f t="shared" ref="G162:M162" si="102">SUM(G158:G161)</f>
        <v>0</v>
      </c>
      <c r="H162" s="853">
        <f t="shared" si="102"/>
        <v>0</v>
      </c>
      <c r="I162" s="855">
        <f t="shared" si="102"/>
        <v>0</v>
      </c>
      <c r="J162" s="853">
        <f t="shared" si="102"/>
        <v>0</v>
      </c>
      <c r="K162" s="855">
        <f t="shared" si="102"/>
        <v>0</v>
      </c>
      <c r="L162" s="853">
        <f t="shared" si="102"/>
        <v>0</v>
      </c>
      <c r="M162" s="856">
        <f t="shared" si="102"/>
        <v>0</v>
      </c>
      <c r="N162" s="857">
        <f>SUM(N158:N161)</f>
        <v>0</v>
      </c>
      <c r="O162" s="855">
        <f>SUM(O158:O161)</f>
        <v>0</v>
      </c>
    </row>
    <row r="163" spans="1:94" x14ac:dyDescent="0.25">
      <c r="A163" s="3154" t="s">
        <v>192</v>
      </c>
      <c r="B163" s="3154"/>
      <c r="C163" s="217">
        <f>SUM(C157+C162)</f>
        <v>0</v>
      </c>
      <c r="D163" s="272">
        <f>SUM(D157+D162)</f>
        <v>0</v>
      </c>
      <c r="E163" s="720">
        <f>SUM(E157+E162)</f>
        <v>0</v>
      </c>
      <c r="F163" s="217">
        <f>SUM(F157+F162)</f>
        <v>0</v>
      </c>
      <c r="G163" s="720">
        <f>SUM(G157+G162)</f>
        <v>0</v>
      </c>
      <c r="H163" s="217">
        <f t="shared" ref="H163:M163" si="103">SUM(H157+H162)</f>
        <v>0</v>
      </c>
      <c r="I163" s="720">
        <f t="shared" si="103"/>
        <v>0</v>
      </c>
      <c r="J163" s="217">
        <f t="shared" si="103"/>
        <v>0</v>
      </c>
      <c r="K163" s="720">
        <f t="shared" si="103"/>
        <v>0</v>
      </c>
      <c r="L163" s="217">
        <f t="shared" si="103"/>
        <v>0</v>
      </c>
      <c r="M163" s="748">
        <f t="shared" si="103"/>
        <v>0</v>
      </c>
      <c r="N163" s="298">
        <f>SUM(N157+N162)</f>
        <v>0</v>
      </c>
      <c r="O163" s="720">
        <f>SUM(O157+O162)</f>
        <v>0</v>
      </c>
    </row>
    <row r="164" spans="1:94" s="56" customFormat="1" ht="12" x14ac:dyDescent="0.2">
      <c r="A164" s="657" t="s">
        <v>193</v>
      </c>
      <c r="B164" s="657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858"/>
      <c r="R164" s="859"/>
    </row>
    <row r="165" spans="1:94" ht="15" customHeight="1" x14ac:dyDescent="0.25">
      <c r="A165" s="3362" t="s">
        <v>3</v>
      </c>
      <c r="B165" s="2987"/>
      <c r="C165" s="3351" t="s">
        <v>91</v>
      </c>
      <c r="D165" s="3360"/>
      <c r="E165" s="3352"/>
      <c r="F165" s="3351" t="s">
        <v>63</v>
      </c>
      <c r="G165" s="3352"/>
      <c r="H165" s="3351" t="s">
        <v>148</v>
      </c>
      <c r="I165" s="3352"/>
      <c r="J165" s="3351" t="s">
        <v>149</v>
      </c>
      <c r="K165" s="3352"/>
      <c r="L165" s="3351" t="s">
        <v>150</v>
      </c>
      <c r="M165" s="3353"/>
      <c r="N165" s="3361" t="s">
        <v>163</v>
      </c>
      <c r="O165" s="3360"/>
      <c r="P165" s="3353"/>
      <c r="Q165" s="3354" t="s">
        <v>12</v>
      </c>
      <c r="R165" s="2987" t="s">
        <v>13</v>
      </c>
    </row>
    <row r="166" spans="1:94" x14ac:dyDescent="0.25">
      <c r="A166" s="3300"/>
      <c r="B166" s="3269"/>
      <c r="C166" s="846" t="s">
        <v>120</v>
      </c>
      <c r="D166" s="847" t="s">
        <v>79</v>
      </c>
      <c r="E166" s="848" t="s">
        <v>121</v>
      </c>
      <c r="F166" s="846" t="s">
        <v>79</v>
      </c>
      <c r="G166" s="848" t="s">
        <v>121</v>
      </c>
      <c r="H166" s="846" t="s">
        <v>79</v>
      </c>
      <c r="I166" s="848" t="s">
        <v>121</v>
      </c>
      <c r="J166" s="846" t="s">
        <v>79</v>
      </c>
      <c r="K166" s="848" t="s">
        <v>121</v>
      </c>
      <c r="L166" s="846" t="s">
        <v>79</v>
      </c>
      <c r="M166" s="860" t="s">
        <v>121</v>
      </c>
      <c r="N166" s="861" t="s">
        <v>164</v>
      </c>
      <c r="O166" s="847" t="s">
        <v>165</v>
      </c>
      <c r="P166" s="849" t="s">
        <v>166</v>
      </c>
      <c r="Q166" s="3001"/>
      <c r="R166" s="3269"/>
    </row>
    <row r="167" spans="1:94" x14ac:dyDescent="0.25">
      <c r="A167" s="3355" t="s">
        <v>182</v>
      </c>
      <c r="B167" s="862" t="s">
        <v>183</v>
      </c>
      <c r="C167" s="863">
        <f>SUM(D167:E167)</f>
        <v>0</v>
      </c>
      <c r="D167" s="698">
        <f t="shared" ref="D167:E169" si="104">SUM(F167+H167+J167+L167)</f>
        <v>0</v>
      </c>
      <c r="E167" s="864">
        <f t="shared" si="104"/>
        <v>0</v>
      </c>
      <c r="F167" s="865"/>
      <c r="G167" s="866"/>
      <c r="H167" s="865"/>
      <c r="I167" s="866"/>
      <c r="J167" s="865"/>
      <c r="K167" s="866"/>
      <c r="L167" s="865"/>
      <c r="M167" s="867"/>
      <c r="N167" s="868"/>
      <c r="O167" s="699"/>
      <c r="P167" s="869"/>
      <c r="Q167" s="868"/>
      <c r="R167" s="866"/>
      <c r="S167" t="str">
        <f>CA167&amp;CB167&amp;CC167</f>
        <v/>
      </c>
      <c r="CA167" s="18" t="str">
        <f>IF(AND(C167&gt;0,Q167=""),"  * No olvide digitar la variable Pueblos originarios. Digite Cero si no tiene.",IF(Q167&gt;C167," * La variable Pueblos originarios No puede ser mayor al Total.",""))</f>
        <v/>
      </c>
      <c r="CB167" s="18" t="str">
        <f>IF(AND(C167&gt;0,R167=""),"   * No olvide digitar la variable Migrantes. Digite Cero si no tiene.",IF(R167&gt;C167," *  La variable Migrantes No puede ser mayor al Total.",""))</f>
        <v/>
      </c>
      <c r="CO167" s="69">
        <f>IF(AND(C167&gt;0,Q167=""),1,IF(Q167&gt;C167,1,0))</f>
        <v>0</v>
      </c>
      <c r="CP167" s="69">
        <f>IF(AND(C167&gt;0,R167=""),1,IF(R167&gt;C167,1,0))</f>
        <v>0</v>
      </c>
    </row>
    <row r="168" spans="1:94" x14ac:dyDescent="0.25">
      <c r="A168" s="3307"/>
      <c r="B168" s="75" t="s">
        <v>184</v>
      </c>
      <c r="C168" s="317">
        <f>SUM(D168:E168)</f>
        <v>0</v>
      </c>
      <c r="D168" s="318">
        <f t="shared" si="104"/>
        <v>0</v>
      </c>
      <c r="E168" s="319">
        <f t="shared" si="104"/>
        <v>0</v>
      </c>
      <c r="F168" s="22"/>
      <c r="G168" s="28"/>
      <c r="H168" s="22"/>
      <c r="I168" s="28"/>
      <c r="J168" s="22"/>
      <c r="K168" s="28"/>
      <c r="L168" s="22"/>
      <c r="M168" s="216"/>
      <c r="N168" s="27"/>
      <c r="O168" s="24"/>
      <c r="P168" s="213"/>
      <c r="Q168" s="27"/>
      <c r="R168" s="28"/>
      <c r="S168" t="str">
        <f>CA168&amp;CB168&amp;CC168</f>
        <v/>
      </c>
      <c r="CA168" s="18" t="str">
        <f>IF(AND(C168&gt;0,Q168=""),"   * No olvide digitar la variable Pueblos originarios. Digite Cero si no tiene.",IF(Q168&gt;C168," *  La variable Pueblos originarios No puede ser mayor al Total.",""))</f>
        <v/>
      </c>
      <c r="CB168" s="18" t="str">
        <f>IF(AND(C168&gt;0,R168=""),"   * No olvide digitar la variable Migrantes. Digite Cero si no tiene.",IF(R168&gt;C168," *  La variable Migrantes No puede ser mayor al Total.",""))</f>
        <v/>
      </c>
      <c r="CO168" s="69">
        <f>IF(AND(C168&gt;0,Q168=""),1,IF(Q168&gt;C168,1,0))</f>
        <v>0</v>
      </c>
      <c r="CP168" s="69">
        <f>IF(AND(C168&gt;0,R168=""),1,IF(R168&gt;C168,1,0))</f>
        <v>0</v>
      </c>
    </row>
    <row r="169" spans="1:94" x14ac:dyDescent="0.25">
      <c r="A169" s="3307"/>
      <c r="B169" s="288" t="s">
        <v>185</v>
      </c>
      <c r="C169" s="320">
        <f>SUM(D169:E169)</f>
        <v>0</v>
      </c>
      <c r="D169" s="321">
        <f t="shared" si="104"/>
        <v>0</v>
      </c>
      <c r="E169" s="322">
        <f t="shared" si="104"/>
        <v>0</v>
      </c>
      <c r="F169" s="49"/>
      <c r="G169" s="52"/>
      <c r="H169" s="49"/>
      <c r="I169" s="52"/>
      <c r="J169" s="49"/>
      <c r="K169" s="52"/>
      <c r="L169" s="49"/>
      <c r="M169" s="323"/>
      <c r="N169" s="254"/>
      <c r="O169" s="265"/>
      <c r="P169" s="264"/>
      <c r="Q169" s="254"/>
      <c r="R169" s="52"/>
      <c r="S169" t="str">
        <f>CA169&amp;CB169&amp;CC169</f>
        <v/>
      </c>
      <c r="CA169" s="18" t="str">
        <f>IF(AND(C169&gt;0,Q169=""),"   * No olvide digitar la variable Pueblos originarios. Digite Cero si no tiene.",IF(Q169&gt;C169," *  La variable Pueblos originarios No puede ser mayor al Total.",""))</f>
        <v/>
      </c>
      <c r="CB169" s="18" t="str">
        <f>IF(AND(C169&gt;0,R169=""),"   * No olvide digitar la variable Migrantes. Digite Cero si no tiene.",IF(R169&gt;C169," *  La variable Migrantes No puede ser mayor al Total.",""))</f>
        <v/>
      </c>
      <c r="CO169" s="69">
        <f>IF(AND(C169&gt;0,Q169=""),1,IF(Q169&gt;C169,1,0))</f>
        <v>0</v>
      </c>
      <c r="CP169" s="69">
        <f>IF(AND(C169&gt;0,R169=""),1,IF(R169&gt;C169,1,0))</f>
        <v>0</v>
      </c>
    </row>
    <row r="170" spans="1:94" x14ac:dyDescent="0.25">
      <c r="A170" s="3363" t="s">
        <v>186</v>
      </c>
      <c r="B170" s="3363"/>
      <c r="C170" s="870">
        <f>SUM(C167:C169)</f>
        <v>0</v>
      </c>
      <c r="D170" s="871">
        <f>SUM(D167:D169)</f>
        <v>0</v>
      </c>
      <c r="E170" s="872">
        <f>SUM(E167:E169)</f>
        <v>0</v>
      </c>
      <c r="F170" s="870">
        <f>SUM(F167:F169)</f>
        <v>0</v>
      </c>
      <c r="G170" s="872">
        <f t="shared" ref="G170:P170" si="105">SUM(G167:G169)</f>
        <v>0</v>
      </c>
      <c r="H170" s="870">
        <f t="shared" si="105"/>
        <v>0</v>
      </c>
      <c r="I170" s="872">
        <f t="shared" si="105"/>
        <v>0</v>
      </c>
      <c r="J170" s="870">
        <f t="shared" si="105"/>
        <v>0</v>
      </c>
      <c r="K170" s="872">
        <f t="shared" si="105"/>
        <v>0</v>
      </c>
      <c r="L170" s="870">
        <f t="shared" si="105"/>
        <v>0</v>
      </c>
      <c r="M170" s="873">
        <f t="shared" si="105"/>
        <v>0</v>
      </c>
      <c r="N170" s="874">
        <f t="shared" si="105"/>
        <v>0</v>
      </c>
      <c r="O170" s="871">
        <f t="shared" si="105"/>
        <v>0</v>
      </c>
      <c r="P170" s="875">
        <f t="shared" si="105"/>
        <v>0</v>
      </c>
      <c r="Q170" s="874">
        <f>SUM(Q167:Q169)</f>
        <v>0</v>
      </c>
      <c r="R170" s="872">
        <f>SUM(R167:R169)</f>
        <v>0</v>
      </c>
    </row>
    <row r="171" spans="1:94" x14ac:dyDescent="0.25">
      <c r="A171" s="3364" t="s">
        <v>187</v>
      </c>
      <c r="B171" s="101" t="s">
        <v>188</v>
      </c>
      <c r="C171" s="330">
        <f>SUM(D171:E171)</f>
        <v>0</v>
      </c>
      <c r="D171" s="331">
        <f>SUM(F171+H171+J171+L171)</f>
        <v>0</v>
      </c>
      <c r="E171" s="332">
        <f>SUM(G171+I171+K171+M171)</f>
        <v>0</v>
      </c>
      <c r="F171" s="45"/>
      <c r="G171" s="48"/>
      <c r="H171" s="45"/>
      <c r="I171" s="48"/>
      <c r="J171" s="45"/>
      <c r="K171" s="48"/>
      <c r="L171" s="45"/>
      <c r="M171" s="333"/>
      <c r="N171" s="105"/>
      <c r="O171" s="102"/>
      <c r="P171" s="286"/>
      <c r="Q171" s="105"/>
      <c r="R171" s="48"/>
      <c r="S171" t="str">
        <f>CA171&amp;CB171&amp;CC171</f>
        <v/>
      </c>
      <c r="CA171" s="18" t="str">
        <f>IF(AND(C171&gt;0,Q171=""),"   * No olvide digitar la variable Pueblos originarios. Digite Cero si no tiene.",IF(Q171&gt;C171," *  La variable Pueblos originarios No puede ser mayor al Total.",""))</f>
        <v/>
      </c>
      <c r="CB171" s="18" t="str">
        <f>IF(AND(C171&gt;0,R171=""),"   * No olvide digitar la variable Migrantes. Digite Cero si no tiene.",IF(R171&gt;C171," *  La variable Migrantes No puede ser mayor al Total.",""))</f>
        <v/>
      </c>
      <c r="CO171" s="69">
        <f>IF(AND(C171&gt;0,Q171=""),1,IF(Q171&gt;C171,1,0))</f>
        <v>0</v>
      </c>
      <c r="CP171" s="69">
        <f>IF(AND(C171&gt;0,R171=""),1,IF(R171&gt;C171,1,0))</f>
        <v>0</v>
      </c>
    </row>
    <row r="172" spans="1:94" x14ac:dyDescent="0.25">
      <c r="A172" s="3307"/>
      <c r="B172" s="75" t="s">
        <v>189</v>
      </c>
      <c r="C172" s="317">
        <f>SUM(D172:E172)</f>
        <v>0</v>
      </c>
      <c r="D172" s="318">
        <f t="shared" ref="D172:E174" si="106">SUM(F172+H172+J172+L172)</f>
        <v>0</v>
      </c>
      <c r="E172" s="319">
        <f t="shared" si="106"/>
        <v>0</v>
      </c>
      <c r="F172" s="22"/>
      <c r="G172" s="28"/>
      <c r="H172" s="22"/>
      <c r="I172" s="28"/>
      <c r="J172" s="22"/>
      <c r="K172" s="28"/>
      <c r="L172" s="22"/>
      <c r="M172" s="216"/>
      <c r="N172" s="27"/>
      <c r="O172" s="24"/>
      <c r="P172" s="213"/>
      <c r="Q172" s="27"/>
      <c r="R172" s="28"/>
      <c r="S172" t="str">
        <f>CA172&amp;CB172&amp;CC172</f>
        <v/>
      </c>
      <c r="CA172" s="18" t="str">
        <f>IF(AND(C172&gt;0,Q172=""),"   * No olvide digitar la variable Pueblos originarios. Digite Cero si no tiene.",IF(Q172&gt;C172," *  La variable Pueblos originarios No puede ser mayor al Total.",""))</f>
        <v/>
      </c>
      <c r="CB172" s="18" t="str">
        <f>IF(AND(C172&gt;0,R172=""),"   * No olvide digitar la variable Migrantes. Digite Cero si no tiene.",IF(R172&gt;C172," *  La variable Migrantes No puede ser mayor al Total.",""))</f>
        <v/>
      </c>
      <c r="CO172" s="69">
        <f>IF(AND(C172&gt;0,Q172=""),1,IF(Q172&gt;C172,1,0))</f>
        <v>0</v>
      </c>
      <c r="CP172" s="69">
        <f>IF(AND(C172&gt;0,R172=""),1,IF(R172&gt;C172,1,0))</f>
        <v>0</v>
      </c>
    </row>
    <row r="173" spans="1:94" x14ac:dyDescent="0.25">
      <c r="A173" s="3307"/>
      <c r="B173" s="75" t="s">
        <v>190</v>
      </c>
      <c r="C173" s="317">
        <f>SUM(D173:E173)</f>
        <v>0</v>
      </c>
      <c r="D173" s="318">
        <f t="shared" si="106"/>
        <v>0</v>
      </c>
      <c r="E173" s="319">
        <f t="shared" si="106"/>
        <v>0</v>
      </c>
      <c r="F173" s="22"/>
      <c r="G173" s="28"/>
      <c r="H173" s="22"/>
      <c r="I173" s="28"/>
      <c r="J173" s="22"/>
      <c r="K173" s="28"/>
      <c r="L173" s="22"/>
      <c r="M173" s="216"/>
      <c r="N173" s="27"/>
      <c r="O173" s="24"/>
      <c r="P173" s="213"/>
      <c r="Q173" s="27"/>
      <c r="R173" s="28"/>
      <c r="S173" t="str">
        <f>CA173&amp;CB173&amp;CC173</f>
        <v/>
      </c>
      <c r="CA173" s="18" t="str">
        <f>IF(AND(C173&gt;0,Q173=""),"   * No olvide digitar la variable Pueblos originarios. Digite Cero si no tiene.",IF(Q173&gt;C173," *  La variable Pueblos originarios No puede ser mayor al Total.",""))</f>
        <v/>
      </c>
      <c r="CB173" s="18" t="str">
        <f>IF(AND(C173&gt;0,R173=""),"   * No olvide digitar la variable Migrantes. Digite Cero si no tiene.",IF(R173&gt;C173," *  La variable Migrantes No puede ser mayor al Total.",""))</f>
        <v/>
      </c>
      <c r="CO173" s="69">
        <f>IF(AND(C173&gt;0,Q173=""),1,IF(Q173&gt;C173,1,0))</f>
        <v>0</v>
      </c>
      <c r="CP173" s="69">
        <f>IF(AND(C173&gt;0,R173=""),1,IF(R173&gt;C173,1,0))</f>
        <v>0</v>
      </c>
    </row>
    <row r="174" spans="1:94" x14ac:dyDescent="0.25">
      <c r="A174" s="3037"/>
      <c r="B174" s="296" t="s">
        <v>191</v>
      </c>
      <c r="C174" s="320">
        <f>SUM(D174:E174)</f>
        <v>0</v>
      </c>
      <c r="D174" s="321">
        <f t="shared" si="106"/>
        <v>0</v>
      </c>
      <c r="E174" s="322">
        <f t="shared" si="106"/>
        <v>0</v>
      </c>
      <c r="F174" s="49"/>
      <c r="G174" s="52"/>
      <c r="H174" s="49"/>
      <c r="I174" s="52"/>
      <c r="J174" s="49"/>
      <c r="K174" s="52"/>
      <c r="L174" s="49"/>
      <c r="M174" s="323"/>
      <c r="N174" s="254"/>
      <c r="O174" s="265"/>
      <c r="P174" s="264"/>
      <c r="Q174" s="254"/>
      <c r="R174" s="52"/>
      <c r="S174" t="str">
        <f>CA174&amp;CB174&amp;CC174</f>
        <v/>
      </c>
      <c r="CA174" s="18" t="str">
        <f>IF(AND(C174&gt;0,Q174=""),"   * No olvide digitar la variable Pueblos originarios. Digite Cero si no tiene.",IF(Q174&gt;C174," *  La variable Pueblos originarios No puede ser mayor al Total.",""))</f>
        <v/>
      </c>
      <c r="CB174" s="18" t="str">
        <f>IF(AND(C174&gt;0,R174=""),"   * No olvide digitar la variable Migrantes. Digite Cero si no tiene.",IF(R174&gt;C174," *  La variable Migrantes No puede ser mayor al Total.",""))</f>
        <v/>
      </c>
      <c r="CO174" s="69">
        <f>IF(AND(C174&gt;0,Q174=""),1,IF(Q174&gt;C174,1,0))</f>
        <v>0</v>
      </c>
      <c r="CP174" s="69">
        <f>IF(AND(C174&gt;0,R174=""),1,IF(R174&gt;C174,1,0))</f>
        <v>0</v>
      </c>
    </row>
    <row r="175" spans="1:94" x14ac:dyDescent="0.25">
      <c r="A175" s="3154" t="s">
        <v>186</v>
      </c>
      <c r="B175" s="3363"/>
      <c r="C175" s="870">
        <f>SUM(C171:C174)</f>
        <v>0</v>
      </c>
      <c r="D175" s="871">
        <f>SUM(D171:D174)</f>
        <v>0</v>
      </c>
      <c r="E175" s="872">
        <f>SUM(E171:E174)</f>
        <v>0</v>
      </c>
      <c r="F175" s="870">
        <f>SUM(F171:F174)</f>
        <v>0</v>
      </c>
      <c r="G175" s="872">
        <f t="shared" ref="G175:P175" si="107">SUM(G171:G174)</f>
        <v>0</v>
      </c>
      <c r="H175" s="870">
        <f t="shared" si="107"/>
        <v>0</v>
      </c>
      <c r="I175" s="872">
        <f t="shared" si="107"/>
        <v>0</v>
      </c>
      <c r="J175" s="870">
        <f t="shared" si="107"/>
        <v>0</v>
      </c>
      <c r="K175" s="872">
        <f t="shared" si="107"/>
        <v>0</v>
      </c>
      <c r="L175" s="870">
        <f t="shared" si="107"/>
        <v>0</v>
      </c>
      <c r="M175" s="873">
        <f t="shared" si="107"/>
        <v>0</v>
      </c>
      <c r="N175" s="874">
        <f t="shared" si="107"/>
        <v>0</v>
      </c>
      <c r="O175" s="871">
        <f t="shared" si="107"/>
        <v>0</v>
      </c>
      <c r="P175" s="875">
        <f t="shared" si="107"/>
        <v>0</v>
      </c>
      <c r="Q175" s="874">
        <f>SUM(Q171:Q174)</f>
        <v>0</v>
      </c>
      <c r="R175" s="872">
        <f>SUM(R171:R174)</f>
        <v>0</v>
      </c>
    </row>
    <row r="176" spans="1:94" x14ac:dyDescent="0.25">
      <c r="A176" s="3154" t="s">
        <v>192</v>
      </c>
      <c r="B176" s="3154"/>
      <c r="C176" s="334">
        <f>SUM(C170+C175)</f>
        <v>0</v>
      </c>
      <c r="D176" s="335">
        <f t="shared" ref="D176:P176" si="108">SUM(D170+D175)</f>
        <v>0</v>
      </c>
      <c r="E176" s="719">
        <f t="shared" si="108"/>
        <v>0</v>
      </c>
      <c r="F176" s="334">
        <f t="shared" si="108"/>
        <v>0</v>
      </c>
      <c r="G176" s="719">
        <f t="shared" si="108"/>
        <v>0</v>
      </c>
      <c r="H176" s="334">
        <f t="shared" si="108"/>
        <v>0</v>
      </c>
      <c r="I176" s="719">
        <f t="shared" si="108"/>
        <v>0</v>
      </c>
      <c r="J176" s="334">
        <f t="shared" si="108"/>
        <v>0</v>
      </c>
      <c r="K176" s="719">
        <f t="shared" si="108"/>
        <v>0</v>
      </c>
      <c r="L176" s="334">
        <f t="shared" si="108"/>
        <v>0</v>
      </c>
      <c r="M176" s="753">
        <f t="shared" si="108"/>
        <v>0</v>
      </c>
      <c r="N176" s="338">
        <f t="shared" si="108"/>
        <v>0</v>
      </c>
      <c r="O176" s="335">
        <f t="shared" si="108"/>
        <v>0</v>
      </c>
      <c r="P176" s="754">
        <f t="shared" si="108"/>
        <v>0</v>
      </c>
      <c r="Q176" s="338">
        <f>SUM(Q170+Q175)</f>
        <v>0</v>
      </c>
      <c r="R176" s="719">
        <f>SUM(R170+R175)</f>
        <v>0</v>
      </c>
    </row>
    <row r="177" spans="1:94" s="56" customFormat="1" ht="12" x14ac:dyDescent="0.2">
      <c r="A177" s="657" t="s">
        <v>194</v>
      </c>
      <c r="B177" s="657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</row>
    <row r="178" spans="1:94" ht="15" customHeight="1" x14ac:dyDescent="0.25">
      <c r="A178" s="3362" t="s">
        <v>3</v>
      </c>
      <c r="B178" s="2987"/>
      <c r="C178" s="3370" t="s">
        <v>91</v>
      </c>
      <c r="D178" s="3370"/>
      <c r="E178" s="3371"/>
      <c r="F178" s="3372" t="s">
        <v>62</v>
      </c>
      <c r="G178" s="3371"/>
      <c r="H178" s="3372" t="s">
        <v>63</v>
      </c>
      <c r="I178" s="3371"/>
      <c r="J178" s="3372" t="s">
        <v>148</v>
      </c>
      <c r="K178" s="3371"/>
      <c r="L178" s="3372" t="s">
        <v>149</v>
      </c>
      <c r="M178" s="3371"/>
      <c r="N178" s="3372" t="s">
        <v>150</v>
      </c>
      <c r="O178" s="3373"/>
      <c r="P178" s="3368" t="s">
        <v>12</v>
      </c>
      <c r="Q178" s="2987" t="s">
        <v>13</v>
      </c>
    </row>
    <row r="179" spans="1:94" x14ac:dyDescent="0.25">
      <c r="A179" s="3300"/>
      <c r="B179" s="3269"/>
      <c r="C179" s="876" t="s">
        <v>120</v>
      </c>
      <c r="D179" s="877" t="s">
        <v>79</v>
      </c>
      <c r="E179" s="878" t="s">
        <v>121</v>
      </c>
      <c r="F179" s="876" t="s">
        <v>79</v>
      </c>
      <c r="G179" s="878" t="s">
        <v>121</v>
      </c>
      <c r="H179" s="876" t="s">
        <v>79</v>
      </c>
      <c r="I179" s="878" t="s">
        <v>121</v>
      </c>
      <c r="J179" s="876" t="s">
        <v>79</v>
      </c>
      <c r="K179" s="878" t="s">
        <v>121</v>
      </c>
      <c r="L179" s="876" t="s">
        <v>79</v>
      </c>
      <c r="M179" s="878" t="s">
        <v>121</v>
      </c>
      <c r="N179" s="876" t="s">
        <v>79</v>
      </c>
      <c r="O179" s="879" t="s">
        <v>121</v>
      </c>
      <c r="P179" s="3001"/>
      <c r="Q179" s="3269"/>
    </row>
    <row r="180" spans="1:94" x14ac:dyDescent="0.25">
      <c r="A180" s="3364" t="s">
        <v>195</v>
      </c>
      <c r="B180" s="862" t="s">
        <v>183</v>
      </c>
      <c r="C180" s="880">
        <f>SUM(D180+E180)</f>
        <v>0</v>
      </c>
      <c r="D180" s="700">
        <f>SUM(F180+H180+J180+L180+N180)</f>
        <v>0</v>
      </c>
      <c r="E180" s="881">
        <f>SUM(G180+I180+K180+M180+O180)</f>
        <v>0</v>
      </c>
      <c r="F180" s="865"/>
      <c r="G180" s="866"/>
      <c r="H180" s="865"/>
      <c r="I180" s="866"/>
      <c r="J180" s="865"/>
      <c r="K180" s="866"/>
      <c r="L180" s="865"/>
      <c r="M180" s="866"/>
      <c r="N180" s="865"/>
      <c r="O180" s="701"/>
      <c r="P180" s="868"/>
      <c r="Q180" s="866"/>
      <c r="R180" t="str">
        <f>CA180&amp;CB180</f>
        <v/>
      </c>
      <c r="CA180" s="18" t="str">
        <f>IF(AND(C180&gt;0,P180="")," * No olvide digitar la variable Pueblos originarios. Digite Cero si no tiene.",IF(P180&gt;C180," * La variable Pueblos originarios No puede ser mayor al Total.",""))</f>
        <v/>
      </c>
      <c r="CB180" s="18" t="str">
        <f>IF(AND(C180&gt;0,Q180="")," * No olvide digitar la variable Migrantes. Digite Cero si no tiene.",IF(Q180&gt;C180," * La variable Migrantes No puede ser mayor al Total.",""))</f>
        <v/>
      </c>
      <c r="CO180" s="69">
        <f>IF(AND(C180&gt;0,P180=""),1,IF(P180&gt;C180,1,0))</f>
        <v>0</v>
      </c>
      <c r="CP180" s="69">
        <f>IF(AND(C180&gt;0,Q180=""),1,IF(Q180&gt;C180,1,0))</f>
        <v>0</v>
      </c>
    </row>
    <row r="181" spans="1:94" x14ac:dyDescent="0.25">
      <c r="A181" s="3307"/>
      <c r="B181" s="75" t="s">
        <v>184</v>
      </c>
      <c r="C181" s="210">
        <f>SUM(D181+E181)</f>
        <v>0</v>
      </c>
      <c r="D181" s="252">
        <f>SUM(H181+J181+L181+N181)</f>
        <v>0</v>
      </c>
      <c r="E181" s="287">
        <f>SUM(I181+K181+M181+O181)</f>
        <v>0</v>
      </c>
      <c r="F181" s="345"/>
      <c r="G181" s="346"/>
      <c r="H181" s="45"/>
      <c r="I181" s="48"/>
      <c r="J181" s="45"/>
      <c r="K181" s="48"/>
      <c r="L181" s="45"/>
      <c r="M181" s="48"/>
      <c r="N181" s="45"/>
      <c r="O181" s="46"/>
      <c r="P181" s="105"/>
      <c r="Q181" s="48"/>
      <c r="R181" t="str">
        <f>CA181&amp;CB181</f>
        <v/>
      </c>
      <c r="CA181" s="18" t="str">
        <f>IF(AND(C181&gt;0,P181=""),"   * No olvide digitar la variable Pueblos originarios. Digite Cero si no tiene.",IF(P181&gt;C181," *  La variable Pueblos originarios No puede ser mayor al Total.",""))</f>
        <v/>
      </c>
      <c r="CB181" s="18" t="str">
        <f t="shared" ref="CB181:CB182" si="109">IF(AND(C181&gt;0,Q181="")," * No olvide digitar la variable Migrantes. Digite Cero si no tiene.",IF(Q181&gt;C181," * La variable Migrantes No puede ser mayor al Total.",""))</f>
        <v/>
      </c>
      <c r="CO181" s="69">
        <f>IF(AND(C181&gt;0,P181=""),1,IF(P181&gt;C181,1,0))</f>
        <v>0</v>
      </c>
      <c r="CP181" s="69">
        <f>IF(AND(C181&gt;0,Q181=""),1,IF(Q181&gt;C181,1,0))</f>
        <v>0</v>
      </c>
    </row>
    <row r="182" spans="1:94" x14ac:dyDescent="0.25">
      <c r="A182" s="3307"/>
      <c r="B182" s="296" t="s">
        <v>185</v>
      </c>
      <c r="C182" s="266">
        <f>SUM(D182+E182)</f>
        <v>0</v>
      </c>
      <c r="D182" s="267">
        <f>SUM(H182+J182+L182+N182)</f>
        <v>0</v>
      </c>
      <c r="E182" s="271">
        <f>SUM(I182+K182+M182+O182)</f>
        <v>0</v>
      </c>
      <c r="F182" s="347"/>
      <c r="G182" s="348"/>
      <c r="H182" s="30"/>
      <c r="I182" s="37"/>
      <c r="J182" s="30"/>
      <c r="K182" s="37"/>
      <c r="L182" s="30"/>
      <c r="M182" s="37"/>
      <c r="N182" s="30"/>
      <c r="O182" s="34"/>
      <c r="P182" s="35"/>
      <c r="Q182" s="37"/>
      <c r="R182" t="str">
        <f>CA182&amp;CB182</f>
        <v/>
      </c>
      <c r="CA182" s="18" t="str">
        <f>IF(AND(C182&gt;0,P182=""),"   * No olvide digitar la variable Pueblos originarios. Digite Cero si no tiene.",IF(P182&gt;C182," *  La variable Pueblos originarios No puede ser mayor al Total.",""))</f>
        <v/>
      </c>
      <c r="CB182" s="18" t="str">
        <f t="shared" si="109"/>
        <v/>
      </c>
      <c r="CO182" s="69">
        <f>IF(AND(C182&gt;0,P182=""),1,IF(P182&gt;C182,1,0))</f>
        <v>0</v>
      </c>
      <c r="CP182" s="69">
        <f>IF(AND(C182&gt;0,Q182=""),1,IF(Q182&gt;C182,1,0))</f>
        <v>0</v>
      </c>
    </row>
    <row r="183" spans="1:94" x14ac:dyDescent="0.25">
      <c r="A183" s="3037"/>
      <c r="B183" s="882" t="s">
        <v>171</v>
      </c>
      <c r="C183" s="217">
        <f>SUM(C180:C182)</f>
        <v>0</v>
      </c>
      <c r="D183" s="272">
        <f>SUM(D180:D182)</f>
        <v>0</v>
      </c>
      <c r="E183" s="720">
        <f>SUM(E180:E182)</f>
        <v>0</v>
      </c>
      <c r="F183" s="217">
        <f>SUM(F180:F182)</f>
        <v>0</v>
      </c>
      <c r="G183" s="720">
        <f t="shared" ref="G183:O183" si="110">SUM(G180:G182)</f>
        <v>0</v>
      </c>
      <c r="H183" s="217">
        <f t="shared" si="110"/>
        <v>0</v>
      </c>
      <c r="I183" s="720">
        <f t="shared" si="110"/>
        <v>0</v>
      </c>
      <c r="J183" s="217">
        <f t="shared" si="110"/>
        <v>0</v>
      </c>
      <c r="K183" s="720">
        <f t="shared" si="110"/>
        <v>0</v>
      </c>
      <c r="L183" s="217">
        <f t="shared" si="110"/>
        <v>0</v>
      </c>
      <c r="M183" s="720">
        <f t="shared" si="110"/>
        <v>0</v>
      </c>
      <c r="N183" s="217">
        <f t="shared" si="110"/>
        <v>0</v>
      </c>
      <c r="O183" s="350">
        <f t="shared" si="110"/>
        <v>0</v>
      </c>
      <c r="P183" s="298">
        <f>SUM(P180:P182)</f>
        <v>0</v>
      </c>
      <c r="Q183" s="720">
        <f>SUM(Q180:Q182)</f>
        <v>0</v>
      </c>
    </row>
    <row r="184" spans="1:94" x14ac:dyDescent="0.25">
      <c r="A184" s="3307" t="s">
        <v>196</v>
      </c>
      <c r="B184" s="101" t="s">
        <v>197</v>
      </c>
      <c r="C184" s="249">
        <f>SUM(D184+E184)</f>
        <v>0</v>
      </c>
      <c r="D184" s="250">
        <f>SUM(F184+H184+J184+L184+N184)</f>
        <v>0</v>
      </c>
      <c r="E184" s="295">
        <f>SUM(G184+I184+K184+M184+O184)</f>
        <v>0</v>
      </c>
      <c r="F184" s="351"/>
      <c r="G184" s="352"/>
      <c r="H184" s="353"/>
      <c r="I184" s="352"/>
      <c r="J184" s="45"/>
      <c r="K184" s="48"/>
      <c r="L184" s="45"/>
      <c r="M184" s="48"/>
      <c r="N184" s="702"/>
      <c r="O184" s="46"/>
      <c r="P184" s="84"/>
      <c r="Q184" s="48"/>
      <c r="R184" t="str">
        <f>CA184&amp;CB184</f>
        <v/>
      </c>
      <c r="CA184" s="18" t="str">
        <f>IF(AND(C184&gt;0,P184="")," * No olvide digitar la variable Pueblos originarios. Digite Cero si no tiene.",IF(P184&gt;C184," * La variable Pueblos originarios No puede ser mayor al Total.",""))</f>
        <v/>
      </c>
      <c r="CB184" s="18" t="str">
        <f>IF(AND(C184&gt;0,Q184=""),"   No olvide digitar la variable Migrantes. Digite Cero si no tiene.",IF(Q184&gt;C184," * La variable Migrantes No puede ser mayor al Total.",""))</f>
        <v/>
      </c>
      <c r="CO184" s="69">
        <f>IF(AND(C184&gt;0,P184=""),1,IF(P184&gt;C184,1,0))</f>
        <v>0</v>
      </c>
      <c r="CP184" s="69">
        <f>IF(AND(C184&gt;0,Q184=""),1,IF(Q184&gt;C184,1,0))</f>
        <v>0</v>
      </c>
    </row>
    <row r="185" spans="1:94" x14ac:dyDescent="0.25">
      <c r="A185" s="3307"/>
      <c r="B185" s="75" t="s">
        <v>164</v>
      </c>
      <c r="C185" s="355">
        <f>SUM(D185+E185)</f>
        <v>0</v>
      </c>
      <c r="D185" s="331">
        <f t="shared" ref="D185:E187" si="111">SUM(F185+H185+J185+L185+N185)</f>
        <v>0</v>
      </c>
      <c r="E185" s="332">
        <f t="shared" si="111"/>
        <v>0</v>
      </c>
      <c r="F185" s="45"/>
      <c r="G185" s="48"/>
      <c r="H185" s="22"/>
      <c r="I185" s="48"/>
      <c r="J185" s="22"/>
      <c r="K185" s="48"/>
      <c r="L185" s="45"/>
      <c r="M185" s="48"/>
      <c r="N185" s="22"/>
      <c r="O185" s="46"/>
      <c r="P185" s="27"/>
      <c r="Q185" s="48"/>
      <c r="R185" t="str">
        <f>CA185&amp;CB185</f>
        <v/>
      </c>
      <c r="CA185" s="18" t="str">
        <f t="shared" ref="CA185:CA187" si="112">IF(AND(C185&gt;0,P185="")," * No olvide digitar la variable Pueblos originarios. Digite Cero si no tiene.",IF(P185&gt;C185," * La variable Pueblos originarios No puede ser mayor al Total.",""))</f>
        <v/>
      </c>
      <c r="CB185" s="18" t="str">
        <f t="shared" ref="CB185:CB187" si="113">IF(AND(C185&gt;0,Q185=""),"   No olvide digitar la variable Migrantes. Digite Cero si no tiene.",IF(Q185&gt;C185," * La variable Migrantes No puede ser mayor al Total.",""))</f>
        <v/>
      </c>
      <c r="CO185" s="69">
        <f>IF(AND(C185&gt;0,P185=""),1,IF(P185&gt;C185,1,0))</f>
        <v>0</v>
      </c>
      <c r="CP185" s="69">
        <f>IF(AND(C185&gt;0,Q185=""),1,IF(Q185&gt;C185,1,0))</f>
        <v>0</v>
      </c>
    </row>
    <row r="186" spans="1:94" x14ac:dyDescent="0.25">
      <c r="A186" s="3307"/>
      <c r="B186" s="75" t="s">
        <v>165</v>
      </c>
      <c r="C186" s="317">
        <f>SUM(D186+E186)</f>
        <v>0</v>
      </c>
      <c r="D186" s="318">
        <f t="shared" si="111"/>
        <v>0</v>
      </c>
      <c r="E186" s="319">
        <f t="shared" si="111"/>
        <v>0</v>
      </c>
      <c r="F186" s="22"/>
      <c r="G186" s="28"/>
      <c r="H186" s="22"/>
      <c r="I186" s="28"/>
      <c r="J186" s="22"/>
      <c r="K186" s="28"/>
      <c r="L186" s="22"/>
      <c r="M186" s="28"/>
      <c r="N186" s="22"/>
      <c r="O186" s="26"/>
      <c r="P186" s="27"/>
      <c r="Q186" s="28"/>
      <c r="R186" t="str">
        <f>CA186&amp;CB186</f>
        <v/>
      </c>
      <c r="CA186" s="18" t="str">
        <f t="shared" si="112"/>
        <v/>
      </c>
      <c r="CB186" s="18" t="str">
        <f t="shared" si="113"/>
        <v/>
      </c>
      <c r="CO186" s="69">
        <f>IF(AND(C186&gt;0,P186=""),1,IF(P186&gt;C186,1,0))</f>
        <v>0</v>
      </c>
      <c r="CP186" s="69">
        <f>IF(AND(C186&gt;0,Q186=""),1,IF(Q186&gt;C186,1,0))</f>
        <v>0</v>
      </c>
    </row>
    <row r="187" spans="1:94" x14ac:dyDescent="0.25">
      <c r="A187" s="3037"/>
      <c r="B187" s="70" t="s">
        <v>166</v>
      </c>
      <c r="C187" s="356">
        <f>SUM(D187+E187)</f>
        <v>0</v>
      </c>
      <c r="D187" s="357">
        <f t="shared" si="111"/>
        <v>0</v>
      </c>
      <c r="E187" s="358">
        <f t="shared" si="111"/>
        <v>0</v>
      </c>
      <c r="F187" s="30"/>
      <c r="G187" s="37"/>
      <c r="H187" s="30"/>
      <c r="I187" s="37"/>
      <c r="J187" s="30"/>
      <c r="K187" s="37"/>
      <c r="L187" s="30"/>
      <c r="M187" s="37"/>
      <c r="N187" s="30"/>
      <c r="O187" s="34"/>
      <c r="P187" s="35"/>
      <c r="Q187" s="37"/>
      <c r="R187" t="str">
        <f>CA187&amp;CB187</f>
        <v/>
      </c>
      <c r="CA187" s="18" t="str">
        <f t="shared" si="112"/>
        <v/>
      </c>
      <c r="CB187" s="18" t="str">
        <f t="shared" si="113"/>
        <v/>
      </c>
      <c r="CO187" s="69">
        <f>IF(AND(C187&gt;0,P187=""),1,IF(P187&gt;C187,1,0))</f>
        <v>0</v>
      </c>
      <c r="CP187" s="69">
        <f>IF(AND(C187&gt;0,Q187=""),1,IF(Q187&gt;C187,1,0))</f>
        <v>0</v>
      </c>
    </row>
    <row r="188" spans="1:94" x14ac:dyDescent="0.25">
      <c r="A188" s="359" t="s">
        <v>198</v>
      </c>
      <c r="B188" s="359"/>
      <c r="C188" s="360"/>
      <c r="D188" s="360"/>
      <c r="E188" s="360"/>
      <c r="F188" s="360"/>
      <c r="G188" s="360"/>
      <c r="H188" s="360"/>
    </row>
    <row r="189" spans="1:94" x14ac:dyDescent="0.25">
      <c r="A189" s="359" t="s">
        <v>199</v>
      </c>
      <c r="B189" s="359"/>
      <c r="C189" s="360"/>
      <c r="D189" s="360"/>
      <c r="E189" s="360"/>
      <c r="F189" s="360"/>
      <c r="G189" s="360"/>
      <c r="H189" s="360"/>
    </row>
    <row r="190" spans="1:94" s="56" customFormat="1" ht="12" x14ac:dyDescent="0.2">
      <c r="A190" s="657" t="s">
        <v>200</v>
      </c>
      <c r="B190" s="657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361"/>
      <c r="AV190" s="361"/>
      <c r="AW190" s="361"/>
    </row>
    <row r="191" spans="1:94" ht="15" customHeight="1" x14ac:dyDescent="0.25">
      <c r="A191" s="3362" t="s">
        <v>201</v>
      </c>
      <c r="B191" s="2987"/>
      <c r="C191" s="3369" t="s">
        <v>91</v>
      </c>
      <c r="D191" s="3369"/>
      <c r="E191" s="3369"/>
      <c r="F191" s="3369" t="s">
        <v>202</v>
      </c>
      <c r="G191" s="3369"/>
      <c r="H191" s="3369" t="s">
        <v>203</v>
      </c>
      <c r="I191" s="3369"/>
      <c r="J191" s="3369" t="s">
        <v>204</v>
      </c>
      <c r="K191" s="3369"/>
      <c r="L191" s="3369" t="s">
        <v>16</v>
      </c>
      <c r="M191" s="3369"/>
      <c r="N191" s="3365" t="s">
        <v>17</v>
      </c>
      <c r="O191" s="3366"/>
      <c r="P191" s="3367" t="s">
        <v>18</v>
      </c>
      <c r="Q191" s="3367"/>
      <c r="R191" s="3367" t="s">
        <v>19</v>
      </c>
      <c r="S191" s="3367"/>
      <c r="T191" s="3367" t="s">
        <v>20</v>
      </c>
      <c r="U191" s="3367"/>
      <c r="V191" s="3367" t="s">
        <v>21</v>
      </c>
      <c r="W191" s="3367"/>
      <c r="X191" s="3367" t="s">
        <v>22</v>
      </c>
      <c r="Y191" s="3367"/>
      <c r="Z191" s="3367" t="s">
        <v>23</v>
      </c>
      <c r="AA191" s="3367"/>
      <c r="AB191" s="3367" t="s">
        <v>61</v>
      </c>
      <c r="AC191" s="3367"/>
      <c r="AD191" s="3367" t="s">
        <v>62</v>
      </c>
      <c r="AE191" s="3367"/>
      <c r="AF191" s="3367" t="s">
        <v>63</v>
      </c>
      <c r="AG191" s="3367"/>
      <c r="AH191" s="3367" t="s">
        <v>148</v>
      </c>
      <c r="AI191" s="3367"/>
      <c r="AJ191" s="3367" t="s">
        <v>149</v>
      </c>
      <c r="AK191" s="3367"/>
      <c r="AL191" s="3367" t="s">
        <v>150</v>
      </c>
      <c r="AM191" s="3372"/>
      <c r="AN191" s="3381" t="s">
        <v>205</v>
      </c>
      <c r="AO191" s="3382" t="s">
        <v>206</v>
      </c>
      <c r="AP191" s="3372" t="s">
        <v>12</v>
      </c>
      <c r="AQ191" s="3371"/>
      <c r="AR191" s="3383" t="s">
        <v>207</v>
      </c>
      <c r="AS191" s="2987" t="s">
        <v>208</v>
      </c>
      <c r="AT191" s="3372" t="s">
        <v>13</v>
      </c>
      <c r="AU191" s="3371"/>
      <c r="AV191" s="3365" t="s">
        <v>209</v>
      </c>
      <c r="AW191" s="3366" t="s">
        <v>210</v>
      </c>
      <c r="AX191" s="3376" t="s">
        <v>211</v>
      </c>
    </row>
    <row r="192" spans="1:94" x14ac:dyDescent="0.25">
      <c r="A192" s="3300"/>
      <c r="B192" s="3269"/>
      <c r="C192" s="883" t="s">
        <v>120</v>
      </c>
      <c r="D192" s="884" t="s">
        <v>79</v>
      </c>
      <c r="E192" s="723" t="s">
        <v>121</v>
      </c>
      <c r="F192" s="883" t="s">
        <v>79</v>
      </c>
      <c r="G192" s="723" t="s">
        <v>121</v>
      </c>
      <c r="H192" s="883" t="s">
        <v>79</v>
      </c>
      <c r="I192" s="723" t="s">
        <v>121</v>
      </c>
      <c r="J192" s="883" t="s">
        <v>79</v>
      </c>
      <c r="K192" s="723" t="s">
        <v>121</v>
      </c>
      <c r="L192" s="883" t="s">
        <v>79</v>
      </c>
      <c r="M192" s="723" t="s">
        <v>121</v>
      </c>
      <c r="N192" s="883" t="s">
        <v>79</v>
      </c>
      <c r="O192" s="723" t="s">
        <v>121</v>
      </c>
      <c r="P192" s="883" t="s">
        <v>79</v>
      </c>
      <c r="Q192" s="723" t="s">
        <v>121</v>
      </c>
      <c r="R192" s="883" t="s">
        <v>79</v>
      </c>
      <c r="S192" s="723" t="s">
        <v>121</v>
      </c>
      <c r="T192" s="883" t="s">
        <v>79</v>
      </c>
      <c r="U192" s="723" t="s">
        <v>121</v>
      </c>
      <c r="V192" s="883" t="s">
        <v>79</v>
      </c>
      <c r="W192" s="723" t="s">
        <v>121</v>
      </c>
      <c r="X192" s="883" t="s">
        <v>79</v>
      </c>
      <c r="Y192" s="723" t="s">
        <v>121</v>
      </c>
      <c r="Z192" s="883" t="s">
        <v>79</v>
      </c>
      <c r="AA192" s="723" t="s">
        <v>121</v>
      </c>
      <c r="AB192" s="883" t="s">
        <v>79</v>
      </c>
      <c r="AC192" s="723" t="s">
        <v>121</v>
      </c>
      <c r="AD192" s="883" t="s">
        <v>79</v>
      </c>
      <c r="AE192" s="723" t="s">
        <v>121</v>
      </c>
      <c r="AF192" s="883" t="s">
        <v>79</v>
      </c>
      <c r="AG192" s="723" t="s">
        <v>121</v>
      </c>
      <c r="AH192" s="883" t="s">
        <v>79</v>
      </c>
      <c r="AI192" s="723" t="s">
        <v>121</v>
      </c>
      <c r="AJ192" s="883" t="s">
        <v>79</v>
      </c>
      <c r="AK192" s="723" t="s">
        <v>121</v>
      </c>
      <c r="AL192" s="883" t="s">
        <v>79</v>
      </c>
      <c r="AM192" s="724" t="s">
        <v>121</v>
      </c>
      <c r="AN192" s="3172"/>
      <c r="AO192" s="3174"/>
      <c r="AP192" s="883" t="s">
        <v>79</v>
      </c>
      <c r="AQ192" s="723" t="s">
        <v>121</v>
      </c>
      <c r="AR192" s="3019"/>
      <c r="AS192" s="3269"/>
      <c r="AT192" s="883" t="s">
        <v>79</v>
      </c>
      <c r="AU192" s="723" t="s">
        <v>121</v>
      </c>
      <c r="AV192" s="722" t="s">
        <v>212</v>
      </c>
      <c r="AW192" s="721" t="s">
        <v>213</v>
      </c>
      <c r="AX192" s="2996"/>
    </row>
    <row r="193" spans="1:103" s="56" customFormat="1" ht="12" x14ac:dyDescent="0.2">
      <c r="A193" s="3377" t="s">
        <v>214</v>
      </c>
      <c r="B193" s="3378"/>
      <c r="C193" s="885">
        <f>SUM(D193+E193)</f>
        <v>18</v>
      </c>
      <c r="D193" s="886">
        <f>SUM(F193+H193+J193+L193+N193+P193+R193+T193+V193+X193+Z193+AB193+AD193+AF193+AH193+AJ193+AL193)</f>
        <v>6</v>
      </c>
      <c r="E193" s="369">
        <f>SUM(G193+I193+K193+M193+O193+Q193+S193+U193+W193+Y193+AA193+AC193+AE193+AG193+AI193+AK193+AM193)</f>
        <v>12</v>
      </c>
      <c r="F193" s="887">
        <v>0</v>
      </c>
      <c r="G193" s="85">
        <v>0</v>
      </c>
      <c r="H193" s="887">
        <v>0</v>
      </c>
      <c r="I193" s="85">
        <v>0</v>
      </c>
      <c r="J193" s="887">
        <v>0</v>
      </c>
      <c r="K193" s="85">
        <v>0</v>
      </c>
      <c r="L193" s="887">
        <v>0</v>
      </c>
      <c r="M193" s="85">
        <v>1</v>
      </c>
      <c r="N193" s="887">
        <v>0</v>
      </c>
      <c r="O193" s="85">
        <v>3</v>
      </c>
      <c r="P193" s="887">
        <v>0</v>
      </c>
      <c r="Q193" s="85">
        <v>0</v>
      </c>
      <c r="R193" s="887">
        <v>3</v>
      </c>
      <c r="S193" s="85">
        <v>3</v>
      </c>
      <c r="T193" s="887">
        <v>0</v>
      </c>
      <c r="U193" s="85">
        <v>1</v>
      </c>
      <c r="V193" s="887">
        <v>0</v>
      </c>
      <c r="W193" s="85">
        <v>3</v>
      </c>
      <c r="X193" s="887">
        <v>1</v>
      </c>
      <c r="Y193" s="85">
        <v>1</v>
      </c>
      <c r="Z193" s="887">
        <v>0</v>
      </c>
      <c r="AA193" s="85">
        <v>0</v>
      </c>
      <c r="AB193" s="887">
        <v>2</v>
      </c>
      <c r="AC193" s="85">
        <v>0</v>
      </c>
      <c r="AD193" s="91">
        <v>0</v>
      </c>
      <c r="AE193" s="85">
        <v>0</v>
      </c>
      <c r="AF193" s="91">
        <v>0</v>
      </c>
      <c r="AG193" s="85">
        <v>0</v>
      </c>
      <c r="AH193" s="91">
        <v>0</v>
      </c>
      <c r="AI193" s="85">
        <v>0</v>
      </c>
      <c r="AJ193" s="91">
        <v>0</v>
      </c>
      <c r="AK193" s="85">
        <v>0</v>
      </c>
      <c r="AL193" s="91">
        <v>0</v>
      </c>
      <c r="AM193" s="353">
        <v>0</v>
      </c>
      <c r="AN193" s="888">
        <v>0</v>
      </c>
      <c r="AO193" s="85">
        <v>0</v>
      </c>
      <c r="AP193" s="91">
        <v>0</v>
      </c>
      <c r="AQ193" s="85">
        <v>0</v>
      </c>
      <c r="AR193" s="887">
        <v>0</v>
      </c>
      <c r="AS193" s="889">
        <v>1</v>
      </c>
      <c r="AT193" s="890">
        <v>0</v>
      </c>
      <c r="AU193" s="891">
        <v>0</v>
      </c>
      <c r="AV193" s="890">
        <v>0</v>
      </c>
      <c r="AW193" s="891">
        <v>0</v>
      </c>
      <c r="AX193" s="892">
        <v>0</v>
      </c>
      <c r="AY193" s="56" t="str">
        <f>CA193&amp;CB193&amp;CC193&amp;CD193&amp;CE193&amp;CF193&amp;CG193&amp;CH193&amp;CI193&amp;CJ193&amp;CK193</f>
        <v/>
      </c>
      <c r="CA193" s="18" t="str">
        <f>IF(AND(E193&gt;0,AN193=""), "* No olvide digitar la variable Gestantes. Digite Cero si no tiene.",IF(AN193&gt;E193,"  * La variable Gestantes No puede ser mayor al Total Mujeres.",""))</f>
        <v/>
      </c>
      <c r="CB193" s="18" t="str">
        <f>IF(AND(E193&gt;0,AO193=""), "* No olvide digitar la variable Madre de hijo menor de 5 años. Digite Cero si no tiene.",IF(AO193&gt;E193,"  * La variable Madre de hijo menor de 5 años No puede ser mayor al Total de Mujeres.",""))</f>
        <v/>
      </c>
      <c r="CC193" s="18" t="str">
        <f>IF(AND(D193&gt;0,OR(AP193="")), "* No olvide digitar la variable Pueblos originarios - Hombres. Digite Cero si no tiene.",IF((AP193)&gt;D193,"  * La variable Pueblos originarios - Hombres No puede ser mayor al Total Hombres.",""))</f>
        <v/>
      </c>
      <c r="CD193" s="18" t="str">
        <f>IF(AND(E193&gt;0,OR(AQ193="")), "* No olvide digitar la variable Pueblos originarios - Mujeres. Digite Cero si no tiene.",IF((AQ193)&gt;E193,"  * La variable Pueblos originarios - Mujeres No puede ser mayor al Total Mujeres.",""))</f>
        <v/>
      </c>
      <c r="CE193" s="18" t="str">
        <f>IF(AND($C193&gt;0,AR193=""), "* No olvide digitar la variable Niños, niñas, adolescentes y jóvenes SENAME. Digite Cero si no tiene.",IF(AR193&gt;$C193,"  * La variable Niños, niñas, adolescentes y jóvenes SENAME No puede ser mayor al Total.",""))</f>
        <v/>
      </c>
      <c r="CF193" s="18" t="str">
        <f>IF(AND(C193&gt;0,AS193=""), "* No olvide digitar la variable Niños, niñas, adolescentes y jóvenes Mejor Niñez. Digite Cero si no tiene.",IF(AS193&gt;C193,"  * La variable Niños, niñas, adolescentes y jóvenes Mejor Niñez No puede ser mayor al Total.",""))</f>
        <v/>
      </c>
      <c r="CG193" s="18" t="str">
        <f>IF(AND(D193&gt;0,OR(AT193="")), "* No olvide digitar la variable Migrantes - Hombres. Digite Cero si no tiene.",IF((AT193)&gt;D193,"  * La variable Migrantes - Hombres No puede ser mayor al Total Hombres.",""))</f>
        <v/>
      </c>
      <c r="CH193" s="18" t="str">
        <f>IF(AND(E193&gt;0,OR(AU193="")), "* No olvide digitar la variable Migrantes - Mujeres. Digite Cero si no tiene.",IF((AU193)&gt;E193,"  * La variable Migrantes - Mujeres No puede ser mayor al Total Mujeres.",""))</f>
        <v/>
      </c>
      <c r="CI193" s="18" t="str">
        <f>IF(AND(E193&gt;0,OR(AV193="")), "* No olvide digitar la variable Trans Masculino. Digite Cero si no tiene.",IF((AV193)&gt;E193,"  * La variable Trans Masculino No puede ser mayor al Total Mujeres.",""))</f>
        <v/>
      </c>
      <c r="CJ193" s="18" t="str">
        <f>IF(AND(D193&gt;0,OR(AW193="")), "* No olvide digitar la variable Trans Femenino. Digite Cero si no tiene.",IF((AW193)&gt;D193,"  * La variable Trans Femenino No puede ser mayor al Total Mujeres.",""))</f>
        <v/>
      </c>
      <c r="CK193" s="18" t="str">
        <f>IF(AND($C193&gt;0,AX193=""), "* No olvide digitar la variable Adolescentes derivados de Espacios Amigables. Digite Cero si no tiene.",IF(AX193&gt;$C193,"  * La variable Adolescentes derivados de Espacios Amigables No puede ser mayor al Total.",""))</f>
        <v/>
      </c>
      <c r="CO193" s="370">
        <f>IF(AND(E193&gt;0,AN193=""),1,IF(AN193&gt;E193,1,0))</f>
        <v>0</v>
      </c>
      <c r="CP193" s="370">
        <f>IF(AND(E193&gt;0,AO193=""),1,IF(AO193&gt;E193,1,0))</f>
        <v>0</v>
      </c>
      <c r="CQ193" s="370">
        <f>IF(AND(D193&gt;0,OR(AP193="")),1,IF((AP193)&gt;D193,1,0))</f>
        <v>0</v>
      </c>
      <c r="CR193" s="370">
        <f>IF(AND(E193&gt;0,OR(AQ193="")),1,IF((AQ193)&gt;E193,1,0))</f>
        <v>0</v>
      </c>
      <c r="CS193" s="370">
        <f>IF(AND(C193&gt;0,AR193=""),1,IF(AR193&gt;C193,1,0))</f>
        <v>0</v>
      </c>
      <c r="CT193" s="370">
        <f>IF(AND(C193&gt;0,AS193=""),1,IF(AS193&gt;C193,1,0))</f>
        <v>0</v>
      </c>
      <c r="CU193" s="370">
        <f>IF(AND(D193&gt;0,OR(AT193="")),1,IF((AT193)&gt;D193,1,0))</f>
        <v>0</v>
      </c>
      <c r="CV193" s="370">
        <f>IF(AND(E193&gt;0,OR(AU193="")),1,IF((AU193)&gt;E193,1,0))</f>
        <v>0</v>
      </c>
      <c r="CW193" s="370">
        <f>IF(AND(E193&gt;0,OR(AV193="")),1,IF((AV193)&gt;E193,1,0))</f>
        <v>0</v>
      </c>
      <c r="CX193" s="370">
        <f>IF(AND(D193&gt;0,OR(AW193="")),1,IF((AW193)&gt;D193,1,0))</f>
        <v>0</v>
      </c>
      <c r="CY193" s="370">
        <f>IF(AND(C193&gt;0,AX193=""),1,IF(AX193&gt;C193,1,0))</f>
        <v>0</v>
      </c>
    </row>
    <row r="194" spans="1:103" s="56" customFormat="1" ht="12" customHeight="1" x14ac:dyDescent="0.2">
      <c r="A194" s="3379" t="s">
        <v>215</v>
      </c>
      <c r="B194" s="3380"/>
      <c r="C194" s="893"/>
      <c r="D194" s="894"/>
      <c r="E194" s="894"/>
      <c r="F194" s="894"/>
      <c r="G194" s="894"/>
      <c r="H194" s="894"/>
      <c r="I194" s="894"/>
      <c r="J194" s="894"/>
      <c r="K194" s="894"/>
      <c r="L194" s="894"/>
      <c r="M194" s="894"/>
      <c r="N194" s="894"/>
      <c r="O194" s="894"/>
      <c r="P194" s="894"/>
      <c r="Q194" s="894"/>
      <c r="R194" s="894"/>
      <c r="S194" s="894"/>
      <c r="T194" s="894"/>
      <c r="U194" s="894"/>
      <c r="V194" s="894"/>
      <c r="W194" s="894"/>
      <c r="X194" s="894"/>
      <c r="Y194" s="894"/>
      <c r="Z194" s="894"/>
      <c r="AA194" s="894"/>
      <c r="AB194" s="894"/>
      <c r="AC194" s="894"/>
      <c r="AD194" s="894"/>
      <c r="AE194" s="894"/>
      <c r="AF194" s="894"/>
      <c r="AG194" s="894"/>
      <c r="AH194" s="894"/>
      <c r="AI194" s="894"/>
      <c r="AJ194" s="894"/>
      <c r="AK194" s="894"/>
      <c r="AL194" s="894"/>
      <c r="AM194" s="894"/>
      <c r="AN194" s="894"/>
      <c r="AO194" s="894"/>
      <c r="AP194" s="894"/>
      <c r="AQ194" s="894"/>
      <c r="AR194" s="894"/>
      <c r="AS194" s="894"/>
      <c r="AT194" s="894"/>
      <c r="AU194" s="894"/>
      <c r="AV194" s="894"/>
      <c r="AW194" s="895"/>
      <c r="AX194" s="896"/>
    </row>
    <row r="195" spans="1:103" s="56" customFormat="1" ht="12" x14ac:dyDescent="0.2">
      <c r="A195" s="3364" t="s">
        <v>216</v>
      </c>
      <c r="B195" s="897" t="s">
        <v>217</v>
      </c>
      <c r="C195" s="898">
        <f t="shared" ref="C195:C198" si="114">SUM(D195+E195)</f>
        <v>0</v>
      </c>
      <c r="D195" s="703">
        <f t="shared" ref="D195:D198" si="115">SUM(F195+H195+J195+L195+N195+P195+R195+T195+V195+X195+Z195+AB195+AD195+AF195+AH195+AJ195+AL195)</f>
        <v>0</v>
      </c>
      <c r="E195" s="897">
        <f t="shared" ref="E195:E198" si="116">SUM(G195+I195+K195+M195+O195+Q195+S195+U195+W195+Y195+AA195+AC195+AE195+AG195+AI195+AK195+AM195)</f>
        <v>0</v>
      </c>
      <c r="F195" s="865"/>
      <c r="G195" s="866"/>
      <c r="H195" s="865"/>
      <c r="I195" s="866"/>
      <c r="J195" s="865"/>
      <c r="K195" s="866"/>
      <c r="L195" s="865"/>
      <c r="M195" s="866"/>
      <c r="N195" s="865"/>
      <c r="O195" s="866"/>
      <c r="P195" s="865"/>
      <c r="Q195" s="866"/>
      <c r="R195" s="865"/>
      <c r="S195" s="866"/>
      <c r="T195" s="865"/>
      <c r="U195" s="866"/>
      <c r="V195" s="865"/>
      <c r="W195" s="866"/>
      <c r="X195" s="865"/>
      <c r="Y195" s="866"/>
      <c r="Z195" s="865"/>
      <c r="AA195" s="866"/>
      <c r="AB195" s="865"/>
      <c r="AC195" s="866"/>
      <c r="AD195" s="865"/>
      <c r="AE195" s="866"/>
      <c r="AF195" s="865"/>
      <c r="AG195" s="866"/>
      <c r="AH195" s="865"/>
      <c r="AI195" s="866"/>
      <c r="AJ195" s="865"/>
      <c r="AK195" s="866"/>
      <c r="AL195" s="865"/>
      <c r="AM195" s="867"/>
      <c r="AN195" s="868"/>
      <c r="AO195" s="866"/>
      <c r="AP195" s="865"/>
      <c r="AQ195" s="866"/>
      <c r="AR195" s="865"/>
      <c r="AS195" s="866"/>
      <c r="AT195" s="867"/>
      <c r="AU195" s="704"/>
      <c r="AV195" s="867"/>
      <c r="AW195" s="704"/>
      <c r="AX195" s="866"/>
      <c r="AY195" s="56" t="str">
        <f t="shared" ref="AY195:AY241" si="117">CA195&amp;CB195&amp;CC195&amp;CD195&amp;CE195&amp;CF195&amp;CG195&amp;CH195&amp;CI195&amp;CJ195&amp;CK195</f>
        <v/>
      </c>
      <c r="CA195" s="18" t="str">
        <f t="shared" ref="CA195:CA207" si="118">IF(AND(E195&gt;0,AN195=""), "* No olvide digitar la variable Gestantes. Digite Cero si no tiene.",IF(AN195&gt;E195,"  * La variable Gestantes No puede ser mayor al Total Mujeres.",""))</f>
        <v/>
      </c>
      <c r="CB195" s="18" t="str">
        <f t="shared" ref="CB195:CB207" si="119">IF(AND(E195&gt;0,AO195=""), "* No olvide digitar la variable Madre de hijo menor de 5 años. Digite Cero si no tiene.",IF(AO195&gt;E195,"  * La variable Madre de hijo menor de 5 años No puede ser mayor al Total de Mujeres.",""))</f>
        <v/>
      </c>
      <c r="CC195" s="18" t="str">
        <f t="shared" ref="CC195:CC207" si="120">IF(AND(D195&gt;0,OR(AP195="")), "* No olvide digitar la variable Pueblos originarios - Hombres. Digite Cero si no tiene.",IF((AP195)&gt;D195,"  * La variable Pueblos originarios - Hombres No puede ser mayor al Total Hombres.",""))</f>
        <v/>
      </c>
      <c r="CD195" s="18" t="str">
        <f t="shared" ref="CD195:CD207" si="121">IF(AND(E195&gt;0,OR(AQ195="")), "* No olvide digitar la variable Pueblos originarios - Mujeres. Digite Cero si no tiene.",IF((AQ195)&gt;E195,"  * La variable Pueblos originarios - Mujeres No puede ser mayor al Total Mujeres.",""))</f>
        <v/>
      </c>
      <c r="CE195" s="18" t="str">
        <f t="shared" ref="CE195:CE207" si="122">IF(AND($C195&gt;0,AR195=""), "* No olvide digitar la variable Niños, niñas, adolescentes y jóvenes SENAME. Digite Cero si no tiene.",IF(AR195&gt;$C195,"  * La variable Niños, niñas, adolescentes y jóvenes SENAME No puede ser mayor al Total.",""))</f>
        <v/>
      </c>
      <c r="CF195" s="18" t="str">
        <f t="shared" ref="CF195:CF207" si="123">IF(AND(C195&gt;0,AS195=""), "* No olvide digitar la variable Niños, niñas, adolescentes y jóvenes Mejor Niñez. Digite Cero si no tiene.",IF(AS195&gt;C195,"  * La variable Niños, niñas, adolescentes y jóvenes Mejor Niñez No puede ser mayor al Total.",""))</f>
        <v/>
      </c>
      <c r="CG195" s="18" t="str">
        <f>IF(AND(D195&gt;0,OR(AT195="")), "* No olvide digitar la variable Migrantes - Hombres. Digite Cero si no tiene.",IF((AT195)&gt;D195,"  * La variable Migrantes - Hombres No puede ser mayor al Total Hombres.",""))</f>
        <v/>
      </c>
      <c r="CH195" s="18" t="str">
        <f t="shared" ref="CH195:CH207" si="124">IF(AND(E195&gt;0,OR(AU195="")), "* No olvide digitar la variable Migrantes - Mujeres. Digite Cero si no tiene.",IF((AU195)&gt;E195,"  * La variable Migrantes - Mujeres No puede ser mayor al Total Mujeres.",""))</f>
        <v/>
      </c>
      <c r="CI195" s="18" t="str">
        <f>IF(AND(E195&gt;0,OR(AV195="")), "* No olvide digitar la variable Trans Masculino. Digite Cero si no tiene.",IF((AV195)&gt;E195,"  * La variable Trans Masculino No puede ser mayor al Total Mujeres.",""))</f>
        <v/>
      </c>
      <c r="CJ195" s="18" t="str">
        <f>IF(AND(D195&gt;0,OR(AW195="")), "* No olvide digitar la variable Trans Femenino. Digite Cero si no tiene.",IF((AW195)&gt;D195,"  * La variable Trans Femenino No puede ser mayor al Total Hombres.",""))</f>
        <v/>
      </c>
      <c r="CK195" s="18" t="str">
        <f t="shared" ref="CK195:CK207" si="125">IF(AND($C195&gt;0,AX195=""), "* No olvide digitar la variable Adolescentes derivados de Espacios Amigables. Digite Cero si no tiene.",IF(AX195&gt;$C195,"  * La variable Adolescentes derivados de Espacios Amigables No puede ser mayor al Total.",""))</f>
        <v/>
      </c>
      <c r="CO195" s="370">
        <f t="shared" ref="CO195:CO226" si="126">IF(AND(E195&gt;0,AN195=""),1,IF(AN195&gt;E195,1,0))</f>
        <v>0</v>
      </c>
      <c r="CP195" s="370">
        <f t="shared" ref="CP195:CP217" si="127">IF(AND(E195&gt;0,AO195=""),1,IF(AO195&gt;E195,1,0))</f>
        <v>0</v>
      </c>
      <c r="CQ195" s="370">
        <f t="shared" ref="CQ195:CR210" si="128">IF(AND(D195&gt;0,OR(AP195="")),1,IF((AP195)&gt;D195,1,0))</f>
        <v>0</v>
      </c>
      <c r="CR195" s="370">
        <f t="shared" si="128"/>
        <v>0</v>
      </c>
      <c r="CS195" s="370">
        <f t="shared" ref="CS195:CS241" si="129">IF(AND(C195&gt;0,AR195=""),1,IF(AR195&gt;C195,1,0))</f>
        <v>0</v>
      </c>
      <c r="CT195" s="370">
        <f t="shared" ref="CT195:CT241" si="130">IF(AND(C195&gt;0,AS195=""),1,IF(AS195&gt;C195,1,0))</f>
        <v>0</v>
      </c>
      <c r="CU195" s="370">
        <f t="shared" ref="CU195:CV210" si="131">IF(AND(D195&gt;0,OR(AT195="")),1,IF((AT195)&gt;D195,1,0))</f>
        <v>0</v>
      </c>
      <c r="CV195" s="370">
        <f t="shared" si="131"/>
        <v>0</v>
      </c>
      <c r="CW195" s="370">
        <f t="shared" ref="CW195:CW207" si="132">IF(AND(E195&gt;0,OR(AV195="")),1,IF((AV195)&gt;E195,1,0))</f>
        <v>0</v>
      </c>
      <c r="CX195" s="370">
        <f t="shared" ref="CX195:CX207" si="133">IF(AND(D195&gt;0,OR(AW195="")),1,IF((AW195)&gt;D195,1,0))</f>
        <v>0</v>
      </c>
      <c r="CY195" s="370">
        <f t="shared" ref="CY195:CY241" si="134">IF(AND(C195&gt;0,AX195=""),1,IF(AX195&gt;C195,1,0))</f>
        <v>0</v>
      </c>
    </row>
    <row r="196" spans="1:103" s="56" customFormat="1" ht="12" x14ac:dyDescent="0.2">
      <c r="A196" s="3037"/>
      <c r="B196" s="377" t="s">
        <v>218</v>
      </c>
      <c r="C196" s="378">
        <f t="shared" si="114"/>
        <v>0</v>
      </c>
      <c r="D196" s="379">
        <f t="shared" si="115"/>
        <v>0</v>
      </c>
      <c r="E196" s="380">
        <f t="shared" si="116"/>
        <v>0</v>
      </c>
      <c r="F196" s="45"/>
      <c r="G196" s="48"/>
      <c r="H196" s="45"/>
      <c r="I196" s="48"/>
      <c r="J196" s="45"/>
      <c r="K196" s="48"/>
      <c r="L196" s="45"/>
      <c r="M196" s="48"/>
      <c r="N196" s="45"/>
      <c r="O196" s="48"/>
      <c r="P196" s="45"/>
      <c r="Q196" s="48"/>
      <c r="R196" s="45"/>
      <c r="S196" s="48"/>
      <c r="T196" s="45"/>
      <c r="U196" s="48"/>
      <c r="V196" s="45"/>
      <c r="W196" s="48"/>
      <c r="X196" s="45"/>
      <c r="Y196" s="48"/>
      <c r="Z196" s="45"/>
      <c r="AA196" s="48"/>
      <c r="AB196" s="45"/>
      <c r="AC196" s="48"/>
      <c r="AD196" s="45"/>
      <c r="AE196" s="48"/>
      <c r="AF196" s="45"/>
      <c r="AG196" s="48"/>
      <c r="AH196" s="45"/>
      <c r="AI196" s="48"/>
      <c r="AJ196" s="45"/>
      <c r="AK196" s="48"/>
      <c r="AL196" s="45"/>
      <c r="AM196" s="333"/>
      <c r="AN196" s="105"/>
      <c r="AO196" s="48"/>
      <c r="AP196" s="45"/>
      <c r="AQ196" s="48"/>
      <c r="AR196" s="45"/>
      <c r="AS196" s="48"/>
      <c r="AT196" s="333"/>
      <c r="AU196" s="352"/>
      <c r="AV196" s="333"/>
      <c r="AW196" s="352"/>
      <c r="AX196" s="48"/>
      <c r="AY196" s="56" t="str">
        <f t="shared" si="117"/>
        <v/>
      </c>
      <c r="CA196" s="18" t="str">
        <f t="shared" si="118"/>
        <v/>
      </c>
      <c r="CB196" s="18" t="str">
        <f t="shared" si="119"/>
        <v/>
      </c>
      <c r="CC196" s="18" t="str">
        <f t="shared" si="120"/>
        <v/>
      </c>
      <c r="CD196" s="18" t="str">
        <f t="shared" si="121"/>
        <v/>
      </c>
      <c r="CE196" s="18" t="str">
        <f t="shared" si="122"/>
        <v/>
      </c>
      <c r="CF196" s="18" t="str">
        <f t="shared" si="123"/>
        <v/>
      </c>
      <c r="CG196" s="18" t="str">
        <f t="shared" ref="CG196:CG241" si="135">IF(AND(D196&gt;0,OR(AT196="")), "* No olvide digitar la variable Migrantes - Hombres. Digite Cero si no tiene.",IF((AT196)&gt;D196,"  * La variable Migrantes - Hombres No puede ser mayor al Total Hombres.",""))</f>
        <v/>
      </c>
      <c r="CH196" s="18" t="str">
        <f t="shared" si="124"/>
        <v/>
      </c>
      <c r="CI196" s="18" t="str">
        <f t="shared" ref="CI196:CI241" si="136">IF(AND(E196&gt;0,OR(AV196="")), "* No olvide digitar la variable Trans Masculino. Digite Cero si no tiene.",IF((AV196)&gt;E196,"  * La variable Trans Masculino No puede ser mayor al Total Mujeres.",""))</f>
        <v/>
      </c>
      <c r="CJ196" s="18" t="str">
        <f t="shared" ref="CJ196:CJ207" si="137">IF(AND(D196&gt;0,OR(AW196="")), "* No olvide digitar la variable Trans Femenino. Digite Cero si no tiene.",IF((AW196)&gt;D196,"  * La variable Trans Femenino No puede ser mayor al Total Hombres.",""))</f>
        <v/>
      </c>
      <c r="CK196" s="18" t="str">
        <f t="shared" si="125"/>
        <v/>
      </c>
      <c r="CO196" s="370">
        <f t="shared" si="126"/>
        <v>0</v>
      </c>
      <c r="CP196" s="370">
        <f t="shared" si="127"/>
        <v>0</v>
      </c>
      <c r="CQ196" s="370">
        <f t="shared" si="128"/>
        <v>0</v>
      </c>
      <c r="CR196" s="370">
        <f t="shared" si="128"/>
        <v>0</v>
      </c>
      <c r="CS196" s="370">
        <f t="shared" si="129"/>
        <v>0</v>
      </c>
      <c r="CT196" s="370">
        <f t="shared" si="130"/>
        <v>0</v>
      </c>
      <c r="CU196" s="370">
        <f t="shared" si="131"/>
        <v>0</v>
      </c>
      <c r="CV196" s="370">
        <f t="shared" si="131"/>
        <v>0</v>
      </c>
      <c r="CW196" s="370">
        <f t="shared" si="132"/>
        <v>0</v>
      </c>
      <c r="CX196" s="370">
        <f t="shared" si="133"/>
        <v>0</v>
      </c>
      <c r="CY196" s="370">
        <f t="shared" si="134"/>
        <v>0</v>
      </c>
    </row>
    <row r="197" spans="1:103" s="56" customFormat="1" ht="12" x14ac:dyDescent="0.2">
      <c r="A197" s="3364" t="s">
        <v>219</v>
      </c>
      <c r="B197" s="897" t="s">
        <v>217</v>
      </c>
      <c r="C197" s="898">
        <f t="shared" si="114"/>
        <v>0</v>
      </c>
      <c r="D197" s="703">
        <f t="shared" si="115"/>
        <v>0</v>
      </c>
      <c r="E197" s="897">
        <f t="shared" si="116"/>
        <v>0</v>
      </c>
      <c r="F197" s="865"/>
      <c r="G197" s="866"/>
      <c r="H197" s="865"/>
      <c r="I197" s="866"/>
      <c r="J197" s="865"/>
      <c r="K197" s="866"/>
      <c r="L197" s="865"/>
      <c r="M197" s="866"/>
      <c r="N197" s="865"/>
      <c r="O197" s="866"/>
      <c r="P197" s="865"/>
      <c r="Q197" s="866"/>
      <c r="R197" s="865"/>
      <c r="S197" s="866"/>
      <c r="T197" s="865"/>
      <c r="U197" s="866"/>
      <c r="V197" s="865"/>
      <c r="W197" s="866"/>
      <c r="X197" s="865"/>
      <c r="Y197" s="866"/>
      <c r="Z197" s="865"/>
      <c r="AA197" s="866"/>
      <c r="AB197" s="865"/>
      <c r="AC197" s="866"/>
      <c r="AD197" s="865"/>
      <c r="AE197" s="866"/>
      <c r="AF197" s="865"/>
      <c r="AG197" s="866"/>
      <c r="AH197" s="865"/>
      <c r="AI197" s="866"/>
      <c r="AJ197" s="865"/>
      <c r="AK197" s="866"/>
      <c r="AL197" s="865"/>
      <c r="AM197" s="867"/>
      <c r="AN197" s="868"/>
      <c r="AO197" s="866"/>
      <c r="AP197" s="865"/>
      <c r="AQ197" s="866"/>
      <c r="AR197" s="865"/>
      <c r="AS197" s="866"/>
      <c r="AT197" s="867"/>
      <c r="AU197" s="704"/>
      <c r="AV197" s="867"/>
      <c r="AW197" s="704"/>
      <c r="AX197" s="866"/>
      <c r="AY197" s="56" t="str">
        <f t="shared" si="117"/>
        <v/>
      </c>
      <c r="CA197" s="18" t="str">
        <f t="shared" si="118"/>
        <v/>
      </c>
      <c r="CB197" s="18" t="str">
        <f t="shared" si="119"/>
        <v/>
      </c>
      <c r="CC197" s="18" t="str">
        <f t="shared" si="120"/>
        <v/>
      </c>
      <c r="CD197" s="18" t="str">
        <f t="shared" si="121"/>
        <v/>
      </c>
      <c r="CE197" s="18" t="str">
        <f t="shared" si="122"/>
        <v/>
      </c>
      <c r="CF197" s="18" t="str">
        <f t="shared" si="123"/>
        <v/>
      </c>
      <c r="CG197" s="18" t="str">
        <f t="shared" si="135"/>
        <v/>
      </c>
      <c r="CH197" s="18" t="str">
        <f t="shared" si="124"/>
        <v/>
      </c>
      <c r="CI197" s="18" t="str">
        <f t="shared" si="136"/>
        <v/>
      </c>
      <c r="CJ197" s="18" t="str">
        <f t="shared" si="137"/>
        <v/>
      </c>
      <c r="CK197" s="18" t="str">
        <f t="shared" si="125"/>
        <v/>
      </c>
      <c r="CO197" s="370">
        <f t="shared" si="126"/>
        <v>0</v>
      </c>
      <c r="CP197" s="370">
        <f t="shared" si="127"/>
        <v>0</v>
      </c>
      <c r="CQ197" s="370">
        <f t="shared" si="128"/>
        <v>0</v>
      </c>
      <c r="CR197" s="370">
        <f t="shared" si="128"/>
        <v>0</v>
      </c>
      <c r="CS197" s="370">
        <f t="shared" si="129"/>
        <v>0</v>
      </c>
      <c r="CT197" s="370">
        <f t="shared" si="130"/>
        <v>0</v>
      </c>
      <c r="CU197" s="370">
        <f t="shared" si="131"/>
        <v>0</v>
      </c>
      <c r="CV197" s="370">
        <f t="shared" si="131"/>
        <v>0</v>
      </c>
      <c r="CW197" s="370">
        <f t="shared" si="132"/>
        <v>0</v>
      </c>
      <c r="CX197" s="370">
        <f t="shared" si="133"/>
        <v>0</v>
      </c>
      <c r="CY197" s="370">
        <f t="shared" si="134"/>
        <v>0</v>
      </c>
    </row>
    <row r="198" spans="1:103" s="56" customFormat="1" ht="12" x14ac:dyDescent="0.2">
      <c r="A198" s="3037"/>
      <c r="B198" s="377" t="s">
        <v>218</v>
      </c>
      <c r="C198" s="378">
        <f t="shared" si="114"/>
        <v>0</v>
      </c>
      <c r="D198" s="379">
        <f t="shared" si="115"/>
        <v>0</v>
      </c>
      <c r="E198" s="380">
        <f t="shared" si="116"/>
        <v>0</v>
      </c>
      <c r="F198" s="45"/>
      <c r="G198" s="48"/>
      <c r="H198" s="45"/>
      <c r="I198" s="48"/>
      <c r="J198" s="45"/>
      <c r="K198" s="48"/>
      <c r="L198" s="45"/>
      <c r="M198" s="48"/>
      <c r="N198" s="45"/>
      <c r="O198" s="48"/>
      <c r="P198" s="45"/>
      <c r="Q198" s="48"/>
      <c r="R198" s="45"/>
      <c r="S198" s="48"/>
      <c r="T198" s="45"/>
      <c r="U198" s="48"/>
      <c r="V198" s="45"/>
      <c r="W198" s="48"/>
      <c r="X198" s="45"/>
      <c r="Y198" s="48"/>
      <c r="Z198" s="45"/>
      <c r="AA198" s="48"/>
      <c r="AB198" s="45"/>
      <c r="AC198" s="48"/>
      <c r="AD198" s="45"/>
      <c r="AE198" s="48"/>
      <c r="AF198" s="45"/>
      <c r="AG198" s="48"/>
      <c r="AH198" s="45"/>
      <c r="AI198" s="48"/>
      <c r="AJ198" s="45"/>
      <c r="AK198" s="48"/>
      <c r="AL198" s="45"/>
      <c r="AM198" s="333"/>
      <c r="AN198" s="105"/>
      <c r="AO198" s="48"/>
      <c r="AP198" s="45"/>
      <c r="AQ198" s="48"/>
      <c r="AR198" s="45"/>
      <c r="AS198" s="48"/>
      <c r="AT198" s="333"/>
      <c r="AU198" s="352"/>
      <c r="AV198" s="333"/>
      <c r="AW198" s="352"/>
      <c r="AX198" s="48"/>
      <c r="AY198" s="56" t="str">
        <f t="shared" si="117"/>
        <v/>
      </c>
      <c r="CA198" s="18" t="str">
        <f t="shared" si="118"/>
        <v/>
      </c>
      <c r="CB198" s="18" t="str">
        <f t="shared" si="119"/>
        <v/>
      </c>
      <c r="CC198" s="18" t="str">
        <f t="shared" si="120"/>
        <v/>
      </c>
      <c r="CD198" s="18" t="str">
        <f t="shared" si="121"/>
        <v/>
      </c>
      <c r="CE198" s="18" t="str">
        <f t="shared" si="122"/>
        <v/>
      </c>
      <c r="CF198" s="18" t="str">
        <f t="shared" si="123"/>
        <v/>
      </c>
      <c r="CG198" s="18" t="str">
        <f t="shared" si="135"/>
        <v/>
      </c>
      <c r="CH198" s="18" t="str">
        <f t="shared" si="124"/>
        <v/>
      </c>
      <c r="CI198" s="18" t="str">
        <f t="shared" si="136"/>
        <v/>
      </c>
      <c r="CJ198" s="18" t="str">
        <f t="shared" si="137"/>
        <v/>
      </c>
      <c r="CK198" s="18" t="str">
        <f t="shared" si="125"/>
        <v/>
      </c>
      <c r="CO198" s="370">
        <f t="shared" si="126"/>
        <v>0</v>
      </c>
      <c r="CP198" s="370">
        <f t="shared" si="127"/>
        <v>0</v>
      </c>
      <c r="CQ198" s="370">
        <f t="shared" si="128"/>
        <v>0</v>
      </c>
      <c r="CR198" s="370">
        <f t="shared" si="128"/>
        <v>0</v>
      </c>
      <c r="CS198" s="370">
        <f t="shared" si="129"/>
        <v>0</v>
      </c>
      <c r="CT198" s="370">
        <f t="shared" si="130"/>
        <v>0</v>
      </c>
      <c r="CU198" s="370">
        <f t="shared" si="131"/>
        <v>0</v>
      </c>
      <c r="CV198" s="370">
        <f t="shared" si="131"/>
        <v>0</v>
      </c>
      <c r="CW198" s="370">
        <f t="shared" si="132"/>
        <v>0</v>
      </c>
      <c r="CX198" s="370">
        <f t="shared" si="133"/>
        <v>0</v>
      </c>
      <c r="CY198" s="370">
        <f t="shared" si="134"/>
        <v>0</v>
      </c>
    </row>
    <row r="199" spans="1:103" x14ac:dyDescent="0.25">
      <c r="A199" s="3364" t="s">
        <v>220</v>
      </c>
      <c r="B199" s="897" t="s">
        <v>217</v>
      </c>
      <c r="C199" s="898">
        <f>SUM(D199+E199)</f>
        <v>0</v>
      </c>
      <c r="D199" s="703">
        <f t="shared" ref="D199:E207" si="138">SUM(F199+H199+J199+L199+N199+P199+R199+T199+V199+X199+Z199+AB199+AD199+AF199+AH199+AJ199+AL199)</f>
        <v>0</v>
      </c>
      <c r="E199" s="897">
        <f t="shared" si="138"/>
        <v>0</v>
      </c>
      <c r="F199" s="865"/>
      <c r="G199" s="866"/>
      <c r="H199" s="865"/>
      <c r="I199" s="866"/>
      <c r="J199" s="865"/>
      <c r="K199" s="866"/>
      <c r="L199" s="865"/>
      <c r="M199" s="866"/>
      <c r="N199" s="865"/>
      <c r="O199" s="866"/>
      <c r="P199" s="865"/>
      <c r="Q199" s="866"/>
      <c r="R199" s="865"/>
      <c r="S199" s="866"/>
      <c r="T199" s="865"/>
      <c r="U199" s="866"/>
      <c r="V199" s="865"/>
      <c r="W199" s="866"/>
      <c r="X199" s="865"/>
      <c r="Y199" s="866"/>
      <c r="Z199" s="865"/>
      <c r="AA199" s="866"/>
      <c r="AB199" s="865"/>
      <c r="AC199" s="866"/>
      <c r="AD199" s="865"/>
      <c r="AE199" s="866"/>
      <c r="AF199" s="865"/>
      <c r="AG199" s="866"/>
      <c r="AH199" s="865"/>
      <c r="AI199" s="866"/>
      <c r="AJ199" s="865"/>
      <c r="AK199" s="866"/>
      <c r="AL199" s="865"/>
      <c r="AM199" s="867"/>
      <c r="AN199" s="868"/>
      <c r="AO199" s="866"/>
      <c r="AP199" s="865"/>
      <c r="AQ199" s="866"/>
      <c r="AR199" s="865"/>
      <c r="AS199" s="866"/>
      <c r="AT199" s="867"/>
      <c r="AU199" s="704"/>
      <c r="AV199" s="867"/>
      <c r="AW199" s="704"/>
      <c r="AX199" s="866"/>
      <c r="AY199" s="56" t="str">
        <f t="shared" si="117"/>
        <v/>
      </c>
      <c r="CA199" s="18" t="str">
        <f t="shared" si="118"/>
        <v/>
      </c>
      <c r="CB199" s="18" t="str">
        <f t="shared" si="119"/>
        <v/>
      </c>
      <c r="CC199" s="18" t="str">
        <f t="shared" si="120"/>
        <v/>
      </c>
      <c r="CD199" s="18" t="str">
        <f t="shared" si="121"/>
        <v/>
      </c>
      <c r="CE199" s="18" t="str">
        <f t="shared" si="122"/>
        <v/>
      </c>
      <c r="CF199" s="18" t="str">
        <f t="shared" si="123"/>
        <v/>
      </c>
      <c r="CG199" s="18" t="str">
        <f t="shared" si="135"/>
        <v/>
      </c>
      <c r="CH199" s="18" t="str">
        <f t="shared" si="124"/>
        <v/>
      </c>
      <c r="CI199" s="18" t="str">
        <f t="shared" si="136"/>
        <v/>
      </c>
      <c r="CJ199" s="18" t="str">
        <f t="shared" si="137"/>
        <v/>
      </c>
      <c r="CK199" s="18" t="str">
        <f t="shared" si="125"/>
        <v/>
      </c>
      <c r="CL199" s="56"/>
      <c r="CM199" s="56"/>
      <c r="CN199" s="56"/>
      <c r="CO199" s="370">
        <f t="shared" si="126"/>
        <v>0</v>
      </c>
      <c r="CP199" s="370">
        <f t="shared" si="127"/>
        <v>0</v>
      </c>
      <c r="CQ199" s="370">
        <f t="shared" si="128"/>
        <v>0</v>
      </c>
      <c r="CR199" s="370">
        <f t="shared" si="128"/>
        <v>0</v>
      </c>
      <c r="CS199" s="370">
        <f t="shared" si="129"/>
        <v>0</v>
      </c>
      <c r="CT199" s="370">
        <f t="shared" si="130"/>
        <v>0</v>
      </c>
      <c r="CU199" s="370">
        <f t="shared" si="131"/>
        <v>0</v>
      </c>
      <c r="CV199" s="370">
        <f t="shared" si="131"/>
        <v>0</v>
      </c>
      <c r="CW199" s="370">
        <f t="shared" si="132"/>
        <v>0</v>
      </c>
      <c r="CX199" s="370">
        <f t="shared" si="133"/>
        <v>0</v>
      </c>
      <c r="CY199" s="370">
        <f t="shared" si="134"/>
        <v>0</v>
      </c>
    </row>
    <row r="200" spans="1:103" x14ac:dyDescent="0.25">
      <c r="A200" s="3037"/>
      <c r="B200" s="377" t="s">
        <v>218</v>
      </c>
      <c r="C200" s="381">
        <f>SUM(D200+E200)</f>
        <v>0</v>
      </c>
      <c r="D200" s="382">
        <f t="shared" si="138"/>
        <v>0</v>
      </c>
      <c r="E200" s="714">
        <f t="shared" si="138"/>
        <v>0</v>
      </c>
      <c r="F200" s="91"/>
      <c r="G200" s="716"/>
      <c r="H200" s="91"/>
      <c r="I200" s="716"/>
      <c r="J200" s="91"/>
      <c r="K200" s="716"/>
      <c r="L200" s="91"/>
      <c r="M200" s="716"/>
      <c r="N200" s="91"/>
      <c r="O200" s="716"/>
      <c r="P200" s="91"/>
      <c r="Q200" s="716"/>
      <c r="R200" s="91"/>
      <c r="S200" s="716"/>
      <c r="T200" s="91"/>
      <c r="U200" s="716"/>
      <c r="V200" s="91"/>
      <c r="W200" s="716"/>
      <c r="X200" s="91"/>
      <c r="Y200" s="716"/>
      <c r="Z200" s="91"/>
      <c r="AA200" s="716"/>
      <c r="AB200" s="91"/>
      <c r="AC200" s="716"/>
      <c r="AD200" s="91"/>
      <c r="AE200" s="716"/>
      <c r="AF200" s="91"/>
      <c r="AG200" s="716"/>
      <c r="AH200" s="91"/>
      <c r="AI200" s="716"/>
      <c r="AJ200" s="91"/>
      <c r="AK200" s="716"/>
      <c r="AL200" s="91"/>
      <c r="AM200" s="717"/>
      <c r="AN200" s="95"/>
      <c r="AO200" s="716"/>
      <c r="AP200" s="91"/>
      <c r="AQ200" s="716"/>
      <c r="AR200" s="91"/>
      <c r="AS200" s="716"/>
      <c r="AT200" s="717"/>
      <c r="AU200" s="385"/>
      <c r="AV200" s="717"/>
      <c r="AW200" s="385"/>
      <c r="AX200" s="716"/>
      <c r="AY200" s="56" t="str">
        <f t="shared" si="117"/>
        <v/>
      </c>
      <c r="CA200" s="18" t="str">
        <f t="shared" si="118"/>
        <v/>
      </c>
      <c r="CB200" s="18" t="str">
        <f t="shared" si="119"/>
        <v/>
      </c>
      <c r="CC200" s="18" t="str">
        <f t="shared" si="120"/>
        <v/>
      </c>
      <c r="CD200" s="18" t="str">
        <f t="shared" si="121"/>
        <v/>
      </c>
      <c r="CE200" s="18" t="str">
        <f t="shared" si="122"/>
        <v/>
      </c>
      <c r="CF200" s="18" t="str">
        <f t="shared" si="123"/>
        <v/>
      </c>
      <c r="CG200" s="18" t="str">
        <f t="shared" si="135"/>
        <v/>
      </c>
      <c r="CH200" s="18" t="str">
        <f t="shared" si="124"/>
        <v/>
      </c>
      <c r="CI200" s="18" t="str">
        <f t="shared" si="136"/>
        <v/>
      </c>
      <c r="CJ200" s="18" t="str">
        <f t="shared" si="137"/>
        <v/>
      </c>
      <c r="CK200" s="18" t="str">
        <f t="shared" si="125"/>
        <v/>
      </c>
      <c r="CL200" s="56"/>
      <c r="CM200" s="56"/>
      <c r="CN200" s="56"/>
      <c r="CO200" s="370">
        <f t="shared" si="126"/>
        <v>0</v>
      </c>
      <c r="CP200" s="370">
        <f t="shared" si="127"/>
        <v>0</v>
      </c>
      <c r="CQ200" s="370">
        <f t="shared" si="128"/>
        <v>0</v>
      </c>
      <c r="CR200" s="370">
        <f t="shared" si="128"/>
        <v>0</v>
      </c>
      <c r="CS200" s="370">
        <f t="shared" si="129"/>
        <v>0</v>
      </c>
      <c r="CT200" s="370">
        <f t="shared" si="130"/>
        <v>0</v>
      </c>
      <c r="CU200" s="370">
        <f t="shared" si="131"/>
        <v>0</v>
      </c>
      <c r="CV200" s="370">
        <f t="shared" si="131"/>
        <v>0</v>
      </c>
      <c r="CW200" s="370">
        <f t="shared" si="132"/>
        <v>0</v>
      </c>
      <c r="CX200" s="370">
        <f t="shared" si="133"/>
        <v>0</v>
      </c>
      <c r="CY200" s="370">
        <f t="shared" si="134"/>
        <v>0</v>
      </c>
    </row>
    <row r="201" spans="1:103" x14ac:dyDescent="0.25">
      <c r="A201" s="3374" t="s">
        <v>221</v>
      </c>
      <c r="B201" s="3375"/>
      <c r="C201" s="885">
        <f t="shared" ref="C201:C241" si="139">SUM(D201+E201)</f>
        <v>1</v>
      </c>
      <c r="D201" s="886">
        <f t="shared" si="138"/>
        <v>0</v>
      </c>
      <c r="E201" s="899">
        <f t="shared" si="138"/>
        <v>1</v>
      </c>
      <c r="F201" s="887"/>
      <c r="G201" s="889"/>
      <c r="H201" s="887">
        <v>0</v>
      </c>
      <c r="I201" s="889">
        <v>0</v>
      </c>
      <c r="J201" s="887">
        <v>0</v>
      </c>
      <c r="K201" s="889">
        <v>0</v>
      </c>
      <c r="L201" s="887">
        <v>0</v>
      </c>
      <c r="M201" s="889">
        <v>1</v>
      </c>
      <c r="N201" s="887">
        <v>0</v>
      </c>
      <c r="O201" s="889">
        <v>0</v>
      </c>
      <c r="P201" s="887">
        <v>0</v>
      </c>
      <c r="Q201" s="889">
        <v>0</v>
      </c>
      <c r="R201" s="887">
        <v>0</v>
      </c>
      <c r="S201" s="889">
        <v>0</v>
      </c>
      <c r="T201" s="887">
        <v>0</v>
      </c>
      <c r="U201" s="889">
        <v>0</v>
      </c>
      <c r="V201" s="887">
        <v>0</v>
      </c>
      <c r="W201" s="889">
        <v>0</v>
      </c>
      <c r="X201" s="887">
        <v>0</v>
      </c>
      <c r="Y201" s="889">
        <v>0</v>
      </c>
      <c r="Z201" s="887">
        <v>0</v>
      </c>
      <c r="AA201" s="889">
        <v>0</v>
      </c>
      <c r="AB201" s="887">
        <v>0</v>
      </c>
      <c r="AC201" s="889">
        <v>0</v>
      </c>
      <c r="AD201" s="887">
        <v>0</v>
      </c>
      <c r="AE201" s="889">
        <v>0</v>
      </c>
      <c r="AF201" s="887">
        <v>0</v>
      </c>
      <c r="AG201" s="889">
        <v>0</v>
      </c>
      <c r="AH201" s="887">
        <v>0</v>
      </c>
      <c r="AI201" s="889">
        <v>0</v>
      </c>
      <c r="AJ201" s="887">
        <v>0</v>
      </c>
      <c r="AK201" s="889">
        <v>0</v>
      </c>
      <c r="AL201" s="887">
        <v>0</v>
      </c>
      <c r="AM201" s="890">
        <v>0</v>
      </c>
      <c r="AN201" s="888">
        <v>0</v>
      </c>
      <c r="AO201" s="889">
        <v>0</v>
      </c>
      <c r="AP201" s="887">
        <v>0</v>
      </c>
      <c r="AQ201" s="889">
        <v>0</v>
      </c>
      <c r="AR201" s="887">
        <v>0</v>
      </c>
      <c r="AS201" s="889">
        <v>1</v>
      </c>
      <c r="AT201" s="890">
        <v>0</v>
      </c>
      <c r="AU201" s="891">
        <v>0</v>
      </c>
      <c r="AV201" s="890">
        <v>0</v>
      </c>
      <c r="AW201" s="891">
        <v>0</v>
      </c>
      <c r="AX201" s="889">
        <v>0</v>
      </c>
      <c r="AY201" s="56" t="str">
        <f t="shared" si="117"/>
        <v/>
      </c>
      <c r="CA201" s="18" t="str">
        <f t="shared" si="118"/>
        <v/>
      </c>
      <c r="CB201" s="18" t="str">
        <f t="shared" si="119"/>
        <v/>
      </c>
      <c r="CC201" s="18" t="str">
        <f t="shared" si="120"/>
        <v/>
      </c>
      <c r="CD201" s="18" t="str">
        <f t="shared" si="121"/>
        <v/>
      </c>
      <c r="CE201" s="18" t="str">
        <f t="shared" si="122"/>
        <v/>
      </c>
      <c r="CF201" s="18" t="str">
        <f t="shared" si="123"/>
        <v/>
      </c>
      <c r="CG201" s="18" t="str">
        <f t="shared" si="135"/>
        <v/>
      </c>
      <c r="CH201" s="18" t="str">
        <f t="shared" si="124"/>
        <v/>
      </c>
      <c r="CI201" s="18" t="str">
        <f t="shared" si="136"/>
        <v/>
      </c>
      <c r="CJ201" s="18" t="str">
        <f t="shared" si="137"/>
        <v/>
      </c>
      <c r="CK201" s="18" t="str">
        <f t="shared" si="125"/>
        <v/>
      </c>
      <c r="CL201" s="56"/>
      <c r="CM201" s="56"/>
      <c r="CN201" s="56"/>
      <c r="CO201" s="370">
        <f t="shared" si="126"/>
        <v>0</v>
      </c>
      <c r="CP201" s="370">
        <f t="shared" si="127"/>
        <v>0</v>
      </c>
      <c r="CQ201" s="370">
        <f t="shared" si="128"/>
        <v>0</v>
      </c>
      <c r="CR201" s="370">
        <f t="shared" si="128"/>
        <v>0</v>
      </c>
      <c r="CS201" s="370">
        <f t="shared" si="129"/>
        <v>0</v>
      </c>
      <c r="CT201" s="370">
        <f t="shared" si="130"/>
        <v>0</v>
      </c>
      <c r="CU201" s="370">
        <f t="shared" si="131"/>
        <v>0</v>
      </c>
      <c r="CV201" s="370">
        <f t="shared" si="131"/>
        <v>0</v>
      </c>
      <c r="CW201" s="370">
        <f t="shared" si="132"/>
        <v>0</v>
      </c>
      <c r="CX201" s="370">
        <f t="shared" si="133"/>
        <v>0</v>
      </c>
      <c r="CY201" s="370">
        <f t="shared" si="134"/>
        <v>0</v>
      </c>
    </row>
    <row r="202" spans="1:103" x14ac:dyDescent="0.25">
      <c r="A202" s="3364" t="s">
        <v>222</v>
      </c>
      <c r="B202" s="897" t="s">
        <v>223</v>
      </c>
      <c r="C202" s="898">
        <f t="shared" si="139"/>
        <v>1</v>
      </c>
      <c r="D202" s="703">
        <f>SUM(H202+J202+L202+N202+P202+R202+T202+V202+X202+Z202+AB202+AD202+AF202+AH202+AJ202+AL202)</f>
        <v>0</v>
      </c>
      <c r="E202" s="897">
        <f>SUM(I202+K202+M202+O202+Q202+S202+U202+W202+Y202+AA202+AC202+AE202+AG202+AI202+AK202+AM202)</f>
        <v>1</v>
      </c>
      <c r="F202" s="900"/>
      <c r="G202" s="901"/>
      <c r="H202" s="865">
        <v>0</v>
      </c>
      <c r="I202" s="866">
        <v>0</v>
      </c>
      <c r="J202" s="865">
        <v>0</v>
      </c>
      <c r="K202" s="866">
        <v>0</v>
      </c>
      <c r="L202" s="865">
        <v>0</v>
      </c>
      <c r="M202" s="866">
        <v>1</v>
      </c>
      <c r="N202" s="865">
        <v>0</v>
      </c>
      <c r="O202" s="866">
        <v>0</v>
      </c>
      <c r="P202" s="865">
        <v>0</v>
      </c>
      <c r="Q202" s="866">
        <v>0</v>
      </c>
      <c r="R202" s="865">
        <v>0</v>
      </c>
      <c r="S202" s="866">
        <v>0</v>
      </c>
      <c r="T202" s="865">
        <v>0</v>
      </c>
      <c r="U202" s="866">
        <v>0</v>
      </c>
      <c r="V202" s="865">
        <v>0</v>
      </c>
      <c r="W202" s="866">
        <v>0</v>
      </c>
      <c r="X202" s="865">
        <v>0</v>
      </c>
      <c r="Y202" s="866">
        <v>0</v>
      </c>
      <c r="Z202" s="865">
        <v>0</v>
      </c>
      <c r="AA202" s="866">
        <v>0</v>
      </c>
      <c r="AB202" s="865">
        <v>0</v>
      </c>
      <c r="AC202" s="866">
        <v>0</v>
      </c>
      <c r="AD202" s="865">
        <v>0</v>
      </c>
      <c r="AE202" s="866">
        <v>0</v>
      </c>
      <c r="AF202" s="865">
        <v>0</v>
      </c>
      <c r="AG202" s="866">
        <v>0</v>
      </c>
      <c r="AH202" s="865">
        <v>0</v>
      </c>
      <c r="AI202" s="866">
        <v>0</v>
      </c>
      <c r="AJ202" s="865">
        <v>0</v>
      </c>
      <c r="AK202" s="866">
        <v>0</v>
      </c>
      <c r="AL202" s="865">
        <v>0</v>
      </c>
      <c r="AM202" s="867">
        <v>0</v>
      </c>
      <c r="AN202" s="868">
        <v>0</v>
      </c>
      <c r="AO202" s="866">
        <v>0</v>
      </c>
      <c r="AP202" s="865">
        <v>0</v>
      </c>
      <c r="AQ202" s="866">
        <v>0</v>
      </c>
      <c r="AR202" s="865">
        <v>0</v>
      </c>
      <c r="AS202" s="866">
        <v>1</v>
      </c>
      <c r="AT202" s="867">
        <v>0</v>
      </c>
      <c r="AU202" s="704">
        <v>0</v>
      </c>
      <c r="AV202" s="867">
        <v>0</v>
      </c>
      <c r="AW202" s="704">
        <v>0</v>
      </c>
      <c r="AX202" s="866">
        <v>0</v>
      </c>
      <c r="AY202" s="56" t="str">
        <f t="shared" si="117"/>
        <v/>
      </c>
      <c r="CA202" s="18" t="str">
        <f t="shared" si="118"/>
        <v/>
      </c>
      <c r="CB202" s="18" t="str">
        <f t="shared" si="119"/>
        <v/>
      </c>
      <c r="CC202" s="18" t="str">
        <f t="shared" si="120"/>
        <v/>
      </c>
      <c r="CD202" s="18" t="str">
        <f t="shared" si="121"/>
        <v/>
      </c>
      <c r="CE202" s="18" t="str">
        <f t="shared" si="122"/>
        <v/>
      </c>
      <c r="CF202" s="18" t="str">
        <f t="shared" si="123"/>
        <v/>
      </c>
      <c r="CG202" s="18" t="str">
        <f t="shared" si="135"/>
        <v/>
      </c>
      <c r="CH202" s="18" t="str">
        <f t="shared" si="124"/>
        <v/>
      </c>
      <c r="CI202" s="18" t="str">
        <f t="shared" si="136"/>
        <v/>
      </c>
      <c r="CJ202" s="18" t="str">
        <f t="shared" si="137"/>
        <v/>
      </c>
      <c r="CK202" s="18" t="str">
        <f t="shared" si="125"/>
        <v/>
      </c>
      <c r="CL202" s="56"/>
      <c r="CM202" s="56"/>
      <c r="CN202" s="56"/>
      <c r="CO202" s="370">
        <f t="shared" si="126"/>
        <v>0</v>
      </c>
      <c r="CP202" s="370">
        <f t="shared" si="127"/>
        <v>0</v>
      </c>
      <c r="CQ202" s="370">
        <f t="shared" si="128"/>
        <v>0</v>
      </c>
      <c r="CR202" s="370">
        <f t="shared" si="128"/>
        <v>0</v>
      </c>
      <c r="CS202" s="370">
        <f t="shared" si="129"/>
        <v>0</v>
      </c>
      <c r="CT202" s="370">
        <f t="shared" si="130"/>
        <v>0</v>
      </c>
      <c r="CU202" s="370">
        <f t="shared" si="131"/>
        <v>0</v>
      </c>
      <c r="CV202" s="370">
        <f t="shared" si="131"/>
        <v>0</v>
      </c>
      <c r="CW202" s="370">
        <f t="shared" si="132"/>
        <v>0</v>
      </c>
      <c r="CX202" s="370">
        <f t="shared" si="133"/>
        <v>0</v>
      </c>
      <c r="CY202" s="370">
        <f t="shared" si="134"/>
        <v>0</v>
      </c>
    </row>
    <row r="203" spans="1:103" x14ac:dyDescent="0.25">
      <c r="A203" s="3037"/>
      <c r="B203" s="377" t="s">
        <v>224</v>
      </c>
      <c r="C203" s="902">
        <f t="shared" si="139"/>
        <v>1</v>
      </c>
      <c r="D203" s="388">
        <f>SUM(H203+J203+L203+N203+P203+R203+T203+V203+X203+Z203+AB203+AD203+AF203+AH203+AJ203+AL203)</f>
        <v>0</v>
      </c>
      <c r="E203" s="369">
        <f>SUM(I203+K203+M203+O203+Q203+S203+U203+W203+Y203+AA203+AC203+AE203+AG203+AI203+AK203+AM203)</f>
        <v>1</v>
      </c>
      <c r="F203" s="903"/>
      <c r="G203" s="389"/>
      <c r="H203" s="770">
        <v>0</v>
      </c>
      <c r="I203" s="85">
        <v>0</v>
      </c>
      <c r="J203" s="770">
        <v>0</v>
      </c>
      <c r="K203" s="85">
        <v>0</v>
      </c>
      <c r="L203" s="91">
        <v>0</v>
      </c>
      <c r="M203" s="716">
        <v>1</v>
      </c>
      <c r="N203" s="770">
        <v>0</v>
      </c>
      <c r="O203" s="85">
        <v>0</v>
      </c>
      <c r="P203" s="770">
        <v>0</v>
      </c>
      <c r="Q203" s="85">
        <v>0</v>
      </c>
      <c r="R203" s="770">
        <v>0</v>
      </c>
      <c r="S203" s="85">
        <v>0</v>
      </c>
      <c r="T203" s="770">
        <v>0</v>
      </c>
      <c r="U203" s="85">
        <v>0</v>
      </c>
      <c r="V203" s="770">
        <v>0</v>
      </c>
      <c r="W203" s="85">
        <v>0</v>
      </c>
      <c r="X203" s="770">
        <v>0</v>
      </c>
      <c r="Y203" s="85">
        <v>0</v>
      </c>
      <c r="Z203" s="770">
        <v>0</v>
      </c>
      <c r="AA203" s="85">
        <v>0</v>
      </c>
      <c r="AB203" s="770">
        <v>0</v>
      </c>
      <c r="AC203" s="85">
        <v>0</v>
      </c>
      <c r="AD203" s="770">
        <v>0</v>
      </c>
      <c r="AE203" s="85">
        <v>0</v>
      </c>
      <c r="AF203" s="770">
        <v>0</v>
      </c>
      <c r="AG203" s="85">
        <v>0</v>
      </c>
      <c r="AH203" s="770">
        <v>0</v>
      </c>
      <c r="AI203" s="85">
        <v>0</v>
      </c>
      <c r="AJ203" s="770">
        <v>0</v>
      </c>
      <c r="AK203" s="85">
        <v>0</v>
      </c>
      <c r="AL203" s="770">
        <v>0</v>
      </c>
      <c r="AM203" s="353">
        <v>0</v>
      </c>
      <c r="AN203" s="95">
        <v>0</v>
      </c>
      <c r="AO203" s="716">
        <v>0</v>
      </c>
      <c r="AP203" s="91">
        <v>0</v>
      </c>
      <c r="AQ203" s="716">
        <v>0</v>
      </c>
      <c r="AR203" s="91">
        <v>0</v>
      </c>
      <c r="AS203" s="716">
        <v>1</v>
      </c>
      <c r="AT203" s="717">
        <v>0</v>
      </c>
      <c r="AU203" s="385">
        <v>0</v>
      </c>
      <c r="AV203" s="717">
        <v>0</v>
      </c>
      <c r="AW203" s="385">
        <v>0</v>
      </c>
      <c r="AX203" s="716">
        <v>0</v>
      </c>
      <c r="AY203" s="56" t="str">
        <f t="shared" si="117"/>
        <v/>
      </c>
      <c r="CA203" s="18" t="str">
        <f t="shared" si="118"/>
        <v/>
      </c>
      <c r="CB203" s="18" t="str">
        <f t="shared" si="119"/>
        <v/>
      </c>
      <c r="CC203" s="18" t="str">
        <f t="shared" si="120"/>
        <v/>
      </c>
      <c r="CD203" s="18" t="str">
        <f t="shared" si="121"/>
        <v/>
      </c>
      <c r="CE203" s="18" t="str">
        <f t="shared" si="122"/>
        <v/>
      </c>
      <c r="CF203" s="18" t="str">
        <f t="shared" si="123"/>
        <v/>
      </c>
      <c r="CG203" s="18" t="str">
        <f t="shared" si="135"/>
        <v/>
      </c>
      <c r="CH203" s="18" t="str">
        <f t="shared" si="124"/>
        <v/>
      </c>
      <c r="CI203" s="18" t="str">
        <f t="shared" si="136"/>
        <v/>
      </c>
      <c r="CJ203" s="18" t="str">
        <f t="shared" si="137"/>
        <v/>
      </c>
      <c r="CK203" s="18" t="str">
        <f t="shared" si="125"/>
        <v/>
      </c>
      <c r="CL203" s="56"/>
      <c r="CM203" s="56"/>
      <c r="CN203" s="56"/>
      <c r="CO203" s="370">
        <f t="shared" si="126"/>
        <v>0</v>
      </c>
      <c r="CP203" s="370">
        <f t="shared" si="127"/>
        <v>0</v>
      </c>
      <c r="CQ203" s="370">
        <f t="shared" si="128"/>
        <v>0</v>
      </c>
      <c r="CR203" s="370">
        <f t="shared" si="128"/>
        <v>0</v>
      </c>
      <c r="CS203" s="370">
        <f t="shared" si="129"/>
        <v>0</v>
      </c>
      <c r="CT203" s="370">
        <f t="shared" si="130"/>
        <v>0</v>
      </c>
      <c r="CU203" s="370">
        <f t="shared" si="131"/>
        <v>0</v>
      </c>
      <c r="CV203" s="370">
        <f t="shared" si="131"/>
        <v>0</v>
      </c>
      <c r="CW203" s="370">
        <f t="shared" si="132"/>
        <v>0</v>
      </c>
      <c r="CX203" s="370">
        <f t="shared" si="133"/>
        <v>0</v>
      </c>
      <c r="CY203" s="370">
        <f t="shared" si="134"/>
        <v>0</v>
      </c>
    </row>
    <row r="204" spans="1:103" s="56" customFormat="1" ht="12" x14ac:dyDescent="0.2">
      <c r="A204" s="904" t="s">
        <v>225</v>
      </c>
      <c r="B204" s="905"/>
      <c r="C204" s="906">
        <f t="shared" si="139"/>
        <v>18</v>
      </c>
      <c r="D204" s="907">
        <f t="shared" si="138"/>
        <v>6</v>
      </c>
      <c r="E204" s="908">
        <f t="shared" si="138"/>
        <v>12</v>
      </c>
      <c r="F204" s="887"/>
      <c r="G204" s="889"/>
      <c r="H204" s="887">
        <v>0</v>
      </c>
      <c r="I204" s="889">
        <v>0</v>
      </c>
      <c r="J204" s="887">
        <v>0</v>
      </c>
      <c r="K204" s="889">
        <v>0</v>
      </c>
      <c r="L204" s="887">
        <v>0</v>
      </c>
      <c r="M204" s="889">
        <v>1</v>
      </c>
      <c r="N204" s="887">
        <v>0</v>
      </c>
      <c r="O204" s="889">
        <v>3</v>
      </c>
      <c r="P204" s="887">
        <v>0</v>
      </c>
      <c r="Q204" s="889">
        <v>0</v>
      </c>
      <c r="R204" s="887">
        <v>3</v>
      </c>
      <c r="S204" s="889">
        <v>3</v>
      </c>
      <c r="T204" s="887">
        <v>0</v>
      </c>
      <c r="U204" s="889">
        <v>1</v>
      </c>
      <c r="V204" s="887">
        <v>0</v>
      </c>
      <c r="W204" s="889">
        <v>3</v>
      </c>
      <c r="X204" s="887">
        <v>1</v>
      </c>
      <c r="Y204" s="889">
        <v>1</v>
      </c>
      <c r="Z204" s="887">
        <v>0</v>
      </c>
      <c r="AA204" s="889">
        <v>0</v>
      </c>
      <c r="AB204" s="887">
        <v>2</v>
      </c>
      <c r="AC204" s="889">
        <v>0</v>
      </c>
      <c r="AD204" s="887">
        <v>0</v>
      </c>
      <c r="AE204" s="889">
        <v>0</v>
      </c>
      <c r="AF204" s="887">
        <v>0</v>
      </c>
      <c r="AG204" s="889">
        <v>0</v>
      </c>
      <c r="AH204" s="887">
        <v>0</v>
      </c>
      <c r="AI204" s="889">
        <v>0</v>
      </c>
      <c r="AJ204" s="887">
        <v>0</v>
      </c>
      <c r="AK204" s="889">
        <v>0</v>
      </c>
      <c r="AL204" s="887">
        <v>0</v>
      </c>
      <c r="AM204" s="890">
        <v>0</v>
      </c>
      <c r="AN204" s="888">
        <v>0</v>
      </c>
      <c r="AO204" s="889">
        <v>0</v>
      </c>
      <c r="AP204" s="91">
        <v>0</v>
      </c>
      <c r="AQ204" s="889">
        <v>0</v>
      </c>
      <c r="AR204" s="887">
        <v>0</v>
      </c>
      <c r="AS204" s="889">
        <v>1</v>
      </c>
      <c r="AT204" s="890">
        <v>0</v>
      </c>
      <c r="AU204" s="891">
        <v>0</v>
      </c>
      <c r="AV204" s="890">
        <v>0</v>
      </c>
      <c r="AW204" s="891">
        <v>0</v>
      </c>
      <c r="AX204" s="889">
        <v>0</v>
      </c>
      <c r="AY204" s="56" t="str">
        <f t="shared" si="117"/>
        <v/>
      </c>
      <c r="CA204" s="18" t="str">
        <f t="shared" si="118"/>
        <v/>
      </c>
      <c r="CB204" s="18" t="str">
        <f t="shared" si="119"/>
        <v/>
      </c>
      <c r="CC204" s="18" t="str">
        <f t="shared" si="120"/>
        <v/>
      </c>
      <c r="CD204" s="18" t="str">
        <f t="shared" si="121"/>
        <v/>
      </c>
      <c r="CE204" s="18" t="str">
        <f t="shared" si="122"/>
        <v/>
      </c>
      <c r="CF204" s="18" t="str">
        <f t="shared" si="123"/>
        <v/>
      </c>
      <c r="CG204" s="18" t="str">
        <f t="shared" si="135"/>
        <v/>
      </c>
      <c r="CH204" s="18" t="str">
        <f t="shared" si="124"/>
        <v/>
      </c>
      <c r="CI204" s="18" t="str">
        <f t="shared" si="136"/>
        <v/>
      </c>
      <c r="CJ204" s="18" t="str">
        <f t="shared" si="137"/>
        <v/>
      </c>
      <c r="CK204" s="18" t="str">
        <f t="shared" si="125"/>
        <v/>
      </c>
      <c r="CO204" s="370">
        <f t="shared" si="126"/>
        <v>0</v>
      </c>
      <c r="CP204" s="370">
        <f t="shared" si="127"/>
        <v>0</v>
      </c>
      <c r="CQ204" s="370">
        <f t="shared" si="128"/>
        <v>0</v>
      </c>
      <c r="CR204" s="370">
        <f t="shared" si="128"/>
        <v>0</v>
      </c>
      <c r="CS204" s="370">
        <f t="shared" si="129"/>
        <v>0</v>
      </c>
      <c r="CT204" s="370">
        <f t="shared" si="130"/>
        <v>0</v>
      </c>
      <c r="CU204" s="370">
        <f t="shared" si="131"/>
        <v>0</v>
      </c>
      <c r="CV204" s="370">
        <f t="shared" si="131"/>
        <v>0</v>
      </c>
      <c r="CW204" s="370">
        <f t="shared" si="132"/>
        <v>0</v>
      </c>
      <c r="CX204" s="370">
        <f t="shared" si="133"/>
        <v>0</v>
      </c>
      <c r="CY204" s="370">
        <f t="shared" si="134"/>
        <v>0</v>
      </c>
    </row>
    <row r="205" spans="1:103" ht="15" customHeight="1" x14ac:dyDescent="0.25">
      <c r="A205" s="3364" t="s">
        <v>226</v>
      </c>
      <c r="B205" s="380" t="s">
        <v>227</v>
      </c>
      <c r="C205" s="378">
        <f t="shared" si="139"/>
        <v>0</v>
      </c>
      <c r="D205" s="379">
        <f t="shared" si="138"/>
        <v>0</v>
      </c>
      <c r="E205" s="380">
        <f t="shared" si="138"/>
        <v>0</v>
      </c>
      <c r="F205" s="45"/>
      <c r="G205" s="48"/>
      <c r="H205" s="45"/>
      <c r="I205" s="48"/>
      <c r="J205" s="45"/>
      <c r="K205" s="48"/>
      <c r="L205" s="45"/>
      <c r="M205" s="48"/>
      <c r="N205" s="45"/>
      <c r="O205" s="48"/>
      <c r="P205" s="45"/>
      <c r="Q205" s="48"/>
      <c r="R205" s="45"/>
      <c r="S205" s="48"/>
      <c r="T205" s="45"/>
      <c r="U205" s="48"/>
      <c r="V205" s="45"/>
      <c r="W205" s="48"/>
      <c r="X205" s="45"/>
      <c r="Y205" s="48"/>
      <c r="Z205" s="45"/>
      <c r="AA205" s="48"/>
      <c r="AB205" s="45"/>
      <c r="AC205" s="48"/>
      <c r="AD205" s="45"/>
      <c r="AE205" s="48"/>
      <c r="AF205" s="45"/>
      <c r="AG205" s="48"/>
      <c r="AH205" s="45"/>
      <c r="AI205" s="48"/>
      <c r="AJ205" s="45"/>
      <c r="AK205" s="48"/>
      <c r="AL205" s="45"/>
      <c r="AM205" s="333"/>
      <c r="AN205" s="105"/>
      <c r="AO205" s="48"/>
      <c r="AP205" s="45"/>
      <c r="AQ205" s="85"/>
      <c r="AR205" s="770"/>
      <c r="AS205" s="85"/>
      <c r="AT205" s="353"/>
      <c r="AU205" s="395"/>
      <c r="AV205" s="353"/>
      <c r="AW205" s="395"/>
      <c r="AX205" s="85"/>
      <c r="AY205" s="56" t="str">
        <f t="shared" si="117"/>
        <v/>
      </c>
      <c r="CA205" s="18" t="str">
        <f t="shared" si="118"/>
        <v/>
      </c>
      <c r="CB205" s="18" t="str">
        <f t="shared" si="119"/>
        <v/>
      </c>
      <c r="CC205" s="18" t="str">
        <f t="shared" si="120"/>
        <v/>
      </c>
      <c r="CD205" s="18" t="str">
        <f t="shared" si="121"/>
        <v/>
      </c>
      <c r="CE205" s="18" t="str">
        <f t="shared" si="122"/>
        <v/>
      </c>
      <c r="CF205" s="18" t="str">
        <f t="shared" si="123"/>
        <v/>
      </c>
      <c r="CG205" s="18" t="str">
        <f t="shared" si="135"/>
        <v/>
      </c>
      <c r="CH205" s="18" t="str">
        <f t="shared" si="124"/>
        <v/>
      </c>
      <c r="CI205" s="18" t="str">
        <f t="shared" si="136"/>
        <v/>
      </c>
      <c r="CJ205" s="18" t="str">
        <f t="shared" si="137"/>
        <v/>
      </c>
      <c r="CK205" s="18" t="str">
        <f t="shared" si="125"/>
        <v/>
      </c>
      <c r="CL205" s="56"/>
      <c r="CM205" s="56"/>
      <c r="CN205" s="56"/>
      <c r="CO205" s="370">
        <f t="shared" si="126"/>
        <v>0</v>
      </c>
      <c r="CP205" s="370">
        <f t="shared" si="127"/>
        <v>0</v>
      </c>
      <c r="CQ205" s="370">
        <f t="shared" si="128"/>
        <v>0</v>
      </c>
      <c r="CR205" s="370">
        <f t="shared" si="128"/>
        <v>0</v>
      </c>
      <c r="CS205" s="370">
        <f t="shared" si="129"/>
        <v>0</v>
      </c>
      <c r="CT205" s="370">
        <f t="shared" si="130"/>
        <v>0</v>
      </c>
      <c r="CU205" s="370">
        <f t="shared" si="131"/>
        <v>0</v>
      </c>
      <c r="CV205" s="370">
        <f t="shared" si="131"/>
        <v>0</v>
      </c>
      <c r="CW205" s="370">
        <f t="shared" si="132"/>
        <v>0</v>
      </c>
      <c r="CX205" s="370">
        <f t="shared" si="133"/>
        <v>0</v>
      </c>
      <c r="CY205" s="370">
        <f t="shared" si="134"/>
        <v>0</v>
      </c>
    </row>
    <row r="206" spans="1:103" x14ac:dyDescent="0.25">
      <c r="A206" s="3307"/>
      <c r="B206" s="396" t="s">
        <v>228</v>
      </c>
      <c r="C206" s="397">
        <f t="shared" si="139"/>
        <v>0</v>
      </c>
      <c r="D206" s="398">
        <f t="shared" si="138"/>
        <v>0</v>
      </c>
      <c r="E206" s="396">
        <f t="shared" si="138"/>
        <v>0</v>
      </c>
      <c r="F206" s="22"/>
      <c r="G206" s="28"/>
      <c r="H206" s="22"/>
      <c r="I206" s="28"/>
      <c r="J206" s="22"/>
      <c r="K206" s="28"/>
      <c r="L206" s="22"/>
      <c r="M206" s="28"/>
      <c r="N206" s="22"/>
      <c r="O206" s="28"/>
      <c r="P206" s="22"/>
      <c r="Q206" s="28"/>
      <c r="R206" s="22"/>
      <c r="S206" s="28"/>
      <c r="T206" s="22"/>
      <c r="U206" s="28"/>
      <c r="V206" s="22"/>
      <c r="W206" s="28"/>
      <c r="X206" s="22"/>
      <c r="Y206" s="28"/>
      <c r="Z206" s="22"/>
      <c r="AA206" s="28"/>
      <c r="AB206" s="22"/>
      <c r="AC206" s="28"/>
      <c r="AD206" s="22"/>
      <c r="AE206" s="28"/>
      <c r="AF206" s="22"/>
      <c r="AG206" s="28"/>
      <c r="AH206" s="22"/>
      <c r="AI206" s="28"/>
      <c r="AJ206" s="22"/>
      <c r="AK206" s="28"/>
      <c r="AL206" s="22"/>
      <c r="AM206" s="216"/>
      <c r="AN206" s="27"/>
      <c r="AO206" s="28"/>
      <c r="AP206" s="22"/>
      <c r="AQ206" s="52"/>
      <c r="AR206" s="49"/>
      <c r="AS206" s="52"/>
      <c r="AT206" s="323"/>
      <c r="AU206" s="399"/>
      <c r="AV206" s="323"/>
      <c r="AW206" s="399"/>
      <c r="AX206" s="52"/>
      <c r="AY206" s="56" t="str">
        <f t="shared" si="117"/>
        <v/>
      </c>
      <c r="CA206" s="18" t="str">
        <f t="shared" si="118"/>
        <v/>
      </c>
      <c r="CB206" s="18" t="str">
        <f t="shared" si="119"/>
        <v/>
      </c>
      <c r="CC206" s="18" t="str">
        <f t="shared" si="120"/>
        <v/>
      </c>
      <c r="CD206" s="18" t="str">
        <f t="shared" si="121"/>
        <v/>
      </c>
      <c r="CE206" s="18" t="str">
        <f t="shared" si="122"/>
        <v/>
      </c>
      <c r="CF206" s="18" t="str">
        <f t="shared" si="123"/>
        <v/>
      </c>
      <c r="CG206" s="18" t="str">
        <f t="shared" si="135"/>
        <v/>
      </c>
      <c r="CH206" s="18" t="str">
        <f t="shared" si="124"/>
        <v/>
      </c>
      <c r="CI206" s="18" t="str">
        <f t="shared" si="136"/>
        <v/>
      </c>
      <c r="CJ206" s="18" t="str">
        <f t="shared" si="137"/>
        <v/>
      </c>
      <c r="CK206" s="18" t="str">
        <f t="shared" si="125"/>
        <v/>
      </c>
      <c r="CL206" s="56"/>
      <c r="CM206" s="56"/>
      <c r="CN206" s="56"/>
      <c r="CO206" s="370">
        <f t="shared" si="126"/>
        <v>0</v>
      </c>
      <c r="CP206" s="370">
        <f t="shared" si="127"/>
        <v>0</v>
      </c>
      <c r="CQ206" s="370">
        <f t="shared" si="128"/>
        <v>0</v>
      </c>
      <c r="CR206" s="370">
        <f t="shared" si="128"/>
        <v>0</v>
      </c>
      <c r="CS206" s="370">
        <f t="shared" si="129"/>
        <v>0</v>
      </c>
      <c r="CT206" s="370">
        <f t="shared" si="130"/>
        <v>0</v>
      </c>
      <c r="CU206" s="370">
        <f t="shared" si="131"/>
        <v>0</v>
      </c>
      <c r="CV206" s="370">
        <f t="shared" si="131"/>
        <v>0</v>
      </c>
      <c r="CW206" s="370">
        <f t="shared" si="132"/>
        <v>0</v>
      </c>
      <c r="CX206" s="370">
        <f t="shared" si="133"/>
        <v>0</v>
      </c>
      <c r="CY206" s="370">
        <f t="shared" si="134"/>
        <v>0</v>
      </c>
    </row>
    <row r="207" spans="1:103" x14ac:dyDescent="0.25">
      <c r="A207" s="3307"/>
      <c r="B207" s="396" t="s">
        <v>229</v>
      </c>
      <c r="C207" s="397">
        <f t="shared" si="139"/>
        <v>4</v>
      </c>
      <c r="D207" s="400">
        <f t="shared" si="138"/>
        <v>1</v>
      </c>
      <c r="E207" s="396">
        <f t="shared" si="138"/>
        <v>3</v>
      </c>
      <c r="F207" s="49">
        <v>0</v>
      </c>
      <c r="G207" s="52">
        <v>0</v>
      </c>
      <c r="H207" s="49">
        <v>0</v>
      </c>
      <c r="I207" s="52">
        <v>0</v>
      </c>
      <c r="J207" s="49">
        <v>0</v>
      </c>
      <c r="K207" s="52">
        <v>0</v>
      </c>
      <c r="L207" s="49">
        <v>0</v>
      </c>
      <c r="M207" s="52">
        <v>0</v>
      </c>
      <c r="N207" s="49">
        <v>0</v>
      </c>
      <c r="O207" s="52">
        <v>1</v>
      </c>
      <c r="P207" s="49">
        <v>0</v>
      </c>
      <c r="Q207" s="52">
        <v>0</v>
      </c>
      <c r="R207" s="49">
        <v>1</v>
      </c>
      <c r="S207" s="52">
        <v>1</v>
      </c>
      <c r="T207" s="49">
        <v>0</v>
      </c>
      <c r="U207" s="52">
        <v>0</v>
      </c>
      <c r="V207" s="49">
        <v>0</v>
      </c>
      <c r="W207" s="52">
        <v>0</v>
      </c>
      <c r="X207" s="49">
        <v>0</v>
      </c>
      <c r="Y207" s="52">
        <v>1</v>
      </c>
      <c r="Z207" s="49">
        <v>0</v>
      </c>
      <c r="AA207" s="52">
        <v>0</v>
      </c>
      <c r="AB207" s="49">
        <v>0</v>
      </c>
      <c r="AC207" s="52">
        <v>0</v>
      </c>
      <c r="AD207" s="49">
        <v>0</v>
      </c>
      <c r="AE207" s="52">
        <v>0</v>
      </c>
      <c r="AF207" s="49">
        <v>0</v>
      </c>
      <c r="AG207" s="52">
        <v>0</v>
      </c>
      <c r="AH207" s="49">
        <v>0</v>
      </c>
      <c r="AI207" s="52">
        <v>0</v>
      </c>
      <c r="AJ207" s="49">
        <v>0</v>
      </c>
      <c r="AK207" s="52">
        <v>0</v>
      </c>
      <c r="AL207" s="49">
        <v>0</v>
      </c>
      <c r="AM207" s="323">
        <v>0</v>
      </c>
      <c r="AN207" s="254">
        <v>0</v>
      </c>
      <c r="AO207" s="52">
        <v>0</v>
      </c>
      <c r="AP207" s="49">
        <v>0</v>
      </c>
      <c r="AQ207" s="52">
        <v>0</v>
      </c>
      <c r="AR207" s="49">
        <v>0</v>
      </c>
      <c r="AS207" s="52">
        <v>0</v>
      </c>
      <c r="AT207" s="323">
        <v>0</v>
      </c>
      <c r="AU207" s="399">
        <v>0</v>
      </c>
      <c r="AV207" s="323">
        <v>0</v>
      </c>
      <c r="AW207" s="399">
        <v>0</v>
      </c>
      <c r="AX207" s="52">
        <v>0</v>
      </c>
      <c r="AY207" s="56" t="str">
        <f t="shared" si="117"/>
        <v/>
      </c>
      <c r="CA207" s="18" t="str">
        <f t="shared" si="118"/>
        <v/>
      </c>
      <c r="CB207" s="18" t="str">
        <f t="shared" si="119"/>
        <v/>
      </c>
      <c r="CC207" s="18" t="str">
        <f t="shared" si="120"/>
        <v/>
      </c>
      <c r="CD207" s="18" t="str">
        <f t="shared" si="121"/>
        <v/>
      </c>
      <c r="CE207" s="18" t="str">
        <f t="shared" si="122"/>
        <v/>
      </c>
      <c r="CF207" s="18" t="str">
        <f t="shared" si="123"/>
        <v/>
      </c>
      <c r="CG207" s="18" t="str">
        <f t="shared" si="135"/>
        <v/>
      </c>
      <c r="CH207" s="18" t="str">
        <f t="shared" si="124"/>
        <v/>
      </c>
      <c r="CI207" s="18" t="str">
        <f t="shared" si="136"/>
        <v/>
      </c>
      <c r="CJ207" s="18" t="str">
        <f t="shared" si="137"/>
        <v/>
      </c>
      <c r="CK207" s="18" t="str">
        <f t="shared" si="125"/>
        <v/>
      </c>
      <c r="CL207" s="56"/>
      <c r="CM207" s="56"/>
      <c r="CN207" s="56"/>
      <c r="CO207" s="370">
        <f t="shared" si="126"/>
        <v>0</v>
      </c>
      <c r="CP207" s="370">
        <f t="shared" si="127"/>
        <v>0</v>
      </c>
      <c r="CQ207" s="370">
        <f t="shared" si="128"/>
        <v>0</v>
      </c>
      <c r="CR207" s="370">
        <f t="shared" si="128"/>
        <v>0</v>
      </c>
      <c r="CS207" s="370">
        <f t="shared" si="129"/>
        <v>0</v>
      </c>
      <c r="CT207" s="370">
        <f t="shared" si="130"/>
        <v>0</v>
      </c>
      <c r="CU207" s="370">
        <f t="shared" si="131"/>
        <v>0</v>
      </c>
      <c r="CV207" s="370">
        <f t="shared" si="131"/>
        <v>0</v>
      </c>
      <c r="CW207" s="370">
        <f t="shared" si="132"/>
        <v>0</v>
      </c>
      <c r="CX207" s="370">
        <f t="shared" si="133"/>
        <v>0</v>
      </c>
      <c r="CY207" s="370">
        <f t="shared" si="134"/>
        <v>0</v>
      </c>
    </row>
    <row r="208" spans="1:103" x14ac:dyDescent="0.25">
      <c r="A208" s="3307"/>
      <c r="B208" s="401" t="s">
        <v>230</v>
      </c>
      <c r="C208" s="397">
        <f t="shared" si="139"/>
        <v>0</v>
      </c>
      <c r="D208" s="402"/>
      <c r="E208" s="396">
        <f>SUM(K208+M208+O208+Q208+S208+U208+W208+Y208+AA208+AC208+AE208+AG208+AI208+AK208+AM208)</f>
        <v>0</v>
      </c>
      <c r="F208" s="345"/>
      <c r="G208" s="346"/>
      <c r="H208" s="345"/>
      <c r="I208" s="346"/>
      <c r="J208" s="345"/>
      <c r="K208" s="28"/>
      <c r="L208" s="345"/>
      <c r="M208" s="28"/>
      <c r="N208" s="345"/>
      <c r="O208" s="28"/>
      <c r="P208" s="345"/>
      <c r="Q208" s="28"/>
      <c r="R208" s="345"/>
      <c r="S208" s="28"/>
      <c r="T208" s="345"/>
      <c r="U208" s="28"/>
      <c r="V208" s="345"/>
      <c r="W208" s="28"/>
      <c r="X208" s="345"/>
      <c r="Y208" s="28"/>
      <c r="Z208" s="345"/>
      <c r="AA208" s="28"/>
      <c r="AB208" s="345"/>
      <c r="AC208" s="28"/>
      <c r="AD208" s="345"/>
      <c r="AE208" s="28"/>
      <c r="AF208" s="345"/>
      <c r="AG208" s="28"/>
      <c r="AH208" s="345"/>
      <c r="AI208" s="28"/>
      <c r="AJ208" s="345"/>
      <c r="AK208" s="28"/>
      <c r="AL208" s="345"/>
      <c r="AM208" s="216"/>
      <c r="AN208" s="27"/>
      <c r="AO208" s="28"/>
      <c r="AP208" s="345"/>
      <c r="AQ208" s="28"/>
      <c r="AR208" s="22"/>
      <c r="AS208" s="28"/>
      <c r="AT208" s="345"/>
      <c r="AU208" s="239"/>
      <c r="AV208" s="216"/>
      <c r="AW208" s="345"/>
      <c r="AX208" s="28"/>
      <c r="AY208" s="56" t="str">
        <f>CA208&amp;CB208&amp;CD208&amp;CE208&amp;CF208&amp;CH208&amp;CI208&amp;CK208</f>
        <v/>
      </c>
      <c r="CA208" s="18" t="str">
        <f t="shared" ref="CA208:CA226" si="140">IF(AND(E208&gt;0,AN208=""), "* No olvide digitar la variable Gestantes. Digite Cero si no tiene.",IF(AN208&gt;E208,"  * La  variable Gestantes No puede ser mayor al Total Mujeres.",""))</f>
        <v/>
      </c>
      <c r="CB208" s="18" t="str">
        <f>IF(AND(E208&gt;0,AO208=""), "* No olvide digitar la variable Madre de hijo menor de 5 años. Digite Cero si no tiene.",IF(AO208&gt;E208,"  * La variable Madre de hijo menor de 5 años No puede ser mayor al Total Mujeres.",""))</f>
        <v/>
      </c>
      <c r="CC208" s="403"/>
      <c r="CD208" s="18" t="str">
        <f t="shared" ref="CD208:CD241" si="141">IF(AND(E208&gt;0,OR(AQ208="")), "* No olvide digitar la variable Pueblos originarios - Mujeres. Digite Cero si no tiene.",IF((AQ208)&gt;E208,"  * La variable Pueblos originarios - Mujeres No puede ser mayor al Total.",""))</f>
        <v/>
      </c>
      <c r="CE208" s="18" t="str">
        <f t="shared" ref="CE208:CE241" si="142">IF(AND(C208&gt;0,AR208=""), "* No olvide digitar la variable Niños, niñas, adolescentes y jóvenes SENAME. Digite Cero si no tiene.",IF(AR208&gt;C208,"  * La variable Niños, niñas, adolescentes y jóvenes SENAME No puede ser mayor al Total.",""))</f>
        <v/>
      </c>
      <c r="CF208" s="18" t="str">
        <f>IF(AND(C208&gt;0,AS208=""), "* No olvide digitar la variable Niños, niñas, adolescentes y jóvenes Mejor Niñez. Digite Cero si no tiene.",IF(AS208&gt;C208,"  * La variable Niños, niñas, adolescentes y jóvenes Mejor Niñez No puede ser mayor al Total.",""))</f>
        <v/>
      </c>
      <c r="CG208" s="403"/>
      <c r="CH208" s="18" t="str">
        <f>IF(AND(E208&gt;0,OR(AU208="")), "* No olvide digitar la variable Migrantes - Mujeres. Digite Cero si no tiene.",IF((AU208)&gt;E208,"  * La variable Migrantes - Mujeres No puede ser mayor al Total.",""))</f>
        <v/>
      </c>
      <c r="CI208" s="18" t="str">
        <f t="shared" si="136"/>
        <v/>
      </c>
      <c r="CJ208" s="404"/>
      <c r="CK208" s="18" t="str">
        <f>IF(AND($C208&gt;0,AX208=""), "* No olvide digitar la variable Adolescentes derivados de Espacios Amigables. Digite Cero si no tiene.",IF(AX208&gt;$C208,"  * La variable Adolescentes derivados de Espacios Amigables No puede ser mayor al Total.",""))</f>
        <v/>
      </c>
      <c r="CL208" s="56"/>
      <c r="CO208" s="370">
        <f t="shared" si="126"/>
        <v>0</v>
      </c>
      <c r="CP208" s="370">
        <f t="shared" si="127"/>
        <v>0</v>
      </c>
      <c r="CQ208" s="405"/>
      <c r="CR208" s="370">
        <f t="shared" si="128"/>
        <v>0</v>
      </c>
      <c r="CS208" s="370">
        <f t="shared" si="129"/>
        <v>0</v>
      </c>
      <c r="CT208" s="370">
        <f t="shared" si="130"/>
        <v>0</v>
      </c>
      <c r="CU208" s="405"/>
      <c r="CV208" s="370">
        <f t="shared" si="131"/>
        <v>0</v>
      </c>
      <c r="CW208" s="370">
        <f>IF(AND(E208&gt;0,OR(AV208="")),1,IF((AV208)&gt;E208,1,0))</f>
        <v>0</v>
      </c>
      <c r="CX208" s="405"/>
      <c r="CY208" s="370">
        <f t="shared" si="134"/>
        <v>0</v>
      </c>
    </row>
    <row r="209" spans="1:103" x14ac:dyDescent="0.25">
      <c r="A209" s="3307"/>
      <c r="B209" s="396" t="s">
        <v>231</v>
      </c>
      <c r="C209" s="397">
        <f t="shared" si="139"/>
        <v>3</v>
      </c>
      <c r="D209" s="379">
        <f t="shared" ref="D209:E217" si="143">SUM(F209+H209+J209+L209+N209+P209+R209+T209+V209+X209+Z209+AB209+AD209+AF209+AH209+AJ209+AL209)</f>
        <v>0</v>
      </c>
      <c r="E209" s="396">
        <f t="shared" si="143"/>
        <v>3</v>
      </c>
      <c r="F209" s="45">
        <v>0</v>
      </c>
      <c r="G209" s="48">
        <v>0</v>
      </c>
      <c r="H209" s="45">
        <v>0</v>
      </c>
      <c r="I209" s="48">
        <v>0</v>
      </c>
      <c r="J209" s="45">
        <v>0</v>
      </c>
      <c r="K209" s="48">
        <v>0</v>
      </c>
      <c r="L209" s="45">
        <v>0</v>
      </c>
      <c r="M209" s="48">
        <v>1</v>
      </c>
      <c r="N209" s="45">
        <v>0</v>
      </c>
      <c r="O209" s="48">
        <v>0</v>
      </c>
      <c r="P209" s="45">
        <v>0</v>
      </c>
      <c r="Q209" s="48">
        <v>0</v>
      </c>
      <c r="R209" s="45">
        <v>0</v>
      </c>
      <c r="S209" s="48">
        <v>0</v>
      </c>
      <c r="T209" s="45">
        <v>0</v>
      </c>
      <c r="U209" s="48">
        <v>1</v>
      </c>
      <c r="V209" s="45">
        <v>0</v>
      </c>
      <c r="W209" s="48">
        <v>1</v>
      </c>
      <c r="X209" s="45">
        <v>0</v>
      </c>
      <c r="Y209" s="48">
        <v>0</v>
      </c>
      <c r="Z209" s="45">
        <v>0</v>
      </c>
      <c r="AA209" s="48">
        <v>0</v>
      </c>
      <c r="AB209" s="45">
        <v>0</v>
      </c>
      <c r="AC209" s="48">
        <v>0</v>
      </c>
      <c r="AD209" s="45">
        <v>0</v>
      </c>
      <c r="AE209" s="48">
        <v>0</v>
      </c>
      <c r="AF209" s="45">
        <v>0</v>
      </c>
      <c r="AG209" s="48">
        <v>0</v>
      </c>
      <c r="AH209" s="45">
        <v>0</v>
      </c>
      <c r="AI209" s="48">
        <v>0</v>
      </c>
      <c r="AJ209" s="45">
        <v>0</v>
      </c>
      <c r="AK209" s="48">
        <v>0</v>
      </c>
      <c r="AL209" s="45">
        <v>0</v>
      </c>
      <c r="AM209" s="333">
        <v>0</v>
      </c>
      <c r="AN209" s="105">
        <v>0</v>
      </c>
      <c r="AO209" s="48">
        <v>0</v>
      </c>
      <c r="AP209" s="45">
        <v>0</v>
      </c>
      <c r="AQ209" s="48">
        <v>0</v>
      </c>
      <c r="AR209" s="45">
        <v>0</v>
      </c>
      <c r="AS209" s="48">
        <v>1</v>
      </c>
      <c r="AT209" s="333">
        <v>0</v>
      </c>
      <c r="AU209" s="352">
        <v>0</v>
      </c>
      <c r="AV209" s="333">
        <v>0</v>
      </c>
      <c r="AW209" s="352">
        <v>0</v>
      </c>
      <c r="AX209" s="48">
        <v>0</v>
      </c>
      <c r="AY209" s="56" t="str">
        <f t="shared" si="117"/>
        <v/>
      </c>
      <c r="CA209" s="18" t="str">
        <f t="shared" ref="CA209:CA217" si="144">IF(AND(E209&gt;0,AN209=""), "* No olvide digitar la variable Gestantes. Digite Cero si no tiene.",IF(AN209&gt;E209,"  * La variable Gestantes No puede ser mayor al Total Mujeres.",""))</f>
        <v/>
      </c>
      <c r="CB209" s="18" t="str">
        <f t="shared" ref="CB209:CB217" si="145">IF(AND(E209&gt;0,AO209=""), "* No olvide digitar la variable Madre de hijo menor de 5 años. Digite Cero si no tiene.",IF(AO209&gt;E209,"  * La variable Madre de hijo menor de 5 años No puede ser mayor al Total de Mujeres.",""))</f>
        <v/>
      </c>
      <c r="CC209" s="18" t="str">
        <f t="shared" ref="CC209:CC217" si="146">IF(AND(D209&gt;0,OR(AP209="")), "* No olvide digitar la variable Pueblos originarios - Hombres. Digite Cero si no tiene.",IF((AP209)&gt;D209,"  * La variable Pueblos originarios - Hombres No puede ser mayor al Total Hombres.",""))</f>
        <v/>
      </c>
      <c r="CD209" s="18" t="str">
        <f t="shared" ref="CD209:CD217" si="147">IF(AND(E209&gt;0,OR(AQ209="")), "* No olvide digitar la variable Pueblos originarios - Mujeres. Digite Cero si no tiene.",IF((AQ209)&gt;E209,"  * La variable Pueblos originarios - Mujeres No puede ser mayor al Total Mujeres.",""))</f>
        <v/>
      </c>
      <c r="CE209" s="18" t="str">
        <f t="shared" ref="CE209:CE217" si="148">IF(AND($C209&gt;0,AR209=""), "* No olvide digitar la variable Niños, niñas, adolescentes y jóvenes SENAME. Digite Cero si no tiene.",IF(AR209&gt;$C209,"  * La variable Niños, niñas, adolescentes y jóvenes SENAME No puede ser mayor al Total.",""))</f>
        <v/>
      </c>
      <c r="CF209" s="18" t="str">
        <f t="shared" ref="CF209:CF241" si="149">IF(AND(C209&gt;0,AS209=""), "* No olvide digitar la variable Niños, niñas, adolescentes y jóvenes Mejor Niñez. Digite Cero si no tiene.",IF(AS209&gt;C209,"  * La variable Niños, niñas, adolescentes y jóvenes Mejor Niñez No puede ser mayor al Total.",""))</f>
        <v/>
      </c>
      <c r="CG209" s="18" t="str">
        <f t="shared" si="135"/>
        <v/>
      </c>
      <c r="CH209" s="18" t="str">
        <f t="shared" ref="CH209:CH217" si="150">IF(AND(E209&gt;0,OR(AU209="")), "* No olvide digitar la variable Migrantes - Mujeres. Digite Cero si no tiene.",IF((AU209)&gt;E209,"  * La variable Migrantes - Mujeres No puede ser mayor al Total Mujeres.",""))</f>
        <v/>
      </c>
      <c r="CI209" s="18" t="str">
        <f t="shared" si="136"/>
        <v/>
      </c>
      <c r="CJ209" s="18" t="str">
        <f t="shared" ref="CJ209:CJ241" si="151">IF(AND(D209&gt;0,OR(AW209="")), "* No olvide digitar la variable Trans Femenino. Digite Cero si no tiene.",IF((AW209)&gt;D209,"  * La variable Trans Femenino No puede ser mayor al Total Hombres.",""))</f>
        <v/>
      </c>
      <c r="CK209" s="18" t="str">
        <f t="shared" ref="CK209:CK240" si="152">IF(AND($C209&gt;0,AX209=""), "* No olvide digitar la variable Adolescentes derivados de Espacios Amigables. Digite Cero si no tiene.",IF(AX209&gt;$C209,"  * La variable Adolescentes derivados de Espacios Amigables No puede ser mayor al Total.",""))</f>
        <v/>
      </c>
      <c r="CL209" s="56"/>
      <c r="CO209" s="370">
        <f t="shared" si="126"/>
        <v>0</v>
      </c>
      <c r="CP209" s="370">
        <f t="shared" si="127"/>
        <v>0</v>
      </c>
      <c r="CQ209" s="370">
        <f t="shared" ref="CQ209:CR241" si="153">IF(AND(D209&gt;0,OR(AP209="")),1,IF((AP209)&gt;D209,1,0))</f>
        <v>0</v>
      </c>
      <c r="CR209" s="370">
        <f t="shared" si="128"/>
        <v>0</v>
      </c>
      <c r="CS209" s="370">
        <f t="shared" si="129"/>
        <v>0</v>
      </c>
      <c r="CT209" s="370">
        <f t="shared" si="130"/>
        <v>0</v>
      </c>
      <c r="CU209" s="370">
        <f t="shared" ref="CU209:CV241" si="154">IF(AND(D209&gt;0,OR(AT209="")),1,IF((AT209)&gt;D209,1,0))</f>
        <v>0</v>
      </c>
      <c r="CV209" s="370">
        <f t="shared" si="131"/>
        <v>0</v>
      </c>
      <c r="CW209" s="370">
        <f t="shared" ref="CW209:CW241" si="155">IF(AND(E209&gt;0,OR(AV209="")),1,IF((AV209)&gt;E209,1,0))</f>
        <v>0</v>
      </c>
      <c r="CX209" s="370">
        <f t="shared" ref="CX209:CX241" si="156">IF(AND(D209&gt;0,OR(AW209="")),1,IF((AW209)&gt;D209,1,0))</f>
        <v>0</v>
      </c>
      <c r="CY209" s="370">
        <f t="shared" si="134"/>
        <v>0</v>
      </c>
    </row>
    <row r="210" spans="1:103" x14ac:dyDescent="0.25">
      <c r="A210" s="3307"/>
      <c r="B210" s="406" t="s">
        <v>232</v>
      </c>
      <c r="C210" s="397">
        <f t="shared" si="139"/>
        <v>0</v>
      </c>
      <c r="D210" s="398">
        <f t="shared" si="143"/>
        <v>0</v>
      </c>
      <c r="E210" s="396">
        <f t="shared" si="143"/>
        <v>0</v>
      </c>
      <c r="F210" s="22">
        <v>0</v>
      </c>
      <c r="G210" s="28">
        <v>0</v>
      </c>
      <c r="H210" s="22">
        <v>0</v>
      </c>
      <c r="I210" s="28">
        <v>0</v>
      </c>
      <c r="J210" s="22">
        <v>0</v>
      </c>
      <c r="K210" s="28">
        <v>0</v>
      </c>
      <c r="L210" s="22">
        <v>0</v>
      </c>
      <c r="M210" s="28">
        <v>0</v>
      </c>
      <c r="N210" s="22">
        <v>0</v>
      </c>
      <c r="O210" s="28">
        <v>0</v>
      </c>
      <c r="P210" s="22">
        <v>0</v>
      </c>
      <c r="Q210" s="28">
        <v>0</v>
      </c>
      <c r="R210" s="22">
        <v>0</v>
      </c>
      <c r="S210" s="28">
        <v>0</v>
      </c>
      <c r="T210" s="22">
        <v>0</v>
      </c>
      <c r="U210" s="28">
        <v>0</v>
      </c>
      <c r="V210" s="22">
        <v>0</v>
      </c>
      <c r="W210" s="28">
        <v>0</v>
      </c>
      <c r="X210" s="22">
        <v>0</v>
      </c>
      <c r="Y210" s="28">
        <v>0</v>
      </c>
      <c r="Z210" s="22">
        <v>0</v>
      </c>
      <c r="AA210" s="28">
        <v>0</v>
      </c>
      <c r="AB210" s="22">
        <v>0</v>
      </c>
      <c r="AC210" s="28">
        <v>0</v>
      </c>
      <c r="AD210" s="22">
        <v>0</v>
      </c>
      <c r="AE210" s="28">
        <v>0</v>
      </c>
      <c r="AF210" s="22">
        <v>0</v>
      </c>
      <c r="AG210" s="28">
        <v>0</v>
      </c>
      <c r="AH210" s="22">
        <v>0</v>
      </c>
      <c r="AI210" s="28">
        <v>0</v>
      </c>
      <c r="AJ210" s="22">
        <v>0</v>
      </c>
      <c r="AK210" s="28">
        <v>0</v>
      </c>
      <c r="AL210" s="22">
        <v>0</v>
      </c>
      <c r="AM210" s="216">
        <v>0</v>
      </c>
      <c r="AN210" s="27">
        <v>0</v>
      </c>
      <c r="AO210" s="28">
        <v>0</v>
      </c>
      <c r="AP210" s="22">
        <v>0</v>
      </c>
      <c r="AQ210" s="85">
        <v>0</v>
      </c>
      <c r="AR210" s="770">
        <v>0</v>
      </c>
      <c r="AS210" s="85">
        <v>0</v>
      </c>
      <c r="AT210" s="353">
        <v>0</v>
      </c>
      <c r="AU210" s="395">
        <v>0</v>
      </c>
      <c r="AV210" s="353">
        <v>0</v>
      </c>
      <c r="AW210" s="395">
        <v>0</v>
      </c>
      <c r="AX210" s="85">
        <v>0</v>
      </c>
      <c r="AY210" s="56" t="str">
        <f t="shared" si="117"/>
        <v/>
      </c>
      <c r="CA210" s="18" t="str">
        <f t="shared" si="144"/>
        <v/>
      </c>
      <c r="CB210" s="18" t="str">
        <f t="shared" si="145"/>
        <v/>
      </c>
      <c r="CC210" s="18" t="str">
        <f t="shared" si="146"/>
        <v/>
      </c>
      <c r="CD210" s="18" t="str">
        <f t="shared" si="147"/>
        <v/>
      </c>
      <c r="CE210" s="18" t="str">
        <f t="shared" si="148"/>
        <v/>
      </c>
      <c r="CF210" s="18" t="str">
        <f t="shared" si="149"/>
        <v/>
      </c>
      <c r="CG210" s="18" t="str">
        <f t="shared" si="135"/>
        <v/>
      </c>
      <c r="CH210" s="18" t="str">
        <f t="shared" si="150"/>
        <v/>
      </c>
      <c r="CI210" s="18" t="str">
        <f t="shared" si="136"/>
        <v/>
      </c>
      <c r="CJ210" s="18" t="str">
        <f t="shared" si="151"/>
        <v/>
      </c>
      <c r="CK210" s="18" t="str">
        <f t="shared" si="152"/>
        <v/>
      </c>
      <c r="CL210" s="56"/>
      <c r="CO210" s="370">
        <f t="shared" si="126"/>
        <v>0</v>
      </c>
      <c r="CP210" s="370">
        <f t="shared" si="127"/>
        <v>0</v>
      </c>
      <c r="CQ210" s="370">
        <f t="shared" si="153"/>
        <v>0</v>
      </c>
      <c r="CR210" s="370">
        <f t="shared" si="128"/>
        <v>0</v>
      </c>
      <c r="CS210" s="370">
        <f t="shared" si="129"/>
        <v>0</v>
      </c>
      <c r="CT210" s="370">
        <f t="shared" si="130"/>
        <v>0</v>
      </c>
      <c r="CU210" s="370">
        <f t="shared" si="154"/>
        <v>0</v>
      </c>
      <c r="CV210" s="370">
        <f t="shared" si="131"/>
        <v>0</v>
      </c>
      <c r="CW210" s="370">
        <f t="shared" si="155"/>
        <v>0</v>
      </c>
      <c r="CX210" s="370">
        <f t="shared" si="156"/>
        <v>0</v>
      </c>
      <c r="CY210" s="370">
        <f t="shared" si="134"/>
        <v>0</v>
      </c>
    </row>
    <row r="211" spans="1:103" x14ac:dyDescent="0.25">
      <c r="A211" s="3307"/>
      <c r="B211" s="407" t="s">
        <v>233</v>
      </c>
      <c r="C211" s="397">
        <f t="shared" si="139"/>
        <v>1</v>
      </c>
      <c r="D211" s="398">
        <f t="shared" si="143"/>
        <v>1</v>
      </c>
      <c r="E211" s="396">
        <f t="shared" si="143"/>
        <v>0</v>
      </c>
      <c r="F211" s="22">
        <v>0</v>
      </c>
      <c r="G211" s="28">
        <v>0</v>
      </c>
      <c r="H211" s="22">
        <v>0</v>
      </c>
      <c r="I211" s="28">
        <v>0</v>
      </c>
      <c r="J211" s="22">
        <v>0</v>
      </c>
      <c r="K211" s="28">
        <v>0</v>
      </c>
      <c r="L211" s="22">
        <v>0</v>
      </c>
      <c r="M211" s="28">
        <v>0</v>
      </c>
      <c r="N211" s="22">
        <v>0</v>
      </c>
      <c r="O211" s="28">
        <v>0</v>
      </c>
      <c r="P211" s="22">
        <v>0</v>
      </c>
      <c r="Q211" s="28">
        <v>0</v>
      </c>
      <c r="R211" s="22">
        <v>0</v>
      </c>
      <c r="S211" s="28">
        <v>0</v>
      </c>
      <c r="T211" s="22">
        <v>0</v>
      </c>
      <c r="U211" s="28">
        <v>0</v>
      </c>
      <c r="V211" s="22">
        <v>0</v>
      </c>
      <c r="W211" s="28">
        <v>0</v>
      </c>
      <c r="X211" s="22">
        <v>1</v>
      </c>
      <c r="Y211" s="28">
        <v>0</v>
      </c>
      <c r="Z211" s="22">
        <v>0</v>
      </c>
      <c r="AA211" s="28">
        <v>0</v>
      </c>
      <c r="AB211" s="22">
        <v>0</v>
      </c>
      <c r="AC211" s="28">
        <v>0</v>
      </c>
      <c r="AD211" s="22">
        <v>0</v>
      </c>
      <c r="AE211" s="28">
        <v>0</v>
      </c>
      <c r="AF211" s="22">
        <v>0</v>
      </c>
      <c r="AG211" s="28">
        <v>0</v>
      </c>
      <c r="AH211" s="22">
        <v>0</v>
      </c>
      <c r="AI211" s="28">
        <v>0</v>
      </c>
      <c r="AJ211" s="22">
        <v>0</v>
      </c>
      <c r="AK211" s="28">
        <v>0</v>
      </c>
      <c r="AL211" s="22">
        <v>0</v>
      </c>
      <c r="AM211" s="216">
        <v>0</v>
      </c>
      <c r="AN211" s="27">
        <v>0</v>
      </c>
      <c r="AO211" s="28">
        <v>0</v>
      </c>
      <c r="AP211" s="22">
        <v>0</v>
      </c>
      <c r="AQ211" s="52">
        <v>0</v>
      </c>
      <c r="AR211" s="49">
        <v>0</v>
      </c>
      <c r="AS211" s="52">
        <v>0</v>
      </c>
      <c r="AT211" s="323">
        <v>0</v>
      </c>
      <c r="AU211" s="399">
        <v>0</v>
      </c>
      <c r="AV211" s="323">
        <v>0</v>
      </c>
      <c r="AW211" s="399">
        <v>0</v>
      </c>
      <c r="AX211" s="52">
        <v>0</v>
      </c>
      <c r="AY211" s="56" t="str">
        <f t="shared" si="117"/>
        <v/>
      </c>
      <c r="CA211" s="18" t="str">
        <f t="shared" si="144"/>
        <v/>
      </c>
      <c r="CB211" s="18" t="str">
        <f t="shared" si="145"/>
        <v/>
      </c>
      <c r="CC211" s="18" t="str">
        <f t="shared" si="146"/>
        <v/>
      </c>
      <c r="CD211" s="18" t="str">
        <f t="shared" si="147"/>
        <v/>
      </c>
      <c r="CE211" s="18" t="str">
        <f t="shared" si="148"/>
        <v/>
      </c>
      <c r="CF211" s="18" t="str">
        <f t="shared" si="149"/>
        <v/>
      </c>
      <c r="CG211" s="18" t="str">
        <f t="shared" si="135"/>
        <v/>
      </c>
      <c r="CH211" s="18" t="str">
        <f t="shared" si="150"/>
        <v/>
      </c>
      <c r="CI211" s="18" t="str">
        <f t="shared" si="136"/>
        <v/>
      </c>
      <c r="CJ211" s="18" t="str">
        <f t="shared" si="151"/>
        <v/>
      </c>
      <c r="CK211" s="18" t="str">
        <f t="shared" si="152"/>
        <v/>
      </c>
      <c r="CL211" s="56"/>
      <c r="CO211" s="370">
        <f t="shared" si="126"/>
        <v>0</v>
      </c>
      <c r="CP211" s="370">
        <f t="shared" si="127"/>
        <v>0</v>
      </c>
      <c r="CQ211" s="370">
        <f t="shared" si="153"/>
        <v>0</v>
      </c>
      <c r="CR211" s="370">
        <f t="shared" si="153"/>
        <v>0</v>
      </c>
      <c r="CS211" s="370">
        <f t="shared" si="129"/>
        <v>0</v>
      </c>
      <c r="CT211" s="370">
        <f t="shared" si="130"/>
        <v>0</v>
      </c>
      <c r="CU211" s="370">
        <f t="shared" si="154"/>
        <v>0</v>
      </c>
      <c r="CV211" s="370">
        <f t="shared" si="154"/>
        <v>0</v>
      </c>
      <c r="CW211" s="370">
        <f t="shared" si="155"/>
        <v>0</v>
      </c>
      <c r="CX211" s="370">
        <f t="shared" si="156"/>
        <v>0</v>
      </c>
      <c r="CY211" s="370">
        <f t="shared" si="134"/>
        <v>0</v>
      </c>
    </row>
    <row r="212" spans="1:103" x14ac:dyDescent="0.25">
      <c r="A212" s="3037"/>
      <c r="B212" s="408" t="s">
        <v>234</v>
      </c>
      <c r="C212" s="409">
        <f t="shared" si="139"/>
        <v>0</v>
      </c>
      <c r="D212" s="400">
        <f>SUM(H212+J212+L212+N212+P212+R212+T212+V212+X212+Z212+AB212+AD212+AF212+AH212+AJ212+AL212)</f>
        <v>0</v>
      </c>
      <c r="E212" s="410">
        <f>SUM(I212+K212+M212+O212+Q212+S212+U212+W212+Y212+AA212+AC212+AE212+AG212+AI212+AK212+AM212)</f>
        <v>0</v>
      </c>
      <c r="F212" s="411"/>
      <c r="G212" s="412"/>
      <c r="H212" s="49"/>
      <c r="I212" s="52"/>
      <c r="J212" s="49"/>
      <c r="K212" s="52"/>
      <c r="L212" s="49"/>
      <c r="M212" s="52"/>
      <c r="N212" s="49"/>
      <c r="O212" s="52"/>
      <c r="P212" s="49"/>
      <c r="Q212" s="52"/>
      <c r="R212" s="49"/>
      <c r="S212" s="52"/>
      <c r="T212" s="49"/>
      <c r="U212" s="52"/>
      <c r="V212" s="49"/>
      <c r="W212" s="52"/>
      <c r="X212" s="49"/>
      <c r="Y212" s="52"/>
      <c r="Z212" s="49"/>
      <c r="AA212" s="52"/>
      <c r="AB212" s="49"/>
      <c r="AC212" s="52"/>
      <c r="AD212" s="49"/>
      <c r="AE212" s="52"/>
      <c r="AF212" s="49"/>
      <c r="AG212" s="52"/>
      <c r="AH212" s="49"/>
      <c r="AI212" s="52"/>
      <c r="AJ212" s="49"/>
      <c r="AK212" s="52"/>
      <c r="AL212" s="49"/>
      <c r="AM212" s="323"/>
      <c r="AN212" s="254"/>
      <c r="AO212" s="52"/>
      <c r="AP212" s="49"/>
      <c r="AQ212" s="37"/>
      <c r="AR212" s="30"/>
      <c r="AS212" s="37"/>
      <c r="AT212" s="223"/>
      <c r="AU212" s="243"/>
      <c r="AV212" s="223"/>
      <c r="AW212" s="243"/>
      <c r="AX212" s="37"/>
      <c r="AY212" s="56" t="str">
        <f t="shared" si="117"/>
        <v/>
      </c>
      <c r="CA212" s="18" t="str">
        <f t="shared" si="144"/>
        <v/>
      </c>
      <c r="CB212" s="18" t="str">
        <f t="shared" si="145"/>
        <v/>
      </c>
      <c r="CC212" s="18" t="str">
        <f t="shared" si="146"/>
        <v/>
      </c>
      <c r="CD212" s="18" t="str">
        <f t="shared" si="147"/>
        <v/>
      </c>
      <c r="CE212" s="18" t="str">
        <f t="shared" si="148"/>
        <v/>
      </c>
      <c r="CF212" s="18" t="str">
        <f t="shared" si="149"/>
        <v/>
      </c>
      <c r="CG212" s="18" t="str">
        <f t="shared" si="135"/>
        <v/>
      </c>
      <c r="CH212" s="18" t="str">
        <f t="shared" si="150"/>
        <v/>
      </c>
      <c r="CI212" s="18" t="str">
        <f t="shared" si="136"/>
        <v/>
      </c>
      <c r="CJ212" s="18" t="str">
        <f t="shared" si="151"/>
        <v/>
      </c>
      <c r="CK212" s="18" t="str">
        <f t="shared" si="152"/>
        <v/>
      </c>
      <c r="CL212" s="56"/>
      <c r="CO212" s="370">
        <f t="shared" si="126"/>
        <v>0</v>
      </c>
      <c r="CP212" s="370">
        <f t="shared" si="127"/>
        <v>0</v>
      </c>
      <c r="CQ212" s="370">
        <f t="shared" si="153"/>
        <v>0</v>
      </c>
      <c r="CR212" s="370">
        <f t="shared" si="153"/>
        <v>0</v>
      </c>
      <c r="CS212" s="370">
        <f t="shared" si="129"/>
        <v>0</v>
      </c>
      <c r="CT212" s="370">
        <f t="shared" si="130"/>
        <v>0</v>
      </c>
      <c r="CU212" s="370">
        <f t="shared" si="154"/>
        <v>0</v>
      </c>
      <c r="CV212" s="370">
        <f t="shared" si="154"/>
        <v>0</v>
      </c>
      <c r="CW212" s="370">
        <f t="shared" si="155"/>
        <v>0</v>
      </c>
      <c r="CX212" s="370">
        <f t="shared" si="156"/>
        <v>0</v>
      </c>
      <c r="CY212" s="370">
        <f t="shared" si="134"/>
        <v>0</v>
      </c>
    </row>
    <row r="213" spans="1:103" ht="15" customHeight="1" x14ac:dyDescent="0.25">
      <c r="A213" s="3364" t="s">
        <v>235</v>
      </c>
      <c r="B213" s="909" t="s">
        <v>236</v>
      </c>
      <c r="C213" s="898">
        <f t="shared" si="139"/>
        <v>0</v>
      </c>
      <c r="D213" s="703">
        <f t="shared" si="143"/>
        <v>0</v>
      </c>
      <c r="E213" s="897">
        <f t="shared" si="143"/>
        <v>0</v>
      </c>
      <c r="F213" s="865"/>
      <c r="G213" s="866"/>
      <c r="H213" s="865"/>
      <c r="I213" s="866"/>
      <c r="J213" s="865"/>
      <c r="K213" s="866"/>
      <c r="L213" s="865"/>
      <c r="M213" s="866"/>
      <c r="N213" s="865"/>
      <c r="O213" s="866"/>
      <c r="P213" s="865"/>
      <c r="Q213" s="866"/>
      <c r="R213" s="865"/>
      <c r="S213" s="866"/>
      <c r="T213" s="865"/>
      <c r="U213" s="866"/>
      <c r="V213" s="865"/>
      <c r="W213" s="866"/>
      <c r="X213" s="865"/>
      <c r="Y213" s="866"/>
      <c r="Z213" s="865"/>
      <c r="AA213" s="866"/>
      <c r="AB213" s="865"/>
      <c r="AC213" s="866"/>
      <c r="AD213" s="865"/>
      <c r="AE213" s="866"/>
      <c r="AF213" s="865"/>
      <c r="AG213" s="866"/>
      <c r="AH213" s="865"/>
      <c r="AI213" s="866"/>
      <c r="AJ213" s="865"/>
      <c r="AK213" s="866"/>
      <c r="AL213" s="865"/>
      <c r="AM213" s="867"/>
      <c r="AN213" s="868"/>
      <c r="AO213" s="866"/>
      <c r="AP213" s="865"/>
      <c r="AQ213" s="414"/>
      <c r="AR213" s="910"/>
      <c r="AS213" s="414"/>
      <c r="AT213" s="415"/>
      <c r="AU213" s="911"/>
      <c r="AV213" s="415"/>
      <c r="AW213" s="911"/>
      <c r="AX213" s="414"/>
      <c r="AY213" s="56" t="str">
        <f t="shared" si="117"/>
        <v/>
      </c>
      <c r="CA213" s="18" t="str">
        <f t="shared" si="144"/>
        <v/>
      </c>
      <c r="CB213" s="18" t="str">
        <f t="shared" si="145"/>
        <v/>
      </c>
      <c r="CC213" s="18" t="str">
        <f t="shared" si="146"/>
        <v/>
      </c>
      <c r="CD213" s="18" t="str">
        <f t="shared" si="147"/>
        <v/>
      </c>
      <c r="CE213" s="18" t="str">
        <f t="shared" si="148"/>
        <v/>
      </c>
      <c r="CF213" s="18" t="str">
        <f t="shared" si="149"/>
        <v/>
      </c>
      <c r="CG213" s="18" t="str">
        <f t="shared" si="135"/>
        <v/>
      </c>
      <c r="CH213" s="18" t="str">
        <f t="shared" si="150"/>
        <v/>
      </c>
      <c r="CI213" s="18" t="str">
        <f t="shared" si="136"/>
        <v/>
      </c>
      <c r="CJ213" s="18" t="str">
        <f t="shared" si="151"/>
        <v/>
      </c>
      <c r="CK213" s="18" t="str">
        <f t="shared" si="152"/>
        <v/>
      </c>
      <c r="CL213" s="56"/>
      <c r="CO213" s="370">
        <f t="shared" si="126"/>
        <v>0</v>
      </c>
      <c r="CP213" s="370">
        <f t="shared" si="127"/>
        <v>0</v>
      </c>
      <c r="CQ213" s="370">
        <f t="shared" si="153"/>
        <v>0</v>
      </c>
      <c r="CR213" s="370">
        <f t="shared" si="153"/>
        <v>0</v>
      </c>
      <c r="CS213" s="370">
        <f t="shared" si="129"/>
        <v>0</v>
      </c>
      <c r="CT213" s="370">
        <f t="shared" si="130"/>
        <v>0</v>
      </c>
      <c r="CU213" s="370">
        <f t="shared" si="154"/>
        <v>0</v>
      </c>
      <c r="CV213" s="370">
        <f t="shared" si="154"/>
        <v>0</v>
      </c>
      <c r="CW213" s="370">
        <f t="shared" si="155"/>
        <v>0</v>
      </c>
      <c r="CX213" s="370">
        <f t="shared" si="156"/>
        <v>0</v>
      </c>
      <c r="CY213" s="370">
        <f t="shared" si="134"/>
        <v>0</v>
      </c>
    </row>
    <row r="214" spans="1:103" x14ac:dyDescent="0.25">
      <c r="A214" s="3307"/>
      <c r="B214" s="396" t="s">
        <v>237</v>
      </c>
      <c r="C214" s="397">
        <f t="shared" si="139"/>
        <v>0</v>
      </c>
      <c r="D214" s="398">
        <f>SUM(F214+H214+J214+L214+N214+P214+R214+T214+V214+X214+Z214+AB214+AD214+AF214+AH214+AJ214+AL214)</f>
        <v>0</v>
      </c>
      <c r="E214" s="396">
        <f t="shared" si="143"/>
        <v>0</v>
      </c>
      <c r="F214" s="22"/>
      <c r="G214" s="28"/>
      <c r="H214" s="22"/>
      <c r="I214" s="28"/>
      <c r="J214" s="22"/>
      <c r="K214" s="28"/>
      <c r="L214" s="22"/>
      <c r="M214" s="28"/>
      <c r="N214" s="22"/>
      <c r="O214" s="28"/>
      <c r="P214" s="22"/>
      <c r="Q214" s="28"/>
      <c r="R214" s="22"/>
      <c r="S214" s="28"/>
      <c r="T214" s="22"/>
      <c r="U214" s="28"/>
      <c r="V214" s="22"/>
      <c r="W214" s="28"/>
      <c r="X214" s="22"/>
      <c r="Y214" s="28"/>
      <c r="Z214" s="22"/>
      <c r="AA214" s="28"/>
      <c r="AB214" s="22"/>
      <c r="AC214" s="28"/>
      <c r="AD214" s="22"/>
      <c r="AE214" s="28"/>
      <c r="AF214" s="22"/>
      <c r="AG214" s="28"/>
      <c r="AH214" s="22"/>
      <c r="AI214" s="28"/>
      <c r="AJ214" s="22"/>
      <c r="AK214" s="28"/>
      <c r="AL214" s="22"/>
      <c r="AM214" s="216"/>
      <c r="AN214" s="27"/>
      <c r="AO214" s="28"/>
      <c r="AP214" s="22"/>
      <c r="AQ214" s="52"/>
      <c r="AR214" s="49"/>
      <c r="AS214" s="52"/>
      <c r="AT214" s="323"/>
      <c r="AU214" s="399"/>
      <c r="AV214" s="323"/>
      <c r="AW214" s="399"/>
      <c r="AX214" s="52"/>
      <c r="AY214" s="56" t="str">
        <f t="shared" si="117"/>
        <v/>
      </c>
      <c r="CA214" s="18" t="str">
        <f t="shared" si="144"/>
        <v/>
      </c>
      <c r="CB214" s="18" t="str">
        <f t="shared" si="145"/>
        <v/>
      </c>
      <c r="CC214" s="18" t="str">
        <f t="shared" si="146"/>
        <v/>
      </c>
      <c r="CD214" s="18" t="str">
        <f t="shared" si="147"/>
        <v/>
      </c>
      <c r="CE214" s="18" t="str">
        <f t="shared" si="148"/>
        <v/>
      </c>
      <c r="CF214" s="18" t="str">
        <f t="shared" si="149"/>
        <v/>
      </c>
      <c r="CG214" s="18" t="str">
        <f t="shared" si="135"/>
        <v/>
      </c>
      <c r="CH214" s="18" t="str">
        <f t="shared" si="150"/>
        <v/>
      </c>
      <c r="CI214" s="18" t="str">
        <f t="shared" si="136"/>
        <v/>
      </c>
      <c r="CJ214" s="18" t="str">
        <f t="shared" si="151"/>
        <v/>
      </c>
      <c r="CK214" s="18" t="str">
        <f t="shared" si="152"/>
        <v/>
      </c>
      <c r="CL214" s="56"/>
      <c r="CO214" s="370">
        <f t="shared" si="126"/>
        <v>0</v>
      </c>
      <c r="CP214" s="370">
        <f t="shared" si="127"/>
        <v>0</v>
      </c>
      <c r="CQ214" s="370">
        <f t="shared" si="153"/>
        <v>0</v>
      </c>
      <c r="CR214" s="370">
        <f t="shared" si="153"/>
        <v>0</v>
      </c>
      <c r="CS214" s="370">
        <f t="shared" si="129"/>
        <v>0</v>
      </c>
      <c r="CT214" s="370">
        <f t="shared" si="130"/>
        <v>0</v>
      </c>
      <c r="CU214" s="370">
        <f t="shared" si="154"/>
        <v>0</v>
      </c>
      <c r="CV214" s="370">
        <f t="shared" si="154"/>
        <v>0</v>
      </c>
      <c r="CW214" s="370">
        <f t="shared" si="155"/>
        <v>0</v>
      </c>
      <c r="CX214" s="370">
        <f t="shared" si="156"/>
        <v>0</v>
      </c>
      <c r="CY214" s="370">
        <f t="shared" si="134"/>
        <v>0</v>
      </c>
    </row>
    <row r="215" spans="1:103" x14ac:dyDescent="0.25">
      <c r="A215" s="3307"/>
      <c r="B215" s="410" t="s">
        <v>238</v>
      </c>
      <c r="C215" s="409">
        <f t="shared" si="139"/>
        <v>0</v>
      </c>
      <c r="D215" s="400">
        <f>SUM(F215+H215+J215+L215+N215+P215+R215+T215+V215+X215+Z215+AB215+AD215+AF215+AH215+AJ215+AL215)</f>
        <v>0</v>
      </c>
      <c r="E215" s="410">
        <f>SUM(G215+I215+K215+M215+O215+Q215+S215+U215+W215+Y215+AA215+AC215+AE215+AG215+AI215+AK215+AM215)</f>
        <v>0</v>
      </c>
      <c r="F215" s="49"/>
      <c r="G215" s="52"/>
      <c r="H215" s="49"/>
      <c r="I215" s="52"/>
      <c r="J215" s="49"/>
      <c r="K215" s="52"/>
      <c r="L215" s="49"/>
      <c r="M215" s="52"/>
      <c r="N215" s="49"/>
      <c r="O215" s="52"/>
      <c r="P215" s="49"/>
      <c r="Q215" s="52"/>
      <c r="R215" s="49"/>
      <c r="S215" s="52"/>
      <c r="T215" s="49"/>
      <c r="U215" s="52"/>
      <c r="V215" s="49"/>
      <c r="W215" s="52"/>
      <c r="X215" s="49"/>
      <c r="Y215" s="52"/>
      <c r="Z215" s="49"/>
      <c r="AA215" s="52"/>
      <c r="AB215" s="49"/>
      <c r="AC215" s="52"/>
      <c r="AD215" s="49"/>
      <c r="AE215" s="52"/>
      <c r="AF215" s="49"/>
      <c r="AG215" s="52"/>
      <c r="AH215" s="49"/>
      <c r="AI215" s="52"/>
      <c r="AJ215" s="49"/>
      <c r="AK215" s="52"/>
      <c r="AL215" s="49"/>
      <c r="AM215" s="323"/>
      <c r="AN215" s="254"/>
      <c r="AO215" s="52"/>
      <c r="AP215" s="49"/>
      <c r="AQ215" s="52"/>
      <c r="AR215" s="49"/>
      <c r="AS215" s="52"/>
      <c r="AT215" s="323"/>
      <c r="AU215" s="399"/>
      <c r="AV215" s="323"/>
      <c r="AW215" s="399"/>
      <c r="AX215" s="52"/>
      <c r="AY215" s="56" t="str">
        <f t="shared" si="117"/>
        <v/>
      </c>
      <c r="CA215" s="18" t="str">
        <f t="shared" si="144"/>
        <v/>
      </c>
      <c r="CB215" s="18" t="str">
        <f t="shared" si="145"/>
        <v/>
      </c>
      <c r="CC215" s="18" t="str">
        <f t="shared" si="146"/>
        <v/>
      </c>
      <c r="CD215" s="18" t="str">
        <f t="shared" si="147"/>
        <v/>
      </c>
      <c r="CE215" s="18" t="str">
        <f t="shared" si="148"/>
        <v/>
      </c>
      <c r="CF215" s="18" t="str">
        <f t="shared" si="149"/>
        <v/>
      </c>
      <c r="CG215" s="18" t="str">
        <f t="shared" si="135"/>
        <v/>
      </c>
      <c r="CH215" s="18" t="str">
        <f t="shared" si="150"/>
        <v/>
      </c>
      <c r="CI215" s="18" t="str">
        <f t="shared" si="136"/>
        <v/>
      </c>
      <c r="CJ215" s="18" t="str">
        <f t="shared" si="151"/>
        <v/>
      </c>
      <c r="CK215" s="18" t="str">
        <f t="shared" si="152"/>
        <v/>
      </c>
      <c r="CL215" s="56"/>
      <c r="CO215" s="370">
        <f t="shared" si="126"/>
        <v>0</v>
      </c>
      <c r="CP215" s="370">
        <f t="shared" si="127"/>
        <v>0</v>
      </c>
      <c r="CQ215" s="370">
        <f t="shared" si="153"/>
        <v>0</v>
      </c>
      <c r="CR215" s="370">
        <f t="shared" si="153"/>
        <v>0</v>
      </c>
      <c r="CS215" s="370">
        <f t="shared" si="129"/>
        <v>0</v>
      </c>
      <c r="CT215" s="370">
        <f t="shared" si="130"/>
        <v>0</v>
      </c>
      <c r="CU215" s="370">
        <f t="shared" si="154"/>
        <v>0</v>
      </c>
      <c r="CV215" s="370">
        <f t="shared" si="154"/>
        <v>0</v>
      </c>
      <c r="CW215" s="370">
        <f t="shared" si="155"/>
        <v>0</v>
      </c>
      <c r="CX215" s="370">
        <f t="shared" si="156"/>
        <v>0</v>
      </c>
      <c r="CY215" s="370">
        <f t="shared" si="134"/>
        <v>0</v>
      </c>
    </row>
    <row r="216" spans="1:103" x14ac:dyDescent="0.25">
      <c r="A216" s="3307"/>
      <c r="B216" s="410" t="s">
        <v>239</v>
      </c>
      <c r="C216" s="409">
        <f t="shared" si="139"/>
        <v>0</v>
      </c>
      <c r="D216" s="400">
        <f>SUM(F216+H216+J216+L216+N216+P216+R216+T216+V216+X216+Z216+AB216+AD216+AF216+AH216+AJ216+AL216)</f>
        <v>0</v>
      </c>
      <c r="E216" s="410">
        <f>SUM(G216+I216+K216+M216+O216+Q216+S216+U216+W216+Y216+AA216+AC216+AE216+AG216+AI216+AK216+AM216)</f>
        <v>0</v>
      </c>
      <c r="F216" s="49"/>
      <c r="G216" s="52"/>
      <c r="H216" s="49"/>
      <c r="I216" s="52"/>
      <c r="J216" s="49"/>
      <c r="K216" s="52"/>
      <c r="L216" s="49"/>
      <c r="M216" s="52"/>
      <c r="N216" s="49"/>
      <c r="O216" s="52"/>
      <c r="P216" s="49"/>
      <c r="Q216" s="52"/>
      <c r="R216" s="49"/>
      <c r="S216" s="52"/>
      <c r="T216" s="49"/>
      <c r="U216" s="52"/>
      <c r="V216" s="49"/>
      <c r="W216" s="52"/>
      <c r="X216" s="49"/>
      <c r="Y216" s="52"/>
      <c r="Z216" s="49"/>
      <c r="AA216" s="52"/>
      <c r="AB216" s="49"/>
      <c r="AC216" s="52"/>
      <c r="AD216" s="49"/>
      <c r="AE216" s="52"/>
      <c r="AF216" s="49"/>
      <c r="AG216" s="52"/>
      <c r="AH216" s="49"/>
      <c r="AI216" s="52"/>
      <c r="AJ216" s="49"/>
      <c r="AK216" s="52"/>
      <c r="AL216" s="49"/>
      <c r="AM216" s="323"/>
      <c r="AN216" s="254"/>
      <c r="AO216" s="52"/>
      <c r="AP216" s="49"/>
      <c r="AQ216" s="52"/>
      <c r="AR216" s="49"/>
      <c r="AS216" s="52"/>
      <c r="AT216" s="323"/>
      <c r="AU216" s="399"/>
      <c r="AV216" s="323"/>
      <c r="AW216" s="399"/>
      <c r="AX216" s="52"/>
      <c r="AY216" s="56" t="str">
        <f t="shared" si="117"/>
        <v/>
      </c>
      <c r="CA216" s="18" t="str">
        <f t="shared" si="144"/>
        <v/>
      </c>
      <c r="CB216" s="18" t="str">
        <f t="shared" si="145"/>
        <v/>
      </c>
      <c r="CC216" s="18" t="str">
        <f t="shared" si="146"/>
        <v/>
      </c>
      <c r="CD216" s="18" t="str">
        <f t="shared" si="147"/>
        <v/>
      </c>
      <c r="CE216" s="18" t="str">
        <f t="shared" si="148"/>
        <v/>
      </c>
      <c r="CF216" s="18" t="str">
        <f t="shared" si="149"/>
        <v/>
      </c>
      <c r="CG216" s="18" t="str">
        <f t="shared" si="135"/>
        <v/>
      </c>
      <c r="CH216" s="18" t="str">
        <f t="shared" si="150"/>
        <v/>
      </c>
      <c r="CI216" s="18" t="str">
        <f t="shared" si="136"/>
        <v/>
      </c>
      <c r="CJ216" s="18" t="str">
        <f t="shared" si="151"/>
        <v/>
      </c>
      <c r="CK216" s="18" t="str">
        <f t="shared" si="152"/>
        <v/>
      </c>
      <c r="CL216" s="56"/>
      <c r="CO216" s="370">
        <f t="shared" si="126"/>
        <v>0</v>
      </c>
      <c r="CP216" s="370">
        <f t="shared" si="127"/>
        <v>0</v>
      </c>
      <c r="CQ216" s="370">
        <f t="shared" si="153"/>
        <v>0</v>
      </c>
      <c r="CR216" s="370">
        <f t="shared" si="153"/>
        <v>0</v>
      </c>
      <c r="CS216" s="370">
        <f t="shared" si="129"/>
        <v>0</v>
      </c>
      <c r="CT216" s="370">
        <f t="shared" si="130"/>
        <v>0</v>
      </c>
      <c r="CU216" s="370">
        <f t="shared" si="154"/>
        <v>0</v>
      </c>
      <c r="CV216" s="370">
        <f t="shared" si="154"/>
        <v>0</v>
      </c>
      <c r="CW216" s="370">
        <f t="shared" si="155"/>
        <v>0</v>
      </c>
      <c r="CX216" s="370">
        <f t="shared" si="156"/>
        <v>0</v>
      </c>
      <c r="CY216" s="370">
        <f t="shared" si="134"/>
        <v>0</v>
      </c>
    </row>
    <row r="217" spans="1:103" x14ac:dyDescent="0.25">
      <c r="A217" s="3037"/>
      <c r="B217" s="377" t="s">
        <v>240</v>
      </c>
      <c r="C217" s="416">
        <f t="shared" si="139"/>
        <v>0</v>
      </c>
      <c r="D217" s="417">
        <f>SUM(F217+H217+J217+L217+N217+P217+R217+T217+V217+X217+Z217+AB217+AD217+AF217+AH217+AJ217+AL217)</f>
        <v>0</v>
      </c>
      <c r="E217" s="377">
        <f t="shared" si="143"/>
        <v>0</v>
      </c>
      <c r="F217" s="30"/>
      <c r="G217" s="37"/>
      <c r="H217" s="30"/>
      <c r="I217" s="37"/>
      <c r="J217" s="30"/>
      <c r="K217" s="37"/>
      <c r="L217" s="30"/>
      <c r="M217" s="37"/>
      <c r="N217" s="30"/>
      <c r="O217" s="37"/>
      <c r="P217" s="30"/>
      <c r="Q217" s="37"/>
      <c r="R217" s="30"/>
      <c r="S217" s="37"/>
      <c r="T217" s="30"/>
      <c r="U217" s="37"/>
      <c r="V217" s="30"/>
      <c r="W217" s="37"/>
      <c r="X217" s="30"/>
      <c r="Y217" s="37"/>
      <c r="Z217" s="30"/>
      <c r="AA217" s="37"/>
      <c r="AB217" s="30"/>
      <c r="AC217" s="37"/>
      <c r="AD217" s="30"/>
      <c r="AE217" s="37"/>
      <c r="AF217" s="30"/>
      <c r="AG217" s="37"/>
      <c r="AH217" s="30"/>
      <c r="AI217" s="37"/>
      <c r="AJ217" s="30"/>
      <c r="AK217" s="37"/>
      <c r="AL217" s="30"/>
      <c r="AM217" s="223"/>
      <c r="AN217" s="35"/>
      <c r="AO217" s="37"/>
      <c r="AP217" s="30"/>
      <c r="AQ217" s="37"/>
      <c r="AR217" s="30"/>
      <c r="AS217" s="37"/>
      <c r="AT217" s="223"/>
      <c r="AU217" s="243"/>
      <c r="AV217" s="223"/>
      <c r="AW217" s="243"/>
      <c r="AX217" s="37"/>
      <c r="AY217" s="56" t="str">
        <f t="shared" si="117"/>
        <v/>
      </c>
      <c r="CA217" s="18" t="str">
        <f t="shared" si="144"/>
        <v/>
      </c>
      <c r="CB217" s="18" t="str">
        <f t="shared" si="145"/>
        <v/>
      </c>
      <c r="CC217" s="18" t="str">
        <f t="shared" si="146"/>
        <v/>
      </c>
      <c r="CD217" s="18" t="str">
        <f t="shared" si="147"/>
        <v/>
      </c>
      <c r="CE217" s="18" t="str">
        <f t="shared" si="148"/>
        <v/>
      </c>
      <c r="CF217" s="18" t="str">
        <f t="shared" si="149"/>
        <v/>
      </c>
      <c r="CG217" s="18" t="str">
        <f t="shared" si="135"/>
        <v/>
      </c>
      <c r="CH217" s="18" t="str">
        <f t="shared" si="150"/>
        <v/>
      </c>
      <c r="CI217" s="18" t="str">
        <f t="shared" si="136"/>
        <v/>
      </c>
      <c r="CJ217" s="18" t="str">
        <f t="shared" si="151"/>
        <v/>
      </c>
      <c r="CK217" s="18" t="str">
        <f t="shared" si="152"/>
        <v/>
      </c>
      <c r="CL217" s="56"/>
      <c r="CO217" s="370">
        <f t="shared" si="126"/>
        <v>0</v>
      </c>
      <c r="CP217" s="370">
        <f t="shared" si="127"/>
        <v>0</v>
      </c>
      <c r="CQ217" s="370">
        <f t="shared" si="153"/>
        <v>0</v>
      </c>
      <c r="CR217" s="370">
        <f t="shared" si="153"/>
        <v>0</v>
      </c>
      <c r="CS217" s="370">
        <f t="shared" si="129"/>
        <v>0</v>
      </c>
      <c r="CT217" s="370">
        <f t="shared" si="130"/>
        <v>0</v>
      </c>
      <c r="CU217" s="370">
        <f t="shared" si="154"/>
        <v>0</v>
      </c>
      <c r="CV217" s="370">
        <f t="shared" si="154"/>
        <v>0</v>
      </c>
      <c r="CW217" s="370">
        <f t="shared" si="155"/>
        <v>0</v>
      </c>
      <c r="CX217" s="370">
        <f t="shared" si="156"/>
        <v>0</v>
      </c>
      <c r="CY217" s="370">
        <f t="shared" si="134"/>
        <v>0</v>
      </c>
    </row>
    <row r="218" spans="1:103" ht="15" customHeight="1" x14ac:dyDescent="0.25">
      <c r="A218" s="3364" t="s">
        <v>241</v>
      </c>
      <c r="B218" s="897" t="s">
        <v>242</v>
      </c>
      <c r="C218" s="898">
        <f t="shared" si="139"/>
        <v>0</v>
      </c>
      <c r="D218" s="703">
        <f>SUM(F218+H218+J218+L218+N218)</f>
        <v>0</v>
      </c>
      <c r="E218" s="897">
        <f t="shared" ref="D218:E221" si="157">SUM(G218+I218+K218+M218+O218)</f>
        <v>0</v>
      </c>
      <c r="F218" s="865"/>
      <c r="G218" s="866"/>
      <c r="H218" s="865"/>
      <c r="I218" s="866"/>
      <c r="J218" s="865"/>
      <c r="K218" s="866"/>
      <c r="L218" s="865"/>
      <c r="M218" s="866"/>
      <c r="N218" s="865"/>
      <c r="O218" s="866"/>
      <c r="P218" s="912"/>
      <c r="Q218" s="418"/>
      <c r="R218" s="418"/>
      <c r="S218" s="418"/>
      <c r="T218" s="418"/>
      <c r="U218" s="418"/>
      <c r="V218" s="418"/>
      <c r="W218" s="418"/>
      <c r="X218" s="418"/>
      <c r="Y218" s="418"/>
      <c r="Z218" s="418"/>
      <c r="AA218" s="418"/>
      <c r="AB218" s="418"/>
      <c r="AC218" s="418"/>
      <c r="AD218" s="418"/>
      <c r="AE218" s="418"/>
      <c r="AF218" s="418"/>
      <c r="AG218" s="418"/>
      <c r="AH218" s="418"/>
      <c r="AI218" s="418"/>
      <c r="AJ218" s="418"/>
      <c r="AK218" s="418"/>
      <c r="AL218" s="418"/>
      <c r="AM218" s="419"/>
      <c r="AN218" s="868"/>
      <c r="AO218" s="420"/>
      <c r="AP218" s="865"/>
      <c r="AQ218" s="414"/>
      <c r="AR218" s="910"/>
      <c r="AS218" s="414"/>
      <c r="AT218" s="415"/>
      <c r="AU218" s="911"/>
      <c r="AV218" s="415"/>
      <c r="AW218" s="911"/>
      <c r="AX218" s="414"/>
      <c r="AY218" s="56" t="str">
        <f>CA218&amp;CC218&amp;CD218&amp;CE218&amp;CF218&amp;CG218&amp;CH218&amp;CI218&amp;CJ218&amp;CK218</f>
        <v/>
      </c>
      <c r="CA218" s="18" t="str">
        <f>IF(AND(E218&gt;0,AN218=""), "* No olvide digitar la variable Gestantes. Digite Cero si no tiene.",IF(AN218&gt;E218,"  * La  variable Gestantes No puede ser mayor al Total Mujeres.",""))</f>
        <v/>
      </c>
      <c r="CB218" s="421"/>
      <c r="CC218" s="18" t="str">
        <f t="shared" ref="CC218:CC241" si="158">IF(AND(D218&gt;0,OR(AP218="")), "* No olvide digitar la variable Pueblos originarios - Hombres. Digite Cero si no tiene.",IF((AP218)&gt;D218,"  * La variable Pueblos originarios - Hombres No puede ser mayor al Total.",""))</f>
        <v/>
      </c>
      <c r="CD218" s="18" t="str">
        <f t="shared" si="141"/>
        <v/>
      </c>
      <c r="CE218" s="18" t="str">
        <f t="shared" si="142"/>
        <v/>
      </c>
      <c r="CF218" s="18" t="str">
        <f t="shared" si="149"/>
        <v/>
      </c>
      <c r="CG218" s="18" t="str">
        <f t="shared" si="135"/>
        <v/>
      </c>
      <c r="CH218" s="18" t="str">
        <f t="shared" ref="CH218:CH241" si="159">IF(AND(E218&gt;0,OR(AU218="")), "* No olvide digitar la variable Migrantes - Mujeres. Digite Cero si no tiene.",IF((AU218)&gt;E218,"  * La variable Migrantes - Mujeres No puede ser mayor al Total.",""))</f>
        <v/>
      </c>
      <c r="CI218" s="18" t="str">
        <f t="shared" si="136"/>
        <v/>
      </c>
      <c r="CJ218" s="18" t="str">
        <f t="shared" si="151"/>
        <v/>
      </c>
      <c r="CK218" s="18" t="str">
        <f t="shared" si="152"/>
        <v/>
      </c>
      <c r="CL218" s="56"/>
      <c r="CO218" s="370">
        <f t="shared" si="126"/>
        <v>0</v>
      </c>
      <c r="CP218" s="405"/>
      <c r="CQ218" s="370">
        <f t="shared" si="153"/>
        <v>0</v>
      </c>
      <c r="CR218" s="370">
        <f t="shared" si="153"/>
        <v>0</v>
      </c>
      <c r="CS218" s="370">
        <f t="shared" si="129"/>
        <v>0</v>
      </c>
      <c r="CT218" s="370">
        <f t="shared" si="130"/>
        <v>0</v>
      </c>
      <c r="CU218" s="370">
        <f t="shared" si="154"/>
        <v>0</v>
      </c>
      <c r="CV218" s="370">
        <f t="shared" si="154"/>
        <v>0</v>
      </c>
      <c r="CW218" s="370">
        <f t="shared" si="155"/>
        <v>0</v>
      </c>
      <c r="CX218" s="370">
        <f t="shared" si="156"/>
        <v>0</v>
      </c>
      <c r="CY218" s="370">
        <f t="shared" si="134"/>
        <v>0</v>
      </c>
    </row>
    <row r="219" spans="1:103" ht="22.5" x14ac:dyDescent="0.25">
      <c r="A219" s="3307"/>
      <c r="B219" s="396" t="s">
        <v>243</v>
      </c>
      <c r="C219" s="397">
        <f t="shared" si="139"/>
        <v>0</v>
      </c>
      <c r="D219" s="398">
        <f>SUM(F219+H219+J219+L219+N219)</f>
        <v>0</v>
      </c>
      <c r="E219" s="396">
        <f t="shared" si="157"/>
        <v>0</v>
      </c>
      <c r="F219" s="22"/>
      <c r="G219" s="28"/>
      <c r="H219" s="22"/>
      <c r="I219" s="28"/>
      <c r="J219" s="22"/>
      <c r="K219" s="28"/>
      <c r="L219" s="22"/>
      <c r="M219" s="28"/>
      <c r="N219" s="22"/>
      <c r="O219" s="28"/>
      <c r="P219" s="503"/>
      <c r="Q219" s="422"/>
      <c r="R219" s="422"/>
      <c r="S219" s="422"/>
      <c r="T219" s="422"/>
      <c r="U219" s="422"/>
      <c r="V219" s="422"/>
      <c r="W219" s="422"/>
      <c r="X219" s="422"/>
      <c r="Y219" s="422"/>
      <c r="Z219" s="422"/>
      <c r="AA219" s="422"/>
      <c r="AB219" s="422"/>
      <c r="AC219" s="422"/>
      <c r="AD219" s="422"/>
      <c r="AE219" s="422"/>
      <c r="AF219" s="422"/>
      <c r="AG219" s="422"/>
      <c r="AH219" s="422"/>
      <c r="AI219" s="422"/>
      <c r="AJ219" s="422"/>
      <c r="AK219" s="422"/>
      <c r="AL219" s="422"/>
      <c r="AM219" s="423"/>
      <c r="AN219" s="27"/>
      <c r="AO219" s="424"/>
      <c r="AP219" s="22"/>
      <c r="AQ219" s="52"/>
      <c r="AR219" s="49"/>
      <c r="AS219" s="52"/>
      <c r="AT219" s="323"/>
      <c r="AU219" s="399"/>
      <c r="AV219" s="323"/>
      <c r="AW219" s="399"/>
      <c r="AX219" s="52"/>
      <c r="AY219" s="56" t="str">
        <f t="shared" ref="AY219:AY221" si="160">CA219&amp;CC219&amp;CD219&amp;CE219&amp;CF219&amp;CG219&amp;CH219&amp;CI219&amp;CJ219&amp;CK219</f>
        <v/>
      </c>
      <c r="CA219" s="18" t="str">
        <f t="shared" si="140"/>
        <v/>
      </c>
      <c r="CB219" s="421"/>
      <c r="CC219" s="18" t="str">
        <f t="shared" si="158"/>
        <v/>
      </c>
      <c r="CD219" s="18" t="str">
        <f t="shared" si="141"/>
        <v/>
      </c>
      <c r="CE219" s="18" t="str">
        <f t="shared" si="142"/>
        <v/>
      </c>
      <c r="CF219" s="18" t="str">
        <f t="shared" si="149"/>
        <v/>
      </c>
      <c r="CG219" s="18" t="str">
        <f t="shared" si="135"/>
        <v/>
      </c>
      <c r="CH219" s="18" t="str">
        <f t="shared" si="159"/>
        <v/>
      </c>
      <c r="CI219" s="18" t="str">
        <f t="shared" si="136"/>
        <v/>
      </c>
      <c r="CJ219" s="18" t="str">
        <f t="shared" si="151"/>
        <v/>
      </c>
      <c r="CK219" s="18" t="str">
        <f t="shared" si="152"/>
        <v/>
      </c>
      <c r="CL219" s="56"/>
      <c r="CO219" s="370">
        <f t="shared" si="126"/>
        <v>0</v>
      </c>
      <c r="CP219" s="405"/>
      <c r="CQ219" s="370">
        <f t="shared" si="153"/>
        <v>0</v>
      </c>
      <c r="CR219" s="370">
        <f t="shared" si="153"/>
        <v>0</v>
      </c>
      <c r="CS219" s="370">
        <f t="shared" si="129"/>
        <v>0</v>
      </c>
      <c r="CT219" s="370">
        <f t="shared" si="130"/>
        <v>0</v>
      </c>
      <c r="CU219" s="370">
        <f t="shared" si="154"/>
        <v>0</v>
      </c>
      <c r="CV219" s="370">
        <f t="shared" si="154"/>
        <v>0</v>
      </c>
      <c r="CW219" s="370">
        <f t="shared" si="155"/>
        <v>0</v>
      </c>
      <c r="CX219" s="370">
        <f t="shared" si="156"/>
        <v>0</v>
      </c>
      <c r="CY219" s="370">
        <f t="shared" si="134"/>
        <v>0</v>
      </c>
    </row>
    <row r="220" spans="1:103" ht="22.5" x14ac:dyDescent="0.25">
      <c r="A220" s="3307"/>
      <c r="B220" s="396" t="s">
        <v>244</v>
      </c>
      <c r="C220" s="397">
        <f t="shared" si="139"/>
        <v>0</v>
      </c>
      <c r="D220" s="398">
        <f t="shared" si="157"/>
        <v>0</v>
      </c>
      <c r="E220" s="396">
        <f t="shared" si="157"/>
        <v>0</v>
      </c>
      <c r="F220" s="22"/>
      <c r="G220" s="28"/>
      <c r="H220" s="22"/>
      <c r="I220" s="28"/>
      <c r="J220" s="22"/>
      <c r="K220" s="28"/>
      <c r="L220" s="22"/>
      <c r="M220" s="28"/>
      <c r="N220" s="22"/>
      <c r="O220" s="28"/>
      <c r="P220" s="503"/>
      <c r="Q220" s="422"/>
      <c r="R220" s="422"/>
      <c r="S220" s="422"/>
      <c r="T220" s="422"/>
      <c r="U220" s="422"/>
      <c r="V220" s="422"/>
      <c r="W220" s="422"/>
      <c r="X220" s="422"/>
      <c r="Y220" s="422"/>
      <c r="Z220" s="422"/>
      <c r="AA220" s="422"/>
      <c r="AB220" s="422"/>
      <c r="AC220" s="422"/>
      <c r="AD220" s="422"/>
      <c r="AE220" s="422"/>
      <c r="AF220" s="422"/>
      <c r="AG220" s="422"/>
      <c r="AH220" s="422"/>
      <c r="AI220" s="422"/>
      <c r="AJ220" s="422"/>
      <c r="AK220" s="422"/>
      <c r="AL220" s="422"/>
      <c r="AM220" s="423"/>
      <c r="AN220" s="27"/>
      <c r="AO220" s="424"/>
      <c r="AP220" s="22"/>
      <c r="AQ220" s="52"/>
      <c r="AR220" s="49"/>
      <c r="AS220" s="52"/>
      <c r="AT220" s="323"/>
      <c r="AU220" s="399"/>
      <c r="AV220" s="323"/>
      <c r="AW220" s="399"/>
      <c r="AX220" s="52"/>
      <c r="AY220" s="56" t="str">
        <f t="shared" si="160"/>
        <v/>
      </c>
      <c r="CA220" s="18" t="str">
        <f t="shared" si="140"/>
        <v/>
      </c>
      <c r="CB220" s="421"/>
      <c r="CC220" s="18" t="str">
        <f t="shared" si="158"/>
        <v/>
      </c>
      <c r="CD220" s="18" t="str">
        <f t="shared" si="141"/>
        <v/>
      </c>
      <c r="CE220" s="18" t="str">
        <f t="shared" si="142"/>
        <v/>
      </c>
      <c r="CF220" s="18" t="str">
        <f t="shared" si="149"/>
        <v/>
      </c>
      <c r="CG220" s="18" t="str">
        <f t="shared" si="135"/>
        <v/>
      </c>
      <c r="CH220" s="18" t="str">
        <f t="shared" si="159"/>
        <v/>
      </c>
      <c r="CI220" s="18" t="str">
        <f t="shared" si="136"/>
        <v/>
      </c>
      <c r="CJ220" s="18" t="str">
        <f t="shared" si="151"/>
        <v/>
      </c>
      <c r="CK220" s="18" t="str">
        <f t="shared" si="152"/>
        <v/>
      </c>
      <c r="CL220" s="56"/>
      <c r="CO220" s="370">
        <f t="shared" si="126"/>
        <v>0</v>
      </c>
      <c r="CP220" s="405"/>
      <c r="CQ220" s="370">
        <f t="shared" si="153"/>
        <v>0</v>
      </c>
      <c r="CR220" s="370">
        <f t="shared" si="153"/>
        <v>0</v>
      </c>
      <c r="CS220" s="370">
        <f t="shared" si="129"/>
        <v>0</v>
      </c>
      <c r="CT220" s="370">
        <f t="shared" si="130"/>
        <v>0</v>
      </c>
      <c r="CU220" s="370">
        <f t="shared" si="154"/>
        <v>0</v>
      </c>
      <c r="CV220" s="370">
        <f t="shared" si="154"/>
        <v>0</v>
      </c>
      <c r="CW220" s="370">
        <f t="shared" si="155"/>
        <v>0</v>
      </c>
      <c r="CX220" s="370">
        <f t="shared" si="156"/>
        <v>0</v>
      </c>
      <c r="CY220" s="370">
        <f t="shared" si="134"/>
        <v>0</v>
      </c>
    </row>
    <row r="221" spans="1:103" ht="33" x14ac:dyDescent="0.25">
      <c r="A221" s="3037"/>
      <c r="B221" s="377" t="s">
        <v>245</v>
      </c>
      <c r="C221" s="416">
        <f t="shared" si="139"/>
        <v>0</v>
      </c>
      <c r="D221" s="417">
        <f t="shared" si="157"/>
        <v>0</v>
      </c>
      <c r="E221" s="377">
        <f t="shared" si="157"/>
        <v>0</v>
      </c>
      <c r="F221" s="30"/>
      <c r="G221" s="37"/>
      <c r="H221" s="30"/>
      <c r="I221" s="37"/>
      <c r="J221" s="30"/>
      <c r="K221" s="37"/>
      <c r="L221" s="30"/>
      <c r="M221" s="37"/>
      <c r="N221" s="30"/>
      <c r="O221" s="37"/>
      <c r="P221" s="756"/>
      <c r="Q221" s="757"/>
      <c r="R221" s="757"/>
      <c r="S221" s="757"/>
      <c r="T221" s="757"/>
      <c r="U221" s="757"/>
      <c r="V221" s="757"/>
      <c r="W221" s="757"/>
      <c r="X221" s="757"/>
      <c r="Y221" s="757"/>
      <c r="Z221" s="757"/>
      <c r="AA221" s="757"/>
      <c r="AB221" s="757"/>
      <c r="AC221" s="757"/>
      <c r="AD221" s="757"/>
      <c r="AE221" s="757"/>
      <c r="AF221" s="757"/>
      <c r="AG221" s="757"/>
      <c r="AH221" s="757"/>
      <c r="AI221" s="757"/>
      <c r="AJ221" s="757"/>
      <c r="AK221" s="757"/>
      <c r="AL221" s="757"/>
      <c r="AM221" s="758"/>
      <c r="AN221" s="35"/>
      <c r="AO221" s="746"/>
      <c r="AP221" s="30"/>
      <c r="AQ221" s="37"/>
      <c r="AR221" s="30"/>
      <c r="AS221" s="37"/>
      <c r="AT221" s="223"/>
      <c r="AU221" s="243"/>
      <c r="AV221" s="223"/>
      <c r="AW221" s="243"/>
      <c r="AX221" s="37"/>
      <c r="AY221" s="56" t="str">
        <f t="shared" si="160"/>
        <v/>
      </c>
      <c r="CA221" s="18" t="str">
        <f t="shared" si="140"/>
        <v/>
      </c>
      <c r="CB221" s="421"/>
      <c r="CC221" s="18" t="str">
        <f t="shared" si="158"/>
        <v/>
      </c>
      <c r="CD221" s="18" t="str">
        <f t="shared" si="141"/>
        <v/>
      </c>
      <c r="CE221" s="18" t="str">
        <f t="shared" si="142"/>
        <v/>
      </c>
      <c r="CF221" s="18" t="str">
        <f t="shared" si="149"/>
        <v/>
      </c>
      <c r="CG221" s="18" t="str">
        <f t="shared" si="135"/>
        <v/>
      </c>
      <c r="CH221" s="18" t="str">
        <f t="shared" si="159"/>
        <v/>
      </c>
      <c r="CI221" s="18" t="str">
        <f t="shared" si="136"/>
        <v/>
      </c>
      <c r="CJ221" s="18" t="str">
        <f t="shared" si="151"/>
        <v/>
      </c>
      <c r="CK221" s="18" t="str">
        <f t="shared" si="152"/>
        <v/>
      </c>
      <c r="CL221" s="56"/>
      <c r="CO221" s="370">
        <f t="shared" si="126"/>
        <v>0</v>
      </c>
      <c r="CP221" s="405"/>
      <c r="CQ221" s="370">
        <f t="shared" si="153"/>
        <v>0</v>
      </c>
      <c r="CR221" s="370">
        <f t="shared" si="153"/>
        <v>0</v>
      </c>
      <c r="CS221" s="370">
        <f t="shared" si="129"/>
        <v>0</v>
      </c>
      <c r="CT221" s="370">
        <f t="shared" si="130"/>
        <v>0</v>
      </c>
      <c r="CU221" s="370">
        <f t="shared" si="154"/>
        <v>0</v>
      </c>
      <c r="CV221" s="370">
        <f t="shared" si="154"/>
        <v>0</v>
      </c>
      <c r="CW221" s="370">
        <f t="shared" si="155"/>
        <v>0</v>
      </c>
      <c r="CX221" s="370">
        <f t="shared" si="156"/>
        <v>0</v>
      </c>
      <c r="CY221" s="370">
        <f t="shared" si="134"/>
        <v>0</v>
      </c>
    </row>
    <row r="222" spans="1:103" x14ac:dyDescent="0.25">
      <c r="A222" s="3364" t="s">
        <v>246</v>
      </c>
      <c r="B222" s="913" t="s">
        <v>247</v>
      </c>
      <c r="C222" s="378">
        <f t="shared" si="139"/>
        <v>3</v>
      </c>
      <c r="D222" s="379">
        <f t="shared" ref="D222:E241" si="161">SUM(F222+H222+J222+L222+N222+P222+R222+T222+V222+X222+Z222+AB222+AD222+AF222+AH222+AJ222+AL222)</f>
        <v>2</v>
      </c>
      <c r="E222" s="380">
        <f t="shared" si="161"/>
        <v>1</v>
      </c>
      <c r="F222" s="45">
        <v>0</v>
      </c>
      <c r="G222" s="48">
        <v>0</v>
      </c>
      <c r="H222" s="45">
        <v>0</v>
      </c>
      <c r="I222" s="48">
        <v>0</v>
      </c>
      <c r="J222" s="45">
        <v>0</v>
      </c>
      <c r="K222" s="48">
        <v>0</v>
      </c>
      <c r="L222" s="45">
        <v>0</v>
      </c>
      <c r="M222" s="48">
        <v>0</v>
      </c>
      <c r="N222" s="45">
        <v>0</v>
      </c>
      <c r="O222" s="48">
        <v>0</v>
      </c>
      <c r="P222" s="45">
        <v>0</v>
      </c>
      <c r="Q222" s="48">
        <v>0</v>
      </c>
      <c r="R222" s="45">
        <v>2</v>
      </c>
      <c r="S222" s="48">
        <v>1</v>
      </c>
      <c r="T222" s="45">
        <v>0</v>
      </c>
      <c r="U222" s="48">
        <v>0</v>
      </c>
      <c r="V222" s="45">
        <v>0</v>
      </c>
      <c r="W222" s="48">
        <v>0</v>
      </c>
      <c r="X222" s="45">
        <v>0</v>
      </c>
      <c r="Y222" s="48">
        <v>0</v>
      </c>
      <c r="Z222" s="45">
        <v>0</v>
      </c>
      <c r="AA222" s="48">
        <v>0</v>
      </c>
      <c r="AB222" s="45">
        <v>0</v>
      </c>
      <c r="AC222" s="48">
        <v>0</v>
      </c>
      <c r="AD222" s="45">
        <v>0</v>
      </c>
      <c r="AE222" s="48">
        <v>0</v>
      </c>
      <c r="AF222" s="45">
        <v>0</v>
      </c>
      <c r="AG222" s="48">
        <v>0</v>
      </c>
      <c r="AH222" s="45">
        <v>0</v>
      </c>
      <c r="AI222" s="48">
        <v>0</v>
      </c>
      <c r="AJ222" s="45">
        <v>0</v>
      </c>
      <c r="AK222" s="48">
        <v>0</v>
      </c>
      <c r="AL222" s="45">
        <v>0</v>
      </c>
      <c r="AM222" s="46">
        <v>0</v>
      </c>
      <c r="AN222" s="105">
        <v>0</v>
      </c>
      <c r="AO222" s="866">
        <v>0</v>
      </c>
      <c r="AP222" s="914">
        <v>0</v>
      </c>
      <c r="AQ222" s="48">
        <v>0</v>
      </c>
      <c r="AR222" s="45">
        <v>0</v>
      </c>
      <c r="AS222" s="48">
        <v>0</v>
      </c>
      <c r="AT222" s="333">
        <v>0</v>
      </c>
      <c r="AU222" s="352">
        <v>0</v>
      </c>
      <c r="AV222" s="351">
        <v>0</v>
      </c>
      <c r="AW222" s="352">
        <v>0</v>
      </c>
      <c r="AX222" s="48">
        <v>0</v>
      </c>
      <c r="AY222" s="56" t="str">
        <f t="shared" si="117"/>
        <v/>
      </c>
      <c r="CA222" s="18" t="str">
        <f t="shared" si="140"/>
        <v/>
      </c>
      <c r="CB222" s="18" t="str">
        <f>IF(AND(E222&gt;0,AO222=""), "* No olvide digitar la variable Madre de hijo menor de 5 años. Digite Cero si no tiene.",IF(AO222&gt;E222,"  * La variable Madre de hijo menor de 5 años No puede ser mayor al Total Mujeres.",""))</f>
        <v/>
      </c>
      <c r="CC222" s="18" t="str">
        <f t="shared" si="158"/>
        <v/>
      </c>
      <c r="CD222" s="18" t="str">
        <f t="shared" si="141"/>
        <v/>
      </c>
      <c r="CE222" s="18" t="str">
        <f t="shared" si="142"/>
        <v/>
      </c>
      <c r="CF222" s="18" t="str">
        <f t="shared" si="149"/>
        <v/>
      </c>
      <c r="CG222" s="18" t="str">
        <f t="shared" si="135"/>
        <v/>
      </c>
      <c r="CH222" s="18" t="str">
        <f t="shared" si="159"/>
        <v/>
      </c>
      <c r="CI222" s="18" t="str">
        <f t="shared" si="136"/>
        <v/>
      </c>
      <c r="CJ222" s="18" t="str">
        <f t="shared" si="151"/>
        <v/>
      </c>
      <c r="CK222" s="18" t="str">
        <f t="shared" si="152"/>
        <v/>
      </c>
      <c r="CL222" s="56"/>
      <c r="CO222" s="370">
        <f t="shared" si="126"/>
        <v>0</v>
      </c>
      <c r="CP222" s="370">
        <f>IF(AND(E222&gt;0,AO222=""),1,IF(AO222&gt;E222,1,0))</f>
        <v>0</v>
      </c>
      <c r="CQ222" s="370">
        <f t="shared" si="153"/>
        <v>0</v>
      </c>
      <c r="CR222" s="370">
        <f t="shared" si="153"/>
        <v>0</v>
      </c>
      <c r="CS222" s="370">
        <f t="shared" si="129"/>
        <v>0</v>
      </c>
      <c r="CT222" s="370">
        <f t="shared" si="130"/>
        <v>0</v>
      </c>
      <c r="CU222" s="370">
        <f t="shared" si="154"/>
        <v>0</v>
      </c>
      <c r="CV222" s="370">
        <f t="shared" si="154"/>
        <v>0</v>
      </c>
      <c r="CW222" s="370">
        <f t="shared" si="155"/>
        <v>0</v>
      </c>
      <c r="CX222" s="370">
        <f t="shared" si="156"/>
        <v>0</v>
      </c>
      <c r="CY222" s="370">
        <f t="shared" si="134"/>
        <v>0</v>
      </c>
    </row>
    <row r="223" spans="1:103" x14ac:dyDescent="0.25">
      <c r="A223" s="3307"/>
      <c r="B223" s="429" t="s">
        <v>248</v>
      </c>
      <c r="C223" s="397">
        <f t="shared" si="139"/>
        <v>0</v>
      </c>
      <c r="D223" s="398">
        <f t="shared" si="161"/>
        <v>0</v>
      </c>
      <c r="E223" s="396">
        <f t="shared" si="161"/>
        <v>0</v>
      </c>
      <c r="F223" s="22"/>
      <c r="G223" s="28"/>
      <c r="H223" s="22"/>
      <c r="I223" s="28"/>
      <c r="J223" s="22"/>
      <c r="K223" s="28"/>
      <c r="L223" s="22"/>
      <c r="M223" s="28"/>
      <c r="N223" s="22"/>
      <c r="O223" s="28"/>
      <c r="P223" s="22"/>
      <c r="Q223" s="28"/>
      <c r="R223" s="22"/>
      <c r="S223" s="28"/>
      <c r="T223" s="22"/>
      <c r="U223" s="28"/>
      <c r="V223" s="22"/>
      <c r="W223" s="28"/>
      <c r="X223" s="22"/>
      <c r="Y223" s="28"/>
      <c r="Z223" s="22"/>
      <c r="AA223" s="28"/>
      <c r="AB223" s="22"/>
      <c r="AC223" s="28"/>
      <c r="AD223" s="22"/>
      <c r="AE223" s="28"/>
      <c r="AF223" s="22"/>
      <c r="AG223" s="28"/>
      <c r="AH223" s="22"/>
      <c r="AI223" s="28"/>
      <c r="AJ223" s="22"/>
      <c r="AK223" s="28"/>
      <c r="AL223" s="22"/>
      <c r="AM223" s="26"/>
      <c r="AN223" s="27"/>
      <c r="AO223" s="28"/>
      <c r="AP223" s="23"/>
      <c r="AQ223" s="28"/>
      <c r="AR223" s="22"/>
      <c r="AS223" s="28"/>
      <c r="AT223" s="216"/>
      <c r="AU223" s="239"/>
      <c r="AV223" s="430"/>
      <c r="AW223" s="239"/>
      <c r="AX223" s="28"/>
      <c r="AY223" s="56" t="str">
        <f t="shared" si="117"/>
        <v/>
      </c>
      <c r="CA223" s="18" t="str">
        <f t="shared" si="140"/>
        <v/>
      </c>
      <c r="CB223" s="18" t="str">
        <f>IF(AND(E223&gt;0,AO223=""), "* No olvide digitar la variable Madre de hijo menor de 5 años. Digite Cero si no tiene.",IF(AO223&gt;E223,"  * La variable Madre de hijo menor de 5 años No puede ser mayor al Total Mujeres.",""))</f>
        <v/>
      </c>
      <c r="CC223" s="18" t="str">
        <f t="shared" si="158"/>
        <v/>
      </c>
      <c r="CD223" s="18" t="str">
        <f t="shared" si="141"/>
        <v/>
      </c>
      <c r="CE223" s="18" t="str">
        <f t="shared" si="142"/>
        <v/>
      </c>
      <c r="CF223" s="18" t="str">
        <f t="shared" si="149"/>
        <v/>
      </c>
      <c r="CG223" s="18" t="str">
        <f t="shared" si="135"/>
        <v/>
      </c>
      <c r="CH223" s="18" t="str">
        <f t="shared" si="159"/>
        <v/>
      </c>
      <c r="CI223" s="18" t="str">
        <f t="shared" si="136"/>
        <v/>
      </c>
      <c r="CJ223" s="18" t="str">
        <f t="shared" si="151"/>
        <v/>
      </c>
      <c r="CK223" s="18" t="str">
        <f t="shared" si="152"/>
        <v/>
      </c>
      <c r="CL223" s="56"/>
      <c r="CO223" s="370">
        <f t="shared" si="126"/>
        <v>0</v>
      </c>
      <c r="CP223" s="370">
        <f>IF(AND(E223&gt;0,AO223=""),1,IF(AO223&gt;E223,1,0))</f>
        <v>0</v>
      </c>
      <c r="CQ223" s="370">
        <f t="shared" si="153"/>
        <v>0</v>
      </c>
      <c r="CR223" s="370">
        <f t="shared" si="153"/>
        <v>0</v>
      </c>
      <c r="CS223" s="370">
        <f t="shared" si="129"/>
        <v>0</v>
      </c>
      <c r="CT223" s="370">
        <f t="shared" si="130"/>
        <v>0</v>
      </c>
      <c r="CU223" s="370">
        <f t="shared" si="154"/>
        <v>0</v>
      </c>
      <c r="CV223" s="370">
        <f t="shared" si="154"/>
        <v>0</v>
      </c>
      <c r="CW223" s="370">
        <f t="shared" si="155"/>
        <v>0</v>
      </c>
      <c r="CX223" s="370">
        <f t="shared" si="156"/>
        <v>0</v>
      </c>
      <c r="CY223" s="370">
        <f t="shared" si="134"/>
        <v>0</v>
      </c>
    </row>
    <row r="224" spans="1:103" x14ac:dyDescent="0.25">
      <c r="A224" s="3307"/>
      <c r="B224" s="401" t="s">
        <v>249</v>
      </c>
      <c r="C224" s="397">
        <f t="shared" si="139"/>
        <v>0</v>
      </c>
      <c r="D224" s="398">
        <f t="shared" si="161"/>
        <v>0</v>
      </c>
      <c r="E224" s="396">
        <f t="shared" si="161"/>
        <v>0</v>
      </c>
      <c r="F224" s="22"/>
      <c r="G224" s="28"/>
      <c r="H224" s="22"/>
      <c r="I224" s="28"/>
      <c r="J224" s="22"/>
      <c r="K224" s="28"/>
      <c r="L224" s="22"/>
      <c r="M224" s="28"/>
      <c r="N224" s="22"/>
      <c r="O224" s="28"/>
      <c r="P224" s="22"/>
      <c r="Q224" s="28"/>
      <c r="R224" s="22"/>
      <c r="S224" s="28"/>
      <c r="T224" s="22"/>
      <c r="U224" s="28"/>
      <c r="V224" s="22"/>
      <c r="W224" s="28"/>
      <c r="X224" s="22"/>
      <c r="Y224" s="28"/>
      <c r="Z224" s="22"/>
      <c r="AA224" s="28"/>
      <c r="AB224" s="22"/>
      <c r="AC224" s="28"/>
      <c r="AD224" s="22"/>
      <c r="AE224" s="28"/>
      <c r="AF224" s="22"/>
      <c r="AG224" s="28"/>
      <c r="AH224" s="22"/>
      <c r="AI224" s="28"/>
      <c r="AJ224" s="22"/>
      <c r="AK224" s="28"/>
      <c r="AL224" s="22"/>
      <c r="AM224" s="26"/>
      <c r="AN224" s="27"/>
      <c r="AO224" s="28"/>
      <c r="AP224" s="23"/>
      <c r="AQ224" s="28"/>
      <c r="AR224" s="22"/>
      <c r="AS224" s="28"/>
      <c r="AT224" s="216"/>
      <c r="AU224" s="239"/>
      <c r="AV224" s="430"/>
      <c r="AW224" s="239"/>
      <c r="AX224" s="28"/>
      <c r="AY224" s="56" t="str">
        <f t="shared" si="117"/>
        <v/>
      </c>
      <c r="CA224" s="18" t="str">
        <f t="shared" si="140"/>
        <v/>
      </c>
      <c r="CB224" s="18" t="str">
        <f>IF(AND(E224&gt;0,AO224=""), "* No olvide digitar la variable Madre de hijo menor de 5 años. Digite Cero si no tiene.",IF(AO224&gt;E224,"  * La variable Madre de hijo menor de 5 años No puede ser mayor al Total Mujeres.",""))</f>
        <v/>
      </c>
      <c r="CC224" s="18" t="str">
        <f t="shared" si="158"/>
        <v/>
      </c>
      <c r="CD224" s="18" t="str">
        <f t="shared" si="141"/>
        <v/>
      </c>
      <c r="CE224" s="18" t="str">
        <f t="shared" si="142"/>
        <v/>
      </c>
      <c r="CF224" s="18" t="str">
        <f t="shared" si="149"/>
        <v/>
      </c>
      <c r="CG224" s="18" t="str">
        <f t="shared" si="135"/>
        <v/>
      </c>
      <c r="CH224" s="18" t="str">
        <f t="shared" si="159"/>
        <v/>
      </c>
      <c r="CI224" s="18" t="str">
        <f t="shared" si="136"/>
        <v/>
      </c>
      <c r="CJ224" s="18" t="str">
        <f t="shared" si="151"/>
        <v/>
      </c>
      <c r="CK224" s="18" t="str">
        <f t="shared" si="152"/>
        <v/>
      </c>
      <c r="CL224" s="56"/>
      <c r="CO224" s="370">
        <f t="shared" si="126"/>
        <v>0</v>
      </c>
      <c r="CP224" s="370">
        <f>IF(AND(E224&gt;0,AO224=""),1,IF(AO224&gt;E224,1,0))</f>
        <v>0</v>
      </c>
      <c r="CQ224" s="370">
        <f t="shared" si="153"/>
        <v>0</v>
      </c>
      <c r="CR224" s="370">
        <f t="shared" si="153"/>
        <v>0</v>
      </c>
      <c r="CS224" s="370">
        <f t="shared" si="129"/>
        <v>0</v>
      </c>
      <c r="CT224" s="370">
        <f t="shared" si="130"/>
        <v>0</v>
      </c>
      <c r="CU224" s="370">
        <f t="shared" si="154"/>
        <v>0</v>
      </c>
      <c r="CV224" s="370">
        <f t="shared" si="154"/>
        <v>0</v>
      </c>
      <c r="CW224" s="370">
        <f t="shared" si="155"/>
        <v>0</v>
      </c>
      <c r="CX224" s="370">
        <f t="shared" si="156"/>
        <v>0</v>
      </c>
      <c r="CY224" s="370">
        <f t="shared" si="134"/>
        <v>0</v>
      </c>
    </row>
    <row r="225" spans="1:103" x14ac:dyDescent="0.25">
      <c r="A225" s="3307"/>
      <c r="B225" s="401" t="s">
        <v>250</v>
      </c>
      <c r="C225" s="397">
        <f t="shared" si="139"/>
        <v>0</v>
      </c>
      <c r="D225" s="398">
        <f t="shared" si="161"/>
        <v>0</v>
      </c>
      <c r="E225" s="396">
        <f t="shared" si="161"/>
        <v>0</v>
      </c>
      <c r="F225" s="22"/>
      <c r="G225" s="28"/>
      <c r="H225" s="22"/>
      <c r="I225" s="28"/>
      <c r="J225" s="22"/>
      <c r="K225" s="28"/>
      <c r="L225" s="22"/>
      <c r="M225" s="28"/>
      <c r="N225" s="22"/>
      <c r="O225" s="28"/>
      <c r="P225" s="22"/>
      <c r="Q225" s="28"/>
      <c r="R225" s="22"/>
      <c r="S225" s="28"/>
      <c r="T225" s="22"/>
      <c r="U225" s="28"/>
      <c r="V225" s="22"/>
      <c r="W225" s="28"/>
      <c r="X225" s="22"/>
      <c r="Y225" s="28"/>
      <c r="Z225" s="22"/>
      <c r="AA225" s="28"/>
      <c r="AB225" s="22"/>
      <c r="AC225" s="28"/>
      <c r="AD225" s="22"/>
      <c r="AE225" s="28"/>
      <c r="AF225" s="22"/>
      <c r="AG225" s="28"/>
      <c r="AH225" s="22"/>
      <c r="AI225" s="28"/>
      <c r="AJ225" s="22"/>
      <c r="AK225" s="28"/>
      <c r="AL225" s="22"/>
      <c r="AM225" s="26"/>
      <c r="AN225" s="27"/>
      <c r="AO225" s="28"/>
      <c r="AP225" s="23"/>
      <c r="AQ225" s="28"/>
      <c r="AR225" s="22"/>
      <c r="AS225" s="28"/>
      <c r="AT225" s="216"/>
      <c r="AU225" s="239"/>
      <c r="AV225" s="430"/>
      <c r="AW225" s="239"/>
      <c r="AX225" s="28"/>
      <c r="AY225" s="56" t="str">
        <f t="shared" si="117"/>
        <v/>
      </c>
      <c r="CA225" s="18" t="str">
        <f t="shared" si="140"/>
        <v/>
      </c>
      <c r="CB225" s="18" t="str">
        <f>IF(AND(E225&gt;0,AO225=""), "* No olvide digitar la variable Madre de hijo menor de 5 años. Digite Cero si no tiene.",IF(AO225&gt;E225,"  * La variable Madre de hijo menor de 5 años No puede ser mayor al Total Mujeres.",""))</f>
        <v/>
      </c>
      <c r="CC225" s="18" t="str">
        <f t="shared" si="158"/>
        <v/>
      </c>
      <c r="CD225" s="18" t="str">
        <f t="shared" si="141"/>
        <v/>
      </c>
      <c r="CE225" s="18" t="str">
        <f t="shared" si="142"/>
        <v/>
      </c>
      <c r="CF225" s="18" t="str">
        <f t="shared" si="149"/>
        <v/>
      </c>
      <c r="CG225" s="18" t="str">
        <f t="shared" si="135"/>
        <v/>
      </c>
      <c r="CH225" s="18" t="str">
        <f t="shared" si="159"/>
        <v/>
      </c>
      <c r="CI225" s="18" t="str">
        <f t="shared" si="136"/>
        <v/>
      </c>
      <c r="CJ225" s="18" t="str">
        <f t="shared" si="151"/>
        <v/>
      </c>
      <c r="CK225" s="18" t="str">
        <f t="shared" si="152"/>
        <v/>
      </c>
      <c r="CL225" s="56"/>
      <c r="CO225" s="370">
        <f t="shared" si="126"/>
        <v>0</v>
      </c>
      <c r="CP225" s="370">
        <f>IF(AND(E225&gt;0,AO225=""),1,IF(AO225&gt;E225,1,0))</f>
        <v>0</v>
      </c>
      <c r="CQ225" s="370">
        <f t="shared" si="153"/>
        <v>0</v>
      </c>
      <c r="CR225" s="370">
        <f t="shared" si="153"/>
        <v>0</v>
      </c>
      <c r="CS225" s="370">
        <f t="shared" si="129"/>
        <v>0</v>
      </c>
      <c r="CT225" s="370">
        <f t="shared" si="130"/>
        <v>0</v>
      </c>
      <c r="CU225" s="370">
        <f t="shared" si="154"/>
        <v>0</v>
      </c>
      <c r="CV225" s="370">
        <f t="shared" si="154"/>
        <v>0</v>
      </c>
      <c r="CW225" s="370">
        <f t="shared" si="155"/>
        <v>0</v>
      </c>
      <c r="CX225" s="370">
        <f t="shared" si="156"/>
        <v>0</v>
      </c>
      <c r="CY225" s="370">
        <f t="shared" si="134"/>
        <v>0</v>
      </c>
    </row>
    <row r="226" spans="1:103" x14ac:dyDescent="0.25">
      <c r="A226" s="3037"/>
      <c r="B226" s="760" t="s">
        <v>251</v>
      </c>
      <c r="C226" s="902">
        <f t="shared" si="139"/>
        <v>3</v>
      </c>
      <c r="D226" s="388">
        <f t="shared" si="161"/>
        <v>0</v>
      </c>
      <c r="E226" s="369">
        <f t="shared" si="161"/>
        <v>3</v>
      </c>
      <c r="F226" s="22">
        <v>0</v>
      </c>
      <c r="G226" s="28">
        <v>0</v>
      </c>
      <c r="H226" s="22">
        <v>0</v>
      </c>
      <c r="I226" s="28">
        <v>0</v>
      </c>
      <c r="J226" s="22">
        <v>0</v>
      </c>
      <c r="K226" s="28">
        <v>0</v>
      </c>
      <c r="L226" s="22">
        <v>0</v>
      </c>
      <c r="M226" s="28">
        <v>0</v>
      </c>
      <c r="N226" s="22">
        <v>0</v>
      </c>
      <c r="O226" s="28">
        <v>1</v>
      </c>
      <c r="P226" s="22">
        <v>0</v>
      </c>
      <c r="Q226" s="28">
        <v>0</v>
      </c>
      <c r="R226" s="22">
        <v>0</v>
      </c>
      <c r="S226" s="28">
        <v>1</v>
      </c>
      <c r="T226" s="22">
        <v>0</v>
      </c>
      <c r="U226" s="28">
        <v>0</v>
      </c>
      <c r="V226" s="22">
        <v>0</v>
      </c>
      <c r="W226" s="28">
        <v>1</v>
      </c>
      <c r="X226" s="22">
        <v>0</v>
      </c>
      <c r="Y226" s="28">
        <v>0</v>
      </c>
      <c r="Z226" s="22">
        <v>0</v>
      </c>
      <c r="AA226" s="28">
        <v>0</v>
      </c>
      <c r="AB226" s="22">
        <v>0</v>
      </c>
      <c r="AC226" s="28">
        <v>0</v>
      </c>
      <c r="AD226" s="22">
        <v>0</v>
      </c>
      <c r="AE226" s="28">
        <v>0</v>
      </c>
      <c r="AF226" s="22">
        <v>0</v>
      </c>
      <c r="AG226" s="28">
        <v>0</v>
      </c>
      <c r="AH226" s="22">
        <v>0</v>
      </c>
      <c r="AI226" s="28">
        <v>0</v>
      </c>
      <c r="AJ226" s="22">
        <v>0</v>
      </c>
      <c r="AK226" s="28">
        <v>0</v>
      </c>
      <c r="AL226" s="30">
        <v>0</v>
      </c>
      <c r="AM226" s="34">
        <v>0</v>
      </c>
      <c r="AN226" s="35">
        <v>0</v>
      </c>
      <c r="AO226" s="37">
        <v>0</v>
      </c>
      <c r="AP226" s="31">
        <v>0</v>
      </c>
      <c r="AQ226" s="37">
        <v>0</v>
      </c>
      <c r="AR226" s="30">
        <v>0</v>
      </c>
      <c r="AS226" s="37">
        <v>0</v>
      </c>
      <c r="AT226" s="223">
        <v>0</v>
      </c>
      <c r="AU226" s="243">
        <v>0</v>
      </c>
      <c r="AV226" s="432">
        <v>0</v>
      </c>
      <c r="AW226" s="243">
        <v>0</v>
      </c>
      <c r="AX226" s="37">
        <v>0</v>
      </c>
      <c r="AY226" s="56" t="str">
        <f t="shared" si="117"/>
        <v/>
      </c>
      <c r="CA226" s="18" t="str">
        <f t="shared" si="140"/>
        <v/>
      </c>
      <c r="CB226" s="18" t="str">
        <f>IF(AND(E226&gt;0,AO226=""), "* No olvide digitar la variable Madre de hijo menor de 5 años. Digite Cero si no tiene.",IF(AO226&gt;E226,"  * La variable Madre de hijo menor de 5 años No puede ser mayor al Total Mujeres.",""))</f>
        <v/>
      </c>
      <c r="CC226" s="18" t="str">
        <f t="shared" si="158"/>
        <v/>
      </c>
      <c r="CD226" s="18" t="str">
        <f t="shared" si="141"/>
        <v/>
      </c>
      <c r="CE226" s="18" t="str">
        <f t="shared" si="142"/>
        <v/>
      </c>
      <c r="CF226" s="18" t="str">
        <f t="shared" si="149"/>
        <v/>
      </c>
      <c r="CG226" s="18" t="str">
        <f t="shared" si="135"/>
        <v/>
      </c>
      <c r="CH226" s="18" t="str">
        <f t="shared" si="159"/>
        <v/>
      </c>
      <c r="CI226" s="18" t="str">
        <f t="shared" si="136"/>
        <v/>
      </c>
      <c r="CJ226" s="18" t="str">
        <f t="shared" si="151"/>
        <v/>
      </c>
      <c r="CK226" s="18" t="str">
        <f t="shared" si="152"/>
        <v/>
      </c>
      <c r="CL226" s="56"/>
      <c r="CO226" s="370">
        <f t="shared" si="126"/>
        <v>0</v>
      </c>
      <c r="CP226" s="370">
        <f>IF(AND(E226&gt;0,AO226=""),1,IF(AO226&gt;E226,1,0))</f>
        <v>0</v>
      </c>
      <c r="CQ226" s="370">
        <f t="shared" si="153"/>
        <v>0</v>
      </c>
      <c r="CR226" s="370">
        <f t="shared" si="153"/>
        <v>0</v>
      </c>
      <c r="CS226" s="370">
        <f t="shared" si="129"/>
        <v>0</v>
      </c>
      <c r="CT226" s="370">
        <f t="shared" si="130"/>
        <v>0</v>
      </c>
      <c r="CU226" s="370">
        <f t="shared" si="154"/>
        <v>0</v>
      </c>
      <c r="CV226" s="370">
        <f t="shared" si="154"/>
        <v>0</v>
      </c>
      <c r="CW226" s="370">
        <f t="shared" si="155"/>
        <v>0</v>
      </c>
      <c r="CX226" s="370">
        <f t="shared" si="156"/>
        <v>0</v>
      </c>
      <c r="CY226" s="370">
        <f t="shared" si="134"/>
        <v>0</v>
      </c>
    </row>
    <row r="227" spans="1:103" ht="15" customHeight="1" x14ac:dyDescent="0.25">
      <c r="A227" s="3364" t="s">
        <v>252</v>
      </c>
      <c r="B227" s="909" t="s">
        <v>253</v>
      </c>
      <c r="C227" s="898">
        <f t="shared" si="139"/>
        <v>0</v>
      </c>
      <c r="D227" s="703">
        <f t="shared" si="161"/>
        <v>0</v>
      </c>
      <c r="E227" s="897">
        <f t="shared" si="161"/>
        <v>0</v>
      </c>
      <c r="F227" s="900"/>
      <c r="G227" s="901"/>
      <c r="H227" s="900"/>
      <c r="I227" s="901"/>
      <c r="J227" s="900"/>
      <c r="K227" s="901"/>
      <c r="L227" s="900"/>
      <c r="M227" s="901"/>
      <c r="N227" s="900"/>
      <c r="O227" s="901"/>
      <c r="P227" s="900"/>
      <c r="Q227" s="901"/>
      <c r="R227" s="865"/>
      <c r="S227" s="866"/>
      <c r="T227" s="865"/>
      <c r="U227" s="866"/>
      <c r="V227" s="865"/>
      <c r="W227" s="866"/>
      <c r="X227" s="865"/>
      <c r="Y227" s="866"/>
      <c r="Z227" s="865"/>
      <c r="AA227" s="866"/>
      <c r="AB227" s="865"/>
      <c r="AC227" s="866"/>
      <c r="AD227" s="865"/>
      <c r="AE227" s="866"/>
      <c r="AF227" s="865"/>
      <c r="AG227" s="866"/>
      <c r="AH227" s="865"/>
      <c r="AI227" s="866"/>
      <c r="AJ227" s="865"/>
      <c r="AK227" s="866"/>
      <c r="AL227" s="865"/>
      <c r="AM227" s="701"/>
      <c r="AN227" s="915"/>
      <c r="AO227" s="420"/>
      <c r="AP227" s="914"/>
      <c r="AQ227" s="414"/>
      <c r="AR227" s="916"/>
      <c r="AS227" s="437"/>
      <c r="AT227" s="415"/>
      <c r="AU227" s="911"/>
      <c r="AV227" s="415"/>
      <c r="AW227" s="911"/>
      <c r="AX227" s="437"/>
      <c r="AY227" s="56" t="str">
        <f>CC227&amp;CD227&amp;CE227&amp;CF227&amp;CG227&amp;CH227&amp;CI227&amp;CJ227</f>
        <v/>
      </c>
      <c r="CA227" s="421"/>
      <c r="CB227" s="421"/>
      <c r="CC227" s="18" t="str">
        <f t="shared" si="158"/>
        <v/>
      </c>
      <c r="CD227" s="18" t="str">
        <f t="shared" si="141"/>
        <v/>
      </c>
      <c r="CE227" s="438"/>
      <c r="CF227" s="438"/>
      <c r="CG227" s="18" t="str">
        <f t="shared" si="135"/>
        <v/>
      </c>
      <c r="CH227" s="18" t="str">
        <f>IF(AND(E227&gt;0,OR(AU227="")), "* No olvide digitar la variable Migrantes - Mujeres. Digite Cero si no tiene.",IF((AU227)&gt;E227,"  * La variable Migrantes - Mujeres No puede ser mayor al Total.",""))</f>
        <v/>
      </c>
      <c r="CI227" s="18" t="str">
        <f t="shared" si="136"/>
        <v/>
      </c>
      <c r="CJ227" s="18" t="str">
        <f t="shared" si="151"/>
        <v/>
      </c>
      <c r="CK227" s="421"/>
      <c r="CL227" s="56"/>
      <c r="CO227" s="405"/>
      <c r="CP227" s="405"/>
      <c r="CQ227" s="370">
        <f t="shared" si="153"/>
        <v>0</v>
      </c>
      <c r="CR227" s="370">
        <f>IF(AND(E227&gt;0,OR(AQ227="")),1,IF((AQ227)&gt;E227,1,0))</f>
        <v>0</v>
      </c>
      <c r="CS227" s="405"/>
      <c r="CT227" s="405"/>
      <c r="CU227" s="370">
        <f>IF(AND(D227&gt;0,OR(AT227="")),1,IF((AT227)&gt;D227,1,0))</f>
        <v>0</v>
      </c>
      <c r="CV227" s="370">
        <f t="shared" si="154"/>
        <v>0</v>
      </c>
      <c r="CW227" s="370">
        <f t="shared" si="155"/>
        <v>0</v>
      </c>
      <c r="CX227" s="370">
        <f t="shared" si="156"/>
        <v>0</v>
      </c>
      <c r="CY227" s="405"/>
    </row>
    <row r="228" spans="1:103" x14ac:dyDescent="0.25">
      <c r="A228" s="3307"/>
      <c r="B228" s="401" t="s">
        <v>254</v>
      </c>
      <c r="C228" s="397">
        <f t="shared" si="139"/>
        <v>0</v>
      </c>
      <c r="D228" s="398">
        <f>SUM(F228+H228+J228+L228+N228+P228+R228+T228+V228+X228+Z228+AB228+AD228+AF228+AH228+AJ228+AL228)</f>
        <v>0</v>
      </c>
      <c r="E228" s="396">
        <f t="shared" si="161"/>
        <v>0</v>
      </c>
      <c r="F228" s="439"/>
      <c r="G228" s="440"/>
      <c r="H228" s="439"/>
      <c r="I228" s="440"/>
      <c r="J228" s="439"/>
      <c r="K228" s="440"/>
      <c r="L228" s="439"/>
      <c r="M228" s="440"/>
      <c r="N228" s="439"/>
      <c r="O228" s="440"/>
      <c r="P228" s="439"/>
      <c r="Q228" s="440"/>
      <c r="R228" s="22"/>
      <c r="S228" s="28"/>
      <c r="T228" s="22"/>
      <c r="U228" s="28"/>
      <c r="V228" s="22"/>
      <c r="W228" s="28"/>
      <c r="X228" s="22"/>
      <c r="Y228" s="28"/>
      <c r="Z228" s="22"/>
      <c r="AA228" s="28"/>
      <c r="AB228" s="22"/>
      <c r="AC228" s="28"/>
      <c r="AD228" s="22"/>
      <c r="AE228" s="28"/>
      <c r="AF228" s="22"/>
      <c r="AG228" s="28"/>
      <c r="AH228" s="22"/>
      <c r="AI228" s="28"/>
      <c r="AJ228" s="22"/>
      <c r="AK228" s="28"/>
      <c r="AL228" s="22"/>
      <c r="AM228" s="26"/>
      <c r="AN228" s="441"/>
      <c r="AO228" s="424"/>
      <c r="AP228" s="22"/>
      <c r="AQ228" s="52"/>
      <c r="AR228" s="442"/>
      <c r="AS228" s="443"/>
      <c r="AT228" s="323"/>
      <c r="AU228" s="399"/>
      <c r="AV228" s="323"/>
      <c r="AW228" s="399"/>
      <c r="AX228" s="443"/>
      <c r="AY228" s="56" t="str">
        <f t="shared" ref="AY228:AY229" si="162">CC228&amp;CD228&amp;CE228&amp;CF228&amp;CG228&amp;CH228&amp;CI228&amp;CJ228</f>
        <v/>
      </c>
      <c r="CA228" s="421"/>
      <c r="CB228" s="421"/>
      <c r="CC228" s="18" t="str">
        <f t="shared" si="158"/>
        <v/>
      </c>
      <c r="CD228" s="18" t="str">
        <f t="shared" si="141"/>
        <v/>
      </c>
      <c r="CE228" s="438"/>
      <c r="CF228" s="438"/>
      <c r="CG228" s="18" t="str">
        <f t="shared" si="135"/>
        <v/>
      </c>
      <c r="CH228" s="18" t="str">
        <f t="shared" si="159"/>
        <v/>
      </c>
      <c r="CI228" s="18" t="str">
        <f t="shared" si="136"/>
        <v/>
      </c>
      <c r="CJ228" s="18" t="str">
        <f t="shared" si="151"/>
        <v/>
      </c>
      <c r="CK228" s="421"/>
      <c r="CL228" s="56"/>
      <c r="CO228" s="405"/>
      <c r="CP228" s="405"/>
      <c r="CQ228" s="370">
        <f t="shared" si="153"/>
        <v>0</v>
      </c>
      <c r="CR228" s="370">
        <f t="shared" si="153"/>
        <v>0</v>
      </c>
      <c r="CS228" s="405"/>
      <c r="CT228" s="405"/>
      <c r="CU228" s="370">
        <f t="shared" si="154"/>
        <v>0</v>
      </c>
      <c r="CV228" s="370">
        <f t="shared" si="154"/>
        <v>0</v>
      </c>
      <c r="CW228" s="370">
        <f t="shared" si="155"/>
        <v>0</v>
      </c>
      <c r="CX228" s="370">
        <f t="shared" si="156"/>
        <v>0</v>
      </c>
      <c r="CY228" s="405"/>
    </row>
    <row r="229" spans="1:103" x14ac:dyDescent="0.25">
      <c r="A229" s="3037"/>
      <c r="B229" s="444" t="s">
        <v>255</v>
      </c>
      <c r="C229" s="416">
        <f t="shared" si="139"/>
        <v>0</v>
      </c>
      <c r="D229" s="417">
        <f t="shared" si="161"/>
        <v>0</v>
      </c>
      <c r="E229" s="377">
        <f t="shared" si="161"/>
        <v>0</v>
      </c>
      <c r="F229" s="445"/>
      <c r="G229" s="446"/>
      <c r="H229" s="445"/>
      <c r="I229" s="446"/>
      <c r="J229" s="445"/>
      <c r="K229" s="446"/>
      <c r="L229" s="445"/>
      <c r="M229" s="446"/>
      <c r="N229" s="445"/>
      <c r="O229" s="446"/>
      <c r="P229" s="445"/>
      <c r="Q229" s="446"/>
      <c r="R229" s="30"/>
      <c r="S229" s="37"/>
      <c r="T229" s="30"/>
      <c r="U229" s="37"/>
      <c r="V229" s="30"/>
      <c r="W229" s="37"/>
      <c r="X229" s="30"/>
      <c r="Y229" s="37"/>
      <c r="Z229" s="30"/>
      <c r="AA229" s="37"/>
      <c r="AB229" s="30"/>
      <c r="AC229" s="37"/>
      <c r="AD229" s="30"/>
      <c r="AE229" s="37"/>
      <c r="AF229" s="30"/>
      <c r="AG229" s="37"/>
      <c r="AH229" s="30"/>
      <c r="AI229" s="37"/>
      <c r="AJ229" s="30"/>
      <c r="AK229" s="37"/>
      <c r="AL229" s="30"/>
      <c r="AM229" s="34"/>
      <c r="AN229" s="447"/>
      <c r="AO229" s="746"/>
      <c r="AP229" s="30"/>
      <c r="AQ229" s="37"/>
      <c r="AR229" s="445"/>
      <c r="AS229" s="446"/>
      <c r="AT229" s="223"/>
      <c r="AU229" s="243"/>
      <c r="AV229" s="223"/>
      <c r="AW229" s="243"/>
      <c r="AX229" s="446"/>
      <c r="AY229" s="56" t="str">
        <f t="shared" si="162"/>
        <v/>
      </c>
      <c r="CA229" s="421"/>
      <c r="CB229" s="421"/>
      <c r="CC229" s="18" t="str">
        <f t="shared" si="158"/>
        <v/>
      </c>
      <c r="CD229" s="18" t="str">
        <f t="shared" si="141"/>
        <v/>
      </c>
      <c r="CE229" s="438"/>
      <c r="CF229" s="438"/>
      <c r="CG229" s="18" t="str">
        <f t="shared" si="135"/>
        <v/>
      </c>
      <c r="CH229" s="18" t="str">
        <f t="shared" si="159"/>
        <v/>
      </c>
      <c r="CI229" s="18" t="str">
        <f t="shared" si="136"/>
        <v/>
      </c>
      <c r="CJ229" s="18" t="str">
        <f t="shared" si="151"/>
        <v/>
      </c>
      <c r="CK229" s="421"/>
      <c r="CL229" s="56"/>
      <c r="CO229" s="405"/>
      <c r="CP229" s="405"/>
      <c r="CQ229" s="370">
        <f t="shared" si="153"/>
        <v>0</v>
      </c>
      <c r="CR229" s="370">
        <f>IF(AND(E229&gt;0,OR(AQ229="")),1,IF((AQ229)&gt;E229,1,0))</f>
        <v>0</v>
      </c>
      <c r="CS229" s="405"/>
      <c r="CT229" s="405"/>
      <c r="CU229" s="370">
        <f t="shared" si="154"/>
        <v>0</v>
      </c>
      <c r="CV229" s="370">
        <f t="shared" si="154"/>
        <v>0</v>
      </c>
      <c r="CW229" s="370">
        <f t="shared" si="155"/>
        <v>0</v>
      </c>
      <c r="CX229" s="370">
        <f t="shared" si="156"/>
        <v>0</v>
      </c>
      <c r="CY229" s="405"/>
    </row>
    <row r="230" spans="1:103" x14ac:dyDescent="0.25">
      <c r="A230" s="3384" t="s">
        <v>256</v>
      </c>
      <c r="B230" s="3385"/>
      <c r="C230" s="898">
        <f>SUM(D230+E230)</f>
        <v>1</v>
      </c>
      <c r="D230" s="703">
        <f>SUM(F230+H230+J230+L230+N230+P230+R230+T230+V230+X230+Z230+AB230+AD230+AF230+AH230+AJ230+AL230)</f>
        <v>1</v>
      </c>
      <c r="E230" s="897">
        <f>SUM(G230+I230+K230+M230+O230+Q230+S230+U230+W230+Y230+AA230+AC230+AE230+AG230+AI230+AK230+AM230)</f>
        <v>0</v>
      </c>
      <c r="F230" s="865">
        <v>0</v>
      </c>
      <c r="G230" s="866">
        <v>0</v>
      </c>
      <c r="H230" s="865">
        <v>0</v>
      </c>
      <c r="I230" s="866">
        <v>0</v>
      </c>
      <c r="J230" s="865">
        <v>0</v>
      </c>
      <c r="K230" s="866">
        <v>0</v>
      </c>
      <c r="L230" s="865">
        <v>0</v>
      </c>
      <c r="M230" s="866">
        <v>0</v>
      </c>
      <c r="N230" s="865">
        <v>0</v>
      </c>
      <c r="O230" s="866">
        <v>0</v>
      </c>
      <c r="P230" s="865">
        <v>0</v>
      </c>
      <c r="Q230" s="866">
        <v>0</v>
      </c>
      <c r="R230" s="865">
        <v>0</v>
      </c>
      <c r="S230" s="866">
        <v>0</v>
      </c>
      <c r="T230" s="865">
        <v>0</v>
      </c>
      <c r="U230" s="866">
        <v>0</v>
      </c>
      <c r="V230" s="865">
        <v>0</v>
      </c>
      <c r="W230" s="866">
        <v>0</v>
      </c>
      <c r="X230" s="865">
        <v>0</v>
      </c>
      <c r="Y230" s="866">
        <v>0</v>
      </c>
      <c r="Z230" s="865">
        <v>0</v>
      </c>
      <c r="AA230" s="866">
        <v>0</v>
      </c>
      <c r="AB230" s="865">
        <v>1</v>
      </c>
      <c r="AC230" s="866">
        <v>0</v>
      </c>
      <c r="AD230" s="865">
        <v>0</v>
      </c>
      <c r="AE230" s="866">
        <v>0</v>
      </c>
      <c r="AF230" s="865">
        <v>0</v>
      </c>
      <c r="AG230" s="866">
        <v>0</v>
      </c>
      <c r="AH230" s="865">
        <v>0</v>
      </c>
      <c r="AI230" s="866">
        <v>0</v>
      </c>
      <c r="AJ230" s="865">
        <v>0</v>
      </c>
      <c r="AK230" s="866">
        <v>0</v>
      </c>
      <c r="AL230" s="865">
        <v>0</v>
      </c>
      <c r="AM230" s="701">
        <v>0</v>
      </c>
      <c r="AN230" s="27">
        <v>0</v>
      </c>
      <c r="AO230" s="28">
        <v>0</v>
      </c>
      <c r="AP230" s="865">
        <v>0</v>
      </c>
      <c r="AQ230" s="866">
        <v>0</v>
      </c>
      <c r="AR230" s="865">
        <v>0</v>
      </c>
      <c r="AS230" s="866">
        <v>0</v>
      </c>
      <c r="AT230" s="867">
        <v>0</v>
      </c>
      <c r="AU230" s="704">
        <v>0</v>
      </c>
      <c r="AV230" s="867">
        <v>0</v>
      </c>
      <c r="AW230" s="704">
        <v>0</v>
      </c>
      <c r="AX230" s="866">
        <v>0</v>
      </c>
      <c r="AY230" s="56" t="str">
        <f t="shared" si="117"/>
        <v/>
      </c>
      <c r="CA230" s="18" t="str">
        <f t="shared" ref="CA230:CA241" si="163">IF(AND(E230&gt;0,AN230=""), "* No olvide digitar la variable Gestantes. Digite Cero si no tiene.",IF(AN230&gt;E230,"  * La  variable Gestantes No puede ser mayor al Total Mujeres.",""))</f>
        <v/>
      </c>
      <c r="CB230" s="18" t="str">
        <f t="shared" ref="CB230:CB241" si="164">IF(AND(E230&gt;0,AO230=""), "* No olvide digitar la variable Madre de hijo menor de 5 años. Digite Cero si no tiene.",IF(AO230&gt;E230,"  * La variable Madre de hijo menor de 5 años No puede ser mayor al Total Mujeres.",""))</f>
        <v/>
      </c>
      <c r="CC230" s="18" t="str">
        <f t="shared" si="158"/>
        <v/>
      </c>
      <c r="CD230" s="18" t="str">
        <f t="shared" si="141"/>
        <v/>
      </c>
      <c r="CE230" s="18" t="str">
        <f t="shared" si="142"/>
        <v/>
      </c>
      <c r="CF230" s="18" t="str">
        <f t="shared" si="149"/>
        <v/>
      </c>
      <c r="CG230" s="18" t="str">
        <f t="shared" si="135"/>
        <v/>
      </c>
      <c r="CH230" s="18" t="str">
        <f t="shared" si="159"/>
        <v/>
      </c>
      <c r="CI230" s="18" t="str">
        <f t="shared" si="136"/>
        <v/>
      </c>
      <c r="CJ230" s="18" t="str">
        <f t="shared" si="151"/>
        <v/>
      </c>
      <c r="CK230" s="18" t="str">
        <f t="shared" si="152"/>
        <v/>
      </c>
      <c r="CL230" s="56"/>
      <c r="CO230" s="370">
        <f t="shared" ref="CO230:CO241" si="165">IF(AND(E230&gt;0,AN230=""),1,IF(AN230&gt;E230,1,0))</f>
        <v>0</v>
      </c>
      <c r="CP230" s="370">
        <f t="shared" ref="CP230:CP241" si="166">IF(AND(E230&gt;0,AO230=""),1,IF(AO230&gt;E230,1,0))</f>
        <v>0</v>
      </c>
      <c r="CQ230" s="370">
        <f t="shared" si="153"/>
        <v>0</v>
      </c>
      <c r="CR230" s="370">
        <f t="shared" si="153"/>
        <v>0</v>
      </c>
      <c r="CS230" s="370">
        <f t="shared" si="129"/>
        <v>0</v>
      </c>
      <c r="CT230" s="370">
        <f t="shared" si="130"/>
        <v>0</v>
      </c>
      <c r="CU230" s="370">
        <f t="shared" si="154"/>
        <v>0</v>
      </c>
      <c r="CV230" s="370">
        <f t="shared" si="154"/>
        <v>0</v>
      </c>
      <c r="CW230" s="370">
        <f t="shared" si="155"/>
        <v>0</v>
      </c>
      <c r="CX230" s="370">
        <f t="shared" si="156"/>
        <v>0</v>
      </c>
      <c r="CY230" s="370">
        <f t="shared" si="134"/>
        <v>0</v>
      </c>
    </row>
    <row r="231" spans="1:103" x14ac:dyDescent="0.25">
      <c r="A231" s="3178" t="s">
        <v>257</v>
      </c>
      <c r="B231" s="3179"/>
      <c r="C231" s="378">
        <f>SUM(D231+E231)</f>
        <v>2</v>
      </c>
      <c r="D231" s="379">
        <f>SUM(F231+H231+J231+L231+N231+P231+R231+T231+V231+X231+Z231+AB231+AD231+AF231+AH231+AJ231+AL231)</f>
        <v>1</v>
      </c>
      <c r="E231" s="380">
        <f>SUM(G231+I231+K231+M231+O231+Q231+S231+U231+W231+Y231+AA231+AC231+AE231+AG231+AI231+AK231+AM231)</f>
        <v>1</v>
      </c>
      <c r="F231" s="45">
        <v>0</v>
      </c>
      <c r="G231" s="48">
        <v>0</v>
      </c>
      <c r="H231" s="45">
        <v>0</v>
      </c>
      <c r="I231" s="48">
        <v>0</v>
      </c>
      <c r="J231" s="45">
        <v>0</v>
      </c>
      <c r="K231" s="48">
        <v>0</v>
      </c>
      <c r="L231" s="45">
        <v>0</v>
      </c>
      <c r="M231" s="48">
        <v>0</v>
      </c>
      <c r="N231" s="45">
        <v>0</v>
      </c>
      <c r="O231" s="48">
        <v>0</v>
      </c>
      <c r="P231" s="45">
        <v>0</v>
      </c>
      <c r="Q231" s="48">
        <v>0</v>
      </c>
      <c r="R231" s="45">
        <v>0</v>
      </c>
      <c r="S231" s="48">
        <v>0</v>
      </c>
      <c r="T231" s="45">
        <v>0</v>
      </c>
      <c r="U231" s="48">
        <v>0</v>
      </c>
      <c r="V231" s="45">
        <v>0</v>
      </c>
      <c r="W231" s="48">
        <v>1</v>
      </c>
      <c r="X231" s="45">
        <v>0</v>
      </c>
      <c r="Y231" s="48">
        <v>0</v>
      </c>
      <c r="Z231" s="45">
        <v>0</v>
      </c>
      <c r="AA231" s="48">
        <v>0</v>
      </c>
      <c r="AB231" s="45">
        <v>1</v>
      </c>
      <c r="AC231" s="48">
        <v>0</v>
      </c>
      <c r="AD231" s="45">
        <v>0</v>
      </c>
      <c r="AE231" s="48">
        <v>0</v>
      </c>
      <c r="AF231" s="45">
        <v>0</v>
      </c>
      <c r="AG231" s="48">
        <v>0</v>
      </c>
      <c r="AH231" s="45">
        <v>0</v>
      </c>
      <c r="AI231" s="48">
        <v>0</v>
      </c>
      <c r="AJ231" s="45">
        <v>0</v>
      </c>
      <c r="AK231" s="48">
        <v>0</v>
      </c>
      <c r="AL231" s="45">
        <v>0</v>
      </c>
      <c r="AM231" s="333">
        <v>0</v>
      </c>
      <c r="AN231" s="27">
        <v>0</v>
      </c>
      <c r="AO231" s="28">
        <v>0</v>
      </c>
      <c r="AP231" s="22">
        <v>0</v>
      </c>
      <c r="AQ231" s="28">
        <v>0</v>
      </c>
      <c r="AR231" s="22">
        <v>0</v>
      </c>
      <c r="AS231" s="28">
        <v>0</v>
      </c>
      <c r="AT231" s="216">
        <v>0</v>
      </c>
      <c r="AU231" s="239">
        <v>0</v>
      </c>
      <c r="AV231" s="216">
        <v>0</v>
      </c>
      <c r="AW231" s="239">
        <v>0</v>
      </c>
      <c r="AX231" s="28">
        <v>0</v>
      </c>
      <c r="AY231" s="56" t="str">
        <f t="shared" si="117"/>
        <v/>
      </c>
      <c r="CA231" s="18" t="str">
        <f t="shared" si="163"/>
        <v/>
      </c>
      <c r="CB231" s="18" t="str">
        <f t="shared" si="164"/>
        <v/>
      </c>
      <c r="CC231" s="18" t="str">
        <f t="shared" si="158"/>
        <v/>
      </c>
      <c r="CD231" s="18" t="str">
        <f t="shared" si="141"/>
        <v/>
      </c>
      <c r="CE231" s="18" t="str">
        <f t="shared" si="142"/>
        <v/>
      </c>
      <c r="CF231" s="18" t="str">
        <f t="shared" si="149"/>
        <v/>
      </c>
      <c r="CG231" s="18" t="str">
        <f t="shared" si="135"/>
        <v/>
      </c>
      <c r="CH231" s="18" t="str">
        <f t="shared" si="159"/>
        <v/>
      </c>
      <c r="CI231" s="18" t="str">
        <f t="shared" si="136"/>
        <v/>
      </c>
      <c r="CJ231" s="18" t="str">
        <f t="shared" si="151"/>
        <v/>
      </c>
      <c r="CK231" s="18" t="str">
        <f t="shared" si="152"/>
        <v/>
      </c>
      <c r="CL231" s="56"/>
      <c r="CO231" s="370">
        <f t="shared" si="165"/>
        <v>0</v>
      </c>
      <c r="CP231" s="370">
        <f t="shared" si="166"/>
        <v>0</v>
      </c>
      <c r="CQ231" s="370">
        <f t="shared" si="153"/>
        <v>0</v>
      </c>
      <c r="CR231" s="370">
        <f t="shared" si="153"/>
        <v>0</v>
      </c>
      <c r="CS231" s="370">
        <f t="shared" si="129"/>
        <v>0</v>
      </c>
      <c r="CT231" s="370">
        <f t="shared" si="130"/>
        <v>0</v>
      </c>
      <c r="CU231" s="370">
        <f t="shared" si="154"/>
        <v>0</v>
      </c>
      <c r="CV231" s="370">
        <f t="shared" si="154"/>
        <v>0</v>
      </c>
      <c r="CW231" s="370">
        <f t="shared" si="155"/>
        <v>0</v>
      </c>
      <c r="CX231" s="370">
        <f t="shared" si="156"/>
        <v>0</v>
      </c>
      <c r="CY231" s="370">
        <f t="shared" si="134"/>
        <v>0</v>
      </c>
    </row>
    <row r="232" spans="1:103" x14ac:dyDescent="0.25">
      <c r="A232" s="3010" t="s">
        <v>258</v>
      </c>
      <c r="B232" s="3011"/>
      <c r="C232" s="397">
        <f t="shared" si="139"/>
        <v>0</v>
      </c>
      <c r="D232" s="398">
        <f t="shared" si="161"/>
        <v>0</v>
      </c>
      <c r="E232" s="396">
        <f t="shared" si="161"/>
        <v>0</v>
      </c>
      <c r="F232" s="22"/>
      <c r="G232" s="28"/>
      <c r="H232" s="22"/>
      <c r="I232" s="28"/>
      <c r="J232" s="22"/>
      <c r="K232" s="28"/>
      <c r="L232" s="22"/>
      <c r="M232" s="28"/>
      <c r="N232" s="22"/>
      <c r="O232" s="28"/>
      <c r="P232" s="22"/>
      <c r="Q232" s="28"/>
      <c r="R232" s="22"/>
      <c r="S232" s="28"/>
      <c r="T232" s="22"/>
      <c r="U232" s="28"/>
      <c r="V232" s="22"/>
      <c r="W232" s="28"/>
      <c r="X232" s="22"/>
      <c r="Y232" s="28"/>
      <c r="Z232" s="22"/>
      <c r="AA232" s="28"/>
      <c r="AB232" s="22"/>
      <c r="AC232" s="28"/>
      <c r="AD232" s="22"/>
      <c r="AE232" s="28"/>
      <c r="AF232" s="22"/>
      <c r="AG232" s="28"/>
      <c r="AH232" s="22"/>
      <c r="AI232" s="28"/>
      <c r="AJ232" s="22"/>
      <c r="AK232" s="28"/>
      <c r="AL232" s="22"/>
      <c r="AM232" s="216"/>
      <c r="AN232" s="27"/>
      <c r="AO232" s="28"/>
      <c r="AP232" s="22"/>
      <c r="AQ232" s="28"/>
      <c r="AR232" s="22"/>
      <c r="AS232" s="28"/>
      <c r="AT232" s="216"/>
      <c r="AU232" s="239"/>
      <c r="AV232" s="216"/>
      <c r="AW232" s="239"/>
      <c r="AX232" s="28"/>
      <c r="AY232" s="56" t="str">
        <f t="shared" si="117"/>
        <v/>
      </c>
      <c r="CA232" s="18" t="str">
        <f t="shared" si="163"/>
        <v/>
      </c>
      <c r="CB232" s="18" t="str">
        <f t="shared" si="164"/>
        <v/>
      </c>
      <c r="CC232" s="18" t="str">
        <f t="shared" si="158"/>
        <v/>
      </c>
      <c r="CD232" s="18" t="str">
        <f t="shared" si="141"/>
        <v/>
      </c>
      <c r="CE232" s="18" t="str">
        <f t="shared" si="142"/>
        <v/>
      </c>
      <c r="CF232" s="18" t="str">
        <f t="shared" si="149"/>
        <v/>
      </c>
      <c r="CG232" s="18" t="str">
        <f t="shared" si="135"/>
        <v/>
      </c>
      <c r="CH232" s="18" t="str">
        <f t="shared" si="159"/>
        <v/>
      </c>
      <c r="CI232" s="18" t="str">
        <f t="shared" si="136"/>
        <v/>
      </c>
      <c r="CJ232" s="18" t="str">
        <f t="shared" si="151"/>
        <v/>
      </c>
      <c r="CK232" s="18" t="str">
        <f t="shared" si="152"/>
        <v/>
      </c>
      <c r="CL232" s="56"/>
      <c r="CO232" s="370">
        <f t="shared" si="165"/>
        <v>0</v>
      </c>
      <c r="CP232" s="370">
        <f t="shared" si="166"/>
        <v>0</v>
      </c>
      <c r="CQ232" s="370">
        <f t="shared" si="153"/>
        <v>0</v>
      </c>
      <c r="CR232" s="370">
        <f t="shared" si="153"/>
        <v>0</v>
      </c>
      <c r="CS232" s="370">
        <f t="shared" si="129"/>
        <v>0</v>
      </c>
      <c r="CT232" s="370">
        <f t="shared" si="130"/>
        <v>0</v>
      </c>
      <c r="CU232" s="370">
        <f t="shared" si="154"/>
        <v>0</v>
      </c>
      <c r="CV232" s="370">
        <f t="shared" si="154"/>
        <v>0</v>
      </c>
      <c r="CW232" s="370">
        <f t="shared" si="155"/>
        <v>0</v>
      </c>
      <c r="CX232" s="370">
        <f t="shared" si="156"/>
        <v>0</v>
      </c>
      <c r="CY232" s="370">
        <f t="shared" si="134"/>
        <v>0</v>
      </c>
    </row>
    <row r="233" spans="1:103" x14ac:dyDescent="0.25">
      <c r="A233" s="3010" t="s">
        <v>259</v>
      </c>
      <c r="B233" s="3011"/>
      <c r="C233" s="397">
        <f t="shared" si="139"/>
        <v>0</v>
      </c>
      <c r="D233" s="398">
        <f t="shared" si="161"/>
        <v>0</v>
      </c>
      <c r="E233" s="396">
        <f t="shared" si="161"/>
        <v>0</v>
      </c>
      <c r="F233" s="22"/>
      <c r="G233" s="28"/>
      <c r="H233" s="22"/>
      <c r="I233" s="28"/>
      <c r="J233" s="22"/>
      <c r="K233" s="28"/>
      <c r="L233" s="22"/>
      <c r="M233" s="28"/>
      <c r="N233" s="22"/>
      <c r="O233" s="28"/>
      <c r="P233" s="22"/>
      <c r="Q233" s="28"/>
      <c r="R233" s="22"/>
      <c r="S233" s="28"/>
      <c r="T233" s="22"/>
      <c r="U233" s="28"/>
      <c r="V233" s="22"/>
      <c r="W233" s="28"/>
      <c r="X233" s="22"/>
      <c r="Y233" s="28"/>
      <c r="Z233" s="22"/>
      <c r="AA233" s="28"/>
      <c r="AB233" s="22"/>
      <c r="AC233" s="28"/>
      <c r="AD233" s="22"/>
      <c r="AE233" s="28"/>
      <c r="AF233" s="22"/>
      <c r="AG233" s="28"/>
      <c r="AH233" s="22"/>
      <c r="AI233" s="28"/>
      <c r="AJ233" s="22"/>
      <c r="AK233" s="28"/>
      <c r="AL233" s="22"/>
      <c r="AM233" s="216"/>
      <c r="AN233" s="27"/>
      <c r="AO233" s="28"/>
      <c r="AP233" s="22"/>
      <c r="AQ233" s="28"/>
      <c r="AR233" s="22"/>
      <c r="AS233" s="28"/>
      <c r="AT233" s="216"/>
      <c r="AU233" s="239"/>
      <c r="AV233" s="216"/>
      <c r="AW233" s="239"/>
      <c r="AX233" s="28"/>
      <c r="AY233" s="56" t="str">
        <f t="shared" si="117"/>
        <v/>
      </c>
      <c r="CA233" s="18" t="str">
        <f t="shared" si="163"/>
        <v/>
      </c>
      <c r="CB233" s="18" t="str">
        <f t="shared" si="164"/>
        <v/>
      </c>
      <c r="CC233" s="18" t="str">
        <f t="shared" si="158"/>
        <v/>
      </c>
      <c r="CD233" s="18" t="str">
        <f t="shared" si="141"/>
        <v/>
      </c>
      <c r="CE233" s="18" t="str">
        <f t="shared" si="142"/>
        <v/>
      </c>
      <c r="CF233" s="18" t="str">
        <f t="shared" si="149"/>
        <v/>
      </c>
      <c r="CG233" s="18" t="str">
        <f t="shared" si="135"/>
        <v/>
      </c>
      <c r="CH233" s="18" t="str">
        <f t="shared" si="159"/>
        <v/>
      </c>
      <c r="CI233" s="18" t="str">
        <f t="shared" si="136"/>
        <v/>
      </c>
      <c r="CJ233" s="18" t="str">
        <f t="shared" si="151"/>
        <v/>
      </c>
      <c r="CK233" s="18" t="str">
        <f t="shared" si="152"/>
        <v/>
      </c>
      <c r="CL233" s="56"/>
      <c r="CO233" s="370">
        <f t="shared" si="165"/>
        <v>0</v>
      </c>
      <c r="CP233" s="370">
        <f t="shared" si="166"/>
        <v>0</v>
      </c>
      <c r="CQ233" s="370">
        <f t="shared" si="153"/>
        <v>0</v>
      </c>
      <c r="CR233" s="370">
        <f t="shared" si="153"/>
        <v>0</v>
      </c>
      <c r="CS233" s="370">
        <f t="shared" si="129"/>
        <v>0</v>
      </c>
      <c r="CT233" s="370">
        <f t="shared" si="130"/>
        <v>0</v>
      </c>
      <c r="CU233" s="370">
        <f t="shared" si="154"/>
        <v>0</v>
      </c>
      <c r="CV233" s="370">
        <f t="shared" si="154"/>
        <v>0</v>
      </c>
      <c r="CW233" s="370">
        <f t="shared" si="155"/>
        <v>0</v>
      </c>
      <c r="CX233" s="370">
        <f t="shared" si="156"/>
        <v>0</v>
      </c>
      <c r="CY233" s="370">
        <f t="shared" si="134"/>
        <v>0</v>
      </c>
    </row>
    <row r="234" spans="1:103" x14ac:dyDescent="0.25">
      <c r="A234" s="3020" t="s">
        <v>260</v>
      </c>
      <c r="B234" s="3021"/>
      <c r="C234" s="409">
        <f t="shared" si="139"/>
        <v>0</v>
      </c>
      <c r="D234" s="400">
        <f t="shared" si="161"/>
        <v>0</v>
      </c>
      <c r="E234" s="410">
        <f t="shared" si="161"/>
        <v>0</v>
      </c>
      <c r="F234" s="30"/>
      <c r="G234" s="37"/>
      <c r="H234" s="30"/>
      <c r="I234" s="37"/>
      <c r="J234" s="30"/>
      <c r="K234" s="37"/>
      <c r="L234" s="30"/>
      <c r="M234" s="37"/>
      <c r="N234" s="30"/>
      <c r="O234" s="37"/>
      <c r="P234" s="30"/>
      <c r="Q234" s="37"/>
      <c r="R234" s="30"/>
      <c r="S234" s="37"/>
      <c r="T234" s="30"/>
      <c r="U234" s="37"/>
      <c r="V234" s="30"/>
      <c r="W234" s="37"/>
      <c r="X234" s="30"/>
      <c r="Y234" s="37"/>
      <c r="Z234" s="30"/>
      <c r="AA234" s="37"/>
      <c r="AB234" s="30"/>
      <c r="AC234" s="37"/>
      <c r="AD234" s="30"/>
      <c r="AE234" s="37"/>
      <c r="AF234" s="30"/>
      <c r="AG234" s="37"/>
      <c r="AH234" s="30"/>
      <c r="AI234" s="37"/>
      <c r="AJ234" s="30"/>
      <c r="AK234" s="37"/>
      <c r="AL234" s="30"/>
      <c r="AM234" s="223"/>
      <c r="AN234" s="35"/>
      <c r="AO234" s="37"/>
      <c r="AP234" s="30"/>
      <c r="AQ234" s="37"/>
      <c r="AR234" s="30"/>
      <c r="AS234" s="37"/>
      <c r="AT234" s="223"/>
      <c r="AU234" s="243"/>
      <c r="AV234" s="223"/>
      <c r="AW234" s="243"/>
      <c r="AX234" s="37"/>
      <c r="AY234" s="56" t="str">
        <f t="shared" si="117"/>
        <v/>
      </c>
      <c r="CA234" s="18" t="str">
        <f t="shared" si="163"/>
        <v/>
      </c>
      <c r="CB234" s="18" t="str">
        <f t="shared" si="164"/>
        <v/>
      </c>
      <c r="CC234" s="18" t="str">
        <f t="shared" si="158"/>
        <v/>
      </c>
      <c r="CD234" s="18" t="str">
        <f t="shared" si="141"/>
        <v/>
      </c>
      <c r="CE234" s="18" t="str">
        <f t="shared" si="142"/>
        <v/>
      </c>
      <c r="CF234" s="18" t="str">
        <f t="shared" si="149"/>
        <v/>
      </c>
      <c r="CG234" s="18" t="str">
        <f t="shared" si="135"/>
        <v/>
      </c>
      <c r="CH234" s="18" t="str">
        <f t="shared" si="159"/>
        <v/>
      </c>
      <c r="CI234" s="18" t="str">
        <f t="shared" si="136"/>
        <v/>
      </c>
      <c r="CJ234" s="18" t="str">
        <f t="shared" si="151"/>
        <v/>
      </c>
      <c r="CK234" s="18" t="str">
        <f t="shared" si="152"/>
        <v/>
      </c>
      <c r="CL234" s="56"/>
      <c r="CO234" s="370">
        <f t="shared" si="165"/>
        <v>0</v>
      </c>
      <c r="CP234" s="370">
        <f t="shared" si="166"/>
        <v>0</v>
      </c>
      <c r="CQ234" s="370">
        <f t="shared" si="153"/>
        <v>0</v>
      </c>
      <c r="CR234" s="370">
        <f t="shared" si="153"/>
        <v>0</v>
      </c>
      <c r="CS234" s="370">
        <f t="shared" si="129"/>
        <v>0</v>
      </c>
      <c r="CT234" s="370">
        <f t="shared" si="130"/>
        <v>0</v>
      </c>
      <c r="CU234" s="370">
        <f t="shared" si="154"/>
        <v>0</v>
      </c>
      <c r="CV234" s="370">
        <f t="shared" si="154"/>
        <v>0</v>
      </c>
      <c r="CW234" s="370">
        <f t="shared" si="155"/>
        <v>0</v>
      </c>
      <c r="CX234" s="370">
        <f t="shared" si="156"/>
        <v>0</v>
      </c>
      <c r="CY234" s="370">
        <f t="shared" si="134"/>
        <v>0</v>
      </c>
    </row>
    <row r="235" spans="1:103" x14ac:dyDescent="0.25">
      <c r="A235" s="3364" t="s">
        <v>261</v>
      </c>
      <c r="B235" s="913" t="s">
        <v>262</v>
      </c>
      <c r="C235" s="898">
        <f t="shared" si="139"/>
        <v>1</v>
      </c>
      <c r="D235" s="703">
        <f t="shared" si="161"/>
        <v>0</v>
      </c>
      <c r="E235" s="705">
        <f t="shared" si="161"/>
        <v>1</v>
      </c>
      <c r="F235" s="770">
        <v>0</v>
      </c>
      <c r="G235" s="85">
        <v>0</v>
      </c>
      <c r="H235" s="770">
        <v>0</v>
      </c>
      <c r="I235" s="85">
        <v>0</v>
      </c>
      <c r="J235" s="770">
        <v>0</v>
      </c>
      <c r="K235" s="85">
        <v>0</v>
      </c>
      <c r="L235" s="770">
        <v>0</v>
      </c>
      <c r="M235" s="85">
        <v>0</v>
      </c>
      <c r="N235" s="770">
        <v>0</v>
      </c>
      <c r="O235" s="85">
        <v>1</v>
      </c>
      <c r="P235" s="770">
        <v>0</v>
      </c>
      <c r="Q235" s="85">
        <v>0</v>
      </c>
      <c r="R235" s="770">
        <v>0</v>
      </c>
      <c r="S235" s="85">
        <v>0</v>
      </c>
      <c r="T235" s="770">
        <v>0</v>
      </c>
      <c r="U235" s="85">
        <v>0</v>
      </c>
      <c r="V235" s="770">
        <v>0</v>
      </c>
      <c r="W235" s="85">
        <v>0</v>
      </c>
      <c r="X235" s="770">
        <v>0</v>
      </c>
      <c r="Y235" s="85">
        <v>0</v>
      </c>
      <c r="Z235" s="770">
        <v>0</v>
      </c>
      <c r="AA235" s="85">
        <v>0</v>
      </c>
      <c r="AB235" s="770">
        <v>0</v>
      </c>
      <c r="AC235" s="85">
        <v>0</v>
      </c>
      <c r="AD235" s="770">
        <v>0</v>
      </c>
      <c r="AE235" s="85">
        <v>0</v>
      </c>
      <c r="AF235" s="770">
        <v>0</v>
      </c>
      <c r="AG235" s="85">
        <v>0</v>
      </c>
      <c r="AH235" s="770">
        <v>0</v>
      </c>
      <c r="AI235" s="85">
        <v>0</v>
      </c>
      <c r="AJ235" s="770">
        <v>0</v>
      </c>
      <c r="AK235" s="85">
        <v>0</v>
      </c>
      <c r="AL235" s="770">
        <v>0</v>
      </c>
      <c r="AM235" s="353">
        <v>0</v>
      </c>
      <c r="AN235" s="84">
        <v>0</v>
      </c>
      <c r="AO235" s="85">
        <v>0</v>
      </c>
      <c r="AP235" s="770">
        <v>0</v>
      </c>
      <c r="AQ235" s="85">
        <v>0</v>
      </c>
      <c r="AR235" s="770">
        <v>0</v>
      </c>
      <c r="AS235" s="85">
        <v>0</v>
      </c>
      <c r="AT235" s="353">
        <v>0</v>
      </c>
      <c r="AU235" s="395">
        <v>0</v>
      </c>
      <c r="AV235" s="353">
        <v>0</v>
      </c>
      <c r="AW235" s="395">
        <v>0</v>
      </c>
      <c r="AX235" s="85">
        <v>0</v>
      </c>
      <c r="AY235" s="56" t="str">
        <f t="shared" si="117"/>
        <v/>
      </c>
      <c r="CA235" s="18" t="str">
        <f t="shared" si="163"/>
        <v/>
      </c>
      <c r="CB235" s="18" t="str">
        <f t="shared" si="164"/>
        <v/>
      </c>
      <c r="CC235" s="18" t="str">
        <f t="shared" si="158"/>
        <v/>
      </c>
      <c r="CD235" s="18" t="str">
        <f t="shared" si="141"/>
        <v/>
      </c>
      <c r="CE235" s="18" t="str">
        <f t="shared" si="142"/>
        <v/>
      </c>
      <c r="CF235" s="18" t="str">
        <f t="shared" si="149"/>
        <v/>
      </c>
      <c r="CG235" s="18" t="str">
        <f t="shared" si="135"/>
        <v/>
      </c>
      <c r="CH235" s="18" t="str">
        <f t="shared" si="159"/>
        <v/>
      </c>
      <c r="CI235" s="18" t="str">
        <f t="shared" si="136"/>
        <v/>
      </c>
      <c r="CJ235" s="18" t="str">
        <f t="shared" si="151"/>
        <v/>
      </c>
      <c r="CK235" s="18" t="str">
        <f t="shared" si="152"/>
        <v/>
      </c>
      <c r="CL235" s="56"/>
      <c r="CO235" s="370">
        <f t="shared" si="165"/>
        <v>0</v>
      </c>
      <c r="CP235" s="370">
        <f t="shared" si="166"/>
        <v>0</v>
      </c>
      <c r="CQ235" s="370">
        <f t="shared" si="153"/>
        <v>0</v>
      </c>
      <c r="CR235" s="370">
        <f t="shared" si="153"/>
        <v>0</v>
      </c>
      <c r="CS235" s="370">
        <f t="shared" si="129"/>
        <v>0</v>
      </c>
      <c r="CT235" s="370">
        <f t="shared" si="130"/>
        <v>0</v>
      </c>
      <c r="CU235" s="370">
        <f t="shared" si="154"/>
        <v>0</v>
      </c>
      <c r="CV235" s="370">
        <f t="shared" si="154"/>
        <v>0</v>
      </c>
      <c r="CW235" s="370">
        <f t="shared" si="155"/>
        <v>0</v>
      </c>
      <c r="CX235" s="370">
        <f t="shared" si="156"/>
        <v>0</v>
      </c>
      <c r="CY235" s="370">
        <f t="shared" si="134"/>
        <v>0</v>
      </c>
    </row>
    <row r="236" spans="1:103" x14ac:dyDescent="0.25">
      <c r="A236" s="3307"/>
      <c r="B236" s="253" t="s">
        <v>263</v>
      </c>
      <c r="C236" s="397">
        <f t="shared" si="139"/>
        <v>0</v>
      </c>
      <c r="D236" s="398">
        <f t="shared" si="161"/>
        <v>0</v>
      </c>
      <c r="E236" s="449">
        <f t="shared" si="161"/>
        <v>0</v>
      </c>
      <c r="F236" s="49"/>
      <c r="G236" s="52"/>
      <c r="H236" s="49"/>
      <c r="I236" s="52"/>
      <c r="J236" s="49"/>
      <c r="K236" s="52"/>
      <c r="L236" s="49"/>
      <c r="M236" s="52"/>
      <c r="N236" s="49"/>
      <c r="O236" s="52"/>
      <c r="P236" s="49"/>
      <c r="Q236" s="52"/>
      <c r="R236" s="49"/>
      <c r="S236" s="52"/>
      <c r="T236" s="49"/>
      <c r="U236" s="52"/>
      <c r="V236" s="49"/>
      <c r="W236" s="52"/>
      <c r="X236" s="49"/>
      <c r="Y236" s="52"/>
      <c r="Z236" s="49"/>
      <c r="AA236" s="52"/>
      <c r="AB236" s="49"/>
      <c r="AC236" s="52"/>
      <c r="AD236" s="49"/>
      <c r="AE236" s="52"/>
      <c r="AF236" s="49"/>
      <c r="AG236" s="52"/>
      <c r="AH236" s="49"/>
      <c r="AI236" s="52"/>
      <c r="AJ236" s="49"/>
      <c r="AK236" s="52"/>
      <c r="AL236" s="49"/>
      <c r="AM236" s="323"/>
      <c r="AN236" s="254"/>
      <c r="AO236" s="52"/>
      <c r="AP236" s="49"/>
      <c r="AQ236" s="52"/>
      <c r="AR236" s="49"/>
      <c r="AS236" s="52"/>
      <c r="AT236" s="323"/>
      <c r="AU236" s="399"/>
      <c r="AV236" s="323"/>
      <c r="AW236" s="399"/>
      <c r="AX236" s="52"/>
      <c r="AY236" s="56" t="str">
        <f t="shared" si="117"/>
        <v/>
      </c>
      <c r="CA236" s="18" t="str">
        <f t="shared" si="163"/>
        <v/>
      </c>
      <c r="CB236" s="18" t="str">
        <f t="shared" si="164"/>
        <v/>
      </c>
      <c r="CC236" s="18" t="str">
        <f t="shared" si="158"/>
        <v/>
      </c>
      <c r="CD236" s="18" t="str">
        <f t="shared" si="141"/>
        <v/>
      </c>
      <c r="CE236" s="18" t="str">
        <f t="shared" si="142"/>
        <v/>
      </c>
      <c r="CF236" s="18" t="str">
        <f t="shared" si="149"/>
        <v/>
      </c>
      <c r="CG236" s="18" t="str">
        <f t="shared" si="135"/>
        <v/>
      </c>
      <c r="CH236" s="18" t="str">
        <f t="shared" si="159"/>
        <v/>
      </c>
      <c r="CI236" s="18" t="str">
        <f t="shared" si="136"/>
        <v/>
      </c>
      <c r="CJ236" s="18" t="str">
        <f t="shared" si="151"/>
        <v/>
      </c>
      <c r="CK236" s="18" t="str">
        <f t="shared" si="152"/>
        <v/>
      </c>
      <c r="CL236" s="56"/>
      <c r="CO236" s="370">
        <f t="shared" si="165"/>
        <v>0</v>
      </c>
      <c r="CP236" s="370">
        <f t="shared" si="166"/>
        <v>0</v>
      </c>
      <c r="CQ236" s="370">
        <f t="shared" si="153"/>
        <v>0</v>
      </c>
      <c r="CR236" s="370">
        <f t="shared" si="153"/>
        <v>0</v>
      </c>
      <c r="CS236" s="370">
        <f t="shared" si="129"/>
        <v>0</v>
      </c>
      <c r="CT236" s="370">
        <f t="shared" si="130"/>
        <v>0</v>
      </c>
      <c r="CU236" s="370">
        <f t="shared" si="154"/>
        <v>0</v>
      </c>
      <c r="CV236" s="370">
        <f t="shared" si="154"/>
        <v>0</v>
      </c>
      <c r="CW236" s="370">
        <f t="shared" si="155"/>
        <v>0</v>
      </c>
      <c r="CX236" s="370">
        <f t="shared" si="156"/>
        <v>0</v>
      </c>
      <c r="CY236" s="370">
        <f t="shared" si="134"/>
        <v>0</v>
      </c>
    </row>
    <row r="237" spans="1:103" x14ac:dyDescent="0.25">
      <c r="A237" s="3307"/>
      <c r="B237" s="253" t="s">
        <v>264</v>
      </c>
      <c r="C237" s="397">
        <f t="shared" si="139"/>
        <v>0</v>
      </c>
      <c r="D237" s="398">
        <f t="shared" si="161"/>
        <v>0</v>
      </c>
      <c r="E237" s="449">
        <f t="shared" si="161"/>
        <v>0</v>
      </c>
      <c r="F237" s="49"/>
      <c r="G237" s="52"/>
      <c r="H237" s="49"/>
      <c r="I237" s="52"/>
      <c r="J237" s="49"/>
      <c r="K237" s="52"/>
      <c r="L237" s="49"/>
      <c r="M237" s="52"/>
      <c r="N237" s="49"/>
      <c r="O237" s="52"/>
      <c r="P237" s="49"/>
      <c r="Q237" s="52"/>
      <c r="R237" s="49"/>
      <c r="S237" s="52"/>
      <c r="T237" s="49"/>
      <c r="U237" s="52"/>
      <c r="V237" s="49"/>
      <c r="W237" s="52"/>
      <c r="X237" s="49"/>
      <c r="Y237" s="52"/>
      <c r="Z237" s="49"/>
      <c r="AA237" s="52"/>
      <c r="AB237" s="49"/>
      <c r="AC237" s="52"/>
      <c r="AD237" s="49"/>
      <c r="AE237" s="52"/>
      <c r="AF237" s="49"/>
      <c r="AG237" s="52"/>
      <c r="AH237" s="49"/>
      <c r="AI237" s="52"/>
      <c r="AJ237" s="49"/>
      <c r="AK237" s="52"/>
      <c r="AL237" s="49"/>
      <c r="AM237" s="323"/>
      <c r="AN237" s="254"/>
      <c r="AO237" s="52"/>
      <c r="AP237" s="49"/>
      <c r="AQ237" s="52"/>
      <c r="AR237" s="49"/>
      <c r="AS237" s="52"/>
      <c r="AT237" s="323"/>
      <c r="AU237" s="399"/>
      <c r="AV237" s="323"/>
      <c r="AW237" s="399"/>
      <c r="AX237" s="52"/>
      <c r="AY237" s="56" t="str">
        <f t="shared" si="117"/>
        <v/>
      </c>
      <c r="CA237" s="18" t="str">
        <f t="shared" si="163"/>
        <v/>
      </c>
      <c r="CB237" s="18" t="str">
        <f t="shared" si="164"/>
        <v/>
      </c>
      <c r="CC237" s="18" t="str">
        <f t="shared" si="158"/>
        <v/>
      </c>
      <c r="CD237" s="18" t="str">
        <f t="shared" si="141"/>
        <v/>
      </c>
      <c r="CE237" s="18" t="str">
        <f t="shared" si="142"/>
        <v/>
      </c>
      <c r="CF237" s="18" t="str">
        <f t="shared" si="149"/>
        <v/>
      </c>
      <c r="CG237" s="18" t="str">
        <f t="shared" si="135"/>
        <v/>
      </c>
      <c r="CH237" s="18" t="str">
        <f t="shared" si="159"/>
        <v/>
      </c>
      <c r="CI237" s="18" t="str">
        <f t="shared" si="136"/>
        <v/>
      </c>
      <c r="CJ237" s="18" t="str">
        <f t="shared" si="151"/>
        <v/>
      </c>
      <c r="CK237" s="18" t="str">
        <f t="shared" si="152"/>
        <v/>
      </c>
      <c r="CL237" s="56"/>
      <c r="CO237" s="370">
        <f t="shared" si="165"/>
        <v>0</v>
      </c>
      <c r="CP237" s="370">
        <f t="shared" si="166"/>
        <v>0</v>
      </c>
      <c r="CQ237" s="370">
        <f t="shared" si="153"/>
        <v>0</v>
      </c>
      <c r="CR237" s="370">
        <f t="shared" si="153"/>
        <v>0</v>
      </c>
      <c r="CS237" s="370">
        <f t="shared" si="129"/>
        <v>0</v>
      </c>
      <c r="CT237" s="370">
        <f t="shared" si="130"/>
        <v>0</v>
      </c>
      <c r="CU237" s="370">
        <f t="shared" si="154"/>
        <v>0</v>
      </c>
      <c r="CV237" s="370">
        <f t="shared" si="154"/>
        <v>0</v>
      </c>
      <c r="CW237" s="370">
        <f t="shared" si="155"/>
        <v>0</v>
      </c>
      <c r="CX237" s="370">
        <f t="shared" si="156"/>
        <v>0</v>
      </c>
      <c r="CY237" s="370">
        <f t="shared" si="134"/>
        <v>0</v>
      </c>
    </row>
    <row r="238" spans="1:103" x14ac:dyDescent="0.25">
      <c r="A238" s="3307"/>
      <c r="B238" s="253" t="s">
        <v>265</v>
      </c>
      <c r="C238" s="397">
        <f t="shared" si="139"/>
        <v>0</v>
      </c>
      <c r="D238" s="398">
        <f t="shared" si="161"/>
        <v>0</v>
      </c>
      <c r="E238" s="449">
        <f t="shared" si="161"/>
        <v>0</v>
      </c>
      <c r="F238" s="49"/>
      <c r="G238" s="52"/>
      <c r="H238" s="49"/>
      <c r="I238" s="52"/>
      <c r="J238" s="49"/>
      <c r="K238" s="52"/>
      <c r="L238" s="49"/>
      <c r="M238" s="52"/>
      <c r="N238" s="49"/>
      <c r="O238" s="52"/>
      <c r="P238" s="49"/>
      <c r="Q238" s="52"/>
      <c r="R238" s="49"/>
      <c r="S238" s="52"/>
      <c r="T238" s="49"/>
      <c r="U238" s="52"/>
      <c r="V238" s="49"/>
      <c r="W238" s="52"/>
      <c r="X238" s="49"/>
      <c r="Y238" s="52"/>
      <c r="Z238" s="49"/>
      <c r="AA238" s="52"/>
      <c r="AB238" s="49"/>
      <c r="AC238" s="52"/>
      <c r="AD238" s="49"/>
      <c r="AE238" s="52"/>
      <c r="AF238" s="49"/>
      <c r="AG238" s="52"/>
      <c r="AH238" s="49"/>
      <c r="AI238" s="52"/>
      <c r="AJ238" s="49"/>
      <c r="AK238" s="52"/>
      <c r="AL238" s="49"/>
      <c r="AM238" s="323"/>
      <c r="AN238" s="254"/>
      <c r="AO238" s="52"/>
      <c r="AP238" s="49"/>
      <c r="AQ238" s="52"/>
      <c r="AR238" s="49"/>
      <c r="AS238" s="52"/>
      <c r="AT238" s="323"/>
      <c r="AU238" s="399"/>
      <c r="AV238" s="323"/>
      <c r="AW238" s="399"/>
      <c r="AX238" s="52"/>
      <c r="AY238" s="56" t="str">
        <f t="shared" si="117"/>
        <v/>
      </c>
      <c r="CA238" s="18" t="str">
        <f t="shared" si="163"/>
        <v/>
      </c>
      <c r="CB238" s="18" t="str">
        <f t="shared" si="164"/>
        <v/>
      </c>
      <c r="CC238" s="18" t="str">
        <f t="shared" si="158"/>
        <v/>
      </c>
      <c r="CD238" s="18" t="str">
        <f t="shared" si="141"/>
        <v/>
      </c>
      <c r="CE238" s="18" t="str">
        <f t="shared" si="142"/>
        <v/>
      </c>
      <c r="CF238" s="18" t="str">
        <f t="shared" si="149"/>
        <v/>
      </c>
      <c r="CG238" s="18" t="str">
        <f t="shared" si="135"/>
        <v/>
      </c>
      <c r="CH238" s="18" t="str">
        <f t="shared" si="159"/>
        <v/>
      </c>
      <c r="CI238" s="18" t="str">
        <f t="shared" si="136"/>
        <v/>
      </c>
      <c r="CJ238" s="18" t="str">
        <f t="shared" si="151"/>
        <v/>
      </c>
      <c r="CK238" s="18" t="str">
        <f t="shared" si="152"/>
        <v/>
      </c>
      <c r="CL238" s="56"/>
      <c r="CO238" s="370">
        <f t="shared" si="165"/>
        <v>0</v>
      </c>
      <c r="CP238" s="370">
        <f t="shared" si="166"/>
        <v>0</v>
      </c>
      <c r="CQ238" s="370">
        <f t="shared" si="153"/>
        <v>0</v>
      </c>
      <c r="CR238" s="370">
        <f t="shared" si="153"/>
        <v>0</v>
      </c>
      <c r="CS238" s="370">
        <f t="shared" si="129"/>
        <v>0</v>
      </c>
      <c r="CT238" s="370">
        <f t="shared" si="130"/>
        <v>0</v>
      </c>
      <c r="CU238" s="370">
        <f t="shared" si="154"/>
        <v>0</v>
      </c>
      <c r="CV238" s="370">
        <f t="shared" si="154"/>
        <v>0</v>
      </c>
      <c r="CW238" s="370">
        <f t="shared" si="155"/>
        <v>0</v>
      </c>
      <c r="CX238" s="370">
        <f t="shared" si="156"/>
        <v>0</v>
      </c>
      <c r="CY238" s="370">
        <f t="shared" si="134"/>
        <v>0</v>
      </c>
    </row>
    <row r="239" spans="1:103" ht="22.5" x14ac:dyDescent="0.25">
      <c r="A239" s="3037"/>
      <c r="B239" s="450" t="s">
        <v>266</v>
      </c>
      <c r="C239" s="416">
        <f t="shared" si="139"/>
        <v>0</v>
      </c>
      <c r="D239" s="417">
        <f t="shared" si="161"/>
        <v>0</v>
      </c>
      <c r="E239" s="451">
        <f t="shared" si="161"/>
        <v>0</v>
      </c>
      <c r="F239" s="30"/>
      <c r="G239" s="37"/>
      <c r="H239" s="30"/>
      <c r="I239" s="37"/>
      <c r="J239" s="30"/>
      <c r="K239" s="37"/>
      <c r="L239" s="30"/>
      <c r="M239" s="37"/>
      <c r="N239" s="30"/>
      <c r="O239" s="37"/>
      <c r="P239" s="30"/>
      <c r="Q239" s="37"/>
      <c r="R239" s="30"/>
      <c r="S239" s="37"/>
      <c r="T239" s="30"/>
      <c r="U239" s="37"/>
      <c r="V239" s="30"/>
      <c r="W239" s="37"/>
      <c r="X239" s="30"/>
      <c r="Y239" s="37"/>
      <c r="Z239" s="30"/>
      <c r="AA239" s="37"/>
      <c r="AB239" s="30"/>
      <c r="AC239" s="37"/>
      <c r="AD239" s="30"/>
      <c r="AE239" s="37"/>
      <c r="AF239" s="30"/>
      <c r="AG239" s="37"/>
      <c r="AH239" s="30"/>
      <c r="AI239" s="37"/>
      <c r="AJ239" s="30"/>
      <c r="AK239" s="37"/>
      <c r="AL239" s="30"/>
      <c r="AM239" s="223"/>
      <c r="AN239" s="35"/>
      <c r="AO239" s="37"/>
      <c r="AP239" s="30"/>
      <c r="AQ239" s="37"/>
      <c r="AR239" s="30"/>
      <c r="AS239" s="37"/>
      <c r="AT239" s="223"/>
      <c r="AU239" s="243"/>
      <c r="AV239" s="223"/>
      <c r="AW239" s="243"/>
      <c r="AX239" s="37"/>
      <c r="AY239" s="56" t="str">
        <f t="shared" si="117"/>
        <v/>
      </c>
      <c r="CA239" s="18" t="str">
        <f t="shared" si="163"/>
        <v/>
      </c>
      <c r="CB239" s="18" t="str">
        <f t="shared" si="164"/>
        <v/>
      </c>
      <c r="CC239" s="18" t="str">
        <f t="shared" si="158"/>
        <v/>
      </c>
      <c r="CD239" s="18" t="str">
        <f t="shared" si="141"/>
        <v/>
      </c>
      <c r="CE239" s="18" t="str">
        <f t="shared" si="142"/>
        <v/>
      </c>
      <c r="CF239" s="18" t="str">
        <f t="shared" si="149"/>
        <v/>
      </c>
      <c r="CG239" s="18" t="str">
        <f t="shared" si="135"/>
        <v/>
      </c>
      <c r="CH239" s="18" t="str">
        <f t="shared" si="159"/>
        <v/>
      </c>
      <c r="CI239" s="18" t="str">
        <f t="shared" si="136"/>
        <v/>
      </c>
      <c r="CJ239" s="18" t="str">
        <f t="shared" si="151"/>
        <v/>
      </c>
      <c r="CK239" s="18" t="str">
        <f t="shared" si="152"/>
        <v/>
      </c>
      <c r="CL239" s="56"/>
      <c r="CO239" s="370">
        <f t="shared" si="165"/>
        <v>0</v>
      </c>
      <c r="CP239" s="370">
        <f t="shared" si="166"/>
        <v>0</v>
      </c>
      <c r="CQ239" s="370">
        <f t="shared" si="153"/>
        <v>0</v>
      </c>
      <c r="CR239" s="370">
        <f t="shared" si="153"/>
        <v>0</v>
      </c>
      <c r="CS239" s="370">
        <f t="shared" si="129"/>
        <v>0</v>
      </c>
      <c r="CT239" s="370">
        <f t="shared" si="130"/>
        <v>0</v>
      </c>
      <c r="CU239" s="370">
        <f t="shared" si="154"/>
        <v>0</v>
      </c>
      <c r="CV239" s="370">
        <f t="shared" si="154"/>
        <v>0</v>
      </c>
      <c r="CW239" s="370">
        <f t="shared" si="155"/>
        <v>0</v>
      </c>
      <c r="CX239" s="370">
        <f t="shared" si="156"/>
        <v>0</v>
      </c>
      <c r="CY239" s="370">
        <f t="shared" si="134"/>
        <v>0</v>
      </c>
    </row>
    <row r="240" spans="1:103" x14ac:dyDescent="0.25">
      <c r="A240" s="3176" t="s">
        <v>267</v>
      </c>
      <c r="B240" s="3177"/>
      <c r="C240" s="902">
        <f t="shared" si="139"/>
        <v>0</v>
      </c>
      <c r="D240" s="388">
        <f t="shared" si="161"/>
        <v>0</v>
      </c>
      <c r="E240" s="369">
        <f t="shared" si="161"/>
        <v>0</v>
      </c>
      <c r="F240" s="770"/>
      <c r="G240" s="85"/>
      <c r="H240" s="770"/>
      <c r="I240" s="85"/>
      <c r="J240" s="770"/>
      <c r="K240" s="85"/>
      <c r="L240" s="770"/>
      <c r="M240" s="85"/>
      <c r="N240" s="770"/>
      <c r="O240" s="85"/>
      <c r="P240" s="770"/>
      <c r="Q240" s="85"/>
      <c r="R240" s="770"/>
      <c r="S240" s="85"/>
      <c r="T240" s="770"/>
      <c r="U240" s="85"/>
      <c r="V240" s="770"/>
      <c r="W240" s="85"/>
      <c r="X240" s="770"/>
      <c r="Y240" s="85"/>
      <c r="Z240" s="770"/>
      <c r="AA240" s="85"/>
      <c r="AB240" s="770"/>
      <c r="AC240" s="85"/>
      <c r="AD240" s="770"/>
      <c r="AE240" s="85"/>
      <c r="AF240" s="770"/>
      <c r="AG240" s="85"/>
      <c r="AH240" s="770"/>
      <c r="AI240" s="85"/>
      <c r="AJ240" s="770"/>
      <c r="AK240" s="85"/>
      <c r="AL240" s="770"/>
      <c r="AM240" s="353"/>
      <c r="AN240" s="84"/>
      <c r="AO240" s="85"/>
      <c r="AP240" s="770"/>
      <c r="AQ240" s="85"/>
      <c r="AR240" s="770"/>
      <c r="AS240" s="85"/>
      <c r="AT240" s="353"/>
      <c r="AU240" s="395"/>
      <c r="AV240" s="353"/>
      <c r="AW240" s="395"/>
      <c r="AX240" s="85"/>
      <c r="AY240" s="56" t="str">
        <f t="shared" si="117"/>
        <v/>
      </c>
      <c r="CA240" s="18" t="str">
        <f t="shared" si="163"/>
        <v/>
      </c>
      <c r="CB240" s="18" t="str">
        <f t="shared" si="164"/>
        <v/>
      </c>
      <c r="CC240" s="18" t="str">
        <f t="shared" si="158"/>
        <v/>
      </c>
      <c r="CD240" s="18" t="str">
        <f t="shared" si="141"/>
        <v/>
      </c>
      <c r="CE240" s="18" t="str">
        <f t="shared" si="142"/>
        <v/>
      </c>
      <c r="CF240" s="18" t="str">
        <f t="shared" si="149"/>
        <v/>
      </c>
      <c r="CG240" s="18" t="str">
        <f t="shared" si="135"/>
        <v/>
      </c>
      <c r="CH240" s="18" t="str">
        <f t="shared" si="159"/>
        <v/>
      </c>
      <c r="CI240" s="18" t="str">
        <f t="shared" si="136"/>
        <v/>
      </c>
      <c r="CJ240" s="18" t="str">
        <f>IF(AND(D240&gt;0,OR(AW240="")), "* No olvide digitar la variable Trans Femenino. Digite Cero si no tiene.",IF((AW240)&gt;D240,"  * La variable Trans Femenino No puede ser mayor al Total Hombres.",""))</f>
        <v/>
      </c>
      <c r="CK240" s="18" t="str">
        <f t="shared" si="152"/>
        <v/>
      </c>
      <c r="CL240" s="56"/>
      <c r="CO240" s="370">
        <f t="shared" si="165"/>
        <v>0</v>
      </c>
      <c r="CP240" s="370">
        <f t="shared" si="166"/>
        <v>0</v>
      </c>
      <c r="CQ240" s="370">
        <f t="shared" si="153"/>
        <v>0</v>
      </c>
      <c r="CR240" s="370">
        <f t="shared" si="153"/>
        <v>0</v>
      </c>
      <c r="CS240" s="370">
        <f t="shared" si="129"/>
        <v>0</v>
      </c>
      <c r="CT240" s="370">
        <f t="shared" si="130"/>
        <v>0</v>
      </c>
      <c r="CU240" s="370">
        <f t="shared" si="154"/>
        <v>0</v>
      </c>
      <c r="CV240" s="370">
        <f t="shared" si="154"/>
        <v>0</v>
      </c>
      <c r="CW240" s="370">
        <f t="shared" si="155"/>
        <v>0</v>
      </c>
      <c r="CX240" s="370">
        <f t="shared" si="156"/>
        <v>0</v>
      </c>
      <c r="CY240" s="370">
        <f t="shared" si="134"/>
        <v>0</v>
      </c>
    </row>
    <row r="241" spans="1:103" x14ac:dyDescent="0.25">
      <c r="A241" s="3016" t="s">
        <v>268</v>
      </c>
      <c r="B241" s="3017"/>
      <c r="C241" s="416">
        <f t="shared" si="139"/>
        <v>0</v>
      </c>
      <c r="D241" s="417">
        <f t="shared" si="161"/>
        <v>0</v>
      </c>
      <c r="E241" s="377">
        <f t="shared" si="161"/>
        <v>0</v>
      </c>
      <c r="F241" s="30"/>
      <c r="G241" s="37"/>
      <c r="H241" s="30"/>
      <c r="I241" s="37"/>
      <c r="J241" s="30"/>
      <c r="K241" s="37"/>
      <c r="L241" s="30"/>
      <c r="M241" s="37"/>
      <c r="N241" s="30"/>
      <c r="O241" s="37"/>
      <c r="P241" s="30"/>
      <c r="Q241" s="37"/>
      <c r="R241" s="30"/>
      <c r="S241" s="37"/>
      <c r="T241" s="30"/>
      <c r="U241" s="37"/>
      <c r="V241" s="30"/>
      <c r="W241" s="37"/>
      <c r="X241" s="30"/>
      <c r="Y241" s="37"/>
      <c r="Z241" s="30"/>
      <c r="AA241" s="37"/>
      <c r="AB241" s="30"/>
      <c r="AC241" s="37"/>
      <c r="AD241" s="30"/>
      <c r="AE241" s="37"/>
      <c r="AF241" s="30"/>
      <c r="AG241" s="37"/>
      <c r="AH241" s="30"/>
      <c r="AI241" s="37"/>
      <c r="AJ241" s="30"/>
      <c r="AK241" s="37"/>
      <c r="AL241" s="30"/>
      <c r="AM241" s="223"/>
      <c r="AN241" s="452"/>
      <c r="AO241" s="453"/>
      <c r="AP241" s="30"/>
      <c r="AQ241" s="37"/>
      <c r="AR241" s="30"/>
      <c r="AS241" s="37"/>
      <c r="AT241" s="223"/>
      <c r="AU241" s="243"/>
      <c r="AV241" s="223"/>
      <c r="AW241" s="243"/>
      <c r="AX241" s="37"/>
      <c r="AY241" s="56" t="str">
        <f t="shared" si="117"/>
        <v/>
      </c>
      <c r="CA241" s="18" t="str">
        <f t="shared" si="163"/>
        <v/>
      </c>
      <c r="CB241" s="18" t="str">
        <f t="shared" si="164"/>
        <v/>
      </c>
      <c r="CC241" s="18" t="str">
        <f t="shared" si="158"/>
        <v/>
      </c>
      <c r="CD241" s="18" t="str">
        <f t="shared" si="141"/>
        <v/>
      </c>
      <c r="CE241" s="18" t="str">
        <f t="shared" si="142"/>
        <v/>
      </c>
      <c r="CF241" s="18" t="str">
        <f t="shared" si="149"/>
        <v/>
      </c>
      <c r="CG241" s="18" t="str">
        <f t="shared" si="135"/>
        <v/>
      </c>
      <c r="CH241" s="18" t="str">
        <f t="shared" si="159"/>
        <v/>
      </c>
      <c r="CI241" s="18" t="str">
        <f t="shared" si="136"/>
        <v/>
      </c>
      <c r="CJ241" s="18" t="str">
        <f t="shared" si="151"/>
        <v/>
      </c>
      <c r="CK241" s="18" t="str">
        <f>IF(AND($C241&gt;0,AX241=""), "* No olvide digitar la variable Adolescentes derivados de Espacios Amigables. Digite Cero si no tiene.",IF(AX241&gt;$C241,"  * La variable Adolescentes derivados de Espacios Amigables No puede ser mayor al Total.",""))</f>
        <v/>
      </c>
      <c r="CL241" s="56"/>
      <c r="CO241" s="370">
        <f t="shared" si="165"/>
        <v>0</v>
      </c>
      <c r="CP241" s="370">
        <f t="shared" si="166"/>
        <v>0</v>
      </c>
      <c r="CQ241" s="370">
        <f t="shared" si="153"/>
        <v>0</v>
      </c>
      <c r="CR241" s="370">
        <f t="shared" si="153"/>
        <v>0</v>
      </c>
      <c r="CS241" s="370">
        <f t="shared" si="129"/>
        <v>0</v>
      </c>
      <c r="CT241" s="370">
        <f t="shared" si="130"/>
        <v>0</v>
      </c>
      <c r="CU241" s="370">
        <f t="shared" si="154"/>
        <v>0</v>
      </c>
      <c r="CV241" s="370">
        <f t="shared" si="154"/>
        <v>0</v>
      </c>
      <c r="CW241" s="370">
        <f t="shared" si="155"/>
        <v>0</v>
      </c>
      <c r="CX241" s="370">
        <f t="shared" si="156"/>
        <v>0</v>
      </c>
      <c r="CY241" s="370">
        <f t="shared" si="134"/>
        <v>0</v>
      </c>
    </row>
    <row r="242" spans="1:103" s="56" customFormat="1" ht="12" x14ac:dyDescent="0.2">
      <c r="A242" s="657" t="s">
        <v>269</v>
      </c>
      <c r="B242" s="657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  <c r="AP242" s="55"/>
      <c r="AQ242" s="55"/>
      <c r="AR242" s="55"/>
      <c r="AS242" s="55"/>
      <c r="AT242" s="55"/>
      <c r="AU242" s="55"/>
      <c r="AV242" s="55"/>
      <c r="AW242" s="55"/>
      <c r="AX242" s="55"/>
    </row>
    <row r="243" spans="1:103" ht="15" customHeight="1" x14ac:dyDescent="0.25">
      <c r="A243" s="3362" t="s">
        <v>270</v>
      </c>
      <c r="B243" s="2987"/>
      <c r="C243" s="3369" t="s">
        <v>91</v>
      </c>
      <c r="D243" s="3369"/>
      <c r="E243" s="3369"/>
      <c r="F243" s="3369" t="s">
        <v>202</v>
      </c>
      <c r="G243" s="3369"/>
      <c r="H243" s="3369" t="s">
        <v>203</v>
      </c>
      <c r="I243" s="3369"/>
      <c r="J243" s="3369" t="s">
        <v>204</v>
      </c>
      <c r="K243" s="3369"/>
      <c r="L243" s="3369" t="s">
        <v>16</v>
      </c>
      <c r="M243" s="3369"/>
      <c r="N243" s="3365" t="s">
        <v>17</v>
      </c>
      <c r="O243" s="3366"/>
      <c r="P243" s="3367" t="s">
        <v>18</v>
      </c>
      <c r="Q243" s="3367"/>
      <c r="R243" s="3367" t="s">
        <v>19</v>
      </c>
      <c r="S243" s="3367"/>
      <c r="T243" s="3367" t="s">
        <v>20</v>
      </c>
      <c r="U243" s="3367"/>
      <c r="V243" s="3367" t="s">
        <v>21</v>
      </c>
      <c r="W243" s="3367"/>
      <c r="X243" s="3367" t="s">
        <v>22</v>
      </c>
      <c r="Y243" s="3367"/>
      <c r="Z243" s="3367" t="s">
        <v>23</v>
      </c>
      <c r="AA243" s="3367"/>
      <c r="AB243" s="3367" t="s">
        <v>61</v>
      </c>
      <c r="AC243" s="3367"/>
      <c r="AD243" s="3367" t="s">
        <v>62</v>
      </c>
      <c r="AE243" s="3367"/>
      <c r="AF243" s="3367" t="s">
        <v>63</v>
      </c>
      <c r="AG243" s="3367"/>
      <c r="AH243" s="3367" t="s">
        <v>148</v>
      </c>
      <c r="AI243" s="3367"/>
      <c r="AJ243" s="3367" t="s">
        <v>149</v>
      </c>
      <c r="AK243" s="3367"/>
      <c r="AL243" s="3367" t="s">
        <v>150</v>
      </c>
      <c r="AM243" s="3372"/>
      <c r="AN243" s="3387" t="s">
        <v>271</v>
      </c>
      <c r="AO243" s="3370"/>
      <c r="AP243" s="3373"/>
      <c r="AQ243" s="3388" t="s">
        <v>205</v>
      </c>
      <c r="AR243" s="3382" t="s">
        <v>206</v>
      </c>
      <c r="AS243" s="3367" t="s">
        <v>12</v>
      </c>
      <c r="AT243" s="3367"/>
      <c r="AU243" s="3383" t="s">
        <v>207</v>
      </c>
      <c r="AV243" s="2987" t="s">
        <v>272</v>
      </c>
      <c r="AW243" s="3383" t="s">
        <v>13</v>
      </c>
      <c r="AX243" s="2987" t="s">
        <v>273</v>
      </c>
    </row>
    <row r="244" spans="1:103" ht="21" x14ac:dyDescent="0.25">
      <c r="A244" s="3300"/>
      <c r="B244" s="3269"/>
      <c r="C244" s="876" t="s">
        <v>120</v>
      </c>
      <c r="D244" s="917" t="s">
        <v>79</v>
      </c>
      <c r="E244" s="723" t="s">
        <v>121</v>
      </c>
      <c r="F244" s="883" t="s">
        <v>79</v>
      </c>
      <c r="G244" s="723" t="s">
        <v>121</v>
      </c>
      <c r="H244" s="883" t="s">
        <v>79</v>
      </c>
      <c r="I244" s="723" t="s">
        <v>121</v>
      </c>
      <c r="J244" s="883" t="s">
        <v>79</v>
      </c>
      <c r="K244" s="723" t="s">
        <v>121</v>
      </c>
      <c r="L244" s="883" t="s">
        <v>79</v>
      </c>
      <c r="M244" s="723" t="s">
        <v>121</v>
      </c>
      <c r="N244" s="883" t="s">
        <v>79</v>
      </c>
      <c r="O244" s="723" t="s">
        <v>121</v>
      </c>
      <c r="P244" s="883" t="s">
        <v>79</v>
      </c>
      <c r="Q244" s="723" t="s">
        <v>121</v>
      </c>
      <c r="R244" s="883" t="s">
        <v>79</v>
      </c>
      <c r="S244" s="723" t="s">
        <v>121</v>
      </c>
      <c r="T244" s="883" t="s">
        <v>79</v>
      </c>
      <c r="U244" s="723" t="s">
        <v>121</v>
      </c>
      <c r="V244" s="883" t="s">
        <v>79</v>
      </c>
      <c r="W244" s="723" t="s">
        <v>121</v>
      </c>
      <c r="X244" s="883" t="s">
        <v>79</v>
      </c>
      <c r="Y244" s="723" t="s">
        <v>121</v>
      </c>
      <c r="Z244" s="883" t="s">
        <v>79</v>
      </c>
      <c r="AA244" s="723" t="s">
        <v>121</v>
      </c>
      <c r="AB244" s="883" t="s">
        <v>79</v>
      </c>
      <c r="AC244" s="723" t="s">
        <v>121</v>
      </c>
      <c r="AD244" s="883" t="s">
        <v>79</v>
      </c>
      <c r="AE244" s="723" t="s">
        <v>121</v>
      </c>
      <c r="AF244" s="883" t="s">
        <v>79</v>
      </c>
      <c r="AG244" s="723" t="s">
        <v>121</v>
      </c>
      <c r="AH244" s="883" t="s">
        <v>79</v>
      </c>
      <c r="AI244" s="723" t="s">
        <v>121</v>
      </c>
      <c r="AJ244" s="883" t="s">
        <v>79</v>
      </c>
      <c r="AK244" s="723" t="s">
        <v>121</v>
      </c>
      <c r="AL244" s="883" t="s">
        <v>79</v>
      </c>
      <c r="AM244" s="724" t="s">
        <v>121</v>
      </c>
      <c r="AN244" s="918" t="s">
        <v>164</v>
      </c>
      <c r="AO244" s="919" t="s">
        <v>166</v>
      </c>
      <c r="AP244" s="920" t="s">
        <v>274</v>
      </c>
      <c r="AQ244" s="3188"/>
      <c r="AR244" s="3174"/>
      <c r="AS244" s="883" t="s">
        <v>79</v>
      </c>
      <c r="AT244" s="723" t="s">
        <v>121</v>
      </c>
      <c r="AU244" s="3019"/>
      <c r="AV244" s="3269"/>
      <c r="AW244" s="3019"/>
      <c r="AX244" s="3269"/>
    </row>
    <row r="245" spans="1:103" s="56" customFormat="1" x14ac:dyDescent="0.25">
      <c r="A245" s="3386" t="s">
        <v>275</v>
      </c>
      <c r="B245" s="3378"/>
      <c r="C245" s="885">
        <f>SUM(D245+E245)</f>
        <v>7</v>
      </c>
      <c r="D245" s="886">
        <f>SUM(F245+H245+J245+L245+N245+P245+R245+T245+V245+X245+Z245+AB245+AD245+AF245+AH245+AJ245+AL245)</f>
        <v>3</v>
      </c>
      <c r="E245" s="369">
        <f>SUM(G245+I245+K245+M245+O245+Q245+S245+U245+W245+Y245+AA245+AC245+AE245+AG245+AI245+AK245+AM245)</f>
        <v>4</v>
      </c>
      <c r="F245" s="887">
        <v>0</v>
      </c>
      <c r="G245" s="889">
        <v>0</v>
      </c>
      <c r="H245" s="887">
        <v>0</v>
      </c>
      <c r="I245" s="889">
        <v>1</v>
      </c>
      <c r="J245" s="887">
        <v>0</v>
      </c>
      <c r="K245" s="889">
        <v>1</v>
      </c>
      <c r="L245" s="887">
        <v>1</v>
      </c>
      <c r="M245" s="889">
        <v>1</v>
      </c>
      <c r="N245" s="887">
        <v>0</v>
      </c>
      <c r="O245" s="889">
        <v>0</v>
      </c>
      <c r="P245" s="887">
        <v>0</v>
      </c>
      <c r="Q245" s="889">
        <v>0</v>
      </c>
      <c r="R245" s="887">
        <v>0</v>
      </c>
      <c r="S245" s="889">
        <v>0</v>
      </c>
      <c r="T245" s="887">
        <v>1</v>
      </c>
      <c r="U245" s="889">
        <v>0</v>
      </c>
      <c r="V245" s="887">
        <v>0</v>
      </c>
      <c r="W245" s="889">
        <v>0</v>
      </c>
      <c r="X245" s="887">
        <v>0</v>
      </c>
      <c r="Y245" s="889">
        <v>0</v>
      </c>
      <c r="Z245" s="887">
        <v>0</v>
      </c>
      <c r="AA245" s="889">
        <v>0</v>
      </c>
      <c r="AB245" s="887">
        <v>0</v>
      </c>
      <c r="AC245" s="889">
        <v>1</v>
      </c>
      <c r="AD245" s="887">
        <v>0</v>
      </c>
      <c r="AE245" s="889">
        <v>0</v>
      </c>
      <c r="AF245" s="887">
        <v>1</v>
      </c>
      <c r="AG245" s="889">
        <v>0</v>
      </c>
      <c r="AH245" s="887">
        <v>0</v>
      </c>
      <c r="AI245" s="889">
        <v>0</v>
      </c>
      <c r="AJ245" s="887">
        <v>0</v>
      </c>
      <c r="AK245" s="889">
        <v>0</v>
      </c>
      <c r="AL245" s="887">
        <v>0</v>
      </c>
      <c r="AM245" s="890">
        <v>0</v>
      </c>
      <c r="AN245" s="95">
        <v>0</v>
      </c>
      <c r="AO245" s="715">
        <v>0</v>
      </c>
      <c r="AP245" s="220">
        <v>3</v>
      </c>
      <c r="AQ245" s="921">
        <v>0</v>
      </c>
      <c r="AR245" s="889">
        <v>0</v>
      </c>
      <c r="AS245" s="887">
        <v>0</v>
      </c>
      <c r="AT245" s="889">
        <v>0</v>
      </c>
      <c r="AU245" s="921">
        <v>0</v>
      </c>
      <c r="AV245" s="889">
        <v>1</v>
      </c>
      <c r="AW245" s="887">
        <v>0</v>
      </c>
      <c r="AX245" s="889">
        <v>0</v>
      </c>
      <c r="AY245" s="56" t="str">
        <f>CA245&amp;CB245&amp;CC245&amp;CD245&amp;CE245&amp;CF245&amp;CG245&amp;CH245&amp;CI245</f>
        <v/>
      </c>
      <c r="CA245" s="18" t="str">
        <f>IF(AND(C245&gt;0,AN245="",AO245="",AP245=""),"* No olvide digitar la variable EGRESOS. Digite Cero si no tiene.","")</f>
        <v/>
      </c>
      <c r="CB245" s="18" t="str">
        <f>IF(AND(E245&gt;0,AQ245=""), "* No olvide digitar la variable Gestantes. Digite Cero si no tiene.", IF(AQ245&gt;E245," * La variable Gestantes No puede ser mayor al Total Mujeres.",""))</f>
        <v/>
      </c>
      <c r="CC245" s="18" t="str">
        <f>IF(AND(E245&gt;0,AR245=""), "* No olvide digitar la variable Madre de hijo menor de 5 años. Digite Cero si no tiene.",IF(AR245&gt;E245,"  * La variable Madre de hijo menor de 5 años No puede ser mayor al Total Mujeres.",""))</f>
        <v/>
      </c>
      <c r="CD245" s="18" t="str">
        <f>IF(AND(D245&gt;0,OR(AS245="")), "* No olvide digitar la variable Pueblos originarios Hombres. Digite Cero si no tiene.",IF(AS245&gt;D245,"  * La variable Pueblos originarios Hombres No puede ser mayor al Total Hombres.",""))</f>
        <v/>
      </c>
      <c r="CE245" s="18" t="str">
        <f>IF(AND(E245&gt;0,OR(AT245="")), "* No olvide digitar la variable Pueblos originarios Mujeres. Digite Cero si no tiene.",IF(AT245&gt;E245,"  * La variable Pueblos originarios Mujeres No puede ser mayor al Total Mujeres.",""))</f>
        <v/>
      </c>
      <c r="CF245" s="18" t="str">
        <f>IF(AND(C245&gt;0,AU245=""), "* No olvide digitar la variable Niños, niñas, adolescentes y jóvenes SENAME. Digite Cero si no tiene.",IF(AU245&gt;C245,"  * La variable Niños, niñas, adolescentes y jóvenes SENAME No puede ser mayor al Total.",""))</f>
        <v/>
      </c>
      <c r="CG245" s="18" t="str">
        <f>IF(AND(C245&gt;0,AV245=""), "* No olvide digitar la variable Niños, niñas, adolescentes y jóvenes Mejor Niñez. Digite Cero si no tiene.",IF(AV245&gt;C245,"  * La variable Niños, niñas, adolescentes y jóvenes Mejor Niñez No puede ser mayor al Total.",""))</f>
        <v/>
      </c>
      <c r="CH245" s="18" t="str">
        <f>IF(AND(C245&gt;0,AW245=""), "* No olvide digitar la variable Migrantes. Digite Cero si no tiene.",IF(AW245&gt;C245,"  * La variable Migrantes No puede ser mayor al Total.",""))</f>
        <v/>
      </c>
      <c r="CI245" s="18" t="str">
        <f>IF(AND(C245&gt;0,AX245=""), "* No olvide digitar la variable Trans (Masculino/ Femenino). Digite Cero si no tiene.",IF(AX245&gt;C245,"  * La variable Trans (Masculino/Femenino) No puede ser mayor al Total Ambos Sexos.",""))</f>
        <v/>
      </c>
      <c r="CL245"/>
      <c r="CO245" s="458">
        <f>IF(AND(C245&gt;0,AN245="",AO245="",AP245=""),1,IF(OR(AN245+AO245+AP245&gt;$C245,),1,0))</f>
        <v>0</v>
      </c>
      <c r="CP245" s="459">
        <f>IF(AND(E245&gt;0,AQ245=""),1,IF(AQ245&gt;E245,1,0))</f>
        <v>0</v>
      </c>
      <c r="CQ245" s="459">
        <f>IF(AND(E245&gt;0,AR245=""),1,IF(AR245&gt;E245,1,0))</f>
        <v>0</v>
      </c>
      <c r="CR245" s="459">
        <f>IF(AND(D245&gt;0,OR(AS245="")),1,IF(AS245&gt;D245,1,0))</f>
        <v>0</v>
      </c>
      <c r="CS245" s="459">
        <f>IF(AND(E245&gt;0,OR(AT245="")),1,IF(AT245&gt;E245,1,0))</f>
        <v>0</v>
      </c>
      <c r="CT245" s="459">
        <f>IF(AND(C245&gt;0,AU245=""),1,IF(AU245&gt;C245,1,0))</f>
        <v>0</v>
      </c>
      <c r="CU245" s="459">
        <f>IF(AND(C245&gt;0,AV245=""),1,IF(AV245&gt;C245,1,0))</f>
        <v>0</v>
      </c>
      <c r="CV245" s="459">
        <f>IF(AND(C245&gt;0,AW245=""),1,IF(AW245&gt;C245,1,0))</f>
        <v>0</v>
      </c>
      <c r="CW245" s="459">
        <f>IF(AND(C245&gt;0,AX245=""),1,IF(AX245&gt;C245,1,0))</f>
        <v>0</v>
      </c>
    </row>
    <row r="246" spans="1:103" s="56" customFormat="1" ht="12" customHeight="1" x14ac:dyDescent="0.2">
      <c r="A246" s="3379" t="s">
        <v>215</v>
      </c>
      <c r="B246" s="3380"/>
      <c r="C246" s="922"/>
      <c r="D246" s="461"/>
      <c r="E246" s="461"/>
      <c r="F246" s="462"/>
      <c r="G246" s="462"/>
      <c r="H246" s="462"/>
      <c r="I246" s="462"/>
      <c r="J246" s="462"/>
      <c r="K246" s="462"/>
      <c r="L246" s="462"/>
      <c r="M246" s="462"/>
      <c r="N246" s="462"/>
      <c r="O246" s="462"/>
      <c r="P246" s="462"/>
      <c r="Q246" s="462"/>
      <c r="R246" s="462"/>
      <c r="S246" s="462"/>
      <c r="T246" s="462"/>
      <c r="U246" s="462"/>
      <c r="V246" s="462"/>
      <c r="W246" s="462"/>
      <c r="X246" s="462"/>
      <c r="Y246" s="462"/>
      <c r="Z246" s="462"/>
      <c r="AA246" s="462"/>
      <c r="AB246" s="462"/>
      <c r="AC246" s="462"/>
      <c r="AD246" s="462"/>
      <c r="AE246" s="462"/>
      <c r="AF246" s="462"/>
      <c r="AG246" s="462"/>
      <c r="AH246" s="462"/>
      <c r="AI246" s="462"/>
      <c r="AJ246" s="462"/>
      <c r="AK246" s="462"/>
      <c r="AL246" s="462"/>
      <c r="AM246" s="923"/>
      <c r="AN246" s="923"/>
      <c r="AO246" s="923"/>
      <c r="AP246" s="924"/>
      <c r="AQ246" s="923"/>
      <c r="AR246" s="923"/>
      <c r="AS246" s="923"/>
      <c r="AT246" s="923"/>
      <c r="AU246" s="923"/>
      <c r="AV246" s="923"/>
      <c r="AW246" s="923"/>
      <c r="AX246" s="925"/>
    </row>
    <row r="247" spans="1:103" s="56" customFormat="1" x14ac:dyDescent="0.25">
      <c r="A247" s="3364" t="s">
        <v>216</v>
      </c>
      <c r="B247" s="897" t="s">
        <v>217</v>
      </c>
      <c r="C247" s="898">
        <f t="shared" ref="C247:C250" si="167">SUM(D247+E247)</f>
        <v>1</v>
      </c>
      <c r="D247" s="703">
        <f t="shared" ref="D247:E250" si="168">SUM(F247+H247+J247+L247+N247+P247+R247+T247+V247+X247+Z247+AB247+AD247+AF247+AH247+AJ247+AL247)</f>
        <v>0</v>
      </c>
      <c r="E247" s="897">
        <f>SUM(G247+I247+K247+M247+O247+Q247+S247+U247+W247+Y247+AA247+AC247+AE247+AG247+AI247+AK247+AM247)</f>
        <v>1</v>
      </c>
      <c r="F247" s="865">
        <v>0</v>
      </c>
      <c r="G247" s="866">
        <v>0</v>
      </c>
      <c r="H247" s="865">
        <v>0</v>
      </c>
      <c r="I247" s="866">
        <v>0</v>
      </c>
      <c r="J247" s="865">
        <v>0</v>
      </c>
      <c r="K247" s="866">
        <v>1</v>
      </c>
      <c r="L247" s="865">
        <v>0</v>
      </c>
      <c r="M247" s="866">
        <v>0</v>
      </c>
      <c r="N247" s="865">
        <v>0</v>
      </c>
      <c r="O247" s="866">
        <v>0</v>
      </c>
      <c r="P247" s="865">
        <v>0</v>
      </c>
      <c r="Q247" s="866">
        <v>0</v>
      </c>
      <c r="R247" s="865">
        <v>0</v>
      </c>
      <c r="S247" s="866">
        <v>0</v>
      </c>
      <c r="T247" s="865">
        <v>0</v>
      </c>
      <c r="U247" s="866">
        <v>0</v>
      </c>
      <c r="V247" s="865">
        <v>0</v>
      </c>
      <c r="W247" s="866">
        <v>0</v>
      </c>
      <c r="X247" s="865">
        <v>0</v>
      </c>
      <c r="Y247" s="866">
        <v>0</v>
      </c>
      <c r="Z247" s="865">
        <v>0</v>
      </c>
      <c r="AA247" s="866">
        <v>0</v>
      </c>
      <c r="AB247" s="865">
        <v>0</v>
      </c>
      <c r="AC247" s="866">
        <v>0</v>
      </c>
      <c r="AD247" s="865">
        <v>0</v>
      </c>
      <c r="AE247" s="866">
        <v>0</v>
      </c>
      <c r="AF247" s="865">
        <v>0</v>
      </c>
      <c r="AG247" s="866">
        <v>0</v>
      </c>
      <c r="AH247" s="865">
        <v>0</v>
      </c>
      <c r="AI247" s="866">
        <v>0</v>
      </c>
      <c r="AJ247" s="865">
        <v>0</v>
      </c>
      <c r="AK247" s="866">
        <v>0</v>
      </c>
      <c r="AL247" s="865">
        <v>0</v>
      </c>
      <c r="AM247" s="867">
        <v>0</v>
      </c>
      <c r="AN247" s="868">
        <v>0</v>
      </c>
      <c r="AO247" s="914">
        <v>0</v>
      </c>
      <c r="AP247" s="869">
        <v>1</v>
      </c>
      <c r="AQ247" s="914">
        <v>0</v>
      </c>
      <c r="AR247" s="866">
        <v>0</v>
      </c>
      <c r="AS247" s="865">
        <v>0</v>
      </c>
      <c r="AT247" s="866">
        <v>0</v>
      </c>
      <c r="AU247" s="914">
        <v>0</v>
      </c>
      <c r="AV247" s="866">
        <v>1</v>
      </c>
      <c r="AW247" s="914">
        <v>0</v>
      </c>
      <c r="AX247" s="866">
        <v>0</v>
      </c>
      <c r="AY247" s="56" t="str">
        <f>CA247&amp;CB247&amp;CC247&amp;CD247&amp;CE247&amp;CF247&amp;CG247&amp;CH247&amp;CI247</f>
        <v/>
      </c>
      <c r="CA247" s="18" t="str">
        <f>IF(AND(C247&gt;0,AN247="",AO247="",AP247=""),"* No olvide digitar la variable EGRESOS. Digite Cero si no tiene.","")</f>
        <v/>
      </c>
      <c r="CB247" s="18" t="str">
        <f t="shared" ref="CB247:CB268" si="169">IF(AND(E247&gt;0,AQ247=""), "* No olvide digitar la variable Gestantes. Digite Cero si no tiene.",IF(AQ247&gt;E247,"  * La variable Gestantes No puede ser mayor al Total Mujeres.",""))</f>
        <v/>
      </c>
      <c r="CC247" s="18" t="str">
        <f t="shared" ref="CC247:CC293" si="170">IF(AND(E247&gt;0,AR247=""), "* No olvide digitar la variable Madre de hijo menor de 5 años. Digite Cero si no tiene.",IF(AR247&gt;E247,"  * La variable Madre de hijo menor de 5 años No puede ser mayor al Total Mujeres.",""))</f>
        <v/>
      </c>
      <c r="CD247" s="18" t="str">
        <f t="shared" ref="CD247:CD259" si="171">IF(AND(D247&gt;0,OR(AS247="")), "* No olvide digitar la variable Pueblos originarios Hombres. Digite Cero si no tiene.",IF(AS247&gt;D247,"  * La variable Pueblos originarios Hombres No puede ser mayor al Total Hombres.",""))</f>
        <v/>
      </c>
      <c r="CE247" s="18" t="str">
        <f t="shared" ref="CE247:CE293" si="172">IF(AND(E247&gt;0,OR(AT247="")), "* No olvide digitar la variable Pueblos originarios Mujeres. Digite Cero si no tiene.",IF(AT247&gt;E247,"  * La variable Pueblos originarios Mujeres No puede ser mayor al Total Mujeres.",""))</f>
        <v/>
      </c>
      <c r="CF247" s="18" t="str">
        <f t="shared" ref="CF247:CF293" si="173">IF(AND(C247&gt;0,AU247=""), "* No olvide digitar la variable Niños, niñas, adolescentes y jóvenes SENAME. Digite Cero si no tiene.",IF(AU247&gt;C247,"  * La variable Niños, niñas, adolescentes y jóvenes SENAME No puede ser mayor al Total.",""))</f>
        <v/>
      </c>
      <c r="CG247" s="18" t="str">
        <f t="shared" ref="CG247:CG293" si="174">IF(AND(C247&gt;0,AV247=""), "* No olvide digitar la variable Niños, niñas, adolescentes y jóvenes Mejor Niñez. Digite Cero si no tiene.",IF(AV247&gt;C247,"  * La variable Niños, niñas, adolescentes y jóvenes Mejor Niñez No puede ser mayor al Total.",""))</f>
        <v/>
      </c>
      <c r="CH247" s="18" t="str">
        <f t="shared" ref="CH247:CH293" si="175">IF(AND(C247&gt;0,AW247=""), "* No olvide digitar la variable Migrantes. Digite Cero si no tiene.",IF(AW247&gt;C247,"  * La variable Migrantes No puede ser mayor al Total.",""))</f>
        <v/>
      </c>
      <c r="CI247" s="18" t="str">
        <f t="shared" ref="CI247:CI293" si="176">IF(AND(C247&gt;0,AX247=""), "* No olvide digitar la variable Trans (Masculino/ Femenino). Digite Cero si no tiene.",IF(AX247&gt;C247,"  * La variable Trans (Masculino/Femenino) No puede ser mayor al Total Ambos Sexos.",""))</f>
        <v/>
      </c>
      <c r="CL247"/>
      <c r="CO247" s="458">
        <f t="shared" ref="CO247:CO293" si="177">IF(AND(C247&gt;0,AN247="",AO247="",AP247=""),1,IF(OR(AN247+AO247+AP247&gt;$C247,),1,0))</f>
        <v>0</v>
      </c>
      <c r="CP247" s="459">
        <f t="shared" ref="CP247:CP278" si="178">IF(AND(E247&gt;0,AQ247=""),1,IF(AQ247&gt;E247,1,0))</f>
        <v>0</v>
      </c>
      <c r="CQ247" s="459">
        <f t="shared" ref="CQ247:CQ269" si="179">IF(AND(E247&gt;0,AR247=""),1,IF(AR247&gt;E247,1,0))</f>
        <v>0</v>
      </c>
      <c r="CR247" s="459">
        <f t="shared" ref="CR247:CS262" si="180">IF(AND(D247&gt;0,OR(AS247="")),1,IF(AS247&gt;D247,1,0))</f>
        <v>0</v>
      </c>
      <c r="CS247" s="459">
        <f t="shared" si="180"/>
        <v>0</v>
      </c>
      <c r="CT247" s="459">
        <f t="shared" ref="CT247:CT293" si="181">IF(AND(C247&gt;0,AU247=""),1,IF(AU247&gt;C247,1,0))</f>
        <v>0</v>
      </c>
      <c r="CU247" s="459">
        <f t="shared" ref="CU247:CU293" si="182">IF(AND(C247&gt;0,AV247=""),1,IF(AV247&gt;C247,1,0))</f>
        <v>0</v>
      </c>
      <c r="CV247" s="459">
        <f t="shared" ref="CV247:CV293" si="183">IF(AND(C247&gt;0,AW247=""),1,IF(AW247&gt;C247,1,0))</f>
        <v>0</v>
      </c>
      <c r="CW247" s="459">
        <f t="shared" ref="CW247:CW293" si="184">IF(AND(C247&gt;0,AX247=""),1,IF(AX247&gt;C247,1,0))</f>
        <v>0</v>
      </c>
    </row>
    <row r="248" spans="1:103" s="56" customFormat="1" x14ac:dyDescent="0.25">
      <c r="A248" s="3037"/>
      <c r="B248" s="377" t="s">
        <v>218</v>
      </c>
      <c r="C248" s="378">
        <f t="shared" si="167"/>
        <v>0</v>
      </c>
      <c r="D248" s="379">
        <f t="shared" si="168"/>
        <v>0</v>
      </c>
      <c r="E248" s="380">
        <f t="shared" si="168"/>
        <v>0</v>
      </c>
      <c r="F248" s="45"/>
      <c r="G248" s="48"/>
      <c r="H248" s="45"/>
      <c r="I248" s="48"/>
      <c r="J248" s="45"/>
      <c r="K248" s="48"/>
      <c r="L248" s="45"/>
      <c r="M248" s="48"/>
      <c r="N248" s="45"/>
      <c r="O248" s="48"/>
      <c r="P248" s="45"/>
      <c r="Q248" s="48"/>
      <c r="R248" s="45"/>
      <c r="S248" s="48"/>
      <c r="T248" s="45"/>
      <c r="U248" s="48"/>
      <c r="V248" s="45"/>
      <c r="W248" s="48"/>
      <c r="X248" s="45"/>
      <c r="Y248" s="48"/>
      <c r="Z248" s="45"/>
      <c r="AA248" s="48"/>
      <c r="AB248" s="45"/>
      <c r="AC248" s="48"/>
      <c r="AD248" s="45"/>
      <c r="AE248" s="48"/>
      <c r="AF248" s="45"/>
      <c r="AG248" s="48"/>
      <c r="AH248" s="45"/>
      <c r="AI248" s="48"/>
      <c r="AJ248" s="45"/>
      <c r="AK248" s="48"/>
      <c r="AL248" s="45"/>
      <c r="AM248" s="333"/>
      <c r="AN248" s="105"/>
      <c r="AO248" s="47"/>
      <c r="AP248" s="286"/>
      <c r="AQ248" s="715"/>
      <c r="AR248" s="716"/>
      <c r="AS248" s="91"/>
      <c r="AT248" s="716"/>
      <c r="AU248" s="715"/>
      <c r="AV248" s="716"/>
      <c r="AW248" s="715"/>
      <c r="AX248" s="716"/>
      <c r="AY248" s="56" t="str">
        <f t="shared" ref="AY248:AY293" si="185">CA248&amp;CB248&amp;CC248&amp;CD248&amp;CE248&amp;CF248&amp;CG248&amp;CH248&amp;CI248</f>
        <v/>
      </c>
      <c r="CA248" s="18" t="str">
        <f t="shared" ref="CA248:CA293" si="186">IF(AND(C248&gt;0,AN248="",AO248="",AP248=""),"* No olvide digitar la variable EGRESOS. Digite Cero si no tiene.","")</f>
        <v/>
      </c>
      <c r="CB248" s="18" t="str">
        <f t="shared" si="169"/>
        <v/>
      </c>
      <c r="CC248" s="18" t="str">
        <f t="shared" si="170"/>
        <v/>
      </c>
      <c r="CD248" s="18" t="str">
        <f t="shared" si="171"/>
        <v/>
      </c>
      <c r="CE248" s="18" t="str">
        <f t="shared" si="172"/>
        <v/>
      </c>
      <c r="CF248" s="18" t="str">
        <f t="shared" si="173"/>
        <v/>
      </c>
      <c r="CG248" s="18" t="str">
        <f t="shared" si="174"/>
        <v/>
      </c>
      <c r="CH248" s="18" t="str">
        <f t="shared" si="175"/>
        <v/>
      </c>
      <c r="CI248" s="18" t="str">
        <f t="shared" si="176"/>
        <v/>
      </c>
      <c r="CL248"/>
      <c r="CO248" s="458">
        <f t="shared" si="177"/>
        <v>0</v>
      </c>
      <c r="CP248" s="459">
        <f t="shared" si="178"/>
        <v>0</v>
      </c>
      <c r="CQ248" s="459">
        <f t="shared" si="179"/>
        <v>0</v>
      </c>
      <c r="CR248" s="459">
        <f t="shared" si="180"/>
        <v>0</v>
      </c>
      <c r="CS248" s="459">
        <f t="shared" si="180"/>
        <v>0</v>
      </c>
      <c r="CT248" s="459">
        <f t="shared" si="181"/>
        <v>0</v>
      </c>
      <c r="CU248" s="459">
        <f t="shared" si="182"/>
        <v>0</v>
      </c>
      <c r="CV248" s="459">
        <f t="shared" si="183"/>
        <v>0</v>
      </c>
      <c r="CW248" s="459">
        <f t="shared" si="184"/>
        <v>0</v>
      </c>
    </row>
    <row r="249" spans="1:103" s="56" customFormat="1" x14ac:dyDescent="0.25">
      <c r="A249" s="3364" t="s">
        <v>219</v>
      </c>
      <c r="B249" s="897" t="s">
        <v>217</v>
      </c>
      <c r="C249" s="898">
        <f t="shared" si="167"/>
        <v>0</v>
      </c>
      <c r="D249" s="703">
        <f t="shared" si="168"/>
        <v>0</v>
      </c>
      <c r="E249" s="897">
        <f t="shared" si="168"/>
        <v>0</v>
      </c>
      <c r="F249" s="865"/>
      <c r="G249" s="866"/>
      <c r="H249" s="865"/>
      <c r="I249" s="866"/>
      <c r="J249" s="865"/>
      <c r="K249" s="866"/>
      <c r="L249" s="865"/>
      <c r="M249" s="866"/>
      <c r="N249" s="865"/>
      <c r="O249" s="866"/>
      <c r="P249" s="865"/>
      <c r="Q249" s="866"/>
      <c r="R249" s="865"/>
      <c r="S249" s="866"/>
      <c r="T249" s="865"/>
      <c r="U249" s="866"/>
      <c r="V249" s="865"/>
      <c r="W249" s="866"/>
      <c r="X249" s="865"/>
      <c r="Y249" s="866"/>
      <c r="Z249" s="865"/>
      <c r="AA249" s="866"/>
      <c r="AB249" s="865"/>
      <c r="AC249" s="866"/>
      <c r="AD249" s="865"/>
      <c r="AE249" s="866"/>
      <c r="AF249" s="865"/>
      <c r="AG249" s="866"/>
      <c r="AH249" s="865"/>
      <c r="AI249" s="866"/>
      <c r="AJ249" s="865"/>
      <c r="AK249" s="866"/>
      <c r="AL249" s="865"/>
      <c r="AM249" s="867"/>
      <c r="AN249" s="868"/>
      <c r="AO249" s="914"/>
      <c r="AP249" s="869"/>
      <c r="AQ249" s="914"/>
      <c r="AR249" s="866"/>
      <c r="AS249" s="865"/>
      <c r="AT249" s="866"/>
      <c r="AU249" s="914"/>
      <c r="AV249" s="866"/>
      <c r="AW249" s="914"/>
      <c r="AX249" s="866"/>
      <c r="AY249" s="56" t="str">
        <f t="shared" si="185"/>
        <v/>
      </c>
      <c r="CA249" s="18" t="str">
        <f t="shared" si="186"/>
        <v/>
      </c>
      <c r="CB249" s="18" t="str">
        <f t="shared" si="169"/>
        <v/>
      </c>
      <c r="CC249" s="18" t="str">
        <f t="shared" si="170"/>
        <v/>
      </c>
      <c r="CD249" s="18" t="str">
        <f t="shared" si="171"/>
        <v/>
      </c>
      <c r="CE249" s="18" t="str">
        <f t="shared" si="172"/>
        <v/>
      </c>
      <c r="CF249" s="18" t="str">
        <f t="shared" si="173"/>
        <v/>
      </c>
      <c r="CG249" s="18" t="str">
        <f t="shared" si="174"/>
        <v/>
      </c>
      <c r="CH249" s="18" t="str">
        <f t="shared" si="175"/>
        <v/>
      </c>
      <c r="CI249" s="18" t="str">
        <f t="shared" si="176"/>
        <v/>
      </c>
      <c r="CL249"/>
      <c r="CO249" s="458">
        <f t="shared" si="177"/>
        <v>0</v>
      </c>
      <c r="CP249" s="459">
        <f t="shared" si="178"/>
        <v>0</v>
      </c>
      <c r="CQ249" s="459">
        <f t="shared" si="179"/>
        <v>0</v>
      </c>
      <c r="CR249" s="459">
        <f t="shared" si="180"/>
        <v>0</v>
      </c>
      <c r="CS249" s="459">
        <f t="shared" si="180"/>
        <v>0</v>
      </c>
      <c r="CT249" s="459">
        <f t="shared" si="181"/>
        <v>0</v>
      </c>
      <c r="CU249" s="459">
        <f t="shared" si="182"/>
        <v>0</v>
      </c>
      <c r="CV249" s="459">
        <f t="shared" si="183"/>
        <v>0</v>
      </c>
      <c r="CW249" s="459">
        <f t="shared" si="184"/>
        <v>0</v>
      </c>
    </row>
    <row r="250" spans="1:103" s="56" customFormat="1" x14ac:dyDescent="0.25">
      <c r="A250" s="3037"/>
      <c r="B250" s="377" t="s">
        <v>218</v>
      </c>
      <c r="C250" s="378">
        <f t="shared" si="167"/>
        <v>0</v>
      </c>
      <c r="D250" s="379">
        <f t="shared" si="168"/>
        <v>0</v>
      </c>
      <c r="E250" s="380">
        <f t="shared" si="168"/>
        <v>0</v>
      </c>
      <c r="F250" s="45"/>
      <c r="G250" s="48"/>
      <c r="H250" s="45"/>
      <c r="I250" s="48"/>
      <c r="J250" s="45"/>
      <c r="K250" s="48"/>
      <c r="L250" s="45"/>
      <c r="M250" s="48"/>
      <c r="N250" s="45"/>
      <c r="O250" s="48"/>
      <c r="P250" s="45"/>
      <c r="Q250" s="48"/>
      <c r="R250" s="45"/>
      <c r="S250" s="48"/>
      <c r="T250" s="45"/>
      <c r="U250" s="48"/>
      <c r="V250" s="45"/>
      <c r="W250" s="48"/>
      <c r="X250" s="45"/>
      <c r="Y250" s="48"/>
      <c r="Z250" s="45"/>
      <c r="AA250" s="48"/>
      <c r="AB250" s="45"/>
      <c r="AC250" s="48"/>
      <c r="AD250" s="45"/>
      <c r="AE250" s="48"/>
      <c r="AF250" s="45"/>
      <c r="AG250" s="48"/>
      <c r="AH250" s="45"/>
      <c r="AI250" s="48"/>
      <c r="AJ250" s="45"/>
      <c r="AK250" s="48"/>
      <c r="AL250" s="45"/>
      <c r="AM250" s="333"/>
      <c r="AN250" s="105"/>
      <c r="AO250" s="47"/>
      <c r="AP250" s="286"/>
      <c r="AQ250" s="715"/>
      <c r="AR250" s="716"/>
      <c r="AS250" s="91"/>
      <c r="AT250" s="716"/>
      <c r="AU250" s="715"/>
      <c r="AV250" s="716"/>
      <c r="AW250" s="715"/>
      <c r="AX250" s="716"/>
      <c r="AY250" s="56" t="str">
        <f t="shared" si="185"/>
        <v/>
      </c>
      <c r="CA250" s="18" t="str">
        <f t="shared" si="186"/>
        <v/>
      </c>
      <c r="CB250" s="18" t="str">
        <f t="shared" si="169"/>
        <v/>
      </c>
      <c r="CC250" s="18" t="str">
        <f t="shared" si="170"/>
        <v/>
      </c>
      <c r="CD250" s="18" t="str">
        <f t="shared" si="171"/>
        <v/>
      </c>
      <c r="CE250" s="18" t="str">
        <f t="shared" si="172"/>
        <v/>
      </c>
      <c r="CF250" s="18" t="str">
        <f t="shared" si="173"/>
        <v/>
      </c>
      <c r="CG250" s="18" t="str">
        <f t="shared" si="174"/>
        <v/>
      </c>
      <c r="CH250" s="18" t="str">
        <f t="shared" si="175"/>
        <v/>
      </c>
      <c r="CI250" s="18" t="str">
        <f t="shared" si="176"/>
        <v/>
      </c>
      <c r="CL250"/>
      <c r="CO250" s="458">
        <f t="shared" si="177"/>
        <v>0</v>
      </c>
      <c r="CP250" s="459">
        <f t="shared" si="178"/>
        <v>0</v>
      </c>
      <c r="CQ250" s="459">
        <f t="shared" si="179"/>
        <v>0</v>
      </c>
      <c r="CR250" s="459">
        <f t="shared" si="180"/>
        <v>0</v>
      </c>
      <c r="CS250" s="459">
        <f t="shared" si="180"/>
        <v>0</v>
      </c>
      <c r="CT250" s="459">
        <f t="shared" si="181"/>
        <v>0</v>
      </c>
      <c r="CU250" s="459">
        <f t="shared" si="182"/>
        <v>0</v>
      </c>
      <c r="CV250" s="459">
        <f t="shared" si="183"/>
        <v>0</v>
      </c>
      <c r="CW250" s="459">
        <f t="shared" si="184"/>
        <v>0</v>
      </c>
    </row>
    <row r="251" spans="1:103" x14ac:dyDescent="0.25">
      <c r="A251" s="3364" t="s">
        <v>220</v>
      </c>
      <c r="B251" s="897" t="s">
        <v>217</v>
      </c>
      <c r="C251" s="898">
        <f>SUM(D251+E251)</f>
        <v>0</v>
      </c>
      <c r="D251" s="703">
        <f t="shared" ref="D251:E259" si="187">SUM(F251+H251+J251+L251+N251+P251+R251+T251+V251+X251+Z251+AB251+AD251+AF251+AH251+AJ251+AL251)</f>
        <v>0</v>
      </c>
      <c r="E251" s="897">
        <f t="shared" si="187"/>
        <v>0</v>
      </c>
      <c r="F251" s="865"/>
      <c r="G251" s="866"/>
      <c r="H251" s="865"/>
      <c r="I251" s="866"/>
      <c r="J251" s="865"/>
      <c r="K251" s="866"/>
      <c r="L251" s="865"/>
      <c r="M251" s="866"/>
      <c r="N251" s="865"/>
      <c r="O251" s="866"/>
      <c r="P251" s="865"/>
      <c r="Q251" s="866"/>
      <c r="R251" s="865"/>
      <c r="S251" s="866"/>
      <c r="T251" s="865"/>
      <c r="U251" s="866"/>
      <c r="V251" s="865"/>
      <c r="W251" s="866"/>
      <c r="X251" s="865"/>
      <c r="Y251" s="866"/>
      <c r="Z251" s="865"/>
      <c r="AA251" s="866"/>
      <c r="AB251" s="865"/>
      <c r="AC251" s="866"/>
      <c r="AD251" s="865"/>
      <c r="AE251" s="866"/>
      <c r="AF251" s="865"/>
      <c r="AG251" s="866"/>
      <c r="AH251" s="865"/>
      <c r="AI251" s="866"/>
      <c r="AJ251" s="865"/>
      <c r="AK251" s="866"/>
      <c r="AL251" s="865"/>
      <c r="AM251" s="867"/>
      <c r="AN251" s="868"/>
      <c r="AO251" s="914"/>
      <c r="AP251" s="869"/>
      <c r="AQ251" s="914"/>
      <c r="AR251" s="866"/>
      <c r="AS251" s="865"/>
      <c r="AT251" s="866"/>
      <c r="AU251" s="914"/>
      <c r="AV251" s="866"/>
      <c r="AW251" s="914"/>
      <c r="AX251" s="866"/>
      <c r="AY251" s="56" t="str">
        <f t="shared" si="185"/>
        <v/>
      </c>
      <c r="AZ251" s="56"/>
      <c r="BA251" s="56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6"/>
      <c r="BM251" s="56"/>
      <c r="BN251" s="56"/>
      <c r="BO251" s="56"/>
      <c r="CA251" s="18" t="str">
        <f t="shared" si="186"/>
        <v/>
      </c>
      <c r="CB251" s="18" t="str">
        <f t="shared" si="169"/>
        <v/>
      </c>
      <c r="CC251" s="18" t="str">
        <f t="shared" si="170"/>
        <v/>
      </c>
      <c r="CD251" s="18" t="str">
        <f t="shared" si="171"/>
        <v/>
      </c>
      <c r="CE251" s="18" t="str">
        <f t="shared" si="172"/>
        <v/>
      </c>
      <c r="CF251" s="18" t="str">
        <f t="shared" si="173"/>
        <v/>
      </c>
      <c r="CG251" s="18" t="str">
        <f t="shared" si="174"/>
        <v/>
      </c>
      <c r="CH251" s="18" t="str">
        <f t="shared" si="175"/>
        <v/>
      </c>
      <c r="CI251" s="18" t="str">
        <f t="shared" si="176"/>
        <v/>
      </c>
      <c r="CJ251" s="56"/>
      <c r="CK251" s="56"/>
      <c r="CM251" s="56"/>
      <c r="CN251" s="56"/>
      <c r="CO251" s="458">
        <f t="shared" si="177"/>
        <v>0</v>
      </c>
      <c r="CP251" s="459">
        <f t="shared" si="178"/>
        <v>0</v>
      </c>
      <c r="CQ251" s="459">
        <f t="shared" si="179"/>
        <v>0</v>
      </c>
      <c r="CR251" s="459">
        <f t="shared" si="180"/>
        <v>0</v>
      </c>
      <c r="CS251" s="459">
        <f t="shared" si="180"/>
        <v>0</v>
      </c>
      <c r="CT251" s="459">
        <f t="shared" si="181"/>
        <v>0</v>
      </c>
      <c r="CU251" s="459">
        <f t="shared" si="182"/>
        <v>0</v>
      </c>
      <c r="CV251" s="459">
        <f t="shared" si="183"/>
        <v>0</v>
      </c>
      <c r="CW251" s="459">
        <f t="shared" si="184"/>
        <v>0</v>
      </c>
    </row>
    <row r="252" spans="1:103" x14ac:dyDescent="0.25">
      <c r="A252" s="3037"/>
      <c r="B252" s="377" t="s">
        <v>218</v>
      </c>
      <c r="C252" s="416">
        <f>SUM(D252+E252)</f>
        <v>0</v>
      </c>
      <c r="D252" s="417">
        <f t="shared" si="187"/>
        <v>0</v>
      </c>
      <c r="E252" s="377">
        <f t="shared" si="187"/>
        <v>0</v>
      </c>
      <c r="F252" s="30"/>
      <c r="G252" s="37"/>
      <c r="H252" s="30"/>
      <c r="I252" s="37"/>
      <c r="J252" s="30"/>
      <c r="K252" s="37"/>
      <c r="L252" s="30"/>
      <c r="M252" s="37"/>
      <c r="N252" s="30"/>
      <c r="O252" s="37"/>
      <c r="P252" s="30"/>
      <c r="Q252" s="37"/>
      <c r="R252" s="30"/>
      <c r="S252" s="37"/>
      <c r="T252" s="30"/>
      <c r="U252" s="37"/>
      <c r="V252" s="30"/>
      <c r="W252" s="37"/>
      <c r="X252" s="30"/>
      <c r="Y252" s="37"/>
      <c r="Z252" s="30"/>
      <c r="AA252" s="37"/>
      <c r="AB252" s="30"/>
      <c r="AC252" s="37"/>
      <c r="AD252" s="30"/>
      <c r="AE252" s="37"/>
      <c r="AF252" s="30"/>
      <c r="AG252" s="37"/>
      <c r="AH252" s="30"/>
      <c r="AI252" s="37"/>
      <c r="AJ252" s="49"/>
      <c r="AK252" s="52"/>
      <c r="AL252" s="45"/>
      <c r="AM252" s="333"/>
      <c r="AN252" s="105"/>
      <c r="AO252" s="47"/>
      <c r="AP252" s="286"/>
      <c r="AQ252" s="715"/>
      <c r="AR252" s="716"/>
      <c r="AS252" s="91"/>
      <c r="AT252" s="716"/>
      <c r="AU252" s="715"/>
      <c r="AV252" s="716"/>
      <c r="AW252" s="715"/>
      <c r="AX252" s="716"/>
      <c r="AY252" s="56" t="str">
        <f t="shared" si="185"/>
        <v/>
      </c>
      <c r="AZ252" s="56"/>
      <c r="BA252" s="56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6"/>
      <c r="BM252" s="56"/>
      <c r="BN252" s="56"/>
      <c r="BO252" s="56"/>
      <c r="CA252" s="18" t="str">
        <f t="shared" si="186"/>
        <v/>
      </c>
      <c r="CB252" s="18" t="str">
        <f t="shared" si="169"/>
        <v/>
      </c>
      <c r="CC252" s="18" t="str">
        <f t="shared" si="170"/>
        <v/>
      </c>
      <c r="CD252" s="18" t="str">
        <f t="shared" si="171"/>
        <v/>
      </c>
      <c r="CE252" s="18" t="str">
        <f t="shared" si="172"/>
        <v/>
      </c>
      <c r="CF252" s="18" t="str">
        <f t="shared" si="173"/>
        <v/>
      </c>
      <c r="CG252" s="18" t="str">
        <f t="shared" si="174"/>
        <v/>
      </c>
      <c r="CH252" s="18" t="str">
        <f t="shared" si="175"/>
        <v/>
      </c>
      <c r="CI252" s="18" t="str">
        <f t="shared" si="176"/>
        <v/>
      </c>
      <c r="CJ252" s="56"/>
      <c r="CK252" s="56"/>
      <c r="CM252" s="56"/>
      <c r="CN252" s="56"/>
      <c r="CO252" s="458">
        <f t="shared" si="177"/>
        <v>0</v>
      </c>
      <c r="CP252" s="459">
        <f t="shared" si="178"/>
        <v>0</v>
      </c>
      <c r="CQ252" s="459">
        <f t="shared" si="179"/>
        <v>0</v>
      </c>
      <c r="CR252" s="459">
        <f t="shared" si="180"/>
        <v>0</v>
      </c>
      <c r="CS252" s="459">
        <f t="shared" si="180"/>
        <v>0</v>
      </c>
      <c r="CT252" s="459">
        <f t="shared" si="181"/>
        <v>0</v>
      </c>
      <c r="CU252" s="459">
        <f t="shared" si="182"/>
        <v>0</v>
      </c>
      <c r="CV252" s="459">
        <f t="shared" si="183"/>
        <v>0</v>
      </c>
      <c r="CW252" s="459">
        <f t="shared" si="184"/>
        <v>0</v>
      </c>
    </row>
    <row r="253" spans="1:103" x14ac:dyDescent="0.25">
      <c r="A253" s="3374" t="s">
        <v>221</v>
      </c>
      <c r="B253" s="3375"/>
      <c r="C253" s="926">
        <f t="shared" ref="C253:C292" si="188">SUM(D253+E253)</f>
        <v>1</v>
      </c>
      <c r="D253" s="886">
        <f t="shared" si="187"/>
        <v>0</v>
      </c>
      <c r="E253" s="899">
        <f t="shared" si="187"/>
        <v>1</v>
      </c>
      <c r="F253" s="887"/>
      <c r="G253" s="889"/>
      <c r="H253" s="887">
        <v>0</v>
      </c>
      <c r="I253" s="889">
        <v>0</v>
      </c>
      <c r="J253" s="887">
        <v>0</v>
      </c>
      <c r="K253" s="889">
        <v>1</v>
      </c>
      <c r="L253" s="887">
        <v>0</v>
      </c>
      <c r="M253" s="889">
        <v>0</v>
      </c>
      <c r="N253" s="887">
        <v>0</v>
      </c>
      <c r="O253" s="889">
        <v>0</v>
      </c>
      <c r="P253" s="887">
        <v>0</v>
      </c>
      <c r="Q253" s="889">
        <v>0</v>
      </c>
      <c r="R253" s="887">
        <v>0</v>
      </c>
      <c r="S253" s="889">
        <v>0</v>
      </c>
      <c r="T253" s="887">
        <v>0</v>
      </c>
      <c r="U253" s="889">
        <v>0</v>
      </c>
      <c r="V253" s="887">
        <v>0</v>
      </c>
      <c r="W253" s="889">
        <v>0</v>
      </c>
      <c r="X253" s="887">
        <v>0</v>
      </c>
      <c r="Y253" s="889">
        <v>0</v>
      </c>
      <c r="Z253" s="887">
        <v>0</v>
      </c>
      <c r="AA253" s="889">
        <v>0</v>
      </c>
      <c r="AB253" s="887">
        <v>0</v>
      </c>
      <c r="AC253" s="889">
        <v>0</v>
      </c>
      <c r="AD253" s="887">
        <v>0</v>
      </c>
      <c r="AE253" s="889">
        <v>0</v>
      </c>
      <c r="AF253" s="887">
        <v>0</v>
      </c>
      <c r="AG253" s="889">
        <v>0</v>
      </c>
      <c r="AH253" s="887">
        <v>0</v>
      </c>
      <c r="AI253" s="889">
        <v>0</v>
      </c>
      <c r="AJ253" s="887">
        <v>0</v>
      </c>
      <c r="AK253" s="889">
        <v>0</v>
      </c>
      <c r="AL253" s="865">
        <v>0</v>
      </c>
      <c r="AM253" s="867">
        <v>0</v>
      </c>
      <c r="AN253" s="868">
        <v>0</v>
      </c>
      <c r="AO253" s="914">
        <v>0</v>
      </c>
      <c r="AP253" s="869">
        <v>1</v>
      </c>
      <c r="AQ253" s="921">
        <v>0</v>
      </c>
      <c r="AR253" s="889">
        <v>0</v>
      </c>
      <c r="AS253" s="887">
        <v>0</v>
      </c>
      <c r="AT253" s="889">
        <v>0</v>
      </c>
      <c r="AU253" s="921">
        <v>0</v>
      </c>
      <c r="AV253" s="889">
        <v>1</v>
      </c>
      <c r="AW253" s="921">
        <v>0</v>
      </c>
      <c r="AX253" s="889">
        <v>0</v>
      </c>
      <c r="AY253" s="56" t="str">
        <f t="shared" si="185"/>
        <v/>
      </c>
      <c r="AZ253" s="56"/>
      <c r="BA253" s="56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6"/>
      <c r="BM253" s="56"/>
      <c r="BN253" s="56"/>
      <c r="BO253" s="56"/>
      <c r="CA253" s="18" t="str">
        <f t="shared" si="186"/>
        <v/>
      </c>
      <c r="CB253" s="18" t="str">
        <f t="shared" si="169"/>
        <v/>
      </c>
      <c r="CC253" s="18" t="str">
        <f t="shared" si="170"/>
        <v/>
      </c>
      <c r="CD253" s="18" t="str">
        <f t="shared" si="171"/>
        <v/>
      </c>
      <c r="CE253" s="18" t="str">
        <f t="shared" si="172"/>
        <v/>
      </c>
      <c r="CF253" s="18" t="str">
        <f t="shared" si="173"/>
        <v/>
      </c>
      <c r="CG253" s="18" t="str">
        <f t="shared" si="174"/>
        <v/>
      </c>
      <c r="CH253" s="18" t="str">
        <f t="shared" si="175"/>
        <v/>
      </c>
      <c r="CI253" s="18" t="str">
        <f t="shared" si="176"/>
        <v/>
      </c>
      <c r="CJ253" s="56"/>
      <c r="CK253" s="56"/>
      <c r="CM253" s="56"/>
      <c r="CN253" s="56"/>
      <c r="CO253" s="458">
        <f t="shared" si="177"/>
        <v>0</v>
      </c>
      <c r="CP253" s="459">
        <f t="shared" si="178"/>
        <v>0</v>
      </c>
      <c r="CQ253" s="459">
        <f t="shared" si="179"/>
        <v>0</v>
      </c>
      <c r="CR253" s="459">
        <f t="shared" si="180"/>
        <v>0</v>
      </c>
      <c r="CS253" s="459">
        <f t="shared" si="180"/>
        <v>0</v>
      </c>
      <c r="CT253" s="459">
        <f t="shared" si="181"/>
        <v>0</v>
      </c>
      <c r="CU253" s="459">
        <f t="shared" si="182"/>
        <v>0</v>
      </c>
      <c r="CV253" s="459">
        <f t="shared" si="183"/>
        <v>0</v>
      </c>
      <c r="CW253" s="459">
        <f t="shared" si="184"/>
        <v>0</v>
      </c>
    </row>
    <row r="254" spans="1:103" x14ac:dyDescent="0.25">
      <c r="A254" s="3364" t="s">
        <v>222</v>
      </c>
      <c r="B254" s="897" t="s">
        <v>223</v>
      </c>
      <c r="C254" s="898">
        <f t="shared" si="188"/>
        <v>1</v>
      </c>
      <c r="D254" s="703">
        <f>SUM(H254+J254+L254+N254+P254+R254+T254+V254+X254+Z254+AB254+AD254+AF254+AH254+AJ254+AL254)</f>
        <v>0</v>
      </c>
      <c r="E254" s="897">
        <f>SUM(I254+K254+M254+O254+Q254+S254+U254+W254+Y254+AA254+AC254+AE254+AG254+AI254+AK254+AM254)</f>
        <v>1</v>
      </c>
      <c r="F254" s="900"/>
      <c r="G254" s="901"/>
      <c r="H254" s="865">
        <v>0</v>
      </c>
      <c r="I254" s="866">
        <v>0</v>
      </c>
      <c r="J254" s="865">
        <v>0</v>
      </c>
      <c r="K254" s="866">
        <v>1</v>
      </c>
      <c r="L254" s="865">
        <v>0</v>
      </c>
      <c r="M254" s="866">
        <v>0</v>
      </c>
      <c r="N254" s="865">
        <v>0</v>
      </c>
      <c r="O254" s="866">
        <v>0</v>
      </c>
      <c r="P254" s="865">
        <v>0</v>
      </c>
      <c r="Q254" s="866">
        <v>0</v>
      </c>
      <c r="R254" s="865">
        <v>0</v>
      </c>
      <c r="S254" s="866">
        <v>0</v>
      </c>
      <c r="T254" s="865">
        <v>0</v>
      </c>
      <c r="U254" s="866">
        <v>0</v>
      </c>
      <c r="V254" s="865">
        <v>0</v>
      </c>
      <c r="W254" s="866">
        <v>0</v>
      </c>
      <c r="X254" s="865">
        <v>0</v>
      </c>
      <c r="Y254" s="866">
        <v>0</v>
      </c>
      <c r="Z254" s="865">
        <v>0</v>
      </c>
      <c r="AA254" s="866">
        <v>0</v>
      </c>
      <c r="AB254" s="865">
        <v>0</v>
      </c>
      <c r="AC254" s="866">
        <v>0</v>
      </c>
      <c r="AD254" s="865">
        <v>0</v>
      </c>
      <c r="AE254" s="866">
        <v>0</v>
      </c>
      <c r="AF254" s="865">
        <v>0</v>
      </c>
      <c r="AG254" s="866">
        <v>0</v>
      </c>
      <c r="AH254" s="865">
        <v>0</v>
      </c>
      <c r="AI254" s="866">
        <v>0</v>
      </c>
      <c r="AJ254" s="865">
        <v>0</v>
      </c>
      <c r="AK254" s="866">
        <v>0</v>
      </c>
      <c r="AL254" s="865">
        <v>0</v>
      </c>
      <c r="AM254" s="867">
        <v>0</v>
      </c>
      <c r="AN254" s="868">
        <v>0</v>
      </c>
      <c r="AO254" s="914">
        <v>0</v>
      </c>
      <c r="AP254" s="869">
        <v>1</v>
      </c>
      <c r="AQ254" s="914">
        <v>0</v>
      </c>
      <c r="AR254" s="866">
        <v>0</v>
      </c>
      <c r="AS254" s="865">
        <v>0</v>
      </c>
      <c r="AT254" s="866">
        <v>0</v>
      </c>
      <c r="AU254" s="914">
        <v>0</v>
      </c>
      <c r="AV254" s="866">
        <v>1</v>
      </c>
      <c r="AW254" s="914">
        <v>0</v>
      </c>
      <c r="AX254" s="866">
        <v>0</v>
      </c>
      <c r="AY254" s="56" t="str">
        <f t="shared" si="185"/>
        <v/>
      </c>
      <c r="AZ254" s="56"/>
      <c r="BA254" s="56"/>
      <c r="BB254" s="56"/>
      <c r="BC254" s="56"/>
      <c r="BD254" s="56"/>
      <c r="BE254" s="56"/>
      <c r="BF254" s="56"/>
      <c r="BG254" s="56"/>
      <c r="BH254" s="56"/>
      <c r="BI254" s="56"/>
      <c r="BJ254" s="56"/>
      <c r="BK254" s="56"/>
      <c r="BL254" s="56"/>
      <c r="BM254" s="56"/>
      <c r="BN254" s="56"/>
      <c r="BO254" s="56"/>
      <c r="CA254" s="18" t="str">
        <f t="shared" si="186"/>
        <v/>
      </c>
      <c r="CB254" s="18" t="str">
        <f t="shared" si="169"/>
        <v/>
      </c>
      <c r="CC254" s="18" t="str">
        <f t="shared" si="170"/>
        <v/>
      </c>
      <c r="CD254" s="18" t="str">
        <f t="shared" si="171"/>
        <v/>
      </c>
      <c r="CE254" s="18" t="str">
        <f t="shared" si="172"/>
        <v/>
      </c>
      <c r="CF254" s="18" t="str">
        <f t="shared" si="173"/>
        <v/>
      </c>
      <c r="CG254" s="18" t="str">
        <f t="shared" si="174"/>
        <v/>
      </c>
      <c r="CH254" s="18" t="str">
        <f t="shared" si="175"/>
        <v/>
      </c>
      <c r="CI254" s="18" t="str">
        <f t="shared" si="176"/>
        <v/>
      </c>
      <c r="CJ254" s="56"/>
      <c r="CK254" s="56"/>
      <c r="CM254" s="56"/>
      <c r="CN254" s="56"/>
      <c r="CO254" s="458">
        <f t="shared" si="177"/>
        <v>0</v>
      </c>
      <c r="CP254" s="459">
        <f t="shared" si="178"/>
        <v>0</v>
      </c>
      <c r="CQ254" s="459">
        <f t="shared" si="179"/>
        <v>0</v>
      </c>
      <c r="CR254" s="459">
        <f t="shared" si="180"/>
        <v>0</v>
      </c>
      <c r="CS254" s="459">
        <f t="shared" si="180"/>
        <v>0</v>
      </c>
      <c r="CT254" s="459">
        <f t="shared" si="181"/>
        <v>0</v>
      </c>
      <c r="CU254" s="459">
        <f t="shared" si="182"/>
        <v>0</v>
      </c>
      <c r="CV254" s="459">
        <f t="shared" si="183"/>
        <v>0</v>
      </c>
      <c r="CW254" s="459">
        <f t="shared" si="184"/>
        <v>0</v>
      </c>
    </row>
    <row r="255" spans="1:103" x14ac:dyDescent="0.25">
      <c r="A255" s="3037"/>
      <c r="B255" s="377" t="s">
        <v>224</v>
      </c>
      <c r="C255" s="902">
        <f t="shared" si="188"/>
        <v>1</v>
      </c>
      <c r="D255" s="388">
        <f>SUM(H255+J255+L255+N255+P255+R255+T255+V255+X255+Z255+AB255+AD255+AF255+AH255+AJ255+AL255)</f>
        <v>0</v>
      </c>
      <c r="E255" s="369">
        <f>SUM(I255+K255+M255+O255+Q255+S255+U255+W255+Y255+AA255+AC255+AE255+AG255+AI255+AK255+AM255)</f>
        <v>1</v>
      </c>
      <c r="F255" s="903"/>
      <c r="G255" s="389"/>
      <c r="H255" s="770">
        <v>0</v>
      </c>
      <c r="I255" s="85">
        <v>0</v>
      </c>
      <c r="J255" s="770">
        <v>0</v>
      </c>
      <c r="K255" s="85">
        <v>1</v>
      </c>
      <c r="L255" s="770">
        <v>0</v>
      </c>
      <c r="M255" s="85">
        <v>0</v>
      </c>
      <c r="N255" s="770">
        <v>0</v>
      </c>
      <c r="O255" s="85">
        <v>0</v>
      </c>
      <c r="P255" s="770">
        <v>0</v>
      </c>
      <c r="Q255" s="85">
        <v>0</v>
      </c>
      <c r="R255" s="770">
        <v>0</v>
      </c>
      <c r="S255" s="85">
        <v>0</v>
      </c>
      <c r="T255" s="770">
        <v>0</v>
      </c>
      <c r="U255" s="85">
        <v>0</v>
      </c>
      <c r="V255" s="770">
        <v>0</v>
      </c>
      <c r="W255" s="85">
        <v>0</v>
      </c>
      <c r="X255" s="770">
        <v>0</v>
      </c>
      <c r="Y255" s="85">
        <v>0</v>
      </c>
      <c r="Z255" s="770">
        <v>0</v>
      </c>
      <c r="AA255" s="85">
        <v>0</v>
      </c>
      <c r="AB255" s="770">
        <v>0</v>
      </c>
      <c r="AC255" s="85">
        <v>0</v>
      </c>
      <c r="AD255" s="770">
        <v>0</v>
      </c>
      <c r="AE255" s="85">
        <v>0</v>
      </c>
      <c r="AF255" s="770">
        <v>0</v>
      </c>
      <c r="AG255" s="85">
        <v>0</v>
      </c>
      <c r="AH255" s="770">
        <v>0</v>
      </c>
      <c r="AI255" s="85">
        <v>0</v>
      </c>
      <c r="AJ255" s="91">
        <v>0</v>
      </c>
      <c r="AK255" s="716">
        <v>0</v>
      </c>
      <c r="AL255" s="45">
        <v>0</v>
      </c>
      <c r="AM255" s="333">
        <v>0</v>
      </c>
      <c r="AN255" s="105">
        <v>0</v>
      </c>
      <c r="AO255" s="47">
        <v>0</v>
      </c>
      <c r="AP255" s="286">
        <v>1</v>
      </c>
      <c r="AQ255" s="715">
        <v>0</v>
      </c>
      <c r="AR255" s="716">
        <v>0</v>
      </c>
      <c r="AS255" s="91">
        <v>0</v>
      </c>
      <c r="AT255" s="716">
        <v>0</v>
      </c>
      <c r="AU255" s="715">
        <v>0</v>
      </c>
      <c r="AV255" s="716">
        <v>1</v>
      </c>
      <c r="AW255" s="715">
        <v>0</v>
      </c>
      <c r="AX255" s="716">
        <v>0</v>
      </c>
      <c r="AY255" s="56" t="str">
        <f t="shared" si="185"/>
        <v/>
      </c>
      <c r="AZ255" s="56"/>
      <c r="BA255" s="56"/>
      <c r="BB255" s="56"/>
      <c r="BC255" s="56"/>
      <c r="BD255" s="56"/>
      <c r="BE255" s="56"/>
      <c r="BF255" s="56"/>
      <c r="BG255" s="56"/>
      <c r="BH255" s="56"/>
      <c r="BI255" s="56"/>
      <c r="BJ255" s="56"/>
      <c r="BK255" s="56"/>
      <c r="BL255" s="56"/>
      <c r="BM255" s="56"/>
      <c r="BN255" s="56"/>
      <c r="BO255" s="56"/>
      <c r="CA255" s="18" t="str">
        <f t="shared" si="186"/>
        <v/>
      </c>
      <c r="CB255" s="18" t="str">
        <f t="shared" si="169"/>
        <v/>
      </c>
      <c r="CC255" s="18" t="str">
        <f t="shared" si="170"/>
        <v/>
      </c>
      <c r="CD255" s="18" t="str">
        <f t="shared" si="171"/>
        <v/>
      </c>
      <c r="CE255" s="18" t="str">
        <f t="shared" si="172"/>
        <v/>
      </c>
      <c r="CF255" s="18" t="str">
        <f t="shared" si="173"/>
        <v/>
      </c>
      <c r="CG255" s="18" t="str">
        <f t="shared" si="174"/>
        <v/>
      </c>
      <c r="CH255" s="18" t="str">
        <f t="shared" si="175"/>
        <v/>
      </c>
      <c r="CI255" s="18" t="str">
        <f t="shared" si="176"/>
        <v/>
      </c>
      <c r="CJ255" s="56"/>
      <c r="CK255" s="56"/>
      <c r="CM255" s="56"/>
      <c r="CN255" s="56"/>
      <c r="CO255" s="458">
        <f t="shared" si="177"/>
        <v>0</v>
      </c>
      <c r="CP255" s="459">
        <f t="shared" si="178"/>
        <v>0</v>
      </c>
      <c r="CQ255" s="459">
        <f t="shared" si="179"/>
        <v>0</v>
      </c>
      <c r="CR255" s="459">
        <f t="shared" si="180"/>
        <v>0</v>
      </c>
      <c r="CS255" s="459">
        <f t="shared" si="180"/>
        <v>0</v>
      </c>
      <c r="CT255" s="459">
        <f t="shared" si="181"/>
        <v>0</v>
      </c>
      <c r="CU255" s="459">
        <f t="shared" si="182"/>
        <v>0</v>
      </c>
      <c r="CV255" s="459">
        <f t="shared" si="183"/>
        <v>0</v>
      </c>
      <c r="CW255" s="459">
        <f t="shared" si="184"/>
        <v>0</v>
      </c>
    </row>
    <row r="256" spans="1:103" s="56" customFormat="1" x14ac:dyDescent="0.25">
      <c r="A256" s="904" t="s">
        <v>225</v>
      </c>
      <c r="B256" s="905"/>
      <c r="C256" s="906">
        <f t="shared" si="188"/>
        <v>7</v>
      </c>
      <c r="D256" s="907">
        <f t="shared" si="187"/>
        <v>3</v>
      </c>
      <c r="E256" s="908">
        <f t="shared" si="187"/>
        <v>4</v>
      </c>
      <c r="F256" s="927"/>
      <c r="G256" s="928"/>
      <c r="H256" s="927">
        <v>0</v>
      </c>
      <c r="I256" s="928">
        <v>1</v>
      </c>
      <c r="J256" s="927">
        <v>0</v>
      </c>
      <c r="K256" s="928">
        <v>1</v>
      </c>
      <c r="L256" s="927">
        <v>1</v>
      </c>
      <c r="M256" s="928">
        <v>1</v>
      </c>
      <c r="N256" s="927">
        <v>0</v>
      </c>
      <c r="O256" s="928">
        <v>0</v>
      </c>
      <c r="P256" s="927">
        <v>0</v>
      </c>
      <c r="Q256" s="928">
        <v>0</v>
      </c>
      <c r="R256" s="927">
        <v>0</v>
      </c>
      <c r="S256" s="928">
        <v>0</v>
      </c>
      <c r="T256" s="927">
        <v>1</v>
      </c>
      <c r="U256" s="928">
        <v>0</v>
      </c>
      <c r="V256" s="927">
        <v>0</v>
      </c>
      <c r="W256" s="928">
        <v>0</v>
      </c>
      <c r="X256" s="927">
        <v>0</v>
      </c>
      <c r="Y256" s="928">
        <v>0</v>
      </c>
      <c r="Z256" s="927">
        <v>0</v>
      </c>
      <c r="AA256" s="928">
        <v>0</v>
      </c>
      <c r="AB256" s="927">
        <v>0</v>
      </c>
      <c r="AC256" s="928">
        <v>1</v>
      </c>
      <c r="AD256" s="927">
        <v>0</v>
      </c>
      <c r="AE256" s="928">
        <v>0</v>
      </c>
      <c r="AF256" s="927">
        <v>1</v>
      </c>
      <c r="AG256" s="928">
        <v>0</v>
      </c>
      <c r="AH256" s="927">
        <v>0</v>
      </c>
      <c r="AI256" s="928">
        <v>0</v>
      </c>
      <c r="AJ256" s="927">
        <v>0</v>
      </c>
      <c r="AK256" s="928">
        <v>0</v>
      </c>
      <c r="AL256" s="865">
        <v>0</v>
      </c>
      <c r="AM256" s="867">
        <v>0</v>
      </c>
      <c r="AN256" s="868">
        <v>0</v>
      </c>
      <c r="AO256" s="914">
        <v>0</v>
      </c>
      <c r="AP256" s="869">
        <v>3</v>
      </c>
      <c r="AQ256" s="921">
        <v>0</v>
      </c>
      <c r="AR256" s="889">
        <v>0</v>
      </c>
      <c r="AS256" s="887">
        <v>0</v>
      </c>
      <c r="AT256" s="889">
        <v>0</v>
      </c>
      <c r="AU256" s="921">
        <v>0</v>
      </c>
      <c r="AV256" s="889">
        <v>1</v>
      </c>
      <c r="AW256" s="921">
        <v>0</v>
      </c>
      <c r="AX256" s="889">
        <v>0</v>
      </c>
      <c r="AY256" s="56" t="str">
        <f t="shared" si="185"/>
        <v/>
      </c>
      <c r="CA256" s="18" t="str">
        <f t="shared" si="186"/>
        <v/>
      </c>
      <c r="CB256" s="18" t="str">
        <f t="shared" si="169"/>
        <v/>
      </c>
      <c r="CC256" s="18" t="str">
        <f t="shared" si="170"/>
        <v/>
      </c>
      <c r="CD256" s="18" t="str">
        <f t="shared" si="171"/>
        <v/>
      </c>
      <c r="CE256" s="18" t="str">
        <f t="shared" si="172"/>
        <v/>
      </c>
      <c r="CF256" s="18" t="str">
        <f t="shared" si="173"/>
        <v/>
      </c>
      <c r="CG256" s="18" t="str">
        <f t="shared" si="174"/>
        <v/>
      </c>
      <c r="CH256" s="18" t="str">
        <f t="shared" si="175"/>
        <v/>
      </c>
      <c r="CI256" s="18" t="str">
        <f t="shared" si="176"/>
        <v/>
      </c>
      <c r="CL256"/>
      <c r="CO256" s="458">
        <f t="shared" si="177"/>
        <v>0</v>
      </c>
      <c r="CP256" s="459">
        <f t="shared" si="178"/>
        <v>0</v>
      </c>
      <c r="CQ256" s="459">
        <f t="shared" si="179"/>
        <v>0</v>
      </c>
      <c r="CR256" s="459">
        <f t="shared" si="180"/>
        <v>0</v>
      </c>
      <c r="CS256" s="459">
        <f t="shared" si="180"/>
        <v>0</v>
      </c>
      <c r="CT256" s="459">
        <f t="shared" si="181"/>
        <v>0</v>
      </c>
      <c r="CU256" s="459">
        <f t="shared" si="182"/>
        <v>0</v>
      </c>
      <c r="CV256" s="459">
        <f t="shared" si="183"/>
        <v>0</v>
      </c>
      <c r="CW256" s="459">
        <f t="shared" si="184"/>
        <v>0</v>
      </c>
    </row>
    <row r="257" spans="1:101" ht="15" customHeight="1" x14ac:dyDescent="0.25">
      <c r="A257" s="3364" t="s">
        <v>226</v>
      </c>
      <c r="B257" s="380" t="s">
        <v>227</v>
      </c>
      <c r="C257" s="378">
        <f t="shared" si="188"/>
        <v>0</v>
      </c>
      <c r="D257" s="379">
        <f t="shared" si="187"/>
        <v>0</v>
      </c>
      <c r="E257" s="380">
        <f t="shared" si="187"/>
        <v>0</v>
      </c>
      <c r="F257" s="45"/>
      <c r="G257" s="48"/>
      <c r="H257" s="45"/>
      <c r="I257" s="48"/>
      <c r="J257" s="45"/>
      <c r="K257" s="48"/>
      <c r="L257" s="45"/>
      <c r="M257" s="48"/>
      <c r="N257" s="45"/>
      <c r="O257" s="48"/>
      <c r="P257" s="45"/>
      <c r="Q257" s="48"/>
      <c r="R257" s="45"/>
      <c r="S257" s="48"/>
      <c r="T257" s="45"/>
      <c r="U257" s="48"/>
      <c r="V257" s="45"/>
      <c r="W257" s="48"/>
      <c r="X257" s="45"/>
      <c r="Y257" s="48"/>
      <c r="Z257" s="45"/>
      <c r="AA257" s="48"/>
      <c r="AB257" s="45"/>
      <c r="AC257" s="48"/>
      <c r="AD257" s="45"/>
      <c r="AE257" s="48"/>
      <c r="AF257" s="45"/>
      <c r="AG257" s="48"/>
      <c r="AH257" s="45"/>
      <c r="AI257" s="48"/>
      <c r="AJ257" s="45"/>
      <c r="AK257" s="48"/>
      <c r="AL257" s="865"/>
      <c r="AM257" s="867"/>
      <c r="AN257" s="868"/>
      <c r="AO257" s="914"/>
      <c r="AP257" s="869"/>
      <c r="AQ257" s="914"/>
      <c r="AR257" s="866"/>
      <c r="AS257" s="865"/>
      <c r="AT257" s="866"/>
      <c r="AU257" s="914"/>
      <c r="AV257" s="866"/>
      <c r="AW257" s="914"/>
      <c r="AX257" s="866"/>
      <c r="AY257" s="56" t="str">
        <f t="shared" si="185"/>
        <v/>
      </c>
      <c r="AZ257" s="56"/>
      <c r="BA257" s="56"/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CA257" s="18" t="str">
        <f t="shared" si="186"/>
        <v/>
      </c>
      <c r="CB257" s="18" t="str">
        <f t="shared" si="169"/>
        <v/>
      </c>
      <c r="CC257" s="18" t="str">
        <f t="shared" si="170"/>
        <v/>
      </c>
      <c r="CD257" s="18" t="str">
        <f t="shared" si="171"/>
        <v/>
      </c>
      <c r="CE257" s="18" t="str">
        <f t="shared" si="172"/>
        <v/>
      </c>
      <c r="CF257" s="18" t="str">
        <f t="shared" si="173"/>
        <v/>
      </c>
      <c r="CG257" s="18" t="str">
        <f t="shared" si="174"/>
        <v/>
      </c>
      <c r="CH257" s="18" t="str">
        <f t="shared" si="175"/>
        <v/>
      </c>
      <c r="CI257" s="18" t="str">
        <f t="shared" si="176"/>
        <v/>
      </c>
      <c r="CJ257" s="56"/>
      <c r="CK257" s="56"/>
      <c r="CM257" s="56"/>
      <c r="CN257" s="56"/>
      <c r="CO257" s="458">
        <f t="shared" si="177"/>
        <v>0</v>
      </c>
      <c r="CP257" s="459">
        <f t="shared" si="178"/>
        <v>0</v>
      </c>
      <c r="CQ257" s="459">
        <f t="shared" si="179"/>
        <v>0</v>
      </c>
      <c r="CR257" s="459">
        <f t="shared" si="180"/>
        <v>0</v>
      </c>
      <c r="CS257" s="459">
        <f t="shared" si="180"/>
        <v>0</v>
      </c>
      <c r="CT257" s="459">
        <f t="shared" si="181"/>
        <v>0</v>
      </c>
      <c r="CU257" s="459">
        <f t="shared" si="182"/>
        <v>0</v>
      </c>
      <c r="CV257" s="459">
        <f t="shared" si="183"/>
        <v>0</v>
      </c>
      <c r="CW257" s="459">
        <f t="shared" si="184"/>
        <v>0</v>
      </c>
    </row>
    <row r="258" spans="1:101" x14ac:dyDescent="0.25">
      <c r="A258" s="3307"/>
      <c r="B258" s="396" t="s">
        <v>228</v>
      </c>
      <c r="C258" s="397">
        <f t="shared" si="188"/>
        <v>0</v>
      </c>
      <c r="D258" s="398">
        <f t="shared" si="187"/>
        <v>0</v>
      </c>
      <c r="E258" s="396">
        <f t="shared" si="187"/>
        <v>0</v>
      </c>
      <c r="F258" s="22"/>
      <c r="G258" s="28"/>
      <c r="H258" s="22"/>
      <c r="I258" s="28"/>
      <c r="J258" s="22"/>
      <c r="K258" s="28"/>
      <c r="L258" s="22"/>
      <c r="M258" s="28"/>
      <c r="N258" s="22"/>
      <c r="O258" s="28"/>
      <c r="P258" s="22"/>
      <c r="Q258" s="28"/>
      <c r="R258" s="22"/>
      <c r="S258" s="28"/>
      <c r="T258" s="22"/>
      <c r="U258" s="28"/>
      <c r="V258" s="22"/>
      <c r="W258" s="28"/>
      <c r="X258" s="22"/>
      <c r="Y258" s="28"/>
      <c r="Z258" s="22"/>
      <c r="AA258" s="28"/>
      <c r="AB258" s="22"/>
      <c r="AC258" s="28"/>
      <c r="AD258" s="22"/>
      <c r="AE258" s="28"/>
      <c r="AF258" s="22"/>
      <c r="AG258" s="28"/>
      <c r="AH258" s="22"/>
      <c r="AI258" s="28"/>
      <c r="AJ258" s="22"/>
      <c r="AK258" s="28"/>
      <c r="AL258" s="22"/>
      <c r="AM258" s="216"/>
      <c r="AN258" s="27"/>
      <c r="AO258" s="23"/>
      <c r="AP258" s="213"/>
      <c r="AQ258" s="23"/>
      <c r="AR258" s="28"/>
      <c r="AS258" s="22"/>
      <c r="AT258" s="28"/>
      <c r="AU258" s="23"/>
      <c r="AV258" s="28"/>
      <c r="AW258" s="23"/>
      <c r="AX258" s="28"/>
      <c r="AY258" s="56" t="str">
        <f t="shared" si="185"/>
        <v/>
      </c>
      <c r="AZ258" s="56"/>
      <c r="BA258" s="56"/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6"/>
      <c r="BM258" s="56"/>
      <c r="BN258" s="56"/>
      <c r="BO258" s="56"/>
      <c r="CA258" s="18" t="str">
        <f t="shared" si="186"/>
        <v/>
      </c>
      <c r="CB258" s="18" t="str">
        <f t="shared" si="169"/>
        <v/>
      </c>
      <c r="CC258" s="18" t="str">
        <f t="shared" si="170"/>
        <v/>
      </c>
      <c r="CD258" s="18" t="str">
        <f t="shared" si="171"/>
        <v/>
      </c>
      <c r="CE258" s="18" t="str">
        <f t="shared" si="172"/>
        <v/>
      </c>
      <c r="CF258" s="18" t="str">
        <f t="shared" si="173"/>
        <v/>
      </c>
      <c r="CG258" s="18" t="str">
        <f t="shared" si="174"/>
        <v/>
      </c>
      <c r="CH258" s="18" t="str">
        <f t="shared" si="175"/>
        <v/>
      </c>
      <c r="CI258" s="18" t="str">
        <f t="shared" si="176"/>
        <v/>
      </c>
      <c r="CJ258" s="56"/>
      <c r="CK258" s="56"/>
      <c r="CM258" s="56"/>
      <c r="CN258" s="56"/>
      <c r="CO258" s="458">
        <f t="shared" si="177"/>
        <v>0</v>
      </c>
      <c r="CP258" s="459">
        <f t="shared" si="178"/>
        <v>0</v>
      </c>
      <c r="CQ258" s="459">
        <f t="shared" si="179"/>
        <v>0</v>
      </c>
      <c r="CR258" s="459">
        <f t="shared" si="180"/>
        <v>0</v>
      </c>
      <c r="CS258" s="459">
        <f t="shared" si="180"/>
        <v>0</v>
      </c>
      <c r="CT258" s="459">
        <f t="shared" si="181"/>
        <v>0</v>
      </c>
      <c r="CU258" s="459">
        <f t="shared" si="182"/>
        <v>0</v>
      </c>
      <c r="CV258" s="459">
        <f t="shared" si="183"/>
        <v>0</v>
      </c>
      <c r="CW258" s="459">
        <f t="shared" si="184"/>
        <v>0</v>
      </c>
    </row>
    <row r="259" spans="1:101" x14ac:dyDescent="0.25">
      <c r="A259" s="3307"/>
      <c r="B259" s="396" t="s">
        <v>229</v>
      </c>
      <c r="C259" s="397">
        <f t="shared" si="188"/>
        <v>0</v>
      </c>
      <c r="D259" s="398">
        <f t="shared" si="187"/>
        <v>0</v>
      </c>
      <c r="E259" s="396">
        <f>SUM(G259+I259+K259+M259+O259+Q259+S259+U259+W259+Y259+AA259+AC259+AE259+AG259+AI259+AK259+AM259)</f>
        <v>0</v>
      </c>
      <c r="F259" s="22"/>
      <c r="G259" s="28"/>
      <c r="H259" s="22"/>
      <c r="I259" s="28"/>
      <c r="J259" s="22"/>
      <c r="K259" s="28"/>
      <c r="L259" s="22"/>
      <c r="M259" s="28"/>
      <c r="N259" s="22"/>
      <c r="O259" s="28"/>
      <c r="P259" s="22"/>
      <c r="Q259" s="28"/>
      <c r="R259" s="22"/>
      <c r="S259" s="28"/>
      <c r="T259" s="22"/>
      <c r="U259" s="28"/>
      <c r="V259" s="22"/>
      <c r="W259" s="28"/>
      <c r="X259" s="22"/>
      <c r="Y259" s="28"/>
      <c r="Z259" s="22"/>
      <c r="AA259" s="28"/>
      <c r="AB259" s="22"/>
      <c r="AC259" s="28"/>
      <c r="AD259" s="22"/>
      <c r="AE259" s="28"/>
      <c r="AF259" s="22"/>
      <c r="AG259" s="28"/>
      <c r="AH259" s="22"/>
      <c r="AI259" s="28"/>
      <c r="AJ259" s="22"/>
      <c r="AK259" s="28"/>
      <c r="AL259" s="45"/>
      <c r="AM259" s="333"/>
      <c r="AN259" s="105"/>
      <c r="AO259" s="47"/>
      <c r="AP259" s="286"/>
      <c r="AQ259" s="27"/>
      <c r="AR259" s="28"/>
      <c r="AS259" s="22"/>
      <c r="AT259" s="28"/>
      <c r="AU259" s="23"/>
      <c r="AV259" s="28"/>
      <c r="AW259" s="23"/>
      <c r="AX259" s="28"/>
      <c r="AY259" s="56" t="str">
        <f t="shared" si="185"/>
        <v/>
      </c>
      <c r="AZ259" s="56"/>
      <c r="BA259" s="56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6"/>
      <c r="BM259" s="56"/>
      <c r="BN259" s="56"/>
      <c r="BO259" s="56"/>
      <c r="CA259" s="18" t="str">
        <f t="shared" si="186"/>
        <v/>
      </c>
      <c r="CB259" s="18" t="str">
        <f t="shared" si="169"/>
        <v/>
      </c>
      <c r="CC259" s="18" t="str">
        <f t="shared" si="170"/>
        <v/>
      </c>
      <c r="CD259" s="18" t="str">
        <f t="shared" si="171"/>
        <v/>
      </c>
      <c r="CE259" s="18" t="str">
        <f t="shared" si="172"/>
        <v/>
      </c>
      <c r="CF259" s="18" t="str">
        <f t="shared" si="173"/>
        <v/>
      </c>
      <c r="CG259" s="18" t="str">
        <f t="shared" si="174"/>
        <v/>
      </c>
      <c r="CH259" s="18" t="str">
        <f t="shared" si="175"/>
        <v/>
      </c>
      <c r="CI259" s="18" t="str">
        <f t="shared" si="176"/>
        <v/>
      </c>
      <c r="CJ259" s="56"/>
      <c r="CK259" s="56"/>
      <c r="CM259" s="56"/>
      <c r="CN259" s="56"/>
      <c r="CO259" s="458">
        <f t="shared" si="177"/>
        <v>0</v>
      </c>
      <c r="CP259" s="459">
        <f t="shared" si="178"/>
        <v>0</v>
      </c>
      <c r="CQ259" s="459">
        <f t="shared" si="179"/>
        <v>0</v>
      </c>
      <c r="CR259" s="459">
        <f t="shared" si="180"/>
        <v>0</v>
      </c>
      <c r="CS259" s="459">
        <f t="shared" si="180"/>
        <v>0</v>
      </c>
      <c r="CT259" s="459">
        <f t="shared" si="181"/>
        <v>0</v>
      </c>
      <c r="CU259" s="459">
        <f t="shared" si="182"/>
        <v>0</v>
      </c>
      <c r="CV259" s="459">
        <f t="shared" si="183"/>
        <v>0</v>
      </c>
      <c r="CW259" s="459">
        <f t="shared" si="184"/>
        <v>0</v>
      </c>
    </row>
    <row r="260" spans="1:101" x14ac:dyDescent="0.25">
      <c r="A260" s="3307"/>
      <c r="B260" s="401" t="s">
        <v>230</v>
      </c>
      <c r="C260" s="397">
        <f t="shared" si="188"/>
        <v>0</v>
      </c>
      <c r="D260" s="467"/>
      <c r="E260" s="396">
        <f>SUM(K260+M260+O260+Q260+S260+U260+W260+Y260+AA260+AC260+AE260+AG260+AI260+AK260+AM260)</f>
        <v>0</v>
      </c>
      <c r="F260" s="345"/>
      <c r="G260" s="346"/>
      <c r="H260" s="345"/>
      <c r="I260" s="346"/>
      <c r="J260" s="345"/>
      <c r="K260" s="28"/>
      <c r="L260" s="345"/>
      <c r="M260" s="28"/>
      <c r="N260" s="345"/>
      <c r="O260" s="28"/>
      <c r="P260" s="345"/>
      <c r="Q260" s="28"/>
      <c r="R260" s="345"/>
      <c r="S260" s="28"/>
      <c r="T260" s="345"/>
      <c r="U260" s="28"/>
      <c r="V260" s="345"/>
      <c r="W260" s="28"/>
      <c r="X260" s="345"/>
      <c r="Y260" s="28"/>
      <c r="Z260" s="345"/>
      <c r="AA260" s="28"/>
      <c r="AB260" s="345"/>
      <c r="AC260" s="28"/>
      <c r="AD260" s="345"/>
      <c r="AE260" s="28"/>
      <c r="AF260" s="345"/>
      <c r="AG260" s="28"/>
      <c r="AH260" s="345"/>
      <c r="AI260" s="28"/>
      <c r="AJ260" s="345"/>
      <c r="AK260" s="28"/>
      <c r="AL260" s="345"/>
      <c r="AM260" s="216"/>
      <c r="AN260" s="105"/>
      <c r="AO260" s="47"/>
      <c r="AP260" s="286"/>
      <c r="AQ260" s="47"/>
      <c r="AR260" s="48"/>
      <c r="AS260" s="439"/>
      <c r="AT260" s="48"/>
      <c r="AU260" s="47"/>
      <c r="AV260" s="48"/>
      <c r="AW260" s="47"/>
      <c r="AX260" s="48"/>
      <c r="AY260" s="56" t="str">
        <f t="shared" si="185"/>
        <v/>
      </c>
      <c r="AZ260" s="56"/>
      <c r="BA260" s="56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6"/>
      <c r="BM260" s="56"/>
      <c r="BN260" s="56"/>
      <c r="BO260" s="56"/>
      <c r="CA260" s="18" t="str">
        <f t="shared" si="186"/>
        <v/>
      </c>
      <c r="CB260" s="18" t="str">
        <f t="shared" si="169"/>
        <v/>
      </c>
      <c r="CC260" s="18" t="str">
        <f t="shared" si="170"/>
        <v/>
      </c>
      <c r="CD260" s="421"/>
      <c r="CE260" s="18" t="str">
        <f t="shared" si="172"/>
        <v/>
      </c>
      <c r="CF260" s="18" t="str">
        <f t="shared" si="173"/>
        <v/>
      </c>
      <c r="CG260" s="18" t="str">
        <f t="shared" si="174"/>
        <v/>
      </c>
      <c r="CH260" s="18" t="str">
        <f t="shared" si="175"/>
        <v/>
      </c>
      <c r="CI260" s="18" t="str">
        <f t="shared" si="176"/>
        <v/>
      </c>
      <c r="CO260" s="458">
        <f t="shared" si="177"/>
        <v>0</v>
      </c>
      <c r="CP260" s="370">
        <f t="shared" si="178"/>
        <v>0</v>
      </c>
      <c r="CQ260" s="370">
        <f t="shared" si="179"/>
        <v>0</v>
      </c>
      <c r="CR260" s="370">
        <f t="shared" si="180"/>
        <v>0</v>
      </c>
      <c r="CS260" s="370">
        <f t="shared" si="180"/>
        <v>0</v>
      </c>
      <c r="CT260" s="370">
        <f t="shared" si="181"/>
        <v>0</v>
      </c>
      <c r="CU260" s="370">
        <f t="shared" si="182"/>
        <v>0</v>
      </c>
      <c r="CV260" s="370">
        <f t="shared" si="183"/>
        <v>0</v>
      </c>
      <c r="CW260" s="370">
        <f t="shared" si="184"/>
        <v>0</v>
      </c>
    </row>
    <row r="261" spans="1:101" x14ac:dyDescent="0.25">
      <c r="A261" s="3307"/>
      <c r="B261" s="396" t="s">
        <v>231</v>
      </c>
      <c r="C261" s="397">
        <f t="shared" si="188"/>
        <v>0</v>
      </c>
      <c r="D261" s="398">
        <f t="shared" ref="D261:E269" si="189">SUM(F261+H261+J261+L261+N261+P261+R261+T261+V261+X261+Z261+AB261+AD261+AF261+AH261+AJ261+AL261)</f>
        <v>0</v>
      </c>
      <c r="E261" s="396">
        <f t="shared" si="189"/>
        <v>0</v>
      </c>
      <c r="F261" s="22"/>
      <c r="G261" s="28"/>
      <c r="H261" s="22"/>
      <c r="I261" s="28"/>
      <c r="J261" s="22"/>
      <c r="K261" s="28"/>
      <c r="L261" s="22"/>
      <c r="M261" s="28"/>
      <c r="N261" s="22"/>
      <c r="O261" s="28"/>
      <c r="P261" s="22"/>
      <c r="Q261" s="28"/>
      <c r="R261" s="22"/>
      <c r="S261" s="28"/>
      <c r="T261" s="22"/>
      <c r="U261" s="28"/>
      <c r="V261" s="22"/>
      <c r="W261" s="28"/>
      <c r="X261" s="22"/>
      <c r="Y261" s="28"/>
      <c r="Z261" s="22"/>
      <c r="AA261" s="28"/>
      <c r="AB261" s="22"/>
      <c r="AC261" s="28"/>
      <c r="AD261" s="22"/>
      <c r="AE261" s="28"/>
      <c r="AF261" s="22"/>
      <c r="AG261" s="28"/>
      <c r="AH261" s="22"/>
      <c r="AI261" s="28"/>
      <c r="AJ261" s="22"/>
      <c r="AK261" s="28"/>
      <c r="AL261" s="22"/>
      <c r="AM261" s="216"/>
      <c r="AN261" s="105"/>
      <c r="AO261" s="47"/>
      <c r="AP261" s="286"/>
      <c r="AQ261" s="23"/>
      <c r="AR261" s="28"/>
      <c r="AS261" s="22"/>
      <c r="AT261" s="28"/>
      <c r="AU261" s="23"/>
      <c r="AV261" s="28"/>
      <c r="AW261" s="23"/>
      <c r="AX261" s="28"/>
      <c r="AY261" s="56" t="str">
        <f t="shared" si="185"/>
        <v/>
      </c>
      <c r="AZ261" s="56"/>
      <c r="BA261" s="56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6"/>
      <c r="BM261" s="56"/>
      <c r="BN261" s="56"/>
      <c r="BO261" s="56"/>
      <c r="CA261" s="18" t="str">
        <f t="shared" si="186"/>
        <v/>
      </c>
      <c r="CB261" s="18" t="str">
        <f t="shared" si="169"/>
        <v/>
      </c>
      <c r="CC261" s="18" t="str">
        <f t="shared" si="170"/>
        <v/>
      </c>
      <c r="CD261" s="18" t="str">
        <f t="shared" ref="CD261:CD293" si="190">IF(AND(D261&gt;0,OR(AS261="")), "* No olvide digitar la variable Pueblos originarios Hombres. Digite Cero si no tiene.",IF(AS261&gt;D261,"  * La variable Pueblos originarios Hombres No puede ser mayor al Total Hombres.",""))</f>
        <v/>
      </c>
      <c r="CE261" s="18" t="str">
        <f t="shared" si="172"/>
        <v/>
      </c>
      <c r="CF261" s="18" t="str">
        <f t="shared" si="173"/>
        <v/>
      </c>
      <c r="CG261" s="18" t="str">
        <f t="shared" si="174"/>
        <v/>
      </c>
      <c r="CH261" s="18" t="str">
        <f t="shared" si="175"/>
        <v/>
      </c>
      <c r="CI261" s="18" t="str">
        <f t="shared" si="176"/>
        <v/>
      </c>
      <c r="CO261" s="458">
        <f t="shared" si="177"/>
        <v>0</v>
      </c>
      <c r="CP261" s="370">
        <f t="shared" si="178"/>
        <v>0</v>
      </c>
      <c r="CQ261" s="370">
        <f t="shared" si="179"/>
        <v>0</v>
      </c>
      <c r="CR261" s="370">
        <f t="shared" si="180"/>
        <v>0</v>
      </c>
      <c r="CS261" s="370">
        <f t="shared" si="180"/>
        <v>0</v>
      </c>
      <c r="CT261" s="370">
        <f t="shared" si="181"/>
        <v>0</v>
      </c>
      <c r="CU261" s="370">
        <f t="shared" si="182"/>
        <v>0</v>
      </c>
      <c r="CV261" s="370">
        <f t="shared" si="183"/>
        <v>0</v>
      </c>
      <c r="CW261" s="370">
        <f t="shared" si="184"/>
        <v>0</v>
      </c>
    </row>
    <row r="262" spans="1:101" x14ac:dyDescent="0.25">
      <c r="A262" s="3307"/>
      <c r="B262" s="406" t="s">
        <v>232</v>
      </c>
      <c r="C262" s="397">
        <f t="shared" si="188"/>
        <v>0</v>
      </c>
      <c r="D262" s="398">
        <f t="shared" si="189"/>
        <v>0</v>
      </c>
      <c r="E262" s="396">
        <f t="shared" si="189"/>
        <v>0</v>
      </c>
      <c r="F262" s="22"/>
      <c r="G262" s="28"/>
      <c r="H262" s="22"/>
      <c r="I262" s="28"/>
      <c r="J262" s="22"/>
      <c r="K262" s="28"/>
      <c r="L262" s="22"/>
      <c r="M262" s="28"/>
      <c r="N262" s="22"/>
      <c r="O262" s="28"/>
      <c r="P262" s="22"/>
      <c r="Q262" s="28"/>
      <c r="R262" s="22"/>
      <c r="S262" s="28"/>
      <c r="T262" s="22"/>
      <c r="U262" s="28"/>
      <c r="V262" s="22"/>
      <c r="W262" s="28"/>
      <c r="X262" s="22"/>
      <c r="Y262" s="28"/>
      <c r="Z262" s="22"/>
      <c r="AA262" s="28"/>
      <c r="AB262" s="22"/>
      <c r="AC262" s="28"/>
      <c r="AD262" s="22"/>
      <c r="AE262" s="28"/>
      <c r="AF262" s="22"/>
      <c r="AG262" s="28"/>
      <c r="AH262" s="22"/>
      <c r="AI262" s="28"/>
      <c r="AJ262" s="22"/>
      <c r="AK262" s="28"/>
      <c r="AL262" s="22"/>
      <c r="AM262" s="216"/>
      <c r="AN262" s="105"/>
      <c r="AO262" s="47"/>
      <c r="AP262" s="286"/>
      <c r="AQ262" s="23"/>
      <c r="AR262" s="28"/>
      <c r="AS262" s="22"/>
      <c r="AT262" s="28"/>
      <c r="AU262" s="23"/>
      <c r="AV262" s="28"/>
      <c r="AW262" s="23"/>
      <c r="AX262" s="28"/>
      <c r="AY262" s="56" t="str">
        <f t="shared" si="185"/>
        <v/>
      </c>
      <c r="AZ262" s="56"/>
      <c r="BA262" s="56"/>
      <c r="BB262" s="56"/>
      <c r="BC262" s="56"/>
      <c r="BD262" s="56"/>
      <c r="BE262" s="56"/>
      <c r="BF262" s="56"/>
      <c r="BG262" s="56"/>
      <c r="BH262" s="56"/>
      <c r="BI262" s="56"/>
      <c r="BJ262" s="56"/>
      <c r="BK262" s="56"/>
      <c r="BL262" s="56"/>
      <c r="BM262" s="56"/>
      <c r="BN262" s="56"/>
      <c r="BO262" s="56"/>
      <c r="CA262" s="18" t="str">
        <f t="shared" si="186"/>
        <v/>
      </c>
      <c r="CB262" s="18" t="str">
        <f t="shared" si="169"/>
        <v/>
      </c>
      <c r="CC262" s="18" t="str">
        <f t="shared" si="170"/>
        <v/>
      </c>
      <c r="CD262" s="18" t="str">
        <f t="shared" si="190"/>
        <v/>
      </c>
      <c r="CE262" s="18" t="str">
        <f t="shared" si="172"/>
        <v/>
      </c>
      <c r="CF262" s="18" t="str">
        <f t="shared" si="173"/>
        <v/>
      </c>
      <c r="CG262" s="18" t="str">
        <f t="shared" si="174"/>
        <v/>
      </c>
      <c r="CH262" s="18" t="str">
        <f t="shared" si="175"/>
        <v/>
      </c>
      <c r="CI262" s="18" t="str">
        <f t="shared" si="176"/>
        <v/>
      </c>
      <c r="CO262" s="458">
        <f t="shared" si="177"/>
        <v>0</v>
      </c>
      <c r="CP262" s="370">
        <f t="shared" si="178"/>
        <v>0</v>
      </c>
      <c r="CQ262" s="370">
        <f t="shared" si="179"/>
        <v>0</v>
      </c>
      <c r="CR262" s="370">
        <f t="shared" si="180"/>
        <v>0</v>
      </c>
      <c r="CS262" s="370">
        <f t="shared" si="180"/>
        <v>0</v>
      </c>
      <c r="CT262" s="370">
        <f t="shared" si="181"/>
        <v>0</v>
      </c>
      <c r="CU262" s="370">
        <f t="shared" si="182"/>
        <v>0</v>
      </c>
      <c r="CV262" s="370">
        <f t="shared" si="183"/>
        <v>0</v>
      </c>
      <c r="CW262" s="370">
        <f t="shared" si="184"/>
        <v>0</v>
      </c>
    </row>
    <row r="263" spans="1:101" x14ac:dyDescent="0.25">
      <c r="A263" s="3307"/>
      <c r="B263" s="407" t="s">
        <v>276</v>
      </c>
      <c r="C263" s="397">
        <f t="shared" si="188"/>
        <v>0</v>
      </c>
      <c r="D263" s="398">
        <f t="shared" si="189"/>
        <v>0</v>
      </c>
      <c r="E263" s="396">
        <f t="shared" si="189"/>
        <v>0</v>
      </c>
      <c r="F263" s="22"/>
      <c r="G263" s="28"/>
      <c r="H263" s="22"/>
      <c r="I263" s="28"/>
      <c r="J263" s="22"/>
      <c r="K263" s="28"/>
      <c r="L263" s="22"/>
      <c r="M263" s="28"/>
      <c r="N263" s="22"/>
      <c r="O263" s="28"/>
      <c r="P263" s="22"/>
      <c r="Q263" s="28"/>
      <c r="R263" s="22"/>
      <c r="S263" s="28"/>
      <c r="T263" s="22"/>
      <c r="U263" s="28"/>
      <c r="V263" s="22"/>
      <c r="W263" s="28"/>
      <c r="X263" s="22"/>
      <c r="Y263" s="28"/>
      <c r="Z263" s="22"/>
      <c r="AA263" s="28"/>
      <c r="AB263" s="22"/>
      <c r="AC263" s="28"/>
      <c r="AD263" s="22"/>
      <c r="AE263" s="28"/>
      <c r="AF263" s="22"/>
      <c r="AG263" s="28"/>
      <c r="AH263" s="22"/>
      <c r="AI263" s="28"/>
      <c r="AJ263" s="22"/>
      <c r="AK263" s="28"/>
      <c r="AL263" s="22"/>
      <c r="AM263" s="216"/>
      <c r="AN263" s="105"/>
      <c r="AO263" s="47"/>
      <c r="AP263" s="286"/>
      <c r="AQ263" s="23"/>
      <c r="AR263" s="28"/>
      <c r="AS263" s="22"/>
      <c r="AT263" s="28"/>
      <c r="AU263" s="23"/>
      <c r="AV263" s="28"/>
      <c r="AW263" s="23"/>
      <c r="AX263" s="28"/>
      <c r="AY263" s="56" t="str">
        <f t="shared" si="185"/>
        <v/>
      </c>
      <c r="AZ263" s="56"/>
      <c r="BA263" s="56"/>
      <c r="BB263" s="56"/>
      <c r="BC263" s="56"/>
      <c r="BD263" s="56"/>
      <c r="BE263" s="56"/>
      <c r="BF263" s="56"/>
      <c r="BG263" s="56"/>
      <c r="BH263" s="56"/>
      <c r="BI263" s="56"/>
      <c r="BJ263" s="56"/>
      <c r="BK263" s="56"/>
      <c r="BL263" s="56"/>
      <c r="BM263" s="56"/>
      <c r="BN263" s="56"/>
      <c r="BO263" s="56"/>
      <c r="CA263" s="18" t="str">
        <f t="shared" si="186"/>
        <v/>
      </c>
      <c r="CB263" s="18" t="str">
        <f t="shared" si="169"/>
        <v/>
      </c>
      <c r="CC263" s="18" t="str">
        <f t="shared" si="170"/>
        <v/>
      </c>
      <c r="CD263" s="18" t="str">
        <f t="shared" si="190"/>
        <v/>
      </c>
      <c r="CE263" s="18" t="str">
        <f t="shared" si="172"/>
        <v/>
      </c>
      <c r="CF263" s="18" t="str">
        <f t="shared" si="173"/>
        <v/>
      </c>
      <c r="CG263" s="18" t="str">
        <f t="shared" si="174"/>
        <v/>
      </c>
      <c r="CH263" s="18" t="str">
        <f t="shared" si="175"/>
        <v/>
      </c>
      <c r="CI263" s="18" t="str">
        <f t="shared" si="176"/>
        <v/>
      </c>
      <c r="CO263" s="458">
        <f t="shared" si="177"/>
        <v>0</v>
      </c>
      <c r="CP263" s="370">
        <f t="shared" si="178"/>
        <v>0</v>
      </c>
      <c r="CQ263" s="370">
        <f t="shared" si="179"/>
        <v>0</v>
      </c>
      <c r="CR263" s="370">
        <f t="shared" ref="CR263:CS293" si="191">IF(AND(D263&gt;0,OR(AS263="")),1,IF(AS263&gt;D263,1,0))</f>
        <v>0</v>
      </c>
      <c r="CS263" s="370">
        <f t="shared" si="191"/>
        <v>0</v>
      </c>
      <c r="CT263" s="370">
        <f t="shared" si="181"/>
        <v>0</v>
      </c>
      <c r="CU263" s="370">
        <f t="shared" si="182"/>
        <v>0</v>
      </c>
      <c r="CV263" s="370">
        <f t="shared" si="183"/>
        <v>0</v>
      </c>
      <c r="CW263" s="370">
        <f t="shared" si="184"/>
        <v>0</v>
      </c>
    </row>
    <row r="264" spans="1:101" x14ac:dyDescent="0.25">
      <c r="A264" s="3037"/>
      <c r="B264" s="408" t="s">
        <v>234</v>
      </c>
      <c r="C264" s="409">
        <f t="shared" si="188"/>
        <v>0</v>
      </c>
      <c r="D264" s="400">
        <f>SUM(H264+J264+L264+N264+P264+R264+T264+V264+X264+Z264+AB264+AD264+AF264+AH264+AJ264+AL264)</f>
        <v>0</v>
      </c>
      <c r="E264" s="410">
        <f>SUM(I264+K264+M264+O264+Q264+S264+U264+W264+Y264+AA264+AC264+AE264+AG264+AI264+AK264+AM264)</f>
        <v>0</v>
      </c>
      <c r="F264" s="411"/>
      <c r="G264" s="412"/>
      <c r="H264" s="49"/>
      <c r="I264" s="52"/>
      <c r="J264" s="49"/>
      <c r="K264" s="52"/>
      <c r="L264" s="49"/>
      <c r="M264" s="52"/>
      <c r="N264" s="49"/>
      <c r="O264" s="52"/>
      <c r="P264" s="49"/>
      <c r="Q264" s="52"/>
      <c r="R264" s="49"/>
      <c r="S264" s="52"/>
      <c r="T264" s="49"/>
      <c r="U264" s="52"/>
      <c r="V264" s="49"/>
      <c r="W264" s="52"/>
      <c r="X264" s="49"/>
      <c r="Y264" s="52"/>
      <c r="Z264" s="49"/>
      <c r="AA264" s="52"/>
      <c r="AB264" s="49"/>
      <c r="AC264" s="52"/>
      <c r="AD264" s="49"/>
      <c r="AE264" s="52"/>
      <c r="AF264" s="49"/>
      <c r="AG264" s="52"/>
      <c r="AH264" s="49"/>
      <c r="AI264" s="52"/>
      <c r="AJ264" s="49"/>
      <c r="AK264" s="52"/>
      <c r="AL264" s="49"/>
      <c r="AM264" s="323"/>
      <c r="AN264" s="35"/>
      <c r="AO264" s="31"/>
      <c r="AP264" s="220"/>
      <c r="AQ264" s="51"/>
      <c r="AR264" s="52"/>
      <c r="AS264" s="49"/>
      <c r="AT264" s="52"/>
      <c r="AU264" s="51"/>
      <c r="AV264" s="52"/>
      <c r="AW264" s="51"/>
      <c r="AX264" s="52"/>
      <c r="AY264" s="56" t="str">
        <f t="shared" si="185"/>
        <v/>
      </c>
      <c r="AZ264" s="56"/>
      <c r="BA264" s="56"/>
      <c r="BB264" s="56"/>
      <c r="BC264" s="56"/>
      <c r="BD264" s="56"/>
      <c r="BE264" s="56"/>
      <c r="BF264" s="56"/>
      <c r="BG264" s="56"/>
      <c r="BH264" s="56"/>
      <c r="BI264" s="56"/>
      <c r="BJ264" s="56"/>
      <c r="BK264" s="56"/>
      <c r="BL264" s="56"/>
      <c r="BM264" s="56"/>
      <c r="BN264" s="56"/>
      <c r="BO264" s="56"/>
      <c r="CA264" s="18" t="str">
        <f t="shared" si="186"/>
        <v/>
      </c>
      <c r="CB264" s="18" t="str">
        <f t="shared" si="169"/>
        <v/>
      </c>
      <c r="CC264" s="18" t="str">
        <f t="shared" si="170"/>
        <v/>
      </c>
      <c r="CD264" s="18" t="str">
        <f t="shared" si="190"/>
        <v/>
      </c>
      <c r="CE264" s="18" t="str">
        <f t="shared" si="172"/>
        <v/>
      </c>
      <c r="CF264" s="18" t="str">
        <f t="shared" si="173"/>
        <v/>
      </c>
      <c r="CG264" s="18" t="str">
        <f t="shared" si="174"/>
        <v/>
      </c>
      <c r="CH264" s="18" t="str">
        <f t="shared" si="175"/>
        <v/>
      </c>
      <c r="CI264" s="18" t="str">
        <f t="shared" si="176"/>
        <v/>
      </c>
      <c r="CO264" s="458">
        <f t="shared" si="177"/>
        <v>0</v>
      </c>
      <c r="CP264" s="370">
        <f t="shared" si="178"/>
        <v>0</v>
      </c>
      <c r="CQ264" s="370">
        <f t="shared" si="179"/>
        <v>0</v>
      </c>
      <c r="CR264" s="370">
        <f t="shared" si="191"/>
        <v>0</v>
      </c>
      <c r="CS264" s="370">
        <f t="shared" si="191"/>
        <v>0</v>
      </c>
      <c r="CT264" s="370">
        <f t="shared" si="181"/>
        <v>0</v>
      </c>
      <c r="CU264" s="370">
        <f t="shared" si="182"/>
        <v>0</v>
      </c>
      <c r="CV264" s="370">
        <f t="shared" si="183"/>
        <v>0</v>
      </c>
      <c r="CW264" s="370">
        <f t="shared" si="184"/>
        <v>0</v>
      </c>
    </row>
    <row r="265" spans="1:101" ht="15" customHeight="1" x14ac:dyDescent="0.25">
      <c r="A265" s="3364" t="s">
        <v>235</v>
      </c>
      <c r="B265" s="909" t="s">
        <v>236</v>
      </c>
      <c r="C265" s="898">
        <f t="shared" si="188"/>
        <v>0</v>
      </c>
      <c r="D265" s="703">
        <f t="shared" si="189"/>
        <v>0</v>
      </c>
      <c r="E265" s="897">
        <f t="shared" si="189"/>
        <v>0</v>
      </c>
      <c r="F265" s="865"/>
      <c r="G265" s="866"/>
      <c r="H265" s="865"/>
      <c r="I265" s="866"/>
      <c r="J265" s="865"/>
      <c r="K265" s="866"/>
      <c r="L265" s="865"/>
      <c r="M265" s="866"/>
      <c r="N265" s="865"/>
      <c r="O265" s="866"/>
      <c r="P265" s="865"/>
      <c r="Q265" s="866"/>
      <c r="R265" s="865"/>
      <c r="S265" s="866"/>
      <c r="T265" s="865"/>
      <c r="U265" s="866"/>
      <c r="V265" s="865"/>
      <c r="W265" s="866"/>
      <c r="X265" s="865"/>
      <c r="Y265" s="866"/>
      <c r="Z265" s="865"/>
      <c r="AA265" s="866"/>
      <c r="AB265" s="865"/>
      <c r="AC265" s="866"/>
      <c r="AD265" s="865"/>
      <c r="AE265" s="866"/>
      <c r="AF265" s="865"/>
      <c r="AG265" s="866"/>
      <c r="AH265" s="865"/>
      <c r="AI265" s="866"/>
      <c r="AJ265" s="910"/>
      <c r="AK265" s="414"/>
      <c r="AL265" s="865"/>
      <c r="AM265" s="867"/>
      <c r="AN265" s="105"/>
      <c r="AO265" s="47"/>
      <c r="AP265" s="286"/>
      <c r="AQ265" s="914"/>
      <c r="AR265" s="866"/>
      <c r="AS265" s="865"/>
      <c r="AT265" s="866"/>
      <c r="AU265" s="914"/>
      <c r="AV265" s="866"/>
      <c r="AW265" s="914"/>
      <c r="AX265" s="866"/>
      <c r="AY265" s="56" t="str">
        <f t="shared" si="185"/>
        <v/>
      </c>
      <c r="AZ265" s="56"/>
      <c r="BA265" s="56"/>
      <c r="BB265" s="56"/>
      <c r="BC265" s="56"/>
      <c r="BD265" s="56"/>
      <c r="BE265" s="56"/>
      <c r="BF265" s="56"/>
      <c r="BG265" s="56"/>
      <c r="BH265" s="56"/>
      <c r="BI265" s="56"/>
      <c r="BJ265" s="56"/>
      <c r="BK265" s="56"/>
      <c r="BL265" s="56"/>
      <c r="BM265" s="56"/>
      <c r="BN265" s="56"/>
      <c r="BO265" s="56"/>
      <c r="CA265" s="18" t="str">
        <f t="shared" si="186"/>
        <v/>
      </c>
      <c r="CB265" s="18" t="str">
        <f t="shared" si="169"/>
        <v/>
      </c>
      <c r="CC265" s="18" t="str">
        <f t="shared" si="170"/>
        <v/>
      </c>
      <c r="CD265" s="18" t="str">
        <f t="shared" si="190"/>
        <v/>
      </c>
      <c r="CE265" s="18" t="str">
        <f t="shared" si="172"/>
        <v/>
      </c>
      <c r="CF265" s="18" t="str">
        <f t="shared" si="173"/>
        <v/>
      </c>
      <c r="CG265" s="18" t="str">
        <f t="shared" si="174"/>
        <v/>
      </c>
      <c r="CH265" s="18" t="str">
        <f t="shared" si="175"/>
        <v/>
      </c>
      <c r="CI265" s="18" t="str">
        <f t="shared" si="176"/>
        <v/>
      </c>
      <c r="CO265" s="458">
        <f t="shared" si="177"/>
        <v>0</v>
      </c>
      <c r="CP265" s="370">
        <f t="shared" si="178"/>
        <v>0</v>
      </c>
      <c r="CQ265" s="370">
        <f t="shared" si="179"/>
        <v>0</v>
      </c>
      <c r="CR265" s="370">
        <f t="shared" si="191"/>
        <v>0</v>
      </c>
      <c r="CS265" s="370">
        <f t="shared" si="191"/>
        <v>0</v>
      </c>
      <c r="CT265" s="370">
        <f t="shared" si="181"/>
        <v>0</v>
      </c>
      <c r="CU265" s="370">
        <f t="shared" si="182"/>
        <v>0</v>
      </c>
      <c r="CV265" s="370">
        <f t="shared" si="183"/>
        <v>0</v>
      </c>
      <c r="CW265" s="370">
        <f t="shared" si="184"/>
        <v>0</v>
      </c>
    </row>
    <row r="266" spans="1:101" x14ac:dyDescent="0.25">
      <c r="A266" s="3307"/>
      <c r="B266" s="396" t="s">
        <v>237</v>
      </c>
      <c r="C266" s="397">
        <f t="shared" si="188"/>
        <v>0</v>
      </c>
      <c r="D266" s="398">
        <f t="shared" si="189"/>
        <v>0</v>
      </c>
      <c r="E266" s="396">
        <f>SUM(G266+I266+K266+M266+O266+Q266+S266+U266+W266+Y266+AA266+AC266+AE266+AG266+AI266+AK266+AM266)</f>
        <v>0</v>
      </c>
      <c r="F266" s="22"/>
      <c r="G266" s="28"/>
      <c r="H266" s="22"/>
      <c r="I266" s="28"/>
      <c r="J266" s="22"/>
      <c r="K266" s="28"/>
      <c r="L266" s="22"/>
      <c r="M266" s="28"/>
      <c r="N266" s="22"/>
      <c r="O266" s="28"/>
      <c r="P266" s="22"/>
      <c r="Q266" s="28"/>
      <c r="R266" s="22"/>
      <c r="S266" s="28"/>
      <c r="T266" s="22"/>
      <c r="U266" s="28"/>
      <c r="V266" s="22"/>
      <c r="W266" s="28"/>
      <c r="X266" s="22"/>
      <c r="Y266" s="28"/>
      <c r="Z266" s="22"/>
      <c r="AA266" s="28"/>
      <c r="AB266" s="22"/>
      <c r="AC266" s="28"/>
      <c r="AD266" s="22"/>
      <c r="AE266" s="28"/>
      <c r="AF266" s="22"/>
      <c r="AG266" s="28"/>
      <c r="AH266" s="22"/>
      <c r="AI266" s="28"/>
      <c r="AJ266" s="49"/>
      <c r="AK266" s="52"/>
      <c r="AL266" s="22"/>
      <c r="AM266" s="216"/>
      <c r="AN266" s="105"/>
      <c r="AO266" s="47"/>
      <c r="AP266" s="286"/>
      <c r="AQ266" s="23"/>
      <c r="AR266" s="28"/>
      <c r="AS266" s="22"/>
      <c r="AT266" s="28"/>
      <c r="AU266" s="23"/>
      <c r="AV266" s="28"/>
      <c r="AW266" s="23"/>
      <c r="AX266" s="28"/>
      <c r="AY266" s="56" t="str">
        <f t="shared" si="185"/>
        <v/>
      </c>
      <c r="AZ266" s="56"/>
      <c r="BA266" s="56"/>
      <c r="BB266" s="56"/>
      <c r="BC266" s="56"/>
      <c r="BD266" s="56"/>
      <c r="BE266" s="56"/>
      <c r="BF266" s="56"/>
      <c r="BG266" s="56"/>
      <c r="BH266" s="56"/>
      <c r="BI266" s="56"/>
      <c r="BJ266" s="56"/>
      <c r="BK266" s="56"/>
      <c r="BL266" s="56"/>
      <c r="BM266" s="56"/>
      <c r="BN266" s="56"/>
      <c r="BO266" s="56"/>
      <c r="CA266" s="18" t="str">
        <f t="shared" si="186"/>
        <v/>
      </c>
      <c r="CB266" s="18" t="str">
        <f t="shared" si="169"/>
        <v/>
      </c>
      <c r="CC266" s="18" t="str">
        <f t="shared" si="170"/>
        <v/>
      </c>
      <c r="CD266" s="18" t="str">
        <f t="shared" si="190"/>
        <v/>
      </c>
      <c r="CE266" s="18" t="str">
        <f t="shared" si="172"/>
        <v/>
      </c>
      <c r="CF266" s="18" t="str">
        <f t="shared" si="173"/>
        <v/>
      </c>
      <c r="CG266" s="18" t="str">
        <f t="shared" si="174"/>
        <v/>
      </c>
      <c r="CH266" s="18" t="str">
        <f t="shared" si="175"/>
        <v/>
      </c>
      <c r="CI266" s="18" t="str">
        <f t="shared" si="176"/>
        <v/>
      </c>
      <c r="CO266" s="458">
        <f t="shared" si="177"/>
        <v>0</v>
      </c>
      <c r="CP266" s="370">
        <f t="shared" si="178"/>
        <v>0</v>
      </c>
      <c r="CQ266" s="370">
        <f t="shared" si="179"/>
        <v>0</v>
      </c>
      <c r="CR266" s="370">
        <f t="shared" si="191"/>
        <v>0</v>
      </c>
      <c r="CS266" s="370">
        <f t="shared" si="191"/>
        <v>0</v>
      </c>
      <c r="CT266" s="370">
        <f t="shared" si="181"/>
        <v>0</v>
      </c>
      <c r="CU266" s="370">
        <f t="shared" si="182"/>
        <v>0</v>
      </c>
      <c r="CV266" s="370">
        <f t="shared" si="183"/>
        <v>0</v>
      </c>
      <c r="CW266" s="370">
        <f t="shared" si="184"/>
        <v>0</v>
      </c>
    </row>
    <row r="267" spans="1:101" x14ac:dyDescent="0.25">
      <c r="A267" s="3307"/>
      <c r="B267" s="410" t="s">
        <v>238</v>
      </c>
      <c r="C267" s="409">
        <f>SUM(D267+E267)</f>
        <v>0</v>
      </c>
      <c r="D267" s="400">
        <f>SUM(F267+H267+J267+L267+N267+P267+R267+T267+V267+X267+Z267+AB267+AD267+AF267+AH267+AJ267+AL267)</f>
        <v>0</v>
      </c>
      <c r="E267" s="410">
        <f>SUM(G267+I267+K267+M267+O267+Q267+S267+U267+W267+Y267+AA267+AC267+AE267+AG267+AI267+AK267+AM267)</f>
        <v>0</v>
      </c>
      <c r="F267" s="49"/>
      <c r="G267" s="52"/>
      <c r="H267" s="49"/>
      <c r="I267" s="52"/>
      <c r="J267" s="49"/>
      <c r="K267" s="52"/>
      <c r="L267" s="49"/>
      <c r="M267" s="52"/>
      <c r="N267" s="49"/>
      <c r="O267" s="52"/>
      <c r="P267" s="49"/>
      <c r="Q267" s="52"/>
      <c r="R267" s="49"/>
      <c r="S267" s="52"/>
      <c r="T267" s="49"/>
      <c r="U267" s="52"/>
      <c r="V267" s="49"/>
      <c r="W267" s="52"/>
      <c r="X267" s="49"/>
      <c r="Y267" s="52"/>
      <c r="Z267" s="49"/>
      <c r="AA267" s="52"/>
      <c r="AB267" s="49"/>
      <c r="AC267" s="52"/>
      <c r="AD267" s="49"/>
      <c r="AE267" s="52"/>
      <c r="AF267" s="49"/>
      <c r="AG267" s="52"/>
      <c r="AH267" s="49"/>
      <c r="AI267" s="52"/>
      <c r="AJ267" s="49"/>
      <c r="AK267" s="52"/>
      <c r="AL267" s="49"/>
      <c r="AM267" s="323"/>
      <c r="AN267" s="27"/>
      <c r="AO267" s="23"/>
      <c r="AP267" s="213"/>
      <c r="AQ267" s="51"/>
      <c r="AR267" s="52"/>
      <c r="AS267" s="49"/>
      <c r="AT267" s="52"/>
      <c r="AU267" s="51"/>
      <c r="AV267" s="52"/>
      <c r="AW267" s="51"/>
      <c r="AX267" s="52"/>
      <c r="AY267" s="56" t="str">
        <f t="shared" si="185"/>
        <v/>
      </c>
      <c r="AZ267" s="56"/>
      <c r="BA267" s="56"/>
      <c r="BB267" s="56"/>
      <c r="BC267" s="56"/>
      <c r="BD267" s="56"/>
      <c r="BE267" s="56"/>
      <c r="BF267" s="56"/>
      <c r="BG267" s="56"/>
      <c r="BH267" s="56"/>
      <c r="BI267" s="56"/>
      <c r="BJ267" s="56"/>
      <c r="BK267" s="56"/>
      <c r="BL267" s="56"/>
      <c r="BM267" s="56"/>
      <c r="BN267" s="56"/>
      <c r="BO267" s="56"/>
      <c r="CA267" s="18" t="str">
        <f t="shared" si="186"/>
        <v/>
      </c>
      <c r="CB267" s="18" t="str">
        <f t="shared" si="169"/>
        <v/>
      </c>
      <c r="CC267" s="18" t="str">
        <f t="shared" si="170"/>
        <v/>
      </c>
      <c r="CD267" s="18" t="str">
        <f t="shared" si="190"/>
        <v/>
      </c>
      <c r="CE267" s="18" t="str">
        <f t="shared" si="172"/>
        <v/>
      </c>
      <c r="CF267" s="18" t="str">
        <f t="shared" si="173"/>
        <v/>
      </c>
      <c r="CG267" s="18" t="str">
        <f t="shared" si="174"/>
        <v/>
      </c>
      <c r="CH267" s="18" t="str">
        <f t="shared" si="175"/>
        <v/>
      </c>
      <c r="CI267" s="18" t="str">
        <f t="shared" si="176"/>
        <v/>
      </c>
      <c r="CO267" s="458">
        <f t="shared" si="177"/>
        <v>0</v>
      </c>
      <c r="CP267" s="370">
        <f t="shared" si="178"/>
        <v>0</v>
      </c>
      <c r="CQ267" s="370">
        <f t="shared" si="179"/>
        <v>0</v>
      </c>
      <c r="CR267" s="370">
        <f t="shared" si="191"/>
        <v>0</v>
      </c>
      <c r="CS267" s="370">
        <f t="shared" si="191"/>
        <v>0</v>
      </c>
      <c r="CT267" s="370">
        <f t="shared" si="181"/>
        <v>0</v>
      </c>
      <c r="CU267" s="370">
        <f t="shared" si="182"/>
        <v>0</v>
      </c>
      <c r="CV267" s="370">
        <f t="shared" si="183"/>
        <v>0</v>
      </c>
      <c r="CW267" s="370">
        <f t="shared" si="184"/>
        <v>0</v>
      </c>
    </row>
    <row r="268" spans="1:101" x14ac:dyDescent="0.25">
      <c r="A268" s="3307"/>
      <c r="B268" s="410" t="s">
        <v>239</v>
      </c>
      <c r="C268" s="409">
        <f>SUM(D268+E268)</f>
        <v>0</v>
      </c>
      <c r="D268" s="400">
        <f>SUM(F268+H268+J268+L268+N268+P268+R268+T268+V268+X268+Z268+AB268+AD268+AF268+AH268+AJ268+AL268)</f>
        <v>0</v>
      </c>
      <c r="E268" s="410">
        <f>SUM(G268+I268+K268+M268+O268+Q268+S268+U268+W268+Y268+AA268+AC268+AE268+AG268+AI268+AK268+AM268)</f>
        <v>0</v>
      </c>
      <c r="F268" s="49"/>
      <c r="G268" s="52"/>
      <c r="H268" s="49"/>
      <c r="I268" s="52"/>
      <c r="J268" s="49"/>
      <c r="K268" s="52"/>
      <c r="L268" s="49"/>
      <c r="M268" s="52"/>
      <c r="N268" s="49"/>
      <c r="O268" s="52"/>
      <c r="P268" s="49"/>
      <c r="Q268" s="52"/>
      <c r="R268" s="49"/>
      <c r="S268" s="52"/>
      <c r="T268" s="49"/>
      <c r="U268" s="52"/>
      <c r="V268" s="49"/>
      <c r="W268" s="52"/>
      <c r="X268" s="49"/>
      <c r="Y268" s="52"/>
      <c r="Z268" s="49"/>
      <c r="AA268" s="52"/>
      <c r="AB268" s="49"/>
      <c r="AC268" s="52"/>
      <c r="AD268" s="49"/>
      <c r="AE268" s="52"/>
      <c r="AF268" s="49"/>
      <c r="AG268" s="52"/>
      <c r="AH268" s="49"/>
      <c r="AI268" s="52"/>
      <c r="AJ268" s="49"/>
      <c r="AK268" s="52"/>
      <c r="AL268" s="49"/>
      <c r="AM268" s="323"/>
      <c r="AN268" s="84"/>
      <c r="AO268" s="468"/>
      <c r="AP268" s="469"/>
      <c r="AQ268" s="51"/>
      <c r="AR268" s="52"/>
      <c r="AS268" s="49"/>
      <c r="AT268" s="52"/>
      <c r="AU268" s="51"/>
      <c r="AV268" s="52"/>
      <c r="AW268" s="51"/>
      <c r="AX268" s="52"/>
      <c r="AY268" s="56" t="str">
        <f t="shared" si="185"/>
        <v/>
      </c>
      <c r="AZ268" s="56"/>
      <c r="BA268" s="56"/>
      <c r="BB268" s="56"/>
      <c r="BC268" s="56"/>
      <c r="BD268" s="56"/>
      <c r="BE268" s="56"/>
      <c r="BF268" s="56"/>
      <c r="BG268" s="56"/>
      <c r="BH268" s="56"/>
      <c r="BI268" s="56"/>
      <c r="BJ268" s="56"/>
      <c r="BK268" s="56"/>
      <c r="BL268" s="56"/>
      <c r="BM268" s="56"/>
      <c r="BN268" s="56"/>
      <c r="BO268" s="56"/>
      <c r="CA268" s="18" t="str">
        <f t="shared" si="186"/>
        <v/>
      </c>
      <c r="CB268" s="18" t="str">
        <f t="shared" si="169"/>
        <v/>
      </c>
      <c r="CC268" s="18" t="str">
        <f t="shared" si="170"/>
        <v/>
      </c>
      <c r="CD268" s="18" t="str">
        <f t="shared" si="190"/>
        <v/>
      </c>
      <c r="CE268" s="18" t="str">
        <f t="shared" si="172"/>
        <v/>
      </c>
      <c r="CF268" s="18" t="str">
        <f t="shared" si="173"/>
        <v/>
      </c>
      <c r="CG268" s="18" t="str">
        <f t="shared" si="174"/>
        <v/>
      </c>
      <c r="CH268" s="18" t="str">
        <f t="shared" si="175"/>
        <v/>
      </c>
      <c r="CI268" s="18" t="str">
        <f t="shared" si="176"/>
        <v/>
      </c>
      <c r="CO268" s="458">
        <f t="shared" si="177"/>
        <v>0</v>
      </c>
      <c r="CP268" s="370">
        <f t="shared" si="178"/>
        <v>0</v>
      </c>
      <c r="CQ268" s="370">
        <f t="shared" si="179"/>
        <v>0</v>
      </c>
      <c r="CR268" s="370">
        <f t="shared" si="191"/>
        <v>0</v>
      </c>
      <c r="CS268" s="370">
        <f t="shared" si="191"/>
        <v>0</v>
      </c>
      <c r="CT268" s="370">
        <f t="shared" si="181"/>
        <v>0</v>
      </c>
      <c r="CU268" s="370">
        <f t="shared" si="182"/>
        <v>0</v>
      </c>
      <c r="CV268" s="370">
        <f t="shared" si="183"/>
        <v>0</v>
      </c>
      <c r="CW268" s="370">
        <f t="shared" si="184"/>
        <v>0</v>
      </c>
    </row>
    <row r="269" spans="1:101" x14ac:dyDescent="0.25">
      <c r="A269" s="3037"/>
      <c r="B269" s="377" t="s">
        <v>240</v>
      </c>
      <c r="C269" s="416">
        <f t="shared" si="188"/>
        <v>0</v>
      </c>
      <c r="D269" s="417">
        <f t="shared" si="189"/>
        <v>0</v>
      </c>
      <c r="E269" s="377">
        <f t="shared" si="189"/>
        <v>0</v>
      </c>
      <c r="F269" s="30"/>
      <c r="G269" s="37"/>
      <c r="H269" s="30"/>
      <c r="I269" s="37"/>
      <c r="J269" s="30"/>
      <c r="K269" s="37"/>
      <c r="L269" s="30"/>
      <c r="M269" s="37"/>
      <c r="N269" s="30"/>
      <c r="O269" s="37"/>
      <c r="P269" s="30"/>
      <c r="Q269" s="37"/>
      <c r="R269" s="30"/>
      <c r="S269" s="37"/>
      <c r="T269" s="30"/>
      <c r="U269" s="37"/>
      <c r="V269" s="30"/>
      <c r="W269" s="37"/>
      <c r="X269" s="30"/>
      <c r="Y269" s="37"/>
      <c r="Z269" s="30"/>
      <c r="AA269" s="37"/>
      <c r="AB269" s="30"/>
      <c r="AC269" s="37"/>
      <c r="AD269" s="30"/>
      <c r="AE269" s="37"/>
      <c r="AF269" s="30"/>
      <c r="AG269" s="37"/>
      <c r="AH269" s="30"/>
      <c r="AI269" s="37"/>
      <c r="AJ269" s="30"/>
      <c r="AK269" s="37"/>
      <c r="AL269" s="30"/>
      <c r="AM269" s="223"/>
      <c r="AN269" s="35"/>
      <c r="AO269" s="31"/>
      <c r="AP269" s="220"/>
      <c r="AQ269" s="31"/>
      <c r="AR269" s="37"/>
      <c r="AS269" s="30"/>
      <c r="AT269" s="37"/>
      <c r="AU269" s="31"/>
      <c r="AV269" s="37"/>
      <c r="AW269" s="31"/>
      <c r="AX269" s="37"/>
      <c r="AY269" s="56" t="str">
        <f t="shared" si="185"/>
        <v/>
      </c>
      <c r="AZ269" s="56"/>
      <c r="BA269" s="56"/>
      <c r="BB269" s="56"/>
      <c r="BC269" s="56"/>
      <c r="BD269" s="56"/>
      <c r="BE269" s="56"/>
      <c r="BF269" s="56"/>
      <c r="BG269" s="56"/>
      <c r="BH269" s="56"/>
      <c r="BI269" s="56"/>
      <c r="BJ269" s="56"/>
      <c r="BK269" s="56"/>
      <c r="BL269" s="56"/>
      <c r="BM269" s="56"/>
      <c r="BN269" s="56"/>
      <c r="BO269" s="56"/>
      <c r="CA269" s="18" t="str">
        <f t="shared" si="186"/>
        <v/>
      </c>
      <c r="CB269" s="18" t="str">
        <f>IF(AND(E269&gt;0,AQ269=""), "* No olvide digitar la variable Gestantes. Digite Cero si no tiene.",IF(AQ269&gt;E269,"  * La variable Gestantes No puede ser mayor al Total Mujeres.",""))</f>
        <v/>
      </c>
      <c r="CC269" s="18" t="str">
        <f t="shared" si="170"/>
        <v/>
      </c>
      <c r="CD269" s="18" t="str">
        <f t="shared" si="190"/>
        <v/>
      </c>
      <c r="CE269" s="18" t="str">
        <f t="shared" si="172"/>
        <v/>
      </c>
      <c r="CF269" s="18" t="str">
        <f t="shared" si="173"/>
        <v/>
      </c>
      <c r="CG269" s="18" t="str">
        <f t="shared" si="174"/>
        <v/>
      </c>
      <c r="CH269" s="18" t="str">
        <f t="shared" si="175"/>
        <v/>
      </c>
      <c r="CI269" s="18" t="str">
        <f t="shared" si="176"/>
        <v/>
      </c>
      <c r="CO269" s="458">
        <f t="shared" si="177"/>
        <v>0</v>
      </c>
      <c r="CP269" s="370">
        <f t="shared" si="178"/>
        <v>0</v>
      </c>
      <c r="CQ269" s="370">
        <f t="shared" si="179"/>
        <v>0</v>
      </c>
      <c r="CR269" s="370">
        <f t="shared" si="191"/>
        <v>0</v>
      </c>
      <c r="CS269" s="370">
        <f t="shared" si="191"/>
        <v>0</v>
      </c>
      <c r="CT269" s="370">
        <f t="shared" si="181"/>
        <v>0</v>
      </c>
      <c r="CU269" s="370">
        <f t="shared" si="182"/>
        <v>0</v>
      </c>
      <c r="CV269" s="370">
        <f t="shared" si="183"/>
        <v>0</v>
      </c>
      <c r="CW269" s="370">
        <f t="shared" si="184"/>
        <v>0</v>
      </c>
    </row>
    <row r="270" spans="1:101" ht="15" customHeight="1" x14ac:dyDescent="0.25">
      <c r="A270" s="3364" t="s">
        <v>277</v>
      </c>
      <c r="B270" s="897" t="s">
        <v>242</v>
      </c>
      <c r="C270" s="898">
        <f t="shared" si="188"/>
        <v>0</v>
      </c>
      <c r="D270" s="703">
        <f>SUM(F270+H270+J270+L270+N270)</f>
        <v>0</v>
      </c>
      <c r="E270" s="897">
        <f>SUM(G270+I270+K270+M270+O270)</f>
        <v>0</v>
      </c>
      <c r="F270" s="865"/>
      <c r="G270" s="866"/>
      <c r="H270" s="865"/>
      <c r="I270" s="866"/>
      <c r="J270" s="865"/>
      <c r="K270" s="866"/>
      <c r="L270" s="865"/>
      <c r="M270" s="866"/>
      <c r="N270" s="865"/>
      <c r="O270" s="866"/>
      <c r="P270" s="912"/>
      <c r="Q270" s="418"/>
      <c r="R270" s="418"/>
      <c r="S270" s="418"/>
      <c r="T270" s="418"/>
      <c r="U270" s="418"/>
      <c r="V270" s="418"/>
      <c r="W270" s="418"/>
      <c r="X270" s="418"/>
      <c r="Y270" s="418"/>
      <c r="Z270" s="418"/>
      <c r="AA270" s="418"/>
      <c r="AB270" s="418"/>
      <c r="AC270" s="418"/>
      <c r="AD270" s="418"/>
      <c r="AE270" s="418"/>
      <c r="AF270" s="418"/>
      <c r="AG270" s="418"/>
      <c r="AH270" s="418"/>
      <c r="AI270" s="418"/>
      <c r="AJ270" s="418"/>
      <c r="AK270" s="418"/>
      <c r="AL270" s="418"/>
      <c r="AM270" s="419"/>
      <c r="AN270" s="868"/>
      <c r="AO270" s="914"/>
      <c r="AP270" s="869"/>
      <c r="AQ270" s="914"/>
      <c r="AR270" s="420"/>
      <c r="AS270" s="865"/>
      <c r="AT270" s="866"/>
      <c r="AU270" s="914"/>
      <c r="AV270" s="866"/>
      <c r="AW270" s="914"/>
      <c r="AX270" s="866"/>
      <c r="AY270" s="56" t="str">
        <f t="shared" si="185"/>
        <v/>
      </c>
      <c r="AZ270" s="56"/>
      <c r="BA270" s="56"/>
      <c r="BB270" s="56"/>
      <c r="BC270" s="56"/>
      <c r="BD270" s="56"/>
      <c r="BE270" s="56"/>
      <c r="BF270" s="56"/>
      <c r="BG270" s="56"/>
      <c r="BH270" s="56"/>
      <c r="BI270" s="56"/>
      <c r="BJ270" s="56"/>
      <c r="BK270" s="56"/>
      <c r="BL270" s="56"/>
      <c r="BM270" s="56"/>
      <c r="BN270" s="56"/>
      <c r="BO270" s="56"/>
      <c r="CA270" s="18" t="str">
        <f t="shared" si="186"/>
        <v/>
      </c>
      <c r="CB270" s="18" t="str">
        <f t="shared" ref="CB270:CB272" si="192">IF(AND(E270&gt;0,AQ270=""), "* No olvide digitar la variable Gestantes. Digite Cero si no tiene.",IF(AQ270&gt;E270,"  * La variable Gestantes No puede ser mayor al Total Mujeres.",""))</f>
        <v/>
      </c>
      <c r="CC270" s="470"/>
      <c r="CD270" s="18" t="str">
        <f t="shared" si="190"/>
        <v/>
      </c>
      <c r="CE270" s="18" t="str">
        <f t="shared" si="172"/>
        <v/>
      </c>
      <c r="CF270" s="18" t="str">
        <f t="shared" si="173"/>
        <v/>
      </c>
      <c r="CG270" s="18" t="str">
        <f t="shared" si="174"/>
        <v/>
      </c>
      <c r="CH270" s="18" t="str">
        <f t="shared" si="175"/>
        <v/>
      </c>
      <c r="CI270" s="18" t="str">
        <f t="shared" si="176"/>
        <v/>
      </c>
      <c r="CO270" s="458">
        <f t="shared" si="177"/>
        <v>0</v>
      </c>
      <c r="CP270" s="370">
        <f t="shared" si="178"/>
        <v>0</v>
      </c>
      <c r="CQ270" s="169"/>
      <c r="CR270" s="370">
        <f t="shared" si="191"/>
        <v>0</v>
      </c>
      <c r="CS270" s="370">
        <f t="shared" si="191"/>
        <v>0</v>
      </c>
      <c r="CT270" s="370">
        <f t="shared" si="181"/>
        <v>0</v>
      </c>
      <c r="CU270" s="370">
        <f t="shared" si="182"/>
        <v>0</v>
      </c>
      <c r="CV270" s="370">
        <f t="shared" si="183"/>
        <v>0</v>
      </c>
      <c r="CW270" s="370">
        <f t="shared" si="184"/>
        <v>0</v>
      </c>
    </row>
    <row r="271" spans="1:101" ht="22.5" x14ac:dyDescent="0.25">
      <c r="A271" s="3307"/>
      <c r="B271" s="396" t="s">
        <v>243</v>
      </c>
      <c r="C271" s="397">
        <f t="shared" si="188"/>
        <v>0</v>
      </c>
      <c r="D271" s="398">
        <f t="shared" ref="D271:E273" si="193">SUM(F271+H271+J271+L271+N271)</f>
        <v>0</v>
      </c>
      <c r="E271" s="396">
        <f t="shared" si="193"/>
        <v>0</v>
      </c>
      <c r="F271" s="22"/>
      <c r="G271" s="28"/>
      <c r="H271" s="22"/>
      <c r="I271" s="28"/>
      <c r="J271" s="22"/>
      <c r="K271" s="28"/>
      <c r="L271" s="22"/>
      <c r="M271" s="28"/>
      <c r="N271" s="22"/>
      <c r="O271" s="28"/>
      <c r="P271" s="706"/>
      <c r="Q271" s="422"/>
      <c r="R271" s="422"/>
      <c r="S271" s="422"/>
      <c r="T271" s="422"/>
      <c r="U271" s="422"/>
      <c r="V271" s="422"/>
      <c r="W271" s="422"/>
      <c r="X271" s="422"/>
      <c r="Y271" s="422"/>
      <c r="Z271" s="422"/>
      <c r="AA271" s="422"/>
      <c r="AB271" s="422"/>
      <c r="AC271" s="422"/>
      <c r="AD271" s="422"/>
      <c r="AE271" s="422"/>
      <c r="AF271" s="422"/>
      <c r="AG271" s="422"/>
      <c r="AH271" s="422"/>
      <c r="AI271" s="422"/>
      <c r="AJ271" s="422"/>
      <c r="AK271" s="422"/>
      <c r="AL271" s="422"/>
      <c r="AM271" s="423"/>
      <c r="AN271" s="105"/>
      <c r="AO271" s="47"/>
      <c r="AP271" s="286"/>
      <c r="AQ271" s="23"/>
      <c r="AR271" s="424"/>
      <c r="AS271" s="22"/>
      <c r="AT271" s="28"/>
      <c r="AU271" s="23"/>
      <c r="AV271" s="28"/>
      <c r="AW271" s="23"/>
      <c r="AX271" s="28"/>
      <c r="AY271" s="56" t="str">
        <f t="shared" si="185"/>
        <v/>
      </c>
      <c r="AZ271" s="56"/>
      <c r="BA271" s="56"/>
      <c r="BB271" s="56"/>
      <c r="BC271" s="56"/>
      <c r="BD271" s="56"/>
      <c r="BE271" s="56"/>
      <c r="BF271" s="56"/>
      <c r="BG271" s="56"/>
      <c r="BH271" s="56"/>
      <c r="BI271" s="56"/>
      <c r="BJ271" s="56"/>
      <c r="BK271" s="56"/>
      <c r="BL271" s="56"/>
      <c r="BM271" s="56"/>
      <c r="BN271" s="56"/>
      <c r="BO271" s="56"/>
      <c r="CA271" s="18" t="str">
        <f t="shared" si="186"/>
        <v/>
      </c>
      <c r="CB271" s="18" t="str">
        <f t="shared" si="192"/>
        <v/>
      </c>
      <c r="CC271" s="470"/>
      <c r="CD271" s="18" t="str">
        <f t="shared" si="190"/>
        <v/>
      </c>
      <c r="CE271" s="18" t="str">
        <f t="shared" si="172"/>
        <v/>
      </c>
      <c r="CF271" s="18" t="str">
        <f t="shared" si="173"/>
        <v/>
      </c>
      <c r="CG271" s="18" t="str">
        <f t="shared" si="174"/>
        <v/>
      </c>
      <c r="CH271" s="18" t="str">
        <f t="shared" si="175"/>
        <v/>
      </c>
      <c r="CI271" s="18" t="str">
        <f t="shared" si="176"/>
        <v/>
      </c>
      <c r="CO271" s="458">
        <f t="shared" si="177"/>
        <v>0</v>
      </c>
      <c r="CP271" s="370">
        <f t="shared" si="178"/>
        <v>0</v>
      </c>
      <c r="CQ271" s="169"/>
      <c r="CR271" s="370">
        <f t="shared" si="191"/>
        <v>0</v>
      </c>
      <c r="CS271" s="370">
        <f t="shared" si="191"/>
        <v>0</v>
      </c>
      <c r="CT271" s="370">
        <f t="shared" si="181"/>
        <v>0</v>
      </c>
      <c r="CU271" s="370">
        <f t="shared" si="182"/>
        <v>0</v>
      </c>
      <c r="CV271" s="370">
        <f t="shared" si="183"/>
        <v>0</v>
      </c>
      <c r="CW271" s="370">
        <f t="shared" si="184"/>
        <v>0</v>
      </c>
    </row>
    <row r="272" spans="1:101" ht="22.5" x14ac:dyDescent="0.25">
      <c r="A272" s="3307"/>
      <c r="B272" s="396" t="s">
        <v>244</v>
      </c>
      <c r="C272" s="397">
        <f t="shared" si="188"/>
        <v>0</v>
      </c>
      <c r="D272" s="398">
        <f t="shared" si="193"/>
        <v>0</v>
      </c>
      <c r="E272" s="396">
        <f t="shared" si="193"/>
        <v>0</v>
      </c>
      <c r="F272" s="22"/>
      <c r="G272" s="28"/>
      <c r="H272" s="22"/>
      <c r="I272" s="28"/>
      <c r="J272" s="22"/>
      <c r="K272" s="28"/>
      <c r="L272" s="22"/>
      <c r="M272" s="28"/>
      <c r="N272" s="22"/>
      <c r="O272" s="28"/>
      <c r="P272" s="706"/>
      <c r="Q272" s="422"/>
      <c r="R272" s="422"/>
      <c r="S272" s="422"/>
      <c r="T272" s="422"/>
      <c r="U272" s="422"/>
      <c r="V272" s="422"/>
      <c r="W272" s="422"/>
      <c r="X272" s="422"/>
      <c r="Y272" s="422"/>
      <c r="Z272" s="422"/>
      <c r="AA272" s="422"/>
      <c r="AB272" s="422"/>
      <c r="AC272" s="422"/>
      <c r="AD272" s="422"/>
      <c r="AE272" s="422"/>
      <c r="AF272" s="422"/>
      <c r="AG272" s="422"/>
      <c r="AH272" s="422"/>
      <c r="AI272" s="422"/>
      <c r="AJ272" s="422"/>
      <c r="AK272" s="422"/>
      <c r="AL272" s="422"/>
      <c r="AM272" s="423"/>
      <c r="AN272" s="105"/>
      <c r="AO272" s="47"/>
      <c r="AP272" s="286"/>
      <c r="AQ272" s="23"/>
      <c r="AR272" s="424"/>
      <c r="AS272" s="22"/>
      <c r="AT272" s="28"/>
      <c r="AU272" s="23"/>
      <c r="AV272" s="28"/>
      <c r="AW272" s="23"/>
      <c r="AX272" s="28"/>
      <c r="AY272" s="56" t="str">
        <f>CA272&amp;CB272&amp;CC272&amp;CD272&amp;CE272&amp;CF272&amp;CG272&amp;CH272&amp;CI272</f>
        <v/>
      </c>
      <c r="AZ272" s="56"/>
      <c r="BA272" s="56"/>
      <c r="BB272" s="56"/>
      <c r="BC272" s="56"/>
      <c r="BD272" s="56"/>
      <c r="BE272" s="56"/>
      <c r="BF272" s="56"/>
      <c r="BG272" s="56"/>
      <c r="BH272" s="56"/>
      <c r="BI272" s="56"/>
      <c r="BJ272" s="56"/>
      <c r="BK272" s="56"/>
      <c r="BL272" s="56"/>
      <c r="BM272" s="56"/>
      <c r="BN272" s="56"/>
      <c r="BO272" s="56"/>
      <c r="CA272" s="18" t="str">
        <f t="shared" si="186"/>
        <v/>
      </c>
      <c r="CB272" s="18" t="str">
        <f t="shared" si="192"/>
        <v/>
      </c>
      <c r="CC272" s="470"/>
      <c r="CD272" s="18" t="str">
        <f t="shared" si="190"/>
        <v/>
      </c>
      <c r="CE272" s="18" t="str">
        <f t="shared" si="172"/>
        <v/>
      </c>
      <c r="CF272" s="18" t="str">
        <f t="shared" si="173"/>
        <v/>
      </c>
      <c r="CG272" s="18" t="str">
        <f t="shared" si="174"/>
        <v/>
      </c>
      <c r="CH272" s="18" t="str">
        <f t="shared" si="175"/>
        <v/>
      </c>
      <c r="CI272" s="18" t="str">
        <f t="shared" si="176"/>
        <v/>
      </c>
      <c r="CO272" s="458">
        <f t="shared" si="177"/>
        <v>0</v>
      </c>
      <c r="CP272" s="370">
        <f t="shared" si="178"/>
        <v>0</v>
      </c>
      <c r="CQ272" s="169"/>
      <c r="CR272" s="370">
        <f t="shared" si="191"/>
        <v>0</v>
      </c>
      <c r="CS272" s="370">
        <f t="shared" si="191"/>
        <v>0</v>
      </c>
      <c r="CT272" s="370">
        <f t="shared" si="181"/>
        <v>0</v>
      </c>
      <c r="CU272" s="370">
        <f t="shared" si="182"/>
        <v>0</v>
      </c>
      <c r="CV272" s="370">
        <f t="shared" si="183"/>
        <v>0</v>
      </c>
      <c r="CW272" s="370">
        <f t="shared" si="184"/>
        <v>0</v>
      </c>
    </row>
    <row r="273" spans="1:101" ht="33" x14ac:dyDescent="0.25">
      <c r="A273" s="3037"/>
      <c r="B273" s="377" t="s">
        <v>245</v>
      </c>
      <c r="C273" s="416">
        <f t="shared" si="188"/>
        <v>1</v>
      </c>
      <c r="D273" s="417">
        <f t="shared" si="193"/>
        <v>0</v>
      </c>
      <c r="E273" s="377">
        <f t="shared" si="193"/>
        <v>1</v>
      </c>
      <c r="F273" s="30">
        <v>0</v>
      </c>
      <c r="G273" s="37">
        <v>0</v>
      </c>
      <c r="H273" s="30">
        <v>0</v>
      </c>
      <c r="I273" s="37">
        <v>0</v>
      </c>
      <c r="J273" s="30">
        <v>0</v>
      </c>
      <c r="K273" s="37">
        <v>0</v>
      </c>
      <c r="L273" s="30">
        <v>0</v>
      </c>
      <c r="M273" s="37">
        <v>1</v>
      </c>
      <c r="N273" s="30">
        <v>0</v>
      </c>
      <c r="O273" s="37">
        <v>0</v>
      </c>
      <c r="P273" s="756"/>
      <c r="Q273" s="757"/>
      <c r="R273" s="757"/>
      <c r="S273" s="757"/>
      <c r="T273" s="757"/>
      <c r="U273" s="757"/>
      <c r="V273" s="757"/>
      <c r="W273" s="757"/>
      <c r="X273" s="757"/>
      <c r="Y273" s="757"/>
      <c r="Z273" s="757"/>
      <c r="AA273" s="757"/>
      <c r="AB273" s="757"/>
      <c r="AC273" s="757"/>
      <c r="AD273" s="757"/>
      <c r="AE273" s="757"/>
      <c r="AF273" s="757"/>
      <c r="AG273" s="757"/>
      <c r="AH273" s="757"/>
      <c r="AI273" s="757"/>
      <c r="AJ273" s="757"/>
      <c r="AK273" s="757"/>
      <c r="AL273" s="757"/>
      <c r="AM273" s="758"/>
      <c r="AN273" s="105">
        <v>0</v>
      </c>
      <c r="AO273" s="47">
        <v>0</v>
      </c>
      <c r="AP273" s="34">
        <v>0</v>
      </c>
      <c r="AQ273" s="31">
        <v>0</v>
      </c>
      <c r="AR273" s="746"/>
      <c r="AS273" s="30">
        <v>0</v>
      </c>
      <c r="AT273" s="37">
        <v>0</v>
      </c>
      <c r="AU273" s="31">
        <v>0</v>
      </c>
      <c r="AV273" s="37">
        <v>0</v>
      </c>
      <c r="AW273" s="31">
        <v>0</v>
      </c>
      <c r="AX273" s="37">
        <v>0</v>
      </c>
      <c r="AY273" s="56" t="str">
        <f t="shared" si="185"/>
        <v/>
      </c>
      <c r="AZ273" s="56"/>
      <c r="BA273" s="56"/>
      <c r="BB273" s="56"/>
      <c r="BC273" s="56"/>
      <c r="BD273" s="56"/>
      <c r="BE273" s="56"/>
      <c r="BF273" s="56"/>
      <c r="BG273" s="56"/>
      <c r="BH273" s="56"/>
      <c r="BI273" s="56"/>
      <c r="BJ273" s="56"/>
      <c r="BK273" s="56"/>
      <c r="BL273" s="56"/>
      <c r="BM273" s="56"/>
      <c r="BN273" s="56"/>
      <c r="BO273" s="56"/>
      <c r="CA273" s="18" t="str">
        <f t="shared" si="186"/>
        <v/>
      </c>
      <c r="CB273" s="18" t="str">
        <f>IF(AND(E273&gt;0,AQ273=""), "* No olvide digitar la variable Gestantes. Digite Cero si no tiene.",IF(AQ273&gt;E273,"  * La variable Gestantes No puede ser mayor al Total Mujeres.",""))</f>
        <v/>
      </c>
      <c r="CC273" s="470"/>
      <c r="CD273" s="18" t="str">
        <f t="shared" si="190"/>
        <v/>
      </c>
      <c r="CE273" s="18" t="str">
        <f t="shared" si="172"/>
        <v/>
      </c>
      <c r="CF273" s="18" t="str">
        <f t="shared" si="173"/>
        <v/>
      </c>
      <c r="CG273" s="18" t="str">
        <f t="shared" si="174"/>
        <v/>
      </c>
      <c r="CH273" s="18" t="str">
        <f t="shared" si="175"/>
        <v/>
      </c>
      <c r="CI273" s="18" t="str">
        <f t="shared" si="176"/>
        <v/>
      </c>
      <c r="CO273" s="458">
        <f t="shared" si="177"/>
        <v>0</v>
      </c>
      <c r="CP273" s="370">
        <f t="shared" si="178"/>
        <v>0</v>
      </c>
      <c r="CQ273" s="169"/>
      <c r="CR273" s="370">
        <f t="shared" si="191"/>
        <v>0</v>
      </c>
      <c r="CS273" s="370">
        <f t="shared" si="191"/>
        <v>0</v>
      </c>
      <c r="CT273" s="370">
        <f t="shared" si="181"/>
        <v>0</v>
      </c>
      <c r="CU273" s="370">
        <f t="shared" si="182"/>
        <v>0</v>
      </c>
      <c r="CV273" s="370">
        <f t="shared" si="183"/>
        <v>0</v>
      </c>
      <c r="CW273" s="370">
        <f t="shared" si="184"/>
        <v>0</v>
      </c>
    </row>
    <row r="274" spans="1:101" ht="15" customHeight="1" x14ac:dyDescent="0.25">
      <c r="A274" s="3364" t="s">
        <v>278</v>
      </c>
      <c r="B274" s="913" t="s">
        <v>247</v>
      </c>
      <c r="C274" s="378">
        <f t="shared" si="188"/>
        <v>1</v>
      </c>
      <c r="D274" s="379">
        <f t="shared" ref="D274:E292" si="194">SUM(F274+H274+J274+L274+N274+P274+R274+T274+V274+X274+Z274+AB274+AD274+AF274+AH274+AJ274+AL274)</f>
        <v>0</v>
      </c>
      <c r="E274" s="380">
        <f>SUM(G274+I274+K274+M274+O274+Q274+S274+U274+W274+Y274+AA274+AC274+AE274+AG274+AI274+AK274+AM274)</f>
        <v>1</v>
      </c>
      <c r="F274" s="45">
        <v>0</v>
      </c>
      <c r="G274" s="48">
        <v>0</v>
      </c>
      <c r="H274" s="45">
        <v>0</v>
      </c>
      <c r="I274" s="48">
        <v>0</v>
      </c>
      <c r="J274" s="45">
        <v>0</v>
      </c>
      <c r="K274" s="48">
        <v>1</v>
      </c>
      <c r="L274" s="45">
        <v>0</v>
      </c>
      <c r="M274" s="48">
        <v>0</v>
      </c>
      <c r="N274" s="45">
        <v>0</v>
      </c>
      <c r="O274" s="48">
        <v>0</v>
      </c>
      <c r="P274" s="45"/>
      <c r="Q274" s="48"/>
      <c r="R274" s="45"/>
      <c r="S274" s="48"/>
      <c r="T274" s="45"/>
      <c r="U274" s="48"/>
      <c r="V274" s="45"/>
      <c r="W274" s="48"/>
      <c r="X274" s="45"/>
      <c r="Y274" s="48"/>
      <c r="Z274" s="45"/>
      <c r="AA274" s="48"/>
      <c r="AB274" s="45"/>
      <c r="AC274" s="48"/>
      <c r="AD274" s="45"/>
      <c r="AE274" s="48"/>
      <c r="AF274" s="45"/>
      <c r="AG274" s="48"/>
      <c r="AH274" s="45"/>
      <c r="AI274" s="48"/>
      <c r="AJ274" s="45"/>
      <c r="AK274" s="48"/>
      <c r="AL274" s="45"/>
      <c r="AM274" s="701"/>
      <c r="AN274" s="914">
        <v>0</v>
      </c>
      <c r="AO274" s="699">
        <v>0</v>
      </c>
      <c r="AP274" s="701">
        <v>1</v>
      </c>
      <c r="AQ274" s="47">
        <v>0</v>
      </c>
      <c r="AR274" s="48">
        <v>0</v>
      </c>
      <c r="AS274" s="865">
        <v>0</v>
      </c>
      <c r="AT274" s="28">
        <v>0</v>
      </c>
      <c r="AU274" s="23">
        <v>0</v>
      </c>
      <c r="AV274" s="28">
        <v>1</v>
      </c>
      <c r="AW274" s="23">
        <v>0</v>
      </c>
      <c r="AX274" s="28">
        <v>0</v>
      </c>
      <c r="AY274" s="56" t="str">
        <f t="shared" si="185"/>
        <v/>
      </c>
      <c r="AZ274" s="56"/>
      <c r="BA274" s="56"/>
      <c r="BB274" s="56"/>
      <c r="BC274" s="56"/>
      <c r="BD274" s="56"/>
      <c r="BE274" s="56"/>
      <c r="BF274" s="56"/>
      <c r="BG274" s="56"/>
      <c r="BH274" s="56"/>
      <c r="BI274" s="56"/>
      <c r="BJ274" s="56"/>
      <c r="BK274" s="56"/>
      <c r="BL274" s="56"/>
      <c r="BM274" s="56"/>
      <c r="BN274" s="56"/>
      <c r="BO274" s="56"/>
      <c r="CA274" s="18" t="str">
        <f t="shared" si="186"/>
        <v/>
      </c>
      <c r="CB274" s="18" t="str">
        <f t="shared" ref="CB274:CB278" si="195">IF(AND(E274&gt;0,AQ274=""), "* No olvide digitar la variable Gestantes. Digite Cero si no tiene.",IF(AQ274&gt;E274,"  * La variable Gestantes No puede ser mayor al Total Mujeres.",""))</f>
        <v/>
      </c>
      <c r="CC274" s="18" t="str">
        <f t="shared" si="170"/>
        <v/>
      </c>
      <c r="CD274" s="18" t="str">
        <f t="shared" si="190"/>
        <v/>
      </c>
      <c r="CE274" s="18" t="str">
        <f t="shared" si="172"/>
        <v/>
      </c>
      <c r="CF274" s="18" t="str">
        <f t="shared" si="173"/>
        <v/>
      </c>
      <c r="CG274" s="18" t="str">
        <f t="shared" si="174"/>
        <v/>
      </c>
      <c r="CH274" s="18" t="str">
        <f t="shared" si="175"/>
        <v/>
      </c>
      <c r="CI274" s="18" t="str">
        <f t="shared" si="176"/>
        <v/>
      </c>
      <c r="CO274" s="458">
        <f t="shared" si="177"/>
        <v>0</v>
      </c>
      <c r="CP274" s="370">
        <f t="shared" si="178"/>
        <v>0</v>
      </c>
      <c r="CQ274" s="370">
        <f>IF(AND(E274&gt;0,AR274=""),1,IF(AR274&gt;E274,1,0))</f>
        <v>0</v>
      </c>
      <c r="CR274" s="370">
        <f t="shared" si="191"/>
        <v>0</v>
      </c>
      <c r="CS274" s="370">
        <f t="shared" si="191"/>
        <v>0</v>
      </c>
      <c r="CT274" s="370">
        <f t="shared" si="181"/>
        <v>0</v>
      </c>
      <c r="CU274" s="370">
        <f t="shared" si="182"/>
        <v>0</v>
      </c>
      <c r="CV274" s="370">
        <f t="shared" si="183"/>
        <v>0</v>
      </c>
      <c r="CW274" s="370">
        <f t="shared" si="184"/>
        <v>0</v>
      </c>
    </row>
    <row r="275" spans="1:101" x14ac:dyDescent="0.25">
      <c r="A275" s="3307"/>
      <c r="B275" s="429" t="s">
        <v>248</v>
      </c>
      <c r="C275" s="397">
        <f t="shared" si="188"/>
        <v>0</v>
      </c>
      <c r="D275" s="398">
        <f t="shared" si="194"/>
        <v>0</v>
      </c>
      <c r="E275" s="396">
        <f t="shared" si="194"/>
        <v>0</v>
      </c>
      <c r="F275" s="22"/>
      <c r="G275" s="28"/>
      <c r="H275" s="22"/>
      <c r="I275" s="28"/>
      <c r="J275" s="22"/>
      <c r="K275" s="28"/>
      <c r="L275" s="22"/>
      <c r="M275" s="28"/>
      <c r="N275" s="22"/>
      <c r="O275" s="28"/>
      <c r="P275" s="22"/>
      <c r="Q275" s="28"/>
      <c r="R275" s="22"/>
      <c r="S275" s="28"/>
      <c r="T275" s="22"/>
      <c r="U275" s="28"/>
      <c r="V275" s="22"/>
      <c r="W275" s="28"/>
      <c r="X275" s="22"/>
      <c r="Y275" s="28"/>
      <c r="Z275" s="22"/>
      <c r="AA275" s="28"/>
      <c r="AB275" s="22"/>
      <c r="AC275" s="28"/>
      <c r="AD275" s="22"/>
      <c r="AE275" s="28"/>
      <c r="AF275" s="22"/>
      <c r="AG275" s="28"/>
      <c r="AH275" s="22"/>
      <c r="AI275" s="28"/>
      <c r="AJ275" s="22"/>
      <c r="AK275" s="28"/>
      <c r="AL275" s="22"/>
      <c r="AM275" s="26"/>
      <c r="AN275" s="23"/>
      <c r="AO275" s="24"/>
      <c r="AP275" s="26"/>
      <c r="AQ275" s="23"/>
      <c r="AR275" s="28"/>
      <c r="AS275" s="22"/>
      <c r="AT275" s="28"/>
      <c r="AU275" s="23"/>
      <c r="AV275" s="28"/>
      <c r="AW275" s="23"/>
      <c r="AX275" s="28"/>
      <c r="AY275" s="56" t="str">
        <f t="shared" si="185"/>
        <v/>
      </c>
      <c r="AZ275" s="56"/>
      <c r="BA275" s="56"/>
      <c r="BB275" s="56"/>
      <c r="BC275" s="56"/>
      <c r="BD275" s="56"/>
      <c r="BE275" s="56"/>
      <c r="BF275" s="56"/>
      <c r="BG275" s="56"/>
      <c r="BH275" s="56"/>
      <c r="BI275" s="56"/>
      <c r="BJ275" s="56"/>
      <c r="BK275" s="56"/>
      <c r="BL275" s="56"/>
      <c r="BM275" s="56"/>
      <c r="BN275" s="56"/>
      <c r="BO275" s="56"/>
      <c r="CA275" s="18" t="str">
        <f t="shared" si="186"/>
        <v/>
      </c>
      <c r="CB275" s="18" t="str">
        <f t="shared" si="195"/>
        <v/>
      </c>
      <c r="CC275" s="18" t="str">
        <f t="shared" si="170"/>
        <v/>
      </c>
      <c r="CD275" s="18" t="str">
        <f t="shared" si="190"/>
        <v/>
      </c>
      <c r="CE275" s="18" t="str">
        <f t="shared" si="172"/>
        <v/>
      </c>
      <c r="CF275" s="18" t="str">
        <f t="shared" si="173"/>
        <v/>
      </c>
      <c r="CG275" s="18" t="str">
        <f t="shared" si="174"/>
        <v/>
      </c>
      <c r="CH275" s="18" t="str">
        <f t="shared" si="175"/>
        <v/>
      </c>
      <c r="CI275" s="18" t="str">
        <f t="shared" si="176"/>
        <v/>
      </c>
      <c r="CO275" s="458">
        <f t="shared" si="177"/>
        <v>0</v>
      </c>
      <c r="CP275" s="370">
        <f t="shared" si="178"/>
        <v>0</v>
      </c>
      <c r="CQ275" s="370">
        <f>IF(AND(E275&gt;0,AR275=""),1,IF(AR275&gt;E275,1,0))</f>
        <v>0</v>
      </c>
      <c r="CR275" s="370">
        <f t="shared" si="191"/>
        <v>0</v>
      </c>
      <c r="CS275" s="370">
        <f t="shared" si="191"/>
        <v>0</v>
      </c>
      <c r="CT275" s="370">
        <f t="shared" si="181"/>
        <v>0</v>
      </c>
      <c r="CU275" s="370">
        <f t="shared" si="182"/>
        <v>0</v>
      </c>
      <c r="CV275" s="370">
        <f t="shared" si="183"/>
        <v>0</v>
      </c>
      <c r="CW275" s="370">
        <f t="shared" si="184"/>
        <v>0</v>
      </c>
    </row>
    <row r="276" spans="1:101" x14ac:dyDescent="0.25">
      <c r="A276" s="3307"/>
      <c r="B276" s="401" t="s">
        <v>249</v>
      </c>
      <c r="C276" s="397">
        <f t="shared" si="188"/>
        <v>0</v>
      </c>
      <c r="D276" s="398">
        <f t="shared" si="194"/>
        <v>0</v>
      </c>
      <c r="E276" s="396">
        <f t="shared" si="194"/>
        <v>0</v>
      </c>
      <c r="F276" s="22"/>
      <c r="G276" s="28"/>
      <c r="H276" s="22"/>
      <c r="I276" s="28"/>
      <c r="J276" s="22"/>
      <c r="K276" s="28"/>
      <c r="L276" s="22"/>
      <c r="M276" s="28"/>
      <c r="N276" s="22"/>
      <c r="O276" s="28"/>
      <c r="P276" s="22"/>
      <c r="Q276" s="28"/>
      <c r="R276" s="22"/>
      <c r="S276" s="28"/>
      <c r="T276" s="22"/>
      <c r="U276" s="28"/>
      <c r="V276" s="22"/>
      <c r="W276" s="28"/>
      <c r="X276" s="22"/>
      <c r="Y276" s="28"/>
      <c r="Z276" s="22"/>
      <c r="AA276" s="28"/>
      <c r="AB276" s="22"/>
      <c r="AC276" s="28"/>
      <c r="AD276" s="22"/>
      <c r="AE276" s="28"/>
      <c r="AF276" s="22"/>
      <c r="AG276" s="28"/>
      <c r="AH276" s="22"/>
      <c r="AI276" s="28"/>
      <c r="AJ276" s="22"/>
      <c r="AK276" s="28"/>
      <c r="AL276" s="22"/>
      <c r="AM276" s="26"/>
      <c r="AN276" s="23"/>
      <c r="AO276" s="24"/>
      <c r="AP276" s="26"/>
      <c r="AQ276" s="23"/>
      <c r="AR276" s="28"/>
      <c r="AS276" s="22"/>
      <c r="AT276" s="28"/>
      <c r="AU276" s="23"/>
      <c r="AV276" s="28"/>
      <c r="AW276" s="23"/>
      <c r="AX276" s="28"/>
      <c r="AY276" s="56" t="str">
        <f t="shared" si="185"/>
        <v/>
      </c>
      <c r="AZ276" s="56"/>
      <c r="BA276" s="56"/>
      <c r="BB276" s="56"/>
      <c r="BC276" s="56"/>
      <c r="BD276" s="56"/>
      <c r="BE276" s="56"/>
      <c r="BF276" s="56"/>
      <c r="BG276" s="56"/>
      <c r="BH276" s="56"/>
      <c r="BI276" s="56"/>
      <c r="BJ276" s="56"/>
      <c r="BK276" s="56"/>
      <c r="BL276" s="56"/>
      <c r="BM276" s="56"/>
      <c r="BN276" s="56"/>
      <c r="BO276" s="56"/>
      <c r="CA276" s="18" t="str">
        <f t="shared" si="186"/>
        <v/>
      </c>
      <c r="CB276" s="18" t="str">
        <f t="shared" si="195"/>
        <v/>
      </c>
      <c r="CC276" s="18" t="str">
        <f t="shared" si="170"/>
        <v/>
      </c>
      <c r="CD276" s="18" t="str">
        <f t="shared" si="190"/>
        <v/>
      </c>
      <c r="CE276" s="18" t="str">
        <f t="shared" si="172"/>
        <v/>
      </c>
      <c r="CF276" s="18" t="str">
        <f t="shared" si="173"/>
        <v/>
      </c>
      <c r="CG276" s="18" t="str">
        <f t="shared" si="174"/>
        <v/>
      </c>
      <c r="CH276" s="18" t="str">
        <f t="shared" si="175"/>
        <v/>
      </c>
      <c r="CI276" s="18" t="str">
        <f t="shared" si="176"/>
        <v/>
      </c>
      <c r="CO276" s="458">
        <f t="shared" si="177"/>
        <v>0</v>
      </c>
      <c r="CP276" s="370">
        <f t="shared" si="178"/>
        <v>0</v>
      </c>
      <c r="CQ276" s="370">
        <f>IF(AND(E276&gt;0,AR276=""),1,IF(AR276&gt;E276,1,0))</f>
        <v>0</v>
      </c>
      <c r="CR276" s="370">
        <f t="shared" si="191"/>
        <v>0</v>
      </c>
      <c r="CS276" s="370">
        <f t="shared" si="191"/>
        <v>0</v>
      </c>
      <c r="CT276" s="370">
        <f t="shared" si="181"/>
        <v>0</v>
      </c>
      <c r="CU276" s="370">
        <f t="shared" si="182"/>
        <v>0</v>
      </c>
      <c r="CV276" s="370">
        <f t="shared" si="183"/>
        <v>0</v>
      </c>
      <c r="CW276" s="370">
        <f t="shared" si="184"/>
        <v>0</v>
      </c>
    </row>
    <row r="277" spans="1:101" x14ac:dyDescent="0.25">
      <c r="A277" s="3307"/>
      <c r="B277" s="401" t="s">
        <v>250</v>
      </c>
      <c r="C277" s="378">
        <f t="shared" si="188"/>
        <v>0</v>
      </c>
      <c r="D277" s="379">
        <f t="shared" si="194"/>
        <v>0</v>
      </c>
      <c r="E277" s="380">
        <f t="shared" si="194"/>
        <v>0</v>
      </c>
      <c r="F277" s="22"/>
      <c r="G277" s="28"/>
      <c r="H277" s="22"/>
      <c r="I277" s="28"/>
      <c r="J277" s="22"/>
      <c r="K277" s="28"/>
      <c r="L277" s="22"/>
      <c r="M277" s="28"/>
      <c r="N277" s="22"/>
      <c r="O277" s="28"/>
      <c r="P277" s="22"/>
      <c r="Q277" s="28"/>
      <c r="R277" s="22"/>
      <c r="S277" s="28"/>
      <c r="T277" s="22"/>
      <c r="U277" s="28"/>
      <c r="V277" s="22"/>
      <c r="W277" s="28"/>
      <c r="X277" s="22"/>
      <c r="Y277" s="28"/>
      <c r="Z277" s="22"/>
      <c r="AA277" s="28"/>
      <c r="AB277" s="22"/>
      <c r="AC277" s="28"/>
      <c r="AD277" s="22"/>
      <c r="AE277" s="28"/>
      <c r="AF277" s="22"/>
      <c r="AG277" s="28"/>
      <c r="AH277" s="22"/>
      <c r="AI277" s="28"/>
      <c r="AJ277" s="22"/>
      <c r="AK277" s="28"/>
      <c r="AL277" s="22"/>
      <c r="AM277" s="26"/>
      <c r="AN277" s="23"/>
      <c r="AO277" s="24"/>
      <c r="AP277" s="26"/>
      <c r="AQ277" s="23"/>
      <c r="AR277" s="28"/>
      <c r="AS277" s="22"/>
      <c r="AT277" s="28"/>
      <c r="AU277" s="23"/>
      <c r="AV277" s="28"/>
      <c r="AW277" s="23"/>
      <c r="AX277" s="28"/>
      <c r="AY277" s="56" t="str">
        <f t="shared" si="185"/>
        <v/>
      </c>
      <c r="AZ277" s="56"/>
      <c r="BA277" s="56"/>
      <c r="BB277" s="56"/>
      <c r="BC277" s="56"/>
      <c r="BD277" s="56"/>
      <c r="BE277" s="56"/>
      <c r="BF277" s="56"/>
      <c r="BG277" s="56"/>
      <c r="BH277" s="56"/>
      <c r="BI277" s="56"/>
      <c r="BJ277" s="56"/>
      <c r="BK277" s="56"/>
      <c r="BL277" s="56"/>
      <c r="BM277" s="56"/>
      <c r="BN277" s="56"/>
      <c r="BO277" s="56"/>
      <c r="CA277" s="18" t="str">
        <f t="shared" si="186"/>
        <v/>
      </c>
      <c r="CB277" s="18" t="str">
        <f t="shared" si="195"/>
        <v/>
      </c>
      <c r="CC277" s="18" t="str">
        <f t="shared" si="170"/>
        <v/>
      </c>
      <c r="CD277" s="18" t="str">
        <f t="shared" si="190"/>
        <v/>
      </c>
      <c r="CE277" s="18" t="str">
        <f t="shared" si="172"/>
        <v/>
      </c>
      <c r="CF277" s="18" t="str">
        <f t="shared" si="173"/>
        <v/>
      </c>
      <c r="CG277" s="18" t="str">
        <f t="shared" si="174"/>
        <v/>
      </c>
      <c r="CH277" s="18" t="str">
        <f t="shared" si="175"/>
        <v/>
      </c>
      <c r="CI277" s="18" t="str">
        <f t="shared" si="176"/>
        <v/>
      </c>
      <c r="CO277" s="458">
        <f t="shared" si="177"/>
        <v>0</v>
      </c>
      <c r="CP277" s="370">
        <f t="shared" si="178"/>
        <v>0</v>
      </c>
      <c r="CQ277" s="370">
        <f>IF(AND(E277&gt;0,AR277=""),1,IF(AR277&gt;E277,1,0))</f>
        <v>0</v>
      </c>
      <c r="CR277" s="370">
        <f t="shared" si="191"/>
        <v>0</v>
      </c>
      <c r="CS277" s="370">
        <f t="shared" si="191"/>
        <v>0</v>
      </c>
      <c r="CT277" s="370">
        <f t="shared" si="181"/>
        <v>0</v>
      </c>
      <c r="CU277" s="370">
        <f t="shared" si="182"/>
        <v>0</v>
      </c>
      <c r="CV277" s="370">
        <f t="shared" si="183"/>
        <v>0</v>
      </c>
      <c r="CW277" s="370">
        <f t="shared" si="184"/>
        <v>0</v>
      </c>
    </row>
    <row r="278" spans="1:101" x14ac:dyDescent="0.25">
      <c r="A278" s="3037"/>
      <c r="B278" s="760" t="s">
        <v>251</v>
      </c>
      <c r="C278" s="902">
        <f t="shared" si="188"/>
        <v>1</v>
      </c>
      <c r="D278" s="388">
        <f t="shared" si="194"/>
        <v>1</v>
      </c>
      <c r="E278" s="369">
        <f t="shared" si="194"/>
        <v>0</v>
      </c>
      <c r="F278" s="22">
        <v>0</v>
      </c>
      <c r="G278" s="28">
        <v>0</v>
      </c>
      <c r="H278" s="22">
        <v>0</v>
      </c>
      <c r="I278" s="28">
        <v>0</v>
      </c>
      <c r="J278" s="22">
        <v>0</v>
      </c>
      <c r="K278" s="28">
        <v>0</v>
      </c>
      <c r="L278" s="22">
        <v>1</v>
      </c>
      <c r="M278" s="28">
        <v>0</v>
      </c>
      <c r="N278" s="22">
        <v>0</v>
      </c>
      <c r="O278" s="28">
        <v>0</v>
      </c>
      <c r="P278" s="22">
        <v>0</v>
      </c>
      <c r="Q278" s="28">
        <v>0</v>
      </c>
      <c r="R278" s="22">
        <v>0</v>
      </c>
      <c r="S278" s="28">
        <v>0</v>
      </c>
      <c r="T278" s="22">
        <v>0</v>
      </c>
      <c r="U278" s="28">
        <v>0</v>
      </c>
      <c r="V278" s="22">
        <v>0</v>
      </c>
      <c r="W278" s="28">
        <v>0</v>
      </c>
      <c r="X278" s="22">
        <v>0</v>
      </c>
      <c r="Y278" s="28">
        <v>0</v>
      </c>
      <c r="Z278" s="22">
        <v>0</v>
      </c>
      <c r="AA278" s="28">
        <v>0</v>
      </c>
      <c r="AB278" s="22">
        <v>0</v>
      </c>
      <c r="AC278" s="28">
        <v>0</v>
      </c>
      <c r="AD278" s="22">
        <v>0</v>
      </c>
      <c r="AE278" s="28">
        <v>0</v>
      </c>
      <c r="AF278" s="22">
        <v>0</v>
      </c>
      <c r="AG278" s="28">
        <v>0</v>
      </c>
      <c r="AH278" s="22">
        <v>0</v>
      </c>
      <c r="AI278" s="28">
        <v>0</v>
      </c>
      <c r="AJ278" s="22">
        <v>0</v>
      </c>
      <c r="AK278" s="28">
        <v>0</v>
      </c>
      <c r="AL278" s="30">
        <v>0</v>
      </c>
      <c r="AM278" s="34">
        <v>0</v>
      </c>
      <c r="AN278" s="31">
        <v>0</v>
      </c>
      <c r="AO278" s="32">
        <v>0</v>
      </c>
      <c r="AP278" s="34">
        <v>1</v>
      </c>
      <c r="AQ278" s="31">
        <v>0</v>
      </c>
      <c r="AR278" s="37">
        <v>0</v>
      </c>
      <c r="AS278" s="22">
        <v>0</v>
      </c>
      <c r="AT278" s="28">
        <v>0</v>
      </c>
      <c r="AU278" s="23">
        <v>0</v>
      </c>
      <c r="AV278" s="28">
        <v>0</v>
      </c>
      <c r="AW278" s="23">
        <v>0</v>
      </c>
      <c r="AX278" s="28">
        <v>0</v>
      </c>
      <c r="AY278" s="56" t="str">
        <f t="shared" si="185"/>
        <v/>
      </c>
      <c r="AZ278" s="56"/>
      <c r="BA278" s="56"/>
      <c r="BB278" s="56"/>
      <c r="BC278" s="56"/>
      <c r="BD278" s="56"/>
      <c r="BE278" s="56"/>
      <c r="BF278" s="56"/>
      <c r="BG278" s="56"/>
      <c r="BH278" s="56"/>
      <c r="BI278" s="56"/>
      <c r="BJ278" s="56"/>
      <c r="BK278" s="56"/>
      <c r="BL278" s="56"/>
      <c r="BM278" s="56"/>
      <c r="BN278" s="56"/>
      <c r="BO278" s="56"/>
      <c r="CA278" s="18" t="str">
        <f t="shared" si="186"/>
        <v/>
      </c>
      <c r="CB278" s="18" t="str">
        <f t="shared" si="195"/>
        <v/>
      </c>
      <c r="CC278" s="18" t="str">
        <f t="shared" si="170"/>
        <v/>
      </c>
      <c r="CD278" s="18" t="str">
        <f t="shared" si="190"/>
        <v/>
      </c>
      <c r="CE278" s="18" t="str">
        <f t="shared" si="172"/>
        <v/>
      </c>
      <c r="CF278" s="18" t="str">
        <f t="shared" si="173"/>
        <v/>
      </c>
      <c r="CG278" s="18" t="str">
        <f t="shared" si="174"/>
        <v/>
      </c>
      <c r="CH278" s="18" t="str">
        <f t="shared" si="175"/>
        <v/>
      </c>
      <c r="CI278" s="18" t="str">
        <f t="shared" si="176"/>
        <v/>
      </c>
      <c r="CO278" s="458">
        <f t="shared" si="177"/>
        <v>0</v>
      </c>
      <c r="CP278" s="370">
        <f t="shared" si="178"/>
        <v>0</v>
      </c>
      <c r="CQ278" s="370">
        <f>IF(AND(E278&gt;0,AR278=""),1,IF(AR278&gt;E278,1,0))</f>
        <v>0</v>
      </c>
      <c r="CR278" s="370">
        <f t="shared" si="191"/>
        <v>0</v>
      </c>
      <c r="CS278" s="370">
        <f t="shared" si="191"/>
        <v>0</v>
      </c>
      <c r="CT278" s="370">
        <f t="shared" si="181"/>
        <v>0</v>
      </c>
      <c r="CU278" s="370">
        <f t="shared" si="182"/>
        <v>0</v>
      </c>
      <c r="CV278" s="370">
        <f t="shared" si="183"/>
        <v>0</v>
      </c>
      <c r="CW278" s="370">
        <f t="shared" si="184"/>
        <v>0</v>
      </c>
    </row>
    <row r="279" spans="1:101" ht="15" customHeight="1" x14ac:dyDescent="0.25">
      <c r="A279" s="3364" t="s">
        <v>252</v>
      </c>
      <c r="B279" s="909" t="s">
        <v>253</v>
      </c>
      <c r="C279" s="898">
        <f t="shared" si="188"/>
        <v>0</v>
      </c>
      <c r="D279" s="703">
        <f t="shared" si="194"/>
        <v>0</v>
      </c>
      <c r="E279" s="897">
        <f t="shared" si="194"/>
        <v>0</v>
      </c>
      <c r="F279" s="900"/>
      <c r="G279" s="901"/>
      <c r="H279" s="900"/>
      <c r="I279" s="901"/>
      <c r="J279" s="900"/>
      <c r="K279" s="901"/>
      <c r="L279" s="900"/>
      <c r="M279" s="901"/>
      <c r="N279" s="900"/>
      <c r="O279" s="901"/>
      <c r="P279" s="900"/>
      <c r="Q279" s="901"/>
      <c r="R279" s="865"/>
      <c r="S279" s="866"/>
      <c r="T279" s="865"/>
      <c r="U279" s="866"/>
      <c r="V279" s="865"/>
      <c r="W279" s="866"/>
      <c r="X279" s="865"/>
      <c r="Y279" s="866"/>
      <c r="Z279" s="865"/>
      <c r="AA279" s="866"/>
      <c r="AB279" s="865"/>
      <c r="AC279" s="866"/>
      <c r="AD279" s="865"/>
      <c r="AE279" s="866"/>
      <c r="AF279" s="865"/>
      <c r="AG279" s="866"/>
      <c r="AH279" s="865"/>
      <c r="AI279" s="866"/>
      <c r="AJ279" s="865"/>
      <c r="AK279" s="866"/>
      <c r="AL279" s="865"/>
      <c r="AM279" s="867"/>
      <c r="AN279" s="105"/>
      <c r="AO279" s="47"/>
      <c r="AP279" s="286"/>
      <c r="AQ279" s="471"/>
      <c r="AR279" s="420"/>
      <c r="AS279" s="865"/>
      <c r="AT279" s="866"/>
      <c r="AU279" s="929"/>
      <c r="AV279" s="901"/>
      <c r="AW279" s="914"/>
      <c r="AX279" s="866"/>
      <c r="AY279" s="56" t="str">
        <f t="shared" si="185"/>
        <v/>
      </c>
      <c r="AZ279" s="56"/>
      <c r="BA279" s="56"/>
      <c r="BB279" s="56"/>
      <c r="BC279" s="56"/>
      <c r="BD279" s="56"/>
      <c r="BE279" s="56"/>
      <c r="BF279" s="56"/>
      <c r="BG279" s="56"/>
      <c r="BH279" s="56"/>
      <c r="BI279" s="56"/>
      <c r="BJ279" s="56"/>
      <c r="BK279" s="56"/>
      <c r="BL279" s="56"/>
      <c r="BM279" s="56"/>
      <c r="BN279" s="56"/>
      <c r="BO279" s="56"/>
      <c r="CA279" s="18" t="str">
        <f t="shared" si="186"/>
        <v/>
      </c>
      <c r="CB279" s="438"/>
      <c r="CC279" s="438"/>
      <c r="CD279" s="18" t="str">
        <f t="shared" si="190"/>
        <v/>
      </c>
      <c r="CE279" s="18" t="str">
        <f t="shared" si="172"/>
        <v/>
      </c>
      <c r="CF279" s="470"/>
      <c r="CG279" s="470"/>
      <c r="CH279" s="18" t="str">
        <f t="shared" si="175"/>
        <v/>
      </c>
      <c r="CI279" s="18" t="str">
        <f t="shared" si="176"/>
        <v/>
      </c>
      <c r="CO279" s="458">
        <f t="shared" si="177"/>
        <v>0</v>
      </c>
      <c r="CP279" s="169"/>
      <c r="CQ279" s="169"/>
      <c r="CR279" s="370">
        <f t="shared" si="191"/>
        <v>0</v>
      </c>
      <c r="CS279" s="370">
        <f t="shared" si="191"/>
        <v>0</v>
      </c>
      <c r="CT279" s="472"/>
      <c r="CU279" s="472"/>
      <c r="CV279" s="370">
        <f t="shared" si="183"/>
        <v>0</v>
      </c>
      <c r="CW279" s="370">
        <f t="shared" si="184"/>
        <v>0</v>
      </c>
    </row>
    <row r="280" spans="1:101" x14ac:dyDescent="0.25">
      <c r="A280" s="3307"/>
      <c r="B280" s="401" t="s">
        <v>254</v>
      </c>
      <c r="C280" s="378">
        <f t="shared" si="188"/>
        <v>0</v>
      </c>
      <c r="D280" s="379">
        <f t="shared" si="194"/>
        <v>0</v>
      </c>
      <c r="E280" s="380">
        <f t="shared" si="194"/>
        <v>0</v>
      </c>
      <c r="F280" s="473"/>
      <c r="G280" s="474"/>
      <c r="H280" s="473"/>
      <c r="I280" s="474"/>
      <c r="J280" s="473"/>
      <c r="K280" s="474"/>
      <c r="L280" s="473"/>
      <c r="M280" s="474"/>
      <c r="N280" s="473"/>
      <c r="O280" s="474"/>
      <c r="P280" s="473"/>
      <c r="Q280" s="474"/>
      <c r="R280" s="45"/>
      <c r="S280" s="48"/>
      <c r="T280" s="45"/>
      <c r="U280" s="48"/>
      <c r="V280" s="45"/>
      <c r="W280" s="48"/>
      <c r="X280" s="45"/>
      <c r="Y280" s="48"/>
      <c r="Z280" s="45"/>
      <c r="AA280" s="48"/>
      <c r="AB280" s="45"/>
      <c r="AC280" s="48"/>
      <c r="AD280" s="45"/>
      <c r="AE280" s="48"/>
      <c r="AF280" s="45"/>
      <c r="AG280" s="48"/>
      <c r="AH280" s="45"/>
      <c r="AI280" s="48"/>
      <c r="AJ280" s="45"/>
      <c r="AK280" s="48"/>
      <c r="AL280" s="45"/>
      <c r="AM280" s="333"/>
      <c r="AN280" s="105"/>
      <c r="AO280" s="47"/>
      <c r="AP280" s="286"/>
      <c r="AQ280" s="475"/>
      <c r="AR280" s="424"/>
      <c r="AS280" s="45"/>
      <c r="AT280" s="48"/>
      <c r="AU280" s="128"/>
      <c r="AV280" s="474"/>
      <c r="AW280" s="47"/>
      <c r="AX280" s="48"/>
      <c r="AY280" s="56" t="str">
        <f t="shared" si="185"/>
        <v/>
      </c>
      <c r="AZ280" s="56"/>
      <c r="BA280" s="56"/>
      <c r="BB280" s="56"/>
      <c r="BC280" s="56"/>
      <c r="BD280" s="56"/>
      <c r="BE280" s="56"/>
      <c r="BF280" s="56"/>
      <c r="BG280" s="56"/>
      <c r="BH280" s="56"/>
      <c r="BI280" s="56"/>
      <c r="BJ280" s="56"/>
      <c r="BK280" s="56"/>
      <c r="BL280" s="56"/>
      <c r="BM280" s="56"/>
      <c r="BN280" s="56"/>
      <c r="BO280" s="56"/>
      <c r="CA280" s="18" t="str">
        <f t="shared" si="186"/>
        <v/>
      </c>
      <c r="CB280" s="421"/>
      <c r="CC280" s="438"/>
      <c r="CD280" s="18" t="str">
        <f t="shared" si="190"/>
        <v/>
      </c>
      <c r="CE280" s="18" t="str">
        <f t="shared" si="172"/>
        <v/>
      </c>
      <c r="CF280" s="470"/>
      <c r="CG280" s="470"/>
      <c r="CH280" s="18" t="str">
        <f t="shared" si="175"/>
        <v/>
      </c>
      <c r="CI280" s="18" t="str">
        <f t="shared" si="176"/>
        <v/>
      </c>
      <c r="CO280" s="458">
        <f t="shared" si="177"/>
        <v>0</v>
      </c>
      <c r="CP280" s="169"/>
      <c r="CQ280" s="169"/>
      <c r="CR280" s="370">
        <f t="shared" si="191"/>
        <v>0</v>
      </c>
      <c r="CS280" s="370">
        <f t="shared" si="191"/>
        <v>0</v>
      </c>
      <c r="CT280" s="472"/>
      <c r="CU280" s="472"/>
      <c r="CV280" s="370">
        <f t="shared" si="183"/>
        <v>0</v>
      </c>
      <c r="CW280" s="370">
        <f t="shared" si="184"/>
        <v>0</v>
      </c>
    </row>
    <row r="281" spans="1:101" x14ac:dyDescent="0.25">
      <c r="A281" s="3037"/>
      <c r="B281" s="444" t="s">
        <v>255</v>
      </c>
      <c r="C281" s="381">
        <f t="shared" si="188"/>
        <v>0</v>
      </c>
      <c r="D281" s="382">
        <f t="shared" si="194"/>
        <v>0</v>
      </c>
      <c r="E281" s="714">
        <f t="shared" si="194"/>
        <v>0</v>
      </c>
      <c r="F281" s="476"/>
      <c r="G281" s="762"/>
      <c r="H281" s="476"/>
      <c r="I281" s="762"/>
      <c r="J281" s="476"/>
      <c r="K281" s="762"/>
      <c r="L281" s="476"/>
      <c r="M281" s="762"/>
      <c r="N281" s="476"/>
      <c r="O281" s="762"/>
      <c r="P281" s="476"/>
      <c r="Q281" s="762"/>
      <c r="R281" s="91"/>
      <c r="S281" s="716"/>
      <c r="T281" s="91"/>
      <c r="U281" s="716"/>
      <c r="V281" s="91"/>
      <c r="W281" s="716"/>
      <c r="X281" s="91"/>
      <c r="Y281" s="716"/>
      <c r="Z281" s="91"/>
      <c r="AA281" s="716"/>
      <c r="AB281" s="91"/>
      <c r="AC281" s="716"/>
      <c r="AD281" s="91"/>
      <c r="AE281" s="716"/>
      <c r="AF281" s="91"/>
      <c r="AG281" s="716"/>
      <c r="AH281" s="91"/>
      <c r="AI281" s="716"/>
      <c r="AJ281" s="91"/>
      <c r="AK281" s="716"/>
      <c r="AL281" s="91"/>
      <c r="AM281" s="717"/>
      <c r="AN281" s="95"/>
      <c r="AO281" s="715"/>
      <c r="AP281" s="718"/>
      <c r="AQ281" s="763"/>
      <c r="AR281" s="746"/>
      <c r="AS281" s="91"/>
      <c r="AT281" s="716"/>
      <c r="AU281" s="735"/>
      <c r="AV281" s="762"/>
      <c r="AW281" s="715"/>
      <c r="AX281" s="716"/>
      <c r="AY281" s="56" t="str">
        <f t="shared" si="185"/>
        <v/>
      </c>
      <c r="AZ281" s="56"/>
      <c r="BA281" s="56"/>
      <c r="BB281" s="56"/>
      <c r="BC281" s="56"/>
      <c r="BD281" s="56"/>
      <c r="BE281" s="56"/>
      <c r="BF281" s="56"/>
      <c r="BG281" s="56"/>
      <c r="BH281" s="56"/>
      <c r="BI281" s="56"/>
      <c r="BJ281" s="56"/>
      <c r="BK281" s="56"/>
      <c r="BL281" s="56"/>
      <c r="BM281" s="56"/>
      <c r="BN281" s="56"/>
      <c r="BO281" s="56"/>
      <c r="CA281" s="18" t="str">
        <f t="shared" si="186"/>
        <v/>
      </c>
      <c r="CB281" s="421"/>
      <c r="CC281" s="438"/>
      <c r="CD281" s="18" t="str">
        <f t="shared" si="190"/>
        <v/>
      </c>
      <c r="CE281" s="18" t="str">
        <f t="shared" si="172"/>
        <v/>
      </c>
      <c r="CF281" s="470"/>
      <c r="CG281" s="470"/>
      <c r="CH281" s="18" t="str">
        <f t="shared" si="175"/>
        <v/>
      </c>
      <c r="CI281" s="18" t="str">
        <f t="shared" si="176"/>
        <v/>
      </c>
      <c r="CO281" s="458">
        <f t="shared" si="177"/>
        <v>0</v>
      </c>
      <c r="CP281" s="169"/>
      <c r="CQ281" s="169"/>
      <c r="CR281" s="370">
        <f t="shared" si="191"/>
        <v>0</v>
      </c>
      <c r="CS281" s="370">
        <f t="shared" si="191"/>
        <v>0</v>
      </c>
      <c r="CT281" s="472"/>
      <c r="CU281" s="472"/>
      <c r="CV281" s="370">
        <f t="shared" si="183"/>
        <v>0</v>
      </c>
      <c r="CW281" s="370">
        <f t="shared" si="184"/>
        <v>0</v>
      </c>
    </row>
    <row r="282" spans="1:101" x14ac:dyDescent="0.25">
      <c r="A282" s="3384" t="s">
        <v>256</v>
      </c>
      <c r="B282" s="3385"/>
      <c r="C282" s="898">
        <f>SUM(D282+E282)</f>
        <v>0</v>
      </c>
      <c r="D282" s="703">
        <f>SUM(F282+H282+J282+L282+N282+P282+R282+T282+V282+X282+Z282+AB282+AD282+AF282+AH282+AJ282+AL282)</f>
        <v>0</v>
      </c>
      <c r="E282" s="897">
        <f>SUM(G282+I282+K282+M282+O282+Q282+S282+U282+W282+Y282+AA282+AC282+AE282+AG282+AI282+AK282+AM282)</f>
        <v>0</v>
      </c>
      <c r="F282" s="865"/>
      <c r="G282" s="866"/>
      <c r="H282" s="865"/>
      <c r="I282" s="866"/>
      <c r="J282" s="865"/>
      <c r="K282" s="866"/>
      <c r="L282" s="865"/>
      <c r="M282" s="866"/>
      <c r="N282" s="865"/>
      <c r="O282" s="866"/>
      <c r="P282" s="865"/>
      <c r="Q282" s="866"/>
      <c r="R282" s="865"/>
      <c r="S282" s="866"/>
      <c r="T282" s="865"/>
      <c r="U282" s="866"/>
      <c r="V282" s="865"/>
      <c r="W282" s="866"/>
      <c r="X282" s="865"/>
      <c r="Y282" s="866"/>
      <c r="Z282" s="865"/>
      <c r="AA282" s="866"/>
      <c r="AB282" s="865"/>
      <c r="AC282" s="866"/>
      <c r="AD282" s="865"/>
      <c r="AE282" s="866"/>
      <c r="AF282" s="865"/>
      <c r="AG282" s="866"/>
      <c r="AH282" s="865"/>
      <c r="AI282" s="866"/>
      <c r="AJ282" s="865"/>
      <c r="AK282" s="866"/>
      <c r="AL282" s="865"/>
      <c r="AM282" s="867"/>
      <c r="AN282" s="868"/>
      <c r="AO282" s="914"/>
      <c r="AP282" s="869"/>
      <c r="AQ282" s="914"/>
      <c r="AR282" s="866"/>
      <c r="AS282" s="865"/>
      <c r="AT282" s="866"/>
      <c r="AU282" s="914"/>
      <c r="AV282" s="866"/>
      <c r="AW282" s="914"/>
      <c r="AX282" s="866"/>
      <c r="AY282" s="56" t="str">
        <f t="shared" si="185"/>
        <v/>
      </c>
      <c r="AZ282" s="56"/>
      <c r="BA282" s="56"/>
      <c r="BB282" s="56"/>
      <c r="BC282" s="56"/>
      <c r="BD282" s="56"/>
      <c r="BE282" s="56"/>
      <c r="BF282" s="56"/>
      <c r="BG282" s="56"/>
      <c r="BH282" s="56"/>
      <c r="BI282" s="56"/>
      <c r="BJ282" s="56"/>
      <c r="BK282" s="56"/>
      <c r="BL282" s="56"/>
      <c r="BM282" s="56"/>
      <c r="BN282" s="56"/>
      <c r="BO282" s="56"/>
      <c r="CA282" s="18" t="str">
        <f t="shared" si="186"/>
        <v/>
      </c>
      <c r="CB282" s="18" t="str">
        <f t="shared" ref="CB282:CB293" si="196">IF(AND(E282&gt;0,AQ282=""), "* No olvide digitar la variable Gestantes. Digite Cero si no tiene.",IF(AQ282&gt;E282,"  * La variable Gestantes No puede ser mayor al Total Mujeres.",""))</f>
        <v/>
      </c>
      <c r="CC282" s="18" t="str">
        <f t="shared" si="170"/>
        <v/>
      </c>
      <c r="CD282" s="18" t="str">
        <f t="shared" si="190"/>
        <v/>
      </c>
      <c r="CE282" s="18" t="str">
        <f t="shared" si="172"/>
        <v/>
      </c>
      <c r="CF282" s="18" t="str">
        <f t="shared" si="173"/>
        <v/>
      </c>
      <c r="CG282" s="18" t="str">
        <f t="shared" si="174"/>
        <v/>
      </c>
      <c r="CH282" s="18" t="str">
        <f t="shared" si="175"/>
        <v/>
      </c>
      <c r="CI282" s="18" t="str">
        <f t="shared" si="176"/>
        <v/>
      </c>
      <c r="CO282" s="458">
        <f t="shared" si="177"/>
        <v>0</v>
      </c>
      <c r="CP282" s="370">
        <f t="shared" ref="CP282:CP293" si="197">IF(AND(E282&gt;0,AQ282=""),1,IF(AQ282&gt;E282,1,0))</f>
        <v>0</v>
      </c>
      <c r="CQ282" s="370">
        <f t="shared" ref="CQ282:CQ293" si="198">IF(AND(E282&gt;0,AR282=""),1,IF(AR282&gt;E282,1,0))</f>
        <v>0</v>
      </c>
      <c r="CR282" s="370">
        <f t="shared" si="191"/>
        <v>0</v>
      </c>
      <c r="CS282" s="370">
        <f t="shared" si="191"/>
        <v>0</v>
      </c>
      <c r="CT282" s="370">
        <f t="shared" si="181"/>
        <v>0</v>
      </c>
      <c r="CU282" s="370">
        <f t="shared" si="182"/>
        <v>0</v>
      </c>
      <c r="CV282" s="370">
        <f t="shared" si="183"/>
        <v>0</v>
      </c>
      <c r="CW282" s="370">
        <f t="shared" si="184"/>
        <v>0</v>
      </c>
    </row>
    <row r="283" spans="1:101" x14ac:dyDescent="0.25">
      <c r="A283" s="3178" t="s">
        <v>257</v>
      </c>
      <c r="B283" s="3179"/>
      <c r="C283" s="397">
        <f>SUM(D283+E283)</f>
        <v>0</v>
      </c>
      <c r="D283" s="398">
        <f>SUM(F283+H283+J283+L283+N283+P283+R283+T283+V283+X283+Z283+AB283+AD283+AF283+AH283+AJ283+AL283)</f>
        <v>0</v>
      </c>
      <c r="E283" s="396">
        <f>SUM(G283+I283+K283+M283+O283+Q283+S283+U283+W283+Y283+AA283+AC283+AE283+AG283+AI283+AK283+AM283)</f>
        <v>0</v>
      </c>
      <c r="F283" s="45"/>
      <c r="G283" s="48"/>
      <c r="H283" s="45"/>
      <c r="I283" s="48"/>
      <c r="J283" s="45"/>
      <c r="K283" s="48"/>
      <c r="L283" s="45"/>
      <c r="M283" s="48"/>
      <c r="N283" s="45"/>
      <c r="O283" s="48"/>
      <c r="P283" s="45"/>
      <c r="Q283" s="48"/>
      <c r="R283" s="45"/>
      <c r="S283" s="48"/>
      <c r="T283" s="45"/>
      <c r="U283" s="48"/>
      <c r="V283" s="45"/>
      <c r="W283" s="48"/>
      <c r="X283" s="45"/>
      <c r="Y283" s="48"/>
      <c r="Z283" s="45"/>
      <c r="AA283" s="48"/>
      <c r="AB283" s="45"/>
      <c r="AC283" s="48"/>
      <c r="AD283" s="45"/>
      <c r="AE283" s="48"/>
      <c r="AF283" s="45"/>
      <c r="AG283" s="48"/>
      <c r="AH283" s="45"/>
      <c r="AI283" s="48"/>
      <c r="AJ283" s="45"/>
      <c r="AK283" s="48"/>
      <c r="AL283" s="45"/>
      <c r="AM283" s="333"/>
      <c r="AN283" s="105"/>
      <c r="AO283" s="47"/>
      <c r="AP283" s="286"/>
      <c r="AQ283" s="47"/>
      <c r="AR283" s="48"/>
      <c r="AS283" s="45"/>
      <c r="AT283" s="48"/>
      <c r="AU283" s="47"/>
      <c r="AV283" s="48"/>
      <c r="AW283" s="47"/>
      <c r="AX283" s="48"/>
      <c r="AY283" s="56" t="str">
        <f t="shared" si="185"/>
        <v/>
      </c>
      <c r="AZ283" s="56"/>
      <c r="BA283" s="56"/>
      <c r="BB283" s="56"/>
      <c r="BC283" s="56"/>
      <c r="BD283" s="56"/>
      <c r="BE283" s="56"/>
      <c r="BF283" s="56"/>
      <c r="BG283" s="56"/>
      <c r="BH283" s="56"/>
      <c r="BI283" s="56"/>
      <c r="BJ283" s="56"/>
      <c r="BK283" s="56"/>
      <c r="BL283" s="56"/>
      <c r="BM283" s="56"/>
      <c r="BN283" s="56"/>
      <c r="BO283" s="56"/>
      <c r="CA283" s="18" t="str">
        <f t="shared" si="186"/>
        <v/>
      </c>
      <c r="CB283" s="18" t="str">
        <f t="shared" si="196"/>
        <v/>
      </c>
      <c r="CC283" s="18" t="str">
        <f t="shared" si="170"/>
        <v/>
      </c>
      <c r="CD283" s="18" t="str">
        <f t="shared" si="190"/>
        <v/>
      </c>
      <c r="CE283" s="18" t="str">
        <f t="shared" si="172"/>
        <v/>
      </c>
      <c r="CF283" s="18" t="str">
        <f t="shared" si="173"/>
        <v/>
      </c>
      <c r="CG283" s="18" t="str">
        <f t="shared" si="174"/>
        <v/>
      </c>
      <c r="CH283" s="18" t="str">
        <f t="shared" si="175"/>
        <v/>
      </c>
      <c r="CI283" s="18" t="str">
        <f t="shared" si="176"/>
        <v/>
      </c>
      <c r="CO283" s="458">
        <f t="shared" si="177"/>
        <v>0</v>
      </c>
      <c r="CP283" s="370">
        <f t="shared" si="197"/>
        <v>0</v>
      </c>
      <c r="CQ283" s="370">
        <f t="shared" si="198"/>
        <v>0</v>
      </c>
      <c r="CR283" s="370">
        <f t="shared" si="191"/>
        <v>0</v>
      </c>
      <c r="CS283" s="370">
        <f t="shared" si="191"/>
        <v>0</v>
      </c>
      <c r="CT283" s="370">
        <f t="shared" si="181"/>
        <v>0</v>
      </c>
      <c r="CU283" s="370">
        <f t="shared" si="182"/>
        <v>0</v>
      </c>
      <c r="CV283" s="370">
        <f t="shared" si="183"/>
        <v>0</v>
      </c>
      <c r="CW283" s="370">
        <f t="shared" si="184"/>
        <v>0</v>
      </c>
    </row>
    <row r="284" spans="1:101" x14ac:dyDescent="0.25">
      <c r="A284" s="3010" t="s">
        <v>258</v>
      </c>
      <c r="B284" s="3011"/>
      <c r="C284" s="397">
        <f t="shared" si="188"/>
        <v>0</v>
      </c>
      <c r="D284" s="398">
        <f t="shared" si="194"/>
        <v>0</v>
      </c>
      <c r="E284" s="396">
        <f t="shared" si="194"/>
        <v>0</v>
      </c>
      <c r="F284" s="22"/>
      <c r="G284" s="28"/>
      <c r="H284" s="22"/>
      <c r="I284" s="28"/>
      <c r="J284" s="22"/>
      <c r="K284" s="28"/>
      <c r="L284" s="22"/>
      <c r="M284" s="28"/>
      <c r="N284" s="22"/>
      <c r="O284" s="28"/>
      <c r="P284" s="22"/>
      <c r="Q284" s="28"/>
      <c r="R284" s="22"/>
      <c r="S284" s="28"/>
      <c r="T284" s="22"/>
      <c r="U284" s="28"/>
      <c r="V284" s="22"/>
      <c r="W284" s="28"/>
      <c r="X284" s="22"/>
      <c r="Y284" s="28"/>
      <c r="Z284" s="22"/>
      <c r="AA284" s="28"/>
      <c r="AB284" s="22"/>
      <c r="AC284" s="28"/>
      <c r="AD284" s="22"/>
      <c r="AE284" s="28"/>
      <c r="AF284" s="22"/>
      <c r="AG284" s="28"/>
      <c r="AH284" s="22"/>
      <c r="AI284" s="28"/>
      <c r="AJ284" s="22"/>
      <c r="AK284" s="28"/>
      <c r="AL284" s="22"/>
      <c r="AM284" s="216"/>
      <c r="AN284" s="105"/>
      <c r="AO284" s="47"/>
      <c r="AP284" s="286"/>
      <c r="AQ284" s="23"/>
      <c r="AR284" s="28"/>
      <c r="AS284" s="22"/>
      <c r="AT284" s="28"/>
      <c r="AU284" s="23"/>
      <c r="AV284" s="28"/>
      <c r="AW284" s="23"/>
      <c r="AX284" s="28"/>
      <c r="AY284" s="56" t="str">
        <f t="shared" si="185"/>
        <v/>
      </c>
      <c r="AZ284" s="56"/>
      <c r="BA284" s="56"/>
      <c r="BB284" s="56"/>
      <c r="BC284" s="56"/>
      <c r="BD284" s="56"/>
      <c r="BE284" s="56"/>
      <c r="BF284" s="56"/>
      <c r="BG284" s="56"/>
      <c r="BH284" s="56"/>
      <c r="BI284" s="56"/>
      <c r="BJ284" s="56"/>
      <c r="BK284" s="56"/>
      <c r="BL284" s="56"/>
      <c r="BM284" s="56"/>
      <c r="BN284" s="56"/>
      <c r="BO284" s="56"/>
      <c r="CA284" s="18" t="str">
        <f t="shared" si="186"/>
        <v/>
      </c>
      <c r="CB284" s="18" t="str">
        <f t="shared" si="196"/>
        <v/>
      </c>
      <c r="CC284" s="18" t="str">
        <f t="shared" si="170"/>
        <v/>
      </c>
      <c r="CD284" s="18" t="str">
        <f t="shared" si="190"/>
        <v/>
      </c>
      <c r="CE284" s="18" t="str">
        <f t="shared" si="172"/>
        <v/>
      </c>
      <c r="CF284" s="18" t="str">
        <f t="shared" si="173"/>
        <v/>
      </c>
      <c r="CG284" s="18" t="str">
        <f t="shared" si="174"/>
        <v/>
      </c>
      <c r="CH284" s="18" t="str">
        <f t="shared" si="175"/>
        <v/>
      </c>
      <c r="CI284" s="18" t="str">
        <f t="shared" si="176"/>
        <v/>
      </c>
      <c r="CO284" s="458">
        <f t="shared" si="177"/>
        <v>0</v>
      </c>
      <c r="CP284" s="370">
        <f t="shared" si="197"/>
        <v>0</v>
      </c>
      <c r="CQ284" s="370">
        <f t="shared" si="198"/>
        <v>0</v>
      </c>
      <c r="CR284" s="370">
        <f t="shared" si="191"/>
        <v>0</v>
      </c>
      <c r="CS284" s="370">
        <f t="shared" si="191"/>
        <v>0</v>
      </c>
      <c r="CT284" s="370">
        <f t="shared" si="181"/>
        <v>0</v>
      </c>
      <c r="CU284" s="370">
        <f t="shared" si="182"/>
        <v>0</v>
      </c>
      <c r="CV284" s="370">
        <f t="shared" si="183"/>
        <v>0</v>
      </c>
      <c r="CW284" s="370">
        <f t="shared" si="184"/>
        <v>0</v>
      </c>
    </row>
    <row r="285" spans="1:101" x14ac:dyDescent="0.25">
      <c r="A285" s="3010" t="s">
        <v>259</v>
      </c>
      <c r="B285" s="3011"/>
      <c r="C285" s="397">
        <f t="shared" si="188"/>
        <v>0</v>
      </c>
      <c r="D285" s="398">
        <f t="shared" si="194"/>
        <v>0</v>
      </c>
      <c r="E285" s="396">
        <f t="shared" si="194"/>
        <v>0</v>
      </c>
      <c r="F285" s="22"/>
      <c r="G285" s="28"/>
      <c r="H285" s="22"/>
      <c r="I285" s="28"/>
      <c r="J285" s="22"/>
      <c r="K285" s="28"/>
      <c r="L285" s="22"/>
      <c r="M285" s="28"/>
      <c r="N285" s="22"/>
      <c r="O285" s="28"/>
      <c r="P285" s="22"/>
      <c r="Q285" s="28"/>
      <c r="R285" s="22"/>
      <c r="S285" s="28"/>
      <c r="T285" s="22"/>
      <c r="U285" s="28"/>
      <c r="V285" s="22"/>
      <c r="W285" s="28"/>
      <c r="X285" s="22"/>
      <c r="Y285" s="28"/>
      <c r="Z285" s="22"/>
      <c r="AA285" s="28"/>
      <c r="AB285" s="22"/>
      <c r="AC285" s="28"/>
      <c r="AD285" s="22"/>
      <c r="AE285" s="28"/>
      <c r="AF285" s="22"/>
      <c r="AG285" s="28"/>
      <c r="AH285" s="22"/>
      <c r="AI285" s="28"/>
      <c r="AJ285" s="22"/>
      <c r="AK285" s="28"/>
      <c r="AL285" s="22"/>
      <c r="AM285" s="216"/>
      <c r="AN285" s="105"/>
      <c r="AO285" s="47"/>
      <c r="AP285" s="286"/>
      <c r="AQ285" s="23"/>
      <c r="AR285" s="28"/>
      <c r="AS285" s="22"/>
      <c r="AT285" s="28"/>
      <c r="AU285" s="23"/>
      <c r="AV285" s="28"/>
      <c r="AW285" s="23"/>
      <c r="AX285" s="28"/>
      <c r="AY285" s="56" t="str">
        <f t="shared" si="185"/>
        <v/>
      </c>
      <c r="AZ285" s="56"/>
      <c r="BA285" s="56"/>
      <c r="BB285" s="56"/>
      <c r="BC285" s="56"/>
      <c r="BD285" s="56"/>
      <c r="BE285" s="56"/>
      <c r="BF285" s="56"/>
      <c r="BG285" s="56"/>
      <c r="BH285" s="56"/>
      <c r="BI285" s="56"/>
      <c r="BJ285" s="56"/>
      <c r="BK285" s="56"/>
      <c r="BL285" s="56"/>
      <c r="BM285" s="56"/>
      <c r="BN285" s="56"/>
      <c r="BO285" s="56"/>
      <c r="CA285" s="18" t="str">
        <f t="shared" si="186"/>
        <v/>
      </c>
      <c r="CB285" s="18" t="str">
        <f t="shared" si="196"/>
        <v/>
      </c>
      <c r="CC285" s="18" t="str">
        <f t="shared" si="170"/>
        <v/>
      </c>
      <c r="CD285" s="18" t="str">
        <f t="shared" si="190"/>
        <v/>
      </c>
      <c r="CE285" s="18" t="str">
        <f t="shared" si="172"/>
        <v/>
      </c>
      <c r="CF285" s="18" t="str">
        <f t="shared" si="173"/>
        <v/>
      </c>
      <c r="CG285" s="18" t="str">
        <f t="shared" si="174"/>
        <v/>
      </c>
      <c r="CH285" s="18" t="str">
        <f t="shared" si="175"/>
        <v/>
      </c>
      <c r="CI285" s="18" t="str">
        <f t="shared" si="176"/>
        <v/>
      </c>
      <c r="CO285" s="458">
        <f t="shared" si="177"/>
        <v>0</v>
      </c>
      <c r="CP285" s="370">
        <f t="shared" si="197"/>
        <v>0</v>
      </c>
      <c r="CQ285" s="370">
        <f t="shared" si="198"/>
        <v>0</v>
      </c>
      <c r="CR285" s="370">
        <f t="shared" si="191"/>
        <v>0</v>
      </c>
      <c r="CS285" s="370">
        <f t="shared" si="191"/>
        <v>0</v>
      </c>
      <c r="CT285" s="370">
        <f t="shared" si="181"/>
        <v>0</v>
      </c>
      <c r="CU285" s="370">
        <f t="shared" si="182"/>
        <v>0</v>
      </c>
      <c r="CV285" s="370">
        <f t="shared" si="183"/>
        <v>0</v>
      </c>
      <c r="CW285" s="370">
        <f t="shared" si="184"/>
        <v>0</v>
      </c>
    </row>
    <row r="286" spans="1:101" x14ac:dyDescent="0.25">
      <c r="A286" s="3020" t="s">
        <v>260</v>
      </c>
      <c r="B286" s="3021"/>
      <c r="C286" s="416">
        <f t="shared" si="188"/>
        <v>1</v>
      </c>
      <c r="D286" s="417">
        <f t="shared" si="194"/>
        <v>1</v>
      </c>
      <c r="E286" s="377">
        <f t="shared" si="194"/>
        <v>0</v>
      </c>
      <c r="F286" s="22">
        <v>0</v>
      </c>
      <c r="G286" s="28">
        <v>0</v>
      </c>
      <c r="H286" s="22">
        <v>0</v>
      </c>
      <c r="I286" s="28">
        <v>0</v>
      </c>
      <c r="J286" s="22">
        <v>0</v>
      </c>
      <c r="K286" s="28">
        <v>0</v>
      </c>
      <c r="L286" s="22">
        <v>0</v>
      </c>
      <c r="M286" s="28">
        <v>0</v>
      </c>
      <c r="N286" s="22">
        <v>0</v>
      </c>
      <c r="O286" s="28">
        <v>0</v>
      </c>
      <c r="P286" s="22">
        <v>0</v>
      </c>
      <c r="Q286" s="28">
        <v>0</v>
      </c>
      <c r="R286" s="22">
        <v>0</v>
      </c>
      <c r="S286" s="28">
        <v>0</v>
      </c>
      <c r="T286" s="22">
        <v>1</v>
      </c>
      <c r="U286" s="28">
        <v>0</v>
      </c>
      <c r="V286" s="22">
        <v>0</v>
      </c>
      <c r="W286" s="28">
        <v>0</v>
      </c>
      <c r="X286" s="22">
        <v>0</v>
      </c>
      <c r="Y286" s="28">
        <v>0</v>
      </c>
      <c r="Z286" s="22">
        <v>0</v>
      </c>
      <c r="AA286" s="28">
        <v>0</v>
      </c>
      <c r="AB286" s="22">
        <v>0</v>
      </c>
      <c r="AC286" s="28">
        <v>0</v>
      </c>
      <c r="AD286" s="22">
        <v>0</v>
      </c>
      <c r="AE286" s="28">
        <v>0</v>
      </c>
      <c r="AF286" s="22">
        <v>0</v>
      </c>
      <c r="AG286" s="28">
        <v>0</v>
      </c>
      <c r="AH286" s="22">
        <v>0</v>
      </c>
      <c r="AI286" s="28">
        <v>0</v>
      </c>
      <c r="AJ286" s="22">
        <v>0</v>
      </c>
      <c r="AK286" s="28">
        <v>0</v>
      </c>
      <c r="AL286" s="22">
        <v>0</v>
      </c>
      <c r="AM286" s="216">
        <v>0</v>
      </c>
      <c r="AN286" s="105">
        <v>0</v>
      </c>
      <c r="AO286" s="47">
        <v>0</v>
      </c>
      <c r="AP286" s="286">
        <v>0</v>
      </c>
      <c r="AQ286" s="23">
        <v>0</v>
      </c>
      <c r="AR286" s="28">
        <v>0</v>
      </c>
      <c r="AS286" s="22">
        <v>0</v>
      </c>
      <c r="AT286" s="28">
        <v>0</v>
      </c>
      <c r="AU286" s="23">
        <v>0</v>
      </c>
      <c r="AV286" s="28">
        <v>0</v>
      </c>
      <c r="AW286" s="23">
        <v>0</v>
      </c>
      <c r="AX286" s="28">
        <v>0</v>
      </c>
      <c r="AY286" s="56" t="str">
        <f t="shared" si="185"/>
        <v/>
      </c>
      <c r="AZ286" s="56"/>
      <c r="BA286" s="56"/>
      <c r="BB286" s="56"/>
      <c r="BC286" s="56"/>
      <c r="BD286" s="56"/>
      <c r="BE286" s="56"/>
      <c r="BF286" s="56"/>
      <c r="BG286" s="56"/>
      <c r="BH286" s="56"/>
      <c r="BI286" s="56"/>
      <c r="BJ286" s="56"/>
      <c r="BK286" s="56"/>
      <c r="BL286" s="56"/>
      <c r="BM286" s="56"/>
      <c r="BN286" s="56"/>
      <c r="BO286" s="56"/>
      <c r="CA286" s="18" t="str">
        <f t="shared" si="186"/>
        <v/>
      </c>
      <c r="CB286" s="18" t="str">
        <f t="shared" si="196"/>
        <v/>
      </c>
      <c r="CC286" s="18" t="str">
        <f t="shared" si="170"/>
        <v/>
      </c>
      <c r="CD286" s="18" t="str">
        <f t="shared" si="190"/>
        <v/>
      </c>
      <c r="CE286" s="18" t="str">
        <f t="shared" si="172"/>
        <v/>
      </c>
      <c r="CF286" s="18" t="str">
        <f t="shared" si="173"/>
        <v/>
      </c>
      <c r="CG286" s="18" t="str">
        <f t="shared" si="174"/>
        <v/>
      </c>
      <c r="CH286" s="18" t="str">
        <f t="shared" si="175"/>
        <v/>
      </c>
      <c r="CI286" s="18" t="str">
        <f t="shared" si="176"/>
        <v/>
      </c>
      <c r="CO286" s="458">
        <f t="shared" si="177"/>
        <v>0</v>
      </c>
      <c r="CP286" s="370">
        <f t="shared" si="197"/>
        <v>0</v>
      </c>
      <c r="CQ286" s="370">
        <f t="shared" si="198"/>
        <v>0</v>
      </c>
      <c r="CR286" s="370">
        <f t="shared" si="191"/>
        <v>0</v>
      </c>
      <c r="CS286" s="370">
        <f t="shared" si="191"/>
        <v>0</v>
      </c>
      <c r="CT286" s="370">
        <f t="shared" si="181"/>
        <v>0</v>
      </c>
      <c r="CU286" s="370">
        <f t="shared" si="182"/>
        <v>0</v>
      </c>
      <c r="CV286" s="370">
        <f t="shared" si="183"/>
        <v>0</v>
      </c>
      <c r="CW286" s="370">
        <f t="shared" si="184"/>
        <v>0</v>
      </c>
    </row>
    <row r="287" spans="1:101" x14ac:dyDescent="0.25">
      <c r="A287" s="3364" t="s">
        <v>261</v>
      </c>
      <c r="B287" s="913" t="s">
        <v>262</v>
      </c>
      <c r="C287" s="378">
        <f t="shared" si="188"/>
        <v>1</v>
      </c>
      <c r="D287" s="379">
        <f t="shared" si="194"/>
        <v>0</v>
      </c>
      <c r="E287" s="380">
        <f t="shared" si="194"/>
        <v>1</v>
      </c>
      <c r="F287" s="49">
        <v>0</v>
      </c>
      <c r="G287" s="52">
        <v>0</v>
      </c>
      <c r="H287" s="49">
        <v>0</v>
      </c>
      <c r="I287" s="52">
        <v>1</v>
      </c>
      <c r="J287" s="49">
        <v>0</v>
      </c>
      <c r="K287" s="52">
        <v>0</v>
      </c>
      <c r="L287" s="49">
        <v>0</v>
      </c>
      <c r="M287" s="52">
        <v>0</v>
      </c>
      <c r="N287" s="49">
        <v>0</v>
      </c>
      <c r="O287" s="52">
        <v>0</v>
      </c>
      <c r="P287" s="49">
        <v>0</v>
      </c>
      <c r="Q287" s="52">
        <v>0</v>
      </c>
      <c r="R287" s="49">
        <v>0</v>
      </c>
      <c r="S287" s="52">
        <v>0</v>
      </c>
      <c r="T287" s="49">
        <v>0</v>
      </c>
      <c r="U287" s="52">
        <v>0</v>
      </c>
      <c r="V287" s="49">
        <v>0</v>
      </c>
      <c r="W287" s="52">
        <v>0</v>
      </c>
      <c r="X287" s="49">
        <v>0</v>
      </c>
      <c r="Y287" s="52">
        <v>0</v>
      </c>
      <c r="Z287" s="49">
        <v>0</v>
      </c>
      <c r="AA287" s="52">
        <v>0</v>
      </c>
      <c r="AB287" s="49">
        <v>0</v>
      </c>
      <c r="AC287" s="52">
        <v>0</v>
      </c>
      <c r="AD287" s="49">
        <v>0</v>
      </c>
      <c r="AE287" s="52">
        <v>0</v>
      </c>
      <c r="AF287" s="49">
        <v>0</v>
      </c>
      <c r="AG287" s="52">
        <v>0</v>
      </c>
      <c r="AH287" s="49">
        <v>0</v>
      </c>
      <c r="AI287" s="52">
        <v>0</v>
      </c>
      <c r="AJ287" s="49">
        <v>0</v>
      </c>
      <c r="AK287" s="52">
        <v>0</v>
      </c>
      <c r="AL287" s="49">
        <v>0</v>
      </c>
      <c r="AM287" s="323">
        <v>0</v>
      </c>
      <c r="AN287" s="105">
        <v>0</v>
      </c>
      <c r="AO287" s="47">
        <v>0</v>
      </c>
      <c r="AP287" s="286">
        <v>1</v>
      </c>
      <c r="AQ287" s="51">
        <v>0</v>
      </c>
      <c r="AR287" s="52">
        <v>0</v>
      </c>
      <c r="AS287" s="49">
        <v>0</v>
      </c>
      <c r="AT287" s="52">
        <v>0</v>
      </c>
      <c r="AU287" s="51">
        <v>0</v>
      </c>
      <c r="AV287" s="52">
        <v>0</v>
      </c>
      <c r="AW287" s="51">
        <v>0</v>
      </c>
      <c r="AX287" s="52">
        <v>0</v>
      </c>
      <c r="AY287" s="56" t="str">
        <f t="shared" si="185"/>
        <v/>
      </c>
      <c r="AZ287" s="56"/>
      <c r="BA287" s="56"/>
      <c r="BB287" s="56"/>
      <c r="BC287" s="56"/>
      <c r="BD287" s="56"/>
      <c r="BE287" s="56"/>
      <c r="BF287" s="56"/>
      <c r="BG287" s="56"/>
      <c r="BH287" s="56"/>
      <c r="BI287" s="56"/>
      <c r="BJ287" s="56"/>
      <c r="BK287" s="56"/>
      <c r="BL287" s="56"/>
      <c r="BM287" s="56"/>
      <c r="BN287" s="56"/>
      <c r="BO287" s="56"/>
      <c r="CA287" s="18" t="str">
        <f t="shared" si="186"/>
        <v/>
      </c>
      <c r="CB287" s="18" t="str">
        <f t="shared" si="196"/>
        <v/>
      </c>
      <c r="CC287" s="18" t="str">
        <f t="shared" si="170"/>
        <v/>
      </c>
      <c r="CD287" s="18" t="str">
        <f t="shared" si="190"/>
        <v/>
      </c>
      <c r="CE287" s="18" t="str">
        <f t="shared" si="172"/>
        <v/>
      </c>
      <c r="CF287" s="18" t="str">
        <f t="shared" si="173"/>
        <v/>
      </c>
      <c r="CG287" s="18" t="str">
        <f t="shared" si="174"/>
        <v/>
      </c>
      <c r="CH287" s="18" t="str">
        <f t="shared" si="175"/>
        <v/>
      </c>
      <c r="CI287" s="18" t="str">
        <f t="shared" si="176"/>
        <v/>
      </c>
      <c r="CO287" s="458">
        <f t="shared" si="177"/>
        <v>0</v>
      </c>
      <c r="CP287" s="370">
        <f t="shared" si="197"/>
        <v>0</v>
      </c>
      <c r="CQ287" s="370">
        <f t="shared" si="198"/>
        <v>0</v>
      </c>
      <c r="CR287" s="370">
        <f t="shared" si="191"/>
        <v>0</v>
      </c>
      <c r="CS287" s="370">
        <f t="shared" si="191"/>
        <v>0</v>
      </c>
      <c r="CT287" s="370">
        <f t="shared" si="181"/>
        <v>0</v>
      </c>
      <c r="CU287" s="370">
        <f t="shared" si="182"/>
        <v>0</v>
      </c>
      <c r="CV287" s="370">
        <f t="shared" si="183"/>
        <v>0</v>
      </c>
      <c r="CW287" s="370">
        <f t="shared" si="184"/>
        <v>0</v>
      </c>
    </row>
    <row r="288" spans="1:101" x14ac:dyDescent="0.25">
      <c r="A288" s="3307"/>
      <c r="B288" s="253" t="s">
        <v>263</v>
      </c>
      <c r="C288" s="397">
        <f t="shared" si="188"/>
        <v>0</v>
      </c>
      <c r="D288" s="398">
        <f t="shared" si="194"/>
        <v>0</v>
      </c>
      <c r="E288" s="396">
        <f t="shared" si="194"/>
        <v>0</v>
      </c>
      <c r="F288" s="49"/>
      <c r="G288" s="52"/>
      <c r="H288" s="49"/>
      <c r="I288" s="52"/>
      <c r="J288" s="49"/>
      <c r="K288" s="52"/>
      <c r="L288" s="49"/>
      <c r="M288" s="52"/>
      <c r="N288" s="49"/>
      <c r="O288" s="52"/>
      <c r="P288" s="49"/>
      <c r="Q288" s="52"/>
      <c r="R288" s="49"/>
      <c r="S288" s="52"/>
      <c r="T288" s="49"/>
      <c r="U288" s="52"/>
      <c r="V288" s="49"/>
      <c r="W288" s="52"/>
      <c r="X288" s="49"/>
      <c r="Y288" s="52"/>
      <c r="Z288" s="49"/>
      <c r="AA288" s="52"/>
      <c r="AB288" s="49"/>
      <c r="AC288" s="52"/>
      <c r="AD288" s="49"/>
      <c r="AE288" s="52"/>
      <c r="AF288" s="49"/>
      <c r="AG288" s="52"/>
      <c r="AH288" s="49"/>
      <c r="AI288" s="52"/>
      <c r="AJ288" s="49"/>
      <c r="AK288" s="52"/>
      <c r="AL288" s="49"/>
      <c r="AM288" s="323"/>
      <c r="AN288" s="105"/>
      <c r="AO288" s="47"/>
      <c r="AP288" s="286"/>
      <c r="AQ288" s="51"/>
      <c r="AR288" s="52"/>
      <c r="AS288" s="49"/>
      <c r="AT288" s="52"/>
      <c r="AU288" s="51"/>
      <c r="AV288" s="52"/>
      <c r="AW288" s="51"/>
      <c r="AX288" s="52"/>
      <c r="AY288" s="56" t="str">
        <f t="shared" si="185"/>
        <v/>
      </c>
      <c r="AZ288" s="56"/>
      <c r="BA288" s="56"/>
      <c r="BB288" s="56"/>
      <c r="BC288" s="56"/>
      <c r="BD288" s="56"/>
      <c r="BE288" s="56"/>
      <c r="BF288" s="56"/>
      <c r="BG288" s="56"/>
      <c r="BH288" s="56"/>
      <c r="BI288" s="56"/>
      <c r="BJ288" s="56"/>
      <c r="BK288" s="56"/>
      <c r="BL288" s="56"/>
      <c r="BM288" s="56"/>
      <c r="BN288" s="56"/>
      <c r="BO288" s="56"/>
      <c r="CA288" s="18" t="str">
        <f t="shared" si="186"/>
        <v/>
      </c>
      <c r="CB288" s="18" t="str">
        <f t="shared" si="196"/>
        <v/>
      </c>
      <c r="CC288" s="18" t="str">
        <f t="shared" si="170"/>
        <v/>
      </c>
      <c r="CD288" s="18" t="str">
        <f t="shared" si="190"/>
        <v/>
      </c>
      <c r="CE288" s="18" t="str">
        <f t="shared" si="172"/>
        <v/>
      </c>
      <c r="CF288" s="18" t="str">
        <f t="shared" si="173"/>
        <v/>
      </c>
      <c r="CG288" s="18" t="str">
        <f t="shared" si="174"/>
        <v/>
      </c>
      <c r="CH288" s="18" t="str">
        <f t="shared" si="175"/>
        <v/>
      </c>
      <c r="CI288" s="18" t="str">
        <f t="shared" si="176"/>
        <v/>
      </c>
      <c r="CO288" s="458">
        <f t="shared" si="177"/>
        <v>0</v>
      </c>
      <c r="CP288" s="370">
        <f t="shared" si="197"/>
        <v>0</v>
      </c>
      <c r="CQ288" s="370">
        <f t="shared" si="198"/>
        <v>0</v>
      </c>
      <c r="CR288" s="370">
        <f t="shared" si="191"/>
        <v>0</v>
      </c>
      <c r="CS288" s="370">
        <f t="shared" si="191"/>
        <v>0</v>
      </c>
      <c r="CT288" s="370">
        <f t="shared" si="181"/>
        <v>0</v>
      </c>
      <c r="CU288" s="370">
        <f t="shared" si="182"/>
        <v>0</v>
      </c>
      <c r="CV288" s="370">
        <f t="shared" si="183"/>
        <v>0</v>
      </c>
      <c r="CW288" s="370">
        <f t="shared" si="184"/>
        <v>0</v>
      </c>
    </row>
    <row r="289" spans="1:101" x14ac:dyDescent="0.25">
      <c r="A289" s="3307"/>
      <c r="B289" s="253" t="s">
        <v>264</v>
      </c>
      <c r="C289" s="397">
        <f t="shared" si="188"/>
        <v>0</v>
      </c>
      <c r="D289" s="398">
        <f t="shared" si="194"/>
        <v>0</v>
      </c>
      <c r="E289" s="396">
        <f t="shared" si="194"/>
        <v>0</v>
      </c>
      <c r="F289" s="49"/>
      <c r="G289" s="52"/>
      <c r="H289" s="49"/>
      <c r="I289" s="52"/>
      <c r="J289" s="49"/>
      <c r="K289" s="52"/>
      <c r="L289" s="49"/>
      <c r="M289" s="52"/>
      <c r="N289" s="49"/>
      <c r="O289" s="52"/>
      <c r="P289" s="49"/>
      <c r="Q289" s="52"/>
      <c r="R289" s="49"/>
      <c r="S289" s="52"/>
      <c r="T289" s="49"/>
      <c r="U289" s="52"/>
      <c r="V289" s="49"/>
      <c r="W289" s="52"/>
      <c r="X289" s="49"/>
      <c r="Y289" s="52"/>
      <c r="Z289" s="49"/>
      <c r="AA289" s="52"/>
      <c r="AB289" s="49"/>
      <c r="AC289" s="52"/>
      <c r="AD289" s="49"/>
      <c r="AE289" s="52"/>
      <c r="AF289" s="49"/>
      <c r="AG289" s="52"/>
      <c r="AH289" s="49"/>
      <c r="AI289" s="52"/>
      <c r="AJ289" s="49"/>
      <c r="AK289" s="52"/>
      <c r="AL289" s="49"/>
      <c r="AM289" s="323"/>
      <c r="AN289" s="105"/>
      <c r="AO289" s="47"/>
      <c r="AP289" s="286"/>
      <c r="AQ289" s="51"/>
      <c r="AR289" s="52"/>
      <c r="AS289" s="49"/>
      <c r="AT289" s="52"/>
      <c r="AU289" s="51"/>
      <c r="AV289" s="52"/>
      <c r="AW289" s="51"/>
      <c r="AX289" s="52"/>
      <c r="AY289" s="56" t="str">
        <f t="shared" si="185"/>
        <v/>
      </c>
      <c r="AZ289" s="56"/>
      <c r="BA289" s="56"/>
      <c r="BB289" s="56"/>
      <c r="BC289" s="56"/>
      <c r="BD289" s="56"/>
      <c r="BE289" s="56"/>
      <c r="BF289" s="56"/>
      <c r="BG289" s="56"/>
      <c r="BH289" s="56"/>
      <c r="BI289" s="56"/>
      <c r="BJ289" s="56"/>
      <c r="BK289" s="56"/>
      <c r="BL289" s="56"/>
      <c r="BM289" s="56"/>
      <c r="BN289" s="56"/>
      <c r="BO289" s="56"/>
      <c r="CA289" s="18" t="str">
        <f t="shared" si="186"/>
        <v/>
      </c>
      <c r="CB289" s="18" t="str">
        <f t="shared" si="196"/>
        <v/>
      </c>
      <c r="CC289" s="18" t="str">
        <f t="shared" si="170"/>
        <v/>
      </c>
      <c r="CD289" s="18" t="str">
        <f t="shared" si="190"/>
        <v/>
      </c>
      <c r="CE289" s="18" t="str">
        <f t="shared" si="172"/>
        <v/>
      </c>
      <c r="CF289" s="18" t="str">
        <f t="shared" si="173"/>
        <v/>
      </c>
      <c r="CG289" s="18" t="str">
        <f t="shared" si="174"/>
        <v/>
      </c>
      <c r="CH289" s="18" t="str">
        <f t="shared" si="175"/>
        <v/>
      </c>
      <c r="CI289" s="18" t="str">
        <f t="shared" si="176"/>
        <v/>
      </c>
      <c r="CO289" s="458">
        <f t="shared" si="177"/>
        <v>0</v>
      </c>
      <c r="CP289" s="370">
        <f t="shared" si="197"/>
        <v>0</v>
      </c>
      <c r="CQ289" s="370">
        <f t="shared" si="198"/>
        <v>0</v>
      </c>
      <c r="CR289" s="370">
        <f t="shared" si="191"/>
        <v>0</v>
      </c>
      <c r="CS289" s="370">
        <f t="shared" si="191"/>
        <v>0</v>
      </c>
      <c r="CT289" s="370">
        <f t="shared" si="181"/>
        <v>0</v>
      </c>
      <c r="CU289" s="370">
        <f t="shared" si="182"/>
        <v>0</v>
      </c>
      <c r="CV289" s="370">
        <f t="shared" si="183"/>
        <v>0</v>
      </c>
      <c r="CW289" s="370">
        <f t="shared" si="184"/>
        <v>0</v>
      </c>
    </row>
    <row r="290" spans="1:101" x14ac:dyDescent="0.25">
      <c r="A290" s="3307"/>
      <c r="B290" s="253" t="s">
        <v>265</v>
      </c>
      <c r="C290" s="397">
        <f t="shared" si="188"/>
        <v>0</v>
      </c>
      <c r="D290" s="398">
        <f t="shared" si="194"/>
        <v>0</v>
      </c>
      <c r="E290" s="396">
        <f t="shared" si="194"/>
        <v>0</v>
      </c>
      <c r="F290" s="49"/>
      <c r="G290" s="52"/>
      <c r="H290" s="49"/>
      <c r="I290" s="52"/>
      <c r="J290" s="49"/>
      <c r="K290" s="52"/>
      <c r="L290" s="49"/>
      <c r="M290" s="52"/>
      <c r="N290" s="49"/>
      <c r="O290" s="52"/>
      <c r="P290" s="49"/>
      <c r="Q290" s="52"/>
      <c r="R290" s="49"/>
      <c r="S290" s="52"/>
      <c r="T290" s="49"/>
      <c r="U290" s="52"/>
      <c r="V290" s="49"/>
      <c r="W290" s="52"/>
      <c r="X290" s="49"/>
      <c r="Y290" s="52"/>
      <c r="Z290" s="49"/>
      <c r="AA290" s="52"/>
      <c r="AB290" s="49"/>
      <c r="AC290" s="52"/>
      <c r="AD290" s="49"/>
      <c r="AE290" s="52"/>
      <c r="AF290" s="49"/>
      <c r="AG290" s="52"/>
      <c r="AH290" s="49"/>
      <c r="AI290" s="52"/>
      <c r="AJ290" s="49"/>
      <c r="AK290" s="52"/>
      <c r="AL290" s="49"/>
      <c r="AM290" s="323"/>
      <c r="AN290" s="105"/>
      <c r="AO290" s="47"/>
      <c r="AP290" s="286"/>
      <c r="AQ290" s="51"/>
      <c r="AR290" s="52"/>
      <c r="AS290" s="49"/>
      <c r="AT290" s="52"/>
      <c r="AU290" s="51"/>
      <c r="AV290" s="52"/>
      <c r="AW290" s="51"/>
      <c r="AX290" s="52"/>
      <c r="AY290" s="56" t="str">
        <f t="shared" si="185"/>
        <v/>
      </c>
      <c r="AZ290" s="56"/>
      <c r="BA290" s="56"/>
      <c r="BB290" s="56"/>
      <c r="BC290" s="56"/>
      <c r="BD290" s="56"/>
      <c r="BE290" s="56"/>
      <c r="BF290" s="56"/>
      <c r="BG290" s="56"/>
      <c r="BH290" s="56"/>
      <c r="BI290" s="56"/>
      <c r="BJ290" s="56"/>
      <c r="BK290" s="56"/>
      <c r="BL290" s="56"/>
      <c r="BM290" s="56"/>
      <c r="BN290" s="56"/>
      <c r="BO290" s="56"/>
      <c r="CA290" s="18" t="str">
        <f t="shared" si="186"/>
        <v/>
      </c>
      <c r="CB290" s="18" t="str">
        <f t="shared" si="196"/>
        <v/>
      </c>
      <c r="CC290" s="18" t="str">
        <f t="shared" si="170"/>
        <v/>
      </c>
      <c r="CD290" s="18" t="str">
        <f t="shared" si="190"/>
        <v/>
      </c>
      <c r="CE290" s="18" t="str">
        <f t="shared" si="172"/>
        <v/>
      </c>
      <c r="CF290" s="18" t="str">
        <f t="shared" si="173"/>
        <v/>
      </c>
      <c r="CG290" s="18" t="str">
        <f t="shared" si="174"/>
        <v/>
      </c>
      <c r="CH290" s="18" t="str">
        <f t="shared" si="175"/>
        <v/>
      </c>
      <c r="CI290" s="18" t="str">
        <f t="shared" si="176"/>
        <v/>
      </c>
      <c r="CO290" s="458">
        <f t="shared" si="177"/>
        <v>0</v>
      </c>
      <c r="CP290" s="370">
        <f t="shared" si="197"/>
        <v>0</v>
      </c>
      <c r="CQ290" s="370">
        <f t="shared" si="198"/>
        <v>0</v>
      </c>
      <c r="CR290" s="370">
        <f t="shared" si="191"/>
        <v>0</v>
      </c>
      <c r="CS290" s="370">
        <f t="shared" si="191"/>
        <v>0</v>
      </c>
      <c r="CT290" s="370">
        <f t="shared" si="181"/>
        <v>0</v>
      </c>
      <c r="CU290" s="370">
        <f t="shared" si="182"/>
        <v>0</v>
      </c>
      <c r="CV290" s="370">
        <f t="shared" si="183"/>
        <v>0</v>
      </c>
      <c r="CW290" s="370">
        <f t="shared" si="184"/>
        <v>0</v>
      </c>
    </row>
    <row r="291" spans="1:101" ht="22.5" x14ac:dyDescent="0.25">
      <c r="A291" s="3037"/>
      <c r="B291" s="450" t="s">
        <v>266</v>
      </c>
      <c r="C291" s="416">
        <f t="shared" si="188"/>
        <v>0</v>
      </c>
      <c r="D291" s="417">
        <f t="shared" si="194"/>
        <v>0</v>
      </c>
      <c r="E291" s="377">
        <f t="shared" si="194"/>
        <v>0</v>
      </c>
      <c r="F291" s="30"/>
      <c r="G291" s="37"/>
      <c r="H291" s="30"/>
      <c r="I291" s="37"/>
      <c r="J291" s="30"/>
      <c r="K291" s="37"/>
      <c r="L291" s="30"/>
      <c r="M291" s="37"/>
      <c r="N291" s="30"/>
      <c r="O291" s="37"/>
      <c r="P291" s="30"/>
      <c r="Q291" s="37"/>
      <c r="R291" s="30"/>
      <c r="S291" s="37"/>
      <c r="T291" s="30"/>
      <c r="U291" s="37"/>
      <c r="V291" s="30"/>
      <c r="W291" s="37"/>
      <c r="X291" s="30"/>
      <c r="Y291" s="37"/>
      <c r="Z291" s="30"/>
      <c r="AA291" s="37"/>
      <c r="AB291" s="30"/>
      <c r="AC291" s="37"/>
      <c r="AD291" s="30"/>
      <c r="AE291" s="37"/>
      <c r="AF291" s="30"/>
      <c r="AG291" s="37"/>
      <c r="AH291" s="30"/>
      <c r="AI291" s="37"/>
      <c r="AJ291" s="30"/>
      <c r="AK291" s="37"/>
      <c r="AL291" s="30"/>
      <c r="AM291" s="223"/>
      <c r="AN291" s="35"/>
      <c r="AO291" s="31"/>
      <c r="AP291" s="220"/>
      <c r="AQ291" s="31"/>
      <c r="AR291" s="37"/>
      <c r="AS291" s="30"/>
      <c r="AT291" s="37"/>
      <c r="AU291" s="31"/>
      <c r="AV291" s="37"/>
      <c r="AW291" s="31"/>
      <c r="AX291" s="37"/>
      <c r="AY291" s="56" t="str">
        <f t="shared" si="185"/>
        <v/>
      </c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6"/>
      <c r="BK291" s="56"/>
      <c r="BL291" s="56"/>
      <c r="BM291" s="56"/>
      <c r="BN291" s="56"/>
      <c r="BO291" s="56"/>
      <c r="CA291" s="18" t="str">
        <f t="shared" si="186"/>
        <v/>
      </c>
      <c r="CB291" s="18" t="str">
        <f t="shared" si="196"/>
        <v/>
      </c>
      <c r="CC291" s="18" t="str">
        <f t="shared" si="170"/>
        <v/>
      </c>
      <c r="CD291" s="18" t="str">
        <f t="shared" si="190"/>
        <v/>
      </c>
      <c r="CE291" s="18" t="str">
        <f t="shared" si="172"/>
        <v/>
      </c>
      <c r="CF291" s="18" t="str">
        <f t="shared" si="173"/>
        <v/>
      </c>
      <c r="CG291" s="18" t="str">
        <f t="shared" si="174"/>
        <v/>
      </c>
      <c r="CH291" s="18" t="str">
        <f t="shared" si="175"/>
        <v/>
      </c>
      <c r="CI291" s="18" t="str">
        <f t="shared" si="176"/>
        <v/>
      </c>
      <c r="CO291" s="458">
        <f t="shared" si="177"/>
        <v>0</v>
      </c>
      <c r="CP291" s="370">
        <f t="shared" si="197"/>
        <v>0</v>
      </c>
      <c r="CQ291" s="370">
        <f t="shared" si="198"/>
        <v>0</v>
      </c>
      <c r="CR291" s="370">
        <f t="shared" si="191"/>
        <v>0</v>
      </c>
      <c r="CS291" s="370">
        <f t="shared" si="191"/>
        <v>0</v>
      </c>
      <c r="CT291" s="370">
        <f t="shared" si="181"/>
        <v>0</v>
      </c>
      <c r="CU291" s="370">
        <f t="shared" si="182"/>
        <v>0</v>
      </c>
      <c r="CV291" s="370">
        <f t="shared" si="183"/>
        <v>0</v>
      </c>
      <c r="CW291" s="370">
        <f t="shared" si="184"/>
        <v>0</v>
      </c>
    </row>
    <row r="292" spans="1:101" x14ac:dyDescent="0.25">
      <c r="A292" s="3176" t="s">
        <v>267</v>
      </c>
      <c r="B292" s="3177"/>
      <c r="C292" s="902">
        <f t="shared" si="188"/>
        <v>0</v>
      </c>
      <c r="D292" s="388">
        <f t="shared" si="194"/>
        <v>0</v>
      </c>
      <c r="E292" s="369">
        <f t="shared" si="194"/>
        <v>0</v>
      </c>
      <c r="F292" s="770"/>
      <c r="G292" s="85"/>
      <c r="H292" s="770"/>
      <c r="I292" s="85"/>
      <c r="J292" s="770"/>
      <c r="K292" s="85"/>
      <c r="L292" s="770"/>
      <c r="M292" s="85"/>
      <c r="N292" s="770"/>
      <c r="O292" s="85"/>
      <c r="P292" s="770"/>
      <c r="Q292" s="85"/>
      <c r="R292" s="770"/>
      <c r="S292" s="85"/>
      <c r="T292" s="770"/>
      <c r="U292" s="85"/>
      <c r="V292" s="770"/>
      <c r="W292" s="85"/>
      <c r="X292" s="770"/>
      <c r="Y292" s="85"/>
      <c r="Z292" s="770"/>
      <c r="AA292" s="85"/>
      <c r="AB292" s="770"/>
      <c r="AC292" s="85"/>
      <c r="AD292" s="770"/>
      <c r="AE292" s="85"/>
      <c r="AF292" s="770"/>
      <c r="AG292" s="85"/>
      <c r="AH292" s="770"/>
      <c r="AI292" s="85"/>
      <c r="AJ292" s="770"/>
      <c r="AK292" s="85"/>
      <c r="AL292" s="770"/>
      <c r="AM292" s="353"/>
      <c r="AN292" s="105"/>
      <c r="AO292" s="47"/>
      <c r="AP292" s="286"/>
      <c r="AQ292" s="468"/>
      <c r="AR292" s="85"/>
      <c r="AS292" s="770"/>
      <c r="AT292" s="85"/>
      <c r="AU292" s="468"/>
      <c r="AV292" s="85"/>
      <c r="AW292" s="468"/>
      <c r="AX292" s="85"/>
      <c r="AY292" s="56" t="str">
        <f t="shared" si="185"/>
        <v/>
      </c>
      <c r="AZ292" s="56"/>
      <c r="BA292" s="56"/>
      <c r="BB292" s="56"/>
      <c r="BC292" s="56"/>
      <c r="BD292" s="56"/>
      <c r="BE292" s="56"/>
      <c r="BF292" s="56"/>
      <c r="BG292" s="56"/>
      <c r="BH292" s="56"/>
      <c r="BI292" s="56"/>
      <c r="BJ292" s="56"/>
      <c r="BK292" s="56"/>
      <c r="BL292" s="56"/>
      <c r="BM292" s="56"/>
      <c r="BN292" s="56"/>
      <c r="BO292" s="56"/>
      <c r="CA292" s="18" t="str">
        <f t="shared" si="186"/>
        <v/>
      </c>
      <c r="CB292" s="18" t="str">
        <f t="shared" si="196"/>
        <v/>
      </c>
      <c r="CC292" s="18" t="str">
        <f t="shared" si="170"/>
        <v/>
      </c>
      <c r="CD292" s="18" t="str">
        <f t="shared" si="190"/>
        <v/>
      </c>
      <c r="CE292" s="18" t="str">
        <f t="shared" si="172"/>
        <v/>
      </c>
      <c r="CF292" s="18" t="str">
        <f t="shared" si="173"/>
        <v/>
      </c>
      <c r="CG292" s="18" t="str">
        <f t="shared" si="174"/>
        <v/>
      </c>
      <c r="CH292" s="18" t="str">
        <f t="shared" si="175"/>
        <v/>
      </c>
      <c r="CI292" s="18" t="str">
        <f t="shared" si="176"/>
        <v/>
      </c>
      <c r="CO292" s="458">
        <f t="shared" si="177"/>
        <v>0</v>
      </c>
      <c r="CP292" s="370">
        <f t="shared" si="197"/>
        <v>0</v>
      </c>
      <c r="CQ292" s="370">
        <f t="shared" si="198"/>
        <v>0</v>
      </c>
      <c r="CR292" s="370">
        <f t="shared" si="191"/>
        <v>0</v>
      </c>
      <c r="CS292" s="370">
        <f t="shared" si="191"/>
        <v>0</v>
      </c>
      <c r="CT292" s="370">
        <f t="shared" si="181"/>
        <v>0</v>
      </c>
      <c r="CU292" s="370">
        <f t="shared" si="182"/>
        <v>0</v>
      </c>
      <c r="CV292" s="370">
        <f t="shared" si="183"/>
        <v>0</v>
      </c>
      <c r="CW292" s="370">
        <f t="shared" si="184"/>
        <v>0</v>
      </c>
    </row>
    <row r="293" spans="1:101" x14ac:dyDescent="0.25">
      <c r="A293" s="3016" t="s">
        <v>268</v>
      </c>
      <c r="B293" s="3017"/>
      <c r="C293" s="416">
        <f>SUM(D293+E293)</f>
        <v>2</v>
      </c>
      <c r="D293" s="417">
        <f>SUM(F293+H293+J293+L293+N293+P293+R293+T293+V293+X293+Z293+AB293+AD293+AF293+AH293+AJ293+AL293)</f>
        <v>1</v>
      </c>
      <c r="E293" s="377">
        <f t="shared" ref="E293" si="199">SUM(G293+I293+K293+M293+O293+Q293+S293+U293+W293+Y293+AA293+AC293+AE293+AG293+AI293+AK293+AM293)</f>
        <v>1</v>
      </c>
      <c r="F293" s="30">
        <v>0</v>
      </c>
      <c r="G293" s="37">
        <v>0</v>
      </c>
      <c r="H293" s="30">
        <v>0</v>
      </c>
      <c r="I293" s="37">
        <v>0</v>
      </c>
      <c r="J293" s="30">
        <v>0</v>
      </c>
      <c r="K293" s="37">
        <v>0</v>
      </c>
      <c r="L293" s="30">
        <v>0</v>
      </c>
      <c r="M293" s="37">
        <v>0</v>
      </c>
      <c r="N293" s="30">
        <v>0</v>
      </c>
      <c r="O293" s="37">
        <v>0</v>
      </c>
      <c r="P293" s="30">
        <v>0</v>
      </c>
      <c r="Q293" s="37">
        <v>0</v>
      </c>
      <c r="R293" s="30">
        <v>0</v>
      </c>
      <c r="S293" s="37">
        <v>0</v>
      </c>
      <c r="T293" s="30">
        <v>0</v>
      </c>
      <c r="U293" s="37">
        <v>0</v>
      </c>
      <c r="V293" s="30">
        <v>0</v>
      </c>
      <c r="W293" s="37">
        <v>0</v>
      </c>
      <c r="X293" s="30">
        <v>0</v>
      </c>
      <c r="Y293" s="37">
        <v>0</v>
      </c>
      <c r="Z293" s="30">
        <v>0</v>
      </c>
      <c r="AA293" s="37">
        <v>0</v>
      </c>
      <c r="AB293" s="30">
        <v>0</v>
      </c>
      <c r="AC293" s="37">
        <v>1</v>
      </c>
      <c r="AD293" s="30">
        <v>0</v>
      </c>
      <c r="AE293" s="37">
        <v>0</v>
      </c>
      <c r="AF293" s="30">
        <v>1</v>
      </c>
      <c r="AG293" s="37">
        <v>0</v>
      </c>
      <c r="AH293" s="30">
        <v>0</v>
      </c>
      <c r="AI293" s="37">
        <v>0</v>
      </c>
      <c r="AJ293" s="30">
        <v>0</v>
      </c>
      <c r="AK293" s="37">
        <v>0</v>
      </c>
      <c r="AL293" s="30">
        <v>0</v>
      </c>
      <c r="AM293" s="223">
        <v>0</v>
      </c>
      <c r="AN293" s="95">
        <v>0</v>
      </c>
      <c r="AO293" s="715">
        <v>0</v>
      </c>
      <c r="AP293" s="718">
        <v>0</v>
      </c>
      <c r="AQ293" s="479">
        <v>0</v>
      </c>
      <c r="AR293" s="453">
        <v>0</v>
      </c>
      <c r="AS293" s="30">
        <v>0</v>
      </c>
      <c r="AT293" s="37">
        <v>0</v>
      </c>
      <c r="AU293" s="31">
        <v>0</v>
      </c>
      <c r="AV293" s="37">
        <v>0</v>
      </c>
      <c r="AW293" s="31">
        <v>0</v>
      </c>
      <c r="AX293" s="37">
        <v>0</v>
      </c>
      <c r="AY293" s="56" t="str">
        <f t="shared" si="185"/>
        <v/>
      </c>
      <c r="AZ293" s="56"/>
      <c r="BA293" s="56"/>
      <c r="BB293" s="56"/>
      <c r="BC293" s="56"/>
      <c r="BD293" s="56"/>
      <c r="BE293" s="56"/>
      <c r="BF293" s="56"/>
      <c r="BG293" s="56"/>
      <c r="BH293" s="56"/>
      <c r="BI293" s="56"/>
      <c r="BJ293" s="56"/>
      <c r="BK293" s="56"/>
      <c r="BL293" s="56"/>
      <c r="BM293" s="56"/>
      <c r="BN293" s="56"/>
      <c r="BO293" s="56"/>
      <c r="CA293" s="18" t="str">
        <f t="shared" si="186"/>
        <v/>
      </c>
      <c r="CB293" s="18" t="str">
        <f t="shared" si="196"/>
        <v/>
      </c>
      <c r="CC293" s="18" t="str">
        <f t="shared" si="170"/>
        <v/>
      </c>
      <c r="CD293" s="18" t="str">
        <f t="shared" si="190"/>
        <v/>
      </c>
      <c r="CE293" s="18" t="str">
        <f t="shared" si="172"/>
        <v/>
      </c>
      <c r="CF293" s="18" t="str">
        <f t="shared" si="173"/>
        <v/>
      </c>
      <c r="CG293" s="18" t="str">
        <f t="shared" si="174"/>
        <v/>
      </c>
      <c r="CH293" s="18" t="str">
        <f t="shared" si="175"/>
        <v/>
      </c>
      <c r="CI293" s="18" t="str">
        <f t="shared" si="176"/>
        <v/>
      </c>
      <c r="CO293" s="458">
        <f t="shared" si="177"/>
        <v>0</v>
      </c>
      <c r="CP293" s="370">
        <f t="shared" si="197"/>
        <v>0</v>
      </c>
      <c r="CQ293" s="370">
        <f t="shared" si="198"/>
        <v>0</v>
      </c>
      <c r="CR293" s="370">
        <f t="shared" si="191"/>
        <v>0</v>
      </c>
      <c r="CS293" s="370">
        <f t="shared" si="191"/>
        <v>0</v>
      </c>
      <c r="CT293" s="370">
        <f t="shared" si="181"/>
        <v>0</v>
      </c>
      <c r="CU293" s="370">
        <f t="shared" si="182"/>
        <v>0</v>
      </c>
      <c r="CV293" s="370">
        <f t="shared" si="183"/>
        <v>0</v>
      </c>
      <c r="CW293" s="370">
        <f t="shared" si="184"/>
        <v>0</v>
      </c>
    </row>
    <row r="294" spans="1:101" s="56" customFormat="1" ht="12" x14ac:dyDescent="0.2">
      <c r="A294" s="38" t="s">
        <v>279</v>
      </c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</row>
    <row r="295" spans="1:101" ht="15" customHeight="1" x14ac:dyDescent="0.25">
      <c r="A295" s="3389" t="s">
        <v>280</v>
      </c>
      <c r="B295" s="3391" t="s">
        <v>281</v>
      </c>
      <c r="C295" s="3362" t="s">
        <v>4</v>
      </c>
      <c r="D295" s="3108"/>
      <c r="E295" s="2987"/>
      <c r="F295" s="3393" t="s">
        <v>139</v>
      </c>
      <c r="G295" s="3394"/>
      <c r="H295" s="3394"/>
      <c r="I295" s="3394"/>
      <c r="J295" s="3394"/>
      <c r="K295" s="3394"/>
      <c r="L295" s="3394"/>
      <c r="M295" s="3394"/>
      <c r="N295" s="3394"/>
      <c r="O295" s="3394"/>
      <c r="P295" s="3394"/>
      <c r="Q295" s="3394"/>
      <c r="R295" s="3394"/>
      <c r="S295" s="3394"/>
      <c r="T295" s="3394"/>
      <c r="U295" s="3394"/>
      <c r="V295" s="3394"/>
      <c r="W295" s="3394"/>
      <c r="X295" s="3394"/>
      <c r="Y295" s="3394"/>
      <c r="Z295" s="3394"/>
      <c r="AA295" s="3394"/>
      <c r="AB295" s="3394"/>
      <c r="AC295" s="3394"/>
      <c r="AD295" s="3394"/>
      <c r="AE295" s="3394"/>
      <c r="AF295" s="3394"/>
      <c r="AG295" s="3394"/>
      <c r="AH295" s="3394"/>
      <c r="AI295" s="3394"/>
      <c r="AJ295" s="3394"/>
      <c r="AK295" s="3395"/>
      <c r="AL295" s="3368" t="s">
        <v>12</v>
      </c>
      <c r="AM295" s="3396" t="s">
        <v>13</v>
      </c>
      <c r="AN295" s="3396" t="s">
        <v>207</v>
      </c>
      <c r="AO295" s="2987" t="s">
        <v>272</v>
      </c>
    </row>
    <row r="296" spans="1:101" ht="15" customHeight="1" x14ac:dyDescent="0.25">
      <c r="A296" s="3390"/>
      <c r="B296" s="3392"/>
      <c r="C296" s="3300"/>
      <c r="D296" s="3323"/>
      <c r="E296" s="3269"/>
      <c r="F296" s="3369" t="s">
        <v>203</v>
      </c>
      <c r="G296" s="3369"/>
      <c r="H296" s="3369" t="s">
        <v>204</v>
      </c>
      <c r="I296" s="3369"/>
      <c r="J296" s="3369" t="s">
        <v>16</v>
      </c>
      <c r="K296" s="3369"/>
      <c r="L296" s="3365" t="s">
        <v>17</v>
      </c>
      <c r="M296" s="3366"/>
      <c r="N296" s="3367" t="s">
        <v>18</v>
      </c>
      <c r="O296" s="3367"/>
      <c r="P296" s="3367" t="s">
        <v>19</v>
      </c>
      <c r="Q296" s="3367"/>
      <c r="R296" s="3367" t="s">
        <v>20</v>
      </c>
      <c r="S296" s="3367"/>
      <c r="T296" s="3367" t="s">
        <v>21</v>
      </c>
      <c r="U296" s="3367"/>
      <c r="V296" s="3367" t="s">
        <v>22</v>
      </c>
      <c r="W296" s="3367"/>
      <c r="X296" s="3367" t="s">
        <v>23</v>
      </c>
      <c r="Y296" s="3367"/>
      <c r="Z296" s="3367" t="s">
        <v>61</v>
      </c>
      <c r="AA296" s="3367"/>
      <c r="AB296" s="3367" t="s">
        <v>62</v>
      </c>
      <c r="AC296" s="3367"/>
      <c r="AD296" s="3367" t="s">
        <v>63</v>
      </c>
      <c r="AE296" s="3367"/>
      <c r="AF296" s="3367" t="s">
        <v>148</v>
      </c>
      <c r="AG296" s="3367"/>
      <c r="AH296" s="3367" t="s">
        <v>149</v>
      </c>
      <c r="AI296" s="3367"/>
      <c r="AJ296" s="3367" t="s">
        <v>150</v>
      </c>
      <c r="AK296" s="3397"/>
      <c r="AL296" s="3130"/>
      <c r="AM296" s="3200"/>
      <c r="AN296" s="3200"/>
      <c r="AO296" s="2994"/>
    </row>
    <row r="297" spans="1:101" x14ac:dyDescent="0.25">
      <c r="A297" s="3192"/>
      <c r="B297" s="3195"/>
      <c r="C297" s="930" t="s">
        <v>120</v>
      </c>
      <c r="D297" s="931" t="s">
        <v>79</v>
      </c>
      <c r="E297" s="482" t="s">
        <v>121</v>
      </c>
      <c r="F297" s="932" t="s">
        <v>79</v>
      </c>
      <c r="G297" s="484" t="s">
        <v>121</v>
      </c>
      <c r="H297" s="932" t="s">
        <v>79</v>
      </c>
      <c r="I297" s="484" t="s">
        <v>121</v>
      </c>
      <c r="J297" s="932" t="s">
        <v>79</v>
      </c>
      <c r="K297" s="484" t="s">
        <v>121</v>
      </c>
      <c r="L297" s="932" t="s">
        <v>79</v>
      </c>
      <c r="M297" s="484" t="s">
        <v>121</v>
      </c>
      <c r="N297" s="932" t="s">
        <v>79</v>
      </c>
      <c r="O297" s="484" t="s">
        <v>121</v>
      </c>
      <c r="P297" s="932" t="s">
        <v>79</v>
      </c>
      <c r="Q297" s="484" t="s">
        <v>121</v>
      </c>
      <c r="R297" s="932" t="s">
        <v>79</v>
      </c>
      <c r="S297" s="484" t="s">
        <v>121</v>
      </c>
      <c r="T297" s="933" t="s">
        <v>79</v>
      </c>
      <c r="U297" s="933" t="s">
        <v>121</v>
      </c>
      <c r="V297" s="934" t="s">
        <v>79</v>
      </c>
      <c r="W297" s="484" t="s">
        <v>121</v>
      </c>
      <c r="X297" s="932" t="s">
        <v>79</v>
      </c>
      <c r="Y297" s="484" t="s">
        <v>121</v>
      </c>
      <c r="Z297" s="932" t="s">
        <v>79</v>
      </c>
      <c r="AA297" s="484" t="s">
        <v>121</v>
      </c>
      <c r="AB297" s="932" t="s">
        <v>79</v>
      </c>
      <c r="AC297" s="484" t="s">
        <v>121</v>
      </c>
      <c r="AD297" s="932" t="s">
        <v>79</v>
      </c>
      <c r="AE297" s="484" t="s">
        <v>121</v>
      </c>
      <c r="AF297" s="932" t="s">
        <v>79</v>
      </c>
      <c r="AG297" s="484" t="s">
        <v>121</v>
      </c>
      <c r="AH297" s="932" t="s">
        <v>79</v>
      </c>
      <c r="AI297" s="484" t="s">
        <v>121</v>
      </c>
      <c r="AJ297" s="932" t="s">
        <v>79</v>
      </c>
      <c r="AK297" s="487" t="s">
        <v>121</v>
      </c>
      <c r="AL297" s="3001"/>
      <c r="AM297" s="2983"/>
      <c r="AN297" s="2983"/>
      <c r="AO297" s="3269"/>
    </row>
    <row r="298" spans="1:101" x14ac:dyDescent="0.25">
      <c r="A298" s="3398" t="s">
        <v>282</v>
      </c>
      <c r="B298" s="935" t="s">
        <v>92</v>
      </c>
      <c r="C298" s="936">
        <f>SUM(D298+E298)</f>
        <v>0</v>
      </c>
      <c r="D298" s="937">
        <f>SUM(F298+H298+J298+L298+N298+P298+R298+T298+V298+X298+Z298+AB298+AD298+AF298+AH298+AJ298)</f>
        <v>0</v>
      </c>
      <c r="E298" s="864">
        <f>SUM(G298+I298+K298+M298+O298+Q298+S298+U298+W298+Y298+AA298+AC298+AE298+AG298+AI298+AK298)</f>
        <v>0</v>
      </c>
      <c r="F298" s="865"/>
      <c r="G298" s="866"/>
      <c r="H298" s="865"/>
      <c r="I298" s="866"/>
      <c r="J298" s="865"/>
      <c r="K298" s="866"/>
      <c r="L298" s="865"/>
      <c r="M298" s="866"/>
      <c r="N298" s="865"/>
      <c r="O298" s="866"/>
      <c r="P298" s="865"/>
      <c r="Q298" s="866"/>
      <c r="R298" s="865"/>
      <c r="S298" s="866"/>
      <c r="T298" s="865"/>
      <c r="U298" s="866"/>
      <c r="V298" s="865"/>
      <c r="W298" s="866"/>
      <c r="X298" s="865"/>
      <c r="Y298" s="866"/>
      <c r="Z298" s="865"/>
      <c r="AA298" s="866"/>
      <c r="AB298" s="865"/>
      <c r="AC298" s="866"/>
      <c r="AD298" s="865"/>
      <c r="AE298" s="866"/>
      <c r="AF298" s="865"/>
      <c r="AG298" s="866"/>
      <c r="AH298" s="865"/>
      <c r="AI298" s="866"/>
      <c r="AJ298" s="865"/>
      <c r="AK298" s="869"/>
      <c r="AL298" s="868"/>
      <c r="AM298" s="699"/>
      <c r="AN298" s="699"/>
      <c r="AO298" s="866"/>
      <c r="AP298" t="str">
        <f>CA298&amp;CB298&amp;CC298&amp;CD298</f>
        <v/>
      </c>
      <c r="CA298" s="18" t="str">
        <f>IF(AND(C298&gt;0,AL298="")," * No olvide digitar la variable Pueblos Originarios. Digite Cero si no tiene.",IF(AL298&gt;C298," * La variable Pueblos originarios No puede ser mayor al Total.",""))</f>
        <v/>
      </c>
      <c r="CB298" s="18" t="str">
        <f>IF(AND(C298&gt;0,AM298="")," * No olvide digitar la variable Migrantes. Digite Cero si no tiene.",IF(AM298&gt;C298," * La variable Migrantes No puede ser mayor al Total.",""))</f>
        <v/>
      </c>
      <c r="CC298" s="18" t="str">
        <f>IF(AND(C298&gt;0,AN298="")," * No olvide digitar la variable Niños, Niñas, adolescentes y Jóvenes SENAME. Digite Cero si no tiene.",IF(AN298&gt;C298," * La variable Niños, Niñas, adolescentes y Jóvenes SENAME No puede ser mayor al Total.",""))</f>
        <v/>
      </c>
      <c r="CD298" s="18" t="str">
        <f>IF(AND(C298&gt;0,AO298="")," * No olvide digitar la variable Niños, Niñas, adolescentes y Jóvenes Mejor Niñez. Digite Cero si no tiene.",IF(AO298&gt;C298," * La variable Niños, Niñas, adolescentes y Jóvenes Mejor Niñez No puede ser mayor al Total.",""))</f>
        <v/>
      </c>
      <c r="CO298" s="69">
        <f>IF(AND(C298&gt;0,AL298=""),1,IF(AL298&gt;C298,1,0))</f>
        <v>0</v>
      </c>
      <c r="CP298" s="69">
        <f>IF(AND(C298&gt;0,AM298=""),1,IF(AM298&gt;C298,1,0))</f>
        <v>0</v>
      </c>
      <c r="CQ298" s="69">
        <f>IF(AND(C298&gt;0,AN298=""),1,IF(AN298&gt;C298,1,0))</f>
        <v>0</v>
      </c>
      <c r="CR298" s="69">
        <f>IF(AND(C298&gt;0,AO298=""),1,IF(AO298&gt;C298,1,0))</f>
        <v>0</v>
      </c>
    </row>
    <row r="299" spans="1:101" x14ac:dyDescent="0.25">
      <c r="A299" s="3202"/>
      <c r="B299" s="492" t="s">
        <v>102</v>
      </c>
      <c r="C299" s="493">
        <f>SUM(D299+E299)</f>
        <v>0</v>
      </c>
      <c r="D299" s="494">
        <f t="shared" ref="D299:E301" si="200">SUM(F299+H299+J299+L299+N299+P299+R299+T299+V299+X299+Z299+AB299+AD299+AF299+AH299+AJ299)</f>
        <v>0</v>
      </c>
      <c r="E299" s="358">
        <f>SUM(G299+I299+K299+M299+O299+Q299+S299+U299+W299+Y299+AA299+AC299+AE299+AG299+AI299+AK299)</f>
        <v>0</v>
      </c>
      <c r="F299" s="30"/>
      <c r="G299" s="37"/>
      <c r="H299" s="30"/>
      <c r="I299" s="37"/>
      <c r="J299" s="30"/>
      <c r="K299" s="37"/>
      <c r="L299" s="30"/>
      <c r="M299" s="37"/>
      <c r="N299" s="30"/>
      <c r="O299" s="37"/>
      <c r="P299" s="30"/>
      <c r="Q299" s="37"/>
      <c r="R299" s="30"/>
      <c r="S299" s="37"/>
      <c r="T299" s="30"/>
      <c r="U299" s="37"/>
      <c r="V299" s="30"/>
      <c r="W299" s="37"/>
      <c r="X299" s="30"/>
      <c r="Y299" s="37"/>
      <c r="Z299" s="30"/>
      <c r="AA299" s="37"/>
      <c r="AB299" s="30"/>
      <c r="AC299" s="37"/>
      <c r="AD299" s="30"/>
      <c r="AE299" s="37"/>
      <c r="AF299" s="30"/>
      <c r="AG299" s="37"/>
      <c r="AH299" s="30"/>
      <c r="AI299" s="37"/>
      <c r="AJ299" s="30"/>
      <c r="AK299" s="220"/>
      <c r="AL299" s="35"/>
      <c r="AM299" s="32"/>
      <c r="AN299" s="32"/>
      <c r="AO299" s="37"/>
      <c r="AP299" t="str">
        <f>CA299&amp;CB299&amp;CC299&amp;CD299</f>
        <v/>
      </c>
      <c r="CA299" s="18" t="str">
        <f t="shared" ref="CA299:CA301" si="201">IF(AND(C299&gt;0,AL299="")," * No olvide digitar la variable Pueblos Originarios. Digite Cero si no tiene.",IF(AL299&gt;C299," * La variable Pueblos originarios No puede ser mayor al Total.",""))</f>
        <v/>
      </c>
      <c r="CB299" s="18" t="str">
        <f>IF(AND(C299&gt;0,AM299=""),"  * No olvide digitar la variable Migrantes. Digite Cero si no tiene.",IF(AM299&gt;C299,"  * La variable Migrantes No puede ser mayor al Total.",""))</f>
        <v/>
      </c>
      <c r="CC299" s="18" t="str">
        <f>IF(AND(C299&gt;0,AN299=""),"  * No olvide digitar la variable Niños, Niñas, adolescentes y Jóvenes SENAME. Digite Cero si no tiene.",IF(AN299&gt;C299,"  * La variable Niños, Niñas, adolescentes y Jóvenes SENAME No puede ser mayor al Total.",""))</f>
        <v/>
      </c>
      <c r="CD299" s="18" t="str">
        <f t="shared" ref="CD299:CD301" si="202">IF(AND(C299&gt;0,AO299="")," * No olvide digitar la variable Niños, Niñas, adolescentes y Jóvenes Mejor Niñez. Digite Cero si no tiene.",IF(AO299&gt;C299," * La variable Niños, Niñas, adolescentes y Jóvenes Mejor Niñez No puede ser mayor al Total.",""))</f>
        <v/>
      </c>
      <c r="CO299" s="69">
        <f>IF(AND(C299&gt;0,AL299=""),1,IF(AL299&gt;C299,1,0))</f>
        <v>0</v>
      </c>
      <c r="CP299" s="69">
        <f>IF(AND(C299&gt;0,AM299=""),1,IF(AM299&gt;C299,1,0))</f>
        <v>0</v>
      </c>
      <c r="CQ299" s="69">
        <f>IF(AND(C299&gt;0,AN299=""),1,IF(AN299&gt;C299,1,0))</f>
        <v>0</v>
      </c>
      <c r="CR299" s="69">
        <f>IF(AND(C299&gt;0,AO299=""),1,IF(AO299&gt;C299,1,0))</f>
        <v>0</v>
      </c>
    </row>
    <row r="300" spans="1:101" ht="15" customHeight="1" x14ac:dyDescent="0.25">
      <c r="A300" s="3398" t="s">
        <v>283</v>
      </c>
      <c r="B300" s="935" t="s">
        <v>92</v>
      </c>
      <c r="C300" s="938">
        <f>SUM(D300+E300)</f>
        <v>0</v>
      </c>
      <c r="D300" s="496">
        <f t="shared" si="200"/>
        <v>0</v>
      </c>
      <c r="E300" s="332">
        <f t="shared" si="200"/>
        <v>0</v>
      </c>
      <c r="F300" s="45"/>
      <c r="G300" s="48"/>
      <c r="H300" s="45"/>
      <c r="I300" s="48"/>
      <c r="J300" s="45"/>
      <c r="K300" s="48"/>
      <c r="L300" s="45"/>
      <c r="M300" s="48"/>
      <c r="N300" s="45"/>
      <c r="O300" s="48"/>
      <c r="P300" s="45"/>
      <c r="Q300" s="48"/>
      <c r="R300" s="45"/>
      <c r="S300" s="48"/>
      <c r="T300" s="45"/>
      <c r="U300" s="48"/>
      <c r="V300" s="45"/>
      <c r="W300" s="48"/>
      <c r="X300" s="45"/>
      <c r="Y300" s="48"/>
      <c r="Z300" s="45"/>
      <c r="AA300" s="48"/>
      <c r="AB300" s="45"/>
      <c r="AC300" s="48"/>
      <c r="AD300" s="45"/>
      <c r="AE300" s="48"/>
      <c r="AF300" s="45"/>
      <c r="AG300" s="48"/>
      <c r="AH300" s="45"/>
      <c r="AI300" s="48"/>
      <c r="AJ300" s="45"/>
      <c r="AK300" s="286"/>
      <c r="AL300" s="105"/>
      <c r="AM300" s="102"/>
      <c r="AN300" s="102"/>
      <c r="AO300" s="48"/>
      <c r="AP300" t="str">
        <f>CA300&amp;CB300&amp;CC300&amp;CD300</f>
        <v/>
      </c>
      <c r="CA300" s="18" t="str">
        <f t="shared" si="201"/>
        <v/>
      </c>
      <c r="CB300" s="18" t="str">
        <f>IF(AND(C300&gt;0,AM300=""),"  * No olvide digitar la variable Migrantes. Digite Cero si no tiene.",IF(AM300&gt;C300,"  * La variable Migrantes No puede ser mayor al Total.",""))</f>
        <v/>
      </c>
      <c r="CC300" s="18" t="str">
        <f>IF(AND(C300&gt;0,AN300=""),"  * No olvide digitar la variable Niños, Niñas, adolescentes y Jóvenes SENAME. Digite Cero si no tiene.",IF(AN300&gt;C300,"  * La variable Niños, Niñas, adolescentes y Jóvenes SENAME No puede ser mayor al Total.",""))</f>
        <v/>
      </c>
      <c r="CD300" s="18" t="str">
        <f t="shared" si="202"/>
        <v/>
      </c>
      <c r="CO300" s="69">
        <f>IF(AND(C300&gt;0,AL300=""),1,IF(AL300&gt;C300,1,0))</f>
        <v>0</v>
      </c>
      <c r="CP300" s="69">
        <f>IF(AND(C300&gt;0,AM300=""),1,IF(AM300&gt;C300,1,0))</f>
        <v>0</v>
      </c>
      <c r="CQ300" s="69">
        <f>IF(AND(C300&gt;0,AN300=""),1,IF(AN300&gt;C300,1,0))</f>
        <v>0</v>
      </c>
      <c r="CR300" s="69">
        <f>IF(AND(C300&gt;0,AO300=""),1,IF(AO300&gt;C300,1,0))</f>
        <v>0</v>
      </c>
    </row>
    <row r="301" spans="1:101" x14ac:dyDescent="0.25">
      <c r="A301" s="3202"/>
      <c r="B301" s="492" t="s">
        <v>102</v>
      </c>
      <c r="C301" s="493">
        <f>SUM(D301+E301)</f>
        <v>0</v>
      </c>
      <c r="D301" s="494">
        <f t="shared" si="200"/>
        <v>0</v>
      </c>
      <c r="E301" s="358">
        <f t="shared" si="200"/>
        <v>0</v>
      </c>
      <c r="F301" s="30"/>
      <c r="G301" s="37"/>
      <c r="H301" s="30"/>
      <c r="I301" s="37"/>
      <c r="J301" s="30"/>
      <c r="K301" s="37"/>
      <c r="L301" s="30"/>
      <c r="M301" s="37"/>
      <c r="N301" s="30"/>
      <c r="O301" s="37"/>
      <c r="P301" s="30"/>
      <c r="Q301" s="37"/>
      <c r="R301" s="30"/>
      <c r="S301" s="37"/>
      <c r="T301" s="30"/>
      <c r="U301" s="37"/>
      <c r="V301" s="30"/>
      <c r="W301" s="37"/>
      <c r="X301" s="30"/>
      <c r="Y301" s="37"/>
      <c r="Z301" s="30"/>
      <c r="AA301" s="37"/>
      <c r="AB301" s="30"/>
      <c r="AC301" s="37"/>
      <c r="AD301" s="30"/>
      <c r="AE301" s="37"/>
      <c r="AF301" s="30"/>
      <c r="AG301" s="37"/>
      <c r="AH301" s="30"/>
      <c r="AI301" s="37"/>
      <c r="AJ301" s="30"/>
      <c r="AK301" s="220"/>
      <c r="AL301" s="35"/>
      <c r="AM301" s="32"/>
      <c r="AN301" s="32"/>
      <c r="AO301" s="37"/>
      <c r="AP301" t="str">
        <f>CA301&amp;CB301&amp;CC301&amp;CD301</f>
        <v/>
      </c>
      <c r="CA301" s="18" t="str">
        <f t="shared" si="201"/>
        <v/>
      </c>
      <c r="CB301" s="18" t="str">
        <f>IF(AND(C301&gt;0,AM301=""),"  * No olvide digitar la variable Migrantes. Digite Cero si no tiene.",IF(AM301&gt;C301,"  * La variable Migrantes No puede ser mayor al Total.",""))</f>
        <v/>
      </c>
      <c r="CC301" s="18" t="str">
        <f>IF(AND(C301&gt;0,AN301=""),"  * No olvide digitar la variable Niños, Niñas, adolescentes y Jóvenes SENAME. Digite Cero si no tiene.",IF(AN301&gt;C301,"  * La variable Niños, Niñas, adolescentes y Jóvenes SENAME No puede ser mayor al Total.",""))</f>
        <v/>
      </c>
      <c r="CD301" s="18" t="str">
        <f t="shared" si="202"/>
        <v/>
      </c>
      <c r="CO301" s="69">
        <f>IF(AND(C301&gt;0,AL301=""),1,IF(AL301&gt;C301,1,0))</f>
        <v>0</v>
      </c>
      <c r="CP301" s="69">
        <f>IF(AND(C301&gt;0,AM301=""),1,IF(AM301&gt;C301,1,0))</f>
        <v>0</v>
      </c>
      <c r="CQ301" s="69">
        <f>IF(AND(C301&gt;0,AN301=""),1,IF(AN301&gt;C301,1,0))</f>
        <v>0</v>
      </c>
      <c r="CR301" s="69">
        <f>IF(AND(C301&gt;0,AO301=""),1,IF(AO301&gt;C301,1,0))</f>
        <v>0</v>
      </c>
    </row>
    <row r="302" spans="1:101" s="56" customFormat="1" ht="12" x14ac:dyDescent="0.2">
      <c r="A302" s="38" t="s">
        <v>284</v>
      </c>
      <c r="B302" s="657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  <c r="AS302" s="55"/>
      <c r="AT302" s="55"/>
      <c r="AU302" s="55"/>
      <c r="AV302" s="844"/>
    </row>
    <row r="303" spans="1:101" ht="15" customHeight="1" x14ac:dyDescent="0.25">
      <c r="A303" s="3362" t="s">
        <v>285</v>
      </c>
      <c r="B303" s="2987"/>
      <c r="C303" s="3369" t="s">
        <v>286</v>
      </c>
      <c r="D303" s="3369"/>
      <c r="E303" s="3369"/>
      <c r="F303" s="3365" t="s">
        <v>139</v>
      </c>
      <c r="G303" s="3399"/>
      <c r="H303" s="3399"/>
      <c r="I303" s="3399"/>
      <c r="J303" s="3399"/>
      <c r="K303" s="3399"/>
      <c r="L303" s="3399"/>
      <c r="M303" s="3399"/>
      <c r="N303" s="3399"/>
      <c r="O303" s="3399"/>
      <c r="P303" s="3399"/>
      <c r="Q303" s="3399"/>
      <c r="R303" s="3399"/>
      <c r="S303" s="3399"/>
      <c r="T303" s="3399"/>
      <c r="U303" s="3399"/>
      <c r="V303" s="3399"/>
      <c r="W303" s="3399"/>
      <c r="X303" s="3399"/>
      <c r="Y303" s="3399"/>
      <c r="Z303" s="3399"/>
      <c r="AA303" s="3399"/>
      <c r="AB303" s="3399"/>
      <c r="AC303" s="3399"/>
      <c r="AD303" s="3399"/>
      <c r="AE303" s="3399"/>
      <c r="AF303" s="3399"/>
      <c r="AG303" s="3399"/>
      <c r="AH303" s="3399"/>
      <c r="AI303" s="3399"/>
      <c r="AJ303" s="3399"/>
      <c r="AK303" s="3399"/>
      <c r="AL303" s="3399"/>
      <c r="AM303" s="3400"/>
      <c r="AN303" s="3370" t="s">
        <v>271</v>
      </c>
      <c r="AO303" s="3370"/>
      <c r="AP303" s="3371"/>
      <c r="AQ303" s="3362" t="s">
        <v>209</v>
      </c>
      <c r="AR303" s="2987"/>
      <c r="AS303" s="3383" t="s">
        <v>12</v>
      </c>
      <c r="AT303" s="3396" t="s">
        <v>13</v>
      </c>
      <c r="AU303" s="3396" t="s">
        <v>287</v>
      </c>
      <c r="AV303" s="2987" t="s">
        <v>272</v>
      </c>
    </row>
    <row r="304" spans="1:101" ht="15" customHeight="1" x14ac:dyDescent="0.25">
      <c r="A304" s="3124"/>
      <c r="B304" s="2994"/>
      <c r="C304" s="3369"/>
      <c r="D304" s="3369"/>
      <c r="E304" s="3369"/>
      <c r="F304" s="3369" t="s">
        <v>202</v>
      </c>
      <c r="G304" s="3369"/>
      <c r="H304" s="3369" t="s">
        <v>203</v>
      </c>
      <c r="I304" s="3369"/>
      <c r="J304" s="3369" t="s">
        <v>204</v>
      </c>
      <c r="K304" s="3369"/>
      <c r="L304" s="3369" t="s">
        <v>16</v>
      </c>
      <c r="M304" s="3369"/>
      <c r="N304" s="3365" t="s">
        <v>17</v>
      </c>
      <c r="O304" s="3366"/>
      <c r="P304" s="3367" t="s">
        <v>18</v>
      </c>
      <c r="Q304" s="3367"/>
      <c r="R304" s="3367" t="s">
        <v>19</v>
      </c>
      <c r="S304" s="3367"/>
      <c r="T304" s="3367" t="s">
        <v>20</v>
      </c>
      <c r="U304" s="3367"/>
      <c r="V304" s="3367" t="s">
        <v>21</v>
      </c>
      <c r="W304" s="3367"/>
      <c r="X304" s="3367" t="s">
        <v>22</v>
      </c>
      <c r="Y304" s="3367"/>
      <c r="Z304" s="3367" t="s">
        <v>23</v>
      </c>
      <c r="AA304" s="3367"/>
      <c r="AB304" s="3367" t="s">
        <v>61</v>
      </c>
      <c r="AC304" s="3367"/>
      <c r="AD304" s="3367" t="s">
        <v>62</v>
      </c>
      <c r="AE304" s="3367"/>
      <c r="AF304" s="3367" t="s">
        <v>63</v>
      </c>
      <c r="AG304" s="3367"/>
      <c r="AH304" s="3367" t="s">
        <v>148</v>
      </c>
      <c r="AI304" s="3367"/>
      <c r="AJ304" s="3367" t="s">
        <v>149</v>
      </c>
      <c r="AK304" s="3367"/>
      <c r="AL304" s="3367" t="s">
        <v>150</v>
      </c>
      <c r="AM304" s="3397"/>
      <c r="AN304" s="3004" t="s">
        <v>288</v>
      </c>
      <c r="AO304" s="3004" t="s">
        <v>289</v>
      </c>
      <c r="AP304" s="2987" t="s">
        <v>290</v>
      </c>
      <c r="AQ304" s="3300"/>
      <c r="AR304" s="3269"/>
      <c r="AS304" s="3401"/>
      <c r="AT304" s="3200"/>
      <c r="AU304" s="3200"/>
      <c r="AV304" s="2994"/>
    </row>
    <row r="305" spans="1:99" x14ac:dyDescent="0.25">
      <c r="A305" s="3300"/>
      <c r="B305" s="3269"/>
      <c r="C305" s="876" t="s">
        <v>120</v>
      </c>
      <c r="D305" s="877" t="s">
        <v>79</v>
      </c>
      <c r="E305" s="939" t="s">
        <v>121</v>
      </c>
      <c r="F305" s="876" t="s">
        <v>291</v>
      </c>
      <c r="G305" s="940" t="s">
        <v>121</v>
      </c>
      <c r="H305" s="876" t="s">
        <v>291</v>
      </c>
      <c r="I305" s="940" t="s">
        <v>121</v>
      </c>
      <c r="J305" s="876" t="s">
        <v>291</v>
      </c>
      <c r="K305" s="940" t="s">
        <v>121</v>
      </c>
      <c r="L305" s="876" t="s">
        <v>291</v>
      </c>
      <c r="M305" s="940" t="s">
        <v>121</v>
      </c>
      <c r="N305" s="876" t="s">
        <v>291</v>
      </c>
      <c r="O305" s="940" t="s">
        <v>121</v>
      </c>
      <c r="P305" s="876" t="s">
        <v>291</v>
      </c>
      <c r="Q305" s="940" t="s">
        <v>121</v>
      </c>
      <c r="R305" s="876" t="s">
        <v>291</v>
      </c>
      <c r="S305" s="940" t="s">
        <v>121</v>
      </c>
      <c r="T305" s="876" t="s">
        <v>291</v>
      </c>
      <c r="U305" s="940" t="s">
        <v>121</v>
      </c>
      <c r="V305" s="876" t="s">
        <v>291</v>
      </c>
      <c r="W305" s="940" t="s">
        <v>121</v>
      </c>
      <c r="X305" s="876" t="s">
        <v>291</v>
      </c>
      <c r="Y305" s="940" t="s">
        <v>121</v>
      </c>
      <c r="Z305" s="876" t="s">
        <v>291</v>
      </c>
      <c r="AA305" s="940" t="s">
        <v>121</v>
      </c>
      <c r="AB305" s="876" t="s">
        <v>291</v>
      </c>
      <c r="AC305" s="940" t="s">
        <v>121</v>
      </c>
      <c r="AD305" s="876" t="s">
        <v>291</v>
      </c>
      <c r="AE305" s="940" t="s">
        <v>121</v>
      </c>
      <c r="AF305" s="876" t="s">
        <v>291</v>
      </c>
      <c r="AG305" s="940" t="s">
        <v>121</v>
      </c>
      <c r="AH305" s="876" t="s">
        <v>291</v>
      </c>
      <c r="AI305" s="940" t="s">
        <v>121</v>
      </c>
      <c r="AJ305" s="876" t="s">
        <v>291</v>
      </c>
      <c r="AK305" s="940" t="s">
        <v>121</v>
      </c>
      <c r="AL305" s="876" t="s">
        <v>291</v>
      </c>
      <c r="AM305" s="879" t="s">
        <v>121</v>
      </c>
      <c r="AN305" s="3280"/>
      <c r="AO305" s="3280"/>
      <c r="AP305" s="3269"/>
      <c r="AQ305" s="876" t="s">
        <v>212</v>
      </c>
      <c r="AR305" s="721" t="s">
        <v>213</v>
      </c>
      <c r="AS305" s="3019"/>
      <c r="AT305" s="2983"/>
      <c r="AU305" s="2983"/>
      <c r="AV305" s="3269"/>
    </row>
    <row r="306" spans="1:99" s="56" customFormat="1" ht="12" x14ac:dyDescent="0.2">
      <c r="A306" s="3372" t="s">
        <v>292</v>
      </c>
      <c r="B306" s="3371"/>
      <c r="C306" s="885">
        <f>SUM(D306+E306)</f>
        <v>6</v>
      </c>
      <c r="D306" s="886">
        <f>SUM(F306+H306+J306+L306+N306+P306+R306+T306+V306+X306+Z306+AB306+AD306+AF306+AH306+AJ306+AL306)</f>
        <v>5</v>
      </c>
      <c r="E306" s="899">
        <f>SUM(G306+I306+K306+M306+O306+Q306+S306+U306+W306+Y306+AA306+AC306+AE306+AG306+AI306+AK306+AM306)</f>
        <v>1</v>
      </c>
      <c r="F306" s="885">
        <f>SUM(F316:F324)</f>
        <v>0</v>
      </c>
      <c r="G306" s="941">
        <f>SUM(G316:G324)</f>
        <v>0</v>
      </c>
      <c r="H306" s="885">
        <f>SUM(H316:H324)</f>
        <v>0</v>
      </c>
      <c r="I306" s="941">
        <f>SUM(I316:I324)</f>
        <v>0</v>
      </c>
      <c r="J306" s="885">
        <f>SUM(J316:J324)</f>
        <v>0</v>
      </c>
      <c r="K306" s="941">
        <f>SUM(K307:K324)</f>
        <v>0</v>
      </c>
      <c r="L306" s="885">
        <f>SUM(L316:L324)</f>
        <v>1</v>
      </c>
      <c r="M306" s="941">
        <f>SUM(M307:M324)</f>
        <v>0</v>
      </c>
      <c r="N306" s="885">
        <f>SUM(N316:N324)</f>
        <v>1</v>
      </c>
      <c r="O306" s="941">
        <f>SUM(O307:O324)</f>
        <v>0</v>
      </c>
      <c r="P306" s="885">
        <f>SUM(P316:P324)</f>
        <v>1</v>
      </c>
      <c r="Q306" s="941">
        <f>SUM(Q307:Q324)</f>
        <v>1</v>
      </c>
      <c r="R306" s="885">
        <f>SUM(R316:R324)</f>
        <v>0</v>
      </c>
      <c r="S306" s="941">
        <f>SUM(S307:S324)</f>
        <v>0</v>
      </c>
      <c r="T306" s="885">
        <f>SUM(T316:T324)</f>
        <v>1</v>
      </c>
      <c r="U306" s="941">
        <f>SUM(U307:U324)</f>
        <v>0</v>
      </c>
      <c r="V306" s="885">
        <f>SUM(V316:V324)</f>
        <v>0</v>
      </c>
      <c r="W306" s="941">
        <f>SUM(W307:W324)</f>
        <v>0</v>
      </c>
      <c r="X306" s="885">
        <f>SUM(X316:X324)</f>
        <v>0</v>
      </c>
      <c r="Y306" s="941">
        <f>SUM(Y307:Y324)</f>
        <v>0</v>
      </c>
      <c r="Z306" s="885">
        <f>SUM(Z316:Z324)</f>
        <v>0</v>
      </c>
      <c r="AA306" s="941">
        <f>SUM(AA307:AA324)</f>
        <v>0</v>
      </c>
      <c r="AB306" s="885">
        <f t="shared" ref="AB306:AM306" si="203">SUM(AB316:AB324)</f>
        <v>1</v>
      </c>
      <c r="AC306" s="941">
        <f>SUM(AC307:AC324)</f>
        <v>0</v>
      </c>
      <c r="AD306" s="885">
        <f t="shared" si="203"/>
        <v>0</v>
      </c>
      <c r="AE306" s="941">
        <f t="shared" si="203"/>
        <v>0</v>
      </c>
      <c r="AF306" s="885">
        <f t="shared" si="203"/>
        <v>0</v>
      </c>
      <c r="AG306" s="941">
        <f t="shared" si="203"/>
        <v>0</v>
      </c>
      <c r="AH306" s="885">
        <f t="shared" si="203"/>
        <v>0</v>
      </c>
      <c r="AI306" s="941">
        <f t="shared" si="203"/>
        <v>0</v>
      </c>
      <c r="AJ306" s="885">
        <f t="shared" si="203"/>
        <v>0</v>
      </c>
      <c r="AK306" s="941">
        <f t="shared" si="203"/>
        <v>0</v>
      </c>
      <c r="AL306" s="885">
        <f>SUM(AL316:AL324)</f>
        <v>0</v>
      </c>
      <c r="AM306" s="942">
        <f t="shared" si="203"/>
        <v>0</v>
      </c>
      <c r="AN306" s="926">
        <f t="shared" ref="AN306:AU306" si="204">SUM(AN307:AN324)</f>
        <v>2</v>
      </c>
      <c r="AO306" s="926">
        <f t="shared" si="204"/>
        <v>2</v>
      </c>
      <c r="AP306" s="943">
        <f t="shared" si="204"/>
        <v>0</v>
      </c>
      <c r="AQ306" s="885">
        <f t="shared" si="204"/>
        <v>0</v>
      </c>
      <c r="AR306" s="943">
        <f t="shared" si="204"/>
        <v>0</v>
      </c>
      <c r="AS306" s="885">
        <f t="shared" si="204"/>
        <v>0</v>
      </c>
      <c r="AT306" s="886">
        <f t="shared" si="204"/>
        <v>0</v>
      </c>
      <c r="AU306" s="886">
        <f t="shared" si="204"/>
        <v>0</v>
      </c>
      <c r="AV306" s="899">
        <f>SUM(AV307:AV324)</f>
        <v>0</v>
      </c>
    </row>
    <row r="307" spans="1:99" x14ac:dyDescent="0.25">
      <c r="A307" s="3205" t="s">
        <v>205</v>
      </c>
      <c r="B307" s="101" t="s">
        <v>293</v>
      </c>
      <c r="C307" s="249">
        <f>SUM(E307)</f>
        <v>0</v>
      </c>
      <c r="D307" s="502"/>
      <c r="E307" s="380">
        <f t="shared" ref="E307:E315" si="205">SUM(K307+M307+O307+Q307+S307+U307+W307+Y307+AA307+AC307)</f>
        <v>0</v>
      </c>
      <c r="F307" s="503"/>
      <c r="G307" s="422"/>
      <c r="H307" s="422"/>
      <c r="I307" s="422"/>
      <c r="J307" s="475"/>
      <c r="K307" s="48"/>
      <c r="L307" s="764"/>
      <c r="M307" s="48"/>
      <c r="N307" s="764"/>
      <c r="O307" s="48"/>
      <c r="P307" s="764"/>
      <c r="Q307" s="48"/>
      <c r="R307" s="764"/>
      <c r="S307" s="48"/>
      <c r="T307" s="764"/>
      <c r="U307" s="48"/>
      <c r="V307" s="764"/>
      <c r="W307" s="48"/>
      <c r="X307" s="764"/>
      <c r="Y307" s="48"/>
      <c r="Z307" s="764"/>
      <c r="AA307" s="48"/>
      <c r="AB307" s="764"/>
      <c r="AC307" s="48"/>
      <c r="AD307" s="503"/>
      <c r="AE307" s="422"/>
      <c r="AF307" s="422"/>
      <c r="AG307" s="422"/>
      <c r="AH307" s="422"/>
      <c r="AI307" s="422"/>
      <c r="AJ307" s="422"/>
      <c r="AK307" s="422"/>
      <c r="AL307" s="422"/>
      <c r="AM307" s="423"/>
      <c r="AN307" s="47"/>
      <c r="AO307" s="47"/>
      <c r="AP307" s="48"/>
      <c r="AQ307" s="45"/>
      <c r="AR307" s="422"/>
      <c r="AS307" s="45"/>
      <c r="AT307" s="102"/>
      <c r="AU307" s="102"/>
      <c r="AV307" s="48"/>
      <c r="AW307" t="str">
        <f t="shared" ref="AW307:AW324" si="206">CA307&amp;CB307&amp;CC307&amp;CD307&amp;CE307&amp;CF307&amp;CG307</f>
        <v/>
      </c>
      <c r="CA307" s="18" t="str">
        <f>IF((AO307+AP307)&gt;AN307," * Los Egresos Por Alta + Egresos Por Abandono no pueden ser mayor que el Total de Egresos.","")</f>
        <v/>
      </c>
      <c r="CB307" s="263" t="str">
        <f>IF(AND(E307&gt;0,OR(AQ307=""))," * No olvide digitar la variable Trans (Masculino). Digite Cero si no tiene.",IF(AQ307&gt;E307,"  * La variable Trans (Masculino) No puede ser mayor al Total Mujeres.",""))</f>
        <v/>
      </c>
      <c r="CC307" s="504"/>
      <c r="CD307" s="263" t="str">
        <f>IF(AND(C307&gt;0,AS307=""), " * No olvide digitar la variable Pueblos originarios. Digite Cero si no tiene.",IF(AS307&gt;C307,"  * La variable Pueblos originarios No puede ser mayor al Total.",""))</f>
        <v/>
      </c>
      <c r="CE307" s="263" t="str">
        <f>IF(AND(C307&gt;0,AT307=""), " * No olvide digitar la variable Migrantes. Digite Cero si no tiene.",IF(AT307&gt;C307,"  * La variable Migrantes No puede ser mayor al Total.",""))</f>
        <v/>
      </c>
      <c r="CF307" s="263" t="str">
        <f>IF(AND(C307&gt;0,AU307=""), " * No olvide digitar la variable Niños, Niñas, adolescentes y jóvenes SENAME. Digite Cero si no tiene.",IF(AU307&gt;C307,"  * La variable Niños, Niñas, adolescentes y jóvenes SENAME No puede ser mayor al Total.",""))</f>
        <v/>
      </c>
      <c r="CG307" s="263" t="str">
        <f>IF(AND(C307&gt;0,AV307=""), " * No olvide digitar la variable Niños, Niñas, adolescentes y jóvenes Mejor Niñez. Digite Cero si no tiene.",IF(AV307&gt;C307,"  * La variable Niños, Niñas, adolescentes y jóvenes Mejor Niñez No puede ser mayor al Total.",""))</f>
        <v/>
      </c>
      <c r="CO307" s="69">
        <f t="shared" ref="CO307:CO324" si="207">IF((AO307+AP307)&gt;AN307,1,0)</f>
        <v>0</v>
      </c>
      <c r="CP307" s="69">
        <f t="shared" ref="CP307:CP324" si="208">IF(AND(E307&gt;0,OR(AQ307="")),1,IF(AQ307&gt;E307,1,0))</f>
        <v>0</v>
      </c>
      <c r="CQ307" s="505"/>
      <c r="CR307" s="69">
        <f t="shared" ref="CR307:CR324" si="209">IF(AND(C307&gt;0,AS307=""),1,IF(AS307&gt;C307,1,0))</f>
        <v>0</v>
      </c>
      <c r="CS307" s="69">
        <f t="shared" ref="CS307:CS324" si="210">IF(AND(C307&gt;0,AT307=""),1,IF(AT307&gt;C307,1,0))</f>
        <v>0</v>
      </c>
      <c r="CT307" s="69">
        <f t="shared" ref="CT307:CT324" si="211">IF(AND(C307&gt;0,AU307=""),1,IF(AU307&gt;C307,1,0))</f>
        <v>0</v>
      </c>
      <c r="CU307" s="69">
        <f t="shared" ref="CU307:CU324" si="212">IF(AND(C307&gt;0,AV307=""),1,IF(AV307&gt;C307,1,0))</f>
        <v>0</v>
      </c>
    </row>
    <row r="308" spans="1:99" x14ac:dyDescent="0.25">
      <c r="A308" s="3205"/>
      <c r="B308" s="506" t="s">
        <v>294</v>
      </c>
      <c r="C308" s="210">
        <f>SUM(E308)</f>
        <v>0</v>
      </c>
      <c r="D308" s="502"/>
      <c r="E308" s="396">
        <f t="shared" si="205"/>
        <v>0</v>
      </c>
      <c r="F308" s="503"/>
      <c r="G308" s="422"/>
      <c r="H308" s="422"/>
      <c r="I308" s="422"/>
      <c r="J308" s="475"/>
      <c r="K308" s="48"/>
      <c r="L308" s="764"/>
      <c r="M308" s="48"/>
      <c r="N308" s="764"/>
      <c r="O308" s="48"/>
      <c r="P308" s="764"/>
      <c r="Q308" s="48"/>
      <c r="R308" s="764"/>
      <c r="S308" s="48"/>
      <c r="T308" s="764"/>
      <c r="U308" s="48"/>
      <c r="V308" s="764"/>
      <c r="W308" s="48"/>
      <c r="X308" s="764"/>
      <c r="Y308" s="48"/>
      <c r="Z308" s="764"/>
      <c r="AA308" s="48"/>
      <c r="AB308" s="764"/>
      <c r="AC308" s="48"/>
      <c r="AD308" s="503"/>
      <c r="AE308" s="422"/>
      <c r="AF308" s="422"/>
      <c r="AG308" s="422"/>
      <c r="AH308" s="422"/>
      <c r="AI308" s="422"/>
      <c r="AJ308" s="422"/>
      <c r="AK308" s="422"/>
      <c r="AL308" s="422"/>
      <c r="AM308" s="423"/>
      <c r="AN308" s="47"/>
      <c r="AO308" s="47"/>
      <c r="AP308" s="48"/>
      <c r="AQ308" s="45"/>
      <c r="AR308" s="422"/>
      <c r="AS308" s="45"/>
      <c r="AT308" s="102"/>
      <c r="AU308" s="102"/>
      <c r="AV308" s="48"/>
      <c r="AW308" t="str">
        <f t="shared" si="206"/>
        <v/>
      </c>
      <c r="CA308" s="18" t="str">
        <f t="shared" ref="CA308:CA324" si="213">IF((AO308+AP308)&gt;AN308," * Los Egresos Por Alta + Egresos Por Abandono no pueden ser mayor que el Total de Egresos.","")</f>
        <v/>
      </c>
      <c r="CB308" s="263" t="str">
        <f t="shared" ref="CB308:CB324" si="214">IF(AND(E308&gt;0,OR(AQ308=""))," * No olvide digitar la variable Trans (Masculino). Digite Cero si no tiene.",IF(AQ308&gt;E308,"  * La variable Trans (Masculino) No puede ser mayor al Total Mujeres.",""))</f>
        <v/>
      </c>
      <c r="CC308" s="504"/>
      <c r="CD308" s="263" t="str">
        <f t="shared" ref="CD308:CD324" si="215">IF(AND(C308&gt;0,AS308=""), " * No olvide digitar la variable Pueblos originarios. Digite Cero si no tiene.",IF(AS308&gt;C308,"  * La variable Pueblos originarios No puede ser mayor al Total.",""))</f>
        <v/>
      </c>
      <c r="CE308" s="263" t="str">
        <f t="shared" ref="CE308:CE324" si="216">IF(AND(C308&gt;0,AT308=""), " * No olvide digitar la variable Migrantes. Digite Cero si no tiene.",IF(AT308&gt;C308,"  * La variable Migrantes No puede ser mayor al Total.",""))</f>
        <v/>
      </c>
      <c r="CF308" s="263" t="str">
        <f t="shared" ref="CF308:CF324" si="217">IF(AND(C308&gt;0,AU308=""), " * No olvide digitar la variable Niños, Niñas, adolescentes y jóvenes SENAME. Digite Cero si no tiene.",IF(AU308&gt;C308,"  * La variable Niños, Niñas, adolescentes y jóvenes SENAME No puede ser mayor al Total.",""))</f>
        <v/>
      </c>
      <c r="CG308" s="263" t="str">
        <f t="shared" ref="CG308:CG324" si="218">IF(AND(C308&gt;0,AV308=""), " * No olvide digitar la variable Niños, Niñas, adolescentes y jóvenes Mejor Niñez. Digite Cero si no tiene.",IF(AV308&gt;C308,"  * La variable Niños, Niñas, adolescentes y jóvenes Mejor Niñez No puede ser mayor al Total.",""))</f>
        <v/>
      </c>
      <c r="CO308" s="69">
        <f t="shared" si="207"/>
        <v>0</v>
      </c>
      <c r="CP308" s="69">
        <f t="shared" si="208"/>
        <v>0</v>
      </c>
      <c r="CQ308" s="505"/>
      <c r="CR308" s="69">
        <f t="shared" si="209"/>
        <v>0</v>
      </c>
      <c r="CS308" s="69">
        <f t="shared" si="210"/>
        <v>0</v>
      </c>
      <c r="CT308" s="69">
        <f t="shared" si="211"/>
        <v>0</v>
      </c>
      <c r="CU308" s="69">
        <f t="shared" si="212"/>
        <v>0</v>
      </c>
    </row>
    <row r="309" spans="1:99" x14ac:dyDescent="0.25">
      <c r="A309" s="3205"/>
      <c r="B309" s="507" t="s">
        <v>295</v>
      </c>
      <c r="C309" s="210">
        <f t="shared" ref="C309:C324" si="219">SUM(D309+E309)</f>
        <v>0</v>
      </c>
      <c r="D309" s="502"/>
      <c r="E309" s="396">
        <f t="shared" si="205"/>
        <v>0</v>
      </c>
      <c r="F309" s="503"/>
      <c r="G309" s="422"/>
      <c r="H309" s="422"/>
      <c r="I309" s="422"/>
      <c r="J309" s="475"/>
      <c r="K309" s="28"/>
      <c r="L309" s="764"/>
      <c r="M309" s="28"/>
      <c r="N309" s="764"/>
      <c r="O309" s="28"/>
      <c r="P309" s="764"/>
      <c r="Q309" s="28"/>
      <c r="R309" s="764"/>
      <c r="S309" s="28"/>
      <c r="T309" s="764"/>
      <c r="U309" s="28"/>
      <c r="V309" s="764"/>
      <c r="W309" s="28"/>
      <c r="X309" s="764"/>
      <c r="Y309" s="28"/>
      <c r="Z309" s="764"/>
      <c r="AA309" s="28"/>
      <c r="AB309" s="764"/>
      <c r="AC309" s="28"/>
      <c r="AD309" s="503"/>
      <c r="AE309" s="422"/>
      <c r="AF309" s="422"/>
      <c r="AG309" s="422"/>
      <c r="AH309" s="422"/>
      <c r="AI309" s="422"/>
      <c r="AJ309" s="422"/>
      <c r="AK309" s="422"/>
      <c r="AL309" s="422"/>
      <c r="AM309" s="423"/>
      <c r="AN309" s="23"/>
      <c r="AO309" s="23"/>
      <c r="AP309" s="28"/>
      <c r="AQ309" s="22"/>
      <c r="AR309" s="422"/>
      <c r="AS309" s="22"/>
      <c r="AT309" s="24"/>
      <c r="AU309" s="24"/>
      <c r="AV309" s="28"/>
      <c r="AW309" t="str">
        <f t="shared" si="206"/>
        <v/>
      </c>
      <c r="CA309" s="18" t="str">
        <f t="shared" si="213"/>
        <v/>
      </c>
      <c r="CB309" s="263" t="str">
        <f t="shared" si="214"/>
        <v/>
      </c>
      <c r="CC309" s="504"/>
      <c r="CD309" s="263" t="str">
        <f t="shared" si="215"/>
        <v/>
      </c>
      <c r="CE309" s="263" t="str">
        <f t="shared" si="216"/>
        <v/>
      </c>
      <c r="CF309" s="263" t="str">
        <f t="shared" si="217"/>
        <v/>
      </c>
      <c r="CG309" s="263" t="str">
        <f t="shared" si="218"/>
        <v/>
      </c>
      <c r="CO309" s="69">
        <f t="shared" si="207"/>
        <v>0</v>
      </c>
      <c r="CP309" s="69">
        <f t="shared" si="208"/>
        <v>0</v>
      </c>
      <c r="CQ309" s="505"/>
      <c r="CR309" s="69">
        <f t="shared" si="209"/>
        <v>0</v>
      </c>
      <c r="CS309" s="69">
        <f t="shared" si="210"/>
        <v>0</v>
      </c>
      <c r="CT309" s="69">
        <f t="shared" si="211"/>
        <v>0</v>
      </c>
      <c r="CU309" s="69">
        <f t="shared" si="212"/>
        <v>0</v>
      </c>
    </row>
    <row r="310" spans="1:99" x14ac:dyDescent="0.25">
      <c r="A310" s="3205"/>
      <c r="B310" s="507" t="s">
        <v>296</v>
      </c>
      <c r="C310" s="210">
        <f t="shared" ref="C310:C315" si="220">SUM(E310)</f>
        <v>0</v>
      </c>
      <c r="D310" s="502"/>
      <c r="E310" s="396">
        <f t="shared" si="205"/>
        <v>0</v>
      </c>
      <c r="F310" s="503"/>
      <c r="G310" s="422"/>
      <c r="H310" s="422"/>
      <c r="I310" s="422"/>
      <c r="J310" s="475"/>
      <c r="K310" s="28"/>
      <c r="L310" s="764"/>
      <c r="M310" s="28"/>
      <c r="N310" s="764"/>
      <c r="O310" s="28"/>
      <c r="P310" s="764"/>
      <c r="Q310" s="28"/>
      <c r="R310" s="764"/>
      <c r="S310" s="28"/>
      <c r="T310" s="764"/>
      <c r="U310" s="28"/>
      <c r="V310" s="764"/>
      <c r="W310" s="28"/>
      <c r="X310" s="764"/>
      <c r="Y310" s="28"/>
      <c r="Z310" s="764"/>
      <c r="AA310" s="28"/>
      <c r="AB310" s="764"/>
      <c r="AC310" s="28"/>
      <c r="AD310" s="503"/>
      <c r="AE310" s="422"/>
      <c r="AF310" s="422"/>
      <c r="AG310" s="422"/>
      <c r="AH310" s="422"/>
      <c r="AI310" s="422"/>
      <c r="AJ310" s="422"/>
      <c r="AK310" s="422"/>
      <c r="AL310" s="422"/>
      <c r="AM310" s="423"/>
      <c r="AN310" s="23"/>
      <c r="AO310" s="23"/>
      <c r="AP310" s="28"/>
      <c r="AQ310" s="22"/>
      <c r="AR310" s="422"/>
      <c r="AS310" s="22"/>
      <c r="AT310" s="24"/>
      <c r="AU310" s="24"/>
      <c r="AV310" s="28"/>
      <c r="AW310" t="str">
        <f t="shared" si="206"/>
        <v/>
      </c>
      <c r="CA310" s="18" t="str">
        <f t="shared" si="213"/>
        <v/>
      </c>
      <c r="CB310" s="263" t="str">
        <f t="shared" si="214"/>
        <v/>
      </c>
      <c r="CC310" s="504"/>
      <c r="CD310" s="263" t="str">
        <f t="shared" si="215"/>
        <v/>
      </c>
      <c r="CE310" s="263" t="str">
        <f t="shared" si="216"/>
        <v/>
      </c>
      <c r="CF310" s="263" t="str">
        <f t="shared" si="217"/>
        <v/>
      </c>
      <c r="CG310" s="263" t="str">
        <f t="shared" si="218"/>
        <v/>
      </c>
      <c r="CO310" s="69">
        <f t="shared" si="207"/>
        <v>0</v>
      </c>
      <c r="CP310" s="69">
        <f t="shared" si="208"/>
        <v>0</v>
      </c>
      <c r="CQ310" s="505"/>
      <c r="CR310" s="69">
        <f t="shared" si="209"/>
        <v>0</v>
      </c>
      <c r="CS310" s="69">
        <f t="shared" si="210"/>
        <v>0</v>
      </c>
      <c r="CT310" s="69">
        <f t="shared" si="211"/>
        <v>0</v>
      </c>
      <c r="CU310" s="69">
        <f t="shared" si="212"/>
        <v>0</v>
      </c>
    </row>
    <row r="311" spans="1:99" x14ac:dyDescent="0.25">
      <c r="A311" s="3205"/>
      <c r="B311" s="507" t="s">
        <v>297</v>
      </c>
      <c r="C311" s="210">
        <f t="shared" si="220"/>
        <v>0</v>
      </c>
      <c r="D311" s="502"/>
      <c r="E311" s="396">
        <f t="shared" si="205"/>
        <v>0</v>
      </c>
      <c r="F311" s="503"/>
      <c r="G311" s="422"/>
      <c r="H311" s="422"/>
      <c r="I311" s="422"/>
      <c r="J311" s="475"/>
      <c r="K311" s="28"/>
      <c r="L311" s="764"/>
      <c r="M311" s="28"/>
      <c r="N311" s="764"/>
      <c r="O311" s="28"/>
      <c r="P311" s="764"/>
      <c r="Q311" s="28"/>
      <c r="R311" s="764"/>
      <c r="S311" s="28"/>
      <c r="T311" s="764"/>
      <c r="U311" s="28"/>
      <c r="V311" s="764"/>
      <c r="W311" s="28"/>
      <c r="X311" s="764"/>
      <c r="Y311" s="28"/>
      <c r="Z311" s="764"/>
      <c r="AA311" s="28"/>
      <c r="AB311" s="764"/>
      <c r="AC311" s="28"/>
      <c r="AD311" s="503"/>
      <c r="AE311" s="422"/>
      <c r="AF311" s="422"/>
      <c r="AG311" s="422"/>
      <c r="AH311" s="422"/>
      <c r="AI311" s="422"/>
      <c r="AJ311" s="422"/>
      <c r="AK311" s="422"/>
      <c r="AL311" s="422"/>
      <c r="AM311" s="423"/>
      <c r="AN311" s="23"/>
      <c r="AO311" s="23"/>
      <c r="AP311" s="28"/>
      <c r="AQ311" s="22"/>
      <c r="AR311" s="422"/>
      <c r="AS311" s="22"/>
      <c r="AT311" s="24"/>
      <c r="AU311" s="24"/>
      <c r="AV311" s="28"/>
      <c r="AW311" t="str">
        <f t="shared" si="206"/>
        <v/>
      </c>
      <c r="CA311" s="18" t="str">
        <f t="shared" si="213"/>
        <v/>
      </c>
      <c r="CB311" s="263" t="str">
        <f t="shared" si="214"/>
        <v/>
      </c>
      <c r="CC311" s="504"/>
      <c r="CD311" s="263" t="str">
        <f t="shared" si="215"/>
        <v/>
      </c>
      <c r="CE311" s="263" t="str">
        <f t="shared" si="216"/>
        <v/>
      </c>
      <c r="CF311" s="263" t="str">
        <f t="shared" si="217"/>
        <v/>
      </c>
      <c r="CG311" s="263" t="str">
        <f t="shared" si="218"/>
        <v/>
      </c>
      <c r="CO311" s="69">
        <f t="shared" si="207"/>
        <v>0</v>
      </c>
      <c r="CP311" s="69">
        <f t="shared" si="208"/>
        <v>0</v>
      </c>
      <c r="CQ311" s="505"/>
      <c r="CR311" s="69">
        <f t="shared" si="209"/>
        <v>0</v>
      </c>
      <c r="CS311" s="69">
        <f t="shared" si="210"/>
        <v>0</v>
      </c>
      <c r="CT311" s="69">
        <f t="shared" si="211"/>
        <v>0</v>
      </c>
      <c r="CU311" s="69">
        <f t="shared" si="212"/>
        <v>0</v>
      </c>
    </row>
    <row r="312" spans="1:99" x14ac:dyDescent="0.25">
      <c r="A312" s="3205"/>
      <c r="B312" s="507" t="s">
        <v>298</v>
      </c>
      <c r="C312" s="210">
        <f t="shared" si="220"/>
        <v>0</v>
      </c>
      <c r="D312" s="502"/>
      <c r="E312" s="396">
        <f t="shared" si="205"/>
        <v>0</v>
      </c>
      <c r="F312" s="503"/>
      <c r="G312" s="422"/>
      <c r="H312" s="422"/>
      <c r="I312" s="422"/>
      <c r="J312" s="475"/>
      <c r="K312" s="28"/>
      <c r="L312" s="764"/>
      <c r="M312" s="28"/>
      <c r="N312" s="764"/>
      <c r="O312" s="28"/>
      <c r="P312" s="764"/>
      <c r="Q312" s="28"/>
      <c r="R312" s="764"/>
      <c r="S312" s="28"/>
      <c r="T312" s="764"/>
      <c r="U312" s="28"/>
      <c r="V312" s="764"/>
      <c r="W312" s="28"/>
      <c r="X312" s="764"/>
      <c r="Y312" s="28"/>
      <c r="Z312" s="764"/>
      <c r="AA312" s="28"/>
      <c r="AB312" s="764"/>
      <c r="AC312" s="28"/>
      <c r="AD312" s="503"/>
      <c r="AE312" s="422"/>
      <c r="AF312" s="422"/>
      <c r="AG312" s="422"/>
      <c r="AH312" s="422"/>
      <c r="AI312" s="422"/>
      <c r="AJ312" s="422"/>
      <c r="AK312" s="422"/>
      <c r="AL312" s="422"/>
      <c r="AM312" s="423"/>
      <c r="AN312" s="23"/>
      <c r="AO312" s="23"/>
      <c r="AP312" s="28"/>
      <c r="AQ312" s="22"/>
      <c r="AR312" s="422"/>
      <c r="AS312" s="22"/>
      <c r="AT312" s="24"/>
      <c r="AU312" s="24"/>
      <c r="AV312" s="28"/>
      <c r="AW312" t="str">
        <f t="shared" si="206"/>
        <v/>
      </c>
      <c r="CA312" s="18" t="str">
        <f t="shared" si="213"/>
        <v/>
      </c>
      <c r="CB312" s="263" t="str">
        <f t="shared" si="214"/>
        <v/>
      </c>
      <c r="CC312" s="504"/>
      <c r="CD312" s="263" t="str">
        <f t="shared" si="215"/>
        <v/>
      </c>
      <c r="CE312" s="263" t="str">
        <f t="shared" si="216"/>
        <v/>
      </c>
      <c r="CF312" s="263" t="str">
        <f t="shared" si="217"/>
        <v/>
      </c>
      <c r="CG312" s="263" t="str">
        <f t="shared" si="218"/>
        <v/>
      </c>
      <c r="CO312" s="69">
        <f t="shared" si="207"/>
        <v>0</v>
      </c>
      <c r="CP312" s="69">
        <f t="shared" si="208"/>
        <v>0</v>
      </c>
      <c r="CQ312" s="505"/>
      <c r="CR312" s="69">
        <f t="shared" si="209"/>
        <v>0</v>
      </c>
      <c r="CS312" s="69">
        <f t="shared" si="210"/>
        <v>0</v>
      </c>
      <c r="CT312" s="69">
        <f t="shared" si="211"/>
        <v>0</v>
      </c>
      <c r="CU312" s="69">
        <f t="shared" si="212"/>
        <v>0</v>
      </c>
    </row>
    <row r="313" spans="1:99" x14ac:dyDescent="0.25">
      <c r="A313" s="3205"/>
      <c r="B313" s="507" t="s">
        <v>299</v>
      </c>
      <c r="C313" s="210">
        <f t="shared" si="220"/>
        <v>0</v>
      </c>
      <c r="D313" s="502"/>
      <c r="E313" s="396">
        <f t="shared" si="205"/>
        <v>0</v>
      </c>
      <c r="F313" s="503"/>
      <c r="G313" s="422"/>
      <c r="H313" s="422"/>
      <c r="I313" s="422"/>
      <c r="J313" s="475"/>
      <c r="K313" s="28"/>
      <c r="L313" s="764"/>
      <c r="M313" s="28"/>
      <c r="N313" s="764"/>
      <c r="O313" s="28"/>
      <c r="P313" s="764"/>
      <c r="Q313" s="28"/>
      <c r="R313" s="764"/>
      <c r="S313" s="28"/>
      <c r="T313" s="764"/>
      <c r="U313" s="28"/>
      <c r="V313" s="764"/>
      <c r="W313" s="28"/>
      <c r="X313" s="764"/>
      <c r="Y313" s="28"/>
      <c r="Z313" s="764"/>
      <c r="AA313" s="28"/>
      <c r="AB313" s="764"/>
      <c r="AC313" s="28"/>
      <c r="AD313" s="503"/>
      <c r="AE313" s="422"/>
      <c r="AF313" s="422"/>
      <c r="AG313" s="422"/>
      <c r="AH313" s="422"/>
      <c r="AI313" s="422"/>
      <c r="AJ313" s="422"/>
      <c r="AK313" s="422"/>
      <c r="AL313" s="422"/>
      <c r="AM313" s="423"/>
      <c r="AN313" s="23"/>
      <c r="AO313" s="23"/>
      <c r="AP313" s="28"/>
      <c r="AQ313" s="22"/>
      <c r="AR313" s="422"/>
      <c r="AS313" s="22"/>
      <c r="AT313" s="24"/>
      <c r="AU313" s="24"/>
      <c r="AV313" s="28"/>
      <c r="AW313" t="str">
        <f t="shared" si="206"/>
        <v/>
      </c>
      <c r="CA313" s="18" t="str">
        <f t="shared" si="213"/>
        <v/>
      </c>
      <c r="CB313" s="263" t="str">
        <f t="shared" si="214"/>
        <v/>
      </c>
      <c r="CC313" s="504"/>
      <c r="CD313" s="263" t="str">
        <f t="shared" si="215"/>
        <v/>
      </c>
      <c r="CE313" s="263" t="str">
        <f t="shared" si="216"/>
        <v/>
      </c>
      <c r="CF313" s="263" t="str">
        <f t="shared" si="217"/>
        <v/>
      </c>
      <c r="CG313" s="263" t="str">
        <f t="shared" si="218"/>
        <v/>
      </c>
      <c r="CO313" s="69">
        <f t="shared" si="207"/>
        <v>0</v>
      </c>
      <c r="CP313" s="69">
        <f t="shared" si="208"/>
        <v>0</v>
      </c>
      <c r="CQ313" s="505"/>
      <c r="CR313" s="69">
        <f t="shared" si="209"/>
        <v>0</v>
      </c>
      <c r="CS313" s="69">
        <f t="shared" si="210"/>
        <v>0</v>
      </c>
      <c r="CT313" s="69">
        <f t="shared" si="211"/>
        <v>0</v>
      </c>
      <c r="CU313" s="69">
        <f t="shared" si="212"/>
        <v>0</v>
      </c>
    </row>
    <row r="314" spans="1:99" x14ac:dyDescent="0.25">
      <c r="A314" s="3205"/>
      <c r="B314" s="507" t="s">
        <v>300</v>
      </c>
      <c r="C314" s="210">
        <f t="shared" si="220"/>
        <v>0</v>
      </c>
      <c r="D314" s="502"/>
      <c r="E314" s="396">
        <f t="shared" si="205"/>
        <v>0</v>
      </c>
      <c r="F314" s="503"/>
      <c r="G314" s="422"/>
      <c r="H314" s="422"/>
      <c r="I314" s="422"/>
      <c r="J314" s="475"/>
      <c r="K314" s="28"/>
      <c r="L314" s="764"/>
      <c r="M314" s="28"/>
      <c r="N314" s="764"/>
      <c r="O314" s="28"/>
      <c r="P314" s="764"/>
      <c r="Q314" s="28"/>
      <c r="R314" s="764"/>
      <c r="S314" s="28"/>
      <c r="T314" s="764"/>
      <c r="U314" s="28"/>
      <c r="V314" s="764"/>
      <c r="W314" s="28"/>
      <c r="X314" s="764"/>
      <c r="Y314" s="28"/>
      <c r="Z314" s="764"/>
      <c r="AA314" s="28"/>
      <c r="AB314" s="764"/>
      <c r="AC314" s="28"/>
      <c r="AD314" s="503"/>
      <c r="AE314" s="422"/>
      <c r="AF314" s="422"/>
      <c r="AG314" s="422"/>
      <c r="AH314" s="422"/>
      <c r="AI314" s="422"/>
      <c r="AJ314" s="422"/>
      <c r="AK314" s="422"/>
      <c r="AL314" s="422"/>
      <c r="AM314" s="423"/>
      <c r="AN314" s="23"/>
      <c r="AO314" s="23"/>
      <c r="AP314" s="28"/>
      <c r="AQ314" s="22"/>
      <c r="AR314" s="422"/>
      <c r="AS314" s="22"/>
      <c r="AT314" s="24"/>
      <c r="AU314" s="24"/>
      <c r="AV314" s="28"/>
      <c r="AW314" t="str">
        <f t="shared" si="206"/>
        <v/>
      </c>
      <c r="CA314" s="18" t="str">
        <f t="shared" si="213"/>
        <v/>
      </c>
      <c r="CB314" s="263" t="str">
        <f t="shared" si="214"/>
        <v/>
      </c>
      <c r="CC314" s="504"/>
      <c r="CD314" s="263" t="str">
        <f t="shared" si="215"/>
        <v/>
      </c>
      <c r="CE314" s="263" t="str">
        <f t="shared" si="216"/>
        <v/>
      </c>
      <c r="CF314" s="263" t="str">
        <f t="shared" si="217"/>
        <v/>
      </c>
      <c r="CG314" s="263" t="str">
        <f t="shared" si="218"/>
        <v/>
      </c>
      <c r="CO314" s="69">
        <f t="shared" si="207"/>
        <v>0</v>
      </c>
      <c r="CP314" s="69">
        <f t="shared" si="208"/>
        <v>0</v>
      </c>
      <c r="CQ314" s="505"/>
      <c r="CR314" s="69">
        <f t="shared" si="209"/>
        <v>0</v>
      </c>
      <c r="CS314" s="69">
        <f t="shared" si="210"/>
        <v>0</v>
      </c>
      <c r="CT314" s="69">
        <f t="shared" si="211"/>
        <v>0</v>
      </c>
      <c r="CU314" s="69">
        <f t="shared" si="212"/>
        <v>0</v>
      </c>
    </row>
    <row r="315" spans="1:99" x14ac:dyDescent="0.25">
      <c r="A315" s="3402"/>
      <c r="B315" s="508" t="s">
        <v>301</v>
      </c>
      <c r="C315" s="266">
        <f t="shared" si="220"/>
        <v>0</v>
      </c>
      <c r="D315" s="509"/>
      <c r="E315" s="377">
        <f t="shared" si="205"/>
        <v>0</v>
      </c>
      <c r="F315" s="756"/>
      <c r="G315" s="757"/>
      <c r="H315" s="757"/>
      <c r="I315" s="757"/>
      <c r="J315" s="763"/>
      <c r="K315" s="37"/>
      <c r="L315" s="224"/>
      <c r="M315" s="37"/>
      <c r="N315" s="224"/>
      <c r="O315" s="37"/>
      <c r="P315" s="224"/>
      <c r="Q315" s="37"/>
      <c r="R315" s="224"/>
      <c r="S315" s="37"/>
      <c r="T315" s="224"/>
      <c r="U315" s="37"/>
      <c r="V315" s="224"/>
      <c r="W315" s="37"/>
      <c r="X315" s="224"/>
      <c r="Y315" s="37"/>
      <c r="Z315" s="224"/>
      <c r="AA315" s="37"/>
      <c r="AB315" s="224"/>
      <c r="AC315" s="37"/>
      <c r="AD315" s="756"/>
      <c r="AE315" s="757"/>
      <c r="AF315" s="757"/>
      <c r="AG315" s="757"/>
      <c r="AH315" s="757"/>
      <c r="AI315" s="757"/>
      <c r="AJ315" s="757"/>
      <c r="AK315" s="757"/>
      <c r="AL315" s="757"/>
      <c r="AM315" s="758"/>
      <c r="AN315" s="31"/>
      <c r="AO315" s="31"/>
      <c r="AP315" s="37"/>
      <c r="AQ315" s="30"/>
      <c r="AR315" s="757"/>
      <c r="AS315" s="30"/>
      <c r="AT315" s="32"/>
      <c r="AU315" s="32"/>
      <c r="AV315" s="37"/>
      <c r="AW315" t="str">
        <f t="shared" si="206"/>
        <v/>
      </c>
      <c r="CA315" s="18" t="str">
        <f t="shared" si="213"/>
        <v/>
      </c>
      <c r="CB315" s="263" t="str">
        <f t="shared" si="214"/>
        <v/>
      </c>
      <c r="CC315" s="504"/>
      <c r="CD315" s="263" t="str">
        <f t="shared" si="215"/>
        <v/>
      </c>
      <c r="CE315" s="263" t="str">
        <f t="shared" si="216"/>
        <v/>
      </c>
      <c r="CF315" s="263" t="str">
        <f t="shared" si="217"/>
        <v/>
      </c>
      <c r="CG315" s="263" t="str">
        <f t="shared" si="218"/>
        <v/>
      </c>
      <c r="CO315" s="69">
        <f t="shared" si="207"/>
        <v>0</v>
      </c>
      <c r="CP315" s="69">
        <f t="shared" si="208"/>
        <v>0</v>
      </c>
      <c r="CQ315" s="505"/>
      <c r="CR315" s="69">
        <f t="shared" si="209"/>
        <v>0</v>
      </c>
      <c r="CS315" s="69">
        <f t="shared" si="210"/>
        <v>0</v>
      </c>
      <c r="CT315" s="69">
        <f t="shared" si="211"/>
        <v>0</v>
      </c>
      <c r="CU315" s="69">
        <f t="shared" si="212"/>
        <v>0</v>
      </c>
    </row>
    <row r="316" spans="1:99" x14ac:dyDescent="0.25">
      <c r="A316" s="3207" t="s">
        <v>302</v>
      </c>
      <c r="B316" s="862" t="s">
        <v>293</v>
      </c>
      <c r="C316" s="378">
        <f t="shared" si="219"/>
        <v>2</v>
      </c>
      <c r="D316" s="379">
        <f>SUM(F316+H316+J316+L316+N316+P316+R316+T316+V316+X316+Z316+AB316+AD316+AF316+AH316+AJ316+AL316)</f>
        <v>2</v>
      </c>
      <c r="E316" s="380">
        <f>SUM(G316+I316+K316+M316+O316+Q316+S316+U316+W316+Y316+AA316+AC316+AE316+AG316+AI316+AK316+AM316)</f>
        <v>0</v>
      </c>
      <c r="F316" s="944"/>
      <c r="G316" s="945"/>
      <c r="H316" s="946"/>
      <c r="I316" s="945"/>
      <c r="J316" s="946"/>
      <c r="K316" s="352"/>
      <c r="L316" s="947"/>
      <c r="M316" s="945"/>
      <c r="N316" s="946"/>
      <c r="O316" s="948"/>
      <c r="P316" s="944">
        <v>1</v>
      </c>
      <c r="Q316" s="945"/>
      <c r="R316" s="946"/>
      <c r="S316" s="948"/>
      <c r="T316" s="944"/>
      <c r="U316" s="945"/>
      <c r="V316" s="946"/>
      <c r="W316" s="948"/>
      <c r="X316" s="944"/>
      <c r="Y316" s="945"/>
      <c r="Z316" s="946"/>
      <c r="AA316" s="948"/>
      <c r="AB316" s="944">
        <v>1</v>
      </c>
      <c r="AC316" s="945"/>
      <c r="AD316" s="946"/>
      <c r="AE316" s="948"/>
      <c r="AF316" s="944"/>
      <c r="AG316" s="945"/>
      <c r="AH316" s="946"/>
      <c r="AI316" s="948"/>
      <c r="AJ316" s="944"/>
      <c r="AK316" s="945"/>
      <c r="AL316" s="946"/>
      <c r="AM316" s="949"/>
      <c r="AN316" s="914"/>
      <c r="AO316" s="47"/>
      <c r="AP316" s="48"/>
      <c r="AQ316" s="45">
        <v>0</v>
      </c>
      <c r="AR316" s="48">
        <v>0</v>
      </c>
      <c r="AS316" s="45">
        <v>0</v>
      </c>
      <c r="AT316" s="102">
        <v>0</v>
      </c>
      <c r="AU316" s="102">
        <v>0</v>
      </c>
      <c r="AV316" s="48">
        <v>0</v>
      </c>
      <c r="AW316" t="str">
        <f t="shared" si="206"/>
        <v/>
      </c>
      <c r="CA316" s="18" t="str">
        <f>IF((AO316+AP316)&gt;AN316," * Los Egresos Por Alta + Egresos Por Abandono no pueden ser mayor que el Total de Egresos.","")</f>
        <v/>
      </c>
      <c r="CB316" s="263" t="str">
        <f t="shared" si="214"/>
        <v/>
      </c>
      <c r="CC316" s="263" t="str">
        <f t="shared" ref="CC316:CC324" si="221">IF(AND(D316&gt;0,OR(AR316=""))," * No olvide digitar la variable Trans (Femenino). Digite Cero si no tiene.",IF(AR316&gt;D316,"  * La variable Trans (Femenino) No puede ser mayor al Total Hombres.",""))</f>
        <v/>
      </c>
      <c r="CD316" s="263" t="str">
        <f t="shared" si="215"/>
        <v/>
      </c>
      <c r="CE316" s="263" t="str">
        <f t="shared" si="216"/>
        <v/>
      </c>
      <c r="CF316" s="263" t="str">
        <f t="shared" si="217"/>
        <v/>
      </c>
      <c r="CG316" s="263" t="str">
        <f t="shared" si="218"/>
        <v/>
      </c>
      <c r="CO316" s="69">
        <f t="shared" si="207"/>
        <v>0</v>
      </c>
      <c r="CP316" s="69">
        <f t="shared" si="208"/>
        <v>0</v>
      </c>
      <c r="CQ316" s="69">
        <f t="shared" ref="CQ316:CQ324" si="222">IF(AND(D316&gt;0,OR(AR316="")),1,IF(AR316&gt;D316,1,0))</f>
        <v>0</v>
      </c>
      <c r="CR316" s="69">
        <f t="shared" si="209"/>
        <v>0</v>
      </c>
      <c r="CS316" s="69">
        <f t="shared" si="210"/>
        <v>0</v>
      </c>
      <c r="CT316" s="69">
        <f t="shared" si="211"/>
        <v>0</v>
      </c>
      <c r="CU316" s="69">
        <f t="shared" si="212"/>
        <v>0</v>
      </c>
    </row>
    <row r="317" spans="1:99" x14ac:dyDescent="0.25">
      <c r="A317" s="3205"/>
      <c r="B317" s="506" t="s">
        <v>294</v>
      </c>
      <c r="C317" s="249">
        <f t="shared" si="219"/>
        <v>0</v>
      </c>
      <c r="D317" s="250">
        <f t="shared" ref="D317:E324" si="223">SUM(F317+H317+J317+L317+N317+P317+R317+T317+V317+X317+Z317+AB317+AD317+AF317+AH317+AJ317+AL317)</f>
        <v>0</v>
      </c>
      <c r="E317" s="380">
        <f t="shared" si="223"/>
        <v>0</v>
      </c>
      <c r="F317" s="45"/>
      <c r="G317" s="352"/>
      <c r="H317" s="45"/>
      <c r="I317" s="352"/>
      <c r="J317" s="45"/>
      <c r="K317" s="352"/>
      <c r="L317" s="45"/>
      <c r="M317" s="352"/>
      <c r="N317" s="47"/>
      <c r="O317" s="510"/>
      <c r="P317" s="45"/>
      <c r="Q317" s="352"/>
      <c r="R317" s="47"/>
      <c r="S317" s="510"/>
      <c r="T317" s="45"/>
      <c r="U317" s="352"/>
      <c r="V317" s="47"/>
      <c r="W317" s="510"/>
      <c r="X317" s="45"/>
      <c r="Y317" s="352"/>
      <c r="Z317" s="47"/>
      <c r="AA317" s="510"/>
      <c r="AB317" s="45"/>
      <c r="AC317" s="352"/>
      <c r="AD317" s="47"/>
      <c r="AE317" s="510"/>
      <c r="AF317" s="45"/>
      <c r="AG317" s="352"/>
      <c r="AH317" s="47"/>
      <c r="AI317" s="510"/>
      <c r="AJ317" s="45"/>
      <c r="AK317" s="352"/>
      <c r="AL317" s="47"/>
      <c r="AM317" s="46"/>
      <c r="AN317" s="47"/>
      <c r="AO317" s="47"/>
      <c r="AP317" s="48"/>
      <c r="AQ317" s="45"/>
      <c r="AR317" s="48"/>
      <c r="AS317" s="45"/>
      <c r="AT317" s="102"/>
      <c r="AU317" s="102"/>
      <c r="AV317" s="48"/>
      <c r="AW317" t="str">
        <f t="shared" si="206"/>
        <v/>
      </c>
      <c r="CA317" s="18" t="str">
        <f t="shared" si="213"/>
        <v/>
      </c>
      <c r="CB317" s="263" t="str">
        <f t="shared" si="214"/>
        <v/>
      </c>
      <c r="CC317" s="263" t="str">
        <f t="shared" si="221"/>
        <v/>
      </c>
      <c r="CD317" s="263" t="str">
        <f t="shared" si="215"/>
        <v/>
      </c>
      <c r="CE317" s="263" t="str">
        <f t="shared" si="216"/>
        <v/>
      </c>
      <c r="CF317" s="263" t="str">
        <f t="shared" si="217"/>
        <v/>
      </c>
      <c r="CG317" s="263" t="str">
        <f t="shared" si="218"/>
        <v/>
      </c>
      <c r="CO317" s="69">
        <f t="shared" si="207"/>
        <v>0</v>
      </c>
      <c r="CP317" s="69">
        <f t="shared" si="208"/>
        <v>0</v>
      </c>
      <c r="CQ317" s="69">
        <f t="shared" si="222"/>
        <v>0</v>
      </c>
      <c r="CR317" s="69">
        <f t="shared" si="209"/>
        <v>0</v>
      </c>
      <c r="CS317" s="69">
        <f t="shared" si="210"/>
        <v>0</v>
      </c>
      <c r="CT317" s="69">
        <f t="shared" si="211"/>
        <v>0</v>
      </c>
      <c r="CU317" s="69">
        <f t="shared" si="212"/>
        <v>0</v>
      </c>
    </row>
    <row r="318" spans="1:99" x14ac:dyDescent="0.25">
      <c r="A318" s="3205"/>
      <c r="B318" s="507" t="s">
        <v>295</v>
      </c>
      <c r="C318" s="210">
        <f t="shared" si="219"/>
        <v>3</v>
      </c>
      <c r="D318" s="252">
        <f t="shared" si="223"/>
        <v>2</v>
      </c>
      <c r="E318" s="396">
        <f t="shared" si="223"/>
        <v>1</v>
      </c>
      <c r="F318" s="22"/>
      <c r="G318" s="239"/>
      <c r="H318" s="22"/>
      <c r="I318" s="239"/>
      <c r="J318" s="22"/>
      <c r="K318" s="239"/>
      <c r="L318" s="22">
        <v>1</v>
      </c>
      <c r="M318" s="239"/>
      <c r="N318" s="22">
        <v>1</v>
      </c>
      <c r="O318" s="25"/>
      <c r="P318" s="22"/>
      <c r="Q318" s="239">
        <v>1</v>
      </c>
      <c r="R318" s="23"/>
      <c r="S318" s="25"/>
      <c r="T318" s="22"/>
      <c r="U318" s="239"/>
      <c r="V318" s="23"/>
      <c r="W318" s="25"/>
      <c r="X318" s="22"/>
      <c r="Y318" s="239"/>
      <c r="Z318" s="23"/>
      <c r="AA318" s="25"/>
      <c r="AB318" s="22"/>
      <c r="AC318" s="239"/>
      <c r="AD318" s="23"/>
      <c r="AE318" s="25"/>
      <c r="AF318" s="22"/>
      <c r="AG318" s="239"/>
      <c r="AH318" s="23"/>
      <c r="AI318" s="25"/>
      <c r="AJ318" s="22"/>
      <c r="AK318" s="239"/>
      <c r="AL318" s="23"/>
      <c r="AM318" s="26"/>
      <c r="AN318" s="23">
        <v>2</v>
      </c>
      <c r="AO318" s="23">
        <v>2</v>
      </c>
      <c r="AP318" s="28"/>
      <c r="AQ318" s="22">
        <v>0</v>
      </c>
      <c r="AR318" s="28">
        <v>0</v>
      </c>
      <c r="AS318" s="22">
        <v>0</v>
      </c>
      <c r="AT318" s="24">
        <v>0</v>
      </c>
      <c r="AU318" s="24">
        <v>0</v>
      </c>
      <c r="AV318" s="28">
        <v>0</v>
      </c>
      <c r="AW318" t="str">
        <f t="shared" si="206"/>
        <v/>
      </c>
      <c r="CA318" s="18" t="str">
        <f t="shared" si="213"/>
        <v/>
      </c>
      <c r="CB318" s="263" t="str">
        <f t="shared" si="214"/>
        <v/>
      </c>
      <c r="CC318" s="263" t="str">
        <f t="shared" si="221"/>
        <v/>
      </c>
      <c r="CD318" s="263" t="str">
        <f t="shared" si="215"/>
        <v/>
      </c>
      <c r="CE318" s="263" t="str">
        <f t="shared" si="216"/>
        <v/>
      </c>
      <c r="CF318" s="263" t="str">
        <f t="shared" si="217"/>
        <v/>
      </c>
      <c r="CG318" s="263" t="str">
        <f t="shared" si="218"/>
        <v/>
      </c>
      <c r="CO318" s="69">
        <f t="shared" si="207"/>
        <v>0</v>
      </c>
      <c r="CP318" s="69">
        <f t="shared" si="208"/>
        <v>0</v>
      </c>
      <c r="CQ318" s="69">
        <f t="shared" si="222"/>
        <v>0</v>
      </c>
      <c r="CR318" s="69">
        <f t="shared" si="209"/>
        <v>0</v>
      </c>
      <c r="CS318" s="69">
        <f t="shared" si="210"/>
        <v>0</v>
      </c>
      <c r="CT318" s="69">
        <f t="shared" si="211"/>
        <v>0</v>
      </c>
      <c r="CU318" s="69">
        <f t="shared" si="212"/>
        <v>0</v>
      </c>
    </row>
    <row r="319" spans="1:99" x14ac:dyDescent="0.25">
      <c r="A319" s="3205"/>
      <c r="B319" s="507" t="s">
        <v>296</v>
      </c>
      <c r="C319" s="210">
        <f t="shared" si="219"/>
        <v>0</v>
      </c>
      <c r="D319" s="252">
        <f t="shared" si="223"/>
        <v>0</v>
      </c>
      <c r="E319" s="396">
        <f t="shared" si="223"/>
        <v>0</v>
      </c>
      <c r="F319" s="22"/>
      <c r="G319" s="239"/>
      <c r="H319" s="22"/>
      <c r="I319" s="239"/>
      <c r="J319" s="22"/>
      <c r="K319" s="239"/>
      <c r="L319" s="22"/>
      <c r="M319" s="239"/>
      <c r="N319" s="22"/>
      <c r="O319" s="25"/>
      <c r="P319" s="22"/>
      <c r="Q319" s="239"/>
      <c r="R319" s="23"/>
      <c r="S319" s="25"/>
      <c r="T319" s="22"/>
      <c r="U319" s="239"/>
      <c r="V319" s="23"/>
      <c r="W319" s="25"/>
      <c r="X319" s="22"/>
      <c r="Y319" s="239"/>
      <c r="Z319" s="23"/>
      <c r="AA319" s="25"/>
      <c r="AB319" s="22"/>
      <c r="AC319" s="239"/>
      <c r="AD319" s="23"/>
      <c r="AE319" s="25"/>
      <c r="AF319" s="22"/>
      <c r="AG319" s="239"/>
      <c r="AH319" s="23"/>
      <c r="AI319" s="25"/>
      <c r="AJ319" s="22"/>
      <c r="AK319" s="239"/>
      <c r="AL319" s="23"/>
      <c r="AM319" s="26"/>
      <c r="AN319" s="23"/>
      <c r="AO319" s="23"/>
      <c r="AP319" s="28"/>
      <c r="AQ319" s="22"/>
      <c r="AR319" s="28"/>
      <c r="AS319" s="22"/>
      <c r="AT319" s="24"/>
      <c r="AU319" s="24"/>
      <c r="AV319" s="28"/>
      <c r="AW319" t="str">
        <f t="shared" si="206"/>
        <v/>
      </c>
      <c r="CA319" s="18" t="str">
        <f t="shared" si="213"/>
        <v/>
      </c>
      <c r="CB319" s="263" t="str">
        <f t="shared" si="214"/>
        <v/>
      </c>
      <c r="CC319" s="263" t="str">
        <f t="shared" si="221"/>
        <v/>
      </c>
      <c r="CD319" s="263" t="str">
        <f t="shared" si="215"/>
        <v/>
      </c>
      <c r="CE319" s="263" t="str">
        <f t="shared" si="216"/>
        <v/>
      </c>
      <c r="CF319" s="263" t="str">
        <f t="shared" si="217"/>
        <v/>
      </c>
      <c r="CG319" s="263" t="str">
        <f t="shared" si="218"/>
        <v/>
      </c>
      <c r="CO319" s="69">
        <f t="shared" si="207"/>
        <v>0</v>
      </c>
      <c r="CP319" s="69">
        <f t="shared" si="208"/>
        <v>0</v>
      </c>
      <c r="CQ319" s="69">
        <f t="shared" si="222"/>
        <v>0</v>
      </c>
      <c r="CR319" s="69">
        <f t="shared" si="209"/>
        <v>0</v>
      </c>
      <c r="CS319" s="69">
        <f t="shared" si="210"/>
        <v>0</v>
      </c>
      <c r="CT319" s="69">
        <f t="shared" si="211"/>
        <v>0</v>
      </c>
      <c r="CU319" s="69">
        <f t="shared" si="212"/>
        <v>0</v>
      </c>
    </row>
    <row r="320" spans="1:99" x14ac:dyDescent="0.25">
      <c r="A320" s="3205"/>
      <c r="B320" s="507" t="s">
        <v>297</v>
      </c>
      <c r="C320" s="210">
        <f t="shared" si="219"/>
        <v>0</v>
      </c>
      <c r="D320" s="252">
        <f t="shared" si="223"/>
        <v>0</v>
      </c>
      <c r="E320" s="396">
        <f t="shared" si="223"/>
        <v>0</v>
      </c>
      <c r="F320" s="22"/>
      <c r="G320" s="239"/>
      <c r="H320" s="22"/>
      <c r="I320" s="239"/>
      <c r="J320" s="22"/>
      <c r="K320" s="239"/>
      <c r="L320" s="22"/>
      <c r="M320" s="239"/>
      <c r="N320" s="22"/>
      <c r="O320" s="25"/>
      <c r="P320" s="22"/>
      <c r="Q320" s="239"/>
      <c r="R320" s="23"/>
      <c r="S320" s="25"/>
      <c r="T320" s="22"/>
      <c r="U320" s="239"/>
      <c r="V320" s="23"/>
      <c r="W320" s="25"/>
      <c r="X320" s="22"/>
      <c r="Y320" s="239"/>
      <c r="Z320" s="23"/>
      <c r="AA320" s="25"/>
      <c r="AB320" s="22"/>
      <c r="AC320" s="239"/>
      <c r="AD320" s="23"/>
      <c r="AE320" s="25"/>
      <c r="AF320" s="22"/>
      <c r="AG320" s="239"/>
      <c r="AH320" s="23"/>
      <c r="AI320" s="25"/>
      <c r="AJ320" s="22"/>
      <c r="AK320" s="239"/>
      <c r="AL320" s="23"/>
      <c r="AM320" s="26"/>
      <c r="AN320" s="23"/>
      <c r="AO320" s="23"/>
      <c r="AP320" s="28"/>
      <c r="AQ320" s="22"/>
      <c r="AR320" s="28"/>
      <c r="AS320" s="22"/>
      <c r="AT320" s="24"/>
      <c r="AU320" s="24"/>
      <c r="AV320" s="28"/>
      <c r="AW320" t="str">
        <f t="shared" si="206"/>
        <v/>
      </c>
      <c r="CA320" s="18" t="str">
        <f t="shared" si="213"/>
        <v/>
      </c>
      <c r="CB320" s="263" t="str">
        <f t="shared" si="214"/>
        <v/>
      </c>
      <c r="CC320" s="263" t="str">
        <f t="shared" si="221"/>
        <v/>
      </c>
      <c r="CD320" s="263" t="str">
        <f t="shared" si="215"/>
        <v/>
      </c>
      <c r="CE320" s="263" t="str">
        <f t="shared" si="216"/>
        <v/>
      </c>
      <c r="CF320" s="263" t="str">
        <f t="shared" si="217"/>
        <v/>
      </c>
      <c r="CG320" s="263" t="str">
        <f t="shared" si="218"/>
        <v/>
      </c>
      <c r="CO320" s="69">
        <f t="shared" si="207"/>
        <v>0</v>
      </c>
      <c r="CP320" s="69">
        <f t="shared" si="208"/>
        <v>0</v>
      </c>
      <c r="CQ320" s="69">
        <f t="shared" si="222"/>
        <v>0</v>
      </c>
      <c r="CR320" s="69">
        <f t="shared" si="209"/>
        <v>0</v>
      </c>
      <c r="CS320" s="69">
        <f t="shared" si="210"/>
        <v>0</v>
      </c>
      <c r="CT320" s="69">
        <f t="shared" si="211"/>
        <v>0</v>
      </c>
      <c r="CU320" s="69">
        <f t="shared" si="212"/>
        <v>0</v>
      </c>
    </row>
    <row r="321" spans="1:99" x14ac:dyDescent="0.25">
      <c r="A321" s="3205"/>
      <c r="B321" s="507" t="s">
        <v>298</v>
      </c>
      <c r="C321" s="210">
        <f t="shared" si="219"/>
        <v>0</v>
      </c>
      <c r="D321" s="252">
        <f t="shared" si="223"/>
        <v>0</v>
      </c>
      <c r="E321" s="396">
        <f t="shared" si="223"/>
        <v>0</v>
      </c>
      <c r="F321" s="22"/>
      <c r="G321" s="239"/>
      <c r="H321" s="22"/>
      <c r="I321" s="239"/>
      <c r="J321" s="22"/>
      <c r="K321" s="239"/>
      <c r="L321" s="22"/>
      <c r="M321" s="239"/>
      <c r="N321" s="22"/>
      <c r="O321" s="25"/>
      <c r="P321" s="22"/>
      <c r="Q321" s="239"/>
      <c r="R321" s="23"/>
      <c r="S321" s="25"/>
      <c r="T321" s="22"/>
      <c r="U321" s="239"/>
      <c r="V321" s="23"/>
      <c r="W321" s="25"/>
      <c r="X321" s="22"/>
      <c r="Y321" s="239"/>
      <c r="Z321" s="23"/>
      <c r="AA321" s="25"/>
      <c r="AB321" s="22"/>
      <c r="AC321" s="239"/>
      <c r="AD321" s="23"/>
      <c r="AE321" s="25"/>
      <c r="AF321" s="22"/>
      <c r="AG321" s="239"/>
      <c r="AH321" s="23"/>
      <c r="AI321" s="25"/>
      <c r="AJ321" s="22"/>
      <c r="AK321" s="239"/>
      <c r="AL321" s="23"/>
      <c r="AM321" s="26"/>
      <c r="AN321" s="23"/>
      <c r="AO321" s="23"/>
      <c r="AP321" s="28"/>
      <c r="AQ321" s="22"/>
      <c r="AR321" s="28"/>
      <c r="AS321" s="22"/>
      <c r="AT321" s="24"/>
      <c r="AU321" s="24"/>
      <c r="AV321" s="28"/>
      <c r="AW321" t="str">
        <f t="shared" si="206"/>
        <v/>
      </c>
      <c r="CA321" s="18" t="str">
        <f t="shared" si="213"/>
        <v/>
      </c>
      <c r="CB321" s="263" t="str">
        <f t="shared" si="214"/>
        <v/>
      </c>
      <c r="CC321" s="263" t="str">
        <f t="shared" si="221"/>
        <v/>
      </c>
      <c r="CD321" s="263" t="str">
        <f t="shared" si="215"/>
        <v/>
      </c>
      <c r="CE321" s="263" t="str">
        <f t="shared" si="216"/>
        <v/>
      </c>
      <c r="CF321" s="263" t="str">
        <f t="shared" si="217"/>
        <v/>
      </c>
      <c r="CG321" s="263" t="str">
        <f t="shared" si="218"/>
        <v/>
      </c>
      <c r="CO321" s="69">
        <f t="shared" si="207"/>
        <v>0</v>
      </c>
      <c r="CP321" s="69">
        <f t="shared" si="208"/>
        <v>0</v>
      </c>
      <c r="CQ321" s="69">
        <f t="shared" si="222"/>
        <v>0</v>
      </c>
      <c r="CR321" s="69">
        <f t="shared" si="209"/>
        <v>0</v>
      </c>
      <c r="CS321" s="69">
        <f t="shared" si="210"/>
        <v>0</v>
      </c>
      <c r="CT321" s="69">
        <f t="shared" si="211"/>
        <v>0</v>
      </c>
      <c r="CU321" s="69">
        <f t="shared" si="212"/>
        <v>0</v>
      </c>
    </row>
    <row r="322" spans="1:99" x14ac:dyDescent="0.25">
      <c r="A322" s="3205"/>
      <c r="B322" s="507" t="s">
        <v>299</v>
      </c>
      <c r="C322" s="210">
        <f t="shared" si="219"/>
        <v>0</v>
      </c>
      <c r="D322" s="252">
        <f t="shared" si="223"/>
        <v>0</v>
      </c>
      <c r="E322" s="396">
        <f t="shared" si="223"/>
        <v>0</v>
      </c>
      <c r="F322" s="22"/>
      <c r="G322" s="239"/>
      <c r="H322" s="22"/>
      <c r="I322" s="239"/>
      <c r="J322" s="22"/>
      <c r="K322" s="239"/>
      <c r="L322" s="22"/>
      <c r="M322" s="239"/>
      <c r="N322" s="22"/>
      <c r="O322" s="25"/>
      <c r="P322" s="22"/>
      <c r="Q322" s="239"/>
      <c r="R322" s="23"/>
      <c r="S322" s="25"/>
      <c r="T322" s="22"/>
      <c r="U322" s="239"/>
      <c r="V322" s="23"/>
      <c r="W322" s="25"/>
      <c r="X322" s="22"/>
      <c r="Y322" s="239"/>
      <c r="Z322" s="23"/>
      <c r="AA322" s="25"/>
      <c r="AB322" s="22"/>
      <c r="AC322" s="239"/>
      <c r="AD322" s="23"/>
      <c r="AE322" s="25"/>
      <c r="AF322" s="22"/>
      <c r="AG322" s="239"/>
      <c r="AH322" s="23"/>
      <c r="AI322" s="25"/>
      <c r="AJ322" s="22"/>
      <c r="AK322" s="239"/>
      <c r="AL322" s="23"/>
      <c r="AM322" s="26"/>
      <c r="AN322" s="23"/>
      <c r="AO322" s="23"/>
      <c r="AP322" s="28"/>
      <c r="AQ322" s="22"/>
      <c r="AR322" s="28"/>
      <c r="AS322" s="22"/>
      <c r="AT322" s="24"/>
      <c r="AU322" s="24"/>
      <c r="AV322" s="28"/>
      <c r="AW322" t="str">
        <f t="shared" si="206"/>
        <v/>
      </c>
      <c r="CA322" s="18" t="str">
        <f t="shared" si="213"/>
        <v/>
      </c>
      <c r="CB322" s="263" t="str">
        <f t="shared" si="214"/>
        <v/>
      </c>
      <c r="CC322" s="263" t="str">
        <f t="shared" si="221"/>
        <v/>
      </c>
      <c r="CD322" s="263" t="str">
        <f t="shared" si="215"/>
        <v/>
      </c>
      <c r="CE322" s="263" t="str">
        <f t="shared" si="216"/>
        <v/>
      </c>
      <c r="CF322" s="263" t="str">
        <f t="shared" si="217"/>
        <v/>
      </c>
      <c r="CG322" s="263" t="str">
        <f t="shared" si="218"/>
        <v/>
      </c>
      <c r="CO322" s="69">
        <f t="shared" si="207"/>
        <v>0</v>
      </c>
      <c r="CP322" s="69">
        <f t="shared" si="208"/>
        <v>0</v>
      </c>
      <c r="CQ322" s="69">
        <f t="shared" si="222"/>
        <v>0</v>
      </c>
      <c r="CR322" s="69">
        <f t="shared" si="209"/>
        <v>0</v>
      </c>
      <c r="CS322" s="69">
        <f t="shared" si="210"/>
        <v>0</v>
      </c>
      <c r="CT322" s="69">
        <f t="shared" si="211"/>
        <v>0</v>
      </c>
      <c r="CU322" s="69">
        <f t="shared" si="212"/>
        <v>0</v>
      </c>
    </row>
    <row r="323" spans="1:99" x14ac:dyDescent="0.25">
      <c r="A323" s="3205"/>
      <c r="B323" s="507" t="s">
        <v>300</v>
      </c>
      <c r="C323" s="210">
        <f t="shared" si="219"/>
        <v>0</v>
      </c>
      <c r="D323" s="252">
        <f t="shared" si="223"/>
        <v>0</v>
      </c>
      <c r="E323" s="396">
        <f t="shared" si="223"/>
        <v>0</v>
      </c>
      <c r="F323" s="22"/>
      <c r="G323" s="239"/>
      <c r="H323" s="22"/>
      <c r="I323" s="239"/>
      <c r="J323" s="22"/>
      <c r="K323" s="239"/>
      <c r="L323" s="22"/>
      <c r="M323" s="239"/>
      <c r="N323" s="22"/>
      <c r="O323" s="25"/>
      <c r="P323" s="22"/>
      <c r="Q323" s="239"/>
      <c r="R323" s="23"/>
      <c r="S323" s="25"/>
      <c r="T323" s="22"/>
      <c r="U323" s="239"/>
      <c r="V323" s="23"/>
      <c r="W323" s="25"/>
      <c r="X323" s="22"/>
      <c r="Y323" s="239"/>
      <c r="Z323" s="23"/>
      <c r="AA323" s="25"/>
      <c r="AB323" s="22"/>
      <c r="AC323" s="239"/>
      <c r="AD323" s="23"/>
      <c r="AE323" s="25"/>
      <c r="AF323" s="22"/>
      <c r="AG323" s="239"/>
      <c r="AH323" s="23"/>
      <c r="AI323" s="25"/>
      <c r="AJ323" s="22"/>
      <c r="AK323" s="239"/>
      <c r="AL323" s="23"/>
      <c r="AM323" s="26"/>
      <c r="AN323" s="23"/>
      <c r="AO323" s="23"/>
      <c r="AP323" s="28"/>
      <c r="AQ323" s="22"/>
      <c r="AR323" s="28"/>
      <c r="AS323" s="22"/>
      <c r="AT323" s="24"/>
      <c r="AU323" s="24"/>
      <c r="AV323" s="28"/>
      <c r="AW323" t="str">
        <f t="shared" si="206"/>
        <v/>
      </c>
      <c r="CA323" s="18" t="str">
        <f t="shared" si="213"/>
        <v/>
      </c>
      <c r="CB323" s="263" t="str">
        <f t="shared" si="214"/>
        <v/>
      </c>
      <c r="CC323" s="263" t="str">
        <f t="shared" si="221"/>
        <v/>
      </c>
      <c r="CD323" s="263" t="str">
        <f t="shared" si="215"/>
        <v/>
      </c>
      <c r="CE323" s="263" t="str">
        <f t="shared" si="216"/>
        <v/>
      </c>
      <c r="CF323" s="263" t="str">
        <f t="shared" si="217"/>
        <v/>
      </c>
      <c r="CG323" s="263" t="str">
        <f t="shared" si="218"/>
        <v/>
      </c>
      <c r="CO323" s="69">
        <f t="shared" si="207"/>
        <v>0</v>
      </c>
      <c r="CP323" s="69">
        <f t="shared" si="208"/>
        <v>0</v>
      </c>
      <c r="CQ323" s="69">
        <f t="shared" si="222"/>
        <v>0</v>
      </c>
      <c r="CR323" s="69">
        <f t="shared" si="209"/>
        <v>0</v>
      </c>
      <c r="CS323" s="69">
        <f t="shared" si="210"/>
        <v>0</v>
      </c>
      <c r="CT323" s="69">
        <f t="shared" si="211"/>
        <v>0</v>
      </c>
      <c r="CU323" s="69">
        <f t="shared" si="212"/>
        <v>0</v>
      </c>
    </row>
    <row r="324" spans="1:99" x14ac:dyDescent="0.25">
      <c r="A324" s="3403"/>
      <c r="B324" s="508" t="s">
        <v>301</v>
      </c>
      <c r="C324" s="266">
        <f t="shared" si="219"/>
        <v>1</v>
      </c>
      <c r="D324" s="267">
        <f t="shared" si="223"/>
        <v>1</v>
      </c>
      <c r="E324" s="377">
        <f t="shared" si="223"/>
        <v>0</v>
      </c>
      <c r="F324" s="30"/>
      <c r="G324" s="243"/>
      <c r="H324" s="30"/>
      <c r="I324" s="243"/>
      <c r="J324" s="30"/>
      <c r="K324" s="243"/>
      <c r="L324" s="30"/>
      <c r="M324" s="243"/>
      <c r="N324" s="30"/>
      <c r="O324" s="33"/>
      <c r="P324" s="30"/>
      <c r="Q324" s="243"/>
      <c r="R324" s="31"/>
      <c r="S324" s="33"/>
      <c r="T324" s="30">
        <v>1</v>
      </c>
      <c r="U324" s="243"/>
      <c r="V324" s="31"/>
      <c r="W324" s="33"/>
      <c r="X324" s="30"/>
      <c r="Y324" s="243"/>
      <c r="Z324" s="31"/>
      <c r="AA324" s="33"/>
      <c r="AB324" s="30"/>
      <c r="AC324" s="243"/>
      <c r="AD324" s="31"/>
      <c r="AE324" s="33"/>
      <c r="AF324" s="30"/>
      <c r="AG324" s="243"/>
      <c r="AH324" s="31"/>
      <c r="AI324" s="33"/>
      <c r="AJ324" s="30"/>
      <c r="AK324" s="243"/>
      <c r="AL324" s="31"/>
      <c r="AM324" s="34"/>
      <c r="AN324" s="31"/>
      <c r="AO324" s="31"/>
      <c r="AP324" s="37"/>
      <c r="AQ324" s="30">
        <v>0</v>
      </c>
      <c r="AR324" s="37">
        <v>0</v>
      </c>
      <c r="AS324" s="30">
        <v>0</v>
      </c>
      <c r="AT324" s="32">
        <v>0</v>
      </c>
      <c r="AU324" s="32">
        <v>0</v>
      </c>
      <c r="AV324" s="37">
        <v>0</v>
      </c>
      <c r="AW324" t="str">
        <f t="shared" si="206"/>
        <v/>
      </c>
      <c r="CA324" s="18" t="str">
        <f t="shared" si="213"/>
        <v/>
      </c>
      <c r="CB324" s="263" t="str">
        <f t="shared" si="214"/>
        <v/>
      </c>
      <c r="CC324" s="263" t="str">
        <f t="shared" si="221"/>
        <v/>
      </c>
      <c r="CD324" s="263" t="str">
        <f t="shared" si="215"/>
        <v/>
      </c>
      <c r="CE324" s="263" t="str">
        <f t="shared" si="216"/>
        <v/>
      </c>
      <c r="CF324" s="263" t="str">
        <f t="shared" si="217"/>
        <v/>
      </c>
      <c r="CG324" s="263" t="str">
        <f t="shared" si="218"/>
        <v/>
      </c>
      <c r="CO324" s="69">
        <f t="shared" si="207"/>
        <v>0</v>
      </c>
      <c r="CP324" s="69">
        <f t="shared" si="208"/>
        <v>0</v>
      </c>
      <c r="CQ324" s="69">
        <f t="shared" si="222"/>
        <v>0</v>
      </c>
      <c r="CR324" s="69">
        <f t="shared" si="209"/>
        <v>0</v>
      </c>
      <c r="CS324" s="69">
        <f t="shared" si="210"/>
        <v>0</v>
      </c>
      <c r="CT324" s="69">
        <f t="shared" si="211"/>
        <v>0</v>
      </c>
      <c r="CU324" s="69">
        <f t="shared" si="212"/>
        <v>0</v>
      </c>
    </row>
    <row r="325" spans="1:99" s="56" customFormat="1" ht="12" x14ac:dyDescent="0.2">
      <c r="A325" s="38" t="s">
        <v>303</v>
      </c>
      <c r="B325" s="22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  <c r="AP325" s="55"/>
      <c r="AQ325" s="55"/>
      <c r="AR325" s="55"/>
      <c r="AS325" s="55"/>
      <c r="AT325" s="55"/>
      <c r="AU325" s="55"/>
      <c r="AV325" s="55"/>
      <c r="AW325" s="950"/>
    </row>
    <row r="326" spans="1:99" ht="15" customHeight="1" x14ac:dyDescent="0.25">
      <c r="A326" s="3359" t="s">
        <v>90</v>
      </c>
      <c r="B326" s="2987"/>
      <c r="C326" s="3410" t="s">
        <v>286</v>
      </c>
      <c r="D326" s="3214"/>
      <c r="E326" s="3215"/>
      <c r="F326" s="3365" t="s">
        <v>139</v>
      </c>
      <c r="G326" s="3399"/>
      <c r="H326" s="3399"/>
      <c r="I326" s="3399"/>
      <c r="J326" s="3399"/>
      <c r="K326" s="3399"/>
      <c r="L326" s="3399"/>
      <c r="M326" s="3399"/>
      <c r="N326" s="3399"/>
      <c r="O326" s="3399"/>
      <c r="P326" s="3399"/>
      <c r="Q326" s="3399"/>
      <c r="R326" s="3399"/>
      <c r="S326" s="3399"/>
      <c r="T326" s="3399"/>
      <c r="U326" s="3399"/>
      <c r="V326" s="3399"/>
      <c r="W326" s="3399"/>
      <c r="X326" s="3399"/>
      <c r="Y326" s="3399"/>
      <c r="Z326" s="3399"/>
      <c r="AA326" s="3399"/>
      <c r="AB326" s="3399"/>
      <c r="AC326" s="3399"/>
      <c r="AD326" s="3399"/>
      <c r="AE326" s="3399"/>
      <c r="AF326" s="3399"/>
      <c r="AG326" s="3399"/>
      <c r="AH326" s="3399"/>
      <c r="AI326" s="3399"/>
      <c r="AJ326" s="3399"/>
      <c r="AK326" s="3399"/>
      <c r="AL326" s="3399"/>
      <c r="AM326" s="3399"/>
      <c r="AN326" s="3399"/>
      <c r="AO326" s="3399"/>
      <c r="AP326" s="3399"/>
      <c r="AQ326" s="3400"/>
      <c r="AR326" s="3108" t="s">
        <v>209</v>
      </c>
      <c r="AS326" s="2987"/>
      <c r="AT326" s="3383" t="s">
        <v>12</v>
      </c>
      <c r="AU326" s="3396" t="s">
        <v>13</v>
      </c>
      <c r="AV326" s="3396" t="s">
        <v>287</v>
      </c>
      <c r="AW326" s="2987" t="s">
        <v>272</v>
      </c>
    </row>
    <row r="327" spans="1:99" ht="15" customHeight="1" x14ac:dyDescent="0.25">
      <c r="A327" s="3124"/>
      <c r="B327" s="2994"/>
      <c r="C327" s="3411"/>
      <c r="D327" s="3412"/>
      <c r="E327" s="3413"/>
      <c r="F327" s="3372" t="s">
        <v>304</v>
      </c>
      <c r="G327" s="3370"/>
      <c r="H327" s="3372" t="s">
        <v>305</v>
      </c>
      <c r="I327" s="3370"/>
      <c r="J327" s="3372" t="s">
        <v>306</v>
      </c>
      <c r="K327" s="3370"/>
      <c r="L327" s="3372" t="s">
        <v>307</v>
      </c>
      <c r="M327" s="3370"/>
      <c r="N327" s="3372" t="s">
        <v>203</v>
      </c>
      <c r="O327" s="3370"/>
      <c r="P327" s="3372" t="s">
        <v>204</v>
      </c>
      <c r="Q327" s="3370"/>
      <c r="R327" s="3372" t="s">
        <v>16</v>
      </c>
      <c r="S327" s="3370"/>
      <c r="T327" s="3372" t="s">
        <v>17</v>
      </c>
      <c r="U327" s="3370"/>
      <c r="V327" s="3372" t="s">
        <v>18</v>
      </c>
      <c r="W327" s="3371"/>
      <c r="X327" s="3372" t="s">
        <v>19</v>
      </c>
      <c r="Y327" s="3371"/>
      <c r="Z327" s="3372" t="s">
        <v>20</v>
      </c>
      <c r="AA327" s="3371"/>
      <c r="AB327" s="3372" t="s">
        <v>21</v>
      </c>
      <c r="AC327" s="3371"/>
      <c r="AD327" s="3372" t="s">
        <v>22</v>
      </c>
      <c r="AE327" s="3371"/>
      <c r="AF327" s="3372" t="s">
        <v>23</v>
      </c>
      <c r="AG327" s="3371"/>
      <c r="AH327" s="3372" t="s">
        <v>61</v>
      </c>
      <c r="AI327" s="3371"/>
      <c r="AJ327" s="3372" t="s">
        <v>62</v>
      </c>
      <c r="AK327" s="3371"/>
      <c r="AL327" s="3372" t="s">
        <v>63</v>
      </c>
      <c r="AM327" s="3371"/>
      <c r="AN327" s="3372" t="s">
        <v>148</v>
      </c>
      <c r="AO327" s="3371"/>
      <c r="AP327" s="3372" t="s">
        <v>308</v>
      </c>
      <c r="AQ327" s="3373"/>
      <c r="AR327" s="3405"/>
      <c r="AS327" s="3404"/>
      <c r="AT327" s="3401"/>
      <c r="AU327" s="3200"/>
      <c r="AV327" s="3200"/>
      <c r="AW327" s="2994"/>
    </row>
    <row r="328" spans="1:99" x14ac:dyDescent="0.25">
      <c r="A328" s="3409"/>
      <c r="B328" s="3404"/>
      <c r="C328" s="876" t="s">
        <v>120</v>
      </c>
      <c r="D328" s="951" t="s">
        <v>79</v>
      </c>
      <c r="E328" s="513" t="s">
        <v>121</v>
      </c>
      <c r="F328" s="876" t="s">
        <v>291</v>
      </c>
      <c r="G328" s="940" t="s">
        <v>121</v>
      </c>
      <c r="H328" s="876" t="s">
        <v>291</v>
      </c>
      <c r="I328" s="940" t="s">
        <v>121</v>
      </c>
      <c r="J328" s="876" t="s">
        <v>291</v>
      </c>
      <c r="K328" s="940" t="s">
        <v>121</v>
      </c>
      <c r="L328" s="876" t="s">
        <v>291</v>
      </c>
      <c r="M328" s="940" t="s">
        <v>121</v>
      </c>
      <c r="N328" s="876" t="s">
        <v>291</v>
      </c>
      <c r="O328" s="940" t="s">
        <v>121</v>
      </c>
      <c r="P328" s="876" t="s">
        <v>291</v>
      </c>
      <c r="Q328" s="940" t="s">
        <v>121</v>
      </c>
      <c r="R328" s="876" t="s">
        <v>291</v>
      </c>
      <c r="S328" s="940" t="s">
        <v>121</v>
      </c>
      <c r="T328" s="876" t="s">
        <v>291</v>
      </c>
      <c r="U328" s="940" t="s">
        <v>121</v>
      </c>
      <c r="V328" s="876" t="s">
        <v>291</v>
      </c>
      <c r="W328" s="940" t="s">
        <v>121</v>
      </c>
      <c r="X328" s="876" t="s">
        <v>291</v>
      </c>
      <c r="Y328" s="940" t="s">
        <v>121</v>
      </c>
      <c r="Z328" s="876" t="s">
        <v>291</v>
      </c>
      <c r="AA328" s="940" t="s">
        <v>121</v>
      </c>
      <c r="AB328" s="876" t="s">
        <v>291</v>
      </c>
      <c r="AC328" s="940" t="s">
        <v>121</v>
      </c>
      <c r="AD328" s="876" t="s">
        <v>291</v>
      </c>
      <c r="AE328" s="940" t="s">
        <v>121</v>
      </c>
      <c r="AF328" s="876" t="s">
        <v>291</v>
      </c>
      <c r="AG328" s="940" t="s">
        <v>121</v>
      </c>
      <c r="AH328" s="876" t="s">
        <v>291</v>
      </c>
      <c r="AI328" s="940" t="s">
        <v>121</v>
      </c>
      <c r="AJ328" s="876" t="s">
        <v>291</v>
      </c>
      <c r="AK328" s="940" t="s">
        <v>121</v>
      </c>
      <c r="AL328" s="876" t="s">
        <v>291</v>
      </c>
      <c r="AM328" s="940" t="s">
        <v>121</v>
      </c>
      <c r="AN328" s="876" t="s">
        <v>291</v>
      </c>
      <c r="AO328" s="940" t="s">
        <v>121</v>
      </c>
      <c r="AP328" s="876" t="s">
        <v>291</v>
      </c>
      <c r="AQ328" s="879" t="s">
        <v>121</v>
      </c>
      <c r="AR328" s="918" t="s">
        <v>212</v>
      </c>
      <c r="AS328" s="940" t="s">
        <v>213</v>
      </c>
      <c r="AT328" s="3019"/>
      <c r="AU328" s="2983"/>
      <c r="AV328" s="2983"/>
      <c r="AW328" s="3404"/>
    </row>
    <row r="329" spans="1:99" x14ac:dyDescent="0.25">
      <c r="A329" s="3364" t="s">
        <v>309</v>
      </c>
      <c r="B329" s="897" t="s">
        <v>205</v>
      </c>
      <c r="C329" s="249">
        <f>SUM(E329)</f>
        <v>0</v>
      </c>
      <c r="D329" s="707"/>
      <c r="E329" s="881">
        <f>+Q329+S329+U329+W329+Y329+AA329+AC329+AE329+AG329+AI329</f>
        <v>0</v>
      </c>
      <c r="F329" s="952"/>
      <c r="G329" s="953"/>
      <c r="H329" s="953"/>
      <c r="I329" s="953"/>
      <c r="J329" s="953"/>
      <c r="K329" s="953"/>
      <c r="L329" s="953"/>
      <c r="M329" s="953"/>
      <c r="N329" s="953"/>
      <c r="O329" s="953"/>
      <c r="P329" s="929"/>
      <c r="Q329" s="914"/>
      <c r="R329" s="900"/>
      <c r="S329" s="914"/>
      <c r="T329" s="900"/>
      <c r="U329" s="914"/>
      <c r="V329" s="900"/>
      <c r="W329" s="914"/>
      <c r="X329" s="900"/>
      <c r="Y329" s="914"/>
      <c r="Z329" s="900"/>
      <c r="AA329" s="914"/>
      <c r="AB329" s="900"/>
      <c r="AC329" s="914"/>
      <c r="AD329" s="900"/>
      <c r="AE329" s="914"/>
      <c r="AF329" s="900"/>
      <c r="AG329" s="914"/>
      <c r="AH329" s="900"/>
      <c r="AI329" s="914"/>
      <c r="AJ329" s="900"/>
      <c r="AK329" s="929"/>
      <c r="AL329" s="900"/>
      <c r="AM329" s="929"/>
      <c r="AN329" s="900"/>
      <c r="AO329" s="929"/>
      <c r="AP329" s="900"/>
      <c r="AQ329" s="954"/>
      <c r="AR329" s="914"/>
      <c r="AS329" s="953"/>
      <c r="AT329" s="865"/>
      <c r="AU329" s="699"/>
      <c r="AV329" s="699"/>
      <c r="AW329" s="866"/>
      <c r="AX329" t="str">
        <f t="shared" ref="AX329:AX339" si="224">CA329&amp;CB329&amp;CC329&amp;CD329&amp;CE329&amp;CF329</f>
        <v/>
      </c>
      <c r="CA329" s="18" t="str">
        <f>IF(AND(E329&gt;0,OR(AR329="")),"* No olvide digitar la variable Trans (masculino). Digite Cero si no tiene.",IF(AR329&gt;E329," * La variable Trans (masculino) No puede ser mayor al Total Mujeres.",""))</f>
        <v/>
      </c>
      <c r="CB329" s="438"/>
      <c r="CC329" s="18" t="str">
        <f>IF(AND(C329&gt;0,AT329="")," * No olvide digitar la variable Pueblos originarios. Digite Cero si no tiene.",IF(AT329&gt;C329," * La variable Pueblos originarios No puede ser mayor al Total Ambos Sexos.",""))</f>
        <v/>
      </c>
      <c r="CD329" s="18" t="str">
        <f>IF(AND(C329&gt;0,AU329="")," * No olvide digitar la variable Migrantes. Digite Cero si no tiene.",IF(AU329&gt;C329," * La variable Migrantes No puede ser mayor al Total Ambos Sexos.",""))</f>
        <v/>
      </c>
      <c r="CE329" s="18" t="str">
        <f>IF(AND(C329&gt;0,AV329="")," * No olvide digitar la variable Niños, niñas adolescentes y Jóvenes SENAME. Digite Cero si no tiene.",IF(AV329&gt;C329," * La variable Niños, niñas adolescentes y Jóvenes SENAME No puede ser mayor al Total Ambos Sexos.",""))</f>
        <v/>
      </c>
      <c r="CF329" s="18" t="str">
        <f>IF(AND(C329&gt;0,AW329="")," * No olvide digitar la variable Niños, niñas adolescentes y Jóvenes Mejor Niñez. Digite Cero si no tiene.",IF(AW329&gt;C329," * La variable Niños, niñas adolescentes y Jóvenes Mejor Niñez No puede ser mayor al Total Ambos Sexos.",""))</f>
        <v/>
      </c>
      <c r="CO329" s="69">
        <f>IF(AND(E329&gt;0,OR(AR329="")),1,IF(AR329&gt;E329,1,0))</f>
        <v>0</v>
      </c>
      <c r="CP329" s="505"/>
      <c r="CQ329" s="69">
        <f t="shared" ref="CQ329:CQ339" si="225">IF(AND(C329&gt;0,AT329=""),1,IF(AT329&gt;C329,1,0))</f>
        <v>0</v>
      </c>
      <c r="CR329" s="69">
        <f t="shared" ref="CR329:CR339" si="226">IF(AND(C329&gt;0,AU329=""),1,IF(AU329&gt;C329,1,0))</f>
        <v>0</v>
      </c>
      <c r="CS329" s="69">
        <f t="shared" ref="CS329:CS339" si="227">IF(AND(C329&gt;0,AV329=""),1,IF(AV329&gt;C329,1,0))</f>
        <v>0</v>
      </c>
      <c r="CT329" s="69">
        <f t="shared" ref="CT329:CT339" si="228">IF(AND(C329&gt;0,AW329=""),1,IF(AW329&gt;C329,1,0))</f>
        <v>0</v>
      </c>
    </row>
    <row r="330" spans="1:99" x14ac:dyDescent="0.25">
      <c r="A330" s="3037"/>
      <c r="B330" s="955" t="s">
        <v>302</v>
      </c>
      <c r="C330" s="256">
        <f t="shared" ref="C330:C339" si="229">SUM(D330+E330)</f>
        <v>5</v>
      </c>
      <c r="D330" s="257">
        <f t="shared" ref="D330:E333" si="230">SUM(F330+H330+J330+L330+N330+P330+R330+T330+V330+X330+Z330+AB330+AD330+AF330+AH330+AJ330+AL330+AN330+AP330)</f>
        <v>3</v>
      </c>
      <c r="E330" s="270">
        <f t="shared" si="230"/>
        <v>2</v>
      </c>
      <c r="F330" s="770"/>
      <c r="G330" s="468"/>
      <c r="H330" s="770"/>
      <c r="I330" s="468"/>
      <c r="J330" s="770"/>
      <c r="K330" s="85"/>
      <c r="L330" s="770"/>
      <c r="M330" s="353"/>
      <c r="N330" s="770"/>
      <c r="O330" s="85"/>
      <c r="P330" s="770"/>
      <c r="Q330" s="468"/>
      <c r="R330" s="770"/>
      <c r="S330" s="468"/>
      <c r="T330" s="770">
        <v>1</v>
      </c>
      <c r="U330" s="468"/>
      <c r="V330" s="770">
        <v>1</v>
      </c>
      <c r="W330" s="468">
        <v>1</v>
      </c>
      <c r="X330" s="770"/>
      <c r="Y330" s="468"/>
      <c r="Z330" s="770"/>
      <c r="AA330" s="468"/>
      <c r="AB330" s="770"/>
      <c r="AC330" s="468">
        <v>1</v>
      </c>
      <c r="AD330" s="770">
        <v>1</v>
      </c>
      <c r="AE330" s="468"/>
      <c r="AF330" s="770"/>
      <c r="AG330" s="468"/>
      <c r="AH330" s="770"/>
      <c r="AI330" s="468"/>
      <c r="AJ330" s="770"/>
      <c r="AK330" s="468"/>
      <c r="AL330" s="770"/>
      <c r="AM330" s="468"/>
      <c r="AN330" s="770"/>
      <c r="AO330" s="468"/>
      <c r="AP330" s="770"/>
      <c r="AQ330" s="469"/>
      <c r="AR330" s="468">
        <v>0</v>
      </c>
      <c r="AS330" s="85">
        <v>0</v>
      </c>
      <c r="AT330" s="770">
        <v>0</v>
      </c>
      <c r="AU330" s="81">
        <v>3</v>
      </c>
      <c r="AV330" s="81">
        <v>0</v>
      </c>
      <c r="AW330" s="85">
        <v>0</v>
      </c>
      <c r="AX330" t="str">
        <f t="shared" si="224"/>
        <v/>
      </c>
      <c r="CA330" s="18" t="str">
        <f t="shared" ref="CA330:CA339" si="231">IF(AND(E330&gt;0,OR(AR330="")),"* No olvide digitar la variable Trans (masculino). Digite Cero si no tiene.",IF(AR330&gt;E330," * La variable Trans (masculino) No puede ser mayor al Total Mujeres.",""))</f>
        <v/>
      </c>
      <c r="CB330" s="18" t="str">
        <f>IF(AND(D330&gt;0,OR(AS330="")),"* No olvide digitar la variable Trans (Femenino). Digite Cero si no tiene.",IF(AS330&gt;D330," * La variable Trans (Femenino) No puede ser mayor al Total Hombres.",""))</f>
        <v/>
      </c>
      <c r="CC330" s="18" t="str">
        <f t="shared" ref="CC330:CC339" si="232">IF(AND(C330&gt;0,AT330="")," * No olvide digitar la variable Pueblos originarios. Digite Cero si no tiene.",IF(AT330&gt;C330," * La variable Pueblos originarios No puede ser mayor al Total Ambos Sexos.",""))</f>
        <v/>
      </c>
      <c r="CD330" s="18" t="str">
        <f t="shared" ref="CD330:CD339" si="233">IF(AND(C330&gt;0,AU330="")," * No olvide digitar la variable Migrantes. Digite Cero si no tiene.",IF(AU330&gt;C330," * La variable Migrantes No puede ser mayor al Total Ambos Sexos.",""))</f>
        <v/>
      </c>
      <c r="CE330" s="18" t="str">
        <f t="shared" ref="CE330:CE339" si="234">IF(AND(C330&gt;0,AV330="")," * No olvide digitar la variable Niños, niñas adolescentes y Jóvenes SENAME. Digite Cero si no tiene.",IF(AV330&gt;C330," * La variable Niños, niñas adolescentes y Jóvenes SENAME No puede ser mayor al Total Ambos Sexos.",""))</f>
        <v/>
      </c>
      <c r="CF330" s="18" t="str">
        <f t="shared" ref="CF330:CF339" si="235">IF(AND(C330&gt;0,AW330="")," * No olvide digitar la variable Niños, niñas adolescentes y Jóvenes Mejor Niñez. Digite Cero si no tiene.",IF(AW330&gt;C330," * La variable Niños, niñas adolescentes y Jóvenes Mejor Niñez No puede ser mayor al Total Ambos Sexos.",""))</f>
        <v/>
      </c>
      <c r="CO330" s="69">
        <f>IF(AND(E330&gt;0,OR(AR330="")),1,IF(AR330&gt;E330,1,0))</f>
        <v>0</v>
      </c>
      <c r="CP330" s="69">
        <f>IF(AND(D330&gt;0,OR(AS330="")),1,IF(AS330&gt;D330,1,0))</f>
        <v>0</v>
      </c>
      <c r="CQ330" s="69">
        <f t="shared" si="225"/>
        <v>0</v>
      </c>
      <c r="CR330" s="69">
        <f t="shared" si="226"/>
        <v>0</v>
      </c>
      <c r="CS330" s="69">
        <f t="shared" si="227"/>
        <v>0</v>
      </c>
      <c r="CT330" s="69">
        <f t="shared" si="228"/>
        <v>0</v>
      </c>
    </row>
    <row r="331" spans="1:99" x14ac:dyDescent="0.25">
      <c r="A331" s="3406" t="s">
        <v>310</v>
      </c>
      <c r="B331" s="3407"/>
      <c r="C331" s="906">
        <f t="shared" si="229"/>
        <v>0</v>
      </c>
      <c r="D331" s="907">
        <f t="shared" si="230"/>
        <v>0</v>
      </c>
      <c r="E331" s="908">
        <f t="shared" si="230"/>
        <v>0</v>
      </c>
      <c r="F331" s="887"/>
      <c r="G331" s="921"/>
      <c r="H331" s="887"/>
      <c r="I331" s="921"/>
      <c r="J331" s="887"/>
      <c r="K331" s="889"/>
      <c r="L331" s="887"/>
      <c r="M331" s="890"/>
      <c r="N331" s="887"/>
      <c r="O331" s="889"/>
      <c r="P331" s="887"/>
      <c r="Q331" s="921"/>
      <c r="R331" s="887"/>
      <c r="S331" s="921"/>
      <c r="T331" s="887"/>
      <c r="U331" s="921"/>
      <c r="V331" s="887"/>
      <c r="W331" s="921"/>
      <c r="X331" s="887"/>
      <c r="Y331" s="921"/>
      <c r="Z331" s="887"/>
      <c r="AA331" s="921"/>
      <c r="AB331" s="887"/>
      <c r="AC331" s="921"/>
      <c r="AD331" s="887"/>
      <c r="AE331" s="921"/>
      <c r="AF331" s="887"/>
      <c r="AG331" s="921"/>
      <c r="AH331" s="887"/>
      <c r="AI331" s="921"/>
      <c r="AJ331" s="887"/>
      <c r="AK331" s="921"/>
      <c r="AL331" s="887"/>
      <c r="AM331" s="921"/>
      <c r="AN331" s="887"/>
      <c r="AO331" s="921"/>
      <c r="AP331" s="887"/>
      <c r="AQ331" s="956"/>
      <c r="AR331" s="921"/>
      <c r="AS331" s="889"/>
      <c r="AT331" s="887"/>
      <c r="AU331" s="957"/>
      <c r="AV331" s="957"/>
      <c r="AW331" s="889"/>
      <c r="AX331" t="str">
        <f t="shared" si="224"/>
        <v/>
      </c>
      <c r="CA331" s="18" t="str">
        <f t="shared" si="231"/>
        <v/>
      </c>
      <c r="CB331" s="18" t="str">
        <f>IF(AND(D331&gt;0,OR(AS331="")),"* No olvide digitar la variable Trans (Femenino). Digite Cero si no tiene.",IF(AS331&gt;D331," * La variable Trans (Femenino) No puede ser mayor al Total Hombres.",""))</f>
        <v/>
      </c>
      <c r="CC331" s="18" t="str">
        <f t="shared" si="232"/>
        <v/>
      </c>
      <c r="CD331" s="18" t="str">
        <f t="shared" si="233"/>
        <v/>
      </c>
      <c r="CE331" s="18" t="str">
        <f t="shared" si="234"/>
        <v/>
      </c>
      <c r="CF331" s="18" t="str">
        <f t="shared" si="235"/>
        <v/>
      </c>
      <c r="CO331" s="69">
        <f>IF(AND(E331&gt;0,OR(AR331="")),1,IF(AR331&gt;E331,1,0))</f>
        <v>0</v>
      </c>
      <c r="CP331" s="69">
        <f>IF(AND(D331&gt;0,OR(AS331="")),1,IF(AS331&gt;D331,1,0))</f>
        <v>0</v>
      </c>
      <c r="CQ331" s="69">
        <f t="shared" si="225"/>
        <v>0</v>
      </c>
      <c r="CR331" s="69">
        <f t="shared" si="226"/>
        <v>0</v>
      </c>
      <c r="CS331" s="69">
        <f t="shared" si="227"/>
        <v>0</v>
      </c>
      <c r="CT331" s="69">
        <f t="shared" si="228"/>
        <v>0</v>
      </c>
    </row>
    <row r="332" spans="1:99" x14ac:dyDescent="0.25">
      <c r="A332" s="3408" t="s">
        <v>311</v>
      </c>
      <c r="B332" s="3408"/>
      <c r="C332" s="906">
        <f t="shared" si="229"/>
        <v>2</v>
      </c>
      <c r="D332" s="907">
        <f t="shared" si="230"/>
        <v>1</v>
      </c>
      <c r="E332" s="908">
        <f t="shared" si="230"/>
        <v>1</v>
      </c>
      <c r="F332" s="887"/>
      <c r="G332" s="921"/>
      <c r="H332" s="887"/>
      <c r="I332" s="921"/>
      <c r="J332" s="887"/>
      <c r="K332" s="889"/>
      <c r="L332" s="887"/>
      <c r="M332" s="890"/>
      <c r="N332" s="887"/>
      <c r="O332" s="889"/>
      <c r="P332" s="887"/>
      <c r="Q332" s="921"/>
      <c r="R332" s="887"/>
      <c r="S332" s="921"/>
      <c r="T332" s="887"/>
      <c r="U332" s="921"/>
      <c r="V332" s="887"/>
      <c r="W332" s="921"/>
      <c r="X332" s="887"/>
      <c r="Y332" s="921"/>
      <c r="Z332" s="887"/>
      <c r="AA332" s="921"/>
      <c r="AB332" s="887">
        <v>1</v>
      </c>
      <c r="AC332" s="921">
        <v>1</v>
      </c>
      <c r="AD332" s="887"/>
      <c r="AE332" s="921"/>
      <c r="AF332" s="887"/>
      <c r="AG332" s="921"/>
      <c r="AH332" s="887"/>
      <c r="AI332" s="921"/>
      <c r="AJ332" s="887"/>
      <c r="AK332" s="921"/>
      <c r="AL332" s="887"/>
      <c r="AM332" s="921"/>
      <c r="AN332" s="887"/>
      <c r="AO332" s="921"/>
      <c r="AP332" s="887"/>
      <c r="AQ332" s="956"/>
      <c r="AR332" s="921">
        <v>0</v>
      </c>
      <c r="AS332" s="889">
        <v>0</v>
      </c>
      <c r="AT332" s="887">
        <v>0</v>
      </c>
      <c r="AU332" s="957">
        <v>0</v>
      </c>
      <c r="AV332" s="957">
        <v>0</v>
      </c>
      <c r="AW332" s="889">
        <v>0</v>
      </c>
      <c r="AX332" t="str">
        <f t="shared" si="224"/>
        <v/>
      </c>
      <c r="CA332" s="18" t="str">
        <f t="shared" si="231"/>
        <v/>
      </c>
      <c r="CB332" s="18" t="str">
        <f>IF(AND(D332&gt;0,OR(AS332="")),"* No olvide digitar la variable Trans (Femenino). Digite Cero si no tiene.",IF(AS332&gt;D332," * La variable Trans (Femenino) No puede ser mayor al Total Hombres.",""))</f>
        <v/>
      </c>
      <c r="CC332" s="18" t="str">
        <f t="shared" si="232"/>
        <v/>
      </c>
      <c r="CD332" s="18" t="str">
        <f t="shared" si="233"/>
        <v/>
      </c>
      <c r="CE332" s="18" t="str">
        <f t="shared" si="234"/>
        <v/>
      </c>
      <c r="CF332" s="18" t="str">
        <f t="shared" si="235"/>
        <v/>
      </c>
      <c r="CO332" s="69">
        <f>IF(AND(E332&gt;0,OR(AR332="")),1,IF(AR332&gt;E332,1,0))</f>
        <v>0</v>
      </c>
      <c r="CP332" s="69">
        <f>IF(AND(D332&gt;0,OR(AS332="")),1,IF(AS332&gt;D332,1,0))</f>
        <v>0</v>
      </c>
      <c r="CQ332" s="69">
        <f t="shared" si="225"/>
        <v>0</v>
      </c>
      <c r="CR332" s="69">
        <f t="shared" si="226"/>
        <v>0</v>
      </c>
      <c r="CS332" s="69">
        <f t="shared" si="227"/>
        <v>0</v>
      </c>
      <c r="CT332" s="69">
        <f t="shared" si="228"/>
        <v>0</v>
      </c>
    </row>
    <row r="333" spans="1:99" ht="15" customHeight="1" x14ac:dyDescent="0.25">
      <c r="A333" s="3176" t="s">
        <v>312</v>
      </c>
      <c r="B333" s="3177"/>
      <c r="C333" s="249">
        <f t="shared" si="229"/>
        <v>2</v>
      </c>
      <c r="D333" s="250">
        <f t="shared" si="230"/>
        <v>1</v>
      </c>
      <c r="E333" s="295">
        <f t="shared" si="230"/>
        <v>1</v>
      </c>
      <c r="F333" s="45"/>
      <c r="G333" s="47"/>
      <c r="H333" s="45"/>
      <c r="I333" s="47"/>
      <c r="J333" s="45"/>
      <c r="K333" s="48"/>
      <c r="L333" s="45"/>
      <c r="M333" s="333"/>
      <c r="N333" s="45"/>
      <c r="O333" s="48"/>
      <c r="P333" s="45"/>
      <c r="Q333" s="47"/>
      <c r="R333" s="45"/>
      <c r="S333" s="47"/>
      <c r="T333" s="45"/>
      <c r="U333" s="47"/>
      <c r="V333" s="45"/>
      <c r="W333" s="47"/>
      <c r="X333" s="45"/>
      <c r="Y333" s="47"/>
      <c r="Z333" s="45"/>
      <c r="AA333" s="47"/>
      <c r="AB333" s="45">
        <v>1</v>
      </c>
      <c r="AC333" s="47">
        <v>1</v>
      </c>
      <c r="AD333" s="45"/>
      <c r="AE333" s="47"/>
      <c r="AF333" s="45"/>
      <c r="AG333" s="47"/>
      <c r="AH333" s="45"/>
      <c r="AI333" s="47"/>
      <c r="AJ333" s="45"/>
      <c r="AK333" s="47"/>
      <c r="AL333" s="45"/>
      <c r="AM333" s="47"/>
      <c r="AN333" s="45"/>
      <c r="AO333" s="47"/>
      <c r="AP333" s="45"/>
      <c r="AQ333" s="286"/>
      <c r="AR333" s="47">
        <v>0</v>
      </c>
      <c r="AS333" s="48">
        <v>0</v>
      </c>
      <c r="AT333" s="45">
        <v>0</v>
      </c>
      <c r="AU333" s="102">
        <v>0</v>
      </c>
      <c r="AV333" s="102">
        <v>0</v>
      </c>
      <c r="AW333" s="48">
        <v>0</v>
      </c>
      <c r="AX333" t="str">
        <f t="shared" si="224"/>
        <v/>
      </c>
      <c r="CA333" s="18" t="str">
        <f t="shared" si="231"/>
        <v/>
      </c>
      <c r="CB333" s="18" t="str">
        <f>IF(AND(D333&gt;0,OR(AS333="")),"* No olvide digitar la variable Trans (Femenino). Digite Cero si no tiene.",IF(AS333&gt;D333," * La variable Trans (Femenino) No puede ser mayor al Total Hombres.",""))</f>
        <v/>
      </c>
      <c r="CC333" s="18" t="str">
        <f t="shared" si="232"/>
        <v/>
      </c>
      <c r="CD333" s="18" t="str">
        <f t="shared" si="233"/>
        <v/>
      </c>
      <c r="CE333" s="18" t="str">
        <f t="shared" si="234"/>
        <v/>
      </c>
      <c r="CF333" s="18" t="str">
        <f t="shared" si="235"/>
        <v/>
      </c>
      <c r="CO333" s="69">
        <f>IF(AND(E333&gt;0,OR(AR333="")),1,IF(AR333&gt;E333,1,0))</f>
        <v>0</v>
      </c>
      <c r="CP333" s="69">
        <f>IF(AND(D333&gt;0,OR(AS333="")),1,IF(AS333&gt;D333,1,0))</f>
        <v>0</v>
      </c>
      <c r="CQ333" s="69">
        <f t="shared" si="225"/>
        <v>0</v>
      </c>
      <c r="CR333" s="69">
        <f t="shared" si="226"/>
        <v>0</v>
      </c>
      <c r="CS333" s="69">
        <f t="shared" si="227"/>
        <v>0</v>
      </c>
      <c r="CT333" s="69">
        <f t="shared" si="228"/>
        <v>0</v>
      </c>
    </row>
    <row r="334" spans="1:99" ht="15" customHeight="1" x14ac:dyDescent="0.25">
      <c r="A334" s="3219" t="s">
        <v>313</v>
      </c>
      <c r="B334" s="3220"/>
      <c r="C334" s="266">
        <f t="shared" si="229"/>
        <v>0</v>
      </c>
      <c r="D334" s="267">
        <f>SUM(F334+H334+J334+L334)</f>
        <v>0</v>
      </c>
      <c r="E334" s="271">
        <f>SUM(G334+I334+K334+M334)</f>
        <v>0</v>
      </c>
      <c r="F334" s="30"/>
      <c r="G334" s="31"/>
      <c r="H334" s="30"/>
      <c r="I334" s="31"/>
      <c r="J334" s="30"/>
      <c r="K334" s="37"/>
      <c r="L334" s="30"/>
      <c r="M334" s="223"/>
      <c r="N334" s="517"/>
      <c r="O334" s="518"/>
      <c r="P334" s="518"/>
      <c r="Q334" s="518"/>
      <c r="R334" s="518"/>
      <c r="S334" s="518"/>
      <c r="T334" s="518"/>
      <c r="U334" s="518"/>
      <c r="V334" s="518"/>
      <c r="W334" s="518"/>
      <c r="X334" s="518"/>
      <c r="Y334" s="518"/>
      <c r="Z334" s="518"/>
      <c r="AA334" s="518"/>
      <c r="AB334" s="518"/>
      <c r="AC334" s="518"/>
      <c r="AD334" s="518"/>
      <c r="AE334" s="518"/>
      <c r="AF334" s="518"/>
      <c r="AG334" s="518"/>
      <c r="AH334" s="518"/>
      <c r="AI334" s="518"/>
      <c r="AJ334" s="518"/>
      <c r="AK334" s="518"/>
      <c r="AL334" s="518"/>
      <c r="AM334" s="518"/>
      <c r="AN334" s="518"/>
      <c r="AO334" s="518"/>
      <c r="AP334" s="518"/>
      <c r="AQ334" s="518"/>
      <c r="AR334" s="519"/>
      <c r="AS334" s="348"/>
      <c r="AT334" s="30"/>
      <c r="AU334" s="32"/>
      <c r="AV334" s="32"/>
      <c r="AW334" s="37"/>
      <c r="AX334" t="str">
        <f t="shared" si="224"/>
        <v/>
      </c>
      <c r="CA334" s="438"/>
      <c r="CB334" s="438"/>
      <c r="CC334" s="18" t="str">
        <f t="shared" si="232"/>
        <v/>
      </c>
      <c r="CD334" s="18" t="str">
        <f t="shared" si="233"/>
        <v/>
      </c>
      <c r="CE334" s="18" t="str">
        <f t="shared" si="234"/>
        <v/>
      </c>
      <c r="CF334" s="18" t="str">
        <f t="shared" si="235"/>
        <v/>
      </c>
      <c r="CO334" s="520"/>
      <c r="CP334" s="505"/>
      <c r="CQ334" s="69">
        <f t="shared" si="225"/>
        <v>0</v>
      </c>
      <c r="CR334" s="69">
        <f t="shared" si="226"/>
        <v>0</v>
      </c>
      <c r="CS334" s="69">
        <f t="shared" si="227"/>
        <v>0</v>
      </c>
      <c r="CT334" s="69">
        <f t="shared" si="228"/>
        <v>0</v>
      </c>
    </row>
    <row r="335" spans="1:99" x14ac:dyDescent="0.25">
      <c r="A335" s="3307" t="s">
        <v>314</v>
      </c>
      <c r="B335" s="429" t="s">
        <v>315</v>
      </c>
      <c r="C335" s="249">
        <f t="shared" si="229"/>
        <v>0</v>
      </c>
      <c r="D335" s="250">
        <f t="shared" ref="D335:E339" si="236">SUM(F335+H335+J335+L335+N335+P335+R335+T335+V335+X335+Z335+AB335+AD335+AF335+AH335+AJ335+AL335+AN335+AP335)</f>
        <v>0</v>
      </c>
      <c r="E335" s="295">
        <f t="shared" si="236"/>
        <v>0</v>
      </c>
      <c r="F335" s="45"/>
      <c r="G335" s="47"/>
      <c r="H335" s="45"/>
      <c r="I335" s="47"/>
      <c r="J335" s="45"/>
      <c r="K335" s="48"/>
      <c r="L335" s="45"/>
      <c r="M335" s="333"/>
      <c r="N335" s="45"/>
      <c r="O335" s="48"/>
      <c r="P335" s="45"/>
      <c r="Q335" s="47"/>
      <c r="R335" s="45"/>
      <c r="S335" s="47"/>
      <c r="T335" s="45"/>
      <c r="U335" s="47"/>
      <c r="V335" s="45"/>
      <c r="W335" s="47"/>
      <c r="X335" s="45"/>
      <c r="Y335" s="47"/>
      <c r="Z335" s="45"/>
      <c r="AA335" s="47"/>
      <c r="AB335" s="45"/>
      <c r="AC335" s="47"/>
      <c r="AD335" s="45"/>
      <c r="AE335" s="47"/>
      <c r="AF335" s="45"/>
      <c r="AG335" s="47"/>
      <c r="AH335" s="45"/>
      <c r="AI335" s="47"/>
      <c r="AJ335" s="45"/>
      <c r="AK335" s="47"/>
      <c r="AL335" s="45"/>
      <c r="AM335" s="47"/>
      <c r="AN335" s="45"/>
      <c r="AO335" s="47"/>
      <c r="AP335" s="45"/>
      <c r="AQ335" s="286"/>
      <c r="AR335" s="47"/>
      <c r="AS335" s="48"/>
      <c r="AT335" s="45"/>
      <c r="AU335" s="102"/>
      <c r="AV335" s="102"/>
      <c r="AW335" s="48"/>
      <c r="AX335" t="str">
        <f t="shared" si="224"/>
        <v/>
      </c>
      <c r="CA335" s="18" t="str">
        <f t="shared" si="231"/>
        <v/>
      </c>
      <c r="CB335" s="18" t="str">
        <f>IF(AND(D335&gt;0,OR(AS335="")),"* No olvide digitar la variable Trans (Femenino). Digite Cero si no tiene.",IF(AS335&gt;D335," * La variable Trans (Femenino) No puede ser mayor al Total Hombres.",""))</f>
        <v/>
      </c>
      <c r="CC335" s="18" t="str">
        <f t="shared" si="232"/>
        <v/>
      </c>
      <c r="CD335" s="18" t="str">
        <f t="shared" si="233"/>
        <v/>
      </c>
      <c r="CE335" s="18" t="str">
        <f t="shared" si="234"/>
        <v/>
      </c>
      <c r="CF335" s="18" t="str">
        <f t="shared" si="235"/>
        <v/>
      </c>
      <c r="CO335" s="69">
        <f>IF(AND(E335&gt;0,OR(AR335="")),1,IF(AR335&gt;E335,1,0))</f>
        <v>0</v>
      </c>
      <c r="CP335" s="69">
        <f>IF(AND(D335&gt;0,OR(AS335="")),1,IF(AS335&gt;D335,1,0))</f>
        <v>0</v>
      </c>
      <c r="CQ335" s="69">
        <f t="shared" si="225"/>
        <v>0</v>
      </c>
      <c r="CR335" s="69">
        <f t="shared" si="226"/>
        <v>0</v>
      </c>
      <c r="CS335" s="69">
        <f t="shared" si="227"/>
        <v>0</v>
      </c>
      <c r="CT335" s="69">
        <f t="shared" si="228"/>
        <v>0</v>
      </c>
    </row>
    <row r="336" spans="1:99" x14ac:dyDescent="0.25">
      <c r="A336" s="3307"/>
      <c r="B336" s="521" t="s">
        <v>316</v>
      </c>
      <c r="C336" s="249">
        <f t="shared" si="229"/>
        <v>0</v>
      </c>
      <c r="D336" s="250">
        <f t="shared" si="236"/>
        <v>0</v>
      </c>
      <c r="E336" s="295">
        <f t="shared" si="236"/>
        <v>0</v>
      </c>
      <c r="F336" s="22"/>
      <c r="G336" s="23"/>
      <c r="H336" s="22"/>
      <c r="I336" s="23"/>
      <c r="J336" s="22"/>
      <c r="K336" s="28"/>
      <c r="L336" s="22"/>
      <c r="M336" s="216"/>
      <c r="N336" s="22"/>
      <c r="O336" s="28"/>
      <c r="P336" s="22"/>
      <c r="Q336" s="23"/>
      <c r="R336" s="22"/>
      <c r="S336" s="23"/>
      <c r="T336" s="22"/>
      <c r="U336" s="23"/>
      <c r="V336" s="22"/>
      <c r="W336" s="23"/>
      <c r="X336" s="22"/>
      <c r="Y336" s="23"/>
      <c r="Z336" s="22"/>
      <c r="AA336" s="23"/>
      <c r="AB336" s="22"/>
      <c r="AC336" s="23"/>
      <c r="AD336" s="22"/>
      <c r="AE336" s="23"/>
      <c r="AF336" s="22"/>
      <c r="AG336" s="23"/>
      <c r="AH336" s="22"/>
      <c r="AI336" s="23"/>
      <c r="AJ336" s="22"/>
      <c r="AK336" s="23"/>
      <c r="AL336" s="22"/>
      <c r="AM336" s="23"/>
      <c r="AN336" s="22"/>
      <c r="AO336" s="23"/>
      <c r="AP336" s="22"/>
      <c r="AQ336" s="213"/>
      <c r="AR336" s="23"/>
      <c r="AS336" s="28"/>
      <c r="AT336" s="22"/>
      <c r="AU336" s="24"/>
      <c r="AV336" s="24"/>
      <c r="AW336" s="28"/>
      <c r="AX336" t="str">
        <f t="shared" si="224"/>
        <v/>
      </c>
      <c r="CA336" s="18" t="str">
        <f t="shared" si="231"/>
        <v/>
      </c>
      <c r="CB336" s="18" t="str">
        <f>IF(AND(D336&gt;0,OR(AS336="")),"* No olvide digitar la variable Trans (Femenino). Digite Cero si no tiene.",IF(AS336&gt;D336," * La variable Trans (Femenino) No puede ser mayor al Total Hombres.",""))</f>
        <v/>
      </c>
      <c r="CC336" s="18" t="str">
        <f t="shared" si="232"/>
        <v/>
      </c>
      <c r="CD336" s="18" t="str">
        <f t="shared" si="233"/>
        <v/>
      </c>
      <c r="CE336" s="18" t="str">
        <f t="shared" si="234"/>
        <v/>
      </c>
      <c r="CF336" s="18" t="str">
        <f t="shared" si="235"/>
        <v/>
      </c>
      <c r="CO336" s="69">
        <f>IF(AND(E336&gt;0,OR(AR336="")),1,IF(AR336&gt;E336,1,0))</f>
        <v>0</v>
      </c>
      <c r="CP336" s="69">
        <f>IF(AND(D336&gt;0,OR(AS336="")),1,IF(AS336&gt;D336,1,0))</f>
        <v>0</v>
      </c>
      <c r="CQ336" s="69">
        <f t="shared" si="225"/>
        <v>0</v>
      </c>
      <c r="CR336" s="69">
        <f t="shared" si="226"/>
        <v>0</v>
      </c>
      <c r="CS336" s="69">
        <f t="shared" si="227"/>
        <v>0</v>
      </c>
      <c r="CT336" s="69">
        <f t="shared" si="228"/>
        <v>0</v>
      </c>
    </row>
    <row r="337" spans="1:99" x14ac:dyDescent="0.25">
      <c r="A337" s="3307"/>
      <c r="B337" s="521" t="s">
        <v>317</v>
      </c>
      <c r="C337" s="249">
        <f t="shared" si="229"/>
        <v>0</v>
      </c>
      <c r="D337" s="250">
        <f t="shared" si="236"/>
        <v>0</v>
      </c>
      <c r="E337" s="295">
        <f t="shared" si="236"/>
        <v>0</v>
      </c>
      <c r="F337" s="22"/>
      <c r="G337" s="23"/>
      <c r="H337" s="22"/>
      <c r="I337" s="23"/>
      <c r="J337" s="22"/>
      <c r="K337" s="28"/>
      <c r="L337" s="22"/>
      <c r="M337" s="216"/>
      <c r="N337" s="22"/>
      <c r="O337" s="28"/>
      <c r="P337" s="22"/>
      <c r="Q337" s="23"/>
      <c r="R337" s="22"/>
      <c r="S337" s="23"/>
      <c r="T337" s="22"/>
      <c r="U337" s="23"/>
      <c r="V337" s="22"/>
      <c r="W337" s="23"/>
      <c r="X337" s="22"/>
      <c r="Y337" s="23"/>
      <c r="Z337" s="22"/>
      <c r="AA337" s="23"/>
      <c r="AB337" s="22"/>
      <c r="AC337" s="23"/>
      <c r="AD337" s="22"/>
      <c r="AE337" s="23"/>
      <c r="AF337" s="22"/>
      <c r="AG337" s="23"/>
      <c r="AH337" s="22"/>
      <c r="AI337" s="23"/>
      <c r="AJ337" s="22"/>
      <c r="AK337" s="23"/>
      <c r="AL337" s="22"/>
      <c r="AM337" s="23"/>
      <c r="AN337" s="22"/>
      <c r="AO337" s="23"/>
      <c r="AP337" s="22"/>
      <c r="AQ337" s="213"/>
      <c r="AR337" s="23"/>
      <c r="AS337" s="28"/>
      <c r="AT337" s="22"/>
      <c r="AU337" s="24"/>
      <c r="AV337" s="24"/>
      <c r="AW337" s="28"/>
      <c r="AX337" t="str">
        <f t="shared" si="224"/>
        <v/>
      </c>
      <c r="CA337" s="18" t="str">
        <f t="shared" si="231"/>
        <v/>
      </c>
      <c r="CB337" s="18" t="str">
        <f>IF(AND(D337&gt;0,OR(AS337="")),"* No olvide digitar la variable Trans (Femenino). Digite Cero si no tiene.",IF(AS337&gt;D337," * La variable Trans (Femenino) No puede ser mayor al Total Hombres.",""))</f>
        <v/>
      </c>
      <c r="CC337" s="18" t="str">
        <f t="shared" si="232"/>
        <v/>
      </c>
      <c r="CD337" s="18" t="str">
        <f t="shared" si="233"/>
        <v/>
      </c>
      <c r="CE337" s="18" t="str">
        <f t="shared" si="234"/>
        <v/>
      </c>
      <c r="CF337" s="18" t="str">
        <f t="shared" si="235"/>
        <v/>
      </c>
      <c r="CO337" s="69">
        <f>IF(AND(E337&gt;0,OR(AR337="")),1,IF(AR337&gt;E337,1,0))</f>
        <v>0</v>
      </c>
      <c r="CP337" s="69">
        <f>IF(AND(D337&gt;0,OR(AS337="")),1,IF(AS337&gt;D337,1,0))</f>
        <v>0</v>
      </c>
      <c r="CQ337" s="69">
        <f t="shared" si="225"/>
        <v>0</v>
      </c>
      <c r="CR337" s="69">
        <f t="shared" si="226"/>
        <v>0</v>
      </c>
      <c r="CS337" s="69">
        <f t="shared" si="227"/>
        <v>0</v>
      </c>
      <c r="CT337" s="69">
        <f t="shared" si="228"/>
        <v>0</v>
      </c>
    </row>
    <row r="338" spans="1:99" x14ac:dyDescent="0.25">
      <c r="A338" s="3307"/>
      <c r="B338" s="253" t="s">
        <v>7</v>
      </c>
      <c r="C338" s="249">
        <f t="shared" si="229"/>
        <v>0</v>
      </c>
      <c r="D338" s="250">
        <f t="shared" si="236"/>
        <v>0</v>
      </c>
      <c r="E338" s="295">
        <f t="shared" si="236"/>
        <v>0</v>
      </c>
      <c r="F338" s="22"/>
      <c r="G338" s="23"/>
      <c r="H338" s="22"/>
      <c r="I338" s="23"/>
      <c r="J338" s="22"/>
      <c r="K338" s="28"/>
      <c r="L338" s="22"/>
      <c r="M338" s="216"/>
      <c r="N338" s="22"/>
      <c r="O338" s="28"/>
      <c r="P338" s="22"/>
      <c r="Q338" s="23"/>
      <c r="R338" s="22"/>
      <c r="S338" s="23"/>
      <c r="T338" s="22"/>
      <c r="U338" s="23"/>
      <c r="V338" s="22"/>
      <c r="W338" s="23"/>
      <c r="X338" s="22"/>
      <c r="Y338" s="23"/>
      <c r="Z338" s="22"/>
      <c r="AA338" s="23"/>
      <c r="AB338" s="22"/>
      <c r="AC338" s="23"/>
      <c r="AD338" s="22"/>
      <c r="AE338" s="23"/>
      <c r="AF338" s="22"/>
      <c r="AG338" s="23"/>
      <c r="AH338" s="22"/>
      <c r="AI338" s="23"/>
      <c r="AJ338" s="22"/>
      <c r="AK338" s="23"/>
      <c r="AL338" s="22"/>
      <c r="AM338" s="23"/>
      <c r="AN338" s="22"/>
      <c r="AO338" s="23"/>
      <c r="AP338" s="22"/>
      <c r="AQ338" s="213"/>
      <c r="AR338" s="23"/>
      <c r="AS338" s="28"/>
      <c r="AT338" s="22"/>
      <c r="AU338" s="24"/>
      <c r="AV338" s="24"/>
      <c r="AW338" s="28"/>
      <c r="AX338" t="str">
        <f t="shared" si="224"/>
        <v/>
      </c>
      <c r="CA338" s="18" t="str">
        <f t="shared" si="231"/>
        <v/>
      </c>
      <c r="CB338" s="18" t="str">
        <f>IF(AND(D338&gt;0,OR(AS338="")),"* No olvide digitar la variable Trans (Femenino). Digite Cero si no tiene.",IF(AS338&gt;D338," * La variable Trans (Femenino) No puede ser mayor al Total Hombres.",""))</f>
        <v/>
      </c>
      <c r="CC338" s="18" t="str">
        <f t="shared" si="232"/>
        <v/>
      </c>
      <c r="CD338" s="18" t="str">
        <f t="shared" si="233"/>
        <v/>
      </c>
      <c r="CE338" s="18" t="str">
        <f t="shared" si="234"/>
        <v/>
      </c>
      <c r="CF338" s="18" t="str">
        <f t="shared" si="235"/>
        <v/>
      </c>
      <c r="CO338" s="69">
        <f>IF(AND(E338&gt;0,OR(AR338="")),1,IF(AR338&gt;E338,1,0))</f>
        <v>0</v>
      </c>
      <c r="CP338" s="69">
        <f>IF(AND(D338&gt;0,OR(AS338="")),1,IF(AS338&gt;D338,1,0))</f>
        <v>0</v>
      </c>
      <c r="CQ338" s="69">
        <f t="shared" si="225"/>
        <v>0</v>
      </c>
      <c r="CR338" s="69">
        <f t="shared" si="226"/>
        <v>0</v>
      </c>
      <c r="CS338" s="69">
        <f t="shared" si="227"/>
        <v>0</v>
      </c>
      <c r="CT338" s="69">
        <f t="shared" si="228"/>
        <v>0</v>
      </c>
    </row>
    <row r="339" spans="1:99" x14ac:dyDescent="0.25">
      <c r="A339" s="3037"/>
      <c r="B339" s="522" t="s">
        <v>318</v>
      </c>
      <c r="C339" s="266">
        <f t="shared" si="229"/>
        <v>0</v>
      </c>
      <c r="D339" s="267">
        <f t="shared" si="236"/>
        <v>0</v>
      </c>
      <c r="E339" s="271">
        <f t="shared" si="236"/>
        <v>0</v>
      </c>
      <c r="F339" s="91"/>
      <c r="G339" s="958"/>
      <c r="H339" s="91"/>
      <c r="I339" s="958"/>
      <c r="J339" s="91"/>
      <c r="K339" s="959"/>
      <c r="L339" s="91"/>
      <c r="M339" s="960"/>
      <c r="N339" s="91"/>
      <c r="O339" s="959"/>
      <c r="P339" s="91"/>
      <c r="Q339" s="958"/>
      <c r="R339" s="91"/>
      <c r="S339" s="958"/>
      <c r="T339" s="91"/>
      <c r="U339" s="958"/>
      <c r="V339" s="91"/>
      <c r="W339" s="958"/>
      <c r="X339" s="91"/>
      <c r="Y339" s="958"/>
      <c r="Z339" s="91"/>
      <c r="AA339" s="958"/>
      <c r="AB339" s="91"/>
      <c r="AC339" s="958"/>
      <c r="AD339" s="91"/>
      <c r="AE339" s="958"/>
      <c r="AF339" s="91"/>
      <c r="AG339" s="958"/>
      <c r="AH339" s="91"/>
      <c r="AI339" s="958"/>
      <c r="AJ339" s="91"/>
      <c r="AK339" s="958"/>
      <c r="AL339" s="91"/>
      <c r="AM339" s="958"/>
      <c r="AN339" s="91"/>
      <c r="AO339" s="958"/>
      <c r="AP339" s="91"/>
      <c r="AQ339" s="961"/>
      <c r="AR339" s="958"/>
      <c r="AS339" s="959"/>
      <c r="AT339" s="91"/>
      <c r="AU339" s="92"/>
      <c r="AV339" s="92"/>
      <c r="AW339" s="959"/>
      <c r="AX339" t="str">
        <f t="shared" si="224"/>
        <v/>
      </c>
      <c r="CA339" s="18" t="str">
        <f t="shared" si="231"/>
        <v/>
      </c>
      <c r="CB339" s="18" t="str">
        <f>IF(AND(D339&gt;0,OR(AS339="")),"* No olvide digitar la variable Trans (Femenino). Digite Cero si no tiene.",IF(AS339&gt;D339," * La variable Trans (Femenino) No puede ser mayor al Total Hombres.",""))</f>
        <v/>
      </c>
      <c r="CC339" s="18" t="str">
        <f t="shared" si="232"/>
        <v/>
      </c>
      <c r="CD339" s="18" t="str">
        <f t="shared" si="233"/>
        <v/>
      </c>
      <c r="CE339" s="18" t="str">
        <f t="shared" si="234"/>
        <v/>
      </c>
      <c r="CF339" s="18" t="str">
        <f t="shared" si="235"/>
        <v/>
      </c>
      <c r="CO339" s="69">
        <f>IF(AND(E339&gt;0,OR(AR339="")),1,IF(AR339&gt;E339,1,0))</f>
        <v>0</v>
      </c>
      <c r="CP339" s="69">
        <f>IF(AND(D339&gt;0,OR(AS339="")),1,IF(AS339&gt;D339,1,0))</f>
        <v>0</v>
      </c>
      <c r="CQ339" s="69">
        <f t="shared" si="225"/>
        <v>0</v>
      </c>
      <c r="CR339" s="69">
        <f t="shared" si="226"/>
        <v>0</v>
      </c>
      <c r="CS339" s="69">
        <f t="shared" si="227"/>
        <v>0</v>
      </c>
      <c r="CT339" s="69">
        <f t="shared" si="228"/>
        <v>0</v>
      </c>
    </row>
    <row r="340" spans="1:99" s="56" customFormat="1" ht="12" x14ac:dyDescent="0.2">
      <c r="A340" s="38" t="s">
        <v>319</v>
      </c>
      <c r="B340" s="22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</row>
    <row r="341" spans="1:99" ht="15" customHeight="1" x14ac:dyDescent="0.25">
      <c r="A341" s="3362" t="s">
        <v>90</v>
      </c>
      <c r="B341" s="2987"/>
      <c r="C341" s="3369" t="s">
        <v>286</v>
      </c>
      <c r="D341" s="3369"/>
      <c r="E341" s="3369"/>
      <c r="F341" s="3365" t="s">
        <v>139</v>
      </c>
      <c r="G341" s="3399"/>
      <c r="H341" s="3399"/>
      <c r="I341" s="3399"/>
      <c r="J341" s="3399"/>
      <c r="K341" s="3399"/>
      <c r="L341" s="3399"/>
      <c r="M341" s="3399"/>
      <c r="N341" s="3399"/>
      <c r="O341" s="3399"/>
      <c r="P341" s="3399"/>
      <c r="Q341" s="3399"/>
      <c r="R341" s="3399"/>
      <c r="S341" s="3399"/>
      <c r="T341" s="3399"/>
      <c r="U341" s="3399"/>
      <c r="V341" s="3399"/>
      <c r="W341" s="3399"/>
      <c r="X341" s="3399"/>
      <c r="Y341" s="3399"/>
      <c r="Z341" s="3399"/>
      <c r="AA341" s="3399"/>
      <c r="AB341" s="3399"/>
      <c r="AC341" s="3399"/>
      <c r="AD341" s="3399"/>
      <c r="AE341" s="3399"/>
      <c r="AF341" s="3399"/>
      <c r="AG341" s="3400"/>
      <c r="AH341" s="3108" t="s">
        <v>209</v>
      </c>
      <c r="AI341" s="2987"/>
      <c r="AJ341" s="3383" t="s">
        <v>12</v>
      </c>
      <c r="AK341" s="2987" t="s">
        <v>13</v>
      </c>
    </row>
    <row r="342" spans="1:99" ht="15" customHeight="1" x14ac:dyDescent="0.25">
      <c r="A342" s="3124"/>
      <c r="B342" s="2994"/>
      <c r="C342" s="3369"/>
      <c r="D342" s="3369"/>
      <c r="E342" s="3369"/>
      <c r="F342" s="3369" t="s">
        <v>16</v>
      </c>
      <c r="G342" s="3369"/>
      <c r="H342" s="3365" t="s">
        <v>17</v>
      </c>
      <c r="I342" s="3366"/>
      <c r="J342" s="3367" t="s">
        <v>18</v>
      </c>
      <c r="K342" s="3367"/>
      <c r="L342" s="3367" t="s">
        <v>19</v>
      </c>
      <c r="M342" s="3367"/>
      <c r="N342" s="3367" t="s">
        <v>20</v>
      </c>
      <c r="O342" s="3367"/>
      <c r="P342" s="3367" t="s">
        <v>21</v>
      </c>
      <c r="Q342" s="3367"/>
      <c r="R342" s="3367" t="s">
        <v>22</v>
      </c>
      <c r="S342" s="3367"/>
      <c r="T342" s="3367" t="s">
        <v>23</v>
      </c>
      <c r="U342" s="3367"/>
      <c r="V342" s="3367" t="s">
        <v>61</v>
      </c>
      <c r="W342" s="3367"/>
      <c r="X342" s="3367" t="s">
        <v>62</v>
      </c>
      <c r="Y342" s="3367"/>
      <c r="Z342" s="3367" t="s">
        <v>63</v>
      </c>
      <c r="AA342" s="3367"/>
      <c r="AB342" s="3367" t="s">
        <v>148</v>
      </c>
      <c r="AC342" s="3367"/>
      <c r="AD342" s="3367" t="s">
        <v>149</v>
      </c>
      <c r="AE342" s="3367"/>
      <c r="AF342" s="3367" t="s">
        <v>150</v>
      </c>
      <c r="AG342" s="3397"/>
      <c r="AH342" s="3405"/>
      <c r="AI342" s="3404"/>
      <c r="AJ342" s="3401"/>
      <c r="AK342" s="2994"/>
    </row>
    <row r="343" spans="1:99" x14ac:dyDescent="0.25">
      <c r="A343" s="3409"/>
      <c r="B343" s="3404"/>
      <c r="C343" s="876" t="s">
        <v>120</v>
      </c>
      <c r="D343" s="877" t="s">
        <v>79</v>
      </c>
      <c r="E343" s="939" t="s">
        <v>121</v>
      </c>
      <c r="F343" s="876" t="s">
        <v>291</v>
      </c>
      <c r="G343" s="940" t="s">
        <v>121</v>
      </c>
      <c r="H343" s="876" t="s">
        <v>291</v>
      </c>
      <c r="I343" s="940" t="s">
        <v>121</v>
      </c>
      <c r="J343" s="876" t="s">
        <v>291</v>
      </c>
      <c r="K343" s="940" t="s">
        <v>121</v>
      </c>
      <c r="L343" s="876" t="s">
        <v>291</v>
      </c>
      <c r="M343" s="940" t="s">
        <v>121</v>
      </c>
      <c r="N343" s="876" t="s">
        <v>291</v>
      </c>
      <c r="O343" s="940" t="s">
        <v>121</v>
      </c>
      <c r="P343" s="876" t="s">
        <v>291</v>
      </c>
      <c r="Q343" s="940" t="s">
        <v>121</v>
      </c>
      <c r="R343" s="876" t="s">
        <v>291</v>
      </c>
      <c r="S343" s="940" t="s">
        <v>121</v>
      </c>
      <c r="T343" s="876" t="s">
        <v>291</v>
      </c>
      <c r="U343" s="940" t="s">
        <v>121</v>
      </c>
      <c r="V343" s="876" t="s">
        <v>291</v>
      </c>
      <c r="W343" s="940" t="s">
        <v>121</v>
      </c>
      <c r="X343" s="876" t="s">
        <v>291</v>
      </c>
      <c r="Y343" s="940" t="s">
        <v>121</v>
      </c>
      <c r="Z343" s="876" t="s">
        <v>291</v>
      </c>
      <c r="AA343" s="940" t="s">
        <v>121</v>
      </c>
      <c r="AB343" s="876" t="s">
        <v>291</v>
      </c>
      <c r="AC343" s="940" t="s">
        <v>121</v>
      </c>
      <c r="AD343" s="876" t="s">
        <v>291</v>
      </c>
      <c r="AE343" s="940" t="s">
        <v>121</v>
      </c>
      <c r="AF343" s="876" t="s">
        <v>291</v>
      </c>
      <c r="AG343" s="879" t="s">
        <v>121</v>
      </c>
      <c r="AH343" s="919" t="s">
        <v>212</v>
      </c>
      <c r="AI343" s="962" t="s">
        <v>213</v>
      </c>
      <c r="AJ343" s="3019"/>
      <c r="AK343" s="3404"/>
    </row>
    <row r="344" spans="1:99" x14ac:dyDescent="0.25">
      <c r="A344" s="3417" t="s">
        <v>309</v>
      </c>
      <c r="B344" s="3417"/>
      <c r="C344" s="906">
        <f>SUM(D344+E344)</f>
        <v>0</v>
      </c>
      <c r="D344" s="907">
        <f t="shared" ref="D344:E346" si="237">SUM(F344+H344+J344+L344+N344+P344+R344+T344+V344+X344+Z344+AB344+AD344+AF344)</f>
        <v>0</v>
      </c>
      <c r="E344" s="899">
        <f t="shared" si="237"/>
        <v>0</v>
      </c>
      <c r="F344" s="887"/>
      <c r="G344" s="921"/>
      <c r="H344" s="887"/>
      <c r="I344" s="921"/>
      <c r="J344" s="887"/>
      <c r="K344" s="921"/>
      <c r="L344" s="887"/>
      <c r="M344" s="921"/>
      <c r="N344" s="887"/>
      <c r="O344" s="921"/>
      <c r="P344" s="887"/>
      <c r="Q344" s="921"/>
      <c r="R344" s="887"/>
      <c r="S344" s="921"/>
      <c r="T344" s="887"/>
      <c r="U344" s="921"/>
      <c r="V344" s="887"/>
      <c r="W344" s="921"/>
      <c r="X344" s="887"/>
      <c r="Y344" s="921"/>
      <c r="Z344" s="887"/>
      <c r="AA344" s="921"/>
      <c r="AB344" s="887"/>
      <c r="AC344" s="921"/>
      <c r="AD344" s="887"/>
      <c r="AE344" s="921"/>
      <c r="AF344" s="887"/>
      <c r="AG344" s="956"/>
      <c r="AH344" s="921"/>
      <c r="AI344" s="889"/>
      <c r="AJ344" s="887"/>
      <c r="AK344" s="889"/>
      <c r="AL344" t="str">
        <f>CA344&amp;CB344&amp;CC344&amp;CD344</f>
        <v/>
      </c>
      <c r="CA344" s="18" t="str">
        <f>IF(AND(E344&gt;0,OR(AH344=""))," * No olvide digitar la variable Trans (Masculino). Digite Cero si no tiene.",IF((AH344)&gt;E344,"*  La variable Trans (Masculino) No puede ser mayor al Total Mujeres.",""))</f>
        <v/>
      </c>
      <c r="CB344" s="18" t="str">
        <f>IF(AND(D344&gt;0,OR(AI344=""))," * No olvide digitar la variable Trans (Femenino). Digite Cero si no tiene.",IF((AI344)&gt;D344,"*  La variable Trans (Femenino) No puede ser mayor al Total Hombres.",""))</f>
        <v/>
      </c>
      <c r="CC344" s="18" t="str">
        <f>IF(AND(C344&gt;0,AJ344="")," * No olvide digitar la variable Pueblos originarios. Digite Cero si no tiene.",IF(AJ344&gt;C344," * La variable Pueblos originarios No puede ser mayor al Total.",""))</f>
        <v/>
      </c>
      <c r="CD344" s="18" t="str">
        <f>IF(AND(C344&gt;0,AK344="")," * No olvide digitar la variable Migrantes. Digite Cero si no tiene.",IF(AK344&gt;C344," * La variable Migrantes No puede ser mayor al Total.",""))</f>
        <v/>
      </c>
      <c r="CO344" s="69">
        <f>IF(AND(E344&gt;0,OR(AH344="")),1,IF((AH344)&gt;E344,1,0))</f>
        <v>0</v>
      </c>
      <c r="CP344" s="69">
        <f>IF(AND(D344&gt;0,OR(AI344="")),1,IF((AI344)&gt;D344,1,0))</f>
        <v>0</v>
      </c>
      <c r="CQ344" s="69">
        <f>IF(AND(C344&gt;0,AJ344=""),1,IF(AJ344&gt;C344,1,0))</f>
        <v>0</v>
      </c>
      <c r="CR344" s="69">
        <f>IF(AND(C344&gt;0,AK344=""),1,IF(AK344&gt;C344,1,0))</f>
        <v>0</v>
      </c>
    </row>
    <row r="345" spans="1:99" x14ac:dyDescent="0.25">
      <c r="A345" s="3417" t="s">
        <v>311</v>
      </c>
      <c r="B345" s="3417"/>
      <c r="C345" s="906">
        <f>SUM(D345+E345)</f>
        <v>0</v>
      </c>
      <c r="D345" s="907">
        <f t="shared" si="237"/>
        <v>0</v>
      </c>
      <c r="E345" s="899">
        <f t="shared" si="237"/>
        <v>0</v>
      </c>
      <c r="F345" s="887"/>
      <c r="G345" s="921"/>
      <c r="H345" s="887"/>
      <c r="I345" s="921"/>
      <c r="J345" s="887"/>
      <c r="K345" s="921"/>
      <c r="L345" s="887"/>
      <c r="M345" s="921"/>
      <c r="N345" s="887"/>
      <c r="O345" s="921"/>
      <c r="P345" s="887"/>
      <c r="Q345" s="921"/>
      <c r="R345" s="887"/>
      <c r="S345" s="921"/>
      <c r="T345" s="887"/>
      <c r="U345" s="921"/>
      <c r="V345" s="887"/>
      <c r="W345" s="921"/>
      <c r="X345" s="887"/>
      <c r="Y345" s="921"/>
      <c r="Z345" s="887"/>
      <c r="AA345" s="921"/>
      <c r="AB345" s="887"/>
      <c r="AC345" s="921"/>
      <c r="AD345" s="887"/>
      <c r="AE345" s="921"/>
      <c r="AF345" s="887"/>
      <c r="AG345" s="956"/>
      <c r="AH345" s="921"/>
      <c r="AI345" s="889"/>
      <c r="AJ345" s="887"/>
      <c r="AK345" s="889"/>
      <c r="AL345" t="str">
        <f>CA345&amp;CB345&amp;CC345&amp;CD345</f>
        <v/>
      </c>
      <c r="CA345" s="18" t="str">
        <f>IF(AND(E345&gt;0,OR(AH345=""))," * No olvide digitar la variable Trans (Masculino). Digite Cero si no tiene.",IF((AH345)&gt;E345,"*  La variable Trans (Masculino) No puede ser mayor al Total Mujeres.",""))</f>
        <v/>
      </c>
      <c r="CB345" s="18" t="str">
        <f>IF(AND(D345&gt;0,OR(AI345=""))," * No olvide digitar la variable Trans (Femenino). Digite Cero si no tiene.",IF((AI345)&gt;D345,"*  La variable Trans (Femenino) No puede ser mayor al Total Hombres.",""))</f>
        <v/>
      </c>
      <c r="CC345" s="18" t="str">
        <f>IF(AND(C345&gt;0,AJ345="")," * No olvide digitar la variable Pueblos originarios. Digite Cero si no tiene.",IF(AJ345&gt;C345," * La variable Pueblos originarios No puede ser mayor al Total.",""))</f>
        <v/>
      </c>
      <c r="CD345" s="18" t="str">
        <f>IF(AND(C345&gt;0,AK345="")," * No olvide digitar la variable Migrantes. Digite Cero si no tiene.",IF(AK345&gt;C345," * La variable Migrantes No puede ser mayor al Total.",""))</f>
        <v/>
      </c>
      <c r="CO345" s="69">
        <f>IF(AND(E345&gt;0,OR(AH345="")),1,IF((AH345)&gt;E345,1,0))</f>
        <v>0</v>
      </c>
      <c r="CP345" s="69">
        <f>IF(AND(D345&gt;0,OR(AI345="")),1,IF((AI345)&gt;D345,1,0))</f>
        <v>0</v>
      </c>
      <c r="CQ345" s="69">
        <f>IF(AND(C345&gt;0,AJ345=""),1,IF(AJ345&gt;C345,1,0))</f>
        <v>0</v>
      </c>
      <c r="CR345" s="69">
        <f>IF(AND(C345&gt;0,AK345=""),1,IF(AK345&gt;C345,1,0))</f>
        <v>0</v>
      </c>
    </row>
    <row r="346" spans="1:99" x14ac:dyDescent="0.25">
      <c r="A346" s="3417" t="s">
        <v>320</v>
      </c>
      <c r="B346" s="3417"/>
      <c r="C346" s="906">
        <f>SUM(D346+E346)</f>
        <v>3</v>
      </c>
      <c r="D346" s="907">
        <f t="shared" si="237"/>
        <v>1</v>
      </c>
      <c r="E346" s="899">
        <f t="shared" si="237"/>
        <v>2</v>
      </c>
      <c r="F346" s="887"/>
      <c r="G346" s="921"/>
      <c r="H346" s="887"/>
      <c r="I346" s="921"/>
      <c r="J346" s="887">
        <v>1</v>
      </c>
      <c r="K346" s="921">
        <v>1</v>
      </c>
      <c r="L346" s="887"/>
      <c r="M346" s="921"/>
      <c r="N346" s="887"/>
      <c r="O346" s="921"/>
      <c r="P346" s="887"/>
      <c r="Q346" s="921">
        <v>1</v>
      </c>
      <c r="R346" s="887"/>
      <c r="S346" s="921"/>
      <c r="T346" s="887"/>
      <c r="U346" s="921"/>
      <c r="V346" s="887"/>
      <c r="W346" s="921"/>
      <c r="X346" s="887"/>
      <c r="Y346" s="921"/>
      <c r="Z346" s="887"/>
      <c r="AA346" s="921"/>
      <c r="AB346" s="887"/>
      <c r="AC346" s="921"/>
      <c r="AD346" s="887"/>
      <c r="AE346" s="921"/>
      <c r="AF346" s="887"/>
      <c r="AG346" s="956"/>
      <c r="AH346" s="921">
        <v>0</v>
      </c>
      <c r="AI346" s="889">
        <v>1</v>
      </c>
      <c r="AJ346" s="887">
        <v>0</v>
      </c>
      <c r="AK346" s="889">
        <v>1</v>
      </c>
      <c r="AL346" t="str">
        <f>CA346&amp;CB346&amp;CC346&amp;CD346</f>
        <v/>
      </c>
      <c r="CA346" s="18" t="str">
        <f>IF(AND(E346&gt;0,OR(AH346=""))," * No olvide digitar la variable Trans (Masculino). Digite Cero si no tiene.",IF((AH346)&gt;E346,"*  La variable Trans (Masculino) No puede ser mayor al Total Mujeres.",""))</f>
        <v/>
      </c>
      <c r="CB346" s="18" t="str">
        <f>IF(AND(D346&gt;0,OR(AI346=""))," * No olvide digitar la variable Trans (Femenino). Digite Cero si no tiene.",IF((AI346)&gt;D346,"*  La variable Trans (Femenino) No puede ser mayor al Total Hombres.",""))</f>
        <v/>
      </c>
      <c r="CC346" s="18" t="str">
        <f>IF(AND(C346&gt;0,AJ346="")," * No olvide digitar la variable Pueblos originarios. Digite Cero si no tiene.",IF(AJ346&gt;C346," * La variable Pueblos originarios No puede ser mayor al Total.",""))</f>
        <v/>
      </c>
      <c r="CD346" s="18" t="str">
        <f>IF(AND(C346&gt;0,AK346="")," * No olvide digitar la variable Migrantes. Digite Cero si no tiene.",IF(AK346&gt;C346," * La variable Migrantes No puede ser mayor al Total.",""))</f>
        <v/>
      </c>
      <c r="CO346" s="69">
        <f>IF(AND(E346&gt;0,OR(AH346="")),1,IF((AH346)&gt;E346,1,0))</f>
        <v>0</v>
      </c>
      <c r="CP346" s="69">
        <f>IF(AND(D346&gt;0,OR(AI346="")),1,IF((AI346)&gt;D346,1,0))</f>
        <v>0</v>
      </c>
      <c r="CQ346" s="69">
        <f>IF(AND(C346&gt;0,AJ346=""),1,IF(AJ346&gt;C346,1,0))</f>
        <v>0</v>
      </c>
      <c r="CR346" s="69">
        <f>IF(AND(C346&gt;0,AK346=""),1,IF(AK346&gt;C346,1,0))</f>
        <v>0</v>
      </c>
    </row>
    <row r="347" spans="1:99" s="56" customFormat="1" ht="12" x14ac:dyDescent="0.2">
      <c r="A347" s="963" t="s">
        <v>321</v>
      </c>
      <c r="B347" s="964"/>
      <c r="C347" s="964"/>
      <c r="D347" s="964"/>
      <c r="E347" s="964"/>
      <c r="F347" s="964"/>
      <c r="G347" s="964"/>
      <c r="H347" s="964"/>
      <c r="I347" s="964"/>
      <c r="J347" s="964"/>
      <c r="K347" s="964"/>
      <c r="L347" s="964"/>
      <c r="M347" s="964"/>
      <c r="N347" s="964"/>
      <c r="O347" s="55"/>
      <c r="P347" s="55"/>
      <c r="Q347" s="55"/>
      <c r="R347" s="55"/>
    </row>
    <row r="348" spans="1:99" ht="15" customHeight="1" x14ac:dyDescent="0.25">
      <c r="A348" s="3376" t="s">
        <v>322</v>
      </c>
      <c r="B348" s="3222" t="s">
        <v>323</v>
      </c>
      <c r="C348" s="3223"/>
      <c r="D348" s="3224"/>
      <c r="E348" s="3225" t="s">
        <v>139</v>
      </c>
      <c r="F348" s="3226"/>
      <c r="G348" s="3226"/>
      <c r="H348" s="3226"/>
      <c r="I348" s="3226"/>
      <c r="J348" s="3226"/>
      <c r="K348" s="3226"/>
      <c r="L348" s="3226"/>
      <c r="M348" s="3226"/>
      <c r="N348" s="527"/>
      <c r="O348" s="3414" t="s">
        <v>324</v>
      </c>
      <c r="P348" s="3415" t="s">
        <v>325</v>
      </c>
      <c r="Q348" s="3233" t="s">
        <v>326</v>
      </c>
      <c r="R348" s="3414" t="s">
        <v>12</v>
      </c>
      <c r="S348" s="2987" t="s">
        <v>13</v>
      </c>
      <c r="T348" s="3418" t="s">
        <v>209</v>
      </c>
      <c r="U348" s="3215"/>
    </row>
    <row r="349" spans="1:99" x14ac:dyDescent="0.25">
      <c r="A349" s="3343"/>
      <c r="B349" s="3409"/>
      <c r="C349" s="3405"/>
      <c r="D349" s="3404"/>
      <c r="E349" s="3372" t="s">
        <v>202</v>
      </c>
      <c r="F349" s="3371"/>
      <c r="G349" s="3372" t="s">
        <v>203</v>
      </c>
      <c r="H349" s="3371"/>
      <c r="I349" s="3372" t="s">
        <v>204</v>
      </c>
      <c r="J349" s="3371"/>
      <c r="K349" s="3372" t="s">
        <v>16</v>
      </c>
      <c r="L349" s="3371"/>
      <c r="M349" s="3372" t="s">
        <v>17</v>
      </c>
      <c r="N349" s="3370"/>
      <c r="O349" s="3228"/>
      <c r="P349" s="3231"/>
      <c r="Q349" s="3234"/>
      <c r="R349" s="3228"/>
      <c r="S349" s="2994"/>
      <c r="T349" s="3411"/>
      <c r="U349" s="3413"/>
    </row>
    <row r="350" spans="1:99" x14ac:dyDescent="0.25">
      <c r="A350" s="2996"/>
      <c r="B350" s="965" t="s">
        <v>120</v>
      </c>
      <c r="C350" s="966" t="s">
        <v>79</v>
      </c>
      <c r="D350" s="962" t="s">
        <v>121</v>
      </c>
      <c r="E350" s="876" t="s">
        <v>79</v>
      </c>
      <c r="F350" s="878" t="s">
        <v>121</v>
      </c>
      <c r="G350" s="876" t="s">
        <v>79</v>
      </c>
      <c r="H350" s="878" t="s">
        <v>121</v>
      </c>
      <c r="I350" s="876" t="s">
        <v>79</v>
      </c>
      <c r="J350" s="878" t="s">
        <v>121</v>
      </c>
      <c r="K350" s="876" t="s">
        <v>79</v>
      </c>
      <c r="L350" s="878" t="s">
        <v>121</v>
      </c>
      <c r="M350" s="876" t="s">
        <v>79</v>
      </c>
      <c r="N350" s="967" t="s">
        <v>121</v>
      </c>
      <c r="O350" s="3229"/>
      <c r="P350" s="3232"/>
      <c r="Q350" s="3416"/>
      <c r="R350" s="3229"/>
      <c r="S350" s="3404"/>
      <c r="T350" s="883" t="s">
        <v>212</v>
      </c>
      <c r="U350" s="939" t="s">
        <v>213</v>
      </c>
    </row>
    <row r="351" spans="1:99" x14ac:dyDescent="0.25">
      <c r="A351" s="913" t="s">
        <v>92</v>
      </c>
      <c r="B351" s="898">
        <f>SUM(C351+D351)</f>
        <v>0</v>
      </c>
      <c r="C351" s="968">
        <f>SUM(E351+G351+I351+K351+M351)</f>
        <v>0</v>
      </c>
      <c r="D351" s="864">
        <f>SUM(F351+H351+J351+L351+N351)</f>
        <v>0</v>
      </c>
      <c r="E351" s="865"/>
      <c r="F351" s="866"/>
      <c r="G351" s="865"/>
      <c r="H351" s="866"/>
      <c r="I351" s="865"/>
      <c r="J351" s="704"/>
      <c r="K351" s="865"/>
      <c r="L351" s="704"/>
      <c r="M351" s="969"/>
      <c r="N351" s="699"/>
      <c r="O351" s="533"/>
      <c r="P351" s="970"/>
      <c r="Q351" s="971"/>
      <c r="R351" s="972"/>
      <c r="S351" s="866"/>
      <c r="T351" s="914"/>
      <c r="U351" s="866"/>
      <c r="V351" t="str">
        <f>CD351&amp;CE351&amp;CF351&amp;CG351</f>
        <v/>
      </c>
      <c r="CA351" s="438"/>
      <c r="CB351" s="504"/>
      <c r="CC351" s="504"/>
      <c r="CD351" s="18" t="str">
        <f>IF(AND(B351&gt;0,R351="")," * No olvide digitar la variable Pueblos originarios. Digite Cero si no tiene.",IF(R351&gt;B351," * La variable Pueblos originarios No puede ser mayor al Total.",""))</f>
        <v/>
      </c>
      <c r="CE351" s="18" t="str">
        <f>IF(AND(B351&gt;0,S351="")," * No olvide digitar la variable Migrantes. Digite Cero si no tiene.",IF(S351&gt;B351," * La variable Migrantes No puede ser mayor al Total.",""))</f>
        <v/>
      </c>
      <c r="CF351" s="263" t="str">
        <f>IF(AND(D351&gt;0,OR(T351=""))," * No olvide digitar la variable Trans (Masculino). Digite Cero si no tiene.",IF((T351)&gt;D351," * La variable Trans Masculino No puede ser mayor al Total Mujeres.",""))</f>
        <v/>
      </c>
      <c r="CG351" s="263" t="str">
        <f>IF(AND(C351&gt;0,OR(U351=""))," * No olvide digitar la variable Trans (Femenino). Digite Cero si no tiene.",IF((U351)&gt;C351," * La variable Trans Femenino No puede ser mayor al Total Hombres.",""))</f>
        <v/>
      </c>
      <c r="CO351" s="520"/>
      <c r="CP351" s="520"/>
      <c r="CQ351" s="520"/>
      <c r="CR351" s="69">
        <f>IF(AND(B351&gt;0,R351=""),1,IF(R351&gt;B351,1,0))</f>
        <v>0</v>
      </c>
      <c r="CS351" s="69">
        <f>IF(AND(B351&gt;0,S351=""),1,IF(S351&gt;B351,1,0))</f>
        <v>0</v>
      </c>
      <c r="CT351" s="69">
        <f>IF(AND(D351&gt;0,OR(T351="")),1,IF((T351)&gt;D351,1,0))</f>
        <v>0</v>
      </c>
      <c r="CU351" s="69">
        <f>IF(AND(C351&gt;0,OR(U351="")),1,IF((U351)&gt;C351,1,0))</f>
        <v>0</v>
      </c>
    </row>
    <row r="352" spans="1:99" x14ac:dyDescent="0.25">
      <c r="A352" s="522" t="s">
        <v>102</v>
      </c>
      <c r="B352" s="381">
        <f>SUM(C352+D352)</f>
        <v>0</v>
      </c>
      <c r="C352" s="973">
        <f>SUM(E352+G352+I352+K352+M352)</f>
        <v>0</v>
      </c>
      <c r="D352" s="974">
        <f>SUM(F352+H352+J352+L352+N352)</f>
        <v>0</v>
      </c>
      <c r="E352" s="91"/>
      <c r="F352" s="959"/>
      <c r="G352" s="91"/>
      <c r="H352" s="385"/>
      <c r="I352" s="91"/>
      <c r="J352" s="959"/>
      <c r="K352" s="91"/>
      <c r="L352" s="959"/>
      <c r="M352" s="960"/>
      <c r="N352" s="538"/>
      <c r="O352" s="539"/>
      <c r="P352" s="92"/>
      <c r="Q352" s="959"/>
      <c r="R352" s="539"/>
      <c r="S352" s="959"/>
      <c r="T352" s="958"/>
      <c r="U352" s="959"/>
      <c r="V352" t="str">
        <f>CA352&amp;CB352&amp;CC352&amp;CD352&amp;CE352&amp;CF352&amp;CG352</f>
        <v/>
      </c>
      <c r="CA352" s="18" t="str">
        <f>IF(AND(B352&gt;0,O352="")," * No olvide digitar la variable Aumento de funcionalidad familiar (4 puntos o más). Digite Cero si no tiene.",IF(O352&gt;B352," * La variable Aumento de funcionalidad familiar (4 puntos o más) No puede ser mayor al Total.",""))</f>
        <v/>
      </c>
      <c r="CB352" s="18" t="str">
        <f>IF(AND(B352&gt;0,P352="")," * No olvide digitar la variable Cumple con el 70% de los objetivos del plan de acompañamiento. Digite Cero si no tiene.",IF(P352&gt;B352," * La variable Cumple con el 70% de los objetivos del plan de acompañamiento No puede ser mayor al Total.",""))</f>
        <v/>
      </c>
      <c r="CC352" s="18" t="str">
        <f>IF(AND(B352&gt;0,Q352="")," * No olvide digitar la variable Egreso por alta clínica del Prog de Salud Mental. Digite Cero si no tiene.",IF(Q352&gt;B352," * La variable Egreso por alta clínica del Prog de Salud Mental No puede ser mayor al Total.",""))</f>
        <v/>
      </c>
      <c r="CD352" s="18" t="str">
        <f>IF(AND(B352&gt;0,R352="")," * No olvide digitar la variable Pueblos originarios. Digite Cero si no tiene.",IF(R352&gt;B352," * La variable Pueblos originarios No puede ser mayor al Total.",""))</f>
        <v/>
      </c>
      <c r="CE352" s="18" t="str">
        <f>IF(AND(B352&gt;0,S352="")," * No olvide digitar la variable Migrantes. Digite Cero si no tiene.",IF(S352&gt;B352," * La variable Migrantes No puede ser mayor al Total.",""))</f>
        <v/>
      </c>
      <c r="CF352" s="263" t="str">
        <f>IF(AND(D352&gt;0,OR(T352=""))," * No olvide digitar la variable Trans (Masculino). Digite Cero si no tiene.",IF((T352)&gt;D352," * La variable Trans Masculino No puede ser mayor al Total Mujeres.",""))</f>
        <v/>
      </c>
      <c r="CG352" s="263" t="str">
        <f>IF(AND(C352&gt;0,OR(U352=""))," * No olvide digitar la variable Trans (Femenino). Digite Cero si no tiene.",IF((U352)&gt;C352," * La variable Trans Femenino No puede ser mayor al Total Hombres.",""))</f>
        <v/>
      </c>
      <c r="CO352" s="20">
        <f>IF(AND($B352&gt;0,O352=""),1,IF(O352&gt;$B352,1,0))</f>
        <v>0</v>
      </c>
      <c r="CP352" s="20">
        <f>IF(AND($B352&gt;0,P352=""),1,IF(P352&gt;$B352,1,0))</f>
        <v>0</v>
      </c>
      <c r="CQ352" s="20">
        <f>IF(AND($B352&gt;0,Q352=""),1,IF(Q352&gt;$B352,1,0))</f>
        <v>0</v>
      </c>
      <c r="CR352" s="69">
        <f>IF(AND(B352&gt;0,R352=""),1,IF(R352&gt;B352,1,0))</f>
        <v>0</v>
      </c>
      <c r="CS352" s="69">
        <f>IF(AND(B352&gt;0,S352=""),1,IF(S352&gt;B352,1,0))</f>
        <v>0</v>
      </c>
      <c r="CT352" s="69">
        <f>IF(AND(D352&gt;0,OR(T352="")),1,IF((T352)&gt;D352,1,0))</f>
        <v>0</v>
      </c>
      <c r="CU352" s="69">
        <f>IF(AND(C352&gt;0,OR(U352="")),1,IF((U352)&gt;C352,1,0))</f>
        <v>0</v>
      </c>
    </row>
    <row r="353" spans="1:94" s="56" customFormat="1" ht="12" x14ac:dyDescent="0.2">
      <c r="A353" s="38" t="s">
        <v>327</v>
      </c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</row>
    <row r="354" spans="1:94" ht="15" customHeight="1" x14ac:dyDescent="0.25">
      <c r="A354" s="3376" t="s">
        <v>322</v>
      </c>
      <c r="B354" s="3376" t="s">
        <v>328</v>
      </c>
      <c r="C354" s="3367" t="s">
        <v>323</v>
      </c>
      <c r="D354" s="3367"/>
      <c r="E354" s="3367"/>
      <c r="F354" s="3372" t="s">
        <v>139</v>
      </c>
      <c r="G354" s="3370"/>
      <c r="H354" s="3370"/>
      <c r="I354" s="3370"/>
      <c r="J354" s="3370"/>
      <c r="K354" s="3370"/>
      <c r="L354" s="3370"/>
      <c r="M354" s="3370"/>
      <c r="N354" s="3370"/>
      <c r="O354" s="3370"/>
      <c r="P354" s="3370"/>
      <c r="Q354" s="3370"/>
      <c r="R354" s="3370"/>
      <c r="S354" s="3370"/>
      <c r="T354" s="3370"/>
      <c r="U354" s="3370"/>
      <c r="V354" s="3370"/>
      <c r="W354" s="3370"/>
      <c r="X354" s="3370"/>
      <c r="Y354" s="3370"/>
      <c r="Z354" s="3370"/>
      <c r="AA354" s="3370"/>
      <c r="AB354" s="3370"/>
      <c r="AC354" s="3370"/>
      <c r="AD354" s="3370"/>
      <c r="AE354" s="3370"/>
      <c r="AF354" s="3370"/>
      <c r="AG354" s="3373"/>
      <c r="AH354" s="3368" t="s">
        <v>12</v>
      </c>
      <c r="AI354" s="3137" t="s">
        <v>13</v>
      </c>
      <c r="AJ354" s="3370" t="s">
        <v>329</v>
      </c>
      <c r="AK354" s="3370"/>
      <c r="AL354" s="3371"/>
      <c r="AM354" s="3376" t="s">
        <v>330</v>
      </c>
    </row>
    <row r="355" spans="1:94" ht="15" customHeight="1" x14ac:dyDescent="0.25">
      <c r="A355" s="3343"/>
      <c r="B355" s="3343"/>
      <c r="C355" s="3367"/>
      <c r="D355" s="3367"/>
      <c r="E355" s="3367"/>
      <c r="F355" s="3372" t="s">
        <v>16</v>
      </c>
      <c r="G355" s="3371"/>
      <c r="H355" s="3372" t="s">
        <v>17</v>
      </c>
      <c r="I355" s="3371"/>
      <c r="J355" s="3372" t="s">
        <v>18</v>
      </c>
      <c r="K355" s="3371"/>
      <c r="L355" s="3372" t="s">
        <v>19</v>
      </c>
      <c r="M355" s="3371"/>
      <c r="N355" s="3372" t="s">
        <v>20</v>
      </c>
      <c r="O355" s="3371"/>
      <c r="P355" s="3372" t="s">
        <v>21</v>
      </c>
      <c r="Q355" s="3371"/>
      <c r="R355" s="3372" t="s">
        <v>22</v>
      </c>
      <c r="S355" s="3371"/>
      <c r="T355" s="3372" t="s">
        <v>23</v>
      </c>
      <c r="U355" s="3371"/>
      <c r="V355" s="3372" t="s">
        <v>61</v>
      </c>
      <c r="W355" s="3371"/>
      <c r="X355" s="3372" t="s">
        <v>62</v>
      </c>
      <c r="Y355" s="3371"/>
      <c r="Z355" s="3372" t="s">
        <v>63</v>
      </c>
      <c r="AA355" s="3371"/>
      <c r="AB355" s="3372" t="s">
        <v>148</v>
      </c>
      <c r="AC355" s="3371"/>
      <c r="AD355" s="3372" t="s">
        <v>149</v>
      </c>
      <c r="AE355" s="3371"/>
      <c r="AF355" s="3372" t="s">
        <v>150</v>
      </c>
      <c r="AG355" s="3373"/>
      <c r="AH355" s="3130"/>
      <c r="AI355" s="3237"/>
      <c r="AJ355" s="3004" t="s">
        <v>331</v>
      </c>
      <c r="AK355" s="3396" t="s">
        <v>332</v>
      </c>
      <c r="AL355" s="3420" t="s">
        <v>333</v>
      </c>
      <c r="AM355" s="3343"/>
    </row>
    <row r="356" spans="1:94" x14ac:dyDescent="0.25">
      <c r="A356" s="2996"/>
      <c r="B356" s="2996"/>
      <c r="C356" s="883" t="s">
        <v>120</v>
      </c>
      <c r="D356" s="917" t="s">
        <v>79</v>
      </c>
      <c r="E356" s="878" t="s">
        <v>121</v>
      </c>
      <c r="F356" s="876" t="s">
        <v>79</v>
      </c>
      <c r="G356" s="878" t="s">
        <v>121</v>
      </c>
      <c r="H356" s="876" t="s">
        <v>79</v>
      </c>
      <c r="I356" s="878" t="s">
        <v>121</v>
      </c>
      <c r="J356" s="876" t="s">
        <v>291</v>
      </c>
      <c r="K356" s="878" t="s">
        <v>121</v>
      </c>
      <c r="L356" s="876" t="s">
        <v>291</v>
      </c>
      <c r="M356" s="878" t="s">
        <v>121</v>
      </c>
      <c r="N356" s="876" t="s">
        <v>291</v>
      </c>
      <c r="O356" s="878" t="s">
        <v>121</v>
      </c>
      <c r="P356" s="876" t="s">
        <v>291</v>
      </c>
      <c r="Q356" s="878" t="s">
        <v>121</v>
      </c>
      <c r="R356" s="876" t="s">
        <v>291</v>
      </c>
      <c r="S356" s="878" t="s">
        <v>121</v>
      </c>
      <c r="T356" s="876" t="s">
        <v>291</v>
      </c>
      <c r="U356" s="878" t="s">
        <v>121</v>
      </c>
      <c r="V356" s="876" t="s">
        <v>291</v>
      </c>
      <c r="W356" s="878" t="s">
        <v>121</v>
      </c>
      <c r="X356" s="876" t="s">
        <v>291</v>
      </c>
      <c r="Y356" s="878" t="s">
        <v>121</v>
      </c>
      <c r="Z356" s="876" t="s">
        <v>291</v>
      </c>
      <c r="AA356" s="878" t="s">
        <v>121</v>
      </c>
      <c r="AB356" s="876" t="s">
        <v>291</v>
      </c>
      <c r="AC356" s="878" t="s">
        <v>121</v>
      </c>
      <c r="AD356" s="876" t="s">
        <v>291</v>
      </c>
      <c r="AE356" s="878" t="s">
        <v>121</v>
      </c>
      <c r="AF356" s="876" t="s">
        <v>291</v>
      </c>
      <c r="AG356" s="920" t="s">
        <v>121</v>
      </c>
      <c r="AH356" s="3001"/>
      <c r="AI356" s="3421"/>
      <c r="AJ356" s="3419"/>
      <c r="AK356" s="2983"/>
      <c r="AL356" s="3027"/>
      <c r="AM356" s="2996"/>
    </row>
    <row r="357" spans="1:94" x14ac:dyDescent="0.25">
      <c r="A357" s="3364" t="s">
        <v>334</v>
      </c>
      <c r="B357" s="862" t="s">
        <v>335</v>
      </c>
      <c r="C357" s="975">
        <f>SUM(D357+E357)</f>
        <v>0</v>
      </c>
      <c r="D357" s="968">
        <f>SUM(F357+H357+J357+L357+N357+P357+R357+T357+V357+X357+Z357+AB357+AD357+AF357)</f>
        <v>0</v>
      </c>
      <c r="E357" s="976">
        <f>SUM(G357+I357+K357+M357+O357+Q357+S357+U357+W357+Y357+AA357+AC357+AE357+AG357)</f>
        <v>0</v>
      </c>
      <c r="F357" s="865"/>
      <c r="G357" s="866"/>
      <c r="H357" s="865"/>
      <c r="I357" s="866"/>
      <c r="J357" s="865"/>
      <c r="K357" s="866"/>
      <c r="L357" s="865"/>
      <c r="M357" s="866"/>
      <c r="N357" s="865"/>
      <c r="O357" s="866"/>
      <c r="P357" s="865"/>
      <c r="Q357" s="866"/>
      <c r="R357" s="865"/>
      <c r="S357" s="866"/>
      <c r="T357" s="865"/>
      <c r="U357" s="866"/>
      <c r="V357" s="865"/>
      <c r="W357" s="866"/>
      <c r="X357" s="865"/>
      <c r="Y357" s="866"/>
      <c r="Z357" s="865"/>
      <c r="AA357" s="866"/>
      <c r="AB357" s="865"/>
      <c r="AC357" s="866"/>
      <c r="AD357" s="865"/>
      <c r="AE357" s="866"/>
      <c r="AF357" s="865"/>
      <c r="AG357" s="869"/>
      <c r="AH357" s="868"/>
      <c r="AI357" s="701"/>
      <c r="AJ357" s="914"/>
      <c r="AK357" s="699"/>
      <c r="AL357" s="704"/>
      <c r="AM357" s="704"/>
      <c r="AN357" t="str">
        <f t="shared" ref="AN357:AN366" si="238">CA357&amp;CB357</f>
        <v/>
      </c>
      <c r="CA357" s="18" t="str">
        <f>IF(AND(C357&gt;0,AH357="")," * No olvide digitar la variable Pueblos originarios. Digite Cero si no tiene.",IF(AH357&gt;C357," * La variable Pueblos originarios No puede ser mayor al Total.",""))</f>
        <v/>
      </c>
      <c r="CB357" s="18" t="str">
        <f t="shared" ref="CB357:CB366" si="239">IF(AND(C357&gt;0,AI357="")," * No olvide digitar la variable Migrantes. Digite Cero si no tiene.",IF(AI357&gt;C357," * La variable Migrantes No puede ser mayor al Total.",""))</f>
        <v/>
      </c>
      <c r="CO357" s="69">
        <f t="shared" ref="CO357:CO366" si="240">IF(AND(C357&gt;0,AH357=""),1,IF(AH357&gt;C357,1,0))</f>
        <v>0</v>
      </c>
      <c r="CP357" s="69">
        <f t="shared" ref="CP357:CP366" si="241">IF(AND(C357&gt;0,AI357=""),1,IF(AI357&gt;C357,1,0))</f>
        <v>0</v>
      </c>
    </row>
    <row r="358" spans="1:94" x14ac:dyDescent="0.25">
      <c r="A358" s="3307"/>
      <c r="B358" s="101" t="s">
        <v>336</v>
      </c>
      <c r="C358" s="542">
        <f t="shared" ref="C358:C366" si="242">SUM(D358+E358)</f>
        <v>0</v>
      </c>
      <c r="D358" s="543">
        <f t="shared" ref="D358:E366" si="243">SUM(F358+H358+J358+L358+N358+P358+R358+T358+V358+X358+Z358+AB358+AD358+AF358)</f>
        <v>0</v>
      </c>
      <c r="E358" s="544">
        <f t="shared" si="243"/>
        <v>0</v>
      </c>
      <c r="F358" s="22"/>
      <c r="G358" s="28"/>
      <c r="H358" s="22"/>
      <c r="I358" s="28"/>
      <c r="J358" s="22"/>
      <c r="K358" s="28"/>
      <c r="L358" s="22"/>
      <c r="M358" s="28"/>
      <c r="N358" s="22"/>
      <c r="O358" s="28"/>
      <c r="P358" s="22"/>
      <c r="Q358" s="28"/>
      <c r="R358" s="22"/>
      <c r="S358" s="28"/>
      <c r="T358" s="22"/>
      <c r="U358" s="28"/>
      <c r="V358" s="22"/>
      <c r="W358" s="28"/>
      <c r="X358" s="22"/>
      <c r="Y358" s="28"/>
      <c r="Z358" s="22"/>
      <c r="AA358" s="28"/>
      <c r="AB358" s="22"/>
      <c r="AC358" s="28"/>
      <c r="AD358" s="22"/>
      <c r="AE358" s="28"/>
      <c r="AF358" s="22"/>
      <c r="AG358" s="213"/>
      <c r="AH358" s="27"/>
      <c r="AI358" s="26"/>
      <c r="AJ358" s="23"/>
      <c r="AK358" s="24"/>
      <c r="AL358" s="239"/>
      <c r="AM358" s="239"/>
      <c r="AN358" t="str">
        <f t="shared" si="238"/>
        <v/>
      </c>
      <c r="CA358" s="18" t="str">
        <f t="shared" ref="CA358:CA365" si="244">IF(AND(C358&gt;0,AH358="")," * No olvide digitar la variable Pueblos originarios. Digite Cero si no tiene.",IF(AH358&gt;C358," * La variable Pueblos originarios No puede ser mayor al Total.",""))</f>
        <v/>
      </c>
      <c r="CB358" s="18" t="str">
        <f t="shared" si="239"/>
        <v/>
      </c>
      <c r="CO358" s="69">
        <f t="shared" si="240"/>
        <v>0</v>
      </c>
      <c r="CP358" s="69">
        <f t="shared" si="241"/>
        <v>0</v>
      </c>
    </row>
    <row r="359" spans="1:94" x14ac:dyDescent="0.25">
      <c r="A359" s="3037"/>
      <c r="B359" s="90" t="s">
        <v>337</v>
      </c>
      <c r="C359" s="545">
        <f t="shared" si="242"/>
        <v>0</v>
      </c>
      <c r="D359" s="546">
        <f t="shared" si="243"/>
        <v>0</v>
      </c>
      <c r="E359" s="547">
        <f t="shared" si="243"/>
        <v>0</v>
      </c>
      <c r="F359" s="30"/>
      <c r="G359" s="37"/>
      <c r="H359" s="30"/>
      <c r="I359" s="37"/>
      <c r="J359" s="30"/>
      <c r="K359" s="37"/>
      <c r="L359" s="30"/>
      <c r="M359" s="37"/>
      <c r="N359" s="30"/>
      <c r="O359" s="37"/>
      <c r="P359" s="30"/>
      <c r="Q359" s="37"/>
      <c r="R359" s="30"/>
      <c r="S359" s="37"/>
      <c r="T359" s="30"/>
      <c r="U359" s="37"/>
      <c r="V359" s="30"/>
      <c r="W359" s="37"/>
      <c r="X359" s="30"/>
      <c r="Y359" s="37"/>
      <c r="Z359" s="30"/>
      <c r="AA359" s="37"/>
      <c r="AB359" s="30"/>
      <c r="AC359" s="37"/>
      <c r="AD359" s="30"/>
      <c r="AE359" s="37"/>
      <c r="AF359" s="30"/>
      <c r="AG359" s="220"/>
      <c r="AH359" s="35"/>
      <c r="AI359" s="34"/>
      <c r="AJ359" s="31"/>
      <c r="AK359" s="32"/>
      <c r="AL359" s="243"/>
      <c r="AM359" s="243"/>
      <c r="AN359" t="str">
        <f t="shared" si="238"/>
        <v/>
      </c>
      <c r="CA359" s="18" t="str">
        <f t="shared" si="244"/>
        <v/>
      </c>
      <c r="CB359" s="18" t="str">
        <f t="shared" si="239"/>
        <v/>
      </c>
      <c r="CO359" s="69">
        <f t="shared" si="240"/>
        <v>0</v>
      </c>
      <c r="CP359" s="69">
        <f t="shared" si="241"/>
        <v>0</v>
      </c>
    </row>
    <row r="360" spans="1:94" x14ac:dyDescent="0.25">
      <c r="A360" s="3364" t="s">
        <v>338</v>
      </c>
      <c r="B360" s="862" t="s">
        <v>335</v>
      </c>
      <c r="C360" s="975">
        <f t="shared" si="242"/>
        <v>0</v>
      </c>
      <c r="D360" s="968">
        <f t="shared" si="243"/>
        <v>0</v>
      </c>
      <c r="E360" s="976">
        <f t="shared" si="243"/>
        <v>0</v>
      </c>
      <c r="F360" s="45"/>
      <c r="G360" s="48"/>
      <c r="H360" s="45"/>
      <c r="I360" s="48"/>
      <c r="J360" s="45"/>
      <c r="K360" s="48"/>
      <c r="L360" s="45"/>
      <c r="M360" s="48"/>
      <c r="N360" s="45"/>
      <c r="O360" s="48"/>
      <c r="P360" s="45"/>
      <c r="Q360" s="48"/>
      <c r="R360" s="45"/>
      <c r="S360" s="48"/>
      <c r="T360" s="45"/>
      <c r="U360" s="48"/>
      <c r="V360" s="45"/>
      <c r="W360" s="48"/>
      <c r="X360" s="45"/>
      <c r="Y360" s="48"/>
      <c r="Z360" s="45"/>
      <c r="AA360" s="48"/>
      <c r="AB360" s="45"/>
      <c r="AC360" s="48"/>
      <c r="AD360" s="45"/>
      <c r="AE360" s="48"/>
      <c r="AF360" s="45"/>
      <c r="AG360" s="286"/>
      <c r="AH360" s="105"/>
      <c r="AI360" s="46"/>
      <c r="AJ360" s="47"/>
      <c r="AK360" s="102"/>
      <c r="AL360" s="352"/>
      <c r="AM360" s="352"/>
      <c r="AN360" t="str">
        <f t="shared" si="238"/>
        <v/>
      </c>
      <c r="CA360" s="18" t="str">
        <f t="shared" si="244"/>
        <v/>
      </c>
      <c r="CB360" s="18" t="str">
        <f t="shared" si="239"/>
        <v/>
      </c>
      <c r="CO360" s="69">
        <f t="shared" si="240"/>
        <v>0</v>
      </c>
      <c r="CP360" s="69">
        <f t="shared" si="241"/>
        <v>0</v>
      </c>
    </row>
    <row r="361" spans="1:94" x14ac:dyDescent="0.25">
      <c r="A361" s="3307"/>
      <c r="B361" s="101" t="s">
        <v>336</v>
      </c>
      <c r="C361" s="542">
        <f t="shared" si="242"/>
        <v>0</v>
      </c>
      <c r="D361" s="543">
        <f t="shared" si="243"/>
        <v>0</v>
      </c>
      <c r="E361" s="544">
        <f t="shared" si="243"/>
        <v>0</v>
      </c>
      <c r="F361" s="22"/>
      <c r="G361" s="28"/>
      <c r="H361" s="22"/>
      <c r="I361" s="28"/>
      <c r="J361" s="22"/>
      <c r="K361" s="28"/>
      <c r="L361" s="22"/>
      <c r="M361" s="28"/>
      <c r="N361" s="22"/>
      <c r="O361" s="28"/>
      <c r="P361" s="22"/>
      <c r="Q361" s="28"/>
      <c r="R361" s="22"/>
      <c r="S361" s="28"/>
      <c r="T361" s="22"/>
      <c r="U361" s="28"/>
      <c r="V361" s="22"/>
      <c r="W361" s="28"/>
      <c r="X361" s="22"/>
      <c r="Y361" s="28"/>
      <c r="Z361" s="22"/>
      <c r="AA361" s="28"/>
      <c r="AB361" s="22"/>
      <c r="AC361" s="28"/>
      <c r="AD361" s="22"/>
      <c r="AE361" s="28"/>
      <c r="AF361" s="22"/>
      <c r="AG361" s="213"/>
      <c r="AH361" s="27"/>
      <c r="AI361" s="26"/>
      <c r="AJ361" s="23"/>
      <c r="AK361" s="24"/>
      <c r="AL361" s="239"/>
      <c r="AM361" s="239"/>
      <c r="AN361" t="str">
        <f t="shared" si="238"/>
        <v/>
      </c>
      <c r="CA361" s="18" t="str">
        <f t="shared" si="244"/>
        <v/>
      </c>
      <c r="CB361" s="18" t="str">
        <f t="shared" si="239"/>
        <v/>
      </c>
      <c r="CO361" s="69">
        <f t="shared" si="240"/>
        <v>0</v>
      </c>
      <c r="CP361" s="69">
        <f t="shared" si="241"/>
        <v>0</v>
      </c>
    </row>
    <row r="362" spans="1:94" x14ac:dyDescent="0.25">
      <c r="A362" s="3037"/>
      <c r="B362" s="90" t="s">
        <v>337</v>
      </c>
      <c r="C362" s="493">
        <f t="shared" si="242"/>
        <v>0</v>
      </c>
      <c r="D362" s="548">
        <f t="shared" si="243"/>
        <v>0</v>
      </c>
      <c r="E362" s="549">
        <f t="shared" si="243"/>
        <v>0</v>
      </c>
      <c r="F362" s="91"/>
      <c r="G362" s="959"/>
      <c r="H362" s="91"/>
      <c r="I362" s="959"/>
      <c r="J362" s="91"/>
      <c r="K362" s="959"/>
      <c r="L362" s="91"/>
      <c r="M362" s="959"/>
      <c r="N362" s="91"/>
      <c r="O362" s="959"/>
      <c r="P362" s="91"/>
      <c r="Q362" s="959"/>
      <c r="R362" s="91"/>
      <c r="S362" s="959"/>
      <c r="T362" s="91"/>
      <c r="U362" s="959"/>
      <c r="V362" s="91"/>
      <c r="W362" s="959"/>
      <c r="X362" s="91"/>
      <c r="Y362" s="959"/>
      <c r="Z362" s="91"/>
      <c r="AA362" s="959"/>
      <c r="AB362" s="91"/>
      <c r="AC362" s="959"/>
      <c r="AD362" s="91"/>
      <c r="AE362" s="959"/>
      <c r="AF362" s="91"/>
      <c r="AG362" s="961"/>
      <c r="AH362" s="35"/>
      <c r="AI362" s="34"/>
      <c r="AJ362" s="31"/>
      <c r="AK362" s="32"/>
      <c r="AL362" s="243"/>
      <c r="AM362" s="243"/>
      <c r="AN362" t="str">
        <f t="shared" si="238"/>
        <v/>
      </c>
      <c r="CA362" s="18" t="str">
        <f t="shared" si="244"/>
        <v/>
      </c>
      <c r="CB362" s="18" t="str">
        <f t="shared" si="239"/>
        <v/>
      </c>
      <c r="CO362" s="69">
        <f t="shared" si="240"/>
        <v>0</v>
      </c>
      <c r="CP362" s="69">
        <f t="shared" si="241"/>
        <v>0</v>
      </c>
    </row>
    <row r="363" spans="1:94" x14ac:dyDescent="0.25">
      <c r="A363" s="3238" t="s">
        <v>339</v>
      </c>
      <c r="B363" s="862" t="s">
        <v>340</v>
      </c>
      <c r="C363" s="550">
        <f t="shared" si="242"/>
        <v>0</v>
      </c>
      <c r="D363" s="551">
        <f t="shared" si="243"/>
        <v>0</v>
      </c>
      <c r="E363" s="552">
        <f t="shared" si="243"/>
        <v>0</v>
      </c>
      <c r="F363" s="45"/>
      <c r="G363" s="48"/>
      <c r="H363" s="45"/>
      <c r="I363" s="48"/>
      <c r="J363" s="45"/>
      <c r="K363" s="48"/>
      <c r="L363" s="45"/>
      <c r="M363" s="48"/>
      <c r="N363" s="45"/>
      <c r="O363" s="48"/>
      <c r="P363" s="45"/>
      <c r="Q363" s="48"/>
      <c r="R363" s="45"/>
      <c r="S363" s="48"/>
      <c r="T363" s="45"/>
      <c r="U363" s="48"/>
      <c r="V363" s="45"/>
      <c r="W363" s="48"/>
      <c r="X363" s="45"/>
      <c r="Y363" s="48"/>
      <c r="Z363" s="45"/>
      <c r="AA363" s="48"/>
      <c r="AB363" s="45"/>
      <c r="AC363" s="48"/>
      <c r="AD363" s="45"/>
      <c r="AE363" s="48"/>
      <c r="AF363" s="45"/>
      <c r="AG363" s="286"/>
      <c r="AH363" s="105"/>
      <c r="AI363" s="46"/>
      <c r="AJ363" s="47"/>
      <c r="AK363" s="102"/>
      <c r="AL363" s="352"/>
      <c r="AM363" s="352"/>
      <c r="AN363" t="str">
        <f t="shared" si="238"/>
        <v/>
      </c>
      <c r="CA363" s="18" t="str">
        <f t="shared" si="244"/>
        <v/>
      </c>
      <c r="CB363" s="18" t="str">
        <f t="shared" si="239"/>
        <v/>
      </c>
      <c r="CO363" s="69">
        <f t="shared" si="240"/>
        <v>0</v>
      </c>
      <c r="CP363" s="69">
        <f t="shared" si="241"/>
        <v>0</v>
      </c>
    </row>
    <row r="364" spans="1:94" x14ac:dyDescent="0.25">
      <c r="A364" s="3239"/>
      <c r="B364" s="75" t="s">
        <v>341</v>
      </c>
      <c r="C364" s="542">
        <f t="shared" si="242"/>
        <v>0</v>
      </c>
      <c r="D364" s="543">
        <f t="shared" si="243"/>
        <v>0</v>
      </c>
      <c r="E364" s="544">
        <f t="shared" si="243"/>
        <v>0</v>
      </c>
      <c r="F364" s="22"/>
      <c r="G364" s="28"/>
      <c r="H364" s="22"/>
      <c r="I364" s="28"/>
      <c r="J364" s="22"/>
      <c r="K364" s="28"/>
      <c r="L364" s="22"/>
      <c r="M364" s="28"/>
      <c r="N364" s="22"/>
      <c r="O364" s="28"/>
      <c r="P364" s="22"/>
      <c r="Q364" s="28"/>
      <c r="R364" s="22"/>
      <c r="S364" s="28"/>
      <c r="T364" s="22"/>
      <c r="U364" s="28"/>
      <c r="V364" s="22"/>
      <c r="W364" s="28"/>
      <c r="X364" s="22"/>
      <c r="Y364" s="28"/>
      <c r="Z364" s="22"/>
      <c r="AA364" s="28"/>
      <c r="AB364" s="22"/>
      <c r="AC364" s="28"/>
      <c r="AD364" s="22"/>
      <c r="AE364" s="28"/>
      <c r="AF364" s="22"/>
      <c r="AG364" s="213"/>
      <c r="AH364" s="27"/>
      <c r="AI364" s="26"/>
      <c r="AJ364" s="23"/>
      <c r="AK364" s="24"/>
      <c r="AL364" s="239"/>
      <c r="AM364" s="239"/>
      <c r="AN364" t="str">
        <f t="shared" si="238"/>
        <v/>
      </c>
      <c r="CA364" s="18" t="str">
        <f t="shared" si="244"/>
        <v/>
      </c>
      <c r="CB364" s="18" t="str">
        <f t="shared" si="239"/>
        <v/>
      </c>
      <c r="CO364" s="69">
        <f t="shared" si="240"/>
        <v>0</v>
      </c>
      <c r="CP364" s="69">
        <f t="shared" si="241"/>
        <v>0</v>
      </c>
    </row>
    <row r="365" spans="1:94" x14ac:dyDescent="0.25">
      <c r="A365" s="3239"/>
      <c r="B365" s="75" t="s">
        <v>342</v>
      </c>
      <c r="C365" s="542">
        <f t="shared" si="242"/>
        <v>0</v>
      </c>
      <c r="D365" s="543">
        <f t="shared" si="243"/>
        <v>0</v>
      </c>
      <c r="E365" s="544">
        <f t="shared" si="243"/>
        <v>0</v>
      </c>
      <c r="F365" s="22"/>
      <c r="G365" s="28"/>
      <c r="H365" s="22"/>
      <c r="I365" s="28"/>
      <c r="J365" s="22"/>
      <c r="K365" s="28"/>
      <c r="L365" s="22"/>
      <c r="M365" s="28"/>
      <c r="N365" s="22"/>
      <c r="O365" s="28"/>
      <c r="P365" s="22"/>
      <c r="Q365" s="28"/>
      <c r="R365" s="22"/>
      <c r="S365" s="28"/>
      <c r="T365" s="22"/>
      <c r="U365" s="28"/>
      <c r="V365" s="22"/>
      <c r="W365" s="28"/>
      <c r="X365" s="22"/>
      <c r="Y365" s="28"/>
      <c r="Z365" s="22"/>
      <c r="AA365" s="28"/>
      <c r="AB365" s="22"/>
      <c r="AC365" s="28"/>
      <c r="AD365" s="22"/>
      <c r="AE365" s="28"/>
      <c r="AF365" s="22"/>
      <c r="AG365" s="213"/>
      <c r="AH365" s="27"/>
      <c r="AI365" s="26"/>
      <c r="AJ365" s="23"/>
      <c r="AK365" s="24"/>
      <c r="AL365" s="239"/>
      <c r="AM365" s="239"/>
      <c r="AN365" t="str">
        <f t="shared" si="238"/>
        <v/>
      </c>
      <c r="CA365" s="18" t="str">
        <f t="shared" si="244"/>
        <v/>
      </c>
      <c r="CB365" s="18" t="str">
        <f t="shared" si="239"/>
        <v/>
      </c>
      <c r="CO365" s="69">
        <f t="shared" si="240"/>
        <v>0</v>
      </c>
      <c r="CP365" s="69">
        <f t="shared" si="241"/>
        <v>0</v>
      </c>
    </row>
    <row r="366" spans="1:94" x14ac:dyDescent="0.25">
      <c r="A366" s="3422"/>
      <c r="B366" s="90" t="s">
        <v>343</v>
      </c>
      <c r="C366" s="493">
        <f t="shared" si="242"/>
        <v>0</v>
      </c>
      <c r="D366" s="548">
        <f t="shared" si="243"/>
        <v>0</v>
      </c>
      <c r="E366" s="549">
        <f t="shared" si="243"/>
        <v>0</v>
      </c>
      <c r="F366" s="91"/>
      <c r="G366" s="959"/>
      <c r="H366" s="91"/>
      <c r="I366" s="959"/>
      <c r="J366" s="91"/>
      <c r="K366" s="959"/>
      <c r="L366" s="91"/>
      <c r="M366" s="959"/>
      <c r="N366" s="91"/>
      <c r="O366" s="959"/>
      <c r="P366" s="91"/>
      <c r="Q366" s="959"/>
      <c r="R366" s="91"/>
      <c r="S366" s="959"/>
      <c r="T366" s="91"/>
      <c r="U366" s="959"/>
      <c r="V366" s="91"/>
      <c r="W366" s="959"/>
      <c r="X366" s="91"/>
      <c r="Y366" s="959"/>
      <c r="Z366" s="91"/>
      <c r="AA366" s="959"/>
      <c r="AB366" s="91"/>
      <c r="AC366" s="959"/>
      <c r="AD366" s="91"/>
      <c r="AE366" s="959"/>
      <c r="AF366" s="91"/>
      <c r="AG366" s="961"/>
      <c r="AH366" s="95"/>
      <c r="AI366" s="113"/>
      <c r="AJ366" s="958"/>
      <c r="AK366" s="92"/>
      <c r="AL366" s="385"/>
      <c r="AM366" s="385"/>
      <c r="AN366" t="str">
        <f t="shared" si="238"/>
        <v/>
      </c>
      <c r="CA366" s="18" t="str">
        <f>IF(AND(C366&gt;0,AH366="")," * No olvide digitar la variable Pueblos originarios. Digite Cero si no tiene.",IF(AH366&gt;C366," * La variable Pueblos originarios No puede ser mayor al Total.",""))</f>
        <v/>
      </c>
      <c r="CB366" s="18" t="str">
        <f t="shared" si="239"/>
        <v/>
      </c>
      <c r="CO366" s="69">
        <f t="shared" si="240"/>
        <v>0</v>
      </c>
      <c r="CP366" s="69">
        <f t="shared" si="241"/>
        <v>0</v>
      </c>
    </row>
    <row r="367" spans="1:94" x14ac:dyDescent="0.25">
      <c r="A367" s="553" t="s">
        <v>344</v>
      </c>
      <c r="B367" s="657"/>
      <c r="C367" s="140"/>
      <c r="D367" s="56"/>
      <c r="E367" s="140"/>
      <c r="F367" s="140"/>
      <c r="G367" s="140"/>
      <c r="H367" s="140"/>
      <c r="I367" s="140"/>
      <c r="J367" s="140"/>
      <c r="K367" s="554"/>
      <c r="L367" s="140"/>
      <c r="M367" s="140"/>
      <c r="N367" s="140"/>
      <c r="O367" s="140"/>
      <c r="P367" s="140"/>
      <c r="Q367" s="140"/>
      <c r="R367" s="140"/>
      <c r="S367" s="140"/>
      <c r="T367" s="140"/>
      <c r="U367" s="140"/>
      <c r="V367" s="140"/>
      <c r="W367" s="140"/>
      <c r="X367" s="140"/>
      <c r="Y367" s="140"/>
      <c r="Z367" s="140"/>
      <c r="AA367" s="140"/>
      <c r="AB367" s="140"/>
      <c r="AC367" s="140"/>
      <c r="AD367" s="140"/>
      <c r="AE367" s="140"/>
      <c r="AF367" s="140"/>
      <c r="AG367" s="140"/>
      <c r="AH367" s="140"/>
      <c r="AI367" s="140"/>
      <c r="AJ367" s="140"/>
      <c r="AK367" s="140"/>
      <c r="AL367" s="140"/>
      <c r="AM367" s="140"/>
      <c r="AN367" s="140"/>
      <c r="AO367" s="140"/>
      <c r="AP367" s="140"/>
      <c r="AQ367" s="140"/>
      <c r="AR367" s="140"/>
      <c r="AS367" s="140"/>
    </row>
    <row r="368" spans="1:94" ht="15" customHeight="1" x14ac:dyDescent="0.25">
      <c r="A368" s="3423" t="s">
        <v>345</v>
      </c>
      <c r="B368" s="3359" t="s">
        <v>91</v>
      </c>
      <c r="C368" s="3108"/>
      <c r="D368" s="2987"/>
      <c r="E368" s="3365" t="s">
        <v>139</v>
      </c>
      <c r="F368" s="3399"/>
      <c r="G368" s="3399"/>
      <c r="H368" s="3399"/>
      <c r="I368" s="3399"/>
      <c r="J368" s="3399"/>
      <c r="K368" s="3399"/>
      <c r="L368" s="3399"/>
      <c r="M368" s="3399"/>
      <c r="N368" s="3399"/>
      <c r="O368" s="3399"/>
      <c r="P368" s="3399"/>
      <c r="Q368" s="3399"/>
      <c r="R368" s="3399"/>
      <c r="S368" s="3399"/>
      <c r="T368" s="3399"/>
      <c r="U368" s="3399"/>
      <c r="V368" s="3399"/>
      <c r="W368" s="3399"/>
      <c r="X368" s="3399"/>
      <c r="Y368" s="3399"/>
      <c r="Z368" s="3399"/>
      <c r="AA368" s="3399"/>
      <c r="AB368" s="3399"/>
      <c r="AC368" s="3399"/>
      <c r="AD368" s="3399"/>
      <c r="AE368" s="3399"/>
      <c r="AF368" s="3399"/>
      <c r="AG368" s="3399"/>
      <c r="AH368" s="3399"/>
      <c r="AI368" s="3399"/>
      <c r="AJ368" s="3399"/>
      <c r="AK368" s="3399"/>
      <c r="AL368" s="3400"/>
      <c r="AM368" s="3425" t="s">
        <v>346</v>
      </c>
      <c r="AN368" s="3425"/>
      <c r="AO368" s="3425"/>
      <c r="AP368" s="3426"/>
      <c r="AQ368" s="3427" t="s">
        <v>347</v>
      </c>
      <c r="AR368" s="3368" t="s">
        <v>12</v>
      </c>
      <c r="AS368" s="2987" t="s">
        <v>13</v>
      </c>
    </row>
    <row r="369" spans="1:94" ht="15" customHeight="1" x14ac:dyDescent="0.25">
      <c r="A369" s="3424"/>
      <c r="B369" s="3124"/>
      <c r="C369" s="3109"/>
      <c r="D369" s="2994"/>
      <c r="E369" s="3372" t="s">
        <v>202</v>
      </c>
      <c r="F369" s="3371"/>
      <c r="G369" s="3372" t="s">
        <v>203</v>
      </c>
      <c r="H369" s="3371"/>
      <c r="I369" s="3372" t="s">
        <v>204</v>
      </c>
      <c r="J369" s="3371"/>
      <c r="K369" s="3372" t="s">
        <v>16</v>
      </c>
      <c r="L369" s="3371"/>
      <c r="M369" s="3372" t="s">
        <v>17</v>
      </c>
      <c r="N369" s="3371"/>
      <c r="O369" s="3372" t="s">
        <v>348</v>
      </c>
      <c r="P369" s="3371"/>
      <c r="Q369" s="3372" t="s">
        <v>349</v>
      </c>
      <c r="R369" s="3371"/>
      <c r="S369" s="3372" t="s">
        <v>20</v>
      </c>
      <c r="T369" s="3371"/>
      <c r="U369" s="3372" t="s">
        <v>21</v>
      </c>
      <c r="V369" s="3371"/>
      <c r="W369" s="3372" t="s">
        <v>350</v>
      </c>
      <c r="X369" s="3371"/>
      <c r="Y369" s="3372" t="s">
        <v>23</v>
      </c>
      <c r="Z369" s="3371"/>
      <c r="AA369" s="3372" t="s">
        <v>61</v>
      </c>
      <c r="AB369" s="3371"/>
      <c r="AC369" s="3372" t="s">
        <v>62</v>
      </c>
      <c r="AD369" s="3371"/>
      <c r="AE369" s="3372" t="s">
        <v>63</v>
      </c>
      <c r="AF369" s="3371"/>
      <c r="AG369" s="3372" t="s">
        <v>148</v>
      </c>
      <c r="AH369" s="3371"/>
      <c r="AI369" s="3372" t="s">
        <v>149</v>
      </c>
      <c r="AJ369" s="3371"/>
      <c r="AK369" s="3365" t="s">
        <v>351</v>
      </c>
      <c r="AL369" s="3400"/>
      <c r="AM369" s="3249" t="s">
        <v>352</v>
      </c>
      <c r="AN369" s="3431" t="s">
        <v>353</v>
      </c>
      <c r="AO369" s="3253" t="s">
        <v>354</v>
      </c>
      <c r="AP369" s="3254" t="s">
        <v>355</v>
      </c>
      <c r="AQ369" s="3428"/>
      <c r="AR369" s="3130"/>
      <c r="AS369" s="2994"/>
    </row>
    <row r="370" spans="1:94" x14ac:dyDescent="0.25">
      <c r="A370" s="3243"/>
      <c r="B370" s="876" t="s">
        <v>120</v>
      </c>
      <c r="C370" s="919" t="s">
        <v>79</v>
      </c>
      <c r="D370" s="940" t="s">
        <v>121</v>
      </c>
      <c r="E370" s="876" t="s">
        <v>79</v>
      </c>
      <c r="F370" s="878" t="s">
        <v>121</v>
      </c>
      <c r="G370" s="876" t="s">
        <v>79</v>
      </c>
      <c r="H370" s="878" t="s">
        <v>121</v>
      </c>
      <c r="I370" s="876" t="s">
        <v>79</v>
      </c>
      <c r="J370" s="878" t="s">
        <v>121</v>
      </c>
      <c r="K370" s="876" t="s">
        <v>79</v>
      </c>
      <c r="L370" s="878" t="s">
        <v>121</v>
      </c>
      <c r="M370" s="876" t="s">
        <v>79</v>
      </c>
      <c r="N370" s="878" t="s">
        <v>121</v>
      </c>
      <c r="O370" s="876" t="s">
        <v>79</v>
      </c>
      <c r="P370" s="878" t="s">
        <v>121</v>
      </c>
      <c r="Q370" s="876" t="s">
        <v>79</v>
      </c>
      <c r="R370" s="878" t="s">
        <v>121</v>
      </c>
      <c r="S370" s="876" t="s">
        <v>79</v>
      </c>
      <c r="T370" s="878" t="s">
        <v>121</v>
      </c>
      <c r="U370" s="876" t="s">
        <v>79</v>
      </c>
      <c r="V370" s="878" t="s">
        <v>121</v>
      </c>
      <c r="W370" s="876" t="s">
        <v>79</v>
      </c>
      <c r="X370" s="878" t="s">
        <v>121</v>
      </c>
      <c r="Y370" s="876" t="s">
        <v>79</v>
      </c>
      <c r="Z370" s="878" t="s">
        <v>121</v>
      </c>
      <c r="AA370" s="876" t="s">
        <v>79</v>
      </c>
      <c r="AB370" s="878" t="s">
        <v>121</v>
      </c>
      <c r="AC370" s="876" t="s">
        <v>79</v>
      </c>
      <c r="AD370" s="878" t="s">
        <v>121</v>
      </c>
      <c r="AE370" s="876" t="s">
        <v>79</v>
      </c>
      <c r="AF370" s="878" t="s">
        <v>121</v>
      </c>
      <c r="AG370" s="876" t="s">
        <v>79</v>
      </c>
      <c r="AH370" s="878" t="s">
        <v>121</v>
      </c>
      <c r="AI370" s="876" t="s">
        <v>79</v>
      </c>
      <c r="AJ370" s="878" t="s">
        <v>121</v>
      </c>
      <c r="AK370" s="876" t="s">
        <v>79</v>
      </c>
      <c r="AL370" s="920" t="s">
        <v>121</v>
      </c>
      <c r="AM370" s="3430"/>
      <c r="AN370" s="3252"/>
      <c r="AO370" s="3252"/>
      <c r="AP370" s="3432"/>
      <c r="AQ370" s="3429"/>
      <c r="AR370" s="3001"/>
      <c r="AS370" s="3404"/>
    </row>
    <row r="371" spans="1:94" x14ac:dyDescent="0.25">
      <c r="A371" s="977" t="s">
        <v>356</v>
      </c>
      <c r="B371" s="978"/>
      <c r="C371" s="979"/>
      <c r="D371" s="980"/>
      <c r="E371" s="978"/>
      <c r="F371" s="981"/>
      <c r="G371" s="978"/>
      <c r="H371" s="981"/>
      <c r="I371" s="978"/>
      <c r="J371" s="981"/>
      <c r="K371" s="978"/>
      <c r="L371" s="981"/>
      <c r="M371" s="978"/>
      <c r="N371" s="981"/>
      <c r="O371" s="978"/>
      <c r="P371" s="981"/>
      <c r="Q371" s="978"/>
      <c r="R371" s="981"/>
      <c r="S371" s="978"/>
      <c r="T371" s="981"/>
      <c r="U371" s="978"/>
      <c r="V371" s="981"/>
      <c r="W371" s="978"/>
      <c r="X371" s="981"/>
      <c r="Y371" s="978"/>
      <c r="Z371" s="981"/>
      <c r="AA371" s="978"/>
      <c r="AB371" s="981"/>
      <c r="AC371" s="978"/>
      <c r="AD371" s="981"/>
      <c r="AE371" s="978"/>
      <c r="AF371" s="981"/>
      <c r="AG371" s="978"/>
      <c r="AH371" s="981"/>
      <c r="AI371" s="978"/>
      <c r="AJ371" s="981"/>
      <c r="AK371" s="978"/>
      <c r="AL371" s="982"/>
      <c r="AM371" s="983"/>
      <c r="AN371" s="984"/>
      <c r="AO371" s="984"/>
      <c r="AP371" s="981"/>
      <c r="AQ371" s="985"/>
      <c r="AR371" s="983"/>
      <c r="AS371" s="981"/>
    </row>
    <row r="372" spans="1:94" ht="21" x14ac:dyDescent="0.25">
      <c r="A372" s="563" t="s">
        <v>357</v>
      </c>
      <c r="B372" s="986">
        <f t="shared" ref="B372:B382" si="245">SUM(C372:D372)</f>
        <v>0</v>
      </c>
      <c r="C372" s="987">
        <f t="shared" ref="C372:D382" si="246">SUM(E372,G372,I372,K372,M372,O372,Q372,S372,U372,W372,Y372,AA372,AC372,AE372,AG372,AI372,AK372)</f>
        <v>0</v>
      </c>
      <c r="D372" s="708">
        <f>SUM(F372,H372,J372,L372,N372,P372,R372,T372,V372,X372,Z372,AB372,AD372,AF372,AH372,AJ372,AL372)</f>
        <v>0</v>
      </c>
      <c r="E372" s="865"/>
      <c r="F372" s="866"/>
      <c r="G372" s="865"/>
      <c r="H372" s="866"/>
      <c r="I372" s="865"/>
      <c r="J372" s="866"/>
      <c r="K372" s="865"/>
      <c r="L372" s="866"/>
      <c r="M372" s="865"/>
      <c r="N372" s="866"/>
      <c r="O372" s="865"/>
      <c r="P372" s="866"/>
      <c r="Q372" s="865"/>
      <c r="R372" s="866"/>
      <c r="S372" s="865"/>
      <c r="T372" s="866"/>
      <c r="U372" s="865"/>
      <c r="V372" s="866"/>
      <c r="W372" s="865"/>
      <c r="X372" s="866"/>
      <c r="Y372" s="865"/>
      <c r="Z372" s="866"/>
      <c r="AA372" s="865"/>
      <c r="AB372" s="866"/>
      <c r="AC372" s="865"/>
      <c r="AD372" s="866"/>
      <c r="AE372" s="865"/>
      <c r="AF372" s="866"/>
      <c r="AG372" s="865"/>
      <c r="AH372" s="866"/>
      <c r="AI372" s="865"/>
      <c r="AJ372" s="866"/>
      <c r="AK372" s="865"/>
      <c r="AL372" s="869"/>
      <c r="AM372" s="988"/>
      <c r="AN372" s="707"/>
      <c r="AO372" s="707"/>
      <c r="AP372" s="901"/>
      <c r="AQ372" s="989"/>
      <c r="AR372" s="868"/>
      <c r="AS372" s="866"/>
      <c r="AT372" t="str">
        <f>CA372&amp;CB372</f>
        <v/>
      </c>
      <c r="CA372" s="18" t="str">
        <f>IF(AND(B372&gt;0,AR372="")," A:AU* No olvide digitar la variable Pueblos originarios. Digite Cero si no tiene.",IF(AR372&gt;B372," * La variable Pueblos originarios No puede ser mayor al Total.",""))</f>
        <v/>
      </c>
      <c r="CB372" s="18" t="str">
        <f>IF(AND(B372&gt;0,AS372="")," * No olvide digitar la variable Migrantes. Digite Cero si no tiene.",IF(AS372&gt;B372," * La variable Migrantes No puede ser mayor al Total.",""))</f>
        <v/>
      </c>
      <c r="CO372" s="69">
        <f>IF(AND(B372&gt;0,AR372=""),1,IF(AR372&gt;B372,1,0))</f>
        <v>0</v>
      </c>
      <c r="CP372" s="69">
        <f>IF(AND(B372&gt;0,AS372=""),1,IF(AS372&gt;B372,1,0))</f>
        <v>0</v>
      </c>
    </row>
    <row r="373" spans="1:94" ht="21" x14ac:dyDescent="0.25">
      <c r="A373" s="785" t="s">
        <v>358</v>
      </c>
      <c r="B373" s="986">
        <f>SUM(C373:D373)</f>
        <v>0</v>
      </c>
      <c r="C373" s="987">
        <f>SUM(E373,G373,I373,K373,M373,O373,Q373,S373,U373,W373,Y373,AA373,AC373,AE373,AG373,AI373,AK373)</f>
        <v>0</v>
      </c>
      <c r="D373" s="708">
        <f>SUM(F373,H373,J373,L373,N373,P373,R373,T373,V373,X373,Z373,AB373,AD373,AF373,AH373,AJ373,AL373)</f>
        <v>0</v>
      </c>
      <c r="E373" s="30"/>
      <c r="F373" s="37"/>
      <c r="G373" s="30"/>
      <c r="H373" s="37"/>
      <c r="I373" s="30"/>
      <c r="J373" s="37"/>
      <c r="K373" s="30"/>
      <c r="L373" s="37"/>
      <c r="M373" s="30"/>
      <c r="N373" s="37"/>
      <c r="O373" s="30"/>
      <c r="P373" s="37"/>
      <c r="Q373" s="30"/>
      <c r="R373" s="37"/>
      <c r="S373" s="30"/>
      <c r="T373" s="37"/>
      <c r="U373" s="30"/>
      <c r="V373" s="37"/>
      <c r="W373" s="30"/>
      <c r="X373" s="37"/>
      <c r="Y373" s="30"/>
      <c r="Z373" s="37"/>
      <c r="AA373" s="30"/>
      <c r="AB373" s="37"/>
      <c r="AC373" s="30"/>
      <c r="AD373" s="37"/>
      <c r="AE373" s="30"/>
      <c r="AF373" s="37"/>
      <c r="AG373" s="30"/>
      <c r="AH373" s="37"/>
      <c r="AI373" s="30"/>
      <c r="AJ373" s="37"/>
      <c r="AK373" s="30"/>
      <c r="AL373" s="220"/>
      <c r="AM373" s="570"/>
      <c r="AN373" s="71"/>
      <c r="AO373" s="71"/>
      <c r="AP373" s="446"/>
      <c r="AQ373" s="571"/>
      <c r="AR373" s="35"/>
      <c r="AS373" s="37"/>
      <c r="AT373" t="str">
        <f>CA373&amp;CB373</f>
        <v/>
      </c>
      <c r="CA373" s="18" t="str">
        <f>IF(AND(B373&gt;0,AR373="")," * No olvide digitar la variable Pueblos originarios. Digite Cero si no tiene.",IF(AR373&gt;B373," * La variable Pueblos originarios No puede ser mayor al Total.",""))</f>
        <v/>
      </c>
      <c r="CB373" s="18" t="str">
        <f>IF(AND(B373&gt;0,AS373="")," * No olvide digitar la variable Migrantes. Digite Cero si no tiene.",IF(AS373&gt;B373," * La variable Migrantes No puede ser mayor al Total.",""))</f>
        <v/>
      </c>
      <c r="CO373" s="69">
        <f>IF(AND(B373&gt;0,AR373=""),1,IF(AR373&gt;B373,1,0))</f>
        <v>0</v>
      </c>
      <c r="CP373" s="69">
        <f>IF(AND(B373&gt;0,AS373=""),1,IF(AS373&gt;B373,1,0))</f>
        <v>0</v>
      </c>
    </row>
    <row r="374" spans="1:94" x14ac:dyDescent="0.25">
      <c r="A374" s="990" t="s">
        <v>359</v>
      </c>
      <c r="B374" s="991"/>
      <c r="C374" s="992"/>
      <c r="D374" s="980"/>
      <c r="E374" s="978"/>
      <c r="F374" s="981"/>
      <c r="G374" s="978"/>
      <c r="H374" s="981"/>
      <c r="I374" s="978"/>
      <c r="J374" s="981"/>
      <c r="K374" s="978"/>
      <c r="L374" s="981"/>
      <c r="M374" s="978"/>
      <c r="N374" s="981"/>
      <c r="O374" s="978"/>
      <c r="P374" s="981"/>
      <c r="Q374" s="978"/>
      <c r="R374" s="981"/>
      <c r="S374" s="978"/>
      <c r="T374" s="981"/>
      <c r="U374" s="978"/>
      <c r="V374" s="981"/>
      <c r="W374" s="978"/>
      <c r="X374" s="981"/>
      <c r="Y374" s="978"/>
      <c r="Z374" s="981"/>
      <c r="AA374" s="978"/>
      <c r="AB374" s="981"/>
      <c r="AC374" s="978"/>
      <c r="AD374" s="981"/>
      <c r="AE374" s="978"/>
      <c r="AF374" s="981"/>
      <c r="AG374" s="978"/>
      <c r="AH374" s="981"/>
      <c r="AI374" s="978"/>
      <c r="AJ374" s="981"/>
      <c r="AK374" s="978"/>
      <c r="AL374" s="982"/>
      <c r="AM374" s="983"/>
      <c r="AN374" s="984"/>
      <c r="AO374" s="984"/>
      <c r="AP374" s="981"/>
      <c r="AQ374" s="985"/>
      <c r="AR374" s="983"/>
      <c r="AS374" s="981"/>
      <c r="CA374" s="438"/>
      <c r="CB374" s="438"/>
      <c r="CO374" s="575"/>
      <c r="CP374" s="575"/>
    </row>
    <row r="375" spans="1:94" ht="21" x14ac:dyDescent="0.25">
      <c r="A375" s="563" t="s">
        <v>360</v>
      </c>
      <c r="B375" s="576">
        <f t="shared" si="245"/>
        <v>0</v>
      </c>
      <c r="C375" s="577">
        <f t="shared" si="246"/>
        <v>0</v>
      </c>
      <c r="D375" s="251">
        <f t="shared" si="246"/>
        <v>0</v>
      </c>
      <c r="E375" s="45"/>
      <c r="F375" s="48"/>
      <c r="G375" s="45"/>
      <c r="H375" s="48"/>
      <c r="I375" s="45"/>
      <c r="J375" s="48"/>
      <c r="K375" s="45"/>
      <c r="L375" s="48"/>
      <c r="M375" s="45"/>
      <c r="N375" s="48"/>
      <c r="O375" s="45"/>
      <c r="P375" s="48"/>
      <c r="Q375" s="45"/>
      <c r="R375" s="48"/>
      <c r="S375" s="45"/>
      <c r="T375" s="48"/>
      <c r="U375" s="45"/>
      <c r="V375" s="48"/>
      <c r="W375" s="45"/>
      <c r="X375" s="48"/>
      <c r="Y375" s="45"/>
      <c r="Z375" s="48"/>
      <c r="AA375" s="45"/>
      <c r="AB375" s="48"/>
      <c r="AC375" s="45"/>
      <c r="AD375" s="48"/>
      <c r="AE375" s="45"/>
      <c r="AF375" s="48"/>
      <c r="AG375" s="45"/>
      <c r="AH375" s="48"/>
      <c r="AI375" s="45"/>
      <c r="AJ375" s="48"/>
      <c r="AK375" s="45"/>
      <c r="AL375" s="286"/>
      <c r="AM375" s="578"/>
      <c r="AN375" s="103"/>
      <c r="AO375" s="103"/>
      <c r="AP375" s="474"/>
      <c r="AQ375" s="579"/>
      <c r="AR375" s="105"/>
      <c r="AS375" s="48"/>
      <c r="AT375" t="str">
        <f t="shared" ref="AT375:AT376" si="247">CA375&amp;CB375</f>
        <v/>
      </c>
      <c r="CA375" s="18" t="str">
        <f t="shared" ref="CA375:CA389" si="248">IF(AND(B375&gt;0,AR375="")," * No olvide digitar la variable Pueblos originarios. Digite Cero si no tiene.",IF(AR375&gt;B375," * La variable Pueblos originarios No puede ser mayor al Total.",""))</f>
        <v/>
      </c>
      <c r="CB375" s="18" t="str">
        <f t="shared" ref="CB375:CB389" si="249">IF(AND(B375&gt;0,AS375="")," * No olvide digitar la variable Migrantes. Digite Cero si no tiene.",IF(AS375&gt;B375," * La variable Migrantes No puede ser mayor al Total.",""))</f>
        <v/>
      </c>
      <c r="CO375" s="69">
        <f>IF(AND(B375&gt;0,AR375=""),1,IF(AR375&gt;B375,1,0))</f>
        <v>0</v>
      </c>
      <c r="CP375" s="69">
        <f t="shared" ref="CP375:CP389" si="250">IF(AND(B375&gt;0,AS375=""),1,IF(AS375&gt;B375,1,0))</f>
        <v>0</v>
      </c>
    </row>
    <row r="376" spans="1:94" ht="21" x14ac:dyDescent="0.25">
      <c r="A376" s="580" t="s">
        <v>361</v>
      </c>
      <c r="B376" s="581">
        <f t="shared" si="245"/>
        <v>0</v>
      </c>
      <c r="C376" s="582">
        <f t="shared" si="246"/>
        <v>0</v>
      </c>
      <c r="D376" s="258">
        <f t="shared" si="246"/>
        <v>0</v>
      </c>
      <c r="E376" s="770"/>
      <c r="F376" s="52"/>
      <c r="G376" s="49"/>
      <c r="H376" s="52"/>
      <c r="I376" s="49"/>
      <c r="J376" s="52"/>
      <c r="K376" s="49"/>
      <c r="L376" s="52"/>
      <c r="M376" s="49"/>
      <c r="N376" s="52"/>
      <c r="O376" s="49"/>
      <c r="P376" s="52"/>
      <c r="Q376" s="49"/>
      <c r="R376" s="52"/>
      <c r="S376" s="49"/>
      <c r="T376" s="52"/>
      <c r="U376" s="49"/>
      <c r="V376" s="52"/>
      <c r="W376" s="49"/>
      <c r="X376" s="52"/>
      <c r="Y376" s="49"/>
      <c r="Z376" s="52"/>
      <c r="AA376" s="49"/>
      <c r="AB376" s="52"/>
      <c r="AC376" s="49"/>
      <c r="AD376" s="52"/>
      <c r="AE376" s="49"/>
      <c r="AF376" s="52"/>
      <c r="AG376" s="49"/>
      <c r="AH376" s="52"/>
      <c r="AI376" s="49"/>
      <c r="AJ376" s="52"/>
      <c r="AK376" s="49"/>
      <c r="AL376" s="264"/>
      <c r="AM376" s="583"/>
      <c r="AN376" s="584"/>
      <c r="AO376" s="584"/>
      <c r="AP376" s="443"/>
      <c r="AQ376" s="585"/>
      <c r="AR376" s="254"/>
      <c r="AS376" s="52"/>
      <c r="AT376" t="str">
        <f t="shared" si="247"/>
        <v/>
      </c>
      <c r="CA376" s="18" t="str">
        <f t="shared" si="248"/>
        <v/>
      </c>
      <c r="CB376" s="18" t="str">
        <f t="shared" si="249"/>
        <v/>
      </c>
      <c r="CO376" s="69">
        <f t="shared" ref="CO376:CO389" si="251">IF(AND(B376&gt;0,AR376=""),1,IF(AR376&gt;B376,1,0))</f>
        <v>0</v>
      </c>
      <c r="CP376" s="69">
        <f t="shared" si="250"/>
        <v>0</v>
      </c>
    </row>
    <row r="377" spans="1:94" x14ac:dyDescent="0.25">
      <c r="A377" s="977" t="s">
        <v>362</v>
      </c>
      <c r="B377" s="991"/>
      <c r="C377" s="992"/>
      <c r="D377" s="980"/>
      <c r="E377" s="978"/>
      <c r="F377" s="981"/>
      <c r="G377" s="978"/>
      <c r="H377" s="981"/>
      <c r="I377" s="978"/>
      <c r="J377" s="981"/>
      <c r="K377" s="978"/>
      <c r="L377" s="981"/>
      <c r="M377" s="978"/>
      <c r="N377" s="981"/>
      <c r="O377" s="978"/>
      <c r="P377" s="981"/>
      <c r="Q377" s="978"/>
      <c r="R377" s="981"/>
      <c r="S377" s="978"/>
      <c r="T377" s="981"/>
      <c r="U377" s="978"/>
      <c r="V377" s="981"/>
      <c r="W377" s="978"/>
      <c r="X377" s="981"/>
      <c r="Y377" s="978"/>
      <c r="Z377" s="981"/>
      <c r="AA377" s="978"/>
      <c r="AB377" s="981"/>
      <c r="AC377" s="978"/>
      <c r="AD377" s="981"/>
      <c r="AE377" s="978"/>
      <c r="AF377" s="981"/>
      <c r="AG377" s="978"/>
      <c r="AH377" s="981"/>
      <c r="AI377" s="978"/>
      <c r="AJ377" s="981"/>
      <c r="AK377" s="978"/>
      <c r="AL377" s="982"/>
      <c r="AM377" s="983"/>
      <c r="AN377" s="984"/>
      <c r="AO377" s="984"/>
      <c r="AP377" s="981"/>
      <c r="AQ377" s="985"/>
      <c r="AR377" s="983"/>
      <c r="AS377" s="981"/>
      <c r="CA377" s="438"/>
      <c r="CB377" s="438"/>
      <c r="CO377" s="575"/>
      <c r="CP377" s="575"/>
    </row>
    <row r="378" spans="1:94" ht="21" x14ac:dyDescent="0.25">
      <c r="A378" s="563" t="s">
        <v>363</v>
      </c>
      <c r="B378" s="786">
        <f t="shared" si="245"/>
        <v>0</v>
      </c>
      <c r="C378" s="577">
        <f t="shared" si="246"/>
        <v>0</v>
      </c>
      <c r="D378" s="587">
        <f t="shared" si="246"/>
        <v>0</v>
      </c>
      <c r="E378" s="770"/>
      <c r="F378" s="85"/>
      <c r="G378" s="770"/>
      <c r="H378" s="85"/>
      <c r="I378" s="770"/>
      <c r="J378" s="85"/>
      <c r="K378" s="770"/>
      <c r="L378" s="85"/>
      <c r="M378" s="770"/>
      <c r="N378" s="85"/>
      <c r="O378" s="770"/>
      <c r="P378" s="85"/>
      <c r="Q378" s="770"/>
      <c r="R378" s="85"/>
      <c r="S378" s="770"/>
      <c r="T378" s="85"/>
      <c r="U378" s="770"/>
      <c r="V378" s="85"/>
      <c r="W378" s="770"/>
      <c r="X378" s="85"/>
      <c r="Y378" s="770"/>
      <c r="Z378" s="85"/>
      <c r="AA378" s="770"/>
      <c r="AB378" s="85"/>
      <c r="AC378" s="770"/>
      <c r="AD378" s="85"/>
      <c r="AE378" s="770"/>
      <c r="AF378" s="85"/>
      <c r="AG378" s="770"/>
      <c r="AH378" s="85"/>
      <c r="AI378" s="770"/>
      <c r="AJ378" s="85"/>
      <c r="AK378" s="770"/>
      <c r="AL378" s="469"/>
      <c r="AM378" s="588"/>
      <c r="AN378" s="82"/>
      <c r="AO378" s="82"/>
      <c r="AP378" s="389"/>
      <c r="AQ378" s="787"/>
      <c r="AR378" s="84"/>
      <c r="AS378" s="85"/>
      <c r="AT378" t="str">
        <f t="shared" ref="AT378:AT382" si="252">CA378&amp;CB378</f>
        <v/>
      </c>
      <c r="CA378" s="18" t="str">
        <f t="shared" si="248"/>
        <v/>
      </c>
      <c r="CB378" s="18" t="str">
        <f t="shared" si="249"/>
        <v/>
      </c>
      <c r="CO378" s="69">
        <f t="shared" si="251"/>
        <v>0</v>
      </c>
      <c r="CP378" s="69">
        <f t="shared" si="250"/>
        <v>0</v>
      </c>
    </row>
    <row r="379" spans="1:94" x14ac:dyDescent="0.25">
      <c r="A379" s="580" t="s">
        <v>364</v>
      </c>
      <c r="B379" s="581">
        <f t="shared" si="245"/>
        <v>0</v>
      </c>
      <c r="C379" s="582">
        <f t="shared" si="246"/>
        <v>0</v>
      </c>
      <c r="D379" s="258">
        <f t="shared" si="246"/>
        <v>0</v>
      </c>
      <c r="E379" s="49"/>
      <c r="F379" s="52"/>
      <c r="G379" s="49"/>
      <c r="H379" s="52"/>
      <c r="I379" s="49"/>
      <c r="J379" s="52"/>
      <c r="K379" s="49"/>
      <c r="L379" s="52"/>
      <c r="M379" s="49"/>
      <c r="N379" s="52"/>
      <c r="O379" s="49"/>
      <c r="P379" s="52"/>
      <c r="Q379" s="49"/>
      <c r="R379" s="52"/>
      <c r="S379" s="49"/>
      <c r="T379" s="52"/>
      <c r="U379" s="49"/>
      <c r="V379" s="52"/>
      <c r="W379" s="49"/>
      <c r="X379" s="52"/>
      <c r="Y379" s="49"/>
      <c r="Z379" s="52"/>
      <c r="AA379" s="49"/>
      <c r="AB379" s="52"/>
      <c r="AC379" s="49"/>
      <c r="AD379" s="52"/>
      <c r="AE379" s="49"/>
      <c r="AF379" s="52"/>
      <c r="AG379" s="49"/>
      <c r="AH379" s="52"/>
      <c r="AI379" s="49"/>
      <c r="AJ379" s="52"/>
      <c r="AK379" s="49"/>
      <c r="AL379" s="264"/>
      <c r="AM379" s="583"/>
      <c r="AN379" s="584"/>
      <c r="AO379" s="584"/>
      <c r="AP379" s="443"/>
      <c r="AQ379" s="585"/>
      <c r="AR379" s="254"/>
      <c r="AS379" s="52"/>
      <c r="AT379" t="str">
        <f t="shared" si="252"/>
        <v/>
      </c>
      <c r="CA379" s="18" t="str">
        <f t="shared" si="248"/>
        <v/>
      </c>
      <c r="CB379" s="18" t="str">
        <f t="shared" si="249"/>
        <v/>
      </c>
      <c r="CO379" s="69">
        <f t="shared" si="251"/>
        <v>0</v>
      </c>
      <c r="CP379" s="69">
        <f t="shared" si="250"/>
        <v>0</v>
      </c>
    </row>
    <row r="380" spans="1:94" x14ac:dyDescent="0.25">
      <c r="A380" s="590" t="s">
        <v>365</v>
      </c>
      <c r="B380" s="591">
        <f>SUM(C380:D380)</f>
        <v>0</v>
      </c>
      <c r="C380" s="592">
        <f>SUM(E380,G380,I380,K380,M380,O380,Q380,S380,U380,W380,Y380,AA380,AC380,AE380,AG380,AI380,AK380)</f>
        <v>0</v>
      </c>
      <c r="D380" s="212">
        <f>SUM(F380,H380,J380,L380,N380,P380,R380,T380,V380,X380,Z380,AB380,AD380,AF380,AH380,AJ380,AL380)</f>
        <v>0</v>
      </c>
      <c r="E380" s="22"/>
      <c r="F380" s="28"/>
      <c r="G380" s="22"/>
      <c r="H380" s="28"/>
      <c r="I380" s="22"/>
      <c r="J380" s="28"/>
      <c r="K380" s="22"/>
      <c r="L380" s="28"/>
      <c r="M380" s="22"/>
      <c r="N380" s="28"/>
      <c r="O380" s="22"/>
      <c r="P380" s="28"/>
      <c r="Q380" s="22"/>
      <c r="R380" s="28"/>
      <c r="S380" s="22"/>
      <c r="T380" s="28"/>
      <c r="U380" s="22"/>
      <c r="V380" s="28"/>
      <c r="W380" s="22"/>
      <c r="X380" s="28"/>
      <c r="Y380" s="22"/>
      <c r="Z380" s="28"/>
      <c r="AA380" s="22"/>
      <c r="AB380" s="28"/>
      <c r="AC380" s="22"/>
      <c r="AD380" s="28"/>
      <c r="AE380" s="22"/>
      <c r="AF380" s="28"/>
      <c r="AG380" s="22"/>
      <c r="AH380" s="28"/>
      <c r="AI380" s="22"/>
      <c r="AJ380" s="28"/>
      <c r="AK380" s="22"/>
      <c r="AL380" s="213"/>
      <c r="AM380" s="593"/>
      <c r="AN380" s="76"/>
      <c r="AO380" s="76"/>
      <c r="AP380" s="440"/>
      <c r="AQ380" s="594"/>
      <c r="AR380" s="27"/>
      <c r="AS380" s="28"/>
      <c r="AT380" t="str">
        <f t="shared" si="252"/>
        <v/>
      </c>
      <c r="CA380" s="18" t="str">
        <f t="shared" si="248"/>
        <v/>
      </c>
      <c r="CB380" s="18" t="str">
        <f t="shared" si="249"/>
        <v/>
      </c>
      <c r="CO380" s="69">
        <f t="shared" si="251"/>
        <v>0</v>
      </c>
      <c r="CP380" s="69">
        <f t="shared" si="250"/>
        <v>0</v>
      </c>
    </row>
    <row r="381" spans="1:94" x14ac:dyDescent="0.25">
      <c r="A381" s="785" t="s">
        <v>366</v>
      </c>
      <c r="B381" s="786">
        <f t="shared" si="245"/>
        <v>0</v>
      </c>
      <c r="C381" s="577">
        <f>SUM(E381,G381,I381,K381,M381,O381,Q381,S381,U381,W381,Y381,AA381,AC381,AE381,AG381,AI381,AK381)</f>
        <v>0</v>
      </c>
      <c r="D381" s="587">
        <f>SUM(F381,H381,J381,L381,N381,P381,R381,T381,V381,X381,Z381,AB381,AD381,AF381,AH381,AJ381,AL381)</f>
        <v>0</v>
      </c>
      <c r="E381" s="770"/>
      <c r="F381" s="85"/>
      <c r="G381" s="770"/>
      <c r="H381" s="85"/>
      <c r="I381" s="770"/>
      <c r="J381" s="85"/>
      <c r="K381" s="770"/>
      <c r="L381" s="85"/>
      <c r="M381" s="770"/>
      <c r="N381" s="85"/>
      <c r="O381" s="770"/>
      <c r="P381" s="85"/>
      <c r="Q381" s="770"/>
      <c r="R381" s="85"/>
      <c r="S381" s="770"/>
      <c r="T381" s="85"/>
      <c r="U381" s="770"/>
      <c r="V381" s="85"/>
      <c r="W381" s="770"/>
      <c r="X381" s="85"/>
      <c r="Y381" s="770"/>
      <c r="Z381" s="85"/>
      <c r="AA381" s="770"/>
      <c r="AB381" s="85"/>
      <c r="AC381" s="770"/>
      <c r="AD381" s="85"/>
      <c r="AE381" s="770"/>
      <c r="AF381" s="85"/>
      <c r="AG381" s="770"/>
      <c r="AH381" s="85"/>
      <c r="AI381" s="770"/>
      <c r="AJ381" s="85"/>
      <c r="AK381" s="770"/>
      <c r="AL381" s="469"/>
      <c r="AM381" s="588"/>
      <c r="AN381" s="82"/>
      <c r="AO381" s="82"/>
      <c r="AP381" s="389"/>
      <c r="AQ381" s="787"/>
      <c r="AR381" s="84"/>
      <c r="AS381" s="85"/>
      <c r="AT381" t="str">
        <f t="shared" si="252"/>
        <v/>
      </c>
      <c r="CA381" s="18" t="str">
        <f t="shared" si="248"/>
        <v/>
      </c>
      <c r="CB381" s="18" t="str">
        <f t="shared" si="249"/>
        <v/>
      </c>
      <c r="CO381" s="69">
        <f t="shared" si="251"/>
        <v>0</v>
      </c>
      <c r="CP381" s="69">
        <f t="shared" si="250"/>
        <v>0</v>
      </c>
    </row>
    <row r="382" spans="1:94" x14ac:dyDescent="0.25">
      <c r="A382" s="580" t="s">
        <v>367</v>
      </c>
      <c r="B382" s="581">
        <f t="shared" si="245"/>
        <v>0</v>
      </c>
      <c r="C382" s="582">
        <f t="shared" si="246"/>
        <v>0</v>
      </c>
      <c r="D382" s="258">
        <f t="shared" si="246"/>
        <v>0</v>
      </c>
      <c r="E382" s="49"/>
      <c r="F382" s="52"/>
      <c r="G382" s="49"/>
      <c r="H382" s="52"/>
      <c r="I382" s="49"/>
      <c r="J382" s="52"/>
      <c r="K382" s="49"/>
      <c r="L382" s="52"/>
      <c r="M382" s="49"/>
      <c r="N382" s="52"/>
      <c r="O382" s="49"/>
      <c r="P382" s="52"/>
      <c r="Q382" s="49"/>
      <c r="R382" s="52"/>
      <c r="S382" s="49"/>
      <c r="T382" s="52"/>
      <c r="U382" s="49"/>
      <c r="V382" s="52"/>
      <c r="W382" s="49"/>
      <c r="X382" s="52"/>
      <c r="Y382" s="49"/>
      <c r="Z382" s="52"/>
      <c r="AA382" s="49"/>
      <c r="AB382" s="52"/>
      <c r="AC382" s="49"/>
      <c r="AD382" s="52"/>
      <c r="AE382" s="49"/>
      <c r="AF382" s="52"/>
      <c r="AG382" s="49"/>
      <c r="AH382" s="52"/>
      <c r="AI382" s="49"/>
      <c r="AJ382" s="52"/>
      <c r="AK382" s="49"/>
      <c r="AL382" s="264"/>
      <c r="AM382" s="583"/>
      <c r="AN382" s="584"/>
      <c r="AO382" s="584"/>
      <c r="AP382" s="443"/>
      <c r="AQ382" s="585"/>
      <c r="AR382" s="254"/>
      <c r="AS382" s="52"/>
      <c r="AT382" t="str">
        <f t="shared" si="252"/>
        <v/>
      </c>
      <c r="CA382" s="18" t="str">
        <f t="shared" si="248"/>
        <v/>
      </c>
      <c r="CB382" s="18" t="str">
        <f t="shared" si="249"/>
        <v/>
      </c>
      <c r="CO382" s="69">
        <f t="shared" si="251"/>
        <v>0</v>
      </c>
      <c r="CP382" s="69">
        <f t="shared" si="250"/>
        <v>0</v>
      </c>
    </row>
    <row r="383" spans="1:94" x14ac:dyDescent="0.25">
      <c r="A383" s="990" t="s">
        <v>368</v>
      </c>
      <c r="B383" s="991"/>
      <c r="C383" s="992"/>
      <c r="D383" s="980"/>
      <c r="E383" s="978"/>
      <c r="F383" s="981"/>
      <c r="G383" s="978"/>
      <c r="H383" s="981"/>
      <c r="I383" s="978"/>
      <c r="J383" s="981"/>
      <c r="K383" s="978"/>
      <c r="L383" s="981"/>
      <c r="M383" s="978"/>
      <c r="N383" s="981"/>
      <c r="O383" s="978"/>
      <c r="P383" s="981"/>
      <c r="Q383" s="978"/>
      <c r="R383" s="981"/>
      <c r="S383" s="978"/>
      <c r="T383" s="981"/>
      <c r="U383" s="978"/>
      <c r="V383" s="981"/>
      <c r="W383" s="978"/>
      <c r="X383" s="981"/>
      <c r="Y383" s="978"/>
      <c r="Z383" s="981"/>
      <c r="AA383" s="978"/>
      <c r="AB383" s="981"/>
      <c r="AC383" s="978"/>
      <c r="AD383" s="981"/>
      <c r="AE383" s="978"/>
      <c r="AF383" s="981"/>
      <c r="AG383" s="978"/>
      <c r="AH383" s="981"/>
      <c r="AI383" s="978"/>
      <c r="AJ383" s="981"/>
      <c r="AK383" s="978"/>
      <c r="AL383" s="982"/>
      <c r="AM383" s="983"/>
      <c r="AN383" s="984"/>
      <c r="AO383" s="984"/>
      <c r="AP383" s="981"/>
      <c r="AQ383" s="985"/>
      <c r="AR383" s="983"/>
      <c r="AS383" s="981"/>
      <c r="CA383" s="438"/>
      <c r="CB383" s="438"/>
      <c r="CO383" s="575"/>
      <c r="CP383" s="575"/>
    </row>
    <row r="384" spans="1:94" x14ac:dyDescent="0.25">
      <c r="A384" s="993" t="s">
        <v>369</v>
      </c>
      <c r="B384" s="994">
        <f t="shared" ref="B384:B389" si="253">SUM(C384:D384)</f>
        <v>0</v>
      </c>
      <c r="C384" s="995">
        <f t="shared" ref="C384:D389" si="254">SUM(E384,G384,I384,K384,M384,O384,Q384,S384,U384,W384,Y384,AA384,AC384,AE384,AG384,AI384,AK384)</f>
        <v>0</v>
      </c>
      <c r="D384" s="708">
        <f t="shared" si="254"/>
        <v>0</v>
      </c>
      <c r="E384" s="865"/>
      <c r="F384" s="866"/>
      <c r="G384" s="865"/>
      <c r="H384" s="866"/>
      <c r="I384" s="865"/>
      <c r="J384" s="866"/>
      <c r="K384" s="865"/>
      <c r="L384" s="866"/>
      <c r="M384" s="865"/>
      <c r="N384" s="866"/>
      <c r="O384" s="865"/>
      <c r="P384" s="866"/>
      <c r="Q384" s="865"/>
      <c r="R384" s="866"/>
      <c r="S384" s="865"/>
      <c r="T384" s="866"/>
      <c r="U384" s="865"/>
      <c r="V384" s="866"/>
      <c r="W384" s="865"/>
      <c r="X384" s="866"/>
      <c r="Y384" s="865"/>
      <c r="Z384" s="866"/>
      <c r="AA384" s="865"/>
      <c r="AB384" s="866"/>
      <c r="AC384" s="865"/>
      <c r="AD384" s="866"/>
      <c r="AE384" s="865"/>
      <c r="AF384" s="866"/>
      <c r="AG384" s="865"/>
      <c r="AH384" s="866"/>
      <c r="AI384" s="865"/>
      <c r="AJ384" s="866"/>
      <c r="AK384" s="865"/>
      <c r="AL384" s="869"/>
      <c r="AM384" s="988"/>
      <c r="AN384" s="707"/>
      <c r="AO384" s="707"/>
      <c r="AP384" s="901"/>
      <c r="AQ384" s="989"/>
      <c r="AR384" s="868"/>
      <c r="AS384" s="866"/>
      <c r="AT384" t="str">
        <f t="shared" ref="AT384:AT389" si="255">CA384&amp;CB384</f>
        <v/>
      </c>
      <c r="CA384" s="18" t="str">
        <f t="shared" si="248"/>
        <v/>
      </c>
      <c r="CB384" s="18" t="str">
        <f t="shared" si="249"/>
        <v/>
      </c>
      <c r="CO384" s="69">
        <f t="shared" si="251"/>
        <v>0</v>
      </c>
      <c r="CP384" s="69">
        <f t="shared" si="250"/>
        <v>0</v>
      </c>
    </row>
    <row r="385" spans="1:94" x14ac:dyDescent="0.25">
      <c r="A385" s="590" t="s">
        <v>370</v>
      </c>
      <c r="B385" s="591">
        <f t="shared" si="253"/>
        <v>0</v>
      </c>
      <c r="C385" s="592">
        <f t="shared" si="254"/>
        <v>0</v>
      </c>
      <c r="D385" s="212">
        <f t="shared" si="254"/>
        <v>0</v>
      </c>
      <c r="E385" s="22"/>
      <c r="F385" s="28"/>
      <c r="G385" s="22"/>
      <c r="H385" s="28"/>
      <c r="I385" s="22"/>
      <c r="J385" s="28"/>
      <c r="K385" s="22"/>
      <c r="L385" s="28"/>
      <c r="M385" s="22"/>
      <c r="N385" s="28"/>
      <c r="O385" s="22"/>
      <c r="P385" s="28"/>
      <c r="Q385" s="22"/>
      <c r="R385" s="28"/>
      <c r="S385" s="22"/>
      <c r="T385" s="28"/>
      <c r="U385" s="22"/>
      <c r="V385" s="28"/>
      <c r="W385" s="22"/>
      <c r="X385" s="28"/>
      <c r="Y385" s="22"/>
      <c r="Z385" s="28"/>
      <c r="AA385" s="22"/>
      <c r="AB385" s="28"/>
      <c r="AC385" s="22"/>
      <c r="AD385" s="28"/>
      <c r="AE385" s="22"/>
      <c r="AF385" s="28"/>
      <c r="AG385" s="22"/>
      <c r="AH385" s="28"/>
      <c r="AI385" s="22"/>
      <c r="AJ385" s="28"/>
      <c r="AK385" s="22"/>
      <c r="AL385" s="213"/>
      <c r="AM385" s="593"/>
      <c r="AN385" s="76"/>
      <c r="AO385" s="76"/>
      <c r="AP385" s="440"/>
      <c r="AQ385" s="594"/>
      <c r="AR385" s="27"/>
      <c r="AS385" s="28"/>
      <c r="AT385" t="str">
        <f t="shared" si="255"/>
        <v/>
      </c>
      <c r="CA385" s="18" t="str">
        <f t="shared" si="248"/>
        <v/>
      </c>
      <c r="CB385" s="18" t="str">
        <f t="shared" si="249"/>
        <v/>
      </c>
      <c r="CO385" s="69">
        <f t="shared" si="251"/>
        <v>0</v>
      </c>
      <c r="CP385" s="69">
        <f t="shared" si="250"/>
        <v>0</v>
      </c>
    </row>
    <row r="386" spans="1:94" x14ac:dyDescent="0.25">
      <c r="A386" s="590" t="s">
        <v>371</v>
      </c>
      <c r="B386" s="591">
        <f t="shared" si="253"/>
        <v>0</v>
      </c>
      <c r="C386" s="592">
        <f t="shared" si="254"/>
        <v>0</v>
      </c>
      <c r="D386" s="212">
        <f t="shared" si="254"/>
        <v>0</v>
      </c>
      <c r="E386" s="22"/>
      <c r="F386" s="28"/>
      <c r="G386" s="22"/>
      <c r="H386" s="28"/>
      <c r="I386" s="22"/>
      <c r="J386" s="28"/>
      <c r="K386" s="22"/>
      <c r="L386" s="28"/>
      <c r="M386" s="22"/>
      <c r="N386" s="28"/>
      <c r="O386" s="22"/>
      <c r="P386" s="28"/>
      <c r="Q386" s="22"/>
      <c r="R386" s="28"/>
      <c r="S386" s="22"/>
      <c r="T386" s="28"/>
      <c r="U386" s="22"/>
      <c r="V386" s="28"/>
      <c r="W386" s="22"/>
      <c r="X386" s="28"/>
      <c r="Y386" s="22"/>
      <c r="Z386" s="28"/>
      <c r="AA386" s="22"/>
      <c r="AB386" s="28"/>
      <c r="AC386" s="22"/>
      <c r="AD386" s="28"/>
      <c r="AE386" s="22"/>
      <c r="AF386" s="28"/>
      <c r="AG386" s="22"/>
      <c r="AH386" s="28"/>
      <c r="AI386" s="22"/>
      <c r="AJ386" s="28"/>
      <c r="AK386" s="22"/>
      <c r="AL386" s="213"/>
      <c r="AM386" s="593"/>
      <c r="AN386" s="76"/>
      <c r="AO386" s="76"/>
      <c r="AP386" s="440"/>
      <c r="AQ386" s="594"/>
      <c r="AR386" s="27"/>
      <c r="AS386" s="28"/>
      <c r="AT386" t="str">
        <f t="shared" si="255"/>
        <v/>
      </c>
      <c r="CA386" s="18" t="str">
        <f t="shared" si="248"/>
        <v/>
      </c>
      <c r="CB386" s="18" t="str">
        <f t="shared" si="249"/>
        <v/>
      </c>
      <c r="CO386" s="69">
        <f t="shared" si="251"/>
        <v>0</v>
      </c>
      <c r="CP386" s="69">
        <f t="shared" si="250"/>
        <v>0</v>
      </c>
    </row>
    <row r="387" spans="1:94" x14ac:dyDescent="0.25">
      <c r="A387" s="590" t="s">
        <v>365</v>
      </c>
      <c r="B387" s="591">
        <f t="shared" si="253"/>
        <v>0</v>
      </c>
      <c r="C387" s="592">
        <f t="shared" si="254"/>
        <v>0</v>
      </c>
      <c r="D387" s="212">
        <f t="shared" si="254"/>
        <v>0</v>
      </c>
      <c r="E387" s="22"/>
      <c r="F387" s="28"/>
      <c r="G387" s="22"/>
      <c r="H387" s="28"/>
      <c r="I387" s="22"/>
      <c r="J387" s="28"/>
      <c r="K387" s="22"/>
      <c r="L387" s="28"/>
      <c r="M387" s="22"/>
      <c r="N387" s="28"/>
      <c r="O387" s="22"/>
      <c r="P387" s="28"/>
      <c r="Q387" s="22"/>
      <c r="R387" s="28"/>
      <c r="S387" s="22"/>
      <c r="T387" s="28"/>
      <c r="U387" s="22"/>
      <c r="V387" s="28"/>
      <c r="W387" s="22"/>
      <c r="X387" s="28"/>
      <c r="Y387" s="22"/>
      <c r="Z387" s="28"/>
      <c r="AA387" s="22"/>
      <c r="AB387" s="28"/>
      <c r="AC387" s="22"/>
      <c r="AD387" s="28"/>
      <c r="AE387" s="22"/>
      <c r="AF387" s="28"/>
      <c r="AG387" s="22"/>
      <c r="AH387" s="28"/>
      <c r="AI387" s="22"/>
      <c r="AJ387" s="28"/>
      <c r="AK387" s="22"/>
      <c r="AL387" s="213"/>
      <c r="AM387" s="593"/>
      <c r="AN387" s="76"/>
      <c r="AO387" s="76"/>
      <c r="AP387" s="440"/>
      <c r="AQ387" s="594"/>
      <c r="AR387" s="27"/>
      <c r="AS387" s="28"/>
      <c r="AT387" t="str">
        <f t="shared" si="255"/>
        <v/>
      </c>
      <c r="CA387" s="18" t="str">
        <f t="shared" si="248"/>
        <v/>
      </c>
      <c r="CB387" s="18" t="str">
        <f t="shared" si="249"/>
        <v/>
      </c>
      <c r="CO387" s="69">
        <f t="shared" si="251"/>
        <v>0</v>
      </c>
      <c r="CP387" s="69">
        <f t="shared" si="250"/>
        <v>0</v>
      </c>
    </row>
    <row r="388" spans="1:94" ht="21" x14ac:dyDescent="0.25">
      <c r="A388" s="590" t="s">
        <v>372</v>
      </c>
      <c r="B388" s="591">
        <f t="shared" si="253"/>
        <v>0</v>
      </c>
      <c r="C388" s="592">
        <f t="shared" si="254"/>
        <v>0</v>
      </c>
      <c r="D388" s="212">
        <f t="shared" si="254"/>
        <v>0</v>
      </c>
      <c r="E388" s="22"/>
      <c r="F388" s="28"/>
      <c r="G388" s="22"/>
      <c r="H388" s="28"/>
      <c r="I388" s="22"/>
      <c r="J388" s="28"/>
      <c r="K388" s="22"/>
      <c r="L388" s="28"/>
      <c r="M388" s="22"/>
      <c r="N388" s="28"/>
      <c r="O388" s="22"/>
      <c r="P388" s="28"/>
      <c r="Q388" s="22"/>
      <c r="R388" s="28"/>
      <c r="S388" s="22"/>
      <c r="T388" s="28"/>
      <c r="U388" s="22"/>
      <c r="V388" s="28"/>
      <c r="W388" s="22"/>
      <c r="X388" s="28"/>
      <c r="Y388" s="22"/>
      <c r="Z388" s="28"/>
      <c r="AA388" s="22"/>
      <c r="AB388" s="28"/>
      <c r="AC388" s="22"/>
      <c r="AD388" s="28"/>
      <c r="AE388" s="22"/>
      <c r="AF388" s="28"/>
      <c r="AG388" s="22"/>
      <c r="AH388" s="28"/>
      <c r="AI388" s="22"/>
      <c r="AJ388" s="28"/>
      <c r="AK388" s="22"/>
      <c r="AL388" s="213"/>
      <c r="AM388" s="593"/>
      <c r="AN388" s="76"/>
      <c r="AO388" s="76"/>
      <c r="AP388" s="440"/>
      <c r="AQ388" s="594"/>
      <c r="AR388" s="27"/>
      <c r="AS388" s="28"/>
      <c r="AT388" t="str">
        <f t="shared" si="255"/>
        <v/>
      </c>
      <c r="CA388" s="18" t="str">
        <f t="shared" si="248"/>
        <v/>
      </c>
      <c r="CB388" s="18" t="str">
        <f t="shared" si="249"/>
        <v/>
      </c>
      <c r="CO388" s="69">
        <f t="shared" si="251"/>
        <v>0</v>
      </c>
      <c r="CP388" s="69">
        <f t="shared" si="250"/>
        <v>0</v>
      </c>
    </row>
    <row r="389" spans="1:94" x14ac:dyDescent="0.25">
      <c r="A389" s="598" t="s">
        <v>373</v>
      </c>
      <c r="B389" s="599">
        <f t="shared" si="253"/>
        <v>0</v>
      </c>
      <c r="C389" s="600">
        <f t="shared" si="254"/>
        <v>0</v>
      </c>
      <c r="D389" s="219">
        <f t="shared" si="254"/>
        <v>0</v>
      </c>
      <c r="E389" s="30"/>
      <c r="F389" s="37"/>
      <c r="G389" s="30"/>
      <c r="H389" s="37"/>
      <c r="I389" s="30"/>
      <c r="J389" s="37"/>
      <c r="K389" s="30"/>
      <c r="L389" s="37"/>
      <c r="M389" s="30"/>
      <c r="N389" s="37"/>
      <c r="O389" s="30"/>
      <c r="P389" s="37"/>
      <c r="Q389" s="30"/>
      <c r="R389" s="37"/>
      <c r="S389" s="30"/>
      <c r="T389" s="37"/>
      <c r="U389" s="30"/>
      <c r="V389" s="37"/>
      <c r="W389" s="30"/>
      <c r="X389" s="37"/>
      <c r="Y389" s="30"/>
      <c r="Z389" s="37"/>
      <c r="AA389" s="30"/>
      <c r="AB389" s="37"/>
      <c r="AC389" s="30"/>
      <c r="AD389" s="37"/>
      <c r="AE389" s="30"/>
      <c r="AF389" s="37"/>
      <c r="AG389" s="30"/>
      <c r="AH389" s="37"/>
      <c r="AI389" s="30"/>
      <c r="AJ389" s="37"/>
      <c r="AK389" s="30"/>
      <c r="AL389" s="220"/>
      <c r="AM389" s="570"/>
      <c r="AN389" s="71"/>
      <c r="AO389" s="71"/>
      <c r="AP389" s="446"/>
      <c r="AQ389" s="571"/>
      <c r="AR389" s="35"/>
      <c r="AS389" s="37"/>
      <c r="AT389" t="str">
        <f t="shared" si="255"/>
        <v/>
      </c>
      <c r="CA389" s="18" t="str">
        <f t="shared" si="248"/>
        <v/>
      </c>
      <c r="CB389" s="18" t="str">
        <f t="shared" si="249"/>
        <v/>
      </c>
      <c r="CO389" s="69">
        <f t="shared" si="251"/>
        <v>0</v>
      </c>
      <c r="CP389" s="69">
        <f t="shared" si="250"/>
        <v>0</v>
      </c>
    </row>
    <row r="390" spans="1:94" x14ac:dyDescent="0.25">
      <c r="A390" s="3433" t="s">
        <v>374</v>
      </c>
      <c r="B390" s="3434"/>
      <c r="C390" s="3434"/>
      <c r="D390" s="3434"/>
      <c r="E390" s="3434"/>
      <c r="F390" s="3434"/>
      <c r="G390" s="3434"/>
      <c r="H390" s="3434"/>
      <c r="I390" s="3434"/>
      <c r="J390" s="3434"/>
      <c r="K390" s="3434"/>
      <c r="L390" s="3434"/>
    </row>
    <row r="391" spans="1:94" ht="15" customHeight="1" x14ac:dyDescent="0.25">
      <c r="A391" s="3423" t="s">
        <v>345</v>
      </c>
      <c r="B391" s="3376" t="s">
        <v>91</v>
      </c>
      <c r="C391" s="3372" t="s">
        <v>5</v>
      </c>
      <c r="D391" s="3370"/>
      <c r="E391" s="3370"/>
      <c r="F391" s="3370"/>
      <c r="G391" s="3370"/>
      <c r="H391" s="3373"/>
      <c r="I391" s="3387" t="s">
        <v>375</v>
      </c>
      <c r="J391" s="3373"/>
      <c r="K391" s="3004" t="s">
        <v>287</v>
      </c>
      <c r="L391" s="3108" t="s">
        <v>272</v>
      </c>
      <c r="M391" s="3260" t="s">
        <v>376</v>
      </c>
      <c r="N391" s="3261"/>
      <c r="O391" s="3261"/>
      <c r="P391" s="3261"/>
      <c r="Q391" s="3261"/>
      <c r="R391" s="3262"/>
      <c r="S391" s="3435" t="s">
        <v>377</v>
      </c>
      <c r="T391" s="3435"/>
      <c r="U391" s="3436"/>
    </row>
    <row r="392" spans="1:94" ht="15" customHeight="1" x14ac:dyDescent="0.25">
      <c r="A392" s="3424"/>
      <c r="B392" s="3343"/>
      <c r="C392" s="3372" t="s">
        <v>378</v>
      </c>
      <c r="D392" s="3370"/>
      <c r="E392" s="3371"/>
      <c r="F392" s="3372" t="s">
        <v>379</v>
      </c>
      <c r="G392" s="3370"/>
      <c r="H392" s="3373"/>
      <c r="I392" s="3368" t="s">
        <v>380</v>
      </c>
      <c r="J392" s="3137" t="s">
        <v>381</v>
      </c>
      <c r="K392" s="3258"/>
      <c r="L392" s="2994"/>
      <c r="M392" s="3124" t="s">
        <v>382</v>
      </c>
      <c r="N392" s="3259" t="s">
        <v>383</v>
      </c>
      <c r="O392" s="3401" t="s">
        <v>384</v>
      </c>
      <c r="P392" s="3109" t="s">
        <v>385</v>
      </c>
      <c r="Q392" s="3266" t="s">
        <v>386</v>
      </c>
      <c r="R392" s="3259" t="s">
        <v>387</v>
      </c>
      <c r="S392" s="3258" t="s">
        <v>388</v>
      </c>
      <c r="T392" s="3258" t="s">
        <v>389</v>
      </c>
      <c r="U392" s="2994" t="s">
        <v>390</v>
      </c>
    </row>
    <row r="393" spans="1:94" x14ac:dyDescent="0.25">
      <c r="A393" s="3243"/>
      <c r="B393" s="2996"/>
      <c r="C393" s="996" t="s">
        <v>391</v>
      </c>
      <c r="D393" s="919" t="s">
        <v>78</v>
      </c>
      <c r="E393" s="962" t="s">
        <v>392</v>
      </c>
      <c r="F393" s="996" t="s">
        <v>391</v>
      </c>
      <c r="G393" s="919" t="s">
        <v>78</v>
      </c>
      <c r="H393" s="997" t="s">
        <v>392</v>
      </c>
      <c r="I393" s="3001"/>
      <c r="J393" s="3421"/>
      <c r="K393" s="3419"/>
      <c r="L393" s="3404"/>
      <c r="M393" s="3124"/>
      <c r="N393" s="3265"/>
      <c r="O393" s="3019"/>
      <c r="P393" s="3405"/>
      <c r="Q393" s="2983"/>
      <c r="R393" s="3027"/>
      <c r="S393" s="3419"/>
      <c r="T393" s="3419"/>
      <c r="U393" s="3404"/>
    </row>
    <row r="394" spans="1:94" ht="21" x14ac:dyDescent="0.25">
      <c r="A394" s="788" t="s">
        <v>393</v>
      </c>
      <c r="B394" s="603">
        <f t="shared" ref="B394:B404" si="256">SUM(C394:H394)</f>
        <v>36</v>
      </c>
      <c r="C394" s="865">
        <v>0</v>
      </c>
      <c r="D394" s="914">
        <v>0</v>
      </c>
      <c r="E394" s="866">
        <v>0</v>
      </c>
      <c r="F394" s="865">
        <v>3</v>
      </c>
      <c r="G394" s="914">
        <v>33</v>
      </c>
      <c r="H394" s="701">
        <v>0</v>
      </c>
      <c r="I394" s="888">
        <v>36</v>
      </c>
      <c r="J394" s="956"/>
      <c r="K394" s="921">
        <v>0</v>
      </c>
      <c r="L394" s="867">
        <v>0</v>
      </c>
      <c r="M394" s="604"/>
      <c r="N394" s="605"/>
      <c r="O394" s="929"/>
      <c r="P394" s="953"/>
      <c r="Q394" s="984"/>
      <c r="R394" s="474"/>
      <c r="S394" s="929"/>
      <c r="T394" s="929"/>
      <c r="U394" s="901"/>
      <c r="V394" t="str">
        <f>CA394&amp;CB394</f>
        <v/>
      </c>
      <c r="CA394" s="18" t="str">
        <f>IF(AND(B394&gt;0,K394="")," * No olvide digitar la variable Niños, Niñas, Adolescentes y Jóvenes SENAME. Digite Cero si no tiene.",IF(K394&gt;B394," * La variable Niños, Niñas, Adolescentes y Jóvenes SENAME No puede ser mayor al Total.",""))</f>
        <v/>
      </c>
      <c r="CB394" s="18" t="str">
        <f>IF(AND(B394&gt;0,L394="")," * No olvide digitar la variable Niños, Niñas, Adolescentes y Jóvenes Mejor Niñez. Digite Cero si no tiene.",IF(L394&gt;B394," * La variable Niños, Niñas, Adolescentes y Jóvenes Mejor Niñez No puede ser mayor al Total.",""))</f>
        <v/>
      </c>
      <c r="CO394" s="69">
        <f>IF(AND($B394&gt;0,K394=""),1,IF(K394&gt;$B394,1,0))</f>
        <v>0</v>
      </c>
      <c r="CP394" s="69">
        <f>IF(AND($B394&gt;0,L394=""),1,IF(L394&gt;$B394,1,0))</f>
        <v>0</v>
      </c>
    </row>
    <row r="395" spans="1:94" x14ac:dyDescent="0.25">
      <c r="A395" s="998" t="s">
        <v>101</v>
      </c>
      <c r="B395" s="999">
        <f t="shared" si="256"/>
        <v>4</v>
      </c>
      <c r="C395" s="906">
        <f>SUM(C396:C398)</f>
        <v>0</v>
      </c>
      <c r="D395" s="1000">
        <f t="shared" ref="D395:E395" si="257">SUM(D396:D398)</f>
        <v>0</v>
      </c>
      <c r="E395" s="1000">
        <f t="shared" si="257"/>
        <v>0</v>
      </c>
      <c r="F395" s="906">
        <f>SUM(F396:F398)</f>
        <v>0</v>
      </c>
      <c r="G395" s="907">
        <f>SUM(G396:G398)</f>
        <v>4</v>
      </c>
      <c r="H395" s="1001">
        <f>SUM(H396:H398)</f>
        <v>0</v>
      </c>
      <c r="I395" s="298">
        <f>SUM(I396:I398)</f>
        <v>4</v>
      </c>
      <c r="J395" s="606"/>
      <c r="K395" s="1002">
        <f t="shared" ref="K395:U395" si="258">SUM(K396:K398)</f>
        <v>0</v>
      </c>
      <c r="L395" s="1003">
        <f t="shared" si="258"/>
        <v>0</v>
      </c>
      <c r="M395" s="608">
        <f t="shared" si="258"/>
        <v>0</v>
      </c>
      <c r="N395" s="1004">
        <f t="shared" si="258"/>
        <v>2</v>
      </c>
      <c r="O395" s="906">
        <f t="shared" si="258"/>
        <v>2</v>
      </c>
      <c r="P395" s="907">
        <f t="shared" si="258"/>
        <v>0</v>
      </c>
      <c r="Q395" s="1000">
        <f t="shared" si="258"/>
        <v>0</v>
      </c>
      <c r="R395" s="908">
        <f t="shared" si="258"/>
        <v>0</v>
      </c>
      <c r="S395" s="906">
        <f t="shared" si="258"/>
        <v>3</v>
      </c>
      <c r="T395" s="1000">
        <f t="shared" si="258"/>
        <v>0</v>
      </c>
      <c r="U395" s="908">
        <f t="shared" si="258"/>
        <v>0</v>
      </c>
    </row>
    <row r="396" spans="1:94" x14ac:dyDescent="0.25">
      <c r="A396" s="993" t="s">
        <v>394</v>
      </c>
      <c r="B396" s="1005">
        <f t="shared" si="256"/>
        <v>1</v>
      </c>
      <c r="C396" s="865">
        <v>0</v>
      </c>
      <c r="D396" s="914">
        <v>0</v>
      </c>
      <c r="E396" s="866">
        <v>0</v>
      </c>
      <c r="F396" s="865"/>
      <c r="G396" s="699">
        <v>1</v>
      </c>
      <c r="H396" s="869"/>
      <c r="I396" s="868">
        <v>1</v>
      </c>
      <c r="J396" s="954"/>
      <c r="K396" s="914">
        <v>0</v>
      </c>
      <c r="L396" s="866">
        <v>0</v>
      </c>
      <c r="M396" s="865"/>
      <c r="N396" s="866"/>
      <c r="O396" s="865">
        <v>1</v>
      </c>
      <c r="P396" s="699"/>
      <c r="Q396" s="914">
        <v>0</v>
      </c>
      <c r="R396" s="866">
        <v>0</v>
      </c>
      <c r="S396" s="865">
        <v>0</v>
      </c>
      <c r="T396" s="914">
        <v>0</v>
      </c>
      <c r="U396" s="866">
        <v>0</v>
      </c>
      <c r="V396" t="str">
        <f t="shared" ref="V396:V404" si="259">CA396&amp;CB396</f>
        <v/>
      </c>
      <c r="CA396" s="18" t="str">
        <f>IF(AND(B396&gt;0,K396="")," * No olvide digitar la variable Niños, Niñas, Adolescentes y Jóvenes SENAME. Digite Cero si no tiene.",IF(K396&gt;B396," * La variable Niños, Niñas, Adolescentes y Jóvenes SENAME No puede ser mayor al Total.",""))</f>
        <v/>
      </c>
      <c r="CB396" s="18" t="str">
        <f>IF(AND(B396&gt;0,L396="")," * No olvide digitar la variable Niños, Niñas, Adolescentes y Jóvenes Mejor Niñez. Digite Cero si no tiene.",IF(L396&gt;B396," * La variable Niños, Niñas, Adolescentes y Jóvenes Mejor Niñez No puede ser mayor al Total.",""))</f>
        <v/>
      </c>
      <c r="CO396" s="69">
        <f t="shared" ref="CO396:CP398" si="260">IF(AND($B396&gt;0,K396=""),1,IF(K396&gt;$B396,1,0))</f>
        <v>0</v>
      </c>
      <c r="CP396" s="69">
        <f>IF(AND($B396&gt;0,L396=""),1,IF(L396&gt;$B396,1,0))</f>
        <v>0</v>
      </c>
    </row>
    <row r="397" spans="1:94" x14ac:dyDescent="0.25">
      <c r="A397" s="590" t="s">
        <v>395</v>
      </c>
      <c r="B397" s="610">
        <f t="shared" si="256"/>
        <v>2</v>
      </c>
      <c r="C397" s="22">
        <v>0</v>
      </c>
      <c r="D397" s="23">
        <v>0</v>
      </c>
      <c r="E397" s="28">
        <v>0</v>
      </c>
      <c r="F397" s="22"/>
      <c r="G397" s="23">
        <v>2</v>
      </c>
      <c r="H397" s="213"/>
      <c r="I397" s="27">
        <v>2</v>
      </c>
      <c r="J397" s="611"/>
      <c r="K397" s="23">
        <v>0</v>
      </c>
      <c r="L397" s="28">
        <v>0</v>
      </c>
      <c r="M397" s="22"/>
      <c r="N397" s="239">
        <v>2</v>
      </c>
      <c r="O397" s="22">
        <v>0</v>
      </c>
      <c r="P397" s="24"/>
      <c r="Q397" s="23"/>
      <c r="R397" s="28">
        <v>0</v>
      </c>
      <c r="S397" s="22">
        <v>2</v>
      </c>
      <c r="T397" s="23">
        <v>0</v>
      </c>
      <c r="U397" s="28">
        <v>0</v>
      </c>
      <c r="V397" t="str">
        <f t="shared" si="259"/>
        <v/>
      </c>
      <c r="CA397" s="18" t="str">
        <f t="shared" ref="CA397" si="261">IF(AND(B397&gt;0,K397="")," * No olvide digitar la variable Niños, Niñas, Adolescentes y Jóvenes SENAME. Digite Cero si no tiene.",IF(K397&gt;B397," * La variable Niños, Niñas, Adolescentes y Jóvenes SENAME No puede ser mayor al Total.",""))</f>
        <v/>
      </c>
      <c r="CB397" s="18" t="str">
        <f t="shared" ref="CB397:CB398" si="262">IF(AND(B397&gt;0,L397="")," * No olvide digitar la variable Niños, Niñas, Adolescentes y Jóvenes Mejor Niñez. Digite Cero si no tiene.",IF(L397&gt;B397," * La variable Niños, Niñas, Adolescentes y Jóvenes Mejor Niñez No puede ser mayor al Total.",""))</f>
        <v/>
      </c>
      <c r="CO397" s="69">
        <f t="shared" si="260"/>
        <v>0</v>
      </c>
      <c r="CP397" s="69">
        <f t="shared" si="260"/>
        <v>0</v>
      </c>
    </row>
    <row r="398" spans="1:94" x14ac:dyDescent="0.25">
      <c r="A398" s="590" t="s">
        <v>396</v>
      </c>
      <c r="B398" s="612">
        <f t="shared" si="256"/>
        <v>1</v>
      </c>
      <c r="C398" s="22">
        <v>0</v>
      </c>
      <c r="D398" s="23">
        <v>0</v>
      </c>
      <c r="E398" s="28">
        <v>0</v>
      </c>
      <c r="F398" s="22"/>
      <c r="G398" s="23">
        <v>1</v>
      </c>
      <c r="H398" s="213"/>
      <c r="I398" s="27">
        <v>1</v>
      </c>
      <c r="J398" s="611"/>
      <c r="K398" s="23">
        <v>0</v>
      </c>
      <c r="L398" s="28">
        <v>0</v>
      </c>
      <c r="M398" s="22"/>
      <c r="N398" s="48"/>
      <c r="O398" s="45">
        <v>1</v>
      </c>
      <c r="P398" s="102"/>
      <c r="Q398" s="47"/>
      <c r="R398" s="48">
        <v>0</v>
      </c>
      <c r="S398" s="45">
        <v>1</v>
      </c>
      <c r="T398" s="47">
        <v>0</v>
      </c>
      <c r="U398" s="48">
        <v>0</v>
      </c>
      <c r="V398" t="str">
        <f t="shared" si="259"/>
        <v/>
      </c>
      <c r="CA398" s="18" t="str">
        <f>IF(AND(B398&gt;0,K398="")," * No olvide digitar la variable Niños, Niñas, Adolescentes y Jóvenes SENAME. Digite Cero si no tiene.",IF(K398&gt;B398," * La variable Niños, Niñas, Adolescentes y Jóvenes SENAME No puede ser mayor al Total.",""))</f>
        <v/>
      </c>
      <c r="CB398" s="18" t="str">
        <f t="shared" si="262"/>
        <v/>
      </c>
      <c r="CO398" s="69">
        <f t="shared" si="260"/>
        <v>0</v>
      </c>
      <c r="CP398" s="69">
        <f>IF(AND($B398&gt;0,L398=""),1,IF(L398&gt;$B398,1,0))</f>
        <v>0</v>
      </c>
    </row>
    <row r="399" spans="1:94" x14ac:dyDescent="0.25">
      <c r="A399" s="998" t="s">
        <v>271</v>
      </c>
      <c r="B399" s="999">
        <f t="shared" si="256"/>
        <v>0</v>
      </c>
      <c r="C399" s="906">
        <f>SUM(C400:C403)</f>
        <v>0</v>
      </c>
      <c r="D399" s="1000">
        <f t="shared" ref="D399:U399" si="263">SUM(D400:D403)</f>
        <v>0</v>
      </c>
      <c r="E399" s="908">
        <f t="shared" si="263"/>
        <v>0</v>
      </c>
      <c r="F399" s="906">
        <f t="shared" si="263"/>
        <v>0</v>
      </c>
      <c r="G399" s="1006">
        <f t="shared" si="263"/>
        <v>0</v>
      </c>
      <c r="H399" s="1001">
        <f t="shared" si="263"/>
        <v>0</v>
      </c>
      <c r="I399" s="1007">
        <f>SUM(I400:I403)</f>
        <v>0</v>
      </c>
      <c r="J399" s="1008">
        <f t="shared" si="263"/>
        <v>0</v>
      </c>
      <c r="K399" s="1000">
        <f t="shared" si="263"/>
        <v>0</v>
      </c>
      <c r="L399" s="1003">
        <f t="shared" si="263"/>
        <v>0</v>
      </c>
      <c r="M399" s="1009">
        <f t="shared" si="263"/>
        <v>0</v>
      </c>
      <c r="N399" s="616">
        <f t="shared" si="263"/>
        <v>0</v>
      </c>
      <c r="O399" s="1009">
        <f t="shared" si="263"/>
        <v>0</v>
      </c>
      <c r="P399" s="1010">
        <f t="shared" si="263"/>
        <v>0</v>
      </c>
      <c r="Q399" s="618">
        <f t="shared" si="263"/>
        <v>0</v>
      </c>
      <c r="R399" s="616">
        <f t="shared" si="263"/>
        <v>0</v>
      </c>
      <c r="S399" s="1009">
        <f t="shared" si="263"/>
        <v>0</v>
      </c>
      <c r="T399" s="618">
        <f t="shared" si="263"/>
        <v>0</v>
      </c>
      <c r="U399" s="616">
        <f t="shared" si="263"/>
        <v>0</v>
      </c>
    </row>
    <row r="400" spans="1:94" x14ac:dyDescent="0.25">
      <c r="A400" s="993" t="s">
        <v>397</v>
      </c>
      <c r="B400" s="1005">
        <f t="shared" si="256"/>
        <v>0</v>
      </c>
      <c r="C400" s="865">
        <v>0</v>
      </c>
      <c r="D400" s="914">
        <v>0</v>
      </c>
      <c r="E400" s="866">
        <v>0</v>
      </c>
      <c r="F400" s="865">
        <v>0</v>
      </c>
      <c r="G400" s="914">
        <v>0</v>
      </c>
      <c r="H400" s="869">
        <v>0</v>
      </c>
      <c r="I400" s="868">
        <v>0</v>
      </c>
      <c r="J400" s="869">
        <v>0</v>
      </c>
      <c r="K400" s="914">
        <v>0</v>
      </c>
      <c r="L400" s="867">
        <v>0</v>
      </c>
      <c r="M400" s="619"/>
      <c r="N400" s="620"/>
      <c r="O400" s="619"/>
      <c r="P400" s="621"/>
      <c r="Q400" s="622"/>
      <c r="R400" s="620"/>
      <c r="S400" s="619"/>
      <c r="T400" s="622"/>
      <c r="U400" s="623"/>
      <c r="V400" t="str">
        <f t="shared" si="259"/>
        <v/>
      </c>
      <c r="CA400" s="18" t="str">
        <f t="shared" ref="CA400:CA403" si="264">IF(AND(B400&gt;0,K400="")," * No olvide digitar la variable Niños, Niñas, Adolescentes y Jóvenes SENAME. Digite Cero si no tiene.",IF(K400&gt;B400," * La variable Niños, Niñas, Adolescentes y Jóvenes SENAME No puede ser mayor al Total.",""))</f>
        <v/>
      </c>
      <c r="CB400" s="18" t="str">
        <f t="shared" ref="CB400:CB404" si="265">IF(AND(B400&gt;0,L400="")," * No olvide digitar la variable Niños, Niñas, Adolescentes y Jóvenes Mejor Niñez. Digite Cero si no tiene.",IF(L400&gt;B400," * La variable Niños, Niñas, Adolescentes y Jóvenes Mejor Niñez No puede ser mayor al Total.",""))</f>
        <v/>
      </c>
      <c r="CO400" s="69">
        <f t="shared" ref="CO400:CP404" si="266">IF(AND($B400&gt;0,K400=""),1,IF(K400&gt;$B400,1,0))</f>
        <v>0</v>
      </c>
      <c r="CP400" s="69">
        <f t="shared" si="266"/>
        <v>0</v>
      </c>
    </row>
    <row r="401" spans="1:94" x14ac:dyDescent="0.25">
      <c r="A401" s="590" t="s">
        <v>398</v>
      </c>
      <c r="B401" s="610">
        <f t="shared" si="256"/>
        <v>0</v>
      </c>
      <c r="C401" s="22">
        <v>0</v>
      </c>
      <c r="D401" s="23">
        <v>0</v>
      </c>
      <c r="E401" s="28">
        <v>0</v>
      </c>
      <c r="F401" s="22">
        <v>0</v>
      </c>
      <c r="G401" s="23">
        <v>0</v>
      </c>
      <c r="H401" s="213">
        <v>0</v>
      </c>
      <c r="I401" s="27">
        <v>0</v>
      </c>
      <c r="J401" s="213">
        <v>0</v>
      </c>
      <c r="K401" s="23">
        <v>0</v>
      </c>
      <c r="L401" s="216">
        <v>0</v>
      </c>
      <c r="M401" s="624"/>
      <c r="N401" s="625"/>
      <c r="O401" s="624"/>
      <c r="P401" s="82"/>
      <c r="Q401" s="119"/>
      <c r="R401" s="625"/>
      <c r="S401" s="624"/>
      <c r="T401" s="119"/>
      <c r="U401" s="626"/>
      <c r="V401" t="str">
        <f t="shared" si="259"/>
        <v/>
      </c>
      <c r="CA401" s="18" t="str">
        <f t="shared" si="264"/>
        <v/>
      </c>
      <c r="CB401" s="18" t="str">
        <f t="shared" si="265"/>
        <v/>
      </c>
      <c r="CO401" s="69">
        <f t="shared" si="266"/>
        <v>0</v>
      </c>
      <c r="CP401" s="69">
        <f t="shared" si="266"/>
        <v>0</v>
      </c>
    </row>
    <row r="402" spans="1:94" x14ac:dyDescent="0.25">
      <c r="A402" s="590" t="s">
        <v>399</v>
      </c>
      <c r="B402" s="612">
        <f t="shared" si="256"/>
        <v>0</v>
      </c>
      <c r="C402" s="22">
        <v>0</v>
      </c>
      <c r="D402" s="23">
        <v>0</v>
      </c>
      <c r="E402" s="28">
        <v>0</v>
      </c>
      <c r="F402" s="22">
        <v>0</v>
      </c>
      <c r="G402" s="23">
        <v>0</v>
      </c>
      <c r="H402" s="213">
        <v>0</v>
      </c>
      <c r="I402" s="27">
        <v>0</v>
      </c>
      <c r="J402" s="213">
        <v>0</v>
      </c>
      <c r="K402" s="23">
        <v>0</v>
      </c>
      <c r="L402" s="216">
        <v>0</v>
      </c>
      <c r="M402" s="624"/>
      <c r="N402" s="625"/>
      <c r="O402" s="624"/>
      <c r="P402" s="82"/>
      <c r="Q402" s="119"/>
      <c r="R402" s="625"/>
      <c r="S402" s="624"/>
      <c r="T402" s="119"/>
      <c r="U402" s="626"/>
      <c r="V402" t="str">
        <f t="shared" si="259"/>
        <v/>
      </c>
      <c r="CA402" s="18" t="str">
        <f t="shared" si="264"/>
        <v/>
      </c>
      <c r="CB402" s="18" t="str">
        <f t="shared" si="265"/>
        <v/>
      </c>
      <c r="CO402" s="69">
        <f t="shared" si="266"/>
        <v>0</v>
      </c>
      <c r="CP402" s="69">
        <f t="shared" si="266"/>
        <v>0</v>
      </c>
    </row>
    <row r="403" spans="1:94" ht="15.75" thickBot="1" x14ac:dyDescent="0.3">
      <c r="A403" s="627" t="s">
        <v>400</v>
      </c>
      <c r="B403" s="628">
        <f t="shared" si="256"/>
        <v>0</v>
      </c>
      <c r="C403" s="629">
        <v>0</v>
      </c>
      <c r="D403" s="630">
        <v>0</v>
      </c>
      <c r="E403" s="127"/>
      <c r="F403" s="629">
        <v>0</v>
      </c>
      <c r="G403" s="630">
        <v>0</v>
      </c>
      <c r="H403" s="631">
        <v>0</v>
      </c>
      <c r="I403" s="126">
        <v>0</v>
      </c>
      <c r="J403" s="631">
        <v>0</v>
      </c>
      <c r="K403" s="630">
        <v>0</v>
      </c>
      <c r="L403" s="632">
        <v>0</v>
      </c>
      <c r="M403" s="633"/>
      <c r="N403" s="634"/>
      <c r="O403" s="633"/>
      <c r="P403" s="124"/>
      <c r="Q403" s="123"/>
      <c r="R403" s="634"/>
      <c r="S403" s="633"/>
      <c r="T403" s="123"/>
      <c r="U403" s="635"/>
      <c r="V403" t="str">
        <f t="shared" si="259"/>
        <v/>
      </c>
      <c r="CA403" s="18" t="str">
        <f t="shared" si="264"/>
        <v/>
      </c>
      <c r="CB403" s="18" t="str">
        <f t="shared" si="265"/>
        <v/>
      </c>
      <c r="CO403" s="69">
        <f t="shared" si="266"/>
        <v>0</v>
      </c>
      <c r="CP403" s="69">
        <f t="shared" si="266"/>
        <v>0</v>
      </c>
    </row>
    <row r="404" spans="1:94" ht="15.75" thickTop="1" x14ac:dyDescent="0.25">
      <c r="A404" s="636" t="s">
        <v>401</v>
      </c>
      <c r="B404" s="637">
        <f t="shared" si="256"/>
        <v>0</v>
      </c>
      <c r="C404" s="91">
        <v>0</v>
      </c>
      <c r="D404" s="958">
        <v>0</v>
      </c>
      <c r="E404" s="959">
        <v>0</v>
      </c>
      <c r="F404" s="91">
        <v>0</v>
      </c>
      <c r="G404" s="958">
        <v>0</v>
      </c>
      <c r="H404" s="961">
        <v>0</v>
      </c>
      <c r="I404" s="95">
        <v>0</v>
      </c>
      <c r="J404" s="961">
        <v>0</v>
      </c>
      <c r="K404" s="958">
        <v>0</v>
      </c>
      <c r="L404" s="960">
        <v>0</v>
      </c>
      <c r="M404" s="638"/>
      <c r="N404" s="639"/>
      <c r="O404" s="638"/>
      <c r="P404" s="640"/>
      <c r="Q404" s="641"/>
      <c r="R404" s="639"/>
      <c r="S404" s="638"/>
      <c r="T404" s="641"/>
      <c r="U404" s="642"/>
      <c r="V404" t="str">
        <f t="shared" si="259"/>
        <v/>
      </c>
      <c r="CA404" s="18" t="str">
        <f>IF(AND(B404&gt;0,K404="")," * No olvide digitar la variable Niños, Niñas, Adolescentes y Jóvenes SENAME. Digite Cero si no tiene.",IF(K404&gt;B404," * La variable Niños, Niñas, Adolescentes y Jóvenes SENAME No puede ser mayor al Total.",""))</f>
        <v/>
      </c>
      <c r="CB404" s="18" t="str">
        <f t="shared" si="265"/>
        <v/>
      </c>
      <c r="CO404" s="69">
        <f t="shared" si="266"/>
        <v>0</v>
      </c>
      <c r="CP404" s="69">
        <f t="shared" si="266"/>
        <v>0</v>
      </c>
    </row>
    <row r="405" spans="1:94" x14ac:dyDescent="0.25">
      <c r="A405" s="656" t="s">
        <v>402</v>
      </c>
      <c r="B405" s="657"/>
      <c r="C405" s="140"/>
      <c r="D405" s="56"/>
    </row>
    <row r="406" spans="1:94" ht="15" customHeight="1" x14ac:dyDescent="0.25">
      <c r="A406" s="3423" t="s">
        <v>403</v>
      </c>
      <c r="B406" s="3376" t="s">
        <v>91</v>
      </c>
      <c r="C406" s="3437" t="s">
        <v>5</v>
      </c>
      <c r="D406" s="3373"/>
      <c r="E406" s="2987" t="s">
        <v>287</v>
      </c>
      <c r="F406" s="3376" t="s">
        <v>272</v>
      </c>
    </row>
    <row r="407" spans="1:94" ht="15" customHeight="1" x14ac:dyDescent="0.25">
      <c r="A407" s="3424"/>
      <c r="B407" s="3343"/>
      <c r="C407" s="3383" t="s">
        <v>378</v>
      </c>
      <c r="D407" s="3137" t="s">
        <v>379</v>
      </c>
      <c r="E407" s="2994"/>
      <c r="F407" s="3343"/>
    </row>
    <row r="408" spans="1:94" x14ac:dyDescent="0.25">
      <c r="A408" s="3424"/>
      <c r="B408" s="2996"/>
      <c r="C408" s="3019"/>
      <c r="D408" s="3421"/>
      <c r="E408" s="3404"/>
      <c r="F408" s="2996"/>
    </row>
    <row r="409" spans="1:94" x14ac:dyDescent="0.25">
      <c r="A409" s="993" t="s">
        <v>404</v>
      </c>
      <c r="B409" s="1005">
        <f>SUM(C409:D409)</f>
        <v>32</v>
      </c>
      <c r="C409" s="865">
        <v>0</v>
      </c>
      <c r="D409" s="869">
        <v>32</v>
      </c>
      <c r="E409" s="914">
        <v>0</v>
      </c>
      <c r="F409" s="1011">
        <v>0</v>
      </c>
      <c r="G409" t="str">
        <f>CA409&amp;CB409</f>
        <v/>
      </c>
      <c r="CA409" s="18" t="str">
        <f>IF(AND(B409&gt;0,E409="")," * No olvide digitar la variable Niños, Niñas, Adolescentes y Jóvenes SENAME. Digite Cero si no tiene.",IF(E409&gt;B409," * La variable Niños, Niñas, Adolescentes y Jóvenes SENAME No puede ser mayor al Total.",""))</f>
        <v/>
      </c>
      <c r="CB409" s="18" t="str">
        <f>IF(AND(B409&gt;0,F409="")," * No olvide digitar la variable Niños, Niñas, Adolescentes y Jóvenes Mejor Niñez. Digite Cero si no tiene.",IF(F409&gt;B409," * La variable Niños, Niñas, Adolescentes y Jóvenes Mejor Niñez No puede ser mayor al Total.",""))</f>
        <v/>
      </c>
      <c r="CO409" s="69">
        <f>IF(AND($B409&gt;0,E409=""),1,IF(E409&gt;$B409,1,0))</f>
        <v>0</v>
      </c>
      <c r="CP409" s="69">
        <f>IF(AND($B409&gt;0,F409=""),1,IF(F409&gt;$B409,1,0))</f>
        <v>0</v>
      </c>
    </row>
    <row r="410" spans="1:94" x14ac:dyDescent="0.25">
      <c r="A410" s="590" t="s">
        <v>405</v>
      </c>
      <c r="B410" s="610">
        <f>SUM(C410:D410)</f>
        <v>35</v>
      </c>
      <c r="C410" s="22">
        <v>0</v>
      </c>
      <c r="D410" s="213">
        <v>35</v>
      </c>
      <c r="E410" s="23">
        <v>0</v>
      </c>
      <c r="F410" s="215">
        <v>0</v>
      </c>
      <c r="G410" t="str">
        <f t="shared" ref="G410" si="267">CA410&amp;CB410</f>
        <v/>
      </c>
      <c r="CA410" s="18" t="str">
        <f t="shared" ref="CA410:CA411" si="268">IF(AND(B410&gt;0,E410="")," * No olvide digitar la variable Niños, Niñas, Adolescentes y Jóvenes SENAME. Digite Cero si no tiene.",IF(E410&gt;B410," * La variable Niños, Niñas, Adolescentes y Jóvenes SENAME No puede ser mayor al Total.",""))</f>
        <v/>
      </c>
      <c r="CB410" s="18" t="str">
        <f t="shared" ref="CB410:CB411" si="269">IF(AND(B410&gt;0,F410="")," * No olvide digitar la variable Niños, Niñas, Adolescentes y Jóvenes Mejor Niñez. Digite Cero si no tiene.",IF(F410&gt;B410," * La variable Niños, Niñas, Adolescentes y Jóvenes Mejor Niñez No puede ser mayor al Total.",""))</f>
        <v/>
      </c>
      <c r="CO410" s="69">
        <f t="shared" ref="CO410:CP411" si="270">IF(AND($B410&gt;0,E410=""),1,IF(E410&gt;$B410,1,0))</f>
        <v>0</v>
      </c>
      <c r="CP410" s="69">
        <f t="shared" si="270"/>
        <v>0</v>
      </c>
    </row>
    <row r="411" spans="1:94" x14ac:dyDescent="0.25">
      <c r="A411" s="636" t="s">
        <v>406</v>
      </c>
      <c r="B411" s="644">
        <f>SUM(C411:D411)</f>
        <v>0</v>
      </c>
      <c r="C411" s="30">
        <v>0</v>
      </c>
      <c r="D411" s="220">
        <v>0</v>
      </c>
      <c r="E411" s="31">
        <v>0</v>
      </c>
      <c r="F411" s="222">
        <v>0</v>
      </c>
      <c r="G411" t="str">
        <f>CA411&amp;CB411</f>
        <v/>
      </c>
      <c r="CA411" s="18" t="str">
        <f t="shared" si="268"/>
        <v/>
      </c>
      <c r="CB411" s="18" t="str">
        <f t="shared" si="269"/>
        <v/>
      </c>
      <c r="CO411" s="69">
        <f t="shared" si="270"/>
        <v>0</v>
      </c>
      <c r="CP411" s="69">
        <f t="shared" si="270"/>
        <v>0</v>
      </c>
    </row>
    <row r="437" spans="1:2" x14ac:dyDescent="0.25">
      <c r="A437" s="645">
        <f>SUM(C11:C14,C18:D31,C36:C51,C55:C59,C63:C83,B86,C89,C95:E98,C103:E106,C112:E114,C119:E128,C133:E141,C146:E150,C154:E163,C167:E176,C180:E187,C193:E241,C245:E293,C298:E301,C306:E324,C329:E339,C344:E346,B351:D352,C357:E366,B372:D373,B375:D376,B378:D382,B384:D389,B394:B404,B409:B411)</f>
        <v>569</v>
      </c>
      <c r="B437" s="646">
        <f>SUM(CO11:CY411)</f>
        <v>0</v>
      </c>
    </row>
  </sheetData>
  <mergeCells count="583">
    <mergeCell ref="A406:A408"/>
    <mergeCell ref="B406:B408"/>
    <mergeCell ref="C406:D406"/>
    <mergeCell ref="E406:E408"/>
    <mergeCell ref="F406:F408"/>
    <mergeCell ref="C407:C408"/>
    <mergeCell ref="D407:D408"/>
    <mergeCell ref="P392:P393"/>
    <mergeCell ref="Q392:Q393"/>
    <mergeCell ref="A390:L390"/>
    <mergeCell ref="A391:A393"/>
    <mergeCell ref="B391:B393"/>
    <mergeCell ref="C391:H391"/>
    <mergeCell ref="I391:J391"/>
    <mergeCell ref="K391:K393"/>
    <mergeCell ref="AA369:AB369"/>
    <mergeCell ref="AC369:AD369"/>
    <mergeCell ref="AE369:AF369"/>
    <mergeCell ref="R392:R393"/>
    <mergeCell ref="S392:S393"/>
    <mergeCell ref="T392:T393"/>
    <mergeCell ref="U392:U393"/>
    <mergeCell ref="L391:L393"/>
    <mergeCell ref="M391:R391"/>
    <mergeCell ref="S391:U391"/>
    <mergeCell ref="C392:E392"/>
    <mergeCell ref="F392:H392"/>
    <mergeCell ref="I392:I393"/>
    <mergeCell ref="J392:J393"/>
    <mergeCell ref="M392:M393"/>
    <mergeCell ref="N392:N393"/>
    <mergeCell ref="O392:O393"/>
    <mergeCell ref="AQ368:AQ370"/>
    <mergeCell ref="AR368:AR370"/>
    <mergeCell ref="AS368:AS370"/>
    <mergeCell ref="E369:F369"/>
    <mergeCell ref="G369:H369"/>
    <mergeCell ref="I369:J369"/>
    <mergeCell ref="K369:L369"/>
    <mergeCell ref="M369:N369"/>
    <mergeCell ref="O369:P369"/>
    <mergeCell ref="Q369:R369"/>
    <mergeCell ref="AM369:AM370"/>
    <mergeCell ref="AN369:AN370"/>
    <mergeCell ref="AO369:AO370"/>
    <mergeCell ref="AP369:AP370"/>
    <mergeCell ref="AG369:AH369"/>
    <mergeCell ref="AI369:AJ369"/>
    <mergeCell ref="AK369:AL369"/>
    <mergeCell ref="A360:A362"/>
    <mergeCell ref="A363:A366"/>
    <mergeCell ref="A368:A370"/>
    <mergeCell ref="B368:D369"/>
    <mergeCell ref="E368:AL368"/>
    <mergeCell ref="AM368:AP368"/>
    <mergeCell ref="S369:T369"/>
    <mergeCell ref="U369:V369"/>
    <mergeCell ref="W369:X369"/>
    <mergeCell ref="Y369:Z369"/>
    <mergeCell ref="AD355:AE355"/>
    <mergeCell ref="AF355:AG355"/>
    <mergeCell ref="AJ355:AJ356"/>
    <mergeCell ref="AK355:AK356"/>
    <mergeCell ref="AL355:AL356"/>
    <mergeCell ref="A357:A359"/>
    <mergeCell ref="AJ354:AL354"/>
    <mergeCell ref="AM354:AM356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A354:A356"/>
    <mergeCell ref="B354:B356"/>
    <mergeCell ref="C354:E355"/>
    <mergeCell ref="F354:AG354"/>
    <mergeCell ref="AH354:AH356"/>
    <mergeCell ref="AI354:AI356"/>
    <mergeCell ref="V355:W355"/>
    <mergeCell ref="X355:Y355"/>
    <mergeCell ref="Z355:AA355"/>
    <mergeCell ref="AB355:AC355"/>
    <mergeCell ref="R348:R350"/>
    <mergeCell ref="S348:S350"/>
    <mergeCell ref="T348:U349"/>
    <mergeCell ref="E349:F349"/>
    <mergeCell ref="G349:H349"/>
    <mergeCell ref="I349:J349"/>
    <mergeCell ref="K349:L349"/>
    <mergeCell ref="M349:N349"/>
    <mergeCell ref="A348:A350"/>
    <mergeCell ref="B348:D349"/>
    <mergeCell ref="E348:M348"/>
    <mergeCell ref="O348:O350"/>
    <mergeCell ref="P348:P350"/>
    <mergeCell ref="Q348:Q350"/>
    <mergeCell ref="AB342:AC342"/>
    <mergeCell ref="AD342:AE342"/>
    <mergeCell ref="AF342:AG342"/>
    <mergeCell ref="A344:B344"/>
    <mergeCell ref="A345:B345"/>
    <mergeCell ref="A346:B346"/>
    <mergeCell ref="AH341:AI342"/>
    <mergeCell ref="AJ341:AJ343"/>
    <mergeCell ref="AK341:AK343"/>
    <mergeCell ref="F342:G342"/>
    <mergeCell ref="H342:I342"/>
    <mergeCell ref="J342:K342"/>
    <mergeCell ref="L342:M342"/>
    <mergeCell ref="N342:O342"/>
    <mergeCell ref="P342:Q342"/>
    <mergeCell ref="R342:S342"/>
    <mergeCell ref="A333:B333"/>
    <mergeCell ref="A334:B334"/>
    <mergeCell ref="A335:A339"/>
    <mergeCell ref="A341:B343"/>
    <mergeCell ref="C341:E342"/>
    <mergeCell ref="F341:AG341"/>
    <mergeCell ref="T342:U342"/>
    <mergeCell ref="V342:W342"/>
    <mergeCell ref="X342:Y342"/>
    <mergeCell ref="Z342:AA342"/>
    <mergeCell ref="A329:A330"/>
    <mergeCell ref="A331:B331"/>
    <mergeCell ref="A332:B332"/>
    <mergeCell ref="Z327:AA327"/>
    <mergeCell ref="AB327:AC327"/>
    <mergeCell ref="AD327:AE327"/>
    <mergeCell ref="AF327:AG327"/>
    <mergeCell ref="AH327:AI327"/>
    <mergeCell ref="AJ327:AK327"/>
    <mergeCell ref="A326:B328"/>
    <mergeCell ref="C326:E327"/>
    <mergeCell ref="AU326:AU328"/>
    <mergeCell ref="AV326:AV328"/>
    <mergeCell ref="AW326:AW328"/>
    <mergeCell ref="F327:G327"/>
    <mergeCell ref="H327:I327"/>
    <mergeCell ref="J327:K327"/>
    <mergeCell ref="L327:M327"/>
    <mergeCell ref="N327:O327"/>
    <mergeCell ref="P327:Q327"/>
    <mergeCell ref="AL327:AM327"/>
    <mergeCell ref="AN327:AO327"/>
    <mergeCell ref="AP327:AQ327"/>
    <mergeCell ref="F326:AQ326"/>
    <mergeCell ref="AR326:AS327"/>
    <mergeCell ref="R327:S327"/>
    <mergeCell ref="T327:U327"/>
    <mergeCell ref="V327:W327"/>
    <mergeCell ref="X327:Y327"/>
    <mergeCell ref="AT326:AT328"/>
    <mergeCell ref="A306:B306"/>
    <mergeCell ref="X304:Y304"/>
    <mergeCell ref="Z304:AA304"/>
    <mergeCell ref="AB304:AC304"/>
    <mergeCell ref="AD304:AE304"/>
    <mergeCell ref="AF304:AG304"/>
    <mergeCell ref="AH304:AI304"/>
    <mergeCell ref="A307:A315"/>
    <mergeCell ref="A316:A324"/>
    <mergeCell ref="AQ303:AR304"/>
    <mergeCell ref="AS303:AS305"/>
    <mergeCell ref="AT303:AT305"/>
    <mergeCell ref="AU303:AU305"/>
    <mergeCell ref="AV303:AV305"/>
    <mergeCell ref="F304:G304"/>
    <mergeCell ref="H304:I304"/>
    <mergeCell ref="J304:K304"/>
    <mergeCell ref="L304:M304"/>
    <mergeCell ref="N304:O304"/>
    <mergeCell ref="AJ304:AK304"/>
    <mergeCell ref="AL304:AM304"/>
    <mergeCell ref="AN304:AN305"/>
    <mergeCell ref="AO304:AO305"/>
    <mergeCell ref="AP304:AP305"/>
    <mergeCell ref="A298:A299"/>
    <mergeCell ref="A300:A301"/>
    <mergeCell ref="A303:B305"/>
    <mergeCell ref="C303:E304"/>
    <mergeCell ref="F303:AM303"/>
    <mergeCell ref="AN303:AP303"/>
    <mergeCell ref="P304:Q304"/>
    <mergeCell ref="R304:S304"/>
    <mergeCell ref="T304:U304"/>
    <mergeCell ref="V304:W304"/>
    <mergeCell ref="C295:E296"/>
    <mergeCell ref="F295:AK295"/>
    <mergeCell ref="AL295:AL297"/>
    <mergeCell ref="AM295:AM297"/>
    <mergeCell ref="AN295:AN297"/>
    <mergeCell ref="AO295:AO297"/>
    <mergeCell ref="F296:G296"/>
    <mergeCell ref="H296:I296"/>
    <mergeCell ref="J296:K296"/>
    <mergeCell ref="L296:M296"/>
    <mergeCell ref="Z296:AA296"/>
    <mergeCell ref="AB296:AC296"/>
    <mergeCell ref="AD296:AE296"/>
    <mergeCell ref="AF296:AG296"/>
    <mergeCell ref="AH296:AI296"/>
    <mergeCell ref="AJ296:AK296"/>
    <mergeCell ref="N296:O296"/>
    <mergeCell ref="P296:Q296"/>
    <mergeCell ref="R296:S296"/>
    <mergeCell ref="T296:U296"/>
    <mergeCell ref="V296:W296"/>
    <mergeCell ref="X296:Y296"/>
    <mergeCell ref="A286:B286"/>
    <mergeCell ref="A287:A291"/>
    <mergeCell ref="A292:B292"/>
    <mergeCell ref="A293:B293"/>
    <mergeCell ref="A295:A297"/>
    <mergeCell ref="B295:B297"/>
    <mergeCell ref="A274:A278"/>
    <mergeCell ref="A279:A281"/>
    <mergeCell ref="A282:B282"/>
    <mergeCell ref="A283:B283"/>
    <mergeCell ref="A284:B284"/>
    <mergeCell ref="A285:B285"/>
    <mergeCell ref="A251:A252"/>
    <mergeCell ref="A253:B253"/>
    <mergeCell ref="A254:A255"/>
    <mergeCell ref="A257:A264"/>
    <mergeCell ref="A265:A269"/>
    <mergeCell ref="A270:A273"/>
    <mergeCell ref="AW243:AW244"/>
    <mergeCell ref="AX243:AX244"/>
    <mergeCell ref="A245:B245"/>
    <mergeCell ref="A246:B246"/>
    <mergeCell ref="A247:A248"/>
    <mergeCell ref="A249:A250"/>
    <mergeCell ref="AN243:AP243"/>
    <mergeCell ref="AQ243:AQ244"/>
    <mergeCell ref="AR243:AR244"/>
    <mergeCell ref="AS243:AT243"/>
    <mergeCell ref="AU243:AU244"/>
    <mergeCell ref="AV243:AV244"/>
    <mergeCell ref="AB243:AC243"/>
    <mergeCell ref="AD243:AE243"/>
    <mergeCell ref="AF243:AG243"/>
    <mergeCell ref="AH243:AI243"/>
    <mergeCell ref="AJ243:AK243"/>
    <mergeCell ref="AL243:AM243"/>
    <mergeCell ref="P243:Q243"/>
    <mergeCell ref="R243:S243"/>
    <mergeCell ref="T243:U243"/>
    <mergeCell ref="V243:W243"/>
    <mergeCell ref="X243:Y243"/>
    <mergeCell ref="Z243:AA243"/>
    <mergeCell ref="C243:E243"/>
    <mergeCell ref="F243:G243"/>
    <mergeCell ref="H243:I243"/>
    <mergeCell ref="J243:K243"/>
    <mergeCell ref="L243:M243"/>
    <mergeCell ref="N243:O243"/>
    <mergeCell ref="A233:B233"/>
    <mergeCell ref="A234:B234"/>
    <mergeCell ref="A235:A239"/>
    <mergeCell ref="A240:B240"/>
    <mergeCell ref="A241:B241"/>
    <mergeCell ref="A243:B244"/>
    <mergeCell ref="A218:A221"/>
    <mergeCell ref="A222:A226"/>
    <mergeCell ref="A227:A229"/>
    <mergeCell ref="A230:B230"/>
    <mergeCell ref="A231:B231"/>
    <mergeCell ref="A232:B232"/>
    <mergeCell ref="A197:A198"/>
    <mergeCell ref="A199:A200"/>
    <mergeCell ref="A201:B201"/>
    <mergeCell ref="A202:A203"/>
    <mergeCell ref="A205:A212"/>
    <mergeCell ref="A213:A217"/>
    <mergeCell ref="AT191:AU191"/>
    <mergeCell ref="AV191:AW191"/>
    <mergeCell ref="AX191:AX192"/>
    <mergeCell ref="A193:B193"/>
    <mergeCell ref="A194:B194"/>
    <mergeCell ref="A195:A196"/>
    <mergeCell ref="AL191:AM191"/>
    <mergeCell ref="AN191:AN192"/>
    <mergeCell ref="AO191:AO192"/>
    <mergeCell ref="AP191:AQ191"/>
    <mergeCell ref="AR191:AR192"/>
    <mergeCell ref="AS191:AS192"/>
    <mergeCell ref="Z191:AA191"/>
    <mergeCell ref="AB191:AC191"/>
    <mergeCell ref="AD191:AE191"/>
    <mergeCell ref="AF191:AG191"/>
    <mergeCell ref="AH191:AI191"/>
    <mergeCell ref="AJ191:AK191"/>
    <mergeCell ref="P191:Q191"/>
    <mergeCell ref="R191:S191"/>
    <mergeCell ref="T191:U191"/>
    <mergeCell ref="V191:W191"/>
    <mergeCell ref="X191:Y191"/>
    <mergeCell ref="P178:P179"/>
    <mergeCell ref="Q178:Q179"/>
    <mergeCell ref="A180:A183"/>
    <mergeCell ref="A184:A187"/>
    <mergeCell ref="A191:B192"/>
    <mergeCell ref="C191:E191"/>
    <mergeCell ref="F191:G191"/>
    <mergeCell ref="H191:I191"/>
    <mergeCell ref="J191:K191"/>
    <mergeCell ref="L191:M191"/>
    <mergeCell ref="C178:E178"/>
    <mergeCell ref="F178:G178"/>
    <mergeCell ref="H178:I178"/>
    <mergeCell ref="J178:K178"/>
    <mergeCell ref="L178:M178"/>
    <mergeCell ref="N178:O178"/>
    <mergeCell ref="A170:B170"/>
    <mergeCell ref="A171:A174"/>
    <mergeCell ref="A175:B175"/>
    <mergeCell ref="A176:B176"/>
    <mergeCell ref="A178:B179"/>
    <mergeCell ref="H165:I165"/>
    <mergeCell ref="J165:K165"/>
    <mergeCell ref="L165:M165"/>
    <mergeCell ref="N191:O191"/>
    <mergeCell ref="Q165:Q166"/>
    <mergeCell ref="R165:R166"/>
    <mergeCell ref="A158:A161"/>
    <mergeCell ref="A162:B162"/>
    <mergeCell ref="A163:B163"/>
    <mergeCell ref="A165:B166"/>
    <mergeCell ref="C165:E165"/>
    <mergeCell ref="F165:G165"/>
    <mergeCell ref="A167:A169"/>
    <mergeCell ref="A154:A156"/>
    <mergeCell ref="A157:B157"/>
    <mergeCell ref="A148:A149"/>
    <mergeCell ref="A150:B150"/>
    <mergeCell ref="A152:B153"/>
    <mergeCell ref="C152:E152"/>
    <mergeCell ref="F152:G152"/>
    <mergeCell ref="H152:I152"/>
    <mergeCell ref="N165:P165"/>
    <mergeCell ref="A146:B146"/>
    <mergeCell ref="A147:B147"/>
    <mergeCell ref="Z144:AA144"/>
    <mergeCell ref="AB144:AC144"/>
    <mergeCell ref="AD144:AE144"/>
    <mergeCell ref="AF144:AG144"/>
    <mergeCell ref="AH144:AI144"/>
    <mergeCell ref="AJ144:AK144"/>
    <mergeCell ref="J152:K152"/>
    <mergeCell ref="L152:M152"/>
    <mergeCell ref="N152:N153"/>
    <mergeCell ref="O152:O153"/>
    <mergeCell ref="AN143:AP143"/>
    <mergeCell ref="AQ143:AQ145"/>
    <mergeCell ref="AR143:AR145"/>
    <mergeCell ref="F144:G144"/>
    <mergeCell ref="H144:I144"/>
    <mergeCell ref="J144:K144"/>
    <mergeCell ref="L144:M144"/>
    <mergeCell ref="N144:O144"/>
    <mergeCell ref="P144:Q144"/>
    <mergeCell ref="R144:S144"/>
    <mergeCell ref="AL144:AM144"/>
    <mergeCell ref="AN144:AN145"/>
    <mergeCell ref="AO144:AO145"/>
    <mergeCell ref="AP144:AP145"/>
    <mergeCell ref="A133:B133"/>
    <mergeCell ref="A134:A141"/>
    <mergeCell ref="A143:B145"/>
    <mergeCell ref="C143:E144"/>
    <mergeCell ref="F143:AM143"/>
    <mergeCell ref="T144:U144"/>
    <mergeCell ref="V144:W144"/>
    <mergeCell ref="X144:Y144"/>
    <mergeCell ref="Z131:AA131"/>
    <mergeCell ref="AB131:AC131"/>
    <mergeCell ref="AD131:AE131"/>
    <mergeCell ref="AF131:AG131"/>
    <mergeCell ref="AH131:AH132"/>
    <mergeCell ref="AI131:AI132"/>
    <mergeCell ref="AH130:AK130"/>
    <mergeCell ref="AL130:AL132"/>
    <mergeCell ref="AM130:AM132"/>
    <mergeCell ref="F131:G131"/>
    <mergeCell ref="H131:I131"/>
    <mergeCell ref="J131:K131"/>
    <mergeCell ref="L131:M131"/>
    <mergeCell ref="N131:O131"/>
    <mergeCell ref="P131:Q131"/>
    <mergeCell ref="R131:S131"/>
    <mergeCell ref="AJ131:AJ132"/>
    <mergeCell ref="AK131:AK132"/>
    <mergeCell ref="A119:B119"/>
    <mergeCell ref="A120:A127"/>
    <mergeCell ref="A128:B128"/>
    <mergeCell ref="A130:B132"/>
    <mergeCell ref="C130:E131"/>
    <mergeCell ref="F130:AG130"/>
    <mergeCell ref="T131:U131"/>
    <mergeCell ref="V131:W131"/>
    <mergeCell ref="X131:Y131"/>
    <mergeCell ref="F116:AG116"/>
    <mergeCell ref="AH116:AH118"/>
    <mergeCell ref="AI116:AI118"/>
    <mergeCell ref="F117:G117"/>
    <mergeCell ref="H117:I117"/>
    <mergeCell ref="J117:K117"/>
    <mergeCell ref="L117:M117"/>
    <mergeCell ref="N117:O117"/>
    <mergeCell ref="P117:Q117"/>
    <mergeCell ref="R117:S117"/>
    <mergeCell ref="AF117:AG117"/>
    <mergeCell ref="T117:U117"/>
    <mergeCell ref="V117:W117"/>
    <mergeCell ref="X117:Y117"/>
    <mergeCell ref="Z117:AA117"/>
    <mergeCell ref="AB117:AC117"/>
    <mergeCell ref="AD117:AE117"/>
    <mergeCell ref="A111:B111"/>
    <mergeCell ref="A112:B112"/>
    <mergeCell ref="A113:B113"/>
    <mergeCell ref="A114:B114"/>
    <mergeCell ref="A116:B118"/>
    <mergeCell ref="C116:E117"/>
    <mergeCell ref="A106:B106"/>
    <mergeCell ref="A108:B110"/>
    <mergeCell ref="C108:E109"/>
    <mergeCell ref="F108:M108"/>
    <mergeCell ref="F109:G109"/>
    <mergeCell ref="H109:I109"/>
    <mergeCell ref="J109:K109"/>
    <mergeCell ref="L109:M109"/>
    <mergeCell ref="AB101:AC101"/>
    <mergeCell ref="AD101:AG101"/>
    <mergeCell ref="AH101:AI101"/>
    <mergeCell ref="A103:B103"/>
    <mergeCell ref="A104:B104"/>
    <mergeCell ref="A105:B105"/>
    <mergeCell ref="A100:B102"/>
    <mergeCell ref="C100:E101"/>
    <mergeCell ref="AJ100:AJ102"/>
    <mergeCell ref="AK100:AK102"/>
    <mergeCell ref="AL100:AL102"/>
    <mergeCell ref="F101:G101"/>
    <mergeCell ref="H101:I101"/>
    <mergeCell ref="J101:K101"/>
    <mergeCell ref="L101:M101"/>
    <mergeCell ref="N101:O101"/>
    <mergeCell ref="P101:Q101"/>
    <mergeCell ref="R101:S101"/>
    <mergeCell ref="F100:Q100"/>
    <mergeCell ref="R100:W100"/>
    <mergeCell ref="X100:AC100"/>
    <mergeCell ref="AD100:AI100"/>
    <mergeCell ref="T101:U101"/>
    <mergeCell ref="V101:W101"/>
    <mergeCell ref="X101:Y101"/>
    <mergeCell ref="Z101:AA101"/>
    <mergeCell ref="A95:B95"/>
    <mergeCell ref="A96:B96"/>
    <mergeCell ref="A97:B97"/>
    <mergeCell ref="A98:B98"/>
    <mergeCell ref="Z93:AA93"/>
    <mergeCell ref="AB93:AC93"/>
    <mergeCell ref="AD93:AE93"/>
    <mergeCell ref="AF93:AG93"/>
    <mergeCell ref="AH93:AI93"/>
    <mergeCell ref="N93:O93"/>
    <mergeCell ref="P93:Q93"/>
    <mergeCell ref="R93:S93"/>
    <mergeCell ref="T93:U93"/>
    <mergeCell ref="V93:W93"/>
    <mergeCell ref="X93:Y93"/>
    <mergeCell ref="A91:B94"/>
    <mergeCell ref="C91:E93"/>
    <mergeCell ref="AW91:AW94"/>
    <mergeCell ref="F92:Q92"/>
    <mergeCell ref="R92:W92"/>
    <mergeCell ref="X92:AC92"/>
    <mergeCell ref="AD92:AO92"/>
    <mergeCell ref="AP92:AP94"/>
    <mergeCell ref="AQ92:AQ94"/>
    <mergeCell ref="AR92:AR94"/>
    <mergeCell ref="AS92:AS94"/>
    <mergeCell ref="AT92:AT94"/>
    <mergeCell ref="F91:AC91"/>
    <mergeCell ref="AD91:AT91"/>
    <mergeCell ref="AU91:AU94"/>
    <mergeCell ref="AV91:AV94"/>
    <mergeCell ref="F93:G93"/>
    <mergeCell ref="H93:I93"/>
    <mergeCell ref="J93:K93"/>
    <mergeCell ref="L93:M93"/>
    <mergeCell ref="AL93:AM93"/>
    <mergeCell ref="AN93:AO93"/>
    <mergeCell ref="AJ93:AK93"/>
    <mergeCell ref="A78:B78"/>
    <mergeCell ref="A79:A80"/>
    <mergeCell ref="A81:A82"/>
    <mergeCell ref="A83:B83"/>
    <mergeCell ref="A88:B88"/>
    <mergeCell ref="A89:B89"/>
    <mergeCell ref="A64:B64"/>
    <mergeCell ref="A65:B65"/>
    <mergeCell ref="A66:A72"/>
    <mergeCell ref="A73:A74"/>
    <mergeCell ref="A75:A76"/>
    <mergeCell ref="A77:B77"/>
    <mergeCell ref="A61:B62"/>
    <mergeCell ref="C61:C62"/>
    <mergeCell ref="D61:P61"/>
    <mergeCell ref="Q61:Q62"/>
    <mergeCell ref="R61:R62"/>
    <mergeCell ref="A63:B63"/>
    <mergeCell ref="S53:T53"/>
    <mergeCell ref="U53:W53"/>
    <mergeCell ref="X53:X54"/>
    <mergeCell ref="A55:A56"/>
    <mergeCell ref="A57:A58"/>
    <mergeCell ref="A59:B59"/>
    <mergeCell ref="A51:B51"/>
    <mergeCell ref="A53:B54"/>
    <mergeCell ref="C53:C54"/>
    <mergeCell ref="D53:P53"/>
    <mergeCell ref="Q53:Q54"/>
    <mergeCell ref="R53:R54"/>
    <mergeCell ref="A37:B37"/>
    <mergeCell ref="A38:A44"/>
    <mergeCell ref="A45:A46"/>
    <mergeCell ref="A47:A48"/>
    <mergeCell ref="A49:B49"/>
    <mergeCell ref="A50:B50"/>
    <mergeCell ref="V33:V34"/>
    <mergeCell ref="W33:W34"/>
    <mergeCell ref="X33:Z33"/>
    <mergeCell ref="AA33:AA34"/>
    <mergeCell ref="A35:B35"/>
    <mergeCell ref="A36:B36"/>
    <mergeCell ref="C33:C34"/>
    <mergeCell ref="D33:P33"/>
    <mergeCell ref="Q33:Q34"/>
    <mergeCell ref="R33:R34"/>
    <mergeCell ref="S33:S34"/>
    <mergeCell ref="T33:U33"/>
    <mergeCell ref="A27:B27"/>
    <mergeCell ref="A28:B28"/>
    <mergeCell ref="A29:B29"/>
    <mergeCell ref="A30:B30"/>
    <mergeCell ref="A31:B31"/>
    <mergeCell ref="A33:B34"/>
    <mergeCell ref="A21:B21"/>
    <mergeCell ref="A22:B22"/>
    <mergeCell ref="A23:B23"/>
    <mergeCell ref="A24:B24"/>
    <mergeCell ref="A25:B25"/>
    <mergeCell ref="A26:B26"/>
    <mergeCell ref="D16:D17"/>
    <mergeCell ref="E16:E17"/>
    <mergeCell ref="F16:F17"/>
    <mergeCell ref="A18:B18"/>
    <mergeCell ref="A19:B19"/>
    <mergeCell ref="A20:B20"/>
    <mergeCell ref="A11:B11"/>
    <mergeCell ref="A12:B12"/>
    <mergeCell ref="A13:B13"/>
    <mergeCell ref="A14:B14"/>
    <mergeCell ref="A16:B17"/>
    <mergeCell ref="C16:C17"/>
    <mergeCell ref="Q9:Q10"/>
    <mergeCell ref="R9:R10"/>
    <mergeCell ref="S9:T9"/>
    <mergeCell ref="U9:U10"/>
    <mergeCell ref="V9:V10"/>
    <mergeCell ref="W9:X9"/>
    <mergeCell ref="A6:P6"/>
    <mergeCell ref="A9:B10"/>
    <mergeCell ref="C9:C10"/>
    <mergeCell ref="D9:N9"/>
    <mergeCell ref="O9:O10"/>
    <mergeCell ref="P9:P10"/>
  </mergeCells>
  <dataValidations count="12">
    <dataValidation type="whole" allowBlank="1" showInputMessage="1" showErrorMessage="1" sqref="C394:U394 C396:U398 C400:U404 C409:F411" xr:uid="{00000000-0002-0000-0100-000000000000}">
      <formula1>0</formula1>
      <formula2>9.99999999999999E+34</formula2>
    </dataValidation>
    <dataValidation type="whole" allowBlank="1" showInputMessage="1" showErrorMessage="1" sqref="F195:AX241 F329:AW339" xr:uid="{00000000-0002-0000-0100-000001000000}">
      <formula1>0</formula1>
      <formula2>9.99999999999999E+37</formula2>
    </dataValidation>
    <dataValidation type="whole" allowBlank="1" showInputMessage="1" showErrorMessage="1" sqref="F95:AW98" xr:uid="{00000000-0002-0000-0100-000002000000}">
      <formula1>0</formula1>
      <formula2>9.99999999999999E+39</formula2>
    </dataValidation>
    <dataValidation type="whole" allowBlank="1" showInputMessage="1" showErrorMessage="1" sqref="D64:R83" xr:uid="{00000000-0002-0000-0100-000003000000}">
      <formula1>0</formula1>
      <formula2>9.99999999999999E+28</formula2>
    </dataValidation>
    <dataValidation type="whole" allowBlank="1" showInputMessage="1" showErrorMessage="1" sqref="D36:M51 O36:AA51 N36 N38:N51" xr:uid="{00000000-0002-0000-0100-000004000000}">
      <formula1>0</formula1>
      <formula2>9.99999999999999E+32</formula2>
    </dataValidation>
    <dataValidation type="whole" operator="equal" allowBlank="1" showInputMessage="1" showErrorMessage="1" error="Valor no Permitido" sqref="B371:AS371 B374:AS374 B377:AS377 B383:AS383 J395" xr:uid="{00000000-0002-0000-0100-000005000000}">
      <formula1>0</formula1>
    </dataValidation>
    <dataValidation type="whole" operator="equal" allowBlank="1" showInputMessage="1" showErrorMessage="1" sqref="C246:AX246 D208 D329 C194:AX194 N37" xr:uid="{00000000-0002-0000-0100-000006000000}">
      <formula1>0</formula1>
    </dataValidation>
    <dataValidation type="whole" operator="greaterThanOrEqual" allowBlank="1" showInputMessage="1" showErrorMessage="1" error="Valor no Permitido" sqref="C399:U399 B384:AS389 B372:AS373 B375:AS376 B378:AS382 K395:U395 B395:B402 C395:I395 B409:B411" xr:uid="{00000000-0002-0000-0100-000007000000}">
      <formula1>0</formula1>
    </dataValidation>
    <dataValidation allowBlank="1" showInputMessage="1" showErrorMessage="1" errorTitle="Error de ingreso" error="Debe ingresar sólo números enteros positivos." sqref="AA33:AA34 X33 X53:X54 U53" xr:uid="{00000000-0002-0000-0100-000008000000}"/>
    <dataValidation type="whole" allowBlank="1" showInputMessage="1" showErrorMessage="1" sqref="F307:AV324 F180:Q182 F184:Q187" xr:uid="{00000000-0002-0000-0100-000009000000}">
      <formula1>0</formula1>
      <formula2>9.99999999999999E+38</formula2>
    </dataValidation>
    <dataValidation type="whole" allowBlank="1" showInputMessage="1" showErrorMessage="1" sqref="E351:U352 F247:AX293" xr:uid="{00000000-0002-0000-0100-00000A000000}">
      <formula1>0</formula1>
      <formula2>9.99999999999999E+35</formula2>
    </dataValidation>
    <dataValidation type="whole" operator="greaterThanOrEqual" allowBlank="1" showInputMessage="1" showErrorMessage="1" sqref="F344:AK346 C18:F31 F357:AM366 D11:X14 B86:D86 F133:AM141 F119:AI128 F111:M114 F154:O156 F158:O161 F146:AR150 D89:E89 F167:R169 F298:AO301 F245:AX245 D55:X59 F193:AX193 D52:U52 F171:R174 F103:AL106" xr:uid="{00000000-0002-0000-0100-00000B000000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Z437"/>
  <sheetViews>
    <sheetView topLeftCell="A205" workbookViewId="0">
      <selection activeCell="A230" sqref="A230:B230"/>
    </sheetView>
  </sheetViews>
  <sheetFormatPr baseColWidth="10" defaultColWidth="11.42578125" defaultRowHeight="15" x14ac:dyDescent="0.25"/>
  <cols>
    <col min="1" max="1" width="41.7109375" customWidth="1"/>
    <col min="2" max="2" width="37.42578125" customWidth="1"/>
    <col min="3" max="3" width="12.140625" customWidth="1"/>
    <col min="14" max="14" width="12.7109375" customWidth="1"/>
    <col min="15" max="15" width="13.7109375" customWidth="1"/>
    <col min="16" max="16" width="15.85546875" customWidth="1"/>
    <col min="17" max="17" width="12.5703125" customWidth="1"/>
    <col min="18" max="18" width="12.85546875" customWidth="1"/>
    <col min="20" max="20" width="11.85546875" customWidth="1"/>
    <col min="21" max="21" width="11.5703125" customWidth="1"/>
    <col min="22" max="22" width="12.28515625" customWidth="1"/>
    <col min="23" max="23" width="13.140625" customWidth="1"/>
    <col min="24" max="24" width="13.5703125" customWidth="1"/>
    <col min="35" max="35" width="10.7109375" customWidth="1"/>
    <col min="36" max="36" width="11.5703125" customWidth="1"/>
    <col min="37" max="37" width="10.42578125" customWidth="1"/>
    <col min="39" max="39" width="12.28515625" customWidth="1"/>
    <col min="40" max="40" width="12.5703125" customWidth="1"/>
    <col min="41" max="41" width="13.7109375" customWidth="1"/>
    <col min="42" max="42" width="12.5703125" customWidth="1"/>
    <col min="46" max="46" width="11.140625" customWidth="1"/>
    <col min="49" max="50" width="12.5703125" customWidth="1"/>
    <col min="66" max="67" width="11.42578125" customWidth="1"/>
    <col min="76" max="77" width="0" hidden="1" customWidth="1"/>
    <col min="78" max="104" width="11.42578125" hidden="1" customWidth="1"/>
  </cols>
  <sheetData>
    <row r="1" spans="1:102" x14ac:dyDescent="0.25">
      <c r="A1" s="1" t="s">
        <v>0</v>
      </c>
    </row>
    <row r="2" spans="1:102" x14ac:dyDescent="0.25">
      <c r="A2" s="1" t="str">
        <f>CONCATENATE("COMUNA: ",[3]NOMBRE!B2," (",[3]NOMBRE!C2,[3]NOMBRE!D2,[3]NOMBRE!E2,[3]NOMBRE!F2,[3]NOMBRE!G2,")")</f>
        <v>COMUNA: LINARES (07401)</v>
      </c>
    </row>
    <row r="3" spans="1:102" x14ac:dyDescent="0.25">
      <c r="A3" s="1" t="str">
        <f>CONCATENATE("ESTABLECIMIENTO/ESTRATEGIA: ", [3]NOMBRE!B3," (",[3]NOMBRE!C3,[3]NOMBRE!D3,[3]NOMBRE!E3,[3]NOMBRE!F3,[3]NOMBRE!G3,[3]NOMBRE!H3,")")</f>
        <v>ESTABLECIMIENTO/ESTRATEGIA: HOSPITAL PRESIDENTE CARLOS IBAÑEZ DEL CAMPO (116108)</v>
      </c>
    </row>
    <row r="4" spans="1:102" x14ac:dyDescent="0.25">
      <c r="A4" s="1" t="str">
        <f>CONCATENATE("MES: ",[3]NOMBRE!B6," (",[3]NOMBRE!C6,[3]NOMBRE!D6,")")</f>
        <v>MES: FEBRERO (02)</v>
      </c>
    </row>
    <row r="5" spans="1:102" x14ac:dyDescent="0.25">
      <c r="A5" s="1" t="str">
        <f>CONCATENATE("AÑO: ",[3]NOMBRE!B7)</f>
        <v>AÑO: 2025</v>
      </c>
    </row>
    <row r="6" spans="1:102" ht="15" customHeight="1" x14ac:dyDescent="0.25">
      <c r="A6" s="2991" t="s">
        <v>1</v>
      </c>
      <c r="B6" s="2991"/>
      <c r="C6" s="2991"/>
      <c r="D6" s="2991"/>
      <c r="E6" s="2991"/>
      <c r="F6" s="2991"/>
      <c r="G6" s="2991"/>
      <c r="H6" s="2991"/>
      <c r="I6" s="2991"/>
      <c r="J6" s="2991"/>
      <c r="K6" s="2991"/>
      <c r="L6" s="2991"/>
      <c r="M6" s="2991"/>
      <c r="N6" s="2991"/>
      <c r="O6" s="2991"/>
      <c r="P6" s="2991"/>
    </row>
    <row r="8" spans="1:102" x14ac:dyDescent="0.25">
      <c r="A8" s="2" t="s">
        <v>2</v>
      </c>
    </row>
    <row r="9" spans="1:102" ht="15" customHeight="1" x14ac:dyDescent="0.25">
      <c r="A9" s="3443" t="s">
        <v>3</v>
      </c>
      <c r="B9" s="2987"/>
      <c r="C9" s="3444" t="s">
        <v>4</v>
      </c>
      <c r="D9" s="3446" t="s">
        <v>5</v>
      </c>
      <c r="E9" s="3447"/>
      <c r="F9" s="3447"/>
      <c r="G9" s="3447"/>
      <c r="H9" s="3447"/>
      <c r="I9" s="3447"/>
      <c r="J9" s="3447"/>
      <c r="K9" s="3447"/>
      <c r="L9" s="3447"/>
      <c r="M9" s="3447"/>
      <c r="N9" s="3448"/>
      <c r="O9" s="3449" t="s">
        <v>6</v>
      </c>
      <c r="P9" s="3438" t="s">
        <v>7</v>
      </c>
      <c r="Q9" s="3438" t="s">
        <v>8</v>
      </c>
      <c r="R9" s="3439" t="s">
        <v>9</v>
      </c>
      <c r="S9" s="2986" t="s">
        <v>10</v>
      </c>
      <c r="T9" s="2986"/>
      <c r="U9" s="3438" t="s">
        <v>11</v>
      </c>
      <c r="V9" s="2987" t="s">
        <v>12</v>
      </c>
      <c r="W9" s="3441" t="s">
        <v>13</v>
      </c>
      <c r="X9" s="3442"/>
    </row>
    <row r="10" spans="1:102" ht="21" x14ac:dyDescent="0.25">
      <c r="A10" s="3273"/>
      <c r="B10" s="2994"/>
      <c r="C10" s="3445"/>
      <c r="D10" s="1072" t="s">
        <v>14</v>
      </c>
      <c r="E10" s="1084" t="s">
        <v>15</v>
      </c>
      <c r="F10" s="1102" t="s">
        <v>16</v>
      </c>
      <c r="G10" s="1102" t="s">
        <v>17</v>
      </c>
      <c r="H10" s="1102" t="s">
        <v>18</v>
      </c>
      <c r="I10" s="1102" t="s">
        <v>19</v>
      </c>
      <c r="J10" s="1102" t="s">
        <v>20</v>
      </c>
      <c r="K10" s="1102" t="s">
        <v>21</v>
      </c>
      <c r="L10" s="1102" t="s">
        <v>22</v>
      </c>
      <c r="M10" s="1102" t="s">
        <v>23</v>
      </c>
      <c r="N10" s="1074" t="s">
        <v>24</v>
      </c>
      <c r="O10" s="3001"/>
      <c r="P10" s="2983"/>
      <c r="Q10" s="2983"/>
      <c r="R10" s="2985"/>
      <c r="S10" s="7" t="s">
        <v>25</v>
      </c>
      <c r="T10" s="7" t="s">
        <v>26</v>
      </c>
      <c r="U10" s="2983"/>
      <c r="V10" s="3440"/>
      <c r="W10" s="1072" t="s">
        <v>27</v>
      </c>
      <c r="X10" s="1044" t="s">
        <v>28</v>
      </c>
    </row>
    <row r="11" spans="1:102" x14ac:dyDescent="0.25">
      <c r="A11" s="3455" t="s">
        <v>29</v>
      </c>
      <c r="B11" s="3455"/>
      <c r="C11" s="1028">
        <f>SUM(D11:N11)</f>
        <v>0</v>
      </c>
      <c r="D11" s="865"/>
      <c r="E11" s="914"/>
      <c r="F11" s="699"/>
      <c r="G11" s="699"/>
      <c r="H11" s="699"/>
      <c r="I11" s="699"/>
      <c r="J11" s="699"/>
      <c r="K11" s="699"/>
      <c r="L11" s="699"/>
      <c r="M11" s="804"/>
      <c r="N11" s="701"/>
      <c r="O11" s="868"/>
      <c r="P11" s="699"/>
      <c r="Q11" s="699"/>
      <c r="R11" s="16"/>
      <c r="S11" s="16"/>
      <c r="T11" s="16"/>
      <c r="U11" s="16"/>
      <c r="V11" s="1065"/>
      <c r="W11" s="865"/>
      <c r="X11" s="1065"/>
      <c r="Y11" t="str">
        <f>CA11&amp;CB11&amp;CC11&amp;CD11&amp;CE11&amp;CF11&amp;CG11&amp;CH11&amp;CI11&amp;CJ11</f>
        <v/>
      </c>
      <c r="CA11" s="18" t="str">
        <f>IF(AND($C11&gt;0,O11="")," * No olvide digitar la variable Víctima de Violencia de Género. Digite Cero si no tiene.",IF(O11&gt;$C11," * La variable Víctima de Violencia de Género No puede ser mayor al Total.",""))</f>
        <v/>
      </c>
      <c r="CB11" s="18" t="str">
        <f>IF(AND(C11&gt;0,P11=""),"  * No olvide digitar la variable Ingresos por Traslados. Digite Cero si no tiene.",IF(P11&gt;C11,"  * La variable Ingresos por Traslados No puede ser mayor al Total.",""))</f>
        <v/>
      </c>
      <c r="CC11" s="18" t="str">
        <f>IF(AND($C11&gt;0,Q11="")," * No olvide digitar la variable Ingresos con Control Precoz Extrasistema. Digite Cero si no tiene.",IF(Q11&gt;$C11," * La variable Ingresos con Control Precoz Extrasistema No puede ser mayor al Total.",""))</f>
        <v/>
      </c>
      <c r="CD11" s="18" t="str">
        <f>IF(AND($C11&gt;0,R11="")," * No olvide digitar la variable Derivación por IVE causal 3 &lt;14 años. Digite Cero si no tiene.",IF(R11&gt;$C11," * La variable Derivación por IVE causal 3 &lt;14 años No puede ser mayor al Total.",""))</f>
        <v/>
      </c>
      <c r="CE11" s="18" t="str">
        <f>IF(AND($C11&gt;0,S11=""),"  * No olvide digitar la variable Trans masculino. Digite Cero si no tiene.",IF(S11&gt;$C11,"  * La variable Trans masculino No puede ser mayor al Total.",""))</f>
        <v/>
      </c>
      <c r="CF11" s="18" t="str">
        <f>IF(AND($C11&gt;0,T11=""),"  * No olvide digitar la variable No binarie. Digite Cero si no tiene.",IF(T11&gt;$C11," * La variable No binarie No puede ser mayor al Total.",""))</f>
        <v/>
      </c>
      <c r="CG11" s="18" t="str">
        <f>IF(AND($C11&gt;0,U11="")," * No olvide digitar la variable Personas con discapacidad. Digite Cero si no tiene.",IF(U11&gt;$C11," *La variable Personas con discapacidad No puede ser mayor al Total.",""))</f>
        <v/>
      </c>
      <c r="CH11" s="18" t="str">
        <f>IF(AND($C11&gt;0,V11="")," * No olvide digitar la variable Pueblos Originarios. Digite Cero si no tiene.",IF(V11&gt;$C11," *La variable Pueblos Originarios No puede ser mayor al Total.",""))</f>
        <v/>
      </c>
      <c r="CI11" s="18" t="str">
        <f>IF(AND($D11+E11+F11&gt;0,W11="")," * No olvide digitar la variable Migrantes Menor de 20 años. Digite Cero si no tiene.",IF(W11&gt;$D11+E11+F11," * La variable Migrantes Menor de 20 años No puede ser mayor a la suma del grupo Migrantes Menor de 20 años.",""))</f>
        <v/>
      </c>
      <c r="CJ11" s="18" t="str">
        <f>IF(AND($H11+I11+J11+K11+L11+M11+N11&gt;0,X11="")," * No olvide digitar la variable Migrantes 20 y más años. Digite Cero si no tiene.",IF(H11+I11+J11+K11+L11+M11+N11&lt;$X11," * La variable Migrantes 20 y más años No puede ser mayor a la suma del grupo Migrantes 20 y más años.",""))</f>
        <v/>
      </c>
      <c r="CO11" s="19">
        <f t="shared" ref="CO11:CQ14" si="0">IF(AND($C11&gt;0,O11=""),1,IF(O11&gt;$C11,1,0))</f>
        <v>0</v>
      </c>
      <c r="CP11" s="19">
        <f t="shared" si="0"/>
        <v>0</v>
      </c>
      <c r="CQ11" s="19">
        <f t="shared" si="0"/>
        <v>0</v>
      </c>
      <c r="CR11" s="20">
        <f>IF(R11&gt;$E11+D11,1,0)</f>
        <v>0</v>
      </c>
      <c r="CS11" s="19">
        <f t="shared" ref="CS11:CV14" si="1">IF(AND($C11&gt;0,S11=""),1,IF(S11&gt;$C11,1,0))</f>
        <v>0</v>
      </c>
      <c r="CT11" s="19">
        <f t="shared" si="1"/>
        <v>0</v>
      </c>
      <c r="CU11" s="19">
        <f t="shared" si="1"/>
        <v>0</v>
      </c>
      <c r="CV11" s="19">
        <f t="shared" si="1"/>
        <v>0</v>
      </c>
      <c r="CW11" s="19">
        <f>IF(AND(D11+E11+F11&gt;0,W11=""),1,IF(W11&gt;D11+E11+F11,1,0))</f>
        <v>0</v>
      </c>
      <c r="CX11" s="19">
        <f>IF(AND($H11+I11+J11+K11+L11+M11+N1&gt;0,X11=""),1,IF(H11+I11+J11+K11+L11+M11+N11&lt;X11,1,0))</f>
        <v>0</v>
      </c>
    </row>
    <row r="12" spans="1:102" x14ac:dyDescent="0.25">
      <c r="A12" s="3013" t="s">
        <v>30</v>
      </c>
      <c r="B12" s="3013"/>
      <c r="C12" s="21">
        <f t="shared" ref="C12:C14" si="2">SUM(D12:N12)</f>
        <v>0</v>
      </c>
      <c r="D12" s="22"/>
      <c r="E12" s="23"/>
      <c r="F12" s="24"/>
      <c r="G12" s="24"/>
      <c r="H12" s="24"/>
      <c r="I12" s="24"/>
      <c r="J12" s="24"/>
      <c r="K12" s="24"/>
      <c r="L12" s="24"/>
      <c r="M12" s="25"/>
      <c r="N12" s="26"/>
      <c r="O12" s="27"/>
      <c r="P12" s="24"/>
      <c r="Q12" s="24"/>
      <c r="R12" s="16"/>
      <c r="S12" s="16"/>
      <c r="T12" s="16"/>
      <c r="U12" s="16"/>
      <c r="V12" s="28"/>
      <c r="W12" s="22"/>
      <c r="X12" s="28"/>
      <c r="Y12" t="str">
        <f t="shared" ref="Y12:Y14" si="3">CA12&amp;CB12&amp;CC12&amp;CD12&amp;CE12&amp;CF12&amp;CG12&amp;CH12&amp;CI12&amp;CJ12</f>
        <v/>
      </c>
      <c r="CA12" s="18" t="str">
        <f t="shared" ref="CA12:CA14" si="4">IF(AND($C12&gt;0,O12="")," * No olvide digitar la variable Víctima de Violencia de Género. Digite Cero si no tiene.",IF(O12&gt;$C12," * La variable Víctima de Violencia de Género No puede ser mayor al Total.",""))</f>
        <v/>
      </c>
      <c r="CB12" s="18" t="str">
        <f t="shared" ref="CB12:CB14" si="5">IF(AND(C12&gt;0,P12=""),"  * No olvide digitar la variable Ingresos por Traslados. Digite Cero si no tiene.",IF(P12&gt;C12,"  * La variable Ingresos por Traslados No puede ser mayor al Total.",""))</f>
        <v/>
      </c>
      <c r="CC12" s="18" t="str">
        <f t="shared" ref="CC12:CC14" si="6">IF(AND($C12&gt;0,Q12="")," * No olvide digitar la variable Ingresos con Control Precoz Extrasistema. Digite Cero si no tiene.",IF(Q12&gt;$C12," * La variable Ingresos con Control Precoz Extrasistema No puede ser mayor al Total.",""))</f>
        <v/>
      </c>
      <c r="CD12" s="18" t="str">
        <f t="shared" ref="CD12:CD14" si="7">IF(AND($C12&gt;0,R12="")," * No olvide digitar la variable Derivación por IVE causal 3 &lt;14 años. Digite Cero si no tiene.",IF(R12&gt;$C12," * La variable Derivación por IVE causal 3 &lt;14 años No puede ser mayor al Total.",""))</f>
        <v/>
      </c>
      <c r="CE12" s="18" t="str">
        <f t="shared" ref="CE12:CE14" si="8">IF(AND($C12&gt;0,S12=""),"  * No olvide digitar la variable Trans masculino. Digite Cero si no tiene.",IF(S12&gt;$C12,"  * La variable Trans masculino No puede ser mayor al Total.",""))</f>
        <v/>
      </c>
      <c r="CF12" s="18" t="str">
        <f t="shared" ref="CF12:CF14" si="9">IF(AND($C12&gt;0,T12=""),"  * No olvide digitar la variable No binarie. Digite Cero si no tiene.",IF(T12&gt;$C12," * La variable No binarie No puede ser mayor al Total.",""))</f>
        <v/>
      </c>
      <c r="CG12" s="18" t="str">
        <f t="shared" ref="CG12:CG14" si="10">IF(AND($C12&gt;0,U12="")," * No olvide digitar la variable Personas con discapacidad. Digite Cero si no tiene.",IF(U12&gt;$C12," *La variable Personas con discapacidad No puede ser mayor al Total.",""))</f>
        <v/>
      </c>
      <c r="CH12" s="18" t="str">
        <f t="shared" ref="CH12:CH14" si="11">IF(AND($C12&gt;0,V12="")," * No olvide digitar la variable Pueblos Originarios. Digite Cero si no tiene.",IF(V12&gt;$C12," *La variable Pueblos Originarios No puede ser mayor al Total.",""))</f>
        <v/>
      </c>
      <c r="CI12" s="18" t="str">
        <f t="shared" ref="CI12:CI14" si="12">IF(AND($D12+E12+F12&gt;0,W12="")," * No olvide digitar la variable Migrantes Menor de 20 años. Digite Cero si no tiene.",IF(W12&gt;$D12+E12+F12," * La variable Migrantes Menor de 20 años No puede ser mayor a la suma del grupo Migrantes Menor de 20 años.",""))</f>
        <v/>
      </c>
      <c r="CJ12" s="18" t="str">
        <f t="shared" ref="CJ12:CJ14" si="13">IF(AND($H12+I12+J12+K12+L12+M12+N12&gt;0,X12="")," * No olvide digitar la variable Migrantes 20 y más años. Digite Cero si no tiene.",IF(H12+I12+J12+K12+L12+M12+N12&lt;$X12," * La variable Migrantes 20 y más años No puede ser mayor a la suma del grupo Migrantes 20 y más años.",""))</f>
        <v/>
      </c>
      <c r="CO12" s="19">
        <f t="shared" si="0"/>
        <v>0</v>
      </c>
      <c r="CP12" s="19">
        <f t="shared" si="0"/>
        <v>0</v>
      </c>
      <c r="CQ12" s="19">
        <f t="shared" si="0"/>
        <v>0</v>
      </c>
      <c r="CR12" s="20">
        <f>IF(R12&gt;$E12+D12,1,0)</f>
        <v>0</v>
      </c>
      <c r="CS12" s="19">
        <f t="shared" si="1"/>
        <v>0</v>
      </c>
      <c r="CT12" s="19">
        <f t="shared" si="1"/>
        <v>0</v>
      </c>
      <c r="CU12" s="19">
        <f t="shared" si="1"/>
        <v>0</v>
      </c>
      <c r="CV12" s="19">
        <f t="shared" si="1"/>
        <v>0</v>
      </c>
      <c r="CW12" s="19">
        <f>IF(AND(D12+E12+F12&gt;0,W12=""),1,IF(W12&gt;D12+E12+F12,1,0))</f>
        <v>0</v>
      </c>
      <c r="CX12" s="19">
        <f>IF(AND($H12+I12+J12+K12+L12+M12+N2&gt;0,X12=""),1,IF(H12+I12+J12+K12+L12+M12+N12&lt;X12,1,0))</f>
        <v>0</v>
      </c>
    </row>
    <row r="13" spans="1:102" x14ac:dyDescent="0.25">
      <c r="A13" s="3014" t="s">
        <v>31</v>
      </c>
      <c r="B13" s="3015"/>
      <c r="C13" s="21">
        <f>SUM(D13:N13)</f>
        <v>0</v>
      </c>
      <c r="D13" s="22"/>
      <c r="E13" s="23"/>
      <c r="F13" s="24"/>
      <c r="G13" s="24"/>
      <c r="H13" s="24"/>
      <c r="I13" s="24"/>
      <c r="J13" s="24"/>
      <c r="K13" s="24"/>
      <c r="L13" s="24"/>
      <c r="M13" s="25"/>
      <c r="N13" s="26"/>
      <c r="O13" s="27"/>
      <c r="P13" s="24"/>
      <c r="Q13" s="24"/>
      <c r="R13" s="16"/>
      <c r="S13" s="16"/>
      <c r="T13" s="16"/>
      <c r="U13" s="16"/>
      <c r="V13" s="28"/>
      <c r="W13" s="22"/>
      <c r="X13" s="28"/>
      <c r="Y13" t="str">
        <f t="shared" si="3"/>
        <v/>
      </c>
      <c r="CA13" s="18" t="str">
        <f t="shared" si="4"/>
        <v/>
      </c>
      <c r="CB13" s="18" t="str">
        <f t="shared" si="5"/>
        <v/>
      </c>
      <c r="CC13" s="18" t="str">
        <f t="shared" si="6"/>
        <v/>
      </c>
      <c r="CD13" s="18" t="str">
        <f t="shared" si="7"/>
        <v/>
      </c>
      <c r="CE13" s="18" t="str">
        <f t="shared" si="8"/>
        <v/>
      </c>
      <c r="CF13" s="18" t="str">
        <f t="shared" si="9"/>
        <v/>
      </c>
      <c r="CG13" s="18" t="str">
        <f t="shared" si="10"/>
        <v/>
      </c>
      <c r="CH13" s="18" t="str">
        <f t="shared" si="11"/>
        <v/>
      </c>
      <c r="CI13" s="18" t="str">
        <f t="shared" si="12"/>
        <v/>
      </c>
      <c r="CJ13" s="18" t="str">
        <f t="shared" si="13"/>
        <v/>
      </c>
      <c r="CO13" s="19">
        <f t="shared" si="0"/>
        <v>0</v>
      </c>
      <c r="CP13" s="19">
        <f t="shared" si="0"/>
        <v>0</v>
      </c>
      <c r="CQ13" s="19">
        <f t="shared" si="0"/>
        <v>0</v>
      </c>
      <c r="CR13" s="20">
        <f>IF(R13&gt;$E13+D13,1,0)</f>
        <v>0</v>
      </c>
      <c r="CS13" s="19">
        <f t="shared" si="1"/>
        <v>0</v>
      </c>
      <c r="CT13" s="19">
        <f t="shared" si="1"/>
        <v>0</v>
      </c>
      <c r="CU13" s="19">
        <f t="shared" si="1"/>
        <v>0</v>
      </c>
      <c r="CV13" s="19">
        <f t="shared" si="1"/>
        <v>0</v>
      </c>
      <c r="CW13" s="19">
        <f>IF(AND(D13+E13+F13&gt;0,W13=""),1,IF(W13&gt;D13+E13+F13,1,0))</f>
        <v>0</v>
      </c>
      <c r="CX13" s="19">
        <f>IF(AND($H13+I13+J13+K13+L13+M13+N3&gt;0,X13=""),1,IF(H13+I13+J13+K13+L13+M13+N13&lt;X13,1,0))</f>
        <v>0</v>
      </c>
    </row>
    <row r="14" spans="1:102" x14ac:dyDescent="0.25">
      <c r="A14" s="3016" t="s">
        <v>32</v>
      </c>
      <c r="B14" s="3017"/>
      <c r="C14" s="29">
        <f t="shared" si="2"/>
        <v>0</v>
      </c>
      <c r="D14" s="30"/>
      <c r="E14" s="31"/>
      <c r="F14" s="32"/>
      <c r="G14" s="32"/>
      <c r="H14" s="32"/>
      <c r="I14" s="32"/>
      <c r="J14" s="32"/>
      <c r="K14" s="32"/>
      <c r="L14" s="32"/>
      <c r="M14" s="33"/>
      <c r="N14" s="34"/>
      <c r="O14" s="35"/>
      <c r="P14" s="32"/>
      <c r="Q14" s="32"/>
      <c r="R14" s="36"/>
      <c r="S14" s="36"/>
      <c r="T14" s="36"/>
      <c r="U14" s="36"/>
      <c r="V14" s="37"/>
      <c r="W14" s="30"/>
      <c r="X14" s="37"/>
      <c r="Y14" t="str">
        <f t="shared" si="3"/>
        <v/>
      </c>
      <c r="CA14" s="18" t="str">
        <f t="shared" si="4"/>
        <v/>
      </c>
      <c r="CB14" s="18" t="str">
        <f t="shared" si="5"/>
        <v/>
      </c>
      <c r="CC14" s="18" t="str">
        <f t="shared" si="6"/>
        <v/>
      </c>
      <c r="CD14" s="18" t="str">
        <f t="shared" si="7"/>
        <v/>
      </c>
      <c r="CE14" s="18" t="str">
        <f t="shared" si="8"/>
        <v/>
      </c>
      <c r="CF14" s="18" t="str">
        <f t="shared" si="9"/>
        <v/>
      </c>
      <c r="CG14" s="18" t="str">
        <f t="shared" si="10"/>
        <v/>
      </c>
      <c r="CH14" s="18" t="str">
        <f t="shared" si="11"/>
        <v/>
      </c>
      <c r="CI14" s="18" t="str">
        <f t="shared" si="12"/>
        <v/>
      </c>
      <c r="CJ14" s="18" t="str">
        <f t="shared" si="13"/>
        <v/>
      </c>
      <c r="CO14" s="19">
        <f t="shared" si="0"/>
        <v>0</v>
      </c>
      <c r="CP14" s="19">
        <f t="shared" si="0"/>
        <v>0</v>
      </c>
      <c r="CQ14" s="19">
        <f t="shared" si="0"/>
        <v>0</v>
      </c>
      <c r="CR14" s="20">
        <f>IF(R14&gt;$E14+D14,1,0)</f>
        <v>0</v>
      </c>
      <c r="CS14" s="19">
        <f t="shared" si="1"/>
        <v>0</v>
      </c>
      <c r="CT14" s="19">
        <f t="shared" si="1"/>
        <v>0</v>
      </c>
      <c r="CU14" s="19">
        <f t="shared" si="1"/>
        <v>0</v>
      </c>
      <c r="CV14" s="19">
        <f t="shared" si="1"/>
        <v>0</v>
      </c>
      <c r="CW14" s="19">
        <f>IF(AND(D14+E14+F14&gt;0,W14=""),1,IF(W14&gt;D14+E14+F14,1,0))</f>
        <v>0</v>
      </c>
      <c r="CX14" s="19">
        <f>IF(AND($H14+I14+J14+K14+L14+M14+N4&gt;0,X14=""),1,IF(H14+I14+J14+K14+L14+M14+N14&lt;X14,1,0))</f>
        <v>0</v>
      </c>
    </row>
    <row r="15" spans="1:102" x14ac:dyDescent="0.25">
      <c r="A15" s="38" t="s">
        <v>33</v>
      </c>
      <c r="B15" s="39"/>
      <c r="C15" s="39"/>
      <c r="D15" s="39"/>
      <c r="E15" s="39"/>
      <c r="F15" s="39"/>
      <c r="G15" s="39"/>
      <c r="H15" s="39"/>
      <c r="I15" s="39"/>
      <c r="J15" s="39"/>
      <c r="CN15" s="40"/>
      <c r="CO15" s="40"/>
      <c r="CP15" s="40"/>
      <c r="CQ15" s="40"/>
      <c r="CR15" s="40"/>
      <c r="CS15" s="40"/>
      <c r="CT15" s="40"/>
      <c r="CU15" s="40"/>
      <c r="CV15" s="40"/>
      <c r="CW15" s="40"/>
    </row>
    <row r="16" spans="1:102" ht="15" customHeight="1" x14ac:dyDescent="0.25">
      <c r="A16" s="3443" t="s">
        <v>34</v>
      </c>
      <c r="B16" s="2987"/>
      <c r="C16" s="3456" t="s">
        <v>35</v>
      </c>
      <c r="D16" s="3450" t="s">
        <v>36</v>
      </c>
      <c r="E16" s="3004" t="s">
        <v>12</v>
      </c>
      <c r="F16" s="2987" t="s">
        <v>13</v>
      </c>
      <c r="CN16" s="40"/>
      <c r="CO16" s="40"/>
      <c r="CP16" s="40"/>
      <c r="CQ16" s="40"/>
      <c r="CR16" s="40"/>
      <c r="CS16" s="40"/>
      <c r="CT16" s="40"/>
      <c r="CU16" s="40"/>
      <c r="CV16" s="40"/>
      <c r="CW16" s="40"/>
    </row>
    <row r="17" spans="1:101" x14ac:dyDescent="0.25">
      <c r="A17" s="3273"/>
      <c r="B17" s="2994"/>
      <c r="C17" s="3019"/>
      <c r="D17" s="3003"/>
      <c r="E17" s="3451"/>
      <c r="F17" s="34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</row>
    <row r="18" spans="1:101" x14ac:dyDescent="0.25">
      <c r="A18" s="3452" t="s">
        <v>37</v>
      </c>
      <c r="B18" s="3453"/>
      <c r="C18" s="1079">
        <v>93</v>
      </c>
      <c r="D18" s="1103">
        <v>0</v>
      </c>
      <c r="E18" s="1080">
        <v>1</v>
      </c>
      <c r="F18" s="1081">
        <v>1</v>
      </c>
      <c r="G18" t="str">
        <f t="shared" ref="G18:G31" si="14">CA18&amp;CB18&amp;CC18</f>
        <v/>
      </c>
      <c r="CA18" s="18" t="str">
        <f>IF(AND($C18&gt;0,$D18=""),"  * No olvide digitar la variable "&amp;$D$16&amp;""&amp;". Digite Cero si no tiene.",IF(D18&gt;C18,"  ** La variable Víctima de violencia de género No puede ser mayor al "&amp;$C$16&amp;""&amp;" .",""))</f>
        <v/>
      </c>
      <c r="CB18" s="18" t="str">
        <f>IF(AND(C18&gt;0,E18=""),"  * No olvide digitar la "&amp;$E$16&amp;""&amp;" . Digite Cero si no tiene.",IF(E18&gt;C18,"  * La variable Pueblos originarios No puede ser mayor al  "&amp;$C$16&amp;""&amp;" .",""))</f>
        <v/>
      </c>
      <c r="CC18" s="18" t="str">
        <f>IF(AND(C18&gt;0,F18=""),"  * No olvide digitar la "&amp;$F$16&amp;""&amp;" . Digite Cero si no tiene.",IF(F18&gt;C18,"  * La variable Migrantes No puede ser mayor al  "&amp;$C$16&amp;""&amp;" .",""))</f>
        <v/>
      </c>
      <c r="CN18" s="40"/>
      <c r="CO18" s="19">
        <f t="shared" ref="CO18:CO31" si="15">IF(AND(C18&gt;0,D18=""),1,IF(D18&gt;C18,1,0))</f>
        <v>0</v>
      </c>
      <c r="CP18" s="19">
        <f t="shared" ref="CP18:CP31" si="16">IF(AND(C18&gt;0,E18=""),1,IF(E18&gt;C18,1,0))</f>
        <v>0</v>
      </c>
      <c r="CQ18" s="19">
        <f t="shared" ref="CQ18:CQ31" si="17">IF(AND(C18&gt;0,F18=""),1,IF(F18&gt;C18,1,0))</f>
        <v>0</v>
      </c>
      <c r="CR18" s="40"/>
      <c r="CS18" s="40"/>
      <c r="CT18" s="40"/>
      <c r="CU18" s="40"/>
      <c r="CV18" s="40"/>
      <c r="CW18" s="40"/>
    </row>
    <row r="19" spans="1:101" x14ac:dyDescent="0.25">
      <c r="A19" s="3384" t="s">
        <v>38</v>
      </c>
      <c r="B19" s="3454"/>
      <c r="C19" s="45">
        <v>0</v>
      </c>
      <c r="D19" s="46">
        <v>0</v>
      </c>
      <c r="E19" s="47">
        <v>0</v>
      </c>
      <c r="F19" s="48">
        <v>0</v>
      </c>
      <c r="G19" t="str">
        <f t="shared" si="14"/>
        <v/>
      </c>
      <c r="CA19" s="18" t="str">
        <f t="shared" ref="CA19:CA31" si="18">IF(AND($C19&gt;0,$D19=""),"  * No olvide digitar la variable "&amp;$D$16&amp;""&amp;". Digite Cero si no tiene.",IF(D19&gt;C19,"  ** La variable Víctima de violencia de género No puede ser mayor al "&amp;$C$16&amp;""&amp;" .",""))</f>
        <v/>
      </c>
      <c r="CB19" s="18" t="str">
        <f t="shared" ref="CB19:CB31" si="19">IF(AND(C19&gt;0,E19=""),"  * No olvide digitar la "&amp;$E$16&amp;""&amp;" . Digite Cero si no tiene.",IF(E19&gt;C19,"  * La variable Pueblos originarios No puede ser mayor al  "&amp;$C$16&amp;""&amp;" .",""))</f>
        <v/>
      </c>
      <c r="CC19" s="18" t="str">
        <f t="shared" ref="CC19:CC31" si="20">IF(AND(C19&gt;0,F19=""),"  * No olvide digitar la "&amp;$F$16&amp;""&amp;" . Digite Cero si no tiene.",IF(F19&gt;C19,"  * La variable Migrantes No puede ser mayor al  "&amp;$C$16&amp;""&amp;" .",""))</f>
        <v/>
      </c>
      <c r="CN19" s="40"/>
      <c r="CO19" s="19">
        <f t="shared" si="15"/>
        <v>0</v>
      </c>
      <c r="CP19" s="19">
        <f t="shared" si="16"/>
        <v>0</v>
      </c>
      <c r="CQ19" s="19">
        <f t="shared" si="17"/>
        <v>0</v>
      </c>
      <c r="CR19" s="40"/>
      <c r="CS19" s="40"/>
      <c r="CT19" s="40"/>
      <c r="CU19" s="40"/>
      <c r="CV19" s="40"/>
      <c r="CW19" s="40"/>
    </row>
    <row r="20" spans="1:101" x14ac:dyDescent="0.25">
      <c r="A20" s="3010" t="s">
        <v>39</v>
      </c>
      <c r="B20" s="3011"/>
      <c r="C20" s="22">
        <v>0</v>
      </c>
      <c r="D20" s="26">
        <v>0</v>
      </c>
      <c r="E20" s="23">
        <v>0</v>
      </c>
      <c r="F20" s="28">
        <v>0</v>
      </c>
      <c r="G20" t="str">
        <f t="shared" si="14"/>
        <v/>
      </c>
      <c r="P20" t="s">
        <v>40</v>
      </c>
      <c r="CA20" s="18" t="str">
        <f t="shared" si="18"/>
        <v/>
      </c>
      <c r="CB20" s="18" t="str">
        <f t="shared" si="19"/>
        <v/>
      </c>
      <c r="CC20" s="18" t="str">
        <f t="shared" si="20"/>
        <v/>
      </c>
      <c r="CN20" s="40"/>
      <c r="CO20" s="19">
        <f t="shared" si="15"/>
        <v>0</v>
      </c>
      <c r="CP20" s="19">
        <f t="shared" si="16"/>
        <v>0</v>
      </c>
      <c r="CQ20" s="19">
        <f t="shared" si="17"/>
        <v>0</v>
      </c>
      <c r="CR20" s="40"/>
      <c r="CS20" s="40"/>
      <c r="CT20" s="40"/>
      <c r="CU20" s="40"/>
      <c r="CV20" s="40"/>
      <c r="CW20" s="40"/>
    </row>
    <row r="21" spans="1:101" ht="15" customHeight="1" x14ac:dyDescent="0.25">
      <c r="A21" s="3010" t="s">
        <v>41</v>
      </c>
      <c r="B21" s="3011"/>
      <c r="C21" s="22">
        <v>12</v>
      </c>
      <c r="D21" s="26">
        <v>0</v>
      </c>
      <c r="E21" s="23">
        <v>0</v>
      </c>
      <c r="F21" s="28">
        <v>0</v>
      </c>
      <c r="G21" t="str">
        <f t="shared" si="14"/>
        <v/>
      </c>
      <c r="CA21" s="18" t="str">
        <f t="shared" si="18"/>
        <v/>
      </c>
      <c r="CB21" s="18" t="str">
        <f t="shared" si="19"/>
        <v/>
      </c>
      <c r="CC21" s="18" t="str">
        <f t="shared" si="20"/>
        <v/>
      </c>
      <c r="CN21" s="40"/>
      <c r="CO21" s="19">
        <f t="shared" si="15"/>
        <v>0</v>
      </c>
      <c r="CP21" s="19">
        <f t="shared" si="16"/>
        <v>0</v>
      </c>
      <c r="CQ21" s="19">
        <f t="shared" si="17"/>
        <v>0</v>
      </c>
      <c r="CR21" s="40"/>
      <c r="CS21" s="40"/>
      <c r="CT21" s="40"/>
      <c r="CU21" s="40"/>
      <c r="CV21" s="40"/>
      <c r="CW21" s="40"/>
    </row>
    <row r="22" spans="1:101" x14ac:dyDescent="0.25">
      <c r="A22" s="3010" t="s">
        <v>42</v>
      </c>
      <c r="B22" s="3011"/>
      <c r="C22" s="22">
        <v>2</v>
      </c>
      <c r="D22" s="26">
        <v>0</v>
      </c>
      <c r="E22" s="23">
        <v>0</v>
      </c>
      <c r="F22" s="28">
        <v>0</v>
      </c>
      <c r="G22" t="str">
        <f t="shared" si="14"/>
        <v/>
      </c>
      <c r="CA22" s="18" t="str">
        <f t="shared" si="18"/>
        <v/>
      </c>
      <c r="CB22" s="18" t="str">
        <f t="shared" si="19"/>
        <v/>
      </c>
      <c r="CC22" s="18" t="str">
        <f t="shared" si="20"/>
        <v/>
      </c>
      <c r="CN22" s="40"/>
      <c r="CO22" s="19">
        <f t="shared" si="15"/>
        <v>0</v>
      </c>
      <c r="CP22" s="19">
        <f t="shared" si="16"/>
        <v>0</v>
      </c>
      <c r="CQ22" s="19">
        <f t="shared" si="17"/>
        <v>0</v>
      </c>
      <c r="CR22" s="40"/>
      <c r="CS22" s="40"/>
      <c r="CT22" s="40"/>
      <c r="CU22" s="40"/>
      <c r="CV22" s="40"/>
      <c r="CW22" s="40"/>
    </row>
    <row r="23" spans="1:101" x14ac:dyDescent="0.25">
      <c r="A23" s="3010" t="s">
        <v>43</v>
      </c>
      <c r="B23" s="3011"/>
      <c r="C23" s="22">
        <v>0</v>
      </c>
      <c r="D23" s="26">
        <v>0</v>
      </c>
      <c r="E23" s="23">
        <v>0</v>
      </c>
      <c r="F23" s="28">
        <v>0</v>
      </c>
      <c r="G23" t="str">
        <f t="shared" si="14"/>
        <v/>
      </c>
      <c r="CA23" s="18" t="str">
        <f t="shared" si="18"/>
        <v/>
      </c>
      <c r="CB23" s="18" t="str">
        <f t="shared" si="19"/>
        <v/>
      </c>
      <c r="CC23" s="18" t="str">
        <f t="shared" si="20"/>
        <v/>
      </c>
      <c r="CN23" s="40"/>
      <c r="CO23" s="19">
        <f t="shared" si="15"/>
        <v>0</v>
      </c>
      <c r="CP23" s="19">
        <f t="shared" si="16"/>
        <v>0</v>
      </c>
      <c r="CQ23" s="19">
        <f t="shared" si="17"/>
        <v>0</v>
      </c>
      <c r="CR23" s="40"/>
      <c r="CS23" s="40"/>
      <c r="CT23" s="40"/>
      <c r="CU23" s="40"/>
      <c r="CV23" s="40"/>
      <c r="CW23" s="40"/>
    </row>
    <row r="24" spans="1:101" x14ac:dyDescent="0.25">
      <c r="A24" s="3010" t="s">
        <v>44</v>
      </c>
      <c r="B24" s="3011"/>
      <c r="C24" s="22">
        <v>0</v>
      </c>
      <c r="D24" s="26">
        <v>0</v>
      </c>
      <c r="E24" s="23">
        <v>0</v>
      </c>
      <c r="F24" s="28">
        <v>0</v>
      </c>
      <c r="G24" t="str">
        <f t="shared" si="14"/>
        <v/>
      </c>
      <c r="CA24" s="18" t="str">
        <f t="shared" si="18"/>
        <v/>
      </c>
      <c r="CB24" s="18" t="str">
        <f t="shared" si="19"/>
        <v/>
      </c>
      <c r="CC24" s="18" t="str">
        <f t="shared" si="20"/>
        <v/>
      </c>
      <c r="CN24" s="40"/>
      <c r="CO24" s="19">
        <f t="shared" si="15"/>
        <v>0</v>
      </c>
      <c r="CP24" s="19">
        <f t="shared" si="16"/>
        <v>0</v>
      </c>
      <c r="CQ24" s="19">
        <f t="shared" si="17"/>
        <v>0</v>
      </c>
      <c r="CR24" s="40"/>
      <c r="CS24" s="40"/>
      <c r="CT24" s="40"/>
      <c r="CU24" s="40"/>
      <c r="CV24" s="40"/>
      <c r="CW24" s="40"/>
    </row>
    <row r="25" spans="1:101" x14ac:dyDescent="0.25">
      <c r="A25" s="3010" t="s">
        <v>45</v>
      </c>
      <c r="B25" s="3011"/>
      <c r="C25" s="22">
        <v>2</v>
      </c>
      <c r="D25" s="26">
        <v>0</v>
      </c>
      <c r="E25" s="23">
        <v>0</v>
      </c>
      <c r="F25" s="28">
        <v>0</v>
      </c>
      <c r="G25" t="str">
        <f t="shared" si="14"/>
        <v/>
      </c>
      <c r="CA25" s="18" t="str">
        <f t="shared" si="18"/>
        <v/>
      </c>
      <c r="CB25" s="18" t="str">
        <f t="shared" si="19"/>
        <v/>
      </c>
      <c r="CC25" s="18" t="str">
        <f t="shared" si="20"/>
        <v/>
      </c>
      <c r="CN25" s="40"/>
      <c r="CO25" s="19">
        <f t="shared" si="15"/>
        <v>0</v>
      </c>
      <c r="CP25" s="19">
        <f t="shared" si="16"/>
        <v>0</v>
      </c>
      <c r="CQ25" s="19">
        <f t="shared" si="17"/>
        <v>0</v>
      </c>
      <c r="CR25" s="40"/>
      <c r="CS25" s="40"/>
      <c r="CT25" s="40"/>
      <c r="CU25" s="40"/>
      <c r="CV25" s="40"/>
      <c r="CW25" s="40"/>
    </row>
    <row r="26" spans="1:101" x14ac:dyDescent="0.25">
      <c r="A26" s="3010" t="s">
        <v>46</v>
      </c>
      <c r="B26" s="3011"/>
      <c r="C26" s="22">
        <v>24</v>
      </c>
      <c r="D26" s="26">
        <v>0</v>
      </c>
      <c r="E26" s="23">
        <v>1</v>
      </c>
      <c r="F26" s="28">
        <v>0</v>
      </c>
      <c r="G26" t="str">
        <f t="shared" si="14"/>
        <v/>
      </c>
      <c r="CA26" s="18" t="str">
        <f t="shared" si="18"/>
        <v/>
      </c>
      <c r="CB26" s="18" t="str">
        <f t="shared" si="19"/>
        <v/>
      </c>
      <c r="CC26" s="18" t="str">
        <f t="shared" si="20"/>
        <v/>
      </c>
      <c r="CN26" s="40"/>
      <c r="CO26" s="19">
        <f t="shared" si="15"/>
        <v>0</v>
      </c>
      <c r="CP26" s="19">
        <f t="shared" si="16"/>
        <v>0</v>
      </c>
      <c r="CQ26" s="19">
        <f t="shared" si="17"/>
        <v>0</v>
      </c>
      <c r="CR26" s="40"/>
      <c r="CS26" s="40"/>
      <c r="CT26" s="40"/>
      <c r="CU26" s="40"/>
      <c r="CV26" s="40"/>
      <c r="CW26" s="40"/>
    </row>
    <row r="27" spans="1:101" x14ac:dyDescent="0.25">
      <c r="A27" s="3010" t="s">
        <v>47</v>
      </c>
      <c r="B27" s="3011"/>
      <c r="C27" s="22">
        <v>0</v>
      </c>
      <c r="D27" s="26">
        <v>0</v>
      </c>
      <c r="E27" s="23">
        <v>0</v>
      </c>
      <c r="F27" s="28">
        <v>0</v>
      </c>
      <c r="G27" t="str">
        <f t="shared" si="14"/>
        <v/>
      </c>
      <c r="CA27" s="18" t="str">
        <f t="shared" si="18"/>
        <v/>
      </c>
      <c r="CB27" s="18" t="str">
        <f t="shared" si="19"/>
        <v/>
      </c>
      <c r="CC27" s="18" t="str">
        <f t="shared" si="20"/>
        <v/>
      </c>
      <c r="CN27" s="40"/>
      <c r="CO27" s="19">
        <f t="shared" si="15"/>
        <v>0</v>
      </c>
      <c r="CP27" s="19">
        <f t="shared" si="16"/>
        <v>0</v>
      </c>
      <c r="CQ27" s="19">
        <f t="shared" si="17"/>
        <v>0</v>
      </c>
      <c r="CR27" s="40"/>
      <c r="CS27" s="40"/>
      <c r="CT27" s="40"/>
      <c r="CU27" s="40"/>
      <c r="CV27" s="40"/>
      <c r="CW27" s="40"/>
    </row>
    <row r="28" spans="1:101" x14ac:dyDescent="0.25">
      <c r="A28" s="3010" t="s">
        <v>48</v>
      </c>
      <c r="B28" s="3011"/>
      <c r="C28" s="49">
        <v>3</v>
      </c>
      <c r="D28" s="50">
        <v>0</v>
      </c>
      <c r="E28" s="51">
        <v>0</v>
      </c>
      <c r="F28" s="52">
        <v>0</v>
      </c>
      <c r="G28" t="str">
        <f t="shared" si="14"/>
        <v/>
      </c>
      <c r="CA28" s="18" t="str">
        <f t="shared" si="18"/>
        <v/>
      </c>
      <c r="CB28" s="18" t="str">
        <f t="shared" si="19"/>
        <v/>
      </c>
      <c r="CC28" s="18" t="str">
        <f t="shared" si="20"/>
        <v/>
      </c>
      <c r="CN28" s="40"/>
      <c r="CO28" s="19">
        <f t="shared" si="15"/>
        <v>0</v>
      </c>
      <c r="CP28" s="19">
        <f t="shared" si="16"/>
        <v>0</v>
      </c>
      <c r="CQ28" s="19">
        <f t="shared" si="17"/>
        <v>0</v>
      </c>
      <c r="CR28" s="40"/>
      <c r="CS28" s="40"/>
      <c r="CT28" s="40"/>
      <c r="CU28" s="40"/>
      <c r="CV28" s="40"/>
      <c r="CW28" s="40"/>
    </row>
    <row r="29" spans="1:101" x14ac:dyDescent="0.25">
      <c r="A29" s="3010" t="s">
        <v>49</v>
      </c>
      <c r="B29" s="3011"/>
      <c r="C29" s="49">
        <v>8</v>
      </c>
      <c r="D29" s="50">
        <v>0</v>
      </c>
      <c r="E29" s="51">
        <v>0</v>
      </c>
      <c r="F29" s="52">
        <v>1</v>
      </c>
      <c r="G29" t="str">
        <f t="shared" si="14"/>
        <v/>
      </c>
      <c r="CA29" s="18" t="str">
        <f t="shared" si="18"/>
        <v/>
      </c>
      <c r="CB29" s="18" t="str">
        <f t="shared" si="19"/>
        <v/>
      </c>
      <c r="CC29" s="18" t="str">
        <f t="shared" si="20"/>
        <v/>
      </c>
      <c r="CN29" s="40"/>
      <c r="CO29" s="19">
        <f t="shared" si="15"/>
        <v>0</v>
      </c>
      <c r="CP29" s="19">
        <f t="shared" si="16"/>
        <v>0</v>
      </c>
      <c r="CQ29" s="19">
        <f t="shared" si="17"/>
        <v>0</v>
      </c>
      <c r="CR29" s="40"/>
      <c r="CS29" s="40"/>
      <c r="CT29" s="40"/>
      <c r="CU29" s="40"/>
      <c r="CV29" s="40"/>
      <c r="CW29" s="40"/>
    </row>
    <row r="30" spans="1:101" x14ac:dyDescent="0.25">
      <c r="A30" s="3010" t="s">
        <v>50</v>
      </c>
      <c r="B30" s="3011"/>
      <c r="C30" s="49">
        <v>1</v>
      </c>
      <c r="D30" s="50">
        <v>0</v>
      </c>
      <c r="E30" s="51">
        <v>0</v>
      </c>
      <c r="F30" s="52">
        <v>0</v>
      </c>
      <c r="G30" t="str">
        <f t="shared" si="14"/>
        <v/>
      </c>
      <c r="CA30" s="18" t="str">
        <f t="shared" si="18"/>
        <v/>
      </c>
      <c r="CB30" s="18" t="str">
        <f t="shared" si="19"/>
        <v/>
      </c>
      <c r="CC30" s="18" t="str">
        <f t="shared" si="20"/>
        <v/>
      </c>
      <c r="CN30" s="40"/>
      <c r="CO30" s="19">
        <f t="shared" si="15"/>
        <v>0</v>
      </c>
      <c r="CP30" s="19">
        <f t="shared" si="16"/>
        <v>0</v>
      </c>
      <c r="CQ30" s="19">
        <f t="shared" si="17"/>
        <v>0</v>
      </c>
      <c r="CR30" s="40"/>
      <c r="CS30" s="40"/>
      <c r="CT30" s="40"/>
      <c r="CU30" s="40"/>
      <c r="CV30" s="40"/>
      <c r="CW30" s="40"/>
    </row>
    <row r="31" spans="1:101" x14ac:dyDescent="0.25">
      <c r="A31" s="3020" t="s">
        <v>51</v>
      </c>
      <c r="B31" s="3021"/>
      <c r="C31" s="30">
        <v>41</v>
      </c>
      <c r="D31" s="34">
        <v>0</v>
      </c>
      <c r="E31" s="31">
        <v>0</v>
      </c>
      <c r="F31" s="37">
        <v>0</v>
      </c>
      <c r="G31" t="str">
        <f t="shared" si="14"/>
        <v/>
      </c>
      <c r="CA31" s="18" t="str">
        <f t="shared" si="18"/>
        <v/>
      </c>
      <c r="CB31" s="18" t="str">
        <f t="shared" si="19"/>
        <v/>
      </c>
      <c r="CC31" s="18" t="str">
        <f t="shared" si="20"/>
        <v/>
      </c>
      <c r="CN31" s="40"/>
      <c r="CO31" s="19">
        <f t="shared" si="15"/>
        <v>0</v>
      </c>
      <c r="CP31" s="19">
        <f t="shared" si="16"/>
        <v>0</v>
      </c>
      <c r="CQ31" s="19">
        <f t="shared" si="17"/>
        <v>0</v>
      </c>
      <c r="CR31" s="40"/>
      <c r="CS31" s="40"/>
      <c r="CT31" s="40"/>
      <c r="CU31" s="40"/>
      <c r="CV31" s="40"/>
      <c r="CW31" s="40"/>
    </row>
    <row r="32" spans="1:101" s="56" customFormat="1" ht="12" x14ac:dyDescent="0.2">
      <c r="A32" s="38" t="s">
        <v>52</v>
      </c>
      <c r="B32" s="806"/>
      <c r="C32" s="709"/>
      <c r="D32" s="55"/>
      <c r="E32" s="55"/>
      <c r="F32" s="38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</row>
    <row r="33" spans="1:103" ht="15" customHeight="1" x14ac:dyDescent="0.25">
      <c r="A33" s="3443" t="s">
        <v>53</v>
      </c>
      <c r="B33" s="2987"/>
      <c r="C33" s="3444" t="s">
        <v>4</v>
      </c>
      <c r="D33" s="3446" t="s">
        <v>5</v>
      </c>
      <c r="E33" s="3447"/>
      <c r="F33" s="3447"/>
      <c r="G33" s="3447"/>
      <c r="H33" s="3447"/>
      <c r="I33" s="3447"/>
      <c r="J33" s="3447"/>
      <c r="K33" s="3447"/>
      <c r="L33" s="3447"/>
      <c r="M33" s="3447"/>
      <c r="N33" s="3447"/>
      <c r="O33" s="3447"/>
      <c r="P33" s="3448"/>
      <c r="Q33" s="3449" t="s">
        <v>54</v>
      </c>
      <c r="R33" s="3438" t="s">
        <v>55</v>
      </c>
      <c r="S33" s="2987" t="s">
        <v>12</v>
      </c>
      <c r="T33" s="3441" t="s">
        <v>13</v>
      </c>
      <c r="U33" s="3442"/>
      <c r="V33" s="3457" t="s">
        <v>56</v>
      </c>
      <c r="W33" s="3024" t="s">
        <v>57</v>
      </c>
      <c r="X33" s="3441" t="s">
        <v>58</v>
      </c>
      <c r="Y33" s="3459"/>
      <c r="Z33" s="3442"/>
      <c r="AA33" s="3460" t="s">
        <v>59</v>
      </c>
    </row>
    <row r="34" spans="1:103" ht="21" x14ac:dyDescent="0.25">
      <c r="A34" s="3273"/>
      <c r="B34" s="2994"/>
      <c r="C34" s="3445"/>
      <c r="D34" s="1072" t="s">
        <v>60</v>
      </c>
      <c r="E34" s="1102" t="s">
        <v>16</v>
      </c>
      <c r="F34" s="1102" t="s">
        <v>17</v>
      </c>
      <c r="G34" s="1102" t="s">
        <v>18</v>
      </c>
      <c r="H34" s="1102" t="s">
        <v>19</v>
      </c>
      <c r="I34" s="1102" t="s">
        <v>20</v>
      </c>
      <c r="J34" s="1102" t="s">
        <v>21</v>
      </c>
      <c r="K34" s="1102" t="s">
        <v>22</v>
      </c>
      <c r="L34" s="1102" t="s">
        <v>23</v>
      </c>
      <c r="M34" s="1102" t="s">
        <v>61</v>
      </c>
      <c r="N34" s="1087" t="s">
        <v>62</v>
      </c>
      <c r="O34" s="1102" t="s">
        <v>63</v>
      </c>
      <c r="P34" s="1074" t="s">
        <v>64</v>
      </c>
      <c r="Q34" s="3001"/>
      <c r="R34" s="2983"/>
      <c r="S34" s="3440"/>
      <c r="T34" s="1072" t="s">
        <v>27</v>
      </c>
      <c r="U34" s="1044" t="s">
        <v>28</v>
      </c>
      <c r="V34" s="3458"/>
      <c r="W34" s="3024"/>
      <c r="X34" s="1104" t="s">
        <v>25</v>
      </c>
      <c r="Y34" s="1105" t="s">
        <v>65</v>
      </c>
      <c r="Z34" s="60" t="s">
        <v>26</v>
      </c>
      <c r="AA34" s="3027"/>
    </row>
    <row r="35" spans="1:103" x14ac:dyDescent="0.25">
      <c r="A35" s="3461" t="s">
        <v>66</v>
      </c>
      <c r="B35" s="3461"/>
      <c r="C35" s="1092">
        <f>SUM(D35:P35)</f>
        <v>0</v>
      </c>
      <c r="D35" s="1076">
        <f>SUM(D36:D49)</f>
        <v>0</v>
      </c>
      <c r="E35" s="1077">
        <f>SUM(E36:E49)</f>
        <v>0</v>
      </c>
      <c r="F35" s="1077">
        <f t="shared" ref="F35:M35" si="21">SUM(F36:F49)</f>
        <v>0</v>
      </c>
      <c r="G35" s="1077">
        <f t="shared" si="21"/>
        <v>0</v>
      </c>
      <c r="H35" s="1077">
        <f t="shared" si="21"/>
        <v>0</v>
      </c>
      <c r="I35" s="1077">
        <f t="shared" si="21"/>
        <v>0</v>
      </c>
      <c r="J35" s="1077">
        <f t="shared" si="21"/>
        <v>0</v>
      </c>
      <c r="K35" s="1077">
        <f t="shared" si="21"/>
        <v>0</v>
      </c>
      <c r="L35" s="1077">
        <f t="shared" si="21"/>
        <v>0</v>
      </c>
      <c r="M35" s="1077">
        <f t="shared" si="21"/>
        <v>0</v>
      </c>
      <c r="N35" s="1077">
        <f>SUM(N36:N48)</f>
        <v>0</v>
      </c>
      <c r="O35" s="1077">
        <f t="shared" ref="O35:P35" si="22">SUM(O36:O48)</f>
        <v>0</v>
      </c>
      <c r="P35" s="1077">
        <f t="shared" si="22"/>
        <v>0</v>
      </c>
      <c r="Q35" s="1096">
        <f>SUM(Q36:Q48)</f>
        <v>0</v>
      </c>
      <c r="R35" s="1077">
        <f>SUM(R36:R48)</f>
        <v>0</v>
      </c>
      <c r="S35" s="1078">
        <f t="shared" ref="S35:AA35" si="23">SUM(S36:S48)</f>
        <v>0</v>
      </c>
      <c r="T35" s="1076">
        <f t="shared" si="23"/>
        <v>0</v>
      </c>
      <c r="U35" s="1078">
        <f t="shared" si="23"/>
        <v>0</v>
      </c>
      <c r="V35" s="1076">
        <f t="shared" si="23"/>
        <v>0</v>
      </c>
      <c r="W35" s="1078">
        <f t="shared" si="23"/>
        <v>0</v>
      </c>
      <c r="X35" s="1076">
        <f t="shared" si="23"/>
        <v>0</v>
      </c>
      <c r="Y35" s="1077">
        <f t="shared" si="23"/>
        <v>0</v>
      </c>
      <c r="Z35" s="1078">
        <f t="shared" si="23"/>
        <v>0</v>
      </c>
      <c r="AA35" s="1078">
        <f t="shared" si="23"/>
        <v>0</v>
      </c>
    </row>
    <row r="36" spans="1:103" x14ac:dyDescent="0.25">
      <c r="A36" s="3462" t="s">
        <v>67</v>
      </c>
      <c r="B36" s="3463"/>
      <c r="C36" s="862">
        <f>SUM(D36:M36)</f>
        <v>0</v>
      </c>
      <c r="D36" s="865"/>
      <c r="E36" s="699"/>
      <c r="F36" s="699"/>
      <c r="G36" s="699"/>
      <c r="H36" s="699"/>
      <c r="I36" s="699"/>
      <c r="J36" s="699"/>
      <c r="K36" s="699"/>
      <c r="L36" s="699"/>
      <c r="M36" s="699"/>
      <c r="N36" s="707"/>
      <c r="O36" s="707"/>
      <c r="P36" s="710"/>
      <c r="Q36" s="868"/>
      <c r="R36" s="699"/>
      <c r="S36" s="1065"/>
      <c r="T36" s="865"/>
      <c r="U36" s="1065"/>
      <c r="V36" s="865"/>
      <c r="W36" s="1065"/>
      <c r="X36" s="865"/>
      <c r="Y36" s="699"/>
      <c r="Z36" s="1065"/>
      <c r="AA36" s="1065"/>
      <c r="AB36" t="str">
        <f>CA36&amp;CB36&amp;CC36&amp;CD36&amp;CE36&amp;CF36&amp;CG36&amp;CH36&amp;CI36&amp;CJ36&amp;CK36</f>
        <v/>
      </c>
      <c r="CA36" s="18" t="str">
        <f>IF(AND($C36&gt;0,Q36="")," * No olvide digitar la variable "&amp;$Q$33&amp;""&amp;". Digite Cero si no tiene.",IF(Q36&gt;$C36," * La variable "&amp;$Q$33&amp;""&amp;" no  puede ser mayor al Total.",""))</f>
        <v/>
      </c>
      <c r="CB36" s="18" t="str">
        <f>IF(AND($C36&gt;0,R36="")," * No olvide digitar la variable "&amp;$R$33&amp;""&amp;". Digite Cero si no tiene.", "")</f>
        <v/>
      </c>
      <c r="CC36" s="18" t="str">
        <f>IF(AND($C36&gt;0,S36="")," * No olvide digitar la variable "&amp;$S$33&amp;""&amp;". Digite Cero si no tiene.",IF(S36&gt;C36," * La variable "&amp;$S$33&amp;""&amp;" no  puede ser mayor al Total.",""))</f>
        <v/>
      </c>
      <c r="CD36" s="18" t="str">
        <f>IF(AND($D36+E36&gt;0,T36="")," * No olvide digitar la variable Migrantes "&amp;$T$34&amp;""&amp;". Digite Cero si no tiene.",IF(T36&gt;$D36+E36," * La variable Migrantes "&amp;$T$34&amp;""&amp;" no  puede ser mayor al Total.",""))</f>
        <v/>
      </c>
      <c r="CE36" s="18" t="str">
        <f>IF(AND($F36+$G36+$H36+$I36+$J36+$K36+$L36+$M36&gt;0,$U36="")," * No olvide digitar la variable Migrantes "&amp;$U$34&amp;""&amp;". Digite Cero si no tiene.",IF($U36&gt;$F36+$G36+$H36+$I36+$J36+$K36+$L36+$M36," * La variable Migrantes "&amp;$U$34&amp;""&amp;" no  puede ser mayor al Total.",""))</f>
        <v/>
      </c>
      <c r="CF36" s="18" t="str">
        <f>IF(AND($C36&gt;0,V36="")," * No olvide digitar la variable "&amp;$V$33&amp;""&amp;". Digite Cero si no tiene.","")</f>
        <v/>
      </c>
      <c r="CG36" s="18" t="str">
        <f>IF(AND($C36&gt;0,W36="")," * No olvide digitar la variable "&amp;$W$33&amp;""&amp;". Digite Cero si no tiene.",IF(W36&gt;$C36," * La variable "&amp;$W$33&amp;""&amp;" no  puede ser mayor al Total.",""))</f>
        <v/>
      </c>
      <c r="CH36" s="18" t="str">
        <f>IF(AND($C36&gt;0,X36="")," * No olvide digitar la variable "&amp;$X$34&amp;""&amp;". Digite Cero si no tiene.",IF(X36&gt;$C36," * La variable "&amp;$X$34&amp;""&amp;" no  puede ser mayor al Total.",""))</f>
        <v/>
      </c>
      <c r="CI36" s="18" t="str">
        <f>IF(AND($C36&gt;0,Y36="")," * No olvide digitar la variable "&amp;$Y$34&amp;""&amp;". Digite Cero si no tiene.",IF(Y36&gt;$C36," * La variable "&amp;$Y$34&amp;""&amp;" no  puede ser mayor al Total.",""))</f>
        <v/>
      </c>
      <c r="CJ36" s="18" t="str">
        <f>IF(AND($C36&gt;0,Z36="")," * No olvide digitar la variable "&amp;$Z$34&amp;""&amp;". Digite Cero si no tiene.",IF(Z36&gt;$C36," * La variable "&amp;$Z$34&amp;""&amp;" no  puede ser mayor al Total.",""))</f>
        <v/>
      </c>
      <c r="CK36" s="18" t="str">
        <f>IF(AND($C36&gt;0,AA36="")," * No olvide digitar la variable "&amp;$AA$33&amp;""&amp;". Digite Cero si no tiene.",IF(AA36&gt;$C36," * La variable "&amp;$AA$33&amp;""&amp;" no  puede ser mayor al Total.",""))</f>
        <v/>
      </c>
      <c r="CO36" s="69">
        <f t="shared" ref="CO36:CY51" si="24">IF(AND($C36&gt;0,Q36=""),1,IF(Q36&gt;$C36,1,0))</f>
        <v>0</v>
      </c>
      <c r="CP36" s="69">
        <f t="shared" si="24"/>
        <v>0</v>
      </c>
      <c r="CQ36" s="69">
        <f t="shared" si="24"/>
        <v>0</v>
      </c>
      <c r="CR36" s="69">
        <f>IF(AND($D36+$E36&gt;0,$T36=""),1,IF(T36&gt;$D36+$E36,1,0))</f>
        <v>0</v>
      </c>
      <c r="CS36" s="69">
        <f>IF(AND($F36+$G36+$H36+$I36+$J36+$K36+$L36+$M36&gt;0,$U36=""),1,IF($U36&gt;$F36+$G36+$H36+$I36+$J36+$K36+$L36+$M36,1,0))</f>
        <v>0</v>
      </c>
      <c r="CT36" s="69">
        <f>IF(AND($C36&gt;0,V36=""),1,0)</f>
        <v>0</v>
      </c>
      <c r="CU36" s="69">
        <f>IF(AND($C36&gt;0,W36=""),1,IF(W36&gt;$C36,1,0))</f>
        <v>0</v>
      </c>
      <c r="CV36" s="69">
        <f>IF(AND($C36&gt;0,X36=""),1,IF(X36&gt;$C36,1,0))</f>
        <v>0</v>
      </c>
      <c r="CW36" s="69">
        <f>IF(AND($C36&gt;0,Y36=""),1,IF(Y36&gt;$C36,1,0))</f>
        <v>0</v>
      </c>
      <c r="CX36" s="69">
        <f>IF(AND($C36&gt;0,Z36=""),1,IF(Z36&gt;$C36,1,0))</f>
        <v>0</v>
      </c>
      <c r="CY36" s="69">
        <f t="shared" si="24"/>
        <v>0</v>
      </c>
    </row>
    <row r="37" spans="1:103" x14ac:dyDescent="0.25">
      <c r="A37" s="3033" t="s">
        <v>68</v>
      </c>
      <c r="B37" s="3034"/>
      <c r="C37" s="70">
        <f t="shared" ref="C37:C51" si="25">SUM(D37:M37)</f>
        <v>0</v>
      </c>
      <c r="D37" s="30"/>
      <c r="E37" s="32"/>
      <c r="F37" s="32"/>
      <c r="G37" s="32"/>
      <c r="H37" s="32"/>
      <c r="I37" s="32"/>
      <c r="J37" s="32"/>
      <c r="K37" s="32"/>
      <c r="L37" s="32"/>
      <c r="M37" s="32"/>
      <c r="N37" s="71"/>
      <c r="O37" s="71"/>
      <c r="P37" s="72"/>
      <c r="Q37" s="35"/>
      <c r="R37" s="32"/>
      <c r="S37" s="37"/>
      <c r="T37" s="30"/>
      <c r="U37" s="37"/>
      <c r="V37" s="30"/>
      <c r="W37" s="37"/>
      <c r="X37" s="30"/>
      <c r="Y37" s="32"/>
      <c r="Z37" s="37"/>
      <c r="AA37" s="37"/>
      <c r="AB37" t="str">
        <f t="shared" ref="AB37:AB51" si="26">CA37&amp;CB37&amp;CC37&amp;CD37&amp;CE37&amp;CF37&amp;CG37&amp;CH37&amp;CI37&amp;CJ37&amp;CK37</f>
        <v/>
      </c>
      <c r="CA37" s="18" t="str">
        <f t="shared" ref="CA37:CA51" si="27">IF(AND($C37&gt;0,Q37="")," * No olvide digitar la variable "&amp;$Q$33&amp;""&amp;". Digite Cero si no tiene.",IF(Q37&gt;$C37," * La variable "&amp;$Q$33&amp;""&amp;" no  puede ser mayor al Total.",""))</f>
        <v/>
      </c>
      <c r="CB37" s="18" t="str">
        <f t="shared" ref="CB37:CB51" si="28">IF(AND($C37&gt;0,R37="")," * No olvide digitar la variable "&amp;$R$33&amp;""&amp;". Digite Cero si no tiene.", "")</f>
        <v/>
      </c>
      <c r="CC37" s="18" t="str">
        <f t="shared" ref="CC37:CC51" si="29">IF(AND($C37&gt;0,S37="")," * No olvide digitar la variable "&amp;$S$33&amp;""&amp;". Digite Cero si no tiene.",IF(S37&gt;C37," * La variable "&amp;$S$33&amp;""&amp;" no  puede ser mayor al Total.",""))</f>
        <v/>
      </c>
      <c r="CD37" s="18" t="str">
        <f t="shared" ref="CD37:CD51" si="30">IF(AND($D37+E37&gt;0,T37="")," * No olvide digitar la variable Migrantes "&amp;$T$34&amp;""&amp;". Digite Cero si no tiene.",IF(T37&gt;$D37+E37," * La variable Migrantes "&amp;$T$34&amp;""&amp;" no  puede ser mayor al Total.",""))</f>
        <v/>
      </c>
      <c r="CE37" s="18" t="str">
        <f t="shared" ref="CE37:CE51" si="31">IF(AND($F37+$G37+$H37+$I37+$J37+$K37+$L37+$M37&gt;0,$U37="")," * No olvide digitar la variable Migrantes "&amp;$U$34&amp;""&amp;". Digite Cero si no tiene.",IF($U37&gt;$F37+$G37+$H37+$I37+$J37+$K37+$L37+$M37," * La variable Migrantes "&amp;$U$34&amp;""&amp;" no  puede ser mayor al Total.",""))</f>
        <v/>
      </c>
      <c r="CF37" s="18" t="str">
        <f t="shared" ref="CF37:CF51" si="32">IF(AND($C37&gt;0,V37="")," * No olvide digitar la variable "&amp;$V$33&amp;""&amp;". Digite Cero si no tiene.","")</f>
        <v/>
      </c>
      <c r="CG37" s="18" t="str">
        <f t="shared" ref="CG37:CG51" si="33">IF(AND($C37&gt;0,W37="")," * No olvide digitar la variable "&amp;$W$33&amp;""&amp;". Digite Cero si no tiene.",IF(W37&gt;$C37," * La variable "&amp;$W$33&amp;""&amp;" no  puede ser mayor al Total.",""))</f>
        <v/>
      </c>
      <c r="CH37" s="18" t="str">
        <f t="shared" ref="CH37:CH51" si="34">IF(AND($C37&gt;0,X37="")," * No olvide digitar la variable "&amp;$X$34&amp;""&amp;". Digite Cero si no tiene.",IF(X37&gt;$C37," * La variable "&amp;$X$34&amp;""&amp;" no  puede ser mayor al Total.",""))</f>
        <v/>
      </c>
      <c r="CI37" s="18" t="str">
        <f t="shared" ref="CI37:CI51" si="35">IF(AND($C37&gt;0,Y37="")," * No olvide digitar la variable "&amp;$Y$34&amp;""&amp;". Digite Cero si no tiene.",IF(Y37&gt;$C37," * La variable "&amp;$Y$34&amp;""&amp;" no  puede ser mayor al Total.",""))</f>
        <v/>
      </c>
      <c r="CJ37" s="18" t="str">
        <f t="shared" ref="CJ37:CJ51" si="36">IF(AND($C37&gt;0,Z37="")," * No olvide digitar la variable "&amp;$Z$34&amp;""&amp;". Digite Cero si no tiene.",IF(Z37&gt;$C37," * La variable "&amp;$Z$34&amp;""&amp;" no  puede ser mayor al Total.",""))</f>
        <v/>
      </c>
      <c r="CK37" s="18" t="str">
        <f t="shared" ref="CK37:CK51" si="37">IF(AND($C37&gt;0,AA37="")," * No olvide digitar la variable "&amp;$AA$33&amp;""&amp;". Digite Cero si no tiene.",IF(AA37&gt;$C37," * La variable "&amp;$AA$33&amp;""&amp;" no  puede ser mayor al Total.",""))</f>
        <v/>
      </c>
      <c r="CO37" s="69">
        <f t="shared" si="24"/>
        <v>0</v>
      </c>
      <c r="CP37" s="69">
        <f t="shared" si="24"/>
        <v>0</v>
      </c>
      <c r="CQ37" s="69">
        <f t="shared" si="24"/>
        <v>0</v>
      </c>
      <c r="CR37" s="69">
        <f t="shared" ref="CR37:CR51" si="38">IF(AND($D37+$E37&gt;0,$T37=""),1,IF(T37&gt;$D37+$E37,1,0))</f>
        <v>0</v>
      </c>
      <c r="CS37" s="69">
        <f t="shared" ref="CS37:CS51" si="39">IF(AND($F37+$G37+$H37+$I37+$J37+$K37+$L37+$M37&gt;0,$U37=""),1,IF($U37&gt;$F37+$G37+$H37+$I37+$J37+$K37+$L37+$M37,1,0))</f>
        <v>0</v>
      </c>
      <c r="CT37" s="69">
        <f t="shared" ref="CT37:CT51" si="40">IF(AND($C37&gt;0,V37=""),1,0)</f>
        <v>0</v>
      </c>
      <c r="CU37" s="69">
        <f t="shared" ref="CU37:CX51" si="41">IF(AND($C37&gt;0,W37=""),1,IF(W37&gt;$C37,1,0))</f>
        <v>0</v>
      </c>
      <c r="CV37" s="69">
        <f t="shared" si="41"/>
        <v>0</v>
      </c>
      <c r="CW37" s="69">
        <f t="shared" si="41"/>
        <v>0</v>
      </c>
      <c r="CX37" s="69">
        <f t="shared" si="41"/>
        <v>0</v>
      </c>
      <c r="CY37" s="69">
        <f t="shared" si="24"/>
        <v>0</v>
      </c>
    </row>
    <row r="38" spans="1:103" x14ac:dyDescent="0.25">
      <c r="A38" s="3466" t="s">
        <v>69</v>
      </c>
      <c r="B38" s="1106" t="s">
        <v>70</v>
      </c>
      <c r="C38" s="862">
        <f t="shared" si="25"/>
        <v>0</v>
      </c>
      <c r="D38" s="865"/>
      <c r="E38" s="699"/>
      <c r="F38" s="699"/>
      <c r="G38" s="699"/>
      <c r="H38" s="699"/>
      <c r="I38" s="699"/>
      <c r="J38" s="699"/>
      <c r="K38" s="699"/>
      <c r="L38" s="699"/>
      <c r="M38" s="699"/>
      <c r="N38" s="707"/>
      <c r="O38" s="707"/>
      <c r="P38" s="710"/>
      <c r="Q38" s="868"/>
      <c r="R38" s="699"/>
      <c r="S38" s="1065"/>
      <c r="T38" s="865"/>
      <c r="U38" s="1065"/>
      <c r="V38" s="865"/>
      <c r="W38" s="1065"/>
      <c r="X38" s="865"/>
      <c r="Y38" s="699"/>
      <c r="Z38" s="1065"/>
      <c r="AA38" s="1065"/>
      <c r="AB38" t="str">
        <f t="shared" si="26"/>
        <v/>
      </c>
      <c r="CA38" s="18" t="str">
        <f t="shared" si="27"/>
        <v/>
      </c>
      <c r="CB38" s="18" t="str">
        <f t="shared" si="28"/>
        <v/>
      </c>
      <c r="CC38" s="18" t="str">
        <f t="shared" si="29"/>
        <v/>
      </c>
      <c r="CD38" s="18" t="str">
        <f t="shared" si="30"/>
        <v/>
      </c>
      <c r="CE38" s="18" t="str">
        <f t="shared" si="31"/>
        <v/>
      </c>
      <c r="CF38" s="18" t="str">
        <f t="shared" si="32"/>
        <v/>
      </c>
      <c r="CG38" s="18" t="str">
        <f t="shared" si="33"/>
        <v/>
      </c>
      <c r="CH38" s="18" t="str">
        <f t="shared" si="34"/>
        <v/>
      </c>
      <c r="CI38" s="18" t="str">
        <f t="shared" si="35"/>
        <v/>
      </c>
      <c r="CJ38" s="18" t="str">
        <f t="shared" si="36"/>
        <v/>
      </c>
      <c r="CK38" s="18" t="str">
        <f t="shared" si="37"/>
        <v/>
      </c>
      <c r="CO38" s="69">
        <f t="shared" si="24"/>
        <v>0</v>
      </c>
      <c r="CP38" s="69">
        <f t="shared" si="24"/>
        <v>0</v>
      </c>
      <c r="CQ38" s="69">
        <f t="shared" si="24"/>
        <v>0</v>
      </c>
      <c r="CR38" s="69">
        <f t="shared" si="38"/>
        <v>0</v>
      </c>
      <c r="CS38" s="69">
        <f t="shared" si="39"/>
        <v>0</v>
      </c>
      <c r="CT38" s="69">
        <f t="shared" si="40"/>
        <v>0</v>
      </c>
      <c r="CU38" s="69">
        <f t="shared" si="41"/>
        <v>0</v>
      </c>
      <c r="CV38" s="69">
        <f t="shared" si="41"/>
        <v>0</v>
      </c>
      <c r="CW38" s="69">
        <f t="shared" si="41"/>
        <v>0</v>
      </c>
      <c r="CX38" s="69">
        <f t="shared" si="41"/>
        <v>0</v>
      </c>
      <c r="CY38" s="69">
        <f t="shared" si="24"/>
        <v>0</v>
      </c>
    </row>
    <row r="39" spans="1:103" x14ac:dyDescent="0.25">
      <c r="A39" s="3466"/>
      <c r="B39" s="74" t="s">
        <v>71</v>
      </c>
      <c r="C39" s="75">
        <f t="shared" si="25"/>
        <v>0</v>
      </c>
      <c r="D39" s="22"/>
      <c r="E39" s="24"/>
      <c r="F39" s="24"/>
      <c r="G39" s="24"/>
      <c r="H39" s="24"/>
      <c r="I39" s="24"/>
      <c r="J39" s="24"/>
      <c r="K39" s="24"/>
      <c r="L39" s="24"/>
      <c r="M39" s="24"/>
      <c r="N39" s="76"/>
      <c r="O39" s="76"/>
      <c r="P39" s="77"/>
      <c r="Q39" s="27"/>
      <c r="R39" s="24"/>
      <c r="S39" s="28"/>
      <c r="T39" s="22"/>
      <c r="U39" s="28"/>
      <c r="V39" s="22"/>
      <c r="W39" s="28"/>
      <c r="X39" s="22"/>
      <c r="Y39" s="24"/>
      <c r="Z39" s="28"/>
      <c r="AA39" s="28"/>
      <c r="AB39" t="str">
        <f t="shared" si="26"/>
        <v/>
      </c>
      <c r="CA39" s="18" t="str">
        <f t="shared" si="27"/>
        <v/>
      </c>
      <c r="CB39" s="18" t="str">
        <f t="shared" si="28"/>
        <v/>
      </c>
      <c r="CC39" s="18" t="str">
        <f t="shared" si="29"/>
        <v/>
      </c>
      <c r="CD39" s="18" t="str">
        <f t="shared" si="30"/>
        <v/>
      </c>
      <c r="CE39" s="18" t="str">
        <f t="shared" si="31"/>
        <v/>
      </c>
      <c r="CF39" s="18" t="str">
        <f t="shared" si="32"/>
        <v/>
      </c>
      <c r="CG39" s="18" t="str">
        <f t="shared" si="33"/>
        <v/>
      </c>
      <c r="CH39" s="18" t="str">
        <f t="shared" si="34"/>
        <v/>
      </c>
      <c r="CI39" s="18" t="str">
        <f t="shared" si="35"/>
        <v/>
      </c>
      <c r="CJ39" s="18" t="str">
        <f t="shared" si="36"/>
        <v/>
      </c>
      <c r="CK39" s="18" t="str">
        <f t="shared" si="37"/>
        <v/>
      </c>
      <c r="CO39" s="69">
        <f t="shared" si="24"/>
        <v>0</v>
      </c>
      <c r="CP39" s="69">
        <f t="shared" si="24"/>
        <v>0</v>
      </c>
      <c r="CQ39" s="69">
        <f t="shared" si="24"/>
        <v>0</v>
      </c>
      <c r="CR39" s="69">
        <f t="shared" si="38"/>
        <v>0</v>
      </c>
      <c r="CS39" s="69">
        <f t="shared" si="39"/>
        <v>0</v>
      </c>
      <c r="CT39" s="69">
        <f t="shared" si="40"/>
        <v>0</v>
      </c>
      <c r="CU39" s="69">
        <f t="shared" si="41"/>
        <v>0</v>
      </c>
      <c r="CV39" s="69">
        <f t="shared" si="41"/>
        <v>0</v>
      </c>
      <c r="CW39" s="69">
        <f t="shared" si="41"/>
        <v>0</v>
      </c>
      <c r="CX39" s="69">
        <f t="shared" si="41"/>
        <v>0</v>
      </c>
      <c r="CY39" s="69">
        <f t="shared" si="24"/>
        <v>0</v>
      </c>
    </row>
    <row r="40" spans="1:103" x14ac:dyDescent="0.25">
      <c r="A40" s="3466"/>
      <c r="B40" s="74" t="s">
        <v>72</v>
      </c>
      <c r="C40" s="75">
        <f t="shared" si="25"/>
        <v>0</v>
      </c>
      <c r="D40" s="22"/>
      <c r="E40" s="24"/>
      <c r="F40" s="24"/>
      <c r="G40" s="24"/>
      <c r="H40" s="24"/>
      <c r="I40" s="24"/>
      <c r="J40" s="24"/>
      <c r="K40" s="24"/>
      <c r="L40" s="24"/>
      <c r="M40" s="24"/>
      <c r="N40" s="76"/>
      <c r="O40" s="76"/>
      <c r="P40" s="77"/>
      <c r="Q40" s="27"/>
      <c r="R40" s="24"/>
      <c r="S40" s="28"/>
      <c r="T40" s="22"/>
      <c r="U40" s="28"/>
      <c r="V40" s="22"/>
      <c r="W40" s="28"/>
      <c r="X40" s="22"/>
      <c r="Y40" s="24"/>
      <c r="Z40" s="28"/>
      <c r="AA40" s="28"/>
      <c r="AB40" t="str">
        <f t="shared" si="26"/>
        <v/>
      </c>
      <c r="CA40" s="18" t="str">
        <f t="shared" si="27"/>
        <v/>
      </c>
      <c r="CB40" s="18" t="str">
        <f t="shared" si="28"/>
        <v/>
      </c>
      <c r="CC40" s="18" t="str">
        <f t="shared" si="29"/>
        <v/>
      </c>
      <c r="CD40" s="18" t="str">
        <f t="shared" si="30"/>
        <v/>
      </c>
      <c r="CE40" s="18" t="str">
        <f t="shared" si="31"/>
        <v/>
      </c>
      <c r="CF40" s="18" t="str">
        <f t="shared" si="32"/>
        <v/>
      </c>
      <c r="CG40" s="18" t="str">
        <f t="shared" si="33"/>
        <v/>
      </c>
      <c r="CH40" s="18" t="str">
        <f t="shared" si="34"/>
        <v/>
      </c>
      <c r="CI40" s="18" t="str">
        <f t="shared" si="35"/>
        <v/>
      </c>
      <c r="CJ40" s="18" t="str">
        <f t="shared" si="36"/>
        <v/>
      </c>
      <c r="CK40" s="18" t="str">
        <f t="shared" si="37"/>
        <v/>
      </c>
      <c r="CO40" s="69">
        <f t="shared" si="24"/>
        <v>0</v>
      </c>
      <c r="CP40" s="69">
        <f t="shared" si="24"/>
        <v>0</v>
      </c>
      <c r="CQ40" s="69">
        <f t="shared" si="24"/>
        <v>0</v>
      </c>
      <c r="CR40" s="69">
        <f t="shared" si="38"/>
        <v>0</v>
      </c>
      <c r="CS40" s="69">
        <f t="shared" si="39"/>
        <v>0</v>
      </c>
      <c r="CT40" s="69">
        <f t="shared" si="40"/>
        <v>0</v>
      </c>
      <c r="CU40" s="69">
        <f t="shared" si="41"/>
        <v>0</v>
      </c>
      <c r="CV40" s="69">
        <f t="shared" si="41"/>
        <v>0</v>
      </c>
      <c r="CW40" s="69">
        <f t="shared" si="41"/>
        <v>0</v>
      </c>
      <c r="CX40" s="69">
        <f t="shared" si="41"/>
        <v>0</v>
      </c>
      <c r="CY40" s="69">
        <f t="shared" si="24"/>
        <v>0</v>
      </c>
    </row>
    <row r="41" spans="1:103" x14ac:dyDescent="0.25">
      <c r="A41" s="3466"/>
      <c r="B41" s="74" t="s">
        <v>73</v>
      </c>
      <c r="C41" s="75">
        <f t="shared" si="25"/>
        <v>0</v>
      </c>
      <c r="D41" s="22"/>
      <c r="E41" s="24"/>
      <c r="F41" s="24"/>
      <c r="G41" s="24"/>
      <c r="H41" s="24"/>
      <c r="I41" s="24"/>
      <c r="J41" s="24"/>
      <c r="K41" s="24"/>
      <c r="L41" s="24"/>
      <c r="M41" s="24"/>
      <c r="N41" s="76"/>
      <c r="O41" s="76"/>
      <c r="P41" s="77"/>
      <c r="Q41" s="27"/>
      <c r="R41" s="24"/>
      <c r="S41" s="28"/>
      <c r="T41" s="22"/>
      <c r="U41" s="28"/>
      <c r="V41" s="22"/>
      <c r="W41" s="28"/>
      <c r="X41" s="22"/>
      <c r="Y41" s="24"/>
      <c r="Z41" s="28"/>
      <c r="AA41" s="28"/>
      <c r="AB41" t="str">
        <f t="shared" si="26"/>
        <v/>
      </c>
      <c r="CA41" s="18" t="str">
        <f t="shared" si="27"/>
        <v/>
      </c>
      <c r="CB41" s="18" t="str">
        <f t="shared" si="28"/>
        <v/>
      </c>
      <c r="CC41" s="18" t="str">
        <f t="shared" si="29"/>
        <v/>
      </c>
      <c r="CD41" s="18" t="str">
        <f t="shared" si="30"/>
        <v/>
      </c>
      <c r="CE41" s="18" t="str">
        <f t="shared" si="31"/>
        <v/>
      </c>
      <c r="CF41" s="18" t="str">
        <f t="shared" si="32"/>
        <v/>
      </c>
      <c r="CG41" s="18" t="str">
        <f t="shared" si="33"/>
        <v/>
      </c>
      <c r="CH41" s="18" t="str">
        <f t="shared" si="34"/>
        <v/>
      </c>
      <c r="CI41" s="18" t="str">
        <f t="shared" si="35"/>
        <v/>
      </c>
      <c r="CJ41" s="18" t="str">
        <f t="shared" si="36"/>
        <v/>
      </c>
      <c r="CK41" s="18" t="str">
        <f t="shared" si="37"/>
        <v/>
      </c>
      <c r="CO41" s="69">
        <f t="shared" si="24"/>
        <v>0</v>
      </c>
      <c r="CP41" s="69">
        <f t="shared" si="24"/>
        <v>0</v>
      </c>
      <c r="CQ41" s="69">
        <f t="shared" si="24"/>
        <v>0</v>
      </c>
      <c r="CR41" s="69">
        <f t="shared" si="38"/>
        <v>0</v>
      </c>
      <c r="CS41" s="69">
        <f t="shared" si="39"/>
        <v>0</v>
      </c>
      <c r="CT41" s="69">
        <f t="shared" si="40"/>
        <v>0</v>
      </c>
      <c r="CU41" s="69">
        <f t="shared" si="41"/>
        <v>0</v>
      </c>
      <c r="CV41" s="69">
        <f t="shared" si="41"/>
        <v>0</v>
      </c>
      <c r="CW41" s="69">
        <f t="shared" si="41"/>
        <v>0</v>
      </c>
      <c r="CX41" s="69">
        <f t="shared" si="41"/>
        <v>0</v>
      </c>
      <c r="CY41" s="69">
        <f t="shared" si="24"/>
        <v>0</v>
      </c>
    </row>
    <row r="42" spans="1:103" x14ac:dyDescent="0.25">
      <c r="A42" s="3466"/>
      <c r="B42" s="74" t="s">
        <v>74</v>
      </c>
      <c r="C42" s="75">
        <f t="shared" si="25"/>
        <v>0</v>
      </c>
      <c r="D42" s="22"/>
      <c r="E42" s="24"/>
      <c r="F42" s="24"/>
      <c r="G42" s="24"/>
      <c r="H42" s="24"/>
      <c r="I42" s="24"/>
      <c r="J42" s="24"/>
      <c r="K42" s="24"/>
      <c r="L42" s="24"/>
      <c r="M42" s="24"/>
      <c r="N42" s="76"/>
      <c r="O42" s="76"/>
      <c r="P42" s="77"/>
      <c r="Q42" s="27"/>
      <c r="R42" s="24"/>
      <c r="S42" s="28"/>
      <c r="T42" s="22"/>
      <c r="U42" s="28"/>
      <c r="V42" s="22"/>
      <c r="W42" s="28"/>
      <c r="X42" s="22"/>
      <c r="Y42" s="24"/>
      <c r="Z42" s="28"/>
      <c r="AA42" s="28"/>
      <c r="AB42" t="str">
        <f t="shared" si="26"/>
        <v/>
      </c>
      <c r="CA42" s="18" t="str">
        <f t="shared" si="27"/>
        <v/>
      </c>
      <c r="CB42" s="18" t="str">
        <f t="shared" si="28"/>
        <v/>
      </c>
      <c r="CC42" s="18" t="str">
        <f t="shared" si="29"/>
        <v/>
      </c>
      <c r="CD42" s="18" t="str">
        <f t="shared" si="30"/>
        <v/>
      </c>
      <c r="CE42" s="18" t="str">
        <f t="shared" si="31"/>
        <v/>
      </c>
      <c r="CF42" s="18" t="str">
        <f t="shared" si="32"/>
        <v/>
      </c>
      <c r="CG42" s="18" t="str">
        <f t="shared" si="33"/>
        <v/>
      </c>
      <c r="CH42" s="18" t="str">
        <f t="shared" si="34"/>
        <v/>
      </c>
      <c r="CI42" s="18" t="str">
        <f t="shared" si="35"/>
        <v/>
      </c>
      <c r="CJ42" s="18" t="str">
        <f t="shared" si="36"/>
        <v/>
      </c>
      <c r="CK42" s="18" t="str">
        <f t="shared" si="37"/>
        <v/>
      </c>
      <c r="CO42" s="69">
        <f t="shared" si="24"/>
        <v>0</v>
      </c>
      <c r="CP42" s="69">
        <f t="shared" si="24"/>
        <v>0</v>
      </c>
      <c r="CQ42" s="69">
        <f t="shared" si="24"/>
        <v>0</v>
      </c>
      <c r="CR42" s="69">
        <f t="shared" si="38"/>
        <v>0</v>
      </c>
      <c r="CS42" s="69">
        <f t="shared" si="39"/>
        <v>0</v>
      </c>
      <c r="CT42" s="69">
        <f t="shared" si="40"/>
        <v>0</v>
      </c>
      <c r="CU42" s="69">
        <f t="shared" si="41"/>
        <v>0</v>
      </c>
      <c r="CV42" s="69">
        <f t="shared" si="41"/>
        <v>0</v>
      </c>
      <c r="CW42" s="69">
        <f t="shared" si="41"/>
        <v>0</v>
      </c>
      <c r="CX42" s="69">
        <f t="shared" si="41"/>
        <v>0</v>
      </c>
      <c r="CY42" s="69">
        <f t="shared" si="24"/>
        <v>0</v>
      </c>
    </row>
    <row r="43" spans="1:103" x14ac:dyDescent="0.25">
      <c r="A43" s="3466"/>
      <c r="B43" s="78" t="s">
        <v>75</v>
      </c>
      <c r="C43" s="810">
        <f t="shared" si="25"/>
        <v>0</v>
      </c>
      <c r="D43" s="770"/>
      <c r="E43" s="81"/>
      <c r="F43" s="81"/>
      <c r="G43" s="81"/>
      <c r="H43" s="81"/>
      <c r="I43" s="81"/>
      <c r="J43" s="81"/>
      <c r="K43" s="81"/>
      <c r="L43" s="81"/>
      <c r="M43" s="81"/>
      <c r="N43" s="82"/>
      <c r="O43" s="82"/>
      <c r="P43" s="83"/>
      <c r="Q43" s="84"/>
      <c r="R43" s="81"/>
      <c r="S43" s="85"/>
      <c r="T43" s="770"/>
      <c r="U43" s="85"/>
      <c r="V43" s="770"/>
      <c r="W43" s="85"/>
      <c r="X43" s="770"/>
      <c r="Y43" s="81"/>
      <c r="Z43" s="85"/>
      <c r="AA43" s="85"/>
      <c r="AB43" t="str">
        <f t="shared" si="26"/>
        <v/>
      </c>
      <c r="CA43" s="18" t="str">
        <f t="shared" si="27"/>
        <v/>
      </c>
      <c r="CB43" s="18" t="str">
        <f t="shared" si="28"/>
        <v/>
      </c>
      <c r="CC43" s="18" t="str">
        <f t="shared" si="29"/>
        <v/>
      </c>
      <c r="CD43" s="18" t="str">
        <f t="shared" si="30"/>
        <v/>
      </c>
      <c r="CE43" s="18" t="str">
        <f>IF(AND($F43+$G43+$H43+$I43+$J43+$K43+$L43+$M43&gt;0,$U43="")," * No olvide digitar la variable Migrantes "&amp;$U$34&amp;""&amp;". Digite Cero si no tiene.",IF($U43&gt;$F43+$G43+$H43+$I43+$J43+$K43+$L43+$M43," * La variable Migrantes "&amp;$U$34&amp;""&amp;" no  puede ser mayor al Total.",""))</f>
        <v/>
      </c>
      <c r="CF43" s="18" t="str">
        <f t="shared" si="32"/>
        <v/>
      </c>
      <c r="CG43" s="18" t="str">
        <f t="shared" si="33"/>
        <v/>
      </c>
      <c r="CH43" s="18" t="str">
        <f t="shared" si="34"/>
        <v/>
      </c>
      <c r="CI43" s="18" t="str">
        <f t="shared" si="35"/>
        <v/>
      </c>
      <c r="CJ43" s="18" t="str">
        <f t="shared" si="36"/>
        <v/>
      </c>
      <c r="CK43" s="18" t="str">
        <f t="shared" si="37"/>
        <v/>
      </c>
      <c r="CO43" s="69">
        <f t="shared" si="24"/>
        <v>0</v>
      </c>
      <c r="CP43" s="69">
        <f t="shared" si="24"/>
        <v>0</v>
      </c>
      <c r="CQ43" s="69">
        <f t="shared" si="24"/>
        <v>0</v>
      </c>
      <c r="CR43" s="69">
        <f t="shared" si="38"/>
        <v>0</v>
      </c>
      <c r="CS43" s="69">
        <f t="shared" si="39"/>
        <v>0</v>
      </c>
      <c r="CT43" s="69">
        <f t="shared" si="40"/>
        <v>0</v>
      </c>
      <c r="CU43" s="69">
        <f t="shared" si="41"/>
        <v>0</v>
      </c>
      <c r="CV43" s="69">
        <f t="shared" si="41"/>
        <v>0</v>
      </c>
      <c r="CW43" s="69">
        <f t="shared" si="41"/>
        <v>0</v>
      </c>
      <c r="CX43" s="69">
        <f t="shared" si="41"/>
        <v>0</v>
      </c>
      <c r="CY43" s="69">
        <f t="shared" si="24"/>
        <v>0</v>
      </c>
    </row>
    <row r="44" spans="1:103" x14ac:dyDescent="0.25">
      <c r="A44" s="3466"/>
      <c r="B44" s="86" t="s">
        <v>76</v>
      </c>
      <c r="C44" s="70">
        <f>SUM(D44:M44)</f>
        <v>0</v>
      </c>
      <c r="D44" s="30"/>
      <c r="E44" s="32"/>
      <c r="F44" s="32"/>
      <c r="G44" s="32"/>
      <c r="H44" s="32"/>
      <c r="I44" s="32"/>
      <c r="J44" s="32"/>
      <c r="K44" s="32"/>
      <c r="L44" s="32"/>
      <c r="M44" s="32"/>
      <c r="N44" s="71"/>
      <c r="O44" s="71"/>
      <c r="P44" s="72"/>
      <c r="Q44" s="35"/>
      <c r="R44" s="32"/>
      <c r="S44" s="37"/>
      <c r="T44" s="30"/>
      <c r="U44" s="37"/>
      <c r="V44" s="30"/>
      <c r="W44" s="37"/>
      <c r="X44" s="30"/>
      <c r="Y44" s="32"/>
      <c r="Z44" s="37"/>
      <c r="AA44" s="37"/>
      <c r="AB44" t="str">
        <f t="shared" si="26"/>
        <v/>
      </c>
      <c r="CA44" s="18" t="str">
        <f t="shared" si="27"/>
        <v/>
      </c>
      <c r="CB44" s="18" t="str">
        <f t="shared" si="28"/>
        <v/>
      </c>
      <c r="CC44" s="18" t="str">
        <f t="shared" si="29"/>
        <v/>
      </c>
      <c r="CD44" s="18" t="str">
        <f>IF(AND($D44+E44&gt;0,T44="")," * No olvide digitar la variable Migrantes "&amp;$T$34&amp;""&amp;". Digite Cero si no tiene.",IF(T44&gt;$D44+E44," * La variable Migrantes "&amp;$T$34&amp;""&amp;" no  puede ser mayor al Total.",""))</f>
        <v/>
      </c>
      <c r="CE44" s="18" t="str">
        <f t="shared" si="31"/>
        <v/>
      </c>
      <c r="CF44" s="18" t="str">
        <f t="shared" si="32"/>
        <v/>
      </c>
      <c r="CG44" s="18" t="str">
        <f t="shared" si="33"/>
        <v/>
      </c>
      <c r="CH44" s="18" t="str">
        <f t="shared" si="34"/>
        <v/>
      </c>
      <c r="CI44" s="18" t="str">
        <f t="shared" si="35"/>
        <v/>
      </c>
      <c r="CJ44" s="18" t="str">
        <f t="shared" si="36"/>
        <v/>
      </c>
      <c r="CK44" s="18" t="str">
        <f t="shared" si="37"/>
        <v/>
      </c>
      <c r="CO44" s="69">
        <f t="shared" si="24"/>
        <v>0</v>
      </c>
      <c r="CP44" s="69">
        <f t="shared" si="24"/>
        <v>0</v>
      </c>
      <c r="CQ44" s="69">
        <f t="shared" si="24"/>
        <v>0</v>
      </c>
      <c r="CR44" s="69">
        <f t="shared" si="38"/>
        <v>0</v>
      </c>
      <c r="CS44" s="69">
        <f t="shared" si="39"/>
        <v>0</v>
      </c>
      <c r="CT44" s="69">
        <f t="shared" si="40"/>
        <v>0</v>
      </c>
      <c r="CU44" s="69">
        <f t="shared" si="41"/>
        <v>0</v>
      </c>
      <c r="CV44" s="69">
        <f t="shared" si="41"/>
        <v>0</v>
      </c>
      <c r="CW44" s="69">
        <f t="shared" si="41"/>
        <v>0</v>
      </c>
      <c r="CX44" s="69">
        <f t="shared" si="41"/>
        <v>0</v>
      </c>
      <c r="CY44" s="69">
        <f t="shared" si="24"/>
        <v>0</v>
      </c>
    </row>
    <row r="45" spans="1:103" x14ac:dyDescent="0.25">
      <c r="A45" s="3467" t="s">
        <v>77</v>
      </c>
      <c r="B45" s="1106" t="s">
        <v>78</v>
      </c>
      <c r="C45" s="862">
        <f>SUM(D45:P45)</f>
        <v>0</v>
      </c>
      <c r="D45" s="865"/>
      <c r="E45" s="699"/>
      <c r="F45" s="699"/>
      <c r="G45" s="699"/>
      <c r="H45" s="699"/>
      <c r="I45" s="699"/>
      <c r="J45" s="699"/>
      <c r="K45" s="699"/>
      <c r="L45" s="699"/>
      <c r="M45" s="699"/>
      <c r="N45" s="711"/>
      <c r="O45" s="711"/>
      <c r="P45" s="711"/>
      <c r="Q45" s="868"/>
      <c r="R45" s="699"/>
      <c r="S45" s="1065"/>
      <c r="T45" s="865"/>
      <c r="U45" s="1065"/>
      <c r="V45" s="865"/>
      <c r="W45" s="1065"/>
      <c r="X45" s="865"/>
      <c r="Y45" s="699"/>
      <c r="Z45" s="1065"/>
      <c r="AA45" s="1065"/>
      <c r="AB45" t="str">
        <f t="shared" si="26"/>
        <v/>
      </c>
      <c r="CA45" s="18" t="str">
        <f t="shared" si="27"/>
        <v/>
      </c>
      <c r="CB45" s="18" t="str">
        <f t="shared" si="28"/>
        <v/>
      </c>
      <c r="CC45" s="18" t="str">
        <f t="shared" si="29"/>
        <v/>
      </c>
      <c r="CD45" s="18" t="str">
        <f t="shared" si="30"/>
        <v/>
      </c>
      <c r="CE45" s="18" t="str">
        <f t="shared" si="31"/>
        <v/>
      </c>
      <c r="CF45" s="18" t="str">
        <f t="shared" si="32"/>
        <v/>
      </c>
      <c r="CG45" s="18" t="str">
        <f t="shared" si="33"/>
        <v/>
      </c>
      <c r="CH45" s="18" t="str">
        <f t="shared" si="34"/>
        <v/>
      </c>
      <c r="CI45" s="18" t="str">
        <f t="shared" si="35"/>
        <v/>
      </c>
      <c r="CJ45" s="18" t="str">
        <f t="shared" si="36"/>
        <v/>
      </c>
      <c r="CK45" s="18" t="str">
        <f t="shared" si="37"/>
        <v/>
      </c>
      <c r="CO45" s="69">
        <f t="shared" si="24"/>
        <v>0</v>
      </c>
      <c r="CP45" s="69">
        <f t="shared" si="24"/>
        <v>0</v>
      </c>
      <c r="CQ45" s="69">
        <f t="shared" si="24"/>
        <v>0</v>
      </c>
      <c r="CR45" s="69">
        <f t="shared" si="38"/>
        <v>0</v>
      </c>
      <c r="CS45" s="69">
        <f t="shared" si="39"/>
        <v>0</v>
      </c>
      <c r="CT45" s="69">
        <f t="shared" si="40"/>
        <v>0</v>
      </c>
      <c r="CU45" s="69">
        <f t="shared" si="41"/>
        <v>0</v>
      </c>
      <c r="CV45" s="69">
        <f t="shared" si="41"/>
        <v>0</v>
      </c>
      <c r="CW45" s="69">
        <f t="shared" si="41"/>
        <v>0</v>
      </c>
      <c r="CX45" s="69">
        <f t="shared" si="41"/>
        <v>0</v>
      </c>
      <c r="CY45" s="69">
        <f t="shared" si="24"/>
        <v>0</v>
      </c>
    </row>
    <row r="46" spans="1:103" x14ac:dyDescent="0.25">
      <c r="A46" s="3468"/>
      <c r="B46" s="88" t="s">
        <v>79</v>
      </c>
      <c r="C46" s="70">
        <f>SUM(D46:P46)</f>
        <v>0</v>
      </c>
      <c r="D46" s="30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5"/>
      <c r="R46" s="32"/>
      <c r="S46" s="37"/>
      <c r="T46" s="30"/>
      <c r="U46" s="37"/>
      <c r="V46" s="30"/>
      <c r="W46" s="37"/>
      <c r="X46" s="30"/>
      <c r="Y46" s="32"/>
      <c r="Z46" s="37"/>
      <c r="AA46" s="37"/>
      <c r="AB46" t="str">
        <f t="shared" si="26"/>
        <v/>
      </c>
      <c r="CA46" s="18" t="str">
        <f t="shared" si="27"/>
        <v/>
      </c>
      <c r="CB46" s="18" t="str">
        <f t="shared" si="28"/>
        <v/>
      </c>
      <c r="CC46" s="18" t="str">
        <f t="shared" si="29"/>
        <v/>
      </c>
      <c r="CD46" s="18" t="str">
        <f t="shared" si="30"/>
        <v/>
      </c>
      <c r="CE46" s="18" t="str">
        <f t="shared" si="31"/>
        <v/>
      </c>
      <c r="CF46" s="18" t="str">
        <f t="shared" si="32"/>
        <v/>
      </c>
      <c r="CG46" s="18" t="str">
        <f t="shared" si="33"/>
        <v/>
      </c>
      <c r="CH46" s="18" t="str">
        <f t="shared" si="34"/>
        <v/>
      </c>
      <c r="CI46" s="18" t="str">
        <f t="shared" si="35"/>
        <v/>
      </c>
      <c r="CJ46" s="18" t="str">
        <f t="shared" si="36"/>
        <v/>
      </c>
      <c r="CK46" s="18" t="str">
        <f t="shared" si="37"/>
        <v/>
      </c>
      <c r="CO46" s="69">
        <f t="shared" si="24"/>
        <v>0</v>
      </c>
      <c r="CP46" s="69">
        <f t="shared" si="24"/>
        <v>0</v>
      </c>
      <c r="CQ46" s="69">
        <f t="shared" si="24"/>
        <v>0</v>
      </c>
      <c r="CR46" s="69">
        <f t="shared" si="38"/>
        <v>0</v>
      </c>
      <c r="CS46" s="69">
        <f t="shared" si="39"/>
        <v>0</v>
      </c>
      <c r="CT46" s="69">
        <f t="shared" si="40"/>
        <v>0</v>
      </c>
      <c r="CU46" s="69">
        <f t="shared" si="41"/>
        <v>0</v>
      </c>
      <c r="CV46" s="69">
        <f t="shared" si="41"/>
        <v>0</v>
      </c>
      <c r="CW46" s="69">
        <f t="shared" si="41"/>
        <v>0</v>
      </c>
      <c r="CX46" s="69">
        <f t="shared" si="41"/>
        <v>0</v>
      </c>
      <c r="CY46" s="69">
        <f t="shared" si="24"/>
        <v>0</v>
      </c>
    </row>
    <row r="47" spans="1:103" x14ac:dyDescent="0.25">
      <c r="A47" s="3467" t="s">
        <v>80</v>
      </c>
      <c r="B47" s="1106" t="s">
        <v>78</v>
      </c>
      <c r="C47" s="862">
        <f>SUM(D47:M47)</f>
        <v>0</v>
      </c>
      <c r="D47" s="865"/>
      <c r="E47" s="699"/>
      <c r="F47" s="699"/>
      <c r="G47" s="699"/>
      <c r="H47" s="699"/>
      <c r="I47" s="699"/>
      <c r="J47" s="699"/>
      <c r="K47" s="699"/>
      <c r="L47" s="699"/>
      <c r="M47" s="699"/>
      <c r="N47" s="707"/>
      <c r="O47" s="707"/>
      <c r="P47" s="710"/>
      <c r="Q47" s="868"/>
      <c r="R47" s="699"/>
      <c r="S47" s="1065"/>
      <c r="T47" s="865"/>
      <c r="U47" s="1065"/>
      <c r="V47" s="865"/>
      <c r="W47" s="1065"/>
      <c r="X47" s="865"/>
      <c r="Y47" s="699"/>
      <c r="Z47" s="1065"/>
      <c r="AA47" s="1065"/>
      <c r="AB47" t="str">
        <f t="shared" si="26"/>
        <v/>
      </c>
      <c r="CA47" s="18" t="str">
        <f t="shared" si="27"/>
        <v/>
      </c>
      <c r="CB47" s="18" t="str">
        <f t="shared" si="28"/>
        <v/>
      </c>
      <c r="CC47" s="18" t="str">
        <f t="shared" si="29"/>
        <v/>
      </c>
      <c r="CD47" s="18" t="str">
        <f t="shared" si="30"/>
        <v/>
      </c>
      <c r="CE47" s="18" t="str">
        <f t="shared" si="31"/>
        <v/>
      </c>
      <c r="CF47" s="18" t="str">
        <f t="shared" si="32"/>
        <v/>
      </c>
      <c r="CG47" s="18" t="str">
        <f t="shared" si="33"/>
        <v/>
      </c>
      <c r="CH47" s="18" t="str">
        <f t="shared" si="34"/>
        <v/>
      </c>
      <c r="CI47" s="18" t="str">
        <f t="shared" si="35"/>
        <v/>
      </c>
      <c r="CJ47" s="18" t="str">
        <f t="shared" si="36"/>
        <v/>
      </c>
      <c r="CK47" s="18" t="str">
        <f t="shared" si="37"/>
        <v/>
      </c>
      <c r="CO47" s="69">
        <f t="shared" si="24"/>
        <v>0</v>
      </c>
      <c r="CP47" s="69">
        <f t="shared" si="24"/>
        <v>0</v>
      </c>
      <c r="CQ47" s="69">
        <f t="shared" si="24"/>
        <v>0</v>
      </c>
      <c r="CR47" s="69">
        <f t="shared" si="38"/>
        <v>0</v>
      </c>
      <c r="CS47" s="69">
        <f t="shared" si="39"/>
        <v>0</v>
      </c>
      <c r="CT47" s="69">
        <f t="shared" si="40"/>
        <v>0</v>
      </c>
      <c r="CU47" s="69">
        <f t="shared" si="41"/>
        <v>0</v>
      </c>
      <c r="CV47" s="69">
        <f t="shared" si="41"/>
        <v>0</v>
      </c>
      <c r="CW47" s="69">
        <f t="shared" si="41"/>
        <v>0</v>
      </c>
      <c r="CX47" s="69">
        <f t="shared" si="41"/>
        <v>0</v>
      </c>
      <c r="CY47" s="69">
        <f t="shared" si="24"/>
        <v>0</v>
      </c>
    </row>
    <row r="48" spans="1:103" x14ac:dyDescent="0.25">
      <c r="A48" s="3468"/>
      <c r="B48" s="1052" t="s">
        <v>79</v>
      </c>
      <c r="C48" s="1029">
        <f>SUM(D48:M48)</f>
        <v>0</v>
      </c>
      <c r="D48" s="91"/>
      <c r="E48" s="92"/>
      <c r="F48" s="92"/>
      <c r="G48" s="92"/>
      <c r="H48" s="92"/>
      <c r="I48" s="92"/>
      <c r="J48" s="92"/>
      <c r="K48" s="92"/>
      <c r="L48" s="92"/>
      <c r="M48" s="92"/>
      <c r="N48" s="93"/>
      <c r="O48" s="93"/>
      <c r="P48" s="94"/>
      <c r="Q48" s="95"/>
      <c r="R48" s="92"/>
      <c r="S48" s="1042"/>
      <c r="T48" s="91"/>
      <c r="U48" s="1042"/>
      <c r="V48" s="91"/>
      <c r="W48" s="1042"/>
      <c r="X48" s="91"/>
      <c r="Y48" s="92"/>
      <c r="Z48" s="1042"/>
      <c r="AA48" s="1042"/>
      <c r="AB48" t="str">
        <f t="shared" si="26"/>
        <v/>
      </c>
      <c r="CA48" s="18" t="str">
        <f t="shared" si="27"/>
        <v/>
      </c>
      <c r="CB48" s="18" t="str">
        <f t="shared" si="28"/>
        <v/>
      </c>
      <c r="CC48" s="18" t="str">
        <f t="shared" si="29"/>
        <v/>
      </c>
      <c r="CD48" s="18" t="str">
        <f>IF(AND($D48+E48&gt;0,T48="")," * No olvide digitar la variable Migrantes "&amp;$T$34&amp;""&amp;". Digite Cero si no tiene.",IF(T48&gt;$D48+E48," * La variable Migrantes "&amp;$T$34&amp;""&amp;" no  puede ser mayor al Total.",""))</f>
        <v/>
      </c>
      <c r="CE48" s="18" t="str">
        <f t="shared" si="31"/>
        <v/>
      </c>
      <c r="CF48" s="18" t="str">
        <f t="shared" si="32"/>
        <v/>
      </c>
      <c r="CG48" s="18" t="str">
        <f t="shared" si="33"/>
        <v/>
      </c>
      <c r="CH48" s="18" t="str">
        <f t="shared" si="34"/>
        <v/>
      </c>
      <c r="CI48" s="18" t="str">
        <f t="shared" si="35"/>
        <v/>
      </c>
      <c r="CJ48" s="18" t="str">
        <f t="shared" si="36"/>
        <v/>
      </c>
      <c r="CK48" s="18" t="str">
        <f t="shared" si="37"/>
        <v/>
      </c>
      <c r="CO48" s="69">
        <f t="shared" si="24"/>
        <v>0</v>
      </c>
      <c r="CP48" s="69">
        <f t="shared" si="24"/>
        <v>0</v>
      </c>
      <c r="CQ48" s="69">
        <f t="shared" si="24"/>
        <v>0</v>
      </c>
      <c r="CR48" s="69">
        <f>IF(AND($D48+$E48&gt;0,$T48=""),1,IF(T48&gt;$D48+$E48,1,0))</f>
        <v>0</v>
      </c>
      <c r="CS48" s="69">
        <f t="shared" si="39"/>
        <v>0</v>
      </c>
      <c r="CT48" s="69">
        <f t="shared" si="40"/>
        <v>0</v>
      </c>
      <c r="CU48" s="69">
        <f t="shared" si="41"/>
        <v>0</v>
      </c>
      <c r="CV48" s="69">
        <f t="shared" si="41"/>
        <v>0</v>
      </c>
      <c r="CW48" s="69">
        <f t="shared" si="41"/>
        <v>0</v>
      </c>
      <c r="CX48" s="69">
        <f t="shared" si="41"/>
        <v>0</v>
      </c>
      <c r="CY48" s="69">
        <f t="shared" si="24"/>
        <v>0</v>
      </c>
    </row>
    <row r="49" spans="1:103" x14ac:dyDescent="0.25">
      <c r="A49" s="3469" t="s">
        <v>81</v>
      </c>
      <c r="B49" s="3470"/>
      <c r="C49" s="1092">
        <f>SUM(D49:M49)</f>
        <v>0</v>
      </c>
      <c r="D49" s="1079"/>
      <c r="E49" s="1082"/>
      <c r="F49" s="1082"/>
      <c r="G49" s="1082"/>
      <c r="H49" s="1082"/>
      <c r="I49" s="1082"/>
      <c r="J49" s="1082"/>
      <c r="K49" s="1082"/>
      <c r="L49" s="1082"/>
      <c r="M49" s="1082"/>
      <c r="N49" s="1089"/>
      <c r="O49" s="1089"/>
      <c r="P49" s="1107"/>
      <c r="Q49" s="1090"/>
      <c r="R49" s="1082"/>
      <c r="S49" s="1081"/>
      <c r="T49" s="1079"/>
      <c r="U49" s="1081"/>
      <c r="V49" s="1079"/>
      <c r="W49" s="1081"/>
      <c r="X49" s="1079"/>
      <c r="Y49" s="1082"/>
      <c r="Z49" s="1081"/>
      <c r="AA49" s="1081"/>
      <c r="AB49" t="str">
        <f t="shared" si="26"/>
        <v/>
      </c>
      <c r="CA49" s="18" t="str">
        <f t="shared" si="27"/>
        <v/>
      </c>
      <c r="CB49" s="18" t="str">
        <f t="shared" si="28"/>
        <v/>
      </c>
      <c r="CC49" s="18" t="str">
        <f t="shared" si="29"/>
        <v/>
      </c>
      <c r="CD49" s="18" t="str">
        <f>IF(AND($D49+E49&gt;0,T49="")," * No olvide digitar la variable Migrantes "&amp;$T$34&amp;""&amp;". Digite Cero si no tiene.",IF(T49&gt;$D49+E49," * La variable Migrantes "&amp;$T$34&amp;""&amp;" no  puede ser mayor al Total.",""))</f>
        <v/>
      </c>
      <c r="CE49" s="18" t="str">
        <f t="shared" si="31"/>
        <v/>
      </c>
      <c r="CF49" s="18" t="str">
        <f t="shared" si="32"/>
        <v/>
      </c>
      <c r="CG49" s="18" t="str">
        <f t="shared" si="33"/>
        <v/>
      </c>
      <c r="CH49" s="18" t="str">
        <f t="shared" si="34"/>
        <v/>
      </c>
      <c r="CI49" s="18" t="str">
        <f t="shared" si="35"/>
        <v/>
      </c>
      <c r="CJ49" s="18" t="str">
        <f t="shared" si="36"/>
        <v/>
      </c>
      <c r="CK49" s="18" t="str">
        <f t="shared" si="37"/>
        <v/>
      </c>
      <c r="CO49" s="69">
        <f t="shared" si="24"/>
        <v>0</v>
      </c>
      <c r="CP49" s="69">
        <f t="shared" si="24"/>
        <v>0</v>
      </c>
      <c r="CQ49" s="69">
        <f t="shared" si="24"/>
        <v>0</v>
      </c>
      <c r="CR49" s="69">
        <f>IF(AND($D49+$E49&gt;0,$T49=""),1,IF(T49&gt;$D49+$E49,1,0))</f>
        <v>0</v>
      </c>
      <c r="CS49" s="69">
        <f t="shared" si="39"/>
        <v>0</v>
      </c>
      <c r="CT49" s="69">
        <f t="shared" si="40"/>
        <v>0</v>
      </c>
      <c r="CU49" s="69">
        <f t="shared" si="41"/>
        <v>0</v>
      </c>
      <c r="CV49" s="69">
        <f t="shared" si="41"/>
        <v>0</v>
      </c>
      <c r="CW49" s="69">
        <f t="shared" si="41"/>
        <v>0</v>
      </c>
      <c r="CX49" s="69">
        <f t="shared" si="41"/>
        <v>0</v>
      </c>
      <c r="CY49" s="69">
        <f t="shared" si="24"/>
        <v>0</v>
      </c>
    </row>
    <row r="50" spans="1:103" x14ac:dyDescent="0.25">
      <c r="A50" s="3040" t="s">
        <v>82</v>
      </c>
      <c r="B50" s="3041"/>
      <c r="C50" s="101">
        <f t="shared" si="25"/>
        <v>0</v>
      </c>
      <c r="D50" s="45"/>
      <c r="E50" s="102"/>
      <c r="F50" s="102"/>
      <c r="G50" s="102"/>
      <c r="H50" s="102"/>
      <c r="I50" s="102"/>
      <c r="J50" s="102"/>
      <c r="K50" s="102"/>
      <c r="L50" s="102"/>
      <c r="M50" s="102"/>
      <c r="N50" s="103"/>
      <c r="O50" s="103"/>
      <c r="P50" s="104"/>
      <c r="Q50" s="105"/>
      <c r="R50" s="102"/>
      <c r="S50" s="48"/>
      <c r="T50" s="45"/>
      <c r="U50" s="48"/>
      <c r="V50" s="45"/>
      <c r="W50" s="48"/>
      <c r="X50" s="45"/>
      <c r="Y50" s="102"/>
      <c r="Z50" s="48"/>
      <c r="AA50" s="48"/>
      <c r="AB50" t="str">
        <f t="shared" si="26"/>
        <v/>
      </c>
      <c r="CA50" s="18" t="str">
        <f t="shared" si="27"/>
        <v/>
      </c>
      <c r="CB50" s="18" t="str">
        <f t="shared" si="28"/>
        <v/>
      </c>
      <c r="CC50" s="18" t="str">
        <f t="shared" si="29"/>
        <v/>
      </c>
      <c r="CD50" s="18" t="str">
        <f t="shared" si="30"/>
        <v/>
      </c>
      <c r="CE50" s="18" t="str">
        <f t="shared" si="31"/>
        <v/>
      </c>
      <c r="CF50" s="18" t="str">
        <f t="shared" si="32"/>
        <v/>
      </c>
      <c r="CG50" s="18" t="str">
        <f t="shared" si="33"/>
        <v/>
      </c>
      <c r="CH50" s="18" t="str">
        <f t="shared" si="34"/>
        <v/>
      </c>
      <c r="CI50" s="18" t="str">
        <f t="shared" si="35"/>
        <v/>
      </c>
      <c r="CJ50" s="18" t="str">
        <f t="shared" si="36"/>
        <v/>
      </c>
      <c r="CK50" s="18" t="str">
        <f t="shared" si="37"/>
        <v/>
      </c>
      <c r="CO50" s="69">
        <f t="shared" si="24"/>
        <v>0</v>
      </c>
      <c r="CP50" s="69">
        <f t="shared" si="24"/>
        <v>0</v>
      </c>
      <c r="CQ50" s="69">
        <f t="shared" si="24"/>
        <v>0</v>
      </c>
      <c r="CR50" s="69">
        <f t="shared" si="38"/>
        <v>0</v>
      </c>
      <c r="CS50" s="69">
        <f t="shared" si="39"/>
        <v>0</v>
      </c>
      <c r="CT50" s="69">
        <f t="shared" si="40"/>
        <v>0</v>
      </c>
      <c r="CU50" s="69">
        <f t="shared" si="41"/>
        <v>0</v>
      </c>
      <c r="CV50" s="69">
        <f t="shared" si="41"/>
        <v>0</v>
      </c>
      <c r="CW50" s="69">
        <f t="shared" si="41"/>
        <v>0</v>
      </c>
      <c r="CX50" s="69">
        <f t="shared" si="41"/>
        <v>0</v>
      </c>
      <c r="CY50" s="69">
        <f t="shared" si="24"/>
        <v>0</v>
      </c>
    </row>
    <row r="51" spans="1:103" x14ac:dyDescent="0.25">
      <c r="A51" s="3464" t="s">
        <v>83</v>
      </c>
      <c r="B51" s="3465"/>
      <c r="C51" s="1029">
        <f t="shared" si="25"/>
        <v>0</v>
      </c>
      <c r="D51" s="91"/>
      <c r="E51" s="92"/>
      <c r="F51" s="92"/>
      <c r="G51" s="92"/>
      <c r="H51" s="92"/>
      <c r="I51" s="92"/>
      <c r="J51" s="92"/>
      <c r="K51" s="92"/>
      <c r="L51" s="92"/>
      <c r="M51" s="92"/>
      <c r="N51" s="93"/>
      <c r="O51" s="93"/>
      <c r="P51" s="94"/>
      <c r="Q51" s="95"/>
      <c r="R51" s="92"/>
      <c r="S51" s="1042"/>
      <c r="T51" s="91"/>
      <c r="U51" s="1042"/>
      <c r="V51" s="91"/>
      <c r="W51" s="1042"/>
      <c r="X51" s="91"/>
      <c r="Y51" s="92"/>
      <c r="Z51" s="1042"/>
      <c r="AA51" s="1042"/>
      <c r="AB51" t="str">
        <f t="shared" si="26"/>
        <v/>
      </c>
      <c r="CA51" s="18" t="str">
        <f t="shared" si="27"/>
        <v/>
      </c>
      <c r="CB51" s="18" t="str">
        <f t="shared" si="28"/>
        <v/>
      </c>
      <c r="CC51" s="18" t="str">
        <f t="shared" si="29"/>
        <v/>
      </c>
      <c r="CD51" s="18" t="str">
        <f t="shared" si="30"/>
        <v/>
      </c>
      <c r="CE51" s="18" t="str">
        <f t="shared" si="31"/>
        <v/>
      </c>
      <c r="CF51" s="18" t="str">
        <f t="shared" si="32"/>
        <v/>
      </c>
      <c r="CG51" s="18" t="str">
        <f t="shared" si="33"/>
        <v/>
      </c>
      <c r="CH51" s="18" t="str">
        <f t="shared" si="34"/>
        <v/>
      </c>
      <c r="CI51" s="18" t="str">
        <f t="shared" si="35"/>
        <v/>
      </c>
      <c r="CJ51" s="18" t="str">
        <f t="shared" si="36"/>
        <v/>
      </c>
      <c r="CK51" s="18" t="str">
        <f t="shared" si="37"/>
        <v/>
      </c>
      <c r="CO51" s="69">
        <f t="shared" si="24"/>
        <v>0</v>
      </c>
      <c r="CP51" s="69">
        <f t="shared" si="24"/>
        <v>0</v>
      </c>
      <c r="CQ51" s="69">
        <f t="shared" si="24"/>
        <v>0</v>
      </c>
      <c r="CR51" s="69">
        <f t="shared" si="38"/>
        <v>0</v>
      </c>
      <c r="CS51" s="69">
        <f t="shared" si="39"/>
        <v>0</v>
      </c>
      <c r="CT51" s="69">
        <f t="shared" si="40"/>
        <v>0</v>
      </c>
      <c r="CU51" s="69">
        <f t="shared" si="41"/>
        <v>0</v>
      </c>
      <c r="CV51" s="69">
        <f t="shared" si="41"/>
        <v>0</v>
      </c>
      <c r="CW51" s="69">
        <f t="shared" si="41"/>
        <v>0</v>
      </c>
      <c r="CX51" s="69">
        <f t="shared" si="41"/>
        <v>0</v>
      </c>
      <c r="CY51" s="69">
        <f t="shared" si="24"/>
        <v>0</v>
      </c>
    </row>
    <row r="52" spans="1:103" x14ac:dyDescent="0.25">
      <c r="A52" s="38" t="s">
        <v>84</v>
      </c>
      <c r="CB52" s="40"/>
      <c r="CC52" s="40"/>
      <c r="CD52" s="40"/>
      <c r="CE52" s="40"/>
      <c r="CF52" s="40"/>
      <c r="CO52" s="106"/>
    </row>
    <row r="53" spans="1:103" ht="15" customHeight="1" x14ac:dyDescent="0.25">
      <c r="A53" s="3443" t="s">
        <v>53</v>
      </c>
      <c r="B53" s="2987"/>
      <c r="C53" s="3444" t="s">
        <v>4</v>
      </c>
      <c r="D53" s="3446" t="s">
        <v>5</v>
      </c>
      <c r="E53" s="3447"/>
      <c r="F53" s="3447"/>
      <c r="G53" s="3447"/>
      <c r="H53" s="3447"/>
      <c r="I53" s="3447"/>
      <c r="J53" s="3447"/>
      <c r="K53" s="3447"/>
      <c r="L53" s="3447"/>
      <c r="M53" s="3447"/>
      <c r="N53" s="3447"/>
      <c r="O53" s="3447"/>
      <c r="P53" s="3448"/>
      <c r="Q53" s="3449" t="s">
        <v>54</v>
      </c>
      <c r="R53" s="2987" t="s">
        <v>12</v>
      </c>
      <c r="S53" s="3441" t="s">
        <v>13</v>
      </c>
      <c r="T53" s="3442"/>
      <c r="U53" s="3441" t="s">
        <v>58</v>
      </c>
      <c r="V53" s="3459"/>
      <c r="W53" s="3442"/>
      <c r="X53" s="2987" t="s">
        <v>59</v>
      </c>
      <c r="CA53" s="40"/>
      <c r="CB53" s="40"/>
      <c r="CC53" s="40"/>
      <c r="CD53" s="40"/>
      <c r="CE53" s="40"/>
      <c r="CQ53" s="106"/>
    </row>
    <row r="54" spans="1:103" ht="21" x14ac:dyDescent="0.25">
      <c r="A54" s="3273"/>
      <c r="B54" s="2994"/>
      <c r="C54" s="3445"/>
      <c r="D54" s="1072" t="s">
        <v>60</v>
      </c>
      <c r="E54" s="1102" t="s">
        <v>16</v>
      </c>
      <c r="F54" s="1102" t="s">
        <v>17</v>
      </c>
      <c r="G54" s="1102" t="s">
        <v>18</v>
      </c>
      <c r="H54" s="1102" t="s">
        <v>19</v>
      </c>
      <c r="I54" s="1102" t="s">
        <v>20</v>
      </c>
      <c r="J54" s="1102" t="s">
        <v>21</v>
      </c>
      <c r="K54" s="1102" t="s">
        <v>22</v>
      </c>
      <c r="L54" s="1102" t="s">
        <v>23</v>
      </c>
      <c r="M54" s="1102" t="s">
        <v>61</v>
      </c>
      <c r="N54" s="1087" t="s">
        <v>62</v>
      </c>
      <c r="O54" s="1102" t="s">
        <v>63</v>
      </c>
      <c r="P54" s="1074" t="s">
        <v>64</v>
      </c>
      <c r="Q54" s="3001"/>
      <c r="R54" s="3440"/>
      <c r="S54" s="1072" t="s">
        <v>27</v>
      </c>
      <c r="T54" s="1044" t="s">
        <v>28</v>
      </c>
      <c r="U54" s="1104" t="s">
        <v>25</v>
      </c>
      <c r="V54" s="1105" t="s">
        <v>65</v>
      </c>
      <c r="W54" s="107" t="s">
        <v>26</v>
      </c>
      <c r="X54" s="3440"/>
      <c r="CA54" s="40"/>
      <c r="CB54" s="40"/>
      <c r="CC54" s="40"/>
      <c r="CD54" s="40"/>
      <c r="CE54" s="40"/>
      <c r="CQ54" s="106"/>
    </row>
    <row r="55" spans="1:103" x14ac:dyDescent="0.25">
      <c r="A55" s="3467" t="s">
        <v>85</v>
      </c>
      <c r="B55" s="1030" t="s">
        <v>78</v>
      </c>
      <c r="C55" s="862">
        <f>SUM(D55:P55)</f>
        <v>0</v>
      </c>
      <c r="D55" s="865"/>
      <c r="E55" s="699"/>
      <c r="F55" s="699"/>
      <c r="G55" s="699"/>
      <c r="H55" s="699"/>
      <c r="I55" s="699"/>
      <c r="J55" s="699"/>
      <c r="K55" s="699"/>
      <c r="L55" s="699"/>
      <c r="M55" s="699"/>
      <c r="N55" s="914"/>
      <c r="O55" s="699"/>
      <c r="P55" s="701"/>
      <c r="Q55" s="868"/>
      <c r="R55" s="1065"/>
      <c r="S55" s="865"/>
      <c r="T55" s="1065"/>
      <c r="U55" s="865"/>
      <c r="V55" s="699"/>
      <c r="W55" s="1065"/>
      <c r="X55" s="1065"/>
      <c r="Y55" t="str">
        <f>CA55&amp;CB55&amp;CC55&amp;CD55&amp;CE55&amp;CF55&amp;CG55&amp;CH55</f>
        <v/>
      </c>
      <c r="CA55" s="18" t="str">
        <f>IF(AND($C55&gt;0,Q55="")," * No olvide digitar la variable "&amp;Q$53&amp;""&amp;". Digite Cero si no tiene.",IF(Q55&gt;$C55," * La variable "&amp;Q$53&amp;""&amp;" no  puede ser mayor al Total.",""))</f>
        <v/>
      </c>
      <c r="CB55" s="18" t="str">
        <f>IF(AND($C55&gt;0,R55="")," * No olvide digitar la variable "&amp;R$53&amp;""&amp;". Digite Cero si no tiene.",IF(R55&gt;$C55," * La variable "&amp;R$53&amp;""&amp;" no  puede ser mayor al Total.",""))</f>
        <v/>
      </c>
      <c r="CC55" s="18" t="str">
        <f>IF(AND($D55+$E55&gt;0,$S55="")," * No olvide digitar la variable Migrantes "&amp;S$54&amp;""&amp;". Digite Cero si no tiene.",IF($S55&gt;$D55+$E55," * La variable Migrantes "&amp;S$54&amp;""&amp;" no  puede ser mayor al Total.",""))</f>
        <v/>
      </c>
      <c r="CD55" s="18" t="str">
        <f>IF(AND($F55+$G55+$H55+$I55+$J55+$K55+$L55+$M55+$N55+$O55+$P55&gt;0,$T55="")," * No olvide digitar la variable Migrantes "&amp;T$54&amp;""&amp;". Digite Cero si no tiene.",IF(T55&gt;$F55+$G55+$H55+$I55+$J55+$K55+$L55+$M55+$N55+$O55+$P55," * La variable Migrantes "&amp;T$54&amp;""&amp;" no  puede ser mayor al Total.",""))</f>
        <v/>
      </c>
      <c r="CE55" s="18" t="str">
        <f>IF(AND($C55&gt;0,U55="")," * No olvide digitar la variable "&amp;U$54&amp;""&amp;". Digite Cero si no tiene.",IF(U55&gt;$C55," * La variable "&amp;U$54&amp;""&amp;" no  puede ser mayor al Total.",""))</f>
        <v/>
      </c>
      <c r="CF55" s="18" t="str">
        <f>IF(AND($C55&gt;0,V55="")," * No olvide digitar la variable "&amp;V$54&amp;""&amp;". Digite Cero si no tiene.",IF(V55&gt;$C55," * La variable "&amp;V$54&amp;""&amp;" no  puede ser mayor al Total.",""))</f>
        <v/>
      </c>
      <c r="CG55" s="18" t="str">
        <f>IF(AND($C55&gt;0,W55="")," * No olvide digitar la variable "&amp;W$54&amp;""&amp;". Digite Cero si no tiene.",IF(W55&gt;$C55," * La variable "&amp;W$54&amp;""&amp;" no  puede ser mayor al Total.",""))</f>
        <v/>
      </c>
      <c r="CH55" s="18" t="str">
        <f>IF(AND($C55&gt;0,X55="")," * No olvide digitar la variable "&amp;X$53&amp;""&amp;". Digite Cero si no tiene.",IF(X55&gt;$C55," * La variable "&amp;X$53&amp;""&amp;" no  puede ser mayor al Total.",""))</f>
        <v/>
      </c>
      <c r="CI55" s="40"/>
      <c r="CO55" s="109">
        <f t="shared" ref="CO55:CP59" si="42">IF(AND($C55&gt;0,Q55=""),1,IF(Q55&gt;$C55,1,0))</f>
        <v>0</v>
      </c>
      <c r="CP55" s="109">
        <f t="shared" si="42"/>
        <v>0</v>
      </c>
      <c r="CQ55" s="109">
        <f>IF(AND($D55+$E55&gt;0,S55=""),1,IF(S55&gt;$D55+$E55,1,0))</f>
        <v>0</v>
      </c>
      <c r="CR55" s="109">
        <f>IF(AND($F55+$G55+$H55+$I55+$J55+$K55+$L55+$M55+$N55+$O55+$P55&gt;0,$T55=""),1,IF($T55&gt;$F55+$G55+$H55+$I55+$J55+$K55+$L55+$M55+$N55+$O55+$P55,1,0))</f>
        <v>0</v>
      </c>
      <c r="CS55" s="109">
        <f>IF(AND($C55&gt;0,U55=""),1,IF(U55&gt;$C55,1,0))</f>
        <v>0</v>
      </c>
      <c r="CT55" s="109">
        <f>IF(AND($C55&gt;0,V55=""),1,IF(V55&gt;$C55,1,0))</f>
        <v>0</v>
      </c>
      <c r="CU55" s="109">
        <f>IF(AND($C55&gt;0,W55=""),1,IF(W55&gt;$C55,1,0))</f>
        <v>0</v>
      </c>
      <c r="CV55" s="109">
        <f>IF(AND($C55&gt;0,X55=""),1,IF(X55&gt;$C55,1,0))</f>
        <v>0</v>
      </c>
      <c r="CW55" s="110"/>
    </row>
    <row r="56" spans="1:103" x14ac:dyDescent="0.25">
      <c r="A56" s="3468"/>
      <c r="B56" s="111" t="s">
        <v>79</v>
      </c>
      <c r="C56" s="1029">
        <f>SUM(D56:P56)</f>
        <v>0</v>
      </c>
      <c r="D56" s="91"/>
      <c r="E56" s="92"/>
      <c r="F56" s="92"/>
      <c r="G56" s="92"/>
      <c r="H56" s="92"/>
      <c r="I56" s="92"/>
      <c r="J56" s="92"/>
      <c r="K56" s="92"/>
      <c r="L56" s="92"/>
      <c r="M56" s="92"/>
      <c r="N56" s="1041"/>
      <c r="O56" s="92"/>
      <c r="P56" s="113"/>
      <c r="Q56" s="95"/>
      <c r="R56" s="1042"/>
      <c r="S56" s="91"/>
      <c r="T56" s="1042"/>
      <c r="U56" s="91"/>
      <c r="V56" s="92"/>
      <c r="W56" s="1042"/>
      <c r="X56" s="1042"/>
      <c r="Y56" t="str">
        <f t="shared" ref="Y56:Y59" si="43">CA56&amp;CB56&amp;CC56&amp;CD56&amp;CE56&amp;CF56&amp;CG56&amp;CH56</f>
        <v/>
      </c>
      <c r="CA56" s="18" t="str">
        <f t="shared" ref="CA56:CB59" si="44">IF(AND($C56&gt;0,Q56="")," * No olvide digitar la variable "&amp;Q$53&amp;""&amp;". Digite Cero si no tiene.",IF(Q56&gt;$C56," * La variable "&amp;Q$53&amp;""&amp;" no  puede ser mayor al Total.",""))</f>
        <v/>
      </c>
      <c r="CB56" s="18" t="str">
        <f t="shared" si="44"/>
        <v/>
      </c>
      <c r="CC56" s="18" t="str">
        <f t="shared" ref="CC56:CC59" si="45">IF(AND($D56+$E56&gt;0,$S56="")," * No olvide digitar la variable Migrantes "&amp;S$54&amp;""&amp;". Digite Cero si no tiene.",IF($S56&gt;$D56+$E56," * La variable Migrantes "&amp;S$54&amp;""&amp;" no  puede ser mayor al Total.",""))</f>
        <v/>
      </c>
      <c r="CD56" s="18" t="str">
        <f t="shared" ref="CD56:CD59" si="46">IF(AND($F56+$G56+$H56+$I56+$J56+$K56+$L56+$M56+$N56+$O56+$P56&gt;0,$T56="")," * No olvide digitar la variable Migrantes "&amp;T$54&amp;""&amp;". Digite Cero si no tiene.",IF(T56&gt;$F56+$G56+$H56+$I56+$J56+$K56+$L56+$M56+$N56+$O56+$P56," * La variable Migrantes "&amp;T$54&amp;""&amp;" no  puede ser mayor al Total.",""))</f>
        <v/>
      </c>
      <c r="CE56" s="18" t="str">
        <f t="shared" ref="CE56:CG59" si="47">IF(AND($C56&gt;0,U56="")," * No olvide digitar la variable "&amp;U$54&amp;""&amp;". Digite Cero si no tiene.",IF(U56&gt;$C56," * La variable "&amp;U$54&amp;""&amp;" no  puede ser mayor al Total.",""))</f>
        <v/>
      </c>
      <c r="CF56" s="18" t="str">
        <f t="shared" si="47"/>
        <v/>
      </c>
      <c r="CG56" s="18" t="str">
        <f t="shared" si="47"/>
        <v/>
      </c>
      <c r="CH56" s="18" t="str">
        <f t="shared" ref="CH56:CH59" si="48">IF(AND($C56&gt;0,X56="")," * No olvide digitar la variable "&amp;X$53&amp;""&amp;". Digite Cero si no tiene.",IF(X56&gt;$C56," * La variable "&amp;X$53&amp;""&amp;" no  puede ser mayor al Total.",""))</f>
        <v/>
      </c>
      <c r="CO56" s="109">
        <f t="shared" si="42"/>
        <v>0</v>
      </c>
      <c r="CP56" s="109">
        <f t="shared" si="42"/>
        <v>0</v>
      </c>
      <c r="CQ56" s="109">
        <f t="shared" ref="CQ56:CQ59" si="49">IF(AND($D56+$E56&gt;0,S56=""),1,IF(S56&gt;$D56+$E56,1,0))</f>
        <v>0</v>
      </c>
      <c r="CR56" s="109">
        <f t="shared" ref="CR56:CR59" si="50">IF(AND($F56+$G56+$H56+$I56+$J56+$K56+$L56+$M56+$N56+$O56+$P56&gt;0,$T56=""),1,IF($T56&gt;$F56+$G56+$H56+$I56+$J56+$K56+$L56+$M56+$N56+$O56+$P56,1,0))</f>
        <v>0</v>
      </c>
      <c r="CS56" s="109">
        <f t="shared" ref="CS56:CV59" si="51">IF(AND($C56&gt;0,U56=""),1,IF(U56&gt;$C56,1,0))</f>
        <v>0</v>
      </c>
      <c r="CT56" s="109">
        <f t="shared" si="51"/>
        <v>0</v>
      </c>
      <c r="CU56" s="109">
        <f t="shared" si="51"/>
        <v>0</v>
      </c>
      <c r="CV56" s="109">
        <f t="shared" si="51"/>
        <v>0</v>
      </c>
    </row>
    <row r="57" spans="1:103" x14ac:dyDescent="0.25">
      <c r="A57" s="3467" t="s">
        <v>86</v>
      </c>
      <c r="B57" s="1030" t="s">
        <v>78</v>
      </c>
      <c r="C57" s="862">
        <f>SUM(D57:P57)</f>
        <v>0</v>
      </c>
      <c r="D57" s="865"/>
      <c r="E57" s="699"/>
      <c r="F57" s="699"/>
      <c r="G57" s="699"/>
      <c r="H57" s="699"/>
      <c r="I57" s="699"/>
      <c r="J57" s="699"/>
      <c r="K57" s="699"/>
      <c r="L57" s="699"/>
      <c r="M57" s="699"/>
      <c r="N57" s="914"/>
      <c r="O57" s="699"/>
      <c r="P57" s="701"/>
      <c r="Q57" s="868"/>
      <c r="R57" s="1065"/>
      <c r="S57" s="865"/>
      <c r="T57" s="1065"/>
      <c r="U57" s="865"/>
      <c r="V57" s="699"/>
      <c r="W57" s="1065"/>
      <c r="X57" s="1065"/>
      <c r="Y57" t="str">
        <f t="shared" si="43"/>
        <v/>
      </c>
      <c r="CA57" s="18" t="str">
        <f t="shared" si="44"/>
        <v/>
      </c>
      <c r="CB57" s="18" t="str">
        <f t="shared" si="44"/>
        <v/>
      </c>
      <c r="CC57" s="18" t="str">
        <f t="shared" si="45"/>
        <v/>
      </c>
      <c r="CD57" s="18" t="str">
        <f t="shared" si="46"/>
        <v/>
      </c>
      <c r="CE57" s="18" t="str">
        <f t="shared" si="47"/>
        <v/>
      </c>
      <c r="CF57" s="18" t="str">
        <f t="shared" si="47"/>
        <v/>
      </c>
      <c r="CG57" s="18" t="str">
        <f t="shared" si="47"/>
        <v/>
      </c>
      <c r="CH57" s="18" t="str">
        <f t="shared" si="48"/>
        <v/>
      </c>
      <c r="CO57" s="109">
        <f t="shared" si="42"/>
        <v>0</v>
      </c>
      <c r="CP57" s="109">
        <f t="shared" si="42"/>
        <v>0</v>
      </c>
      <c r="CQ57" s="109">
        <f t="shared" si="49"/>
        <v>0</v>
      </c>
      <c r="CR57" s="109">
        <f t="shared" si="50"/>
        <v>0</v>
      </c>
      <c r="CS57" s="109">
        <f t="shared" si="51"/>
        <v>0</v>
      </c>
      <c r="CT57" s="109">
        <f t="shared" si="51"/>
        <v>0</v>
      </c>
      <c r="CU57" s="109">
        <f t="shared" si="51"/>
        <v>0</v>
      </c>
      <c r="CV57" s="109">
        <f t="shared" si="51"/>
        <v>0</v>
      </c>
    </row>
    <row r="58" spans="1:103" x14ac:dyDescent="0.25">
      <c r="A58" s="3468"/>
      <c r="B58" s="1031" t="s">
        <v>79</v>
      </c>
      <c r="C58" s="1029">
        <f>SUM(D58:P58)</f>
        <v>0</v>
      </c>
      <c r="D58" s="91"/>
      <c r="E58" s="92"/>
      <c r="F58" s="92"/>
      <c r="G58" s="92"/>
      <c r="H58" s="92"/>
      <c r="I58" s="92"/>
      <c r="J58" s="92"/>
      <c r="K58" s="92"/>
      <c r="L58" s="92"/>
      <c r="M58" s="92"/>
      <c r="N58" s="1041"/>
      <c r="O58" s="92"/>
      <c r="P58" s="113"/>
      <c r="Q58" s="95"/>
      <c r="R58" s="1042"/>
      <c r="S58" s="91"/>
      <c r="T58" s="1042"/>
      <c r="U58" s="91"/>
      <c r="V58" s="92"/>
      <c r="W58" s="1042"/>
      <c r="X58" s="1042"/>
      <c r="Y58" t="str">
        <f t="shared" si="43"/>
        <v/>
      </c>
      <c r="CA58" s="18" t="str">
        <f t="shared" si="44"/>
        <v/>
      </c>
      <c r="CB58" s="18" t="str">
        <f t="shared" si="44"/>
        <v/>
      </c>
      <c r="CC58" s="18" t="str">
        <f t="shared" si="45"/>
        <v/>
      </c>
      <c r="CD58" s="18" t="str">
        <f t="shared" si="46"/>
        <v/>
      </c>
      <c r="CE58" s="18" t="str">
        <f t="shared" si="47"/>
        <v/>
      </c>
      <c r="CF58" s="18" t="str">
        <f t="shared" si="47"/>
        <v/>
      </c>
      <c r="CG58" s="18" t="str">
        <f t="shared" si="47"/>
        <v/>
      </c>
      <c r="CH58" s="18" t="str">
        <f t="shared" si="48"/>
        <v/>
      </c>
      <c r="CO58" s="109">
        <f t="shared" si="42"/>
        <v>0</v>
      </c>
      <c r="CP58" s="109">
        <f t="shared" si="42"/>
        <v>0</v>
      </c>
      <c r="CQ58" s="109">
        <f t="shared" si="49"/>
        <v>0</v>
      </c>
      <c r="CR58" s="109">
        <f t="shared" si="50"/>
        <v>0</v>
      </c>
      <c r="CS58" s="109">
        <f t="shared" si="51"/>
        <v>0</v>
      </c>
      <c r="CT58" s="109">
        <f t="shared" si="51"/>
        <v>0</v>
      </c>
      <c r="CU58" s="109">
        <f t="shared" si="51"/>
        <v>0</v>
      </c>
      <c r="CV58" s="109">
        <f t="shared" si="51"/>
        <v>0</v>
      </c>
    </row>
    <row r="59" spans="1:103" x14ac:dyDescent="0.25">
      <c r="A59" s="3474" t="s">
        <v>87</v>
      </c>
      <c r="B59" s="3475"/>
      <c r="C59" s="1029">
        <f>SUM(D59:P59)</f>
        <v>0</v>
      </c>
      <c r="D59" s="91"/>
      <c r="E59" s="92"/>
      <c r="F59" s="92"/>
      <c r="G59" s="92"/>
      <c r="H59" s="92"/>
      <c r="I59" s="92"/>
      <c r="J59" s="92"/>
      <c r="K59" s="92"/>
      <c r="L59" s="92"/>
      <c r="M59" s="92"/>
      <c r="N59" s="1041"/>
      <c r="O59" s="92"/>
      <c r="P59" s="113"/>
      <c r="Q59" s="95"/>
      <c r="R59" s="1042"/>
      <c r="S59" s="91"/>
      <c r="T59" s="1042"/>
      <c r="U59" s="91"/>
      <c r="V59" s="92"/>
      <c r="W59" s="1042"/>
      <c r="X59" s="1042"/>
      <c r="Y59" t="str">
        <f t="shared" si="43"/>
        <v/>
      </c>
      <c r="CA59" s="18" t="str">
        <f t="shared" si="44"/>
        <v/>
      </c>
      <c r="CB59" s="18" t="str">
        <f t="shared" si="44"/>
        <v/>
      </c>
      <c r="CC59" s="18" t="str">
        <f t="shared" si="45"/>
        <v/>
      </c>
      <c r="CD59" s="18" t="str">
        <f t="shared" si="46"/>
        <v/>
      </c>
      <c r="CE59" s="18" t="str">
        <f t="shared" si="47"/>
        <v/>
      </c>
      <c r="CF59" s="18" t="str">
        <f t="shared" si="47"/>
        <v/>
      </c>
      <c r="CG59" s="18" t="str">
        <f t="shared" si="47"/>
        <v/>
      </c>
      <c r="CH59" s="18" t="str">
        <f t="shared" si="48"/>
        <v/>
      </c>
      <c r="CO59" s="109">
        <f t="shared" si="42"/>
        <v>0</v>
      </c>
      <c r="CP59" s="109">
        <f t="shared" si="42"/>
        <v>0</v>
      </c>
      <c r="CQ59" s="109">
        <f t="shared" si="49"/>
        <v>0</v>
      </c>
      <c r="CR59" s="109">
        <f t="shared" si="50"/>
        <v>0</v>
      </c>
      <c r="CS59" s="109">
        <f t="shared" si="51"/>
        <v>0</v>
      </c>
      <c r="CT59" s="109">
        <f t="shared" si="51"/>
        <v>0</v>
      </c>
      <c r="CU59" s="109">
        <f t="shared" si="51"/>
        <v>0</v>
      </c>
      <c r="CV59" s="109">
        <f t="shared" si="51"/>
        <v>0</v>
      </c>
    </row>
    <row r="60" spans="1:103" s="56" customFormat="1" ht="12" x14ac:dyDescent="0.2">
      <c r="A60" s="38" t="s">
        <v>88</v>
      </c>
      <c r="B60" s="806"/>
      <c r="C60" s="709"/>
      <c r="D60" s="55"/>
      <c r="E60" s="55"/>
      <c r="F60" s="38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</row>
    <row r="61" spans="1:103" ht="15" customHeight="1" x14ac:dyDescent="0.25">
      <c r="A61" s="3443" t="s">
        <v>53</v>
      </c>
      <c r="B61" s="2987"/>
      <c r="C61" s="3444" t="s">
        <v>4</v>
      </c>
      <c r="D61" s="3446" t="s">
        <v>5</v>
      </c>
      <c r="E61" s="3447"/>
      <c r="F61" s="3447"/>
      <c r="G61" s="3447"/>
      <c r="H61" s="3447"/>
      <c r="I61" s="3447"/>
      <c r="J61" s="3447"/>
      <c r="K61" s="3447"/>
      <c r="L61" s="3447"/>
      <c r="M61" s="3447"/>
      <c r="N61" s="3447"/>
      <c r="O61" s="3447"/>
      <c r="P61" s="3448"/>
      <c r="Q61" s="3449" t="s">
        <v>12</v>
      </c>
      <c r="R61" s="2987" t="s">
        <v>13</v>
      </c>
    </row>
    <row r="62" spans="1:103" ht="21" x14ac:dyDescent="0.25">
      <c r="A62" s="3471"/>
      <c r="B62" s="3440"/>
      <c r="C62" s="3445"/>
      <c r="D62" s="1072" t="s">
        <v>60</v>
      </c>
      <c r="E62" s="1102" t="s">
        <v>16</v>
      </c>
      <c r="F62" s="1102" t="s">
        <v>17</v>
      </c>
      <c r="G62" s="1102" t="s">
        <v>18</v>
      </c>
      <c r="H62" s="1102" t="s">
        <v>19</v>
      </c>
      <c r="I62" s="1102" t="s">
        <v>20</v>
      </c>
      <c r="J62" s="1102" t="s">
        <v>21</v>
      </c>
      <c r="K62" s="1102" t="s">
        <v>22</v>
      </c>
      <c r="L62" s="1102" t="s">
        <v>23</v>
      </c>
      <c r="M62" s="1102" t="s">
        <v>61</v>
      </c>
      <c r="N62" s="1087" t="s">
        <v>62</v>
      </c>
      <c r="O62" s="1102" t="s">
        <v>63</v>
      </c>
      <c r="P62" s="1074" t="s">
        <v>64</v>
      </c>
      <c r="Q62" s="3001"/>
      <c r="R62" s="3440"/>
    </row>
    <row r="63" spans="1:103" x14ac:dyDescent="0.25">
      <c r="A63" s="3472" t="s">
        <v>66</v>
      </c>
      <c r="B63" s="3473"/>
      <c r="C63" s="1092">
        <f>SUM(D63:P63)</f>
        <v>0</v>
      </c>
      <c r="D63" s="1076">
        <f>SUM(D64:D76)</f>
        <v>0</v>
      </c>
      <c r="E63" s="1077">
        <f t="shared" ref="E63:M63" si="52">SUM(E64:E76)</f>
        <v>0</v>
      </c>
      <c r="F63" s="1077">
        <f>SUM(F64:F76)</f>
        <v>0</v>
      </c>
      <c r="G63" s="1077">
        <f t="shared" si="52"/>
        <v>0</v>
      </c>
      <c r="H63" s="1077">
        <f t="shared" si="52"/>
        <v>0</v>
      </c>
      <c r="I63" s="1077">
        <f t="shared" si="52"/>
        <v>0</v>
      </c>
      <c r="J63" s="1077">
        <f t="shared" si="52"/>
        <v>0</v>
      </c>
      <c r="K63" s="1077">
        <f t="shared" si="52"/>
        <v>0</v>
      </c>
      <c r="L63" s="1077">
        <f t="shared" si="52"/>
        <v>0</v>
      </c>
      <c r="M63" s="1077">
        <f t="shared" si="52"/>
        <v>0</v>
      </c>
      <c r="N63" s="1077">
        <f>SUM(N79:N83)</f>
        <v>0</v>
      </c>
      <c r="O63" s="1077">
        <f t="shared" ref="O63:P63" si="53">SUM(O79:O83)</f>
        <v>0</v>
      </c>
      <c r="P63" s="1094">
        <f t="shared" si="53"/>
        <v>0</v>
      </c>
      <c r="Q63" s="1096">
        <f>SUM(Q64:Q76)</f>
        <v>0</v>
      </c>
      <c r="R63" s="1078">
        <f>SUM(R64:R76)</f>
        <v>0</v>
      </c>
    </row>
    <row r="64" spans="1:103" x14ac:dyDescent="0.25">
      <c r="A64" s="3462" t="s">
        <v>67</v>
      </c>
      <c r="B64" s="3463"/>
      <c r="C64" s="862">
        <f>SUM(D64:M64)</f>
        <v>0</v>
      </c>
      <c r="D64" s="865"/>
      <c r="E64" s="699"/>
      <c r="F64" s="699"/>
      <c r="G64" s="699"/>
      <c r="H64" s="699"/>
      <c r="I64" s="699"/>
      <c r="J64" s="699"/>
      <c r="K64" s="699"/>
      <c r="L64" s="699"/>
      <c r="M64" s="699"/>
      <c r="N64" s="929"/>
      <c r="O64" s="707"/>
      <c r="P64" s="710"/>
      <c r="Q64" s="868"/>
      <c r="R64" s="1065"/>
      <c r="S64" t="str">
        <f t="shared" ref="S64:S83" si="54">CA64&amp;CB64</f>
        <v/>
      </c>
      <c r="CA64" s="18" t="str">
        <f>IF(AND($C64&gt;0,Q64="")," * No olvide digitar la variable "&amp;$Q$61&amp;""&amp;". Digite Cero si no tiene.",IF(Q64&gt;$C64," * La variable  "&amp;$Q$61&amp;""&amp;" No puede ser mayor al Total.",""))</f>
        <v/>
      </c>
      <c r="CB64" s="18" t="str">
        <f>IF(AND($C64&gt;0,R64="")," * No olvide digitar la variable  "&amp;$R$61&amp;""&amp;". Digite Cero si no tiene.",IF(R64&gt;$C64,"  * La variable  "&amp;$R$61&amp;""&amp;" No puede ser mayor al Total.",""))</f>
        <v/>
      </c>
      <c r="CO64" s="69">
        <f>IF(AND($C64&gt;0,Q64=""),1,IF(Q64&gt;$C64,1,0))</f>
        <v>0</v>
      </c>
      <c r="CP64" s="69">
        <f t="shared" ref="CP64:CP83" si="55">IF(AND(C64&gt;0,R64=""),1,IF(R64&gt;C64,1,0))</f>
        <v>0</v>
      </c>
    </row>
    <row r="65" spans="1:94" x14ac:dyDescent="0.25">
      <c r="A65" s="3033" t="s">
        <v>68</v>
      </c>
      <c r="B65" s="3034"/>
      <c r="C65" s="70">
        <f>SUM(D65:M65)</f>
        <v>0</v>
      </c>
      <c r="D65" s="30"/>
      <c r="E65" s="32"/>
      <c r="F65" s="32"/>
      <c r="G65" s="32"/>
      <c r="H65" s="32"/>
      <c r="I65" s="32"/>
      <c r="J65" s="32"/>
      <c r="K65" s="32"/>
      <c r="L65" s="32"/>
      <c r="M65" s="32"/>
      <c r="N65" s="117"/>
      <c r="O65" s="71"/>
      <c r="P65" s="72"/>
      <c r="Q65" s="105"/>
      <c r="R65" s="48"/>
      <c r="S65" t="str">
        <f t="shared" si="54"/>
        <v/>
      </c>
      <c r="CA65" s="18" t="str">
        <f t="shared" ref="CA65:CA83" si="56">IF(AND($C65&gt;0,Q65="")," * No olvide digitar la variable "&amp;$Q$61&amp;""&amp;". Digite Cero si no tiene.",IF(Q65&gt;$C65," * La variable  "&amp;$Q$61&amp;""&amp;" No puede ser mayor al Total.",""))</f>
        <v/>
      </c>
      <c r="CB65" s="18" t="str">
        <f t="shared" ref="CB65:CB83" si="57">IF(AND($C65&gt;0,R65="")," * No olvide digitar la variable  "&amp;$R$61&amp;""&amp;". Digite Cero si no tiene.",IF(R65&gt;$C65,"  * La variable  "&amp;$R$61&amp;""&amp;" No puede ser mayor al Total.",""))</f>
        <v/>
      </c>
      <c r="CO65" s="69">
        <f t="shared" ref="CO65:CO83" si="58">IF(AND(C65&gt;0,Q65=""),1,IF(Q65&gt;C65,1,0))</f>
        <v>0</v>
      </c>
      <c r="CP65" s="69">
        <f t="shared" si="55"/>
        <v>0</v>
      </c>
    </row>
    <row r="66" spans="1:94" x14ac:dyDescent="0.25">
      <c r="A66" s="3467" t="s">
        <v>69</v>
      </c>
      <c r="B66" s="1106" t="s">
        <v>70</v>
      </c>
      <c r="C66" s="862">
        <f t="shared" ref="C66:C78" si="59">SUM(D66:M66)</f>
        <v>0</v>
      </c>
      <c r="D66" s="865"/>
      <c r="E66" s="699"/>
      <c r="F66" s="699"/>
      <c r="G66" s="699"/>
      <c r="H66" s="699"/>
      <c r="I66" s="699"/>
      <c r="J66" s="699"/>
      <c r="K66" s="699"/>
      <c r="L66" s="699"/>
      <c r="M66" s="699"/>
      <c r="N66" s="929"/>
      <c r="O66" s="707"/>
      <c r="P66" s="710"/>
      <c r="Q66" s="868"/>
      <c r="R66" s="1065"/>
      <c r="S66" t="str">
        <f t="shared" si="54"/>
        <v/>
      </c>
      <c r="CA66" s="18" t="str">
        <f t="shared" si="56"/>
        <v/>
      </c>
      <c r="CB66" s="18" t="str">
        <f t="shared" si="57"/>
        <v/>
      </c>
      <c r="CO66" s="69">
        <f t="shared" si="58"/>
        <v>0</v>
      </c>
      <c r="CP66" s="69">
        <f t="shared" si="55"/>
        <v>0</v>
      </c>
    </row>
    <row r="67" spans="1:94" x14ac:dyDescent="0.25">
      <c r="A67" s="3307"/>
      <c r="B67" s="74" t="s">
        <v>71</v>
      </c>
      <c r="C67" s="75">
        <f t="shared" si="59"/>
        <v>0</v>
      </c>
      <c r="D67" s="22"/>
      <c r="E67" s="24"/>
      <c r="F67" s="24"/>
      <c r="G67" s="24"/>
      <c r="H67" s="24"/>
      <c r="I67" s="24"/>
      <c r="J67" s="24"/>
      <c r="K67" s="24"/>
      <c r="L67" s="24"/>
      <c r="M67" s="24"/>
      <c r="N67" s="118"/>
      <c r="O67" s="76"/>
      <c r="P67" s="77"/>
      <c r="Q67" s="27"/>
      <c r="R67" s="28"/>
      <c r="S67" t="str">
        <f t="shared" si="54"/>
        <v/>
      </c>
      <c r="CA67" s="18" t="str">
        <f t="shared" si="56"/>
        <v/>
      </c>
      <c r="CB67" s="18" t="str">
        <f t="shared" si="57"/>
        <v/>
      </c>
      <c r="CO67" s="69">
        <f t="shared" si="58"/>
        <v>0</v>
      </c>
      <c r="CP67" s="69">
        <f t="shared" si="55"/>
        <v>0</v>
      </c>
    </row>
    <row r="68" spans="1:94" x14ac:dyDescent="0.25">
      <c r="A68" s="3307"/>
      <c r="B68" s="74" t="s">
        <v>72</v>
      </c>
      <c r="C68" s="75">
        <f t="shared" si="59"/>
        <v>0</v>
      </c>
      <c r="D68" s="22"/>
      <c r="E68" s="24"/>
      <c r="F68" s="24"/>
      <c r="G68" s="24"/>
      <c r="H68" s="24"/>
      <c r="I68" s="24"/>
      <c r="J68" s="24"/>
      <c r="K68" s="24"/>
      <c r="L68" s="24"/>
      <c r="M68" s="24"/>
      <c r="N68" s="118"/>
      <c r="O68" s="76"/>
      <c r="P68" s="77"/>
      <c r="Q68" s="27"/>
      <c r="R68" s="28"/>
      <c r="S68" t="str">
        <f t="shared" si="54"/>
        <v/>
      </c>
      <c r="CA68" s="18" t="str">
        <f t="shared" si="56"/>
        <v/>
      </c>
      <c r="CB68" s="18" t="str">
        <f t="shared" si="57"/>
        <v/>
      </c>
      <c r="CO68" s="69">
        <f t="shared" si="58"/>
        <v>0</v>
      </c>
      <c r="CP68" s="69">
        <f t="shared" si="55"/>
        <v>0</v>
      </c>
    </row>
    <row r="69" spans="1:94" x14ac:dyDescent="0.25">
      <c r="A69" s="3307"/>
      <c r="B69" s="74" t="s">
        <v>73</v>
      </c>
      <c r="C69" s="75">
        <f t="shared" si="59"/>
        <v>0</v>
      </c>
      <c r="D69" s="22"/>
      <c r="E69" s="24"/>
      <c r="F69" s="24"/>
      <c r="G69" s="24"/>
      <c r="H69" s="24"/>
      <c r="I69" s="24"/>
      <c r="J69" s="24"/>
      <c r="K69" s="24"/>
      <c r="L69" s="24"/>
      <c r="M69" s="24"/>
      <c r="N69" s="118"/>
      <c r="O69" s="76"/>
      <c r="P69" s="77"/>
      <c r="Q69" s="27"/>
      <c r="R69" s="28"/>
      <c r="S69" t="str">
        <f t="shared" si="54"/>
        <v/>
      </c>
      <c r="CA69" s="18" t="str">
        <f t="shared" si="56"/>
        <v/>
      </c>
      <c r="CB69" s="18" t="str">
        <f t="shared" si="57"/>
        <v/>
      </c>
      <c r="CO69" s="69">
        <f t="shared" si="58"/>
        <v>0</v>
      </c>
      <c r="CP69" s="69">
        <f t="shared" si="55"/>
        <v>0</v>
      </c>
    </row>
    <row r="70" spans="1:94" x14ac:dyDescent="0.25">
      <c r="A70" s="3307"/>
      <c r="B70" s="74" t="s">
        <v>74</v>
      </c>
      <c r="C70" s="75">
        <f t="shared" si="59"/>
        <v>0</v>
      </c>
      <c r="D70" s="22"/>
      <c r="E70" s="24"/>
      <c r="F70" s="24"/>
      <c r="G70" s="24"/>
      <c r="H70" s="24"/>
      <c r="I70" s="24"/>
      <c r="J70" s="24"/>
      <c r="K70" s="24"/>
      <c r="L70" s="24"/>
      <c r="M70" s="24"/>
      <c r="N70" s="118"/>
      <c r="O70" s="76"/>
      <c r="P70" s="77"/>
      <c r="Q70" s="27"/>
      <c r="R70" s="28"/>
      <c r="S70" t="str">
        <f t="shared" si="54"/>
        <v/>
      </c>
      <c r="CA70" s="18" t="str">
        <f t="shared" si="56"/>
        <v/>
      </c>
      <c r="CB70" s="18" t="str">
        <f t="shared" si="57"/>
        <v/>
      </c>
      <c r="CO70" s="69">
        <f t="shared" si="58"/>
        <v>0</v>
      </c>
      <c r="CP70" s="69">
        <f t="shared" si="55"/>
        <v>0</v>
      </c>
    </row>
    <row r="71" spans="1:94" x14ac:dyDescent="0.25">
      <c r="A71" s="3307"/>
      <c r="B71" s="78" t="s">
        <v>75</v>
      </c>
      <c r="C71" s="810">
        <f t="shared" si="59"/>
        <v>0</v>
      </c>
      <c r="D71" s="770"/>
      <c r="E71" s="81"/>
      <c r="F71" s="81"/>
      <c r="G71" s="81"/>
      <c r="H71" s="81"/>
      <c r="I71" s="81"/>
      <c r="J71" s="81"/>
      <c r="K71" s="81"/>
      <c r="L71" s="81"/>
      <c r="M71" s="81"/>
      <c r="N71" s="119"/>
      <c r="O71" s="82"/>
      <c r="P71" s="83"/>
      <c r="Q71" s="84"/>
      <c r="R71" s="85"/>
      <c r="S71" t="str">
        <f t="shared" si="54"/>
        <v/>
      </c>
      <c r="CA71" s="18" t="str">
        <f t="shared" si="56"/>
        <v/>
      </c>
      <c r="CB71" s="18" t="str">
        <f t="shared" si="57"/>
        <v/>
      </c>
      <c r="CO71" s="69">
        <f t="shared" si="58"/>
        <v>0</v>
      </c>
      <c r="CP71" s="69">
        <f t="shared" si="55"/>
        <v>0</v>
      </c>
    </row>
    <row r="72" spans="1:94" x14ac:dyDescent="0.25">
      <c r="A72" s="3468"/>
      <c r="B72" s="86" t="s">
        <v>76</v>
      </c>
      <c r="C72" s="70">
        <f>SUM(D72:M72)</f>
        <v>0</v>
      </c>
      <c r="D72" s="30"/>
      <c r="E72" s="32"/>
      <c r="F72" s="32"/>
      <c r="G72" s="32"/>
      <c r="H72" s="32"/>
      <c r="I72" s="32"/>
      <c r="J72" s="32"/>
      <c r="K72" s="32"/>
      <c r="L72" s="32"/>
      <c r="M72" s="32"/>
      <c r="N72" s="117"/>
      <c r="O72" s="71"/>
      <c r="P72" s="72"/>
      <c r="Q72" s="35"/>
      <c r="R72" s="37"/>
      <c r="S72" t="str">
        <f t="shared" si="54"/>
        <v/>
      </c>
      <c r="CA72" s="18" t="str">
        <f t="shared" si="56"/>
        <v/>
      </c>
      <c r="CB72" s="18" t="str">
        <f t="shared" si="57"/>
        <v/>
      </c>
      <c r="CO72" s="69">
        <f t="shared" si="58"/>
        <v>0</v>
      </c>
      <c r="CP72" s="69">
        <f t="shared" si="55"/>
        <v>0</v>
      </c>
    </row>
    <row r="73" spans="1:94" x14ac:dyDescent="0.25">
      <c r="A73" s="3467" t="s">
        <v>77</v>
      </c>
      <c r="B73" s="1106" t="s">
        <v>78</v>
      </c>
      <c r="C73" s="862">
        <f>SUM(D73:P73)</f>
        <v>0</v>
      </c>
      <c r="D73" s="865"/>
      <c r="E73" s="699"/>
      <c r="F73" s="699"/>
      <c r="G73" s="699"/>
      <c r="H73" s="699"/>
      <c r="I73" s="699"/>
      <c r="J73" s="699"/>
      <c r="K73" s="699"/>
      <c r="L73" s="699"/>
      <c r="M73" s="699"/>
      <c r="N73" s="711"/>
      <c r="O73" s="711"/>
      <c r="P73" s="711"/>
      <c r="Q73" s="868"/>
      <c r="R73" s="1065"/>
      <c r="S73" t="str">
        <f t="shared" si="54"/>
        <v/>
      </c>
      <c r="CA73" s="18" t="str">
        <f t="shared" si="56"/>
        <v/>
      </c>
      <c r="CB73" s="18" t="str">
        <f t="shared" si="57"/>
        <v/>
      </c>
      <c r="CO73" s="69">
        <f t="shared" si="58"/>
        <v>0</v>
      </c>
      <c r="CP73" s="69">
        <f t="shared" si="55"/>
        <v>0</v>
      </c>
    </row>
    <row r="74" spans="1:94" x14ac:dyDescent="0.25">
      <c r="A74" s="3468"/>
      <c r="B74" s="88" t="s">
        <v>79</v>
      </c>
      <c r="C74" s="70">
        <f>SUM(D74:P74)</f>
        <v>0</v>
      </c>
      <c r="D74" s="30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5"/>
      <c r="R74" s="37"/>
      <c r="S74" t="str">
        <f t="shared" si="54"/>
        <v/>
      </c>
      <c r="CA74" s="18" t="str">
        <f t="shared" si="56"/>
        <v/>
      </c>
      <c r="CB74" s="18" t="str">
        <f t="shared" si="57"/>
        <v/>
      </c>
      <c r="CO74" s="69">
        <f t="shared" si="58"/>
        <v>0</v>
      </c>
      <c r="CP74" s="69">
        <f t="shared" si="55"/>
        <v>0</v>
      </c>
    </row>
    <row r="75" spans="1:94" x14ac:dyDescent="0.25">
      <c r="A75" s="3467" t="s">
        <v>80</v>
      </c>
      <c r="B75" s="1106" t="s">
        <v>78</v>
      </c>
      <c r="C75" s="862">
        <f>SUM(D75:M75)</f>
        <v>0</v>
      </c>
      <c r="D75" s="699"/>
      <c r="E75" s="699"/>
      <c r="F75" s="699"/>
      <c r="G75" s="699"/>
      <c r="H75" s="699"/>
      <c r="I75" s="699"/>
      <c r="J75" s="699"/>
      <c r="K75" s="699"/>
      <c r="L75" s="699"/>
      <c r="M75" s="699"/>
      <c r="N75" s="929"/>
      <c r="O75" s="707"/>
      <c r="P75" s="710"/>
      <c r="Q75" s="868"/>
      <c r="R75" s="1065"/>
      <c r="S75" t="str">
        <f t="shared" si="54"/>
        <v/>
      </c>
      <c r="CA75" s="18" t="str">
        <f t="shared" si="56"/>
        <v/>
      </c>
      <c r="CB75" s="18" t="str">
        <f t="shared" si="57"/>
        <v/>
      </c>
      <c r="CO75" s="69">
        <f t="shared" si="58"/>
        <v>0</v>
      </c>
      <c r="CP75" s="69">
        <f t="shared" si="55"/>
        <v>0</v>
      </c>
    </row>
    <row r="76" spans="1:94" ht="15.75" thickBot="1" x14ac:dyDescent="0.3">
      <c r="A76" s="3052"/>
      <c r="B76" s="120" t="s">
        <v>79</v>
      </c>
      <c r="C76" s="121">
        <f t="shared" si="59"/>
        <v>0</v>
      </c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3"/>
      <c r="O76" s="124"/>
      <c r="P76" s="125"/>
      <c r="Q76" s="126"/>
      <c r="R76" s="127"/>
      <c r="S76" t="str">
        <f t="shared" si="54"/>
        <v/>
      </c>
      <c r="CA76" s="18" t="str">
        <f t="shared" si="56"/>
        <v/>
      </c>
      <c r="CB76" s="18" t="str">
        <f t="shared" si="57"/>
        <v/>
      </c>
      <c r="CO76" s="69">
        <f t="shared" si="58"/>
        <v>0</v>
      </c>
      <c r="CP76" s="69">
        <f t="shared" si="55"/>
        <v>0</v>
      </c>
    </row>
    <row r="77" spans="1:94" ht="15.75" thickTop="1" x14ac:dyDescent="0.25">
      <c r="A77" s="3053" t="s">
        <v>82</v>
      </c>
      <c r="B77" s="3054"/>
      <c r="C77" s="101">
        <f t="shared" si="59"/>
        <v>0</v>
      </c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28"/>
      <c r="O77" s="103"/>
      <c r="P77" s="104"/>
      <c r="Q77" s="105"/>
      <c r="R77" s="48"/>
      <c r="S77" t="str">
        <f t="shared" si="54"/>
        <v/>
      </c>
      <c r="CA77" s="18" t="str">
        <f t="shared" si="56"/>
        <v/>
      </c>
      <c r="CB77" s="18" t="str">
        <f t="shared" si="57"/>
        <v/>
      </c>
      <c r="CO77" s="69">
        <f t="shared" si="58"/>
        <v>0</v>
      </c>
      <c r="CP77" s="69">
        <f t="shared" si="55"/>
        <v>0</v>
      </c>
    </row>
    <row r="78" spans="1:94" x14ac:dyDescent="0.25">
      <c r="A78" s="3047" t="s">
        <v>83</v>
      </c>
      <c r="B78" s="3048"/>
      <c r="C78" s="1029">
        <f t="shared" si="59"/>
        <v>0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1053"/>
      <c r="O78" s="93"/>
      <c r="P78" s="94"/>
      <c r="Q78" s="35"/>
      <c r="R78" s="37"/>
      <c r="S78" t="str">
        <f t="shared" si="54"/>
        <v/>
      </c>
      <c r="CA78" s="18" t="str">
        <f t="shared" si="56"/>
        <v/>
      </c>
      <c r="CB78" s="18" t="str">
        <f t="shared" si="57"/>
        <v/>
      </c>
      <c r="CO78" s="69">
        <f t="shared" si="58"/>
        <v>0</v>
      </c>
      <c r="CP78" s="69">
        <f t="shared" si="55"/>
        <v>0</v>
      </c>
    </row>
    <row r="79" spans="1:94" x14ac:dyDescent="0.25">
      <c r="A79" s="3467" t="s">
        <v>85</v>
      </c>
      <c r="B79" s="1030" t="s">
        <v>78</v>
      </c>
      <c r="C79" s="862">
        <f>SUM(D79:P79)</f>
        <v>0</v>
      </c>
      <c r="D79" s="865"/>
      <c r="E79" s="699"/>
      <c r="F79" s="699"/>
      <c r="G79" s="699"/>
      <c r="H79" s="699"/>
      <c r="I79" s="699"/>
      <c r="J79" s="699"/>
      <c r="K79" s="699"/>
      <c r="L79" s="699"/>
      <c r="M79" s="699"/>
      <c r="N79" s="914"/>
      <c r="O79" s="699"/>
      <c r="P79" s="701"/>
      <c r="Q79" s="868"/>
      <c r="R79" s="1065"/>
      <c r="S79" t="str">
        <f t="shared" si="54"/>
        <v/>
      </c>
      <c r="CA79" s="18" t="str">
        <f t="shared" si="56"/>
        <v/>
      </c>
      <c r="CB79" s="18" t="str">
        <f t="shared" si="57"/>
        <v/>
      </c>
      <c r="CO79" s="69">
        <f t="shared" si="58"/>
        <v>0</v>
      </c>
      <c r="CP79" s="69">
        <f t="shared" si="55"/>
        <v>0</v>
      </c>
    </row>
    <row r="80" spans="1:94" x14ac:dyDescent="0.25">
      <c r="A80" s="3468"/>
      <c r="B80" s="111" t="s">
        <v>79</v>
      </c>
      <c r="C80" s="1029">
        <f>SUM(D80:P80)</f>
        <v>0</v>
      </c>
      <c r="D80" s="91"/>
      <c r="E80" s="92"/>
      <c r="F80" s="92"/>
      <c r="G80" s="92"/>
      <c r="H80" s="92"/>
      <c r="I80" s="92"/>
      <c r="J80" s="92"/>
      <c r="K80" s="92"/>
      <c r="L80" s="92"/>
      <c r="M80" s="92"/>
      <c r="N80" s="1041"/>
      <c r="O80" s="92"/>
      <c r="P80" s="113"/>
      <c r="Q80" s="95"/>
      <c r="R80" s="1042"/>
      <c r="S80" t="str">
        <f t="shared" si="54"/>
        <v/>
      </c>
      <c r="CA80" s="18" t="str">
        <f t="shared" si="56"/>
        <v/>
      </c>
      <c r="CB80" s="18" t="str">
        <f t="shared" si="57"/>
        <v/>
      </c>
      <c r="CO80" s="69">
        <f t="shared" si="58"/>
        <v>0</v>
      </c>
      <c r="CP80" s="69">
        <f t="shared" si="55"/>
        <v>0</v>
      </c>
    </row>
    <row r="81" spans="1:95" x14ac:dyDescent="0.25">
      <c r="A81" s="3467" t="s">
        <v>86</v>
      </c>
      <c r="B81" s="1030" t="s">
        <v>78</v>
      </c>
      <c r="C81" s="862">
        <f>SUM(D81:P81)</f>
        <v>0</v>
      </c>
      <c r="D81" s="699"/>
      <c r="E81" s="699"/>
      <c r="F81" s="699"/>
      <c r="G81" s="699"/>
      <c r="H81" s="699"/>
      <c r="I81" s="699"/>
      <c r="J81" s="699"/>
      <c r="K81" s="699"/>
      <c r="L81" s="699"/>
      <c r="M81" s="699"/>
      <c r="N81" s="914"/>
      <c r="O81" s="699"/>
      <c r="P81" s="701"/>
      <c r="Q81" s="105"/>
      <c r="R81" s="48"/>
      <c r="S81" t="str">
        <f t="shared" si="54"/>
        <v/>
      </c>
      <c r="CA81" s="18" t="str">
        <f t="shared" si="56"/>
        <v/>
      </c>
      <c r="CB81" s="18" t="str">
        <f t="shared" si="57"/>
        <v/>
      </c>
      <c r="CO81" s="69">
        <f t="shared" si="58"/>
        <v>0</v>
      </c>
      <c r="CP81" s="69">
        <f t="shared" si="55"/>
        <v>0</v>
      </c>
    </row>
    <row r="82" spans="1:95" x14ac:dyDescent="0.25">
      <c r="A82" s="3468"/>
      <c r="B82" s="1031" t="s">
        <v>79</v>
      </c>
      <c r="C82" s="1029">
        <f>SUM(D82:P82)</f>
        <v>0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1041"/>
      <c r="O82" s="92"/>
      <c r="P82" s="113"/>
      <c r="Q82" s="95"/>
      <c r="R82" s="1042"/>
      <c r="S82" t="str">
        <f>CA82&amp;CB82</f>
        <v/>
      </c>
      <c r="CA82" s="18" t="str">
        <f t="shared" si="56"/>
        <v/>
      </c>
      <c r="CB82" s="18" t="str">
        <f t="shared" si="57"/>
        <v/>
      </c>
      <c r="CO82" s="69">
        <f t="shared" si="58"/>
        <v>0</v>
      </c>
      <c r="CP82" s="69">
        <f t="shared" si="55"/>
        <v>0</v>
      </c>
    </row>
    <row r="83" spans="1:95" x14ac:dyDescent="0.25">
      <c r="A83" s="3476" t="s">
        <v>87</v>
      </c>
      <c r="B83" s="3477"/>
      <c r="C83" s="1029">
        <f>SUM(D83:P83)</f>
        <v>0</v>
      </c>
      <c r="D83" s="91"/>
      <c r="E83" s="92"/>
      <c r="F83" s="92"/>
      <c r="G83" s="92"/>
      <c r="H83" s="92"/>
      <c r="I83" s="92"/>
      <c r="J83" s="92"/>
      <c r="K83" s="92"/>
      <c r="L83" s="92"/>
      <c r="M83" s="92"/>
      <c r="N83" s="1041"/>
      <c r="O83" s="92"/>
      <c r="P83" s="113"/>
      <c r="Q83" s="95"/>
      <c r="R83" s="1042"/>
      <c r="S83" t="str">
        <f t="shared" si="54"/>
        <v/>
      </c>
      <c r="CA83" s="18" t="str">
        <f t="shared" si="56"/>
        <v/>
      </c>
      <c r="CB83" s="18" t="str">
        <f t="shared" si="57"/>
        <v/>
      </c>
      <c r="CO83" s="69">
        <f t="shared" si="58"/>
        <v>0</v>
      </c>
      <c r="CP83" s="69">
        <f t="shared" si="55"/>
        <v>0</v>
      </c>
    </row>
    <row r="84" spans="1:95" x14ac:dyDescent="0.25">
      <c r="A84" s="38" t="s">
        <v>89</v>
      </c>
      <c r="B84" s="55"/>
      <c r="C84" s="130"/>
    </row>
    <row r="85" spans="1:95" ht="33" x14ac:dyDescent="0.25">
      <c r="A85" s="1098" t="s">
        <v>90</v>
      </c>
      <c r="B85" s="1099" t="s">
        <v>91</v>
      </c>
      <c r="C85" s="1108" t="s">
        <v>25</v>
      </c>
      <c r="D85" s="134" t="s">
        <v>11</v>
      </c>
    </row>
    <row r="86" spans="1:95" x14ac:dyDescent="0.25">
      <c r="A86" s="1109" t="s">
        <v>92</v>
      </c>
      <c r="B86" s="1110"/>
      <c r="C86" s="1111"/>
      <c r="D86" s="1112"/>
      <c r="E86" t="str">
        <f>CA86&amp;CB86</f>
        <v/>
      </c>
      <c r="CA86" s="18" t="str">
        <f>IF(AND($B86&gt;0,C86="")," * No olvide digitar la variable "&amp;$C$85&amp;""&amp;". Digite Cero si no tiene.",IF(C86&gt;$B86," * La variable  "&amp;$C$85&amp;""&amp;" No puede ser mayor al Total.",""))</f>
        <v/>
      </c>
      <c r="CB86" s="18" t="str">
        <f>IF(AND($B86&gt;0,D86="")," * No olvide digitar la variable "&amp;$D$85&amp;""&amp;". Digite Cero si no tiene.",IF(D86&gt;$B86," * La variable  "&amp;$D$85&amp;""&amp;" No puede ser mayor al Total.",""))</f>
        <v/>
      </c>
      <c r="CO86" s="69">
        <f>IF(AND(B86&gt;0,C86=""),1,IF(C86&gt;B86,1,0))</f>
        <v>0</v>
      </c>
      <c r="CP86" s="69">
        <f>IF(AND(B86&gt;0,D86=""),1,IF(D86&gt;B86,1,0))</f>
        <v>0</v>
      </c>
    </row>
    <row r="87" spans="1:95" x14ac:dyDescent="0.25">
      <c r="A87" s="657" t="s">
        <v>93</v>
      </c>
      <c r="B87" s="55"/>
      <c r="C87" s="140"/>
      <c r="D87" s="140"/>
      <c r="E87" s="650"/>
    </row>
    <row r="88" spans="1:95" x14ac:dyDescent="0.25">
      <c r="A88" s="3443" t="s">
        <v>94</v>
      </c>
      <c r="B88" s="2987"/>
      <c r="C88" s="1072" t="s">
        <v>91</v>
      </c>
      <c r="D88" s="1084" t="s">
        <v>95</v>
      </c>
      <c r="E88" s="1073" t="s">
        <v>96</v>
      </c>
    </row>
    <row r="89" spans="1:95" x14ac:dyDescent="0.25">
      <c r="A89" s="3472" t="s">
        <v>97</v>
      </c>
      <c r="B89" s="3473"/>
      <c r="C89" s="1076">
        <f>SUM(D89:E89)</f>
        <v>0</v>
      </c>
      <c r="D89" s="1080"/>
      <c r="E89" s="1081"/>
      <c r="CA89" s="18" t="str">
        <f>IF(AND($C89&gt;0,D89="")," * No olvide digitar la variable "&amp;$D$88&amp;""&amp;". Digite Cero si no tiene.",IF(D89&gt;$C89," * La variable  "&amp;$D$88&amp;""&amp;" No puede ser mayor al Total.",""))</f>
        <v/>
      </c>
      <c r="CB89" s="18" t="str">
        <f>IF(AND($C89&gt;0,E89="")," * No olvide digitar la variable "&amp;$E$88&amp;""&amp;". Digite Cero si no tiene.",IF(E89&gt;$C89," * La variable  "&amp;$E$88&amp;""&amp;" No puede ser mayor al Total.",""))</f>
        <v/>
      </c>
      <c r="CO89" s="69">
        <f>IF(AND(C89&gt;0,D89=""),1,IF(D89&gt;C89,1,0))</f>
        <v>0</v>
      </c>
      <c r="CP89" s="69">
        <f>IF(AND(C89&gt;0,E89=""),1,IF(E89&gt;C89,1,0))</f>
        <v>0</v>
      </c>
    </row>
    <row r="90" spans="1:95" s="56" customFormat="1" x14ac:dyDescent="0.25">
      <c r="A90" s="143" t="s">
        <v>98</v>
      </c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4"/>
      <c r="AI90" s="144"/>
      <c r="AJ90" s="144"/>
      <c r="AK90" s="144"/>
      <c r="AL90" s="144"/>
      <c r="AM90" s="144"/>
      <c r="AN90" s="144"/>
      <c r="AO90" s="144"/>
      <c r="AP90" s="144"/>
      <c r="AQ90" s="144"/>
      <c r="AR90" s="144"/>
      <c r="AS90" s="144"/>
      <c r="AT90" s="144"/>
      <c r="AU90" s="144"/>
      <c r="AV90" s="144"/>
      <c r="AW90" s="144"/>
    </row>
    <row r="91" spans="1:95" s="56" customFormat="1" ht="12" customHeight="1" x14ac:dyDescent="0.2">
      <c r="A91" s="3489" t="s">
        <v>99</v>
      </c>
      <c r="B91" s="3100"/>
      <c r="C91" s="3489" t="s">
        <v>100</v>
      </c>
      <c r="D91" s="3105"/>
      <c r="E91" s="3100"/>
      <c r="F91" s="3077" t="s">
        <v>101</v>
      </c>
      <c r="G91" s="3078"/>
      <c r="H91" s="3078"/>
      <c r="I91" s="3078"/>
      <c r="J91" s="3078"/>
      <c r="K91" s="3078"/>
      <c r="L91" s="3078"/>
      <c r="M91" s="3078"/>
      <c r="N91" s="3078"/>
      <c r="O91" s="3078"/>
      <c r="P91" s="3078"/>
      <c r="Q91" s="3078"/>
      <c r="R91" s="3078"/>
      <c r="S91" s="3078"/>
      <c r="T91" s="3078"/>
      <c r="U91" s="3078"/>
      <c r="V91" s="3078"/>
      <c r="W91" s="3078"/>
      <c r="X91" s="3078"/>
      <c r="Y91" s="3078"/>
      <c r="Z91" s="3078"/>
      <c r="AA91" s="3078"/>
      <c r="AB91" s="3078"/>
      <c r="AC91" s="3079"/>
      <c r="AD91" s="3066" t="s">
        <v>102</v>
      </c>
      <c r="AE91" s="3066"/>
      <c r="AF91" s="3066"/>
      <c r="AG91" s="3066"/>
      <c r="AH91" s="3066"/>
      <c r="AI91" s="3066"/>
      <c r="AJ91" s="3066"/>
      <c r="AK91" s="3066"/>
      <c r="AL91" s="3066"/>
      <c r="AM91" s="3066"/>
      <c r="AN91" s="3066"/>
      <c r="AO91" s="3066"/>
      <c r="AP91" s="3066"/>
      <c r="AQ91" s="3066"/>
      <c r="AR91" s="3066"/>
      <c r="AS91" s="3066"/>
      <c r="AT91" s="3080"/>
      <c r="AU91" s="3081" t="s">
        <v>12</v>
      </c>
      <c r="AV91" s="3084" t="s">
        <v>13</v>
      </c>
      <c r="AW91" s="3055" t="s">
        <v>103</v>
      </c>
    </row>
    <row r="92" spans="1:95" s="56" customFormat="1" ht="12" customHeight="1" x14ac:dyDescent="0.2">
      <c r="A92" s="3101"/>
      <c r="B92" s="3102"/>
      <c r="C92" s="3101"/>
      <c r="D92" s="3106"/>
      <c r="E92" s="3102"/>
      <c r="F92" s="3058" t="s">
        <v>104</v>
      </c>
      <c r="G92" s="3059"/>
      <c r="H92" s="3059"/>
      <c r="I92" s="3059"/>
      <c r="J92" s="3059"/>
      <c r="K92" s="3059"/>
      <c r="L92" s="3059"/>
      <c r="M92" s="3059"/>
      <c r="N92" s="3059"/>
      <c r="O92" s="3059"/>
      <c r="P92" s="3059"/>
      <c r="Q92" s="3060"/>
      <c r="R92" s="3061" t="s">
        <v>105</v>
      </c>
      <c r="S92" s="3062"/>
      <c r="T92" s="3062"/>
      <c r="U92" s="3062"/>
      <c r="V92" s="3062"/>
      <c r="W92" s="3063"/>
      <c r="X92" s="3064" t="s">
        <v>106</v>
      </c>
      <c r="Y92" s="3064"/>
      <c r="Z92" s="3064"/>
      <c r="AA92" s="3064"/>
      <c r="AB92" s="3064"/>
      <c r="AC92" s="3065"/>
      <c r="AD92" s="3066" t="s">
        <v>107</v>
      </c>
      <c r="AE92" s="3066"/>
      <c r="AF92" s="3066"/>
      <c r="AG92" s="3066"/>
      <c r="AH92" s="3066"/>
      <c r="AI92" s="3066"/>
      <c r="AJ92" s="3066"/>
      <c r="AK92" s="3066"/>
      <c r="AL92" s="3066"/>
      <c r="AM92" s="3066"/>
      <c r="AN92" s="3066"/>
      <c r="AO92" s="3067"/>
      <c r="AP92" s="3068" t="s">
        <v>108</v>
      </c>
      <c r="AQ92" s="3071" t="s">
        <v>106</v>
      </c>
      <c r="AR92" s="3071" t="s">
        <v>109</v>
      </c>
      <c r="AS92" s="3071" t="s">
        <v>81</v>
      </c>
      <c r="AT92" s="3074" t="s">
        <v>110</v>
      </c>
      <c r="AU92" s="3082"/>
      <c r="AV92" s="3085"/>
      <c r="AW92" s="3308"/>
    </row>
    <row r="93" spans="1:95" s="56" customFormat="1" ht="12" customHeight="1" x14ac:dyDescent="0.2">
      <c r="A93" s="3101"/>
      <c r="B93" s="3102"/>
      <c r="C93" s="3490"/>
      <c r="D93" s="3492"/>
      <c r="E93" s="3491"/>
      <c r="F93" s="3481" t="s">
        <v>111</v>
      </c>
      <c r="G93" s="3482"/>
      <c r="H93" s="3483" t="s">
        <v>112</v>
      </c>
      <c r="I93" s="3482"/>
      <c r="J93" s="3483" t="s">
        <v>113</v>
      </c>
      <c r="K93" s="3482"/>
      <c r="L93" s="3483" t="s">
        <v>114</v>
      </c>
      <c r="M93" s="3482"/>
      <c r="N93" s="3483" t="s">
        <v>115</v>
      </c>
      <c r="O93" s="3482"/>
      <c r="P93" s="3483" t="s">
        <v>116</v>
      </c>
      <c r="Q93" s="3488"/>
      <c r="R93" s="3481" t="s">
        <v>117</v>
      </c>
      <c r="S93" s="3482"/>
      <c r="T93" s="3483" t="s">
        <v>118</v>
      </c>
      <c r="U93" s="3482"/>
      <c r="V93" s="3483" t="s">
        <v>119</v>
      </c>
      <c r="W93" s="3488"/>
      <c r="X93" s="3487" t="s">
        <v>117</v>
      </c>
      <c r="Y93" s="3482"/>
      <c r="Z93" s="3483" t="s">
        <v>118</v>
      </c>
      <c r="AA93" s="3482"/>
      <c r="AB93" s="3483" t="s">
        <v>119</v>
      </c>
      <c r="AC93" s="3486"/>
      <c r="AD93" s="3487" t="s">
        <v>111</v>
      </c>
      <c r="AE93" s="3482"/>
      <c r="AF93" s="3483" t="s">
        <v>112</v>
      </c>
      <c r="AG93" s="3482"/>
      <c r="AH93" s="3483" t="s">
        <v>113</v>
      </c>
      <c r="AI93" s="3482"/>
      <c r="AJ93" s="3483" t="s">
        <v>114</v>
      </c>
      <c r="AK93" s="3482"/>
      <c r="AL93" s="3483" t="s">
        <v>115</v>
      </c>
      <c r="AM93" s="3482"/>
      <c r="AN93" s="3483" t="s">
        <v>116</v>
      </c>
      <c r="AO93" s="3482"/>
      <c r="AP93" s="3069"/>
      <c r="AQ93" s="3072"/>
      <c r="AR93" s="3072"/>
      <c r="AS93" s="3072"/>
      <c r="AT93" s="3075"/>
      <c r="AU93" s="3082"/>
      <c r="AV93" s="3085"/>
      <c r="AW93" s="3308"/>
    </row>
    <row r="94" spans="1:95" s="56" customFormat="1" ht="12" x14ac:dyDescent="0.2">
      <c r="A94" s="3490"/>
      <c r="B94" s="3491"/>
      <c r="C94" s="1113" t="s">
        <v>120</v>
      </c>
      <c r="D94" s="1054" t="s">
        <v>79</v>
      </c>
      <c r="E94" s="1055" t="s">
        <v>121</v>
      </c>
      <c r="F94" s="1114" t="s">
        <v>79</v>
      </c>
      <c r="G94" s="1056" t="s">
        <v>121</v>
      </c>
      <c r="H94" s="1114" t="s">
        <v>79</v>
      </c>
      <c r="I94" s="1056" t="s">
        <v>121</v>
      </c>
      <c r="J94" s="1114" t="s">
        <v>79</v>
      </c>
      <c r="K94" s="1056" t="s">
        <v>121</v>
      </c>
      <c r="L94" s="1114" t="s">
        <v>79</v>
      </c>
      <c r="M94" s="1056" t="s">
        <v>121</v>
      </c>
      <c r="N94" s="1114" t="s">
        <v>79</v>
      </c>
      <c r="O94" s="1056" t="s">
        <v>121</v>
      </c>
      <c r="P94" s="1114" t="s">
        <v>79</v>
      </c>
      <c r="Q94" s="1115" t="s">
        <v>121</v>
      </c>
      <c r="R94" s="1114" t="s">
        <v>79</v>
      </c>
      <c r="S94" s="1056" t="s">
        <v>121</v>
      </c>
      <c r="T94" s="1114" t="s">
        <v>79</v>
      </c>
      <c r="U94" s="1056" t="s">
        <v>121</v>
      </c>
      <c r="V94" s="1116" t="s">
        <v>79</v>
      </c>
      <c r="W94" s="1055" t="s">
        <v>121</v>
      </c>
      <c r="X94" s="152" t="s">
        <v>79</v>
      </c>
      <c r="Y94" s="1056" t="s">
        <v>121</v>
      </c>
      <c r="Z94" s="1114" t="s">
        <v>79</v>
      </c>
      <c r="AA94" s="1056" t="s">
        <v>121</v>
      </c>
      <c r="AB94" s="1114" t="s">
        <v>79</v>
      </c>
      <c r="AC94" s="1057" t="s">
        <v>121</v>
      </c>
      <c r="AD94" s="152" t="s">
        <v>79</v>
      </c>
      <c r="AE94" s="1056" t="s">
        <v>121</v>
      </c>
      <c r="AF94" s="1114" t="s">
        <v>79</v>
      </c>
      <c r="AG94" s="1056" t="s">
        <v>121</v>
      </c>
      <c r="AH94" s="1114" t="s">
        <v>79</v>
      </c>
      <c r="AI94" s="1056" t="s">
        <v>121</v>
      </c>
      <c r="AJ94" s="1114" t="s">
        <v>79</v>
      </c>
      <c r="AK94" s="1056" t="s">
        <v>121</v>
      </c>
      <c r="AL94" s="1114" t="s">
        <v>79</v>
      </c>
      <c r="AM94" s="1056" t="s">
        <v>121</v>
      </c>
      <c r="AN94" s="1114" t="s">
        <v>79</v>
      </c>
      <c r="AO94" s="1056" t="s">
        <v>121</v>
      </c>
      <c r="AP94" s="3070"/>
      <c r="AQ94" s="3073"/>
      <c r="AR94" s="3073"/>
      <c r="AS94" s="3073"/>
      <c r="AT94" s="3076"/>
      <c r="AU94" s="3479"/>
      <c r="AV94" s="3480"/>
      <c r="AW94" s="3478"/>
      <c r="CA94" s="40"/>
      <c r="CB94" s="40"/>
    </row>
    <row r="95" spans="1:95" s="56" customFormat="1" x14ac:dyDescent="0.25">
      <c r="A95" s="3484" t="s">
        <v>122</v>
      </c>
      <c r="B95" s="3485"/>
      <c r="C95" s="1032">
        <f>SUM(D95:E95)</f>
        <v>0</v>
      </c>
      <c r="D95" s="1033">
        <f>+F95+H95+J95+L95+N95+P95+R95+T95+V95+X95+Z95+AB95</f>
        <v>0</v>
      </c>
      <c r="E95" s="1117">
        <f>+G95+I95+K95+M95+O95+Q95+S95+U95+W95+Y95+AA95+AC95</f>
        <v>0</v>
      </c>
      <c r="F95" s="1034"/>
      <c r="G95" s="158"/>
      <c r="H95" s="826"/>
      <c r="I95" s="158"/>
      <c r="J95" s="826"/>
      <c r="K95" s="158"/>
      <c r="L95" s="826"/>
      <c r="M95" s="158"/>
      <c r="N95" s="826"/>
      <c r="O95" s="158"/>
      <c r="P95" s="826"/>
      <c r="Q95" s="160"/>
      <c r="R95" s="1034"/>
      <c r="S95" s="158"/>
      <c r="T95" s="826"/>
      <c r="U95" s="158"/>
      <c r="V95" s="826"/>
      <c r="W95" s="160"/>
      <c r="X95" s="1035"/>
      <c r="Y95" s="158"/>
      <c r="Z95" s="826"/>
      <c r="AA95" s="1036"/>
      <c r="AB95" s="1035"/>
      <c r="AC95" s="163"/>
      <c r="AD95" s="1035"/>
      <c r="AE95" s="1036"/>
      <c r="AF95" s="826"/>
      <c r="AG95" s="158"/>
      <c r="AH95" s="826"/>
      <c r="AI95" s="1036"/>
      <c r="AJ95" s="826"/>
      <c r="AK95" s="158"/>
      <c r="AL95" s="826"/>
      <c r="AM95" s="1036"/>
      <c r="AN95" s="1035"/>
      <c r="AO95" s="158"/>
      <c r="AP95" s="829"/>
      <c r="AQ95" s="712"/>
      <c r="AR95" s="166"/>
      <c r="AS95" s="166"/>
      <c r="AT95" s="163"/>
      <c r="AU95" s="167"/>
      <c r="AV95" s="158"/>
      <c r="AW95" s="168"/>
      <c r="AX95" t="str">
        <f>CA95&amp;CB95&amp;CC95</f>
        <v/>
      </c>
      <c r="AZ95" t="str">
        <f>CA95&amp;CB95</f>
        <v/>
      </c>
      <c r="CA95" s="18" t="str">
        <f>IF(AND($C95&gt;0,AU95="")," * No olvide digitar la variable Pueblos originarios. Digite Cero si no tiene.",IF(AU95&gt;$C95," * La variable Pueblos originarios No puede ser mayor al Total.",""))</f>
        <v/>
      </c>
      <c r="CB95" s="18" t="str">
        <f>IF(AND($C95&gt;0,AV95=""),"  * No olvide digitar la variable Migrantes. Digite Cero si no tiene.",IF(AV95&gt;$C95,"  * La variable Migrantes No puede ser mayor al Total.",""))</f>
        <v/>
      </c>
      <c r="CC95" s="18" t="str">
        <f>IF(AND($C95&gt;0,AW95="")," * No olvide digitar la variable Niños y niñas Mejor Niñez. Digite Cero si no tiene.",IF(AW95&gt;$C95," * La variable Niños y niñas Mejor Niñez No puede ser mayor al Total.",""))</f>
        <v/>
      </c>
      <c r="CO95" s="169">
        <f>IF(AND($C95&gt;0,AU95=""),1,IF(AU95&gt;$C95,1,0))</f>
        <v>0</v>
      </c>
      <c r="CP95" s="169">
        <f>IF(AND($C95&gt;0,AV95=""),1,IF(AV95&gt;$C95,1,0))</f>
        <v>0</v>
      </c>
      <c r="CQ95" s="169">
        <f>IF(AND($C95&gt;0,AW95=""),1,IF(AW95&gt;$C95,1,0))</f>
        <v>0</v>
      </c>
    </row>
    <row r="96" spans="1:95" s="56" customFormat="1" x14ac:dyDescent="0.25">
      <c r="A96" s="3092" t="s">
        <v>123</v>
      </c>
      <c r="B96" s="3093"/>
      <c r="C96" s="170">
        <f t="shared" ref="C96:C98" si="60">SUM(D96:E96)</f>
        <v>0</v>
      </c>
      <c r="D96" s="171">
        <f t="shared" ref="D96:E98" si="61">+F96+H96+J96+L96+N96+P96+R96+T96+V96+X96+Z96+AB96</f>
        <v>0</v>
      </c>
      <c r="E96" s="172">
        <f t="shared" si="61"/>
        <v>0</v>
      </c>
      <c r="F96" s="173"/>
      <c r="G96" s="174"/>
      <c r="H96" s="175"/>
      <c r="I96" s="174"/>
      <c r="J96" s="175"/>
      <c r="K96" s="174"/>
      <c r="L96" s="175"/>
      <c r="M96" s="174"/>
      <c r="N96" s="175"/>
      <c r="O96" s="174"/>
      <c r="P96" s="175"/>
      <c r="Q96" s="176"/>
      <c r="R96" s="173"/>
      <c r="S96" s="174"/>
      <c r="T96" s="175"/>
      <c r="U96" s="174"/>
      <c r="V96" s="175"/>
      <c r="W96" s="176"/>
      <c r="X96" s="167"/>
      <c r="Y96" s="174"/>
      <c r="Z96" s="175"/>
      <c r="AA96" s="158"/>
      <c r="AB96" s="167"/>
      <c r="AC96" s="163"/>
      <c r="AD96" s="167"/>
      <c r="AE96" s="158"/>
      <c r="AF96" s="175"/>
      <c r="AG96" s="158"/>
      <c r="AH96" s="175"/>
      <c r="AI96" s="158"/>
      <c r="AJ96" s="175"/>
      <c r="AK96" s="158"/>
      <c r="AL96" s="175"/>
      <c r="AM96" s="158"/>
      <c r="AN96" s="167"/>
      <c r="AO96" s="158"/>
      <c r="AP96" s="177"/>
      <c r="AQ96" s="166"/>
      <c r="AR96" s="166"/>
      <c r="AS96" s="166"/>
      <c r="AT96" s="163"/>
      <c r="AU96" s="167"/>
      <c r="AV96" s="158"/>
      <c r="AW96" s="168"/>
      <c r="AX96" t="str">
        <f t="shared" ref="AX96:AX97" si="62">CA96&amp;CB96&amp;CC96</f>
        <v/>
      </c>
      <c r="AZ96" t="str">
        <f>CA96&amp;CB96</f>
        <v/>
      </c>
      <c r="CA96" s="18" t="str">
        <f>IF(AND($C96&gt;0,AU96="")," * No olvide digitar la variable Pueblos originarios. Digite Cero si no tiene.",IF(AU96&gt;$C96," * La variable Pueblos originarios No puede ser mayor al Total.",""))</f>
        <v/>
      </c>
      <c r="CB96" s="18" t="str">
        <f t="shared" ref="CB96:CB98" si="63">IF(AND($C96&gt;0,AV96=""),"  * No olvide digitar la variable Migrantes. Digite Cero si no tiene.",IF(AV96&gt;$C96,"  * La variable Migrantes No puede ser mayor al Total.",""))</f>
        <v/>
      </c>
      <c r="CC96" s="18" t="str">
        <f t="shared" ref="CC96:CC97" si="64">IF(AND($C96&gt;0,AW96="")," * No olvide digitar la variable Niños y niñas Mejor Niñez. Digite Cero si no tiene.",IF(AW96&gt;$C96," * La variable Niños y niñas Mejor Niñez No puede ser mayor al Total.",""))</f>
        <v/>
      </c>
      <c r="CO96" s="169">
        <f t="shared" ref="CO96:CQ98" si="65">IF(AND($C96&gt;0,AU96=""),1,IF(AU96&gt;$C96,1,0))</f>
        <v>0</v>
      </c>
      <c r="CP96" s="169">
        <f t="shared" si="65"/>
        <v>0</v>
      </c>
      <c r="CQ96" s="169">
        <f t="shared" si="65"/>
        <v>0</v>
      </c>
    </row>
    <row r="97" spans="1:101" s="56" customFormat="1" x14ac:dyDescent="0.25">
      <c r="A97" s="3092" t="s">
        <v>124</v>
      </c>
      <c r="B97" s="3093"/>
      <c r="C97" s="178">
        <f t="shared" si="60"/>
        <v>0</v>
      </c>
      <c r="D97" s="171">
        <f t="shared" si="61"/>
        <v>0</v>
      </c>
      <c r="E97" s="172">
        <f t="shared" si="61"/>
        <v>0</v>
      </c>
      <c r="F97" s="173"/>
      <c r="G97" s="158"/>
      <c r="H97" s="175"/>
      <c r="I97" s="158"/>
      <c r="J97" s="175"/>
      <c r="K97" s="158"/>
      <c r="L97" s="175"/>
      <c r="M97" s="158"/>
      <c r="N97" s="175"/>
      <c r="O97" s="158"/>
      <c r="P97" s="175"/>
      <c r="Q97" s="160"/>
      <c r="R97" s="173"/>
      <c r="S97" s="158"/>
      <c r="T97" s="175"/>
      <c r="U97" s="158"/>
      <c r="V97" s="175"/>
      <c r="W97" s="160"/>
      <c r="X97" s="167"/>
      <c r="Y97" s="158"/>
      <c r="Z97" s="175"/>
      <c r="AA97" s="158"/>
      <c r="AB97" s="167"/>
      <c r="AC97" s="163"/>
      <c r="AD97" s="167"/>
      <c r="AE97" s="158"/>
      <c r="AF97" s="175"/>
      <c r="AG97" s="158"/>
      <c r="AH97" s="175"/>
      <c r="AI97" s="158"/>
      <c r="AJ97" s="175"/>
      <c r="AK97" s="158"/>
      <c r="AL97" s="175"/>
      <c r="AM97" s="158"/>
      <c r="AN97" s="167"/>
      <c r="AO97" s="158"/>
      <c r="AP97" s="177"/>
      <c r="AQ97" s="166"/>
      <c r="AR97" s="166"/>
      <c r="AS97" s="166"/>
      <c r="AT97" s="163"/>
      <c r="AU97" s="167"/>
      <c r="AV97" s="158"/>
      <c r="AW97" s="168"/>
      <c r="AX97" t="str">
        <f t="shared" si="62"/>
        <v/>
      </c>
      <c r="AZ97" t="str">
        <f>CA97&amp;CB97</f>
        <v/>
      </c>
      <c r="CA97" s="18" t="str">
        <f t="shared" ref="CA97:CA98" si="66">IF(AND($C97&gt;0,AU97="")," * No olvide digitar la variable Pueblos originarios. Digite Cero si no tiene.",IF(AU97&gt;$C97," * La variable Pueblos originarios No puede ser mayor al Total.",""))</f>
        <v/>
      </c>
      <c r="CB97" s="18" t="str">
        <f t="shared" si="63"/>
        <v/>
      </c>
      <c r="CC97" s="18" t="str">
        <f t="shared" si="64"/>
        <v/>
      </c>
      <c r="CO97" s="169">
        <f t="shared" si="65"/>
        <v>0</v>
      </c>
      <c r="CP97" s="169">
        <f t="shared" si="65"/>
        <v>0</v>
      </c>
      <c r="CQ97" s="169">
        <f t="shared" si="65"/>
        <v>0</v>
      </c>
    </row>
    <row r="98" spans="1:101" s="56" customFormat="1" x14ac:dyDescent="0.25">
      <c r="A98" s="3094" t="s">
        <v>125</v>
      </c>
      <c r="B98" s="3095"/>
      <c r="C98" s="179">
        <f t="shared" si="60"/>
        <v>0</v>
      </c>
      <c r="D98" s="1058">
        <f t="shared" si="61"/>
        <v>0</v>
      </c>
      <c r="E98" s="181">
        <f t="shared" si="61"/>
        <v>0</v>
      </c>
      <c r="F98" s="182"/>
      <c r="G98" s="1059"/>
      <c r="H98" s="184"/>
      <c r="I98" s="1059"/>
      <c r="J98" s="184"/>
      <c r="K98" s="1059"/>
      <c r="L98" s="184"/>
      <c r="M98" s="1059"/>
      <c r="N98" s="184"/>
      <c r="O98" s="1059"/>
      <c r="P98" s="184"/>
      <c r="Q98" s="1060"/>
      <c r="R98" s="182"/>
      <c r="S98" s="1059"/>
      <c r="T98" s="184"/>
      <c r="U98" s="1059"/>
      <c r="V98" s="184"/>
      <c r="W98" s="1060"/>
      <c r="X98" s="186"/>
      <c r="Y98" s="187"/>
      <c r="Z98" s="188"/>
      <c r="AA98" s="187"/>
      <c r="AB98" s="186"/>
      <c r="AC98" s="189"/>
      <c r="AD98" s="1061"/>
      <c r="AE98" s="1059"/>
      <c r="AF98" s="184"/>
      <c r="AG98" s="1059"/>
      <c r="AH98" s="184"/>
      <c r="AI98" s="1059"/>
      <c r="AJ98" s="184"/>
      <c r="AK98" s="1059"/>
      <c r="AL98" s="184"/>
      <c r="AM98" s="1059"/>
      <c r="AN98" s="1061"/>
      <c r="AO98" s="1059"/>
      <c r="AP98" s="191"/>
      <c r="AQ98" s="192"/>
      <c r="AR98" s="192"/>
      <c r="AS98" s="192"/>
      <c r="AT98" s="1062"/>
      <c r="AU98" s="1061"/>
      <c r="AV98" s="1059"/>
      <c r="AW98" s="194"/>
      <c r="AX98" t="str">
        <f>CA98&amp;CB98&amp;CC98</f>
        <v/>
      </c>
      <c r="AZ98"/>
      <c r="CA98" s="18" t="str">
        <f t="shared" si="66"/>
        <v/>
      </c>
      <c r="CB98" s="18" t="str">
        <f t="shared" si="63"/>
        <v/>
      </c>
      <c r="CC98" s="18" t="str">
        <f>IF(AND($C98&gt;0,AW98="")," * No olvide digitar la variable Niños y niñas Mejor Niñez. Digite Cero si no tiene.",IF(AW98&gt;$C98," * La variable Niños y niñas Mejor Niñez No puede ser mayor al Total.",""))</f>
        <v/>
      </c>
      <c r="CO98" s="169">
        <f t="shared" si="65"/>
        <v>0</v>
      </c>
      <c r="CP98" s="169">
        <f t="shared" si="65"/>
        <v>0</v>
      </c>
      <c r="CQ98" s="169">
        <f t="shared" si="65"/>
        <v>0</v>
      </c>
    </row>
    <row r="99" spans="1:101" s="56" customFormat="1" ht="12" x14ac:dyDescent="0.2">
      <c r="A99" s="657" t="s">
        <v>126</v>
      </c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</row>
    <row r="100" spans="1:101" s="56" customFormat="1" ht="12" customHeight="1" x14ac:dyDescent="0.2">
      <c r="A100" s="3443" t="s">
        <v>99</v>
      </c>
      <c r="B100" s="2987"/>
      <c r="C100" s="3443" t="s">
        <v>100</v>
      </c>
      <c r="D100" s="3108"/>
      <c r="E100" s="2987"/>
      <c r="F100" s="3495" t="s">
        <v>127</v>
      </c>
      <c r="G100" s="3496"/>
      <c r="H100" s="3496"/>
      <c r="I100" s="3496"/>
      <c r="J100" s="3496"/>
      <c r="K100" s="3496"/>
      <c r="L100" s="3496"/>
      <c r="M100" s="3496"/>
      <c r="N100" s="3496"/>
      <c r="O100" s="3496"/>
      <c r="P100" s="3496"/>
      <c r="Q100" s="3497"/>
      <c r="R100" s="3496" t="s">
        <v>128</v>
      </c>
      <c r="S100" s="3496"/>
      <c r="T100" s="3496"/>
      <c r="U100" s="3496"/>
      <c r="V100" s="3496"/>
      <c r="W100" s="3497"/>
      <c r="X100" s="3497" t="s">
        <v>129</v>
      </c>
      <c r="Y100" s="3498"/>
      <c r="Z100" s="3498"/>
      <c r="AA100" s="3498"/>
      <c r="AB100" s="3498"/>
      <c r="AC100" s="3499"/>
      <c r="AD100" s="3500" t="s">
        <v>130</v>
      </c>
      <c r="AE100" s="3500"/>
      <c r="AF100" s="3500"/>
      <c r="AG100" s="3500"/>
      <c r="AH100" s="3500"/>
      <c r="AI100" s="3501"/>
      <c r="AJ100" s="3108" t="s">
        <v>12</v>
      </c>
      <c r="AK100" s="3494" t="s">
        <v>13</v>
      </c>
      <c r="AL100" s="3460" t="s">
        <v>103</v>
      </c>
    </row>
    <row r="101" spans="1:101" s="56" customFormat="1" ht="12" customHeight="1" x14ac:dyDescent="0.2">
      <c r="A101" s="3124"/>
      <c r="B101" s="2994"/>
      <c r="C101" s="3471"/>
      <c r="D101" s="3493"/>
      <c r="E101" s="3440"/>
      <c r="F101" s="3481" t="s">
        <v>111</v>
      </c>
      <c r="G101" s="3482"/>
      <c r="H101" s="3483" t="s">
        <v>112</v>
      </c>
      <c r="I101" s="3482"/>
      <c r="J101" s="3483" t="s">
        <v>113</v>
      </c>
      <c r="K101" s="3482"/>
      <c r="L101" s="3483" t="s">
        <v>114</v>
      </c>
      <c r="M101" s="3482"/>
      <c r="N101" s="3483" t="s">
        <v>115</v>
      </c>
      <c r="O101" s="3482"/>
      <c r="P101" s="3483" t="s">
        <v>116</v>
      </c>
      <c r="Q101" s="3488"/>
      <c r="R101" s="3441" t="s">
        <v>117</v>
      </c>
      <c r="S101" s="3442"/>
      <c r="T101" s="3441" t="s">
        <v>118</v>
      </c>
      <c r="U101" s="3442"/>
      <c r="V101" s="3441" t="s">
        <v>131</v>
      </c>
      <c r="W101" s="3442"/>
      <c r="X101" s="3459" t="s">
        <v>117</v>
      </c>
      <c r="Y101" s="3442"/>
      <c r="Z101" s="3441" t="s">
        <v>118</v>
      </c>
      <c r="AA101" s="3442"/>
      <c r="AB101" s="3502" t="s">
        <v>131</v>
      </c>
      <c r="AC101" s="3503"/>
      <c r="AD101" s="3459" t="s">
        <v>132</v>
      </c>
      <c r="AE101" s="3459"/>
      <c r="AF101" s="3459"/>
      <c r="AG101" s="3442"/>
      <c r="AH101" s="3441" t="s">
        <v>133</v>
      </c>
      <c r="AI101" s="3442"/>
      <c r="AJ101" s="3109"/>
      <c r="AK101" s="3112"/>
      <c r="AL101" s="3114"/>
    </row>
    <row r="102" spans="1:101" s="56" customFormat="1" ht="31.5" x14ac:dyDescent="0.2">
      <c r="A102" s="3471"/>
      <c r="B102" s="3440"/>
      <c r="C102" s="1072" t="s">
        <v>120</v>
      </c>
      <c r="D102" s="1083" t="s">
        <v>79</v>
      </c>
      <c r="E102" s="1044" t="s">
        <v>121</v>
      </c>
      <c r="F102" s="1097" t="s">
        <v>79</v>
      </c>
      <c r="G102" s="1086" t="s">
        <v>121</v>
      </c>
      <c r="H102" s="1097" t="s">
        <v>79</v>
      </c>
      <c r="I102" s="1086" t="s">
        <v>121</v>
      </c>
      <c r="J102" s="1097" t="s">
        <v>79</v>
      </c>
      <c r="K102" s="1086" t="s">
        <v>121</v>
      </c>
      <c r="L102" s="1097" t="s">
        <v>79</v>
      </c>
      <c r="M102" s="1086" t="s">
        <v>121</v>
      </c>
      <c r="N102" s="1097" t="s">
        <v>79</v>
      </c>
      <c r="O102" s="1086" t="s">
        <v>121</v>
      </c>
      <c r="P102" s="1097" t="s">
        <v>79</v>
      </c>
      <c r="Q102" s="1086" t="s">
        <v>121</v>
      </c>
      <c r="R102" s="1097" t="s">
        <v>79</v>
      </c>
      <c r="S102" s="1086" t="s">
        <v>121</v>
      </c>
      <c r="T102" s="1097" t="s">
        <v>79</v>
      </c>
      <c r="U102" s="1086" t="s">
        <v>121</v>
      </c>
      <c r="V102" s="1097" t="s">
        <v>79</v>
      </c>
      <c r="W102" s="1086" t="s">
        <v>121</v>
      </c>
      <c r="X102" s="198" t="s">
        <v>79</v>
      </c>
      <c r="Y102" s="1086" t="s">
        <v>121</v>
      </c>
      <c r="Z102" s="1097" t="s">
        <v>79</v>
      </c>
      <c r="AA102" s="1086" t="s">
        <v>121</v>
      </c>
      <c r="AB102" s="1072" t="s">
        <v>79</v>
      </c>
      <c r="AC102" s="1088" t="s">
        <v>121</v>
      </c>
      <c r="AD102" s="1118" t="s">
        <v>134</v>
      </c>
      <c r="AE102" s="1098" t="s">
        <v>109</v>
      </c>
      <c r="AF102" s="1100" t="s">
        <v>81</v>
      </c>
      <c r="AG102" s="202" t="s">
        <v>110</v>
      </c>
      <c r="AH102" s="1072" t="s">
        <v>135</v>
      </c>
      <c r="AI102" s="1086" t="s">
        <v>136</v>
      </c>
      <c r="AJ102" s="3493"/>
      <c r="AK102" s="3113"/>
      <c r="AL102" s="3027"/>
    </row>
    <row r="103" spans="1:101" s="56" customFormat="1" x14ac:dyDescent="0.25">
      <c r="A103" s="3384" t="s">
        <v>122</v>
      </c>
      <c r="B103" s="3454"/>
      <c r="C103" s="880">
        <f>SUM(D103:E103)</f>
        <v>0</v>
      </c>
      <c r="D103" s="1037">
        <f>SUM(F103+H103+J103+L103+N103+P103+R103+T103+V103+X103+Z103+AB103)</f>
        <v>0</v>
      </c>
      <c r="E103" s="708">
        <f>SUM(G103+I103+K103+M103+O103+Q103+S103+U103+W103+Y103+AA103+AC103)</f>
        <v>0</v>
      </c>
      <c r="F103" s="865"/>
      <c r="G103" s="1065"/>
      <c r="H103" s="865"/>
      <c r="I103" s="1065"/>
      <c r="J103" s="865"/>
      <c r="K103" s="1065"/>
      <c r="L103" s="865"/>
      <c r="M103" s="1065"/>
      <c r="N103" s="865"/>
      <c r="O103" s="1065"/>
      <c r="P103" s="865"/>
      <c r="Q103" s="1065"/>
      <c r="R103" s="865"/>
      <c r="S103" s="1065"/>
      <c r="T103" s="865"/>
      <c r="U103" s="1065"/>
      <c r="V103" s="865"/>
      <c r="W103" s="1065"/>
      <c r="X103" s="914"/>
      <c r="Y103" s="1065"/>
      <c r="Z103" s="865"/>
      <c r="AA103" s="1065"/>
      <c r="AB103" s="865"/>
      <c r="AC103" s="869"/>
      <c r="AD103" s="832"/>
      <c r="AE103" s="1011"/>
      <c r="AF103" s="1011"/>
      <c r="AG103" s="1091"/>
      <c r="AH103" s="865"/>
      <c r="AI103" s="1065"/>
      <c r="AJ103" s="865"/>
      <c r="AK103" s="699"/>
      <c r="AL103" s="1065"/>
      <c r="AM103" t="str">
        <f>CG103&amp;CH103</f>
        <v/>
      </c>
      <c r="CG103" s="18" t="str">
        <f>IF(AND($C103&gt;0,AJ103="")," * No olvide digitar la variable Pueblos Originarios. Digite Cero si no tiene.",IF(AJ103&gt;$C103,"  * La variable Pueblos Originarios No puede ser mayor al Total.",""))</f>
        <v/>
      </c>
      <c r="CH103" s="18" t="str">
        <f>IF(AND($C103&gt;0,AK103="")," * No olvide digitar la variable Migrantes. Digite Cero si no tiene.",IF(AK103&gt;$C103,"  * La variable Migrantes No puede ser mayor al Total.",""))</f>
        <v/>
      </c>
      <c r="CI103" s="18" t="str">
        <f>IF(AND($C103&gt;0,AL103="")," * No olvide digitar la variable Niños y niñas Mejor Niñez. Digite Cero si no tiene.",IF(AL103&gt;$C103,"  * La variable Niños y niñas Mejor Niñez No puede ser mayor al Total.",""))</f>
        <v/>
      </c>
      <c r="CU103" s="169">
        <f>IF(AND($C103&gt;0,AJ103=""),1,IF(AJ103&gt;$C103,1,0))</f>
        <v>0</v>
      </c>
      <c r="CV103" s="169">
        <f>IF(AND($C103&gt;0,AK103=""),1,IF(AK103&gt;$C103,1,0))</f>
        <v>0</v>
      </c>
      <c r="CW103" s="169">
        <f>IF(AND($C103&gt;0,AL103=""),1,IF(AL103&gt;$C103,1,0))</f>
        <v>0</v>
      </c>
    </row>
    <row r="104" spans="1:101" s="56" customFormat="1" x14ac:dyDescent="0.25">
      <c r="A104" s="3010" t="s">
        <v>123</v>
      </c>
      <c r="B104" s="3011"/>
      <c r="C104" s="210">
        <f>SUM(D104:E104)</f>
        <v>0</v>
      </c>
      <c r="D104" s="211">
        <f t="shared" ref="D104:E106" si="67">SUM(F104+H104+J104+L104+N104+P104+R104+T104+V104+X104+Z104+AB104)</f>
        <v>0</v>
      </c>
      <c r="E104" s="212">
        <f t="shared" si="67"/>
        <v>0</v>
      </c>
      <c r="F104" s="22"/>
      <c r="G104" s="28"/>
      <c r="H104" s="22"/>
      <c r="I104" s="28"/>
      <c r="J104" s="22"/>
      <c r="K104" s="28"/>
      <c r="L104" s="22"/>
      <c r="M104" s="28"/>
      <c r="N104" s="22"/>
      <c r="O104" s="28"/>
      <c r="P104" s="22"/>
      <c r="Q104" s="28"/>
      <c r="R104" s="22"/>
      <c r="S104" s="28"/>
      <c r="T104" s="22"/>
      <c r="U104" s="28"/>
      <c r="V104" s="22"/>
      <c r="W104" s="28"/>
      <c r="X104" s="23"/>
      <c r="Y104" s="28"/>
      <c r="Z104" s="22"/>
      <c r="AA104" s="28"/>
      <c r="AB104" s="22"/>
      <c r="AC104" s="213"/>
      <c r="AD104" s="214"/>
      <c r="AE104" s="215"/>
      <c r="AF104" s="215"/>
      <c r="AG104" s="216"/>
      <c r="AH104" s="22"/>
      <c r="AI104" s="28"/>
      <c r="AJ104" s="22"/>
      <c r="AK104" s="24"/>
      <c r="AL104" s="28"/>
      <c r="AM104" t="str">
        <f>CG104&amp;CH104</f>
        <v/>
      </c>
      <c r="CG104" s="18" t="str">
        <f t="shared" ref="CG104:CG106" si="68">IF(AND($C104&gt;0,AJ104="")," * No olvide digitar la variable Pueblos Originarios. Digite Cero si no tiene.",IF(AJ104&gt;$C104,"  * La variable Pueblos Originarios No puede ser mayor al Total.",""))</f>
        <v/>
      </c>
      <c r="CH104" s="18" t="str">
        <f t="shared" ref="CH104:CH106" si="69">IF(AND($C104&gt;0,AK104="")," * No olvide digitar la variable Migrantes. Digite Cero si no tiene.",IF(AK104&gt;$C104,"  * La variable Migrantes No puede ser mayor al Total.",""))</f>
        <v/>
      </c>
      <c r="CI104" s="18" t="str">
        <f t="shared" ref="CI104:CI106" si="70">IF(AND($C104&gt;0,AL104="")," * No olvide digitar la variable Niños y niñas Mejor Niñez. Digite Cero si no tiene.",IF(AL104&gt;$C104,"  * La variable Niños y niñas Mejor Niñez No puede ser mayor al Total.",""))</f>
        <v/>
      </c>
      <c r="CU104" s="169">
        <f t="shared" ref="CU104:CW106" si="71">IF(AND($C104&gt;0,AJ104=""),1,IF(AJ104&gt;$C104,1,0))</f>
        <v>0</v>
      </c>
      <c r="CV104" s="169">
        <f t="shared" si="71"/>
        <v>0</v>
      </c>
      <c r="CW104" s="169">
        <f t="shared" si="71"/>
        <v>0</v>
      </c>
    </row>
    <row r="105" spans="1:101" s="56" customFormat="1" x14ac:dyDescent="0.25">
      <c r="A105" s="3010" t="s">
        <v>124</v>
      </c>
      <c r="B105" s="3011"/>
      <c r="C105" s="210">
        <f>SUM(D105:E105)</f>
        <v>0</v>
      </c>
      <c r="D105" s="211">
        <f t="shared" si="67"/>
        <v>0</v>
      </c>
      <c r="E105" s="212">
        <f t="shared" si="67"/>
        <v>0</v>
      </c>
      <c r="F105" s="22"/>
      <c r="G105" s="28"/>
      <c r="H105" s="22"/>
      <c r="I105" s="28"/>
      <c r="J105" s="22"/>
      <c r="K105" s="28"/>
      <c r="L105" s="22"/>
      <c r="M105" s="28"/>
      <c r="N105" s="22"/>
      <c r="O105" s="28"/>
      <c r="P105" s="22"/>
      <c r="Q105" s="28"/>
      <c r="R105" s="22"/>
      <c r="S105" s="28"/>
      <c r="T105" s="22"/>
      <c r="U105" s="28"/>
      <c r="V105" s="22"/>
      <c r="W105" s="28"/>
      <c r="X105" s="23"/>
      <c r="Y105" s="28"/>
      <c r="Z105" s="22"/>
      <c r="AA105" s="28"/>
      <c r="AB105" s="22"/>
      <c r="AC105" s="213"/>
      <c r="AD105" s="214"/>
      <c r="AE105" s="215"/>
      <c r="AF105" s="215"/>
      <c r="AG105" s="216"/>
      <c r="AH105" s="22"/>
      <c r="AI105" s="28"/>
      <c r="AJ105" s="22"/>
      <c r="AK105" s="24"/>
      <c r="AL105" s="28"/>
      <c r="AM105" t="str">
        <f>CG105&amp;CH105</f>
        <v/>
      </c>
      <c r="CG105" s="18" t="str">
        <f t="shared" si="68"/>
        <v/>
      </c>
      <c r="CH105" s="18" t="str">
        <f t="shared" si="69"/>
        <v/>
      </c>
      <c r="CI105" s="18" t="str">
        <f t="shared" si="70"/>
        <v/>
      </c>
      <c r="CU105" s="169">
        <f t="shared" si="71"/>
        <v>0</v>
      </c>
      <c r="CV105" s="169">
        <f t="shared" si="71"/>
        <v>0</v>
      </c>
      <c r="CW105" s="169">
        <f t="shared" si="71"/>
        <v>0</v>
      </c>
    </row>
    <row r="106" spans="1:101" s="56" customFormat="1" x14ac:dyDescent="0.25">
      <c r="A106" s="3020" t="s">
        <v>125</v>
      </c>
      <c r="B106" s="3021"/>
      <c r="C106" s="217">
        <f>SUM(D106:E106)</f>
        <v>0</v>
      </c>
      <c r="D106" s="218">
        <f t="shared" si="67"/>
        <v>0</v>
      </c>
      <c r="E106" s="219">
        <f t="shared" si="67"/>
        <v>0</v>
      </c>
      <c r="F106" s="30"/>
      <c r="G106" s="37"/>
      <c r="H106" s="30"/>
      <c r="I106" s="37"/>
      <c r="J106" s="30"/>
      <c r="K106" s="37"/>
      <c r="L106" s="30"/>
      <c r="M106" s="37"/>
      <c r="N106" s="30"/>
      <c r="O106" s="37"/>
      <c r="P106" s="30"/>
      <c r="Q106" s="37"/>
      <c r="R106" s="30"/>
      <c r="S106" s="37"/>
      <c r="T106" s="30"/>
      <c r="U106" s="37"/>
      <c r="V106" s="30"/>
      <c r="W106" s="37"/>
      <c r="X106" s="31"/>
      <c r="Y106" s="37"/>
      <c r="Z106" s="30"/>
      <c r="AA106" s="37"/>
      <c r="AB106" s="30"/>
      <c r="AC106" s="220"/>
      <c r="AD106" s="221"/>
      <c r="AE106" s="222"/>
      <c r="AF106" s="222"/>
      <c r="AG106" s="223"/>
      <c r="AH106" s="224"/>
      <c r="AI106" s="1063"/>
      <c r="AJ106" s="30"/>
      <c r="AK106" s="32"/>
      <c r="AL106" s="37"/>
      <c r="AM106" t="str">
        <f>CG106&amp;CH106</f>
        <v/>
      </c>
      <c r="CG106" s="18" t="str">
        <f t="shared" si="68"/>
        <v/>
      </c>
      <c r="CH106" s="18" t="str">
        <f t="shared" si="69"/>
        <v/>
      </c>
      <c r="CI106" s="18" t="str">
        <f t="shared" si="70"/>
        <v/>
      </c>
      <c r="CU106" s="169">
        <f t="shared" si="71"/>
        <v>0</v>
      </c>
      <c r="CV106" s="169">
        <f>IF(AND($C106&gt;0,AK106=""),1,IF(AK106&gt;$C106,1,0))</f>
        <v>0</v>
      </c>
      <c r="CW106" s="169">
        <f t="shared" si="71"/>
        <v>0</v>
      </c>
    </row>
    <row r="107" spans="1:101" s="56" customFormat="1" ht="12" x14ac:dyDescent="0.2">
      <c r="A107" s="657" t="s">
        <v>137</v>
      </c>
      <c r="B107" s="22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</row>
    <row r="108" spans="1:101" ht="15" customHeight="1" x14ac:dyDescent="0.25">
      <c r="A108" s="3443" t="s">
        <v>138</v>
      </c>
      <c r="B108" s="2987"/>
      <c r="C108" s="3443" t="s">
        <v>91</v>
      </c>
      <c r="D108" s="3108"/>
      <c r="E108" s="2987"/>
      <c r="F108" s="3441" t="s">
        <v>139</v>
      </c>
      <c r="G108" s="3459"/>
      <c r="H108" s="3459"/>
      <c r="I108" s="3459"/>
      <c r="J108" s="3459"/>
      <c r="K108" s="3459"/>
      <c r="L108" s="3459"/>
      <c r="M108" s="3442"/>
    </row>
    <row r="109" spans="1:101" x14ac:dyDescent="0.25">
      <c r="A109" s="3124"/>
      <c r="B109" s="2994"/>
      <c r="C109" s="3124"/>
      <c r="D109" s="3109"/>
      <c r="E109" s="2994"/>
      <c r="F109" s="3441" t="s">
        <v>140</v>
      </c>
      <c r="G109" s="3442"/>
      <c r="H109" s="3441" t="s">
        <v>141</v>
      </c>
      <c r="I109" s="3442"/>
      <c r="J109" s="3441" t="s">
        <v>142</v>
      </c>
      <c r="K109" s="3442"/>
      <c r="L109" s="3441" t="s">
        <v>16</v>
      </c>
      <c r="M109" s="3442"/>
    </row>
    <row r="110" spans="1:101" x14ac:dyDescent="0.25">
      <c r="A110" s="3471"/>
      <c r="B110" s="3440"/>
      <c r="C110" s="1085" t="s">
        <v>120</v>
      </c>
      <c r="D110" s="1083" t="s">
        <v>79</v>
      </c>
      <c r="E110" s="1086" t="s">
        <v>121</v>
      </c>
      <c r="F110" s="1072" t="s">
        <v>79</v>
      </c>
      <c r="G110" s="1086" t="s">
        <v>121</v>
      </c>
      <c r="H110" s="1072" t="s">
        <v>79</v>
      </c>
      <c r="I110" s="1086" t="s">
        <v>121</v>
      </c>
      <c r="J110" s="1072" t="s">
        <v>79</v>
      </c>
      <c r="K110" s="1086" t="s">
        <v>121</v>
      </c>
      <c r="L110" s="1072" t="s">
        <v>79</v>
      </c>
      <c r="M110" s="1086" t="s">
        <v>121</v>
      </c>
    </row>
    <row r="111" spans="1:101" x14ac:dyDescent="0.25">
      <c r="A111" s="3504" t="s">
        <v>143</v>
      </c>
      <c r="B111" s="3505"/>
      <c r="C111" s="1119">
        <f>SUM(D111:E111)</f>
        <v>0</v>
      </c>
      <c r="D111" s="1120">
        <f>+F111+H111+J111+L111</f>
        <v>0</v>
      </c>
      <c r="E111" s="1121">
        <f>+G111+I111+K111+M111</f>
        <v>0</v>
      </c>
      <c r="F111" s="1076">
        <f>SUM(F112:F114)</f>
        <v>0</v>
      </c>
      <c r="G111" s="1093">
        <f t="shared" ref="G111:M111" si="72">SUM(G112:G114)</f>
        <v>0</v>
      </c>
      <c r="H111" s="1076">
        <f t="shared" si="72"/>
        <v>0</v>
      </c>
      <c r="I111" s="1093">
        <f t="shared" si="72"/>
        <v>0</v>
      </c>
      <c r="J111" s="1076">
        <f t="shared" si="72"/>
        <v>0</v>
      </c>
      <c r="K111" s="1093">
        <f t="shared" si="72"/>
        <v>0</v>
      </c>
      <c r="L111" s="1076">
        <f t="shared" si="72"/>
        <v>0</v>
      </c>
      <c r="M111" s="1122">
        <f t="shared" si="72"/>
        <v>0</v>
      </c>
    </row>
    <row r="112" spans="1:101" x14ac:dyDescent="0.25">
      <c r="A112" s="3506" t="s">
        <v>144</v>
      </c>
      <c r="B112" s="3507"/>
      <c r="C112" s="1038">
        <f>SUM(D112:E112)</f>
        <v>0</v>
      </c>
      <c r="D112" s="713">
        <f>+F112+H112+J112+L112</f>
        <v>0</v>
      </c>
      <c r="E112" s="1123">
        <f>+G112+I112+K112+M112</f>
        <v>0</v>
      </c>
      <c r="F112" s="865"/>
      <c r="G112" s="1124"/>
      <c r="H112" s="865"/>
      <c r="I112" s="1124"/>
      <c r="J112" s="865"/>
      <c r="K112" s="704"/>
      <c r="L112" s="865"/>
      <c r="M112" s="704"/>
    </row>
    <row r="113" spans="1:94" x14ac:dyDescent="0.25">
      <c r="A113" s="3014" t="s">
        <v>145</v>
      </c>
      <c r="B113" s="3015"/>
      <c r="C113" s="236">
        <f>SUM(D113:E113)</f>
        <v>0</v>
      </c>
      <c r="D113" s="237">
        <f t="shared" ref="D113:E114" si="73">+F113+H113+J113+L113</f>
        <v>0</v>
      </c>
      <c r="E113" s="238">
        <f t="shared" si="73"/>
        <v>0</v>
      </c>
      <c r="F113" s="22"/>
      <c r="G113" s="28"/>
      <c r="H113" s="22"/>
      <c r="I113" s="28"/>
      <c r="J113" s="22"/>
      <c r="K113" s="239"/>
      <c r="L113" s="22"/>
      <c r="M113" s="239"/>
    </row>
    <row r="114" spans="1:94" x14ac:dyDescent="0.25">
      <c r="A114" s="3016" t="s">
        <v>146</v>
      </c>
      <c r="B114" s="3017"/>
      <c r="C114" s="240">
        <f>SUM(D114:E114)</f>
        <v>0</v>
      </c>
      <c r="D114" s="241">
        <f t="shared" si="73"/>
        <v>0</v>
      </c>
      <c r="E114" s="242">
        <f t="shared" si="73"/>
        <v>0</v>
      </c>
      <c r="F114" s="30"/>
      <c r="G114" s="37"/>
      <c r="H114" s="30"/>
      <c r="I114" s="37"/>
      <c r="J114" s="30"/>
      <c r="K114" s="243"/>
      <c r="L114" s="30"/>
      <c r="M114" s="243"/>
    </row>
    <row r="115" spans="1:94" s="56" customFormat="1" ht="12" x14ac:dyDescent="0.2">
      <c r="A115" s="658" t="s">
        <v>147</v>
      </c>
      <c r="B115" s="1064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0"/>
      <c r="AH115" s="140"/>
      <c r="AI115" s="140"/>
    </row>
    <row r="116" spans="1:94" ht="15" customHeight="1" x14ac:dyDescent="0.25">
      <c r="A116" s="3443" t="s">
        <v>90</v>
      </c>
      <c r="B116" s="2987"/>
      <c r="C116" s="3443" t="s">
        <v>91</v>
      </c>
      <c r="D116" s="3108"/>
      <c r="E116" s="2987"/>
      <c r="F116" s="3441" t="s">
        <v>139</v>
      </c>
      <c r="G116" s="3459"/>
      <c r="H116" s="3459"/>
      <c r="I116" s="3459"/>
      <c r="J116" s="3459"/>
      <c r="K116" s="3459"/>
      <c r="L116" s="3459"/>
      <c r="M116" s="3459"/>
      <c r="N116" s="3459"/>
      <c r="O116" s="3459"/>
      <c r="P116" s="3459"/>
      <c r="Q116" s="3459"/>
      <c r="R116" s="3459"/>
      <c r="S116" s="3459"/>
      <c r="T116" s="3459"/>
      <c r="U116" s="3459"/>
      <c r="V116" s="3459"/>
      <c r="W116" s="3459"/>
      <c r="X116" s="3459"/>
      <c r="Y116" s="3459"/>
      <c r="Z116" s="3459"/>
      <c r="AA116" s="3459"/>
      <c r="AB116" s="3459"/>
      <c r="AC116" s="3459"/>
      <c r="AD116" s="3459"/>
      <c r="AE116" s="3459"/>
      <c r="AF116" s="3459"/>
      <c r="AG116" s="3508"/>
      <c r="AH116" s="3449" t="s">
        <v>12</v>
      </c>
      <c r="AI116" s="2987" t="s">
        <v>13</v>
      </c>
    </row>
    <row r="117" spans="1:94" ht="15" customHeight="1" x14ac:dyDescent="0.25">
      <c r="A117" s="3124"/>
      <c r="B117" s="2994"/>
      <c r="C117" s="3124"/>
      <c r="D117" s="3109"/>
      <c r="E117" s="2994"/>
      <c r="F117" s="3446" t="s">
        <v>16</v>
      </c>
      <c r="G117" s="3509"/>
      <c r="H117" s="3510" t="s">
        <v>17</v>
      </c>
      <c r="I117" s="3510"/>
      <c r="J117" s="3510" t="s">
        <v>18</v>
      </c>
      <c r="K117" s="3510"/>
      <c r="L117" s="3510" t="s">
        <v>19</v>
      </c>
      <c r="M117" s="3510"/>
      <c r="N117" s="3510" t="s">
        <v>20</v>
      </c>
      <c r="O117" s="3510"/>
      <c r="P117" s="3510" t="s">
        <v>21</v>
      </c>
      <c r="Q117" s="3510"/>
      <c r="R117" s="3510" t="s">
        <v>22</v>
      </c>
      <c r="S117" s="3510"/>
      <c r="T117" s="3510" t="s">
        <v>23</v>
      </c>
      <c r="U117" s="3510"/>
      <c r="V117" s="3510" t="s">
        <v>61</v>
      </c>
      <c r="W117" s="3510"/>
      <c r="X117" s="3510" t="s">
        <v>62</v>
      </c>
      <c r="Y117" s="3510"/>
      <c r="Z117" s="3441" t="s">
        <v>63</v>
      </c>
      <c r="AA117" s="3511"/>
      <c r="AB117" s="3441" t="s">
        <v>148</v>
      </c>
      <c r="AC117" s="3511"/>
      <c r="AD117" s="3441" t="s">
        <v>149</v>
      </c>
      <c r="AE117" s="3511"/>
      <c r="AF117" s="3441" t="s">
        <v>150</v>
      </c>
      <c r="AG117" s="3508"/>
      <c r="AH117" s="3130"/>
      <c r="AI117" s="2994"/>
    </row>
    <row r="118" spans="1:94" x14ac:dyDescent="0.25">
      <c r="A118" s="3471"/>
      <c r="B118" s="3440"/>
      <c r="C118" s="1072" t="s">
        <v>120</v>
      </c>
      <c r="D118" s="1083" t="s">
        <v>79</v>
      </c>
      <c r="E118" s="1125" t="s">
        <v>121</v>
      </c>
      <c r="F118" s="1097" t="s">
        <v>79</v>
      </c>
      <c r="G118" s="1101" t="s">
        <v>121</v>
      </c>
      <c r="H118" s="1097" t="s">
        <v>79</v>
      </c>
      <c r="I118" s="1101" t="s">
        <v>121</v>
      </c>
      <c r="J118" s="1097" t="s">
        <v>79</v>
      </c>
      <c r="K118" s="1101" t="s">
        <v>121</v>
      </c>
      <c r="L118" s="1097" t="s">
        <v>79</v>
      </c>
      <c r="M118" s="1101" t="s">
        <v>121</v>
      </c>
      <c r="N118" s="1097" t="s">
        <v>79</v>
      </c>
      <c r="O118" s="1101" t="s">
        <v>121</v>
      </c>
      <c r="P118" s="1097" t="s">
        <v>79</v>
      </c>
      <c r="Q118" s="1101" t="s">
        <v>121</v>
      </c>
      <c r="R118" s="1097" t="s">
        <v>79</v>
      </c>
      <c r="S118" s="1101" t="s">
        <v>121</v>
      </c>
      <c r="T118" s="1097" t="s">
        <v>79</v>
      </c>
      <c r="U118" s="1101" t="s">
        <v>121</v>
      </c>
      <c r="V118" s="1097" t="s">
        <v>79</v>
      </c>
      <c r="W118" s="1101" t="s">
        <v>121</v>
      </c>
      <c r="X118" s="1097" t="s">
        <v>79</v>
      </c>
      <c r="Y118" s="1101" t="s">
        <v>121</v>
      </c>
      <c r="Z118" s="1097" t="s">
        <v>79</v>
      </c>
      <c r="AA118" s="1101" t="s">
        <v>121</v>
      </c>
      <c r="AB118" s="1097" t="s">
        <v>79</v>
      </c>
      <c r="AC118" s="1101" t="s">
        <v>121</v>
      </c>
      <c r="AD118" s="1097" t="s">
        <v>79</v>
      </c>
      <c r="AE118" s="1101" t="s">
        <v>121</v>
      </c>
      <c r="AF118" s="1097" t="s">
        <v>79</v>
      </c>
      <c r="AG118" s="1126" t="s">
        <v>121</v>
      </c>
      <c r="AH118" s="3001"/>
      <c r="AI118" s="3440"/>
    </row>
    <row r="119" spans="1:94" x14ac:dyDescent="0.25">
      <c r="A119" s="3472" t="s">
        <v>151</v>
      </c>
      <c r="B119" s="3512"/>
      <c r="C119" s="1076">
        <f>SUM(D119:E119)</f>
        <v>0</v>
      </c>
      <c r="D119" s="1077">
        <f>SUM(F119+H119+J119+L119+N119+P119+R119+T119+V119+X119+Z119+AB119+AD119+AF119)</f>
        <v>0</v>
      </c>
      <c r="E119" s="1095">
        <f>SUM(+G119+I119+K119+M119+O119+Q119+S119+U119+W119+Y119+AA119+AC119+AE119+AG119)</f>
        <v>0</v>
      </c>
      <c r="F119" s="865"/>
      <c r="G119" s="914"/>
      <c r="H119" s="865"/>
      <c r="I119" s="914"/>
      <c r="J119" s="865"/>
      <c r="K119" s="914"/>
      <c r="L119" s="865"/>
      <c r="M119" s="914"/>
      <c r="N119" s="865"/>
      <c r="O119" s="914"/>
      <c r="P119" s="865"/>
      <c r="Q119" s="914"/>
      <c r="R119" s="865"/>
      <c r="S119" s="914"/>
      <c r="T119" s="865"/>
      <c r="U119" s="914"/>
      <c r="V119" s="865"/>
      <c r="W119" s="914"/>
      <c r="X119" s="865"/>
      <c r="Y119" s="914"/>
      <c r="Z119" s="865"/>
      <c r="AA119" s="914"/>
      <c r="AB119" s="865"/>
      <c r="AC119" s="914"/>
      <c r="AD119" s="865"/>
      <c r="AE119" s="914"/>
      <c r="AF119" s="865"/>
      <c r="AG119" s="701"/>
      <c r="AH119" s="868"/>
      <c r="AI119" s="1065"/>
      <c r="AJ119" t="str">
        <f>CA119&amp;CB119</f>
        <v/>
      </c>
      <c r="CA119" s="18" t="str">
        <f>IF(AND(C119&gt;0,AH119="")," * No olvide digitar la variable Pueblos originarios. Digite Cero si no tiene.",IF(AH119&gt;C119,"* La variable Pueblos originarios No puede ser mayor al Total.",""))</f>
        <v/>
      </c>
      <c r="CB119" s="18" t="str">
        <f>IF(AND(C119&gt;0,AI119="")," * No olvide digitar la variable Migrantes. Digite Cero si no tiene.",IF(AI119&gt;C119,"* La variable Migrantes No puede ser mayor al Total.",""))</f>
        <v/>
      </c>
      <c r="CO119" s="69">
        <f>IF(AND($C119&gt;0,AH119=""),1,IF(AH119&gt;$C119,1,0))</f>
        <v>0</v>
      </c>
      <c r="CP119" s="69">
        <f>IF(AND($C119&gt;0,AI119=""),1,IF(AI119&gt;$C119,1,0))</f>
        <v>0</v>
      </c>
    </row>
    <row r="120" spans="1:94" x14ac:dyDescent="0.25">
      <c r="A120" s="3467" t="s">
        <v>152</v>
      </c>
      <c r="B120" s="862" t="s">
        <v>153</v>
      </c>
      <c r="C120" s="249">
        <f t="shared" ref="C120:C128" si="74">SUM(D120:E120)</f>
        <v>0</v>
      </c>
      <c r="D120" s="250">
        <f t="shared" ref="D120:D128" si="75">SUM(F120+H120+J120+L120+N120+P120+R120+T120+V120+X120+Z120+AB120+AD120+AF120)</f>
        <v>0</v>
      </c>
      <c r="E120" s="251">
        <f>SUM(+G120+I120+K120+M120+O120+Q120+S120+U120+W120+Y120+AA120+AC120+AE120+AG120)</f>
        <v>0</v>
      </c>
      <c r="F120" s="865"/>
      <c r="G120" s="1065"/>
      <c r="H120" s="865"/>
      <c r="I120" s="1065"/>
      <c r="J120" s="865"/>
      <c r="K120" s="1065"/>
      <c r="L120" s="865"/>
      <c r="M120" s="1065"/>
      <c r="N120" s="865"/>
      <c r="O120" s="1065"/>
      <c r="P120" s="865"/>
      <c r="Q120" s="1065"/>
      <c r="R120" s="865"/>
      <c r="S120" s="1065"/>
      <c r="T120" s="865"/>
      <c r="U120" s="1065"/>
      <c r="V120" s="865"/>
      <c r="W120" s="1065"/>
      <c r="X120" s="865"/>
      <c r="Y120" s="1065"/>
      <c r="Z120" s="865"/>
      <c r="AA120" s="1065"/>
      <c r="AB120" s="865"/>
      <c r="AC120" s="1065"/>
      <c r="AD120" s="865"/>
      <c r="AE120" s="1065"/>
      <c r="AF120" s="865"/>
      <c r="AG120" s="701"/>
      <c r="AH120" s="868"/>
      <c r="AI120" s="1065"/>
      <c r="AJ120" t="str">
        <f>CA120&amp;CB120</f>
        <v/>
      </c>
      <c r="CA120" s="18" t="str">
        <f t="shared" ref="CA120:CA126" si="76">IF(AND(C120&gt;0,AH120="")," * No olvide digitar la variable Pueblos originarios. Digite Cero si no tiene.",IF(AH120&gt;C120,"* La variable Pueblos originarios No puede ser mayor al Total.",""))</f>
        <v/>
      </c>
      <c r="CB120" s="18" t="str">
        <f t="shared" ref="CB120:CB128" si="77">IF(AND(C120&gt;0,AI120="")," * No olvide digitar la variable Migrantes. Digite Cero si no tiene.",IF(AI120&gt;C120,"* La variable Migrantes No puede ser mayor al Total.",""))</f>
        <v/>
      </c>
      <c r="CO120" s="69">
        <f t="shared" ref="CO120:CP128" si="78">IF(AND($C120&gt;0,AH120=""),1,IF(AH120&gt;$C120,1,0))</f>
        <v>0</v>
      </c>
      <c r="CP120" s="69">
        <f t="shared" si="78"/>
        <v>0</v>
      </c>
    </row>
    <row r="121" spans="1:94" x14ac:dyDescent="0.25">
      <c r="A121" s="3307"/>
      <c r="B121" s="75" t="s">
        <v>154</v>
      </c>
      <c r="C121" s="210">
        <f t="shared" si="74"/>
        <v>0</v>
      </c>
      <c r="D121" s="252">
        <f t="shared" si="75"/>
        <v>0</v>
      </c>
      <c r="E121" s="212">
        <f>SUM(+G121+I121+K121+M121+O121+Q121+S121+U121+W121+Y121+AA121+AC121+AE121+AG121)</f>
        <v>0</v>
      </c>
      <c r="F121" s="22"/>
      <c r="G121" s="28"/>
      <c r="H121" s="22"/>
      <c r="I121" s="28"/>
      <c r="J121" s="22"/>
      <c r="K121" s="28"/>
      <c r="L121" s="22"/>
      <c r="M121" s="28"/>
      <c r="N121" s="22"/>
      <c r="O121" s="28"/>
      <c r="P121" s="22"/>
      <c r="Q121" s="28"/>
      <c r="R121" s="22"/>
      <c r="S121" s="28"/>
      <c r="T121" s="22"/>
      <c r="U121" s="28"/>
      <c r="V121" s="22"/>
      <c r="W121" s="28"/>
      <c r="X121" s="22"/>
      <c r="Y121" s="28"/>
      <c r="Z121" s="22"/>
      <c r="AA121" s="28"/>
      <c r="AB121" s="22"/>
      <c r="AC121" s="28"/>
      <c r="AD121" s="22"/>
      <c r="AE121" s="28"/>
      <c r="AF121" s="22"/>
      <c r="AG121" s="26"/>
      <c r="AH121" s="27"/>
      <c r="AI121" s="28"/>
      <c r="AJ121" t="str">
        <f>CA121&amp;CB121</f>
        <v/>
      </c>
      <c r="CA121" s="18" t="str">
        <f t="shared" si="76"/>
        <v/>
      </c>
      <c r="CB121" s="18" t="str">
        <f t="shared" si="77"/>
        <v/>
      </c>
      <c r="CO121" s="69">
        <f t="shared" si="78"/>
        <v>0</v>
      </c>
      <c r="CP121" s="69">
        <f t="shared" si="78"/>
        <v>0</v>
      </c>
    </row>
    <row r="122" spans="1:94" x14ac:dyDescent="0.25">
      <c r="A122" s="3307"/>
      <c r="B122" s="75" t="s">
        <v>155</v>
      </c>
      <c r="C122" s="210">
        <f t="shared" si="74"/>
        <v>0</v>
      </c>
      <c r="D122" s="252">
        <f t="shared" si="75"/>
        <v>0</v>
      </c>
      <c r="E122" s="212">
        <f t="shared" ref="E122:E128" si="79">SUM(+G122+I122+K122+M122+O122+Q122+S122+U122+W122+Y122+AA122+AC122+AE122+AG122)</f>
        <v>0</v>
      </c>
      <c r="F122" s="22"/>
      <c r="G122" s="28"/>
      <c r="H122" s="22"/>
      <c r="I122" s="28"/>
      <c r="J122" s="22"/>
      <c r="K122" s="28"/>
      <c r="L122" s="22"/>
      <c r="M122" s="28"/>
      <c r="N122" s="22"/>
      <c r="O122" s="28"/>
      <c r="P122" s="22"/>
      <c r="Q122" s="28"/>
      <c r="R122" s="22"/>
      <c r="S122" s="28"/>
      <c r="T122" s="22"/>
      <c r="U122" s="28"/>
      <c r="V122" s="22"/>
      <c r="W122" s="28"/>
      <c r="X122" s="22"/>
      <c r="Y122" s="28"/>
      <c r="Z122" s="22"/>
      <c r="AA122" s="28"/>
      <c r="AB122" s="22"/>
      <c r="AC122" s="28"/>
      <c r="AD122" s="22"/>
      <c r="AE122" s="28"/>
      <c r="AF122" s="22"/>
      <c r="AG122" s="26"/>
      <c r="AH122" s="27"/>
      <c r="AI122" s="28"/>
      <c r="AJ122" t="str">
        <f>CA122&amp;CB122</f>
        <v/>
      </c>
      <c r="CA122" s="18" t="str">
        <f t="shared" si="76"/>
        <v/>
      </c>
      <c r="CB122" s="18" t="str">
        <f t="shared" si="77"/>
        <v/>
      </c>
      <c r="CO122" s="69">
        <f t="shared" si="78"/>
        <v>0</v>
      </c>
      <c r="CP122" s="69">
        <f t="shared" si="78"/>
        <v>0</v>
      </c>
    </row>
    <row r="123" spans="1:94" ht="22.5" x14ac:dyDescent="0.25">
      <c r="A123" s="3307"/>
      <c r="B123" s="253" t="s">
        <v>156</v>
      </c>
      <c r="C123" s="210">
        <f>SUM(D123:E123)</f>
        <v>0</v>
      </c>
      <c r="D123" s="252">
        <f t="shared" si="75"/>
        <v>0</v>
      </c>
      <c r="E123" s="212">
        <f t="shared" si="79"/>
        <v>0</v>
      </c>
      <c r="F123" s="22"/>
      <c r="G123" s="28"/>
      <c r="H123" s="22"/>
      <c r="I123" s="28"/>
      <c r="J123" s="22"/>
      <c r="K123" s="28"/>
      <c r="L123" s="22"/>
      <c r="M123" s="28"/>
      <c r="N123" s="22"/>
      <c r="O123" s="28"/>
      <c r="P123" s="22"/>
      <c r="Q123" s="28"/>
      <c r="R123" s="22"/>
      <c r="S123" s="28"/>
      <c r="T123" s="22"/>
      <c r="U123" s="28"/>
      <c r="V123" s="22"/>
      <c r="W123" s="28"/>
      <c r="X123" s="22"/>
      <c r="Y123" s="28"/>
      <c r="Z123" s="22"/>
      <c r="AA123" s="28"/>
      <c r="AB123" s="22"/>
      <c r="AC123" s="28"/>
      <c r="AD123" s="22"/>
      <c r="AE123" s="28"/>
      <c r="AF123" s="22"/>
      <c r="AG123" s="26"/>
      <c r="AH123" s="27"/>
      <c r="AI123" s="28"/>
      <c r="AJ123" t="str">
        <f>CA123&amp;CB123</f>
        <v/>
      </c>
      <c r="CA123" s="18" t="str">
        <f>IF(AND(C123&gt;0,AH123="")," * No olvide digitar la variable Pueblos originarios. Digite Cero si no tiene.",IF(AH123&gt;C123,"* La variable Pueblos originarios No puede ser mayor al Total.",""))</f>
        <v/>
      </c>
      <c r="CB123" s="18" t="str">
        <f t="shared" si="77"/>
        <v/>
      </c>
      <c r="CO123" s="69">
        <f t="shared" si="78"/>
        <v>0</v>
      </c>
      <c r="CP123" s="69">
        <f t="shared" si="78"/>
        <v>0</v>
      </c>
    </row>
    <row r="124" spans="1:94" ht="22.5" x14ac:dyDescent="0.25">
      <c r="A124" s="3307"/>
      <c r="B124" s="253" t="s">
        <v>157</v>
      </c>
      <c r="C124" s="210">
        <f>SUM(D124:E124)</f>
        <v>0</v>
      </c>
      <c r="D124" s="252">
        <f>SUM(F124+H124+J124+L124+N124+P124+R124+T124+V124+X124+Z124+AB124+AD124+AF124)</f>
        <v>0</v>
      </c>
      <c r="E124" s="212">
        <f t="shared" ref="E124" si="80">SUM(+G124+I124+K124+M124+O124+Q124+S124+U124+W124+Y124+AA124+AC124+AE124+AG124)</f>
        <v>0</v>
      </c>
      <c r="F124" s="49"/>
      <c r="G124" s="52"/>
      <c r="H124" s="49"/>
      <c r="I124" s="52"/>
      <c r="J124" s="49"/>
      <c r="K124" s="52"/>
      <c r="L124" s="49"/>
      <c r="M124" s="52"/>
      <c r="N124" s="49"/>
      <c r="O124" s="52"/>
      <c r="P124" s="49"/>
      <c r="Q124" s="52"/>
      <c r="R124" s="49"/>
      <c r="S124" s="52"/>
      <c r="T124" s="49"/>
      <c r="U124" s="52"/>
      <c r="V124" s="49"/>
      <c r="W124" s="52"/>
      <c r="X124" s="49"/>
      <c r="Y124" s="52"/>
      <c r="Z124" s="49"/>
      <c r="AA124" s="52"/>
      <c r="AB124" s="49"/>
      <c r="AC124" s="52"/>
      <c r="AD124" s="49"/>
      <c r="AE124" s="52"/>
      <c r="AF124" s="49"/>
      <c r="AG124" s="50"/>
      <c r="AH124" s="254"/>
      <c r="AI124" s="52"/>
      <c r="AJ124" t="str">
        <f t="shared" ref="AJ124:AJ128" si="81">CA124&amp;CB124</f>
        <v/>
      </c>
      <c r="CA124" s="18" t="str">
        <f t="shared" si="76"/>
        <v/>
      </c>
      <c r="CB124" s="18" t="str">
        <f t="shared" si="77"/>
        <v/>
      </c>
      <c r="CO124" s="69">
        <f t="shared" si="78"/>
        <v>0</v>
      </c>
      <c r="CP124" s="69">
        <f t="shared" si="78"/>
        <v>0</v>
      </c>
    </row>
    <row r="125" spans="1:94" x14ac:dyDescent="0.25">
      <c r="A125" s="3307"/>
      <c r="B125" s="253" t="s">
        <v>158</v>
      </c>
      <c r="C125" s="210">
        <f t="shared" si="74"/>
        <v>0</v>
      </c>
      <c r="D125" s="252">
        <f t="shared" si="75"/>
        <v>0</v>
      </c>
      <c r="E125" s="212">
        <f t="shared" si="79"/>
        <v>0</v>
      </c>
      <c r="F125" s="49"/>
      <c r="G125" s="52"/>
      <c r="H125" s="49"/>
      <c r="I125" s="52"/>
      <c r="J125" s="49"/>
      <c r="K125" s="52"/>
      <c r="L125" s="49"/>
      <c r="M125" s="52"/>
      <c r="N125" s="49"/>
      <c r="O125" s="52"/>
      <c r="P125" s="49"/>
      <c r="Q125" s="52"/>
      <c r="R125" s="49"/>
      <c r="S125" s="52"/>
      <c r="T125" s="49"/>
      <c r="U125" s="52"/>
      <c r="V125" s="49"/>
      <c r="W125" s="52"/>
      <c r="X125" s="49"/>
      <c r="Y125" s="52"/>
      <c r="Z125" s="49"/>
      <c r="AA125" s="52"/>
      <c r="AB125" s="49"/>
      <c r="AC125" s="52"/>
      <c r="AD125" s="49"/>
      <c r="AE125" s="52"/>
      <c r="AF125" s="49"/>
      <c r="AG125" s="50"/>
      <c r="AH125" s="254"/>
      <c r="AI125" s="52"/>
      <c r="AJ125" t="str">
        <f t="shared" si="81"/>
        <v/>
      </c>
      <c r="CA125" s="18" t="str">
        <f t="shared" si="76"/>
        <v/>
      </c>
      <c r="CB125" s="18" t="str">
        <f t="shared" si="77"/>
        <v/>
      </c>
      <c r="CO125" s="69">
        <f t="shared" si="78"/>
        <v>0</v>
      </c>
      <c r="CP125" s="69">
        <f t="shared" si="78"/>
        <v>0</v>
      </c>
    </row>
    <row r="126" spans="1:94" x14ac:dyDescent="0.25">
      <c r="A126" s="3307"/>
      <c r="B126" s="255" t="s">
        <v>159</v>
      </c>
      <c r="C126" s="210">
        <f t="shared" si="74"/>
        <v>0</v>
      </c>
      <c r="D126" s="252">
        <f t="shared" si="75"/>
        <v>0</v>
      </c>
      <c r="E126" s="212">
        <f t="shared" si="79"/>
        <v>0</v>
      </c>
      <c r="F126" s="49"/>
      <c r="G126" s="52"/>
      <c r="H126" s="49"/>
      <c r="I126" s="52"/>
      <c r="J126" s="49"/>
      <c r="K126" s="52"/>
      <c r="L126" s="49"/>
      <c r="M126" s="52"/>
      <c r="N126" s="49"/>
      <c r="O126" s="52"/>
      <c r="P126" s="49"/>
      <c r="Q126" s="52"/>
      <c r="R126" s="49"/>
      <c r="S126" s="52"/>
      <c r="T126" s="49"/>
      <c r="U126" s="52"/>
      <c r="V126" s="49"/>
      <c r="W126" s="52"/>
      <c r="X126" s="49"/>
      <c r="Y126" s="52"/>
      <c r="Z126" s="49"/>
      <c r="AA126" s="52"/>
      <c r="AB126" s="49"/>
      <c r="AC126" s="52"/>
      <c r="AD126" s="49"/>
      <c r="AE126" s="52"/>
      <c r="AF126" s="49"/>
      <c r="AG126" s="50"/>
      <c r="AH126" s="254"/>
      <c r="AI126" s="52"/>
      <c r="AJ126" t="str">
        <f t="shared" si="81"/>
        <v/>
      </c>
      <c r="CA126" s="18" t="str">
        <f t="shared" si="76"/>
        <v/>
      </c>
      <c r="CB126" s="18" t="str">
        <f t="shared" si="77"/>
        <v/>
      </c>
      <c r="CO126" s="69">
        <f t="shared" si="78"/>
        <v>0</v>
      </c>
      <c r="CP126" s="69">
        <f t="shared" si="78"/>
        <v>0</v>
      </c>
    </row>
    <row r="127" spans="1:94" x14ac:dyDescent="0.25">
      <c r="A127" s="3468"/>
      <c r="B127" s="70" t="s">
        <v>160</v>
      </c>
      <c r="C127" s="256">
        <f t="shared" si="74"/>
        <v>0</v>
      </c>
      <c r="D127" s="257">
        <f>SUM(V127+X127+Z127+AB127+AD127+AF127)</f>
        <v>0</v>
      </c>
      <c r="E127" s="258">
        <f>SUM(W127+Y127+AA127+AC127+AE127+AG127)</f>
        <v>0</v>
      </c>
      <c r="F127" s="259"/>
      <c r="G127" s="260"/>
      <c r="H127" s="259"/>
      <c r="I127" s="260"/>
      <c r="J127" s="259"/>
      <c r="K127" s="260"/>
      <c r="L127" s="259"/>
      <c r="M127" s="260"/>
      <c r="N127" s="259"/>
      <c r="O127" s="260"/>
      <c r="P127" s="259"/>
      <c r="Q127" s="260"/>
      <c r="R127" s="259"/>
      <c r="S127" s="260"/>
      <c r="T127" s="259"/>
      <c r="U127" s="260"/>
      <c r="V127" s="30"/>
      <c r="W127" s="37"/>
      <c r="X127" s="30"/>
      <c r="Y127" s="37"/>
      <c r="Z127" s="30"/>
      <c r="AA127" s="37"/>
      <c r="AB127" s="30"/>
      <c r="AC127" s="37"/>
      <c r="AD127" s="30"/>
      <c r="AE127" s="37"/>
      <c r="AF127" s="30"/>
      <c r="AG127" s="34"/>
      <c r="AH127" s="35"/>
      <c r="AI127" s="37"/>
      <c r="AJ127" t="str">
        <f t="shared" si="81"/>
        <v/>
      </c>
      <c r="CA127" s="18" t="str">
        <f>IF(AND(C127&gt;0,AH127="")," * No olvide digitar la variable Pueblos originarios. Digite Cero si no tiene.",IF(AH127&gt;C127,"* La variable Pueblos originarios No puede ser mayor al Total.",""))</f>
        <v/>
      </c>
      <c r="CB127" s="18" t="str">
        <f t="shared" si="77"/>
        <v/>
      </c>
      <c r="CO127" s="69">
        <f t="shared" si="78"/>
        <v>0</v>
      </c>
      <c r="CP127" s="69">
        <f t="shared" si="78"/>
        <v>0</v>
      </c>
    </row>
    <row r="128" spans="1:94" x14ac:dyDescent="0.25">
      <c r="A128" s="3466" t="s">
        <v>161</v>
      </c>
      <c r="B128" s="3466"/>
      <c r="C128" s="1076">
        <f t="shared" si="74"/>
        <v>0</v>
      </c>
      <c r="D128" s="1077">
        <f t="shared" si="75"/>
        <v>0</v>
      </c>
      <c r="E128" s="1095">
        <f t="shared" si="79"/>
        <v>0</v>
      </c>
      <c r="F128" s="1079"/>
      <c r="G128" s="1127"/>
      <c r="H128" s="1079"/>
      <c r="I128" s="1127"/>
      <c r="J128" s="1079"/>
      <c r="K128" s="1127"/>
      <c r="L128" s="1079"/>
      <c r="M128" s="1127"/>
      <c r="N128" s="1079"/>
      <c r="O128" s="1127"/>
      <c r="P128" s="1079"/>
      <c r="Q128" s="1127"/>
      <c r="R128" s="1079"/>
      <c r="S128" s="1127"/>
      <c r="T128" s="1079"/>
      <c r="U128" s="1127"/>
      <c r="V128" s="1079"/>
      <c r="W128" s="1127"/>
      <c r="X128" s="1079"/>
      <c r="Y128" s="1127"/>
      <c r="Z128" s="1079"/>
      <c r="AA128" s="1127"/>
      <c r="AB128" s="1079"/>
      <c r="AC128" s="1127"/>
      <c r="AD128" s="1079"/>
      <c r="AE128" s="1127"/>
      <c r="AF128" s="1079"/>
      <c r="AG128" s="1103"/>
      <c r="AH128" s="1090"/>
      <c r="AI128" s="1127"/>
      <c r="AJ128" t="str">
        <f t="shared" si="81"/>
        <v/>
      </c>
      <c r="CA128" s="18" t="str">
        <f>IF(AND(C128&gt;0,AH128="")," * No olvide digitar la variable Pueblos originarios. Digite Cero si no tiene.",IF(AH128&gt;C128,"* La variable Pueblos originarios No puede ser mayor al Total.",""))</f>
        <v/>
      </c>
      <c r="CB128" s="18" t="str">
        <f t="shared" si="77"/>
        <v/>
      </c>
      <c r="CO128" s="69">
        <f t="shared" si="78"/>
        <v>0</v>
      </c>
      <c r="CP128" s="69">
        <f t="shared" si="78"/>
        <v>0</v>
      </c>
    </row>
    <row r="129" spans="1:95" s="56" customFormat="1" ht="12" x14ac:dyDescent="0.2">
      <c r="A129" s="657" t="s">
        <v>162</v>
      </c>
      <c r="B129" s="657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1128"/>
      <c r="AM129" s="1128"/>
    </row>
    <row r="130" spans="1:95" ht="15" customHeight="1" x14ac:dyDescent="0.25">
      <c r="A130" s="3443" t="s">
        <v>90</v>
      </c>
      <c r="B130" s="2987"/>
      <c r="C130" s="3444" t="s">
        <v>91</v>
      </c>
      <c r="D130" s="3444"/>
      <c r="E130" s="3444"/>
      <c r="F130" s="3441" t="s">
        <v>139</v>
      </c>
      <c r="G130" s="3459"/>
      <c r="H130" s="3459"/>
      <c r="I130" s="3459"/>
      <c r="J130" s="3459"/>
      <c r="K130" s="3459"/>
      <c r="L130" s="3459"/>
      <c r="M130" s="3459"/>
      <c r="N130" s="3459"/>
      <c r="O130" s="3459"/>
      <c r="P130" s="3459"/>
      <c r="Q130" s="3459"/>
      <c r="R130" s="3459"/>
      <c r="S130" s="3459"/>
      <c r="T130" s="3459"/>
      <c r="U130" s="3459"/>
      <c r="V130" s="3459"/>
      <c r="W130" s="3459"/>
      <c r="X130" s="3459"/>
      <c r="Y130" s="3459"/>
      <c r="Z130" s="3459"/>
      <c r="AA130" s="3459"/>
      <c r="AB130" s="3459"/>
      <c r="AC130" s="3459"/>
      <c r="AD130" s="3459"/>
      <c r="AE130" s="3459"/>
      <c r="AF130" s="3459"/>
      <c r="AG130" s="3508"/>
      <c r="AH130" s="3513" t="s">
        <v>163</v>
      </c>
      <c r="AI130" s="3514"/>
      <c r="AJ130" s="3514"/>
      <c r="AK130" s="3515"/>
      <c r="AL130" s="3449" t="s">
        <v>12</v>
      </c>
      <c r="AM130" s="2987" t="s">
        <v>13</v>
      </c>
    </row>
    <row r="131" spans="1:95" ht="15" customHeight="1" x14ac:dyDescent="0.25">
      <c r="A131" s="3124"/>
      <c r="B131" s="2994"/>
      <c r="C131" s="3343"/>
      <c r="D131" s="3343"/>
      <c r="E131" s="3343"/>
      <c r="F131" s="3510" t="s">
        <v>16</v>
      </c>
      <c r="G131" s="3510"/>
      <c r="H131" s="3510" t="s">
        <v>17</v>
      </c>
      <c r="I131" s="3510"/>
      <c r="J131" s="3510" t="s">
        <v>18</v>
      </c>
      <c r="K131" s="3510"/>
      <c r="L131" s="3510" t="s">
        <v>19</v>
      </c>
      <c r="M131" s="3510"/>
      <c r="N131" s="3510" t="s">
        <v>20</v>
      </c>
      <c r="O131" s="3510"/>
      <c r="P131" s="3510" t="s">
        <v>21</v>
      </c>
      <c r="Q131" s="3510"/>
      <c r="R131" s="3510" t="s">
        <v>22</v>
      </c>
      <c r="S131" s="3510"/>
      <c r="T131" s="3510" t="s">
        <v>23</v>
      </c>
      <c r="U131" s="3510"/>
      <c r="V131" s="3510" t="s">
        <v>61</v>
      </c>
      <c r="W131" s="3510"/>
      <c r="X131" s="3510" t="s">
        <v>62</v>
      </c>
      <c r="Y131" s="3510"/>
      <c r="Z131" s="3441" t="s">
        <v>63</v>
      </c>
      <c r="AA131" s="3511"/>
      <c r="AB131" s="3441" t="s">
        <v>148</v>
      </c>
      <c r="AC131" s="3511"/>
      <c r="AD131" s="3441" t="s">
        <v>149</v>
      </c>
      <c r="AE131" s="3511"/>
      <c r="AF131" s="3441" t="s">
        <v>150</v>
      </c>
      <c r="AG131" s="3508"/>
      <c r="AH131" s="3449" t="s">
        <v>164</v>
      </c>
      <c r="AI131" s="3438" t="s">
        <v>165</v>
      </c>
      <c r="AJ131" s="3438" t="s">
        <v>166</v>
      </c>
      <c r="AK131" s="3137" t="s">
        <v>167</v>
      </c>
      <c r="AL131" s="3130"/>
      <c r="AM131" s="2994"/>
    </row>
    <row r="132" spans="1:95" x14ac:dyDescent="0.25">
      <c r="A132" s="3471"/>
      <c r="B132" s="3440"/>
      <c r="C132" s="1072" t="s">
        <v>120</v>
      </c>
      <c r="D132" s="1083" t="s">
        <v>79</v>
      </c>
      <c r="E132" s="1125" t="s">
        <v>121</v>
      </c>
      <c r="F132" s="1097" t="s">
        <v>79</v>
      </c>
      <c r="G132" s="202" t="s">
        <v>121</v>
      </c>
      <c r="H132" s="1097" t="s">
        <v>79</v>
      </c>
      <c r="I132" s="202" t="s">
        <v>121</v>
      </c>
      <c r="J132" s="1097" t="s">
        <v>79</v>
      </c>
      <c r="K132" s="202" t="s">
        <v>121</v>
      </c>
      <c r="L132" s="1097" t="s">
        <v>79</v>
      </c>
      <c r="M132" s="202" t="s">
        <v>121</v>
      </c>
      <c r="N132" s="1097" t="s">
        <v>79</v>
      </c>
      <c r="O132" s="202" t="s">
        <v>121</v>
      </c>
      <c r="P132" s="1097" t="s">
        <v>79</v>
      </c>
      <c r="Q132" s="202" t="s">
        <v>121</v>
      </c>
      <c r="R132" s="1097" t="s">
        <v>79</v>
      </c>
      <c r="S132" s="202" t="s">
        <v>121</v>
      </c>
      <c r="T132" s="1097" t="s">
        <v>79</v>
      </c>
      <c r="U132" s="202" t="s">
        <v>121</v>
      </c>
      <c r="V132" s="1097" t="s">
        <v>79</v>
      </c>
      <c r="W132" s="202" t="s">
        <v>121</v>
      </c>
      <c r="X132" s="1097" t="s">
        <v>79</v>
      </c>
      <c r="Y132" s="202" t="s">
        <v>121</v>
      </c>
      <c r="Z132" s="1097" t="s">
        <v>79</v>
      </c>
      <c r="AA132" s="202" t="s">
        <v>121</v>
      </c>
      <c r="AB132" s="1097" t="s">
        <v>79</v>
      </c>
      <c r="AC132" s="202" t="s">
        <v>121</v>
      </c>
      <c r="AD132" s="1097" t="s">
        <v>79</v>
      </c>
      <c r="AE132" s="202" t="s">
        <v>121</v>
      </c>
      <c r="AF132" s="1097" t="s">
        <v>79</v>
      </c>
      <c r="AG132" s="262" t="s">
        <v>121</v>
      </c>
      <c r="AH132" s="3001"/>
      <c r="AI132" s="2983"/>
      <c r="AJ132" s="2983"/>
      <c r="AK132" s="3516"/>
      <c r="AL132" s="3001"/>
      <c r="AM132" s="3440"/>
    </row>
    <row r="133" spans="1:95" x14ac:dyDescent="0.25">
      <c r="A133" s="3472" t="s">
        <v>168</v>
      </c>
      <c r="B133" s="3512"/>
      <c r="C133" s="1076">
        <f>SUM(D133:E133)</f>
        <v>0</v>
      </c>
      <c r="D133" s="1077">
        <f>SUM(F133+H133+J133+L133+N133+P133+R133+T133+V133+X133+Z133+AB133+AD133+AF133)</f>
        <v>0</v>
      </c>
      <c r="E133" s="1095">
        <f>SUM(G133+I133+K133+M133+O133+Q133+S133+U133+W133+Y133+AA133+AC133+AE133+AG133)</f>
        <v>0</v>
      </c>
      <c r="F133" s="865"/>
      <c r="G133" s="1065"/>
      <c r="H133" s="865"/>
      <c r="I133" s="1065"/>
      <c r="J133" s="865"/>
      <c r="K133" s="1065"/>
      <c r="L133" s="865"/>
      <c r="M133" s="1065"/>
      <c r="N133" s="865"/>
      <c r="O133" s="1065"/>
      <c r="P133" s="865"/>
      <c r="Q133" s="1065"/>
      <c r="R133" s="865"/>
      <c r="S133" s="1065"/>
      <c r="T133" s="865"/>
      <c r="U133" s="1065"/>
      <c r="V133" s="865"/>
      <c r="W133" s="1065"/>
      <c r="X133" s="865"/>
      <c r="Y133" s="1065"/>
      <c r="Z133" s="865"/>
      <c r="AA133" s="1065"/>
      <c r="AB133" s="865"/>
      <c r="AC133" s="1065"/>
      <c r="AD133" s="865"/>
      <c r="AE133" s="1065"/>
      <c r="AF133" s="865"/>
      <c r="AG133" s="869"/>
      <c r="AH133" s="868"/>
      <c r="AI133" s="699"/>
      <c r="AJ133" s="699"/>
      <c r="AK133" s="869"/>
      <c r="AL133" s="868"/>
      <c r="AM133" s="1065"/>
      <c r="AN133" t="str">
        <f>CB133&amp;CC133&amp;CA133</f>
        <v/>
      </c>
      <c r="CA133" s="263" t="str">
        <f>IF(OR(AH133+AI133+AJ133+AK133&gt;C133,)," ** La suma de Causal de Egresos no deben ser mayor que el Total Ambos Sexos","")</f>
        <v/>
      </c>
      <c r="CB133" s="18" t="str">
        <f>IF(AND($C133&gt;0,AL133=""),"  * No olvide digitar la variable Pueblos originarios. Digite Cero si no tiene.",IF(AL133&gt;$C133,"  * La variable Pueblos originarios No puede ser mayor al Total.",""))</f>
        <v/>
      </c>
      <c r="CC133" s="18" t="str">
        <f>IF(AND($C133&gt;0,AM133="")," * No olvide digitar la variable Migrantes. Digite Cero si no tiene.",IF(AM133&gt;$C133," * La variable Migrantes No puede ser mayor al Total.",""))</f>
        <v/>
      </c>
      <c r="CO133" s="69">
        <f>IF((AH133+AI133+AJ133+AK133)&gt;$C133,1,0)</f>
        <v>0</v>
      </c>
      <c r="CP133" s="69">
        <f t="shared" ref="CP133:CQ141" si="82">IF(AND($C133&gt;0,AL133=""),1,IF(AL133&gt;$C133,1,0))</f>
        <v>0</v>
      </c>
      <c r="CQ133" s="69">
        <f t="shared" si="82"/>
        <v>0</v>
      </c>
    </row>
    <row r="134" spans="1:95" x14ac:dyDescent="0.25">
      <c r="A134" s="3467" t="s">
        <v>152</v>
      </c>
      <c r="B134" s="862" t="s">
        <v>153</v>
      </c>
      <c r="C134" s="249">
        <f t="shared" ref="C134:C141" si="83">SUM(D134:E134)</f>
        <v>0</v>
      </c>
      <c r="D134" s="250">
        <f t="shared" ref="D134:E140" si="84">SUM(F134+H134+J134+L134+N134+P134+R134+T134+V134+X134+Z134+AB134+AD134+AF134)</f>
        <v>0</v>
      </c>
      <c r="E134" s="251">
        <f t="shared" si="84"/>
        <v>0</v>
      </c>
      <c r="F134" s="865"/>
      <c r="G134" s="1065"/>
      <c r="H134" s="865"/>
      <c r="I134" s="1065"/>
      <c r="J134" s="865"/>
      <c r="K134" s="1065"/>
      <c r="L134" s="865"/>
      <c r="M134" s="1065"/>
      <c r="N134" s="865"/>
      <c r="O134" s="1065"/>
      <c r="P134" s="865"/>
      <c r="Q134" s="1065"/>
      <c r="R134" s="865"/>
      <c r="S134" s="1065"/>
      <c r="T134" s="865"/>
      <c r="U134" s="1065"/>
      <c r="V134" s="865"/>
      <c r="W134" s="1065"/>
      <c r="X134" s="865"/>
      <c r="Y134" s="1065"/>
      <c r="Z134" s="865"/>
      <c r="AA134" s="1065"/>
      <c r="AB134" s="865"/>
      <c r="AC134" s="1065"/>
      <c r="AD134" s="865"/>
      <c r="AE134" s="1065"/>
      <c r="AF134" s="865"/>
      <c r="AG134" s="869"/>
      <c r="AH134" s="868"/>
      <c r="AI134" s="699"/>
      <c r="AJ134" s="699"/>
      <c r="AK134" s="869"/>
      <c r="AL134" s="868"/>
      <c r="AM134" s="1065"/>
      <c r="AN134" t="str">
        <f>CB134&amp;CC134&amp;CA134</f>
        <v/>
      </c>
      <c r="CA134" s="263" t="str">
        <f t="shared" ref="CA134:CA141" si="85">IF(OR(AH134+AI134+AJ134+AK134&gt;C134,)," ** La suma de Causal de Egresos no deben ser mayor que el Total Ambos Sexos","")</f>
        <v/>
      </c>
      <c r="CB134" s="18" t="str">
        <f t="shared" ref="CB134:CB141" si="86">IF(AND($C134&gt;0,AL134=""),"  * No olvide digitar la variable Pueblos originarios. Digite Cero si no tiene.",IF(AL134&gt;$C134,"  * La variable Pueblos originarios No puede ser mayor al Total.",""))</f>
        <v/>
      </c>
      <c r="CC134" s="18" t="str">
        <f t="shared" ref="CC134:CC141" si="87">IF(AND($C134&gt;0,AM134="")," * No olvide digitar la variable Migrantes. Digite Cero si no tiene.",IF(AM134&gt;$C134," * La variable Migrantes No puede ser mayor al Total.",""))</f>
        <v/>
      </c>
      <c r="CO134" s="69">
        <f t="shared" ref="CO134:CO141" si="88">IF((AH134+AI134+AJ134+AK134)&gt;$C134,1,0)</f>
        <v>0</v>
      </c>
      <c r="CP134" s="69">
        <f t="shared" si="82"/>
        <v>0</v>
      </c>
      <c r="CQ134" s="69">
        <f t="shared" si="82"/>
        <v>0</v>
      </c>
    </row>
    <row r="135" spans="1:95" x14ac:dyDescent="0.25">
      <c r="A135" s="3307"/>
      <c r="B135" s="75" t="s">
        <v>154</v>
      </c>
      <c r="C135" s="210">
        <f t="shared" si="83"/>
        <v>0</v>
      </c>
      <c r="D135" s="252">
        <f t="shared" si="84"/>
        <v>0</v>
      </c>
      <c r="E135" s="212">
        <f t="shared" si="84"/>
        <v>0</v>
      </c>
      <c r="F135" s="22"/>
      <c r="G135" s="28"/>
      <c r="H135" s="22"/>
      <c r="I135" s="28"/>
      <c r="J135" s="22"/>
      <c r="K135" s="28"/>
      <c r="L135" s="22"/>
      <c r="M135" s="28"/>
      <c r="N135" s="22"/>
      <c r="O135" s="28"/>
      <c r="P135" s="22"/>
      <c r="Q135" s="28"/>
      <c r="R135" s="22"/>
      <c r="S135" s="28"/>
      <c r="T135" s="22"/>
      <c r="U135" s="28"/>
      <c r="V135" s="22"/>
      <c r="W135" s="28"/>
      <c r="X135" s="22"/>
      <c r="Y135" s="28"/>
      <c r="Z135" s="22"/>
      <c r="AA135" s="28"/>
      <c r="AB135" s="22"/>
      <c r="AC135" s="28"/>
      <c r="AD135" s="22"/>
      <c r="AE135" s="28"/>
      <c r="AF135" s="22"/>
      <c r="AG135" s="213"/>
      <c r="AH135" s="27"/>
      <c r="AI135" s="24"/>
      <c r="AJ135" s="24"/>
      <c r="AK135" s="213"/>
      <c r="AL135" s="27"/>
      <c r="AM135" s="28"/>
      <c r="AN135" t="str">
        <f>CB135&amp;CC135&amp;CA135</f>
        <v/>
      </c>
      <c r="CA135" s="263" t="str">
        <f t="shared" si="85"/>
        <v/>
      </c>
      <c r="CB135" s="18" t="str">
        <f t="shared" si="86"/>
        <v/>
      </c>
      <c r="CC135" s="18" t="str">
        <f t="shared" si="87"/>
        <v/>
      </c>
      <c r="CO135" s="69">
        <f t="shared" si="88"/>
        <v>0</v>
      </c>
      <c r="CP135" s="69">
        <f t="shared" si="82"/>
        <v>0</v>
      </c>
      <c r="CQ135" s="69">
        <f t="shared" si="82"/>
        <v>0</v>
      </c>
    </row>
    <row r="136" spans="1:95" x14ac:dyDescent="0.25">
      <c r="A136" s="3307"/>
      <c r="B136" s="75" t="s">
        <v>155</v>
      </c>
      <c r="C136" s="210">
        <f t="shared" si="83"/>
        <v>0</v>
      </c>
      <c r="D136" s="252">
        <f t="shared" si="84"/>
        <v>0</v>
      </c>
      <c r="E136" s="212">
        <f t="shared" si="84"/>
        <v>0</v>
      </c>
      <c r="F136" s="22"/>
      <c r="G136" s="28"/>
      <c r="H136" s="22"/>
      <c r="I136" s="28"/>
      <c r="J136" s="22"/>
      <c r="K136" s="28"/>
      <c r="L136" s="22"/>
      <c r="M136" s="28"/>
      <c r="N136" s="22"/>
      <c r="O136" s="28"/>
      <c r="P136" s="22"/>
      <c r="Q136" s="28"/>
      <c r="R136" s="22"/>
      <c r="S136" s="28"/>
      <c r="T136" s="22"/>
      <c r="U136" s="28"/>
      <c r="V136" s="22"/>
      <c r="W136" s="28"/>
      <c r="X136" s="22"/>
      <c r="Y136" s="28"/>
      <c r="Z136" s="22"/>
      <c r="AA136" s="28"/>
      <c r="AB136" s="22"/>
      <c r="AC136" s="28"/>
      <c r="AD136" s="22"/>
      <c r="AE136" s="28"/>
      <c r="AF136" s="22"/>
      <c r="AG136" s="213"/>
      <c r="AH136" s="27"/>
      <c r="AI136" s="24"/>
      <c r="AJ136" s="24"/>
      <c r="AK136" s="213"/>
      <c r="AL136" s="27"/>
      <c r="AM136" s="28"/>
      <c r="AN136" t="str">
        <f>CB136&amp;CC136&amp;CA136</f>
        <v/>
      </c>
      <c r="CA136" s="263" t="str">
        <f t="shared" si="85"/>
        <v/>
      </c>
      <c r="CB136" s="18" t="str">
        <f t="shared" si="86"/>
        <v/>
      </c>
      <c r="CC136" s="18" t="str">
        <f t="shared" si="87"/>
        <v/>
      </c>
      <c r="CO136" s="69">
        <f t="shared" si="88"/>
        <v>0</v>
      </c>
      <c r="CP136" s="69">
        <f t="shared" si="82"/>
        <v>0</v>
      </c>
      <c r="CQ136" s="69">
        <f t="shared" si="82"/>
        <v>0</v>
      </c>
    </row>
    <row r="137" spans="1:95" ht="22.5" x14ac:dyDescent="0.25">
      <c r="A137" s="3307"/>
      <c r="B137" s="253" t="s">
        <v>169</v>
      </c>
      <c r="C137" s="210">
        <f t="shared" si="83"/>
        <v>0</v>
      </c>
      <c r="D137" s="252">
        <f t="shared" si="84"/>
        <v>0</v>
      </c>
      <c r="E137" s="212">
        <f t="shared" si="84"/>
        <v>0</v>
      </c>
      <c r="F137" s="22"/>
      <c r="G137" s="28"/>
      <c r="H137" s="22"/>
      <c r="I137" s="28"/>
      <c r="J137" s="22"/>
      <c r="K137" s="28"/>
      <c r="L137" s="22"/>
      <c r="M137" s="28"/>
      <c r="N137" s="22"/>
      <c r="O137" s="28"/>
      <c r="P137" s="22"/>
      <c r="Q137" s="28"/>
      <c r="R137" s="22"/>
      <c r="S137" s="28"/>
      <c r="T137" s="22"/>
      <c r="U137" s="28"/>
      <c r="V137" s="22"/>
      <c r="W137" s="28"/>
      <c r="X137" s="22"/>
      <c r="Y137" s="28"/>
      <c r="Z137" s="22"/>
      <c r="AA137" s="28"/>
      <c r="AB137" s="22"/>
      <c r="AC137" s="28"/>
      <c r="AD137" s="22"/>
      <c r="AE137" s="28"/>
      <c r="AF137" s="22"/>
      <c r="AG137" s="213"/>
      <c r="AH137" s="27"/>
      <c r="AI137" s="24"/>
      <c r="AJ137" s="24"/>
      <c r="AK137" s="213"/>
      <c r="AL137" s="27"/>
      <c r="AM137" s="28"/>
      <c r="AN137" t="str">
        <f>CB137&amp;CC137&amp;CA137</f>
        <v/>
      </c>
      <c r="CA137" s="263" t="str">
        <f t="shared" si="85"/>
        <v/>
      </c>
      <c r="CB137" s="18" t="str">
        <f t="shared" si="86"/>
        <v/>
      </c>
      <c r="CC137" s="18" t="str">
        <f t="shared" si="87"/>
        <v/>
      </c>
      <c r="CO137" s="69">
        <f t="shared" si="88"/>
        <v>0</v>
      </c>
      <c r="CP137" s="69">
        <f t="shared" si="82"/>
        <v>0</v>
      </c>
      <c r="CQ137" s="69">
        <f t="shared" si="82"/>
        <v>0</v>
      </c>
    </row>
    <row r="138" spans="1:95" ht="22.5" x14ac:dyDescent="0.25">
      <c r="A138" s="3307"/>
      <c r="B138" s="253" t="s">
        <v>157</v>
      </c>
      <c r="C138" s="210">
        <f t="shared" ref="C138" si="89">SUM(D138:E138)</f>
        <v>0</v>
      </c>
      <c r="D138" s="252">
        <f t="shared" si="84"/>
        <v>0</v>
      </c>
      <c r="E138" s="212">
        <f t="shared" ref="E138" si="90">SUM(G138+I138+K138+M138+O138+Q138+S138+U138+W138+Y138+AA138+AC138+AE138+AG138)</f>
        <v>0</v>
      </c>
      <c r="F138" s="49"/>
      <c r="G138" s="52"/>
      <c r="H138" s="49"/>
      <c r="I138" s="52"/>
      <c r="J138" s="49"/>
      <c r="K138" s="52"/>
      <c r="L138" s="49"/>
      <c r="M138" s="52"/>
      <c r="N138" s="49"/>
      <c r="O138" s="52"/>
      <c r="P138" s="49"/>
      <c r="Q138" s="52"/>
      <c r="R138" s="49"/>
      <c r="S138" s="52"/>
      <c r="T138" s="49"/>
      <c r="U138" s="52"/>
      <c r="V138" s="49"/>
      <c r="W138" s="52"/>
      <c r="X138" s="49"/>
      <c r="Y138" s="52"/>
      <c r="Z138" s="49"/>
      <c r="AA138" s="52"/>
      <c r="AB138" s="49"/>
      <c r="AC138" s="52"/>
      <c r="AD138" s="49"/>
      <c r="AE138" s="52"/>
      <c r="AF138" s="49"/>
      <c r="AG138" s="264"/>
      <c r="AH138" s="254"/>
      <c r="AI138" s="265"/>
      <c r="AJ138" s="265"/>
      <c r="AK138" s="264"/>
      <c r="AL138" s="254"/>
      <c r="AM138" s="52"/>
      <c r="CA138" s="263" t="str">
        <f t="shared" si="85"/>
        <v/>
      </c>
      <c r="CB138" s="18" t="str">
        <f t="shared" si="86"/>
        <v/>
      </c>
      <c r="CC138" s="18" t="str">
        <f t="shared" si="87"/>
        <v/>
      </c>
      <c r="CO138" s="69">
        <f t="shared" si="88"/>
        <v>0</v>
      </c>
      <c r="CP138" s="69">
        <f t="shared" si="82"/>
        <v>0</v>
      </c>
      <c r="CQ138" s="69">
        <f t="shared" si="82"/>
        <v>0</v>
      </c>
    </row>
    <row r="139" spans="1:95" x14ac:dyDescent="0.25">
      <c r="A139" s="3307"/>
      <c r="B139" s="253" t="s">
        <v>158</v>
      </c>
      <c r="C139" s="210">
        <f t="shared" si="83"/>
        <v>0</v>
      </c>
      <c r="D139" s="252">
        <f t="shared" si="84"/>
        <v>0</v>
      </c>
      <c r="E139" s="212">
        <f t="shared" si="84"/>
        <v>0</v>
      </c>
      <c r="F139" s="49"/>
      <c r="G139" s="52"/>
      <c r="H139" s="49"/>
      <c r="I139" s="52"/>
      <c r="J139" s="49"/>
      <c r="K139" s="52"/>
      <c r="L139" s="49"/>
      <c r="M139" s="52"/>
      <c r="N139" s="49"/>
      <c r="O139" s="52"/>
      <c r="P139" s="49"/>
      <c r="Q139" s="52"/>
      <c r="R139" s="49"/>
      <c r="S139" s="52"/>
      <c r="T139" s="49"/>
      <c r="U139" s="52"/>
      <c r="V139" s="49"/>
      <c r="W139" s="52"/>
      <c r="X139" s="49"/>
      <c r="Y139" s="52"/>
      <c r="Z139" s="49"/>
      <c r="AA139" s="52"/>
      <c r="AB139" s="49"/>
      <c r="AC139" s="52"/>
      <c r="AD139" s="49"/>
      <c r="AE139" s="52"/>
      <c r="AF139" s="49"/>
      <c r="AG139" s="264"/>
      <c r="AH139" s="254"/>
      <c r="AI139" s="265"/>
      <c r="AJ139" s="265"/>
      <c r="AK139" s="264"/>
      <c r="AL139" s="254"/>
      <c r="AM139" s="52"/>
      <c r="AN139" t="str">
        <f>CB139&amp;CC139&amp;CA139</f>
        <v/>
      </c>
      <c r="CA139" s="263" t="str">
        <f t="shared" si="85"/>
        <v/>
      </c>
      <c r="CB139" s="18" t="str">
        <f t="shared" si="86"/>
        <v/>
      </c>
      <c r="CC139" s="18" t="str">
        <f t="shared" si="87"/>
        <v/>
      </c>
      <c r="CO139" s="69">
        <f t="shared" si="88"/>
        <v>0</v>
      </c>
      <c r="CP139" s="69">
        <f t="shared" si="82"/>
        <v>0</v>
      </c>
      <c r="CQ139" s="69">
        <f t="shared" si="82"/>
        <v>0</v>
      </c>
    </row>
    <row r="140" spans="1:95" x14ac:dyDescent="0.25">
      <c r="A140" s="3307"/>
      <c r="B140" s="255" t="s">
        <v>159</v>
      </c>
      <c r="C140" s="210">
        <f t="shared" si="83"/>
        <v>0</v>
      </c>
      <c r="D140" s="252">
        <f t="shared" si="84"/>
        <v>0</v>
      </c>
      <c r="E140" s="212">
        <f t="shared" si="84"/>
        <v>0</v>
      </c>
      <c r="F140" s="49"/>
      <c r="G140" s="52"/>
      <c r="H140" s="49"/>
      <c r="I140" s="52"/>
      <c r="J140" s="49"/>
      <c r="K140" s="52"/>
      <c r="L140" s="49"/>
      <c r="M140" s="52"/>
      <c r="N140" s="49"/>
      <c r="O140" s="52"/>
      <c r="P140" s="49"/>
      <c r="Q140" s="52"/>
      <c r="R140" s="49"/>
      <c r="S140" s="52"/>
      <c r="T140" s="49"/>
      <c r="U140" s="52"/>
      <c r="V140" s="49"/>
      <c r="W140" s="52"/>
      <c r="X140" s="49"/>
      <c r="Y140" s="52"/>
      <c r="Z140" s="49"/>
      <c r="AA140" s="52"/>
      <c r="AB140" s="49"/>
      <c r="AC140" s="52"/>
      <c r="AD140" s="49"/>
      <c r="AE140" s="52"/>
      <c r="AF140" s="49"/>
      <c r="AG140" s="264"/>
      <c r="AH140" s="254"/>
      <c r="AI140" s="265"/>
      <c r="AJ140" s="265"/>
      <c r="AK140" s="264"/>
      <c r="AL140" s="254"/>
      <c r="AM140" s="52"/>
      <c r="AN140" t="str">
        <f>CB140&amp;CC140&amp;CA140</f>
        <v/>
      </c>
      <c r="CA140" s="263" t="str">
        <f t="shared" si="85"/>
        <v/>
      </c>
      <c r="CB140" s="18" t="str">
        <f t="shared" si="86"/>
        <v/>
      </c>
      <c r="CC140" s="18" t="str">
        <f t="shared" si="87"/>
        <v/>
      </c>
      <c r="CO140" s="69">
        <f t="shared" si="88"/>
        <v>0</v>
      </c>
      <c r="CP140" s="69">
        <f t="shared" si="82"/>
        <v>0</v>
      </c>
      <c r="CQ140" s="69">
        <f t="shared" si="82"/>
        <v>0</v>
      </c>
    </row>
    <row r="141" spans="1:95" x14ac:dyDescent="0.25">
      <c r="A141" s="3468"/>
      <c r="B141" s="70" t="s">
        <v>160</v>
      </c>
      <c r="C141" s="266">
        <f t="shared" si="83"/>
        <v>0</v>
      </c>
      <c r="D141" s="267">
        <f>SUM(V141+X141+Z141+AB141+AD141+AF141)</f>
        <v>0</v>
      </c>
      <c r="E141" s="219">
        <f>SUM(W141+Y141+AA141+AC141+AE141+AG141)</f>
        <v>0</v>
      </c>
      <c r="F141" s="259"/>
      <c r="G141" s="260"/>
      <c r="H141" s="259"/>
      <c r="I141" s="260"/>
      <c r="J141" s="259"/>
      <c r="K141" s="260"/>
      <c r="L141" s="259"/>
      <c r="M141" s="260"/>
      <c r="N141" s="259"/>
      <c r="O141" s="260"/>
      <c r="P141" s="259"/>
      <c r="Q141" s="260"/>
      <c r="R141" s="259"/>
      <c r="S141" s="260"/>
      <c r="T141" s="259"/>
      <c r="U141" s="260"/>
      <c r="V141" s="30"/>
      <c r="W141" s="37"/>
      <c r="X141" s="30"/>
      <c r="Y141" s="37"/>
      <c r="Z141" s="30"/>
      <c r="AA141" s="37"/>
      <c r="AB141" s="30"/>
      <c r="AC141" s="37"/>
      <c r="AD141" s="30"/>
      <c r="AE141" s="37"/>
      <c r="AF141" s="30"/>
      <c r="AG141" s="220"/>
      <c r="AH141" s="35"/>
      <c r="AI141" s="32"/>
      <c r="AJ141" s="32"/>
      <c r="AK141" s="220"/>
      <c r="AL141" s="35"/>
      <c r="AM141" s="37"/>
      <c r="AN141" t="str">
        <f>CB141&amp;CC141&amp;CA141</f>
        <v/>
      </c>
      <c r="CA141" s="263" t="str">
        <f t="shared" si="85"/>
        <v/>
      </c>
      <c r="CB141" s="18" t="str">
        <f t="shared" si="86"/>
        <v/>
      </c>
      <c r="CC141" s="18" t="str">
        <f t="shared" si="87"/>
        <v/>
      </c>
      <c r="CO141" s="69">
        <f t="shared" si="88"/>
        <v>0</v>
      </c>
      <c r="CP141" s="69">
        <f t="shared" si="82"/>
        <v>0</v>
      </c>
      <c r="CQ141" s="69">
        <f t="shared" si="82"/>
        <v>0</v>
      </c>
    </row>
    <row r="142" spans="1:95" s="56" customFormat="1" ht="12" x14ac:dyDescent="0.2">
      <c r="A142" s="657" t="s">
        <v>170</v>
      </c>
      <c r="B142" s="657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</row>
    <row r="143" spans="1:95" ht="15" customHeight="1" x14ac:dyDescent="0.25">
      <c r="A143" s="3443" t="s">
        <v>90</v>
      </c>
      <c r="B143" s="2987"/>
      <c r="C143" s="3443" t="s">
        <v>171</v>
      </c>
      <c r="D143" s="3108"/>
      <c r="E143" s="2987"/>
      <c r="F143" s="3441" t="s">
        <v>139</v>
      </c>
      <c r="G143" s="3459"/>
      <c r="H143" s="3459"/>
      <c r="I143" s="3459"/>
      <c r="J143" s="3459"/>
      <c r="K143" s="3459"/>
      <c r="L143" s="3459"/>
      <c r="M143" s="3459"/>
      <c r="N143" s="3459"/>
      <c r="O143" s="3459"/>
      <c r="P143" s="3459"/>
      <c r="Q143" s="3459"/>
      <c r="R143" s="3459"/>
      <c r="S143" s="3459"/>
      <c r="T143" s="3459"/>
      <c r="U143" s="3459"/>
      <c r="V143" s="3459"/>
      <c r="W143" s="3459"/>
      <c r="X143" s="3459"/>
      <c r="Y143" s="3459"/>
      <c r="Z143" s="3459"/>
      <c r="AA143" s="3459"/>
      <c r="AB143" s="3459"/>
      <c r="AC143" s="3459"/>
      <c r="AD143" s="3459"/>
      <c r="AE143" s="3459"/>
      <c r="AF143" s="3459"/>
      <c r="AG143" s="3459"/>
      <c r="AH143" s="3459"/>
      <c r="AI143" s="3459"/>
      <c r="AJ143" s="3459"/>
      <c r="AK143" s="3459"/>
      <c r="AL143" s="3459"/>
      <c r="AM143" s="3508"/>
      <c r="AN143" s="3517" t="s">
        <v>163</v>
      </c>
      <c r="AO143" s="3518"/>
      <c r="AP143" s="3519"/>
      <c r="AQ143" s="3449" t="s">
        <v>12</v>
      </c>
      <c r="AR143" s="2987" t="s">
        <v>13</v>
      </c>
    </row>
    <row r="144" spans="1:95" ht="15" customHeight="1" x14ac:dyDescent="0.25">
      <c r="A144" s="3124"/>
      <c r="B144" s="2994"/>
      <c r="C144" s="3124"/>
      <c r="D144" s="3109"/>
      <c r="E144" s="2994"/>
      <c r="F144" s="3441" t="s">
        <v>140</v>
      </c>
      <c r="G144" s="3511"/>
      <c r="H144" s="3441" t="s">
        <v>141</v>
      </c>
      <c r="I144" s="3511"/>
      <c r="J144" s="3441" t="s">
        <v>172</v>
      </c>
      <c r="K144" s="3511"/>
      <c r="L144" s="3441" t="s">
        <v>16</v>
      </c>
      <c r="M144" s="3511"/>
      <c r="N144" s="3510" t="s">
        <v>17</v>
      </c>
      <c r="O144" s="3510"/>
      <c r="P144" s="3510" t="s">
        <v>18</v>
      </c>
      <c r="Q144" s="3510"/>
      <c r="R144" s="3510" t="s">
        <v>19</v>
      </c>
      <c r="S144" s="3510"/>
      <c r="T144" s="3510" t="s">
        <v>20</v>
      </c>
      <c r="U144" s="3510"/>
      <c r="V144" s="3510" t="s">
        <v>21</v>
      </c>
      <c r="W144" s="3510"/>
      <c r="X144" s="3510" t="s">
        <v>22</v>
      </c>
      <c r="Y144" s="3510"/>
      <c r="Z144" s="3510" t="s">
        <v>23</v>
      </c>
      <c r="AA144" s="3510"/>
      <c r="AB144" s="3510" t="s">
        <v>61</v>
      </c>
      <c r="AC144" s="3510"/>
      <c r="AD144" s="3510" t="s">
        <v>62</v>
      </c>
      <c r="AE144" s="3510"/>
      <c r="AF144" s="3441" t="s">
        <v>63</v>
      </c>
      <c r="AG144" s="3511"/>
      <c r="AH144" s="3441" t="s">
        <v>148</v>
      </c>
      <c r="AI144" s="3511"/>
      <c r="AJ144" s="3441" t="s">
        <v>149</v>
      </c>
      <c r="AK144" s="3511"/>
      <c r="AL144" s="3441" t="s">
        <v>150</v>
      </c>
      <c r="AM144" s="3508"/>
      <c r="AN144" s="3449" t="s">
        <v>173</v>
      </c>
      <c r="AO144" s="3438" t="s">
        <v>174</v>
      </c>
      <c r="AP144" s="3137" t="s">
        <v>166</v>
      </c>
      <c r="AQ144" s="3130"/>
      <c r="AR144" s="2994"/>
    </row>
    <row r="145" spans="1:95" x14ac:dyDescent="0.25">
      <c r="A145" s="3471"/>
      <c r="B145" s="3440"/>
      <c r="C145" s="1072" t="s">
        <v>120</v>
      </c>
      <c r="D145" s="1083" t="s">
        <v>79</v>
      </c>
      <c r="E145" s="1125" t="s">
        <v>121</v>
      </c>
      <c r="F145" s="1097" t="s">
        <v>79</v>
      </c>
      <c r="G145" s="202" t="s">
        <v>121</v>
      </c>
      <c r="H145" s="1097" t="s">
        <v>79</v>
      </c>
      <c r="I145" s="202" t="s">
        <v>121</v>
      </c>
      <c r="J145" s="1097" t="s">
        <v>79</v>
      </c>
      <c r="K145" s="202" t="s">
        <v>121</v>
      </c>
      <c r="L145" s="1097" t="s">
        <v>79</v>
      </c>
      <c r="M145" s="202" t="s">
        <v>121</v>
      </c>
      <c r="N145" s="1097" t="s">
        <v>79</v>
      </c>
      <c r="O145" s="202" t="s">
        <v>121</v>
      </c>
      <c r="P145" s="1097" t="s">
        <v>79</v>
      </c>
      <c r="Q145" s="202" t="s">
        <v>121</v>
      </c>
      <c r="R145" s="1097" t="s">
        <v>79</v>
      </c>
      <c r="S145" s="202" t="s">
        <v>121</v>
      </c>
      <c r="T145" s="1097" t="s">
        <v>79</v>
      </c>
      <c r="U145" s="202" t="s">
        <v>121</v>
      </c>
      <c r="V145" s="1097" t="s">
        <v>79</v>
      </c>
      <c r="W145" s="202" t="s">
        <v>121</v>
      </c>
      <c r="X145" s="1097" t="s">
        <v>79</v>
      </c>
      <c r="Y145" s="202" t="s">
        <v>121</v>
      </c>
      <c r="Z145" s="1097" t="s">
        <v>79</v>
      </c>
      <c r="AA145" s="202" t="s">
        <v>121</v>
      </c>
      <c r="AB145" s="1097" t="s">
        <v>79</v>
      </c>
      <c r="AC145" s="202" t="s">
        <v>121</v>
      </c>
      <c r="AD145" s="1097" t="s">
        <v>79</v>
      </c>
      <c r="AE145" s="202" t="s">
        <v>121</v>
      </c>
      <c r="AF145" s="1097" t="s">
        <v>79</v>
      </c>
      <c r="AG145" s="202" t="s">
        <v>121</v>
      </c>
      <c r="AH145" s="1097" t="s">
        <v>79</v>
      </c>
      <c r="AI145" s="202" t="s">
        <v>121</v>
      </c>
      <c r="AJ145" s="1097" t="s">
        <v>79</v>
      </c>
      <c r="AK145" s="202" t="s">
        <v>121</v>
      </c>
      <c r="AL145" s="1097" t="s">
        <v>79</v>
      </c>
      <c r="AM145" s="262" t="s">
        <v>121</v>
      </c>
      <c r="AN145" s="3001"/>
      <c r="AO145" s="2983"/>
      <c r="AP145" s="3516"/>
      <c r="AQ145" s="3001"/>
      <c r="AR145" s="3440"/>
    </row>
    <row r="146" spans="1:95" x14ac:dyDescent="0.25">
      <c r="A146" s="3384" t="s">
        <v>175</v>
      </c>
      <c r="B146" s="3454"/>
      <c r="C146" s="880">
        <f>SUM(D146:E146)</f>
        <v>0</v>
      </c>
      <c r="D146" s="700">
        <f>SUM(F146+H146+J146+L146+N146+P146+R146+T146+V146+X146+Z146+AB146+AD146+AF146+AH146+AJ146+AL146)</f>
        <v>0</v>
      </c>
      <c r="E146" s="1075">
        <f>SUM(G146+I146+K146+M146+O146+Q146+S146+U146+W146+Y146+AA146+AC146+AE146+AG146+AI146+AK146+AM146)</f>
        <v>0</v>
      </c>
      <c r="F146" s="865"/>
      <c r="G146" s="1065"/>
      <c r="H146" s="865"/>
      <c r="I146" s="1065"/>
      <c r="J146" s="865"/>
      <c r="K146" s="1065"/>
      <c r="L146" s="865"/>
      <c r="M146" s="1065"/>
      <c r="N146" s="865"/>
      <c r="O146" s="1065"/>
      <c r="P146" s="865"/>
      <c r="Q146" s="1065"/>
      <c r="R146" s="865"/>
      <c r="S146" s="1065"/>
      <c r="T146" s="865"/>
      <c r="U146" s="1065"/>
      <c r="V146" s="865"/>
      <c r="W146" s="1065"/>
      <c r="X146" s="865"/>
      <c r="Y146" s="1065"/>
      <c r="Z146" s="865"/>
      <c r="AA146" s="1065"/>
      <c r="AB146" s="865"/>
      <c r="AC146" s="1065"/>
      <c r="AD146" s="865"/>
      <c r="AE146" s="1065"/>
      <c r="AF146" s="865"/>
      <c r="AG146" s="1065"/>
      <c r="AH146" s="865"/>
      <c r="AI146" s="1065"/>
      <c r="AJ146" s="865"/>
      <c r="AK146" s="1065"/>
      <c r="AL146" s="865"/>
      <c r="AM146" s="869"/>
      <c r="AN146" s="868"/>
      <c r="AO146" s="699"/>
      <c r="AP146" s="869"/>
      <c r="AQ146" s="868"/>
      <c r="AR146" s="1065"/>
      <c r="AS146" t="str">
        <f>CA146&amp;CB146</f>
        <v/>
      </c>
      <c r="CA146" s="263"/>
      <c r="CB146" s="18" t="str">
        <f>IF(AND($C146&gt;0,AQ146="")," * No olvide digitar la variable Pueblos originarios. Digite Cero si no tiene.",IF(AQ146&gt;$C146," * La variable Pueblos originarios No puede ser mayor al Total.",""))</f>
        <v/>
      </c>
      <c r="CC146" s="18" t="str">
        <f>IF(AND($C146&gt;0,AR146="")," * No olvide digitar la variable Migrantes. Digite Cero si no tiene.",IF(AR146&gt;$C146," * La variable Migrantes No puede ser mayor al Total.",""))</f>
        <v/>
      </c>
      <c r="CO146" s="69"/>
      <c r="CP146" s="69">
        <f>IF(AND($C146&gt;0,AQ146=""),1,IF(AQ146&gt;$C146,1,0))</f>
        <v>0</v>
      </c>
      <c r="CQ146" s="69">
        <f>IF(AND($C146&gt;0,AR146=""),1,IF(AR146&gt;$C146,1,0))</f>
        <v>0</v>
      </c>
    </row>
    <row r="147" spans="1:95" x14ac:dyDescent="0.25">
      <c r="A147" s="3020" t="s">
        <v>176</v>
      </c>
      <c r="B147" s="3021"/>
      <c r="C147" s="256">
        <f>SUM(D147:E147)</f>
        <v>0</v>
      </c>
      <c r="D147" s="257">
        <f t="shared" ref="D147:E150" si="91">SUM(F147+H147+J147+L147+N147+P147+R147+T147+V147+X147+Z147+AB147+AD147+AF147+AH147+AJ147+AL147)</f>
        <v>0</v>
      </c>
      <c r="E147" s="270">
        <f>SUM(G147+I147+K147+M147+O147+Q147+S147+U147+W147+Y147+AA147+AC147+AE147+AG147+AI147+AK147+AM147)</f>
        <v>0</v>
      </c>
      <c r="F147" s="49"/>
      <c r="G147" s="52"/>
      <c r="H147" s="49"/>
      <c r="I147" s="52"/>
      <c r="J147" s="49"/>
      <c r="K147" s="52"/>
      <c r="L147" s="49"/>
      <c r="M147" s="52"/>
      <c r="N147" s="49"/>
      <c r="O147" s="52"/>
      <c r="P147" s="49"/>
      <c r="Q147" s="52"/>
      <c r="R147" s="49"/>
      <c r="S147" s="52"/>
      <c r="T147" s="49"/>
      <c r="U147" s="52"/>
      <c r="V147" s="49"/>
      <c r="W147" s="52"/>
      <c r="X147" s="49"/>
      <c r="Y147" s="52"/>
      <c r="Z147" s="49"/>
      <c r="AA147" s="52"/>
      <c r="AB147" s="49"/>
      <c r="AC147" s="52"/>
      <c r="AD147" s="49"/>
      <c r="AE147" s="52"/>
      <c r="AF147" s="49"/>
      <c r="AG147" s="52"/>
      <c r="AH147" s="49"/>
      <c r="AI147" s="52"/>
      <c r="AJ147" s="49"/>
      <c r="AK147" s="52"/>
      <c r="AL147" s="49"/>
      <c r="AM147" s="264"/>
      <c r="AN147" s="254"/>
      <c r="AO147" s="265"/>
      <c r="AP147" s="264"/>
      <c r="AQ147" s="254"/>
      <c r="AR147" s="52"/>
      <c r="AS147" t="str">
        <f>CA147&amp;CB147</f>
        <v/>
      </c>
      <c r="CA147" s="263"/>
      <c r="CB147" s="18" t="str">
        <f t="shared" ref="CB147:CB150" si="92">IF(AND($C147&gt;0,AQ147="")," * No olvide digitar la variable Pueblos originarios. Digite Cero si no tiene.",IF(AQ147&gt;$C147," * La variable Pueblos originarios No puede ser mayor al Total.",""))</f>
        <v/>
      </c>
      <c r="CC147" s="18" t="str">
        <f t="shared" ref="CC147:CC150" si="93">IF(AND($C147&gt;0,AR147="")," * No olvide digitar la variable Migrantes. Digite Cero si no tiene.",IF(AR147&gt;$C147," * La variable Migrantes No puede ser mayor al Total.",""))</f>
        <v/>
      </c>
      <c r="CO147" s="69"/>
      <c r="CP147" s="69">
        <f t="shared" ref="CP147:CQ150" si="94">IF(AND($C147&gt;0,AQ147=""),1,IF(AQ147&gt;$C147,1,0))</f>
        <v>0</v>
      </c>
      <c r="CQ147" s="69">
        <f t="shared" si="94"/>
        <v>0</v>
      </c>
    </row>
    <row r="148" spans="1:95" x14ac:dyDescent="0.25">
      <c r="A148" s="3467" t="s">
        <v>177</v>
      </c>
      <c r="B148" s="862" t="s">
        <v>178</v>
      </c>
      <c r="C148" s="880">
        <f>SUM(D148:E148)</f>
        <v>0</v>
      </c>
      <c r="D148" s="700">
        <f t="shared" si="91"/>
        <v>0</v>
      </c>
      <c r="E148" s="1075">
        <f t="shared" si="91"/>
        <v>0</v>
      </c>
      <c r="F148" s="865"/>
      <c r="G148" s="1065"/>
      <c r="H148" s="865"/>
      <c r="I148" s="1065"/>
      <c r="J148" s="865"/>
      <c r="K148" s="1065"/>
      <c r="L148" s="865"/>
      <c r="M148" s="1065"/>
      <c r="N148" s="865"/>
      <c r="O148" s="1065"/>
      <c r="P148" s="865"/>
      <c r="Q148" s="1065"/>
      <c r="R148" s="865"/>
      <c r="S148" s="1065"/>
      <c r="T148" s="865"/>
      <c r="U148" s="1065"/>
      <c r="V148" s="865"/>
      <c r="W148" s="1065"/>
      <c r="X148" s="865"/>
      <c r="Y148" s="1065"/>
      <c r="Z148" s="865"/>
      <c r="AA148" s="1065"/>
      <c r="AB148" s="865"/>
      <c r="AC148" s="1065"/>
      <c r="AD148" s="865"/>
      <c r="AE148" s="1065"/>
      <c r="AF148" s="865"/>
      <c r="AG148" s="1065"/>
      <c r="AH148" s="865"/>
      <c r="AI148" s="1065"/>
      <c r="AJ148" s="865"/>
      <c r="AK148" s="1065"/>
      <c r="AL148" s="865"/>
      <c r="AM148" s="869"/>
      <c r="AN148" s="868"/>
      <c r="AO148" s="699"/>
      <c r="AP148" s="869"/>
      <c r="AQ148" s="868"/>
      <c r="AR148" s="1065"/>
      <c r="AS148" t="str">
        <f>CA148&amp;CB148</f>
        <v/>
      </c>
      <c r="CA148" s="263"/>
      <c r="CB148" s="18" t="str">
        <f t="shared" si="92"/>
        <v/>
      </c>
      <c r="CC148" s="18" t="str">
        <f t="shared" si="93"/>
        <v/>
      </c>
      <c r="CO148" s="69"/>
      <c r="CP148" s="69">
        <f t="shared" si="94"/>
        <v>0</v>
      </c>
      <c r="CQ148" s="69">
        <f t="shared" si="94"/>
        <v>0</v>
      </c>
    </row>
    <row r="149" spans="1:95" x14ac:dyDescent="0.25">
      <c r="A149" s="3468"/>
      <c r="B149" s="70" t="s">
        <v>179</v>
      </c>
      <c r="C149" s="266">
        <f>SUM(D149:E149)</f>
        <v>0</v>
      </c>
      <c r="D149" s="267">
        <f>SUM(F149+H149+J149+L149+N149+P149+R149+T149+V149+X149+Z149+AB149+AD149+AF149+AH149+AJ149+AL149)</f>
        <v>0</v>
      </c>
      <c r="E149" s="271">
        <f t="shared" si="91"/>
        <v>0</v>
      </c>
      <c r="F149" s="30"/>
      <c r="G149" s="37"/>
      <c r="H149" s="30"/>
      <c r="I149" s="37"/>
      <c r="J149" s="30"/>
      <c r="K149" s="37"/>
      <c r="L149" s="30"/>
      <c r="M149" s="37"/>
      <c r="N149" s="30"/>
      <c r="O149" s="37"/>
      <c r="P149" s="30"/>
      <c r="Q149" s="37"/>
      <c r="R149" s="30"/>
      <c r="S149" s="37"/>
      <c r="T149" s="30"/>
      <c r="U149" s="37"/>
      <c r="V149" s="30"/>
      <c r="W149" s="37"/>
      <c r="X149" s="30"/>
      <c r="Y149" s="37"/>
      <c r="Z149" s="30"/>
      <c r="AA149" s="37"/>
      <c r="AB149" s="30"/>
      <c r="AC149" s="37"/>
      <c r="AD149" s="30"/>
      <c r="AE149" s="37"/>
      <c r="AF149" s="30"/>
      <c r="AG149" s="37"/>
      <c r="AH149" s="30"/>
      <c r="AI149" s="37"/>
      <c r="AJ149" s="30"/>
      <c r="AK149" s="37"/>
      <c r="AL149" s="30"/>
      <c r="AM149" s="220"/>
      <c r="AN149" s="35"/>
      <c r="AO149" s="32"/>
      <c r="AP149" s="220"/>
      <c r="AQ149" s="35"/>
      <c r="AR149" s="37"/>
      <c r="AS149" t="str">
        <f>CA149&amp;CB149</f>
        <v/>
      </c>
      <c r="CA149" s="263"/>
      <c r="CB149" s="18" t="str">
        <f t="shared" si="92"/>
        <v/>
      </c>
      <c r="CC149" s="18" t="str">
        <f t="shared" si="93"/>
        <v/>
      </c>
      <c r="CO149" s="69"/>
      <c r="CP149" s="69">
        <f t="shared" si="94"/>
        <v>0</v>
      </c>
      <c r="CQ149" s="69">
        <f t="shared" si="94"/>
        <v>0</v>
      </c>
    </row>
    <row r="150" spans="1:95" x14ac:dyDescent="0.25">
      <c r="A150" s="3526" t="s">
        <v>180</v>
      </c>
      <c r="B150" s="3527"/>
      <c r="C150" s="217">
        <f>SUM(D150:E150)</f>
        <v>0</v>
      </c>
      <c r="D150" s="272">
        <f t="shared" si="91"/>
        <v>0</v>
      </c>
      <c r="E150" s="1047">
        <f>SUM(G150+I150+K150+M150+O150+Q150+S150+U150+W150+Y150+AA150+AC150+AE150+AG150+AI150+AK150+AM150)</f>
        <v>0</v>
      </c>
      <c r="F150" s="91"/>
      <c r="G150" s="1042"/>
      <c r="H150" s="91"/>
      <c r="I150" s="1042"/>
      <c r="J150" s="91"/>
      <c r="K150" s="1042"/>
      <c r="L150" s="91"/>
      <c r="M150" s="1042"/>
      <c r="N150" s="91"/>
      <c r="O150" s="1042"/>
      <c r="P150" s="91"/>
      <c r="Q150" s="1042"/>
      <c r="R150" s="91"/>
      <c r="S150" s="1042"/>
      <c r="T150" s="91"/>
      <c r="U150" s="1042"/>
      <c r="V150" s="91"/>
      <c r="W150" s="1042"/>
      <c r="X150" s="91"/>
      <c r="Y150" s="1042"/>
      <c r="Z150" s="91"/>
      <c r="AA150" s="1042"/>
      <c r="AB150" s="91"/>
      <c r="AC150" s="1042"/>
      <c r="AD150" s="91"/>
      <c r="AE150" s="1042"/>
      <c r="AF150" s="91"/>
      <c r="AG150" s="1042"/>
      <c r="AH150" s="91"/>
      <c r="AI150" s="1042"/>
      <c r="AJ150" s="91"/>
      <c r="AK150" s="1042"/>
      <c r="AL150" s="91"/>
      <c r="AM150" s="1043"/>
      <c r="AN150" s="95"/>
      <c r="AO150" s="92"/>
      <c r="AP150" s="1043"/>
      <c r="AQ150" s="95"/>
      <c r="AR150" s="1042"/>
      <c r="AS150" t="str">
        <f>CA150&amp;CB150</f>
        <v/>
      </c>
      <c r="CA150" s="263"/>
      <c r="CB150" s="18" t="str">
        <f t="shared" si="92"/>
        <v/>
      </c>
      <c r="CC150" s="18" t="str">
        <f t="shared" si="93"/>
        <v/>
      </c>
      <c r="CO150" s="69"/>
      <c r="CP150" s="69">
        <f t="shared" si="94"/>
        <v>0</v>
      </c>
      <c r="CQ150" s="69">
        <f t="shared" si="94"/>
        <v>0</v>
      </c>
    </row>
    <row r="151" spans="1:95" s="56" customFormat="1" ht="12" x14ac:dyDescent="0.2">
      <c r="A151" s="657" t="s">
        <v>181</v>
      </c>
      <c r="B151" s="657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1129"/>
      <c r="N151" s="1130"/>
      <c r="O151" s="1131"/>
    </row>
    <row r="152" spans="1:95" ht="15" customHeight="1" x14ac:dyDescent="0.25">
      <c r="A152" s="3528" t="s">
        <v>3</v>
      </c>
      <c r="B152" s="2987"/>
      <c r="C152" s="3520" t="s">
        <v>91</v>
      </c>
      <c r="D152" s="3529"/>
      <c r="E152" s="3521"/>
      <c r="F152" s="3520" t="s">
        <v>63</v>
      </c>
      <c r="G152" s="3521"/>
      <c r="H152" s="3520" t="s">
        <v>148</v>
      </c>
      <c r="I152" s="3521"/>
      <c r="J152" s="3520" t="s">
        <v>149</v>
      </c>
      <c r="K152" s="3521"/>
      <c r="L152" s="3520" t="s">
        <v>150</v>
      </c>
      <c r="M152" s="3522"/>
      <c r="N152" s="3523" t="s">
        <v>12</v>
      </c>
      <c r="O152" s="2987" t="s">
        <v>13</v>
      </c>
    </row>
    <row r="153" spans="1:95" x14ac:dyDescent="0.25">
      <c r="A153" s="3471"/>
      <c r="B153" s="3440"/>
      <c r="C153" s="1132" t="s">
        <v>120</v>
      </c>
      <c r="D153" s="1133" t="s">
        <v>79</v>
      </c>
      <c r="E153" s="1134" t="s">
        <v>121</v>
      </c>
      <c r="F153" s="1132" t="s">
        <v>79</v>
      </c>
      <c r="G153" s="1134" t="s">
        <v>121</v>
      </c>
      <c r="H153" s="1132" t="s">
        <v>79</v>
      </c>
      <c r="I153" s="1134" t="s">
        <v>121</v>
      </c>
      <c r="J153" s="1132" t="s">
        <v>79</v>
      </c>
      <c r="K153" s="1134" t="s">
        <v>121</v>
      </c>
      <c r="L153" s="1132" t="s">
        <v>79</v>
      </c>
      <c r="M153" s="1135" t="s">
        <v>121</v>
      </c>
      <c r="N153" s="3001"/>
      <c r="O153" s="3440"/>
    </row>
    <row r="154" spans="1:95" x14ac:dyDescent="0.25">
      <c r="A154" s="3524" t="s">
        <v>182</v>
      </c>
      <c r="B154" s="1136" t="s">
        <v>183</v>
      </c>
      <c r="C154" s="1137">
        <f>SUM(D154:E154)</f>
        <v>0</v>
      </c>
      <c r="D154" s="700">
        <f>SUM(F154+H154+J154+L154)</f>
        <v>0</v>
      </c>
      <c r="E154" s="1138">
        <f>SUM(G154+I154+K154+M154)</f>
        <v>0</v>
      </c>
      <c r="F154" s="45"/>
      <c r="G154" s="48"/>
      <c r="H154" s="45"/>
      <c r="I154" s="48"/>
      <c r="J154" s="45"/>
      <c r="K154" s="48"/>
      <c r="L154" s="45"/>
      <c r="M154" s="286"/>
      <c r="N154" s="105"/>
      <c r="O154" s="48"/>
      <c r="P154" t="str">
        <f>CA154&amp;CB154</f>
        <v/>
      </c>
      <c r="CA154" s="18" t="str">
        <f>IF(AND(C154&gt;0,N154="")," * No olvide digitar la variable Pueblos originarios. Digite Cero si no tiene.",IF(N154&gt;C154," * La variable Pueblos originarios No puede ser mayor al Total.",""))</f>
        <v/>
      </c>
      <c r="CB154" s="18" t="str">
        <f>IF(AND(C154&gt;0,O154="")," * No olvide digitar la variable Migrantes. Digite Cero si no tiene.",IF(O154&gt;C154," * La variable Pueblos Migrantes No puede ser mayor al Total.",""))</f>
        <v/>
      </c>
      <c r="CO154" s="69">
        <f>IF(AND($C154&gt;0,N154=""),1,IF(N154&gt;$C154,1,0))</f>
        <v>0</v>
      </c>
      <c r="CP154" s="69">
        <f>IF(AND($C154&gt;0,O154=""),1,IF(O154&gt;$C154,1,0))</f>
        <v>0</v>
      </c>
    </row>
    <row r="155" spans="1:95" x14ac:dyDescent="0.25">
      <c r="A155" s="3307"/>
      <c r="B155" s="75" t="s">
        <v>184</v>
      </c>
      <c r="C155" s="210">
        <f>SUM(D155:E155)</f>
        <v>0</v>
      </c>
      <c r="D155" s="252">
        <f t="shared" ref="D155:E156" si="95">SUM(F155+H155+J155+L155)</f>
        <v>0</v>
      </c>
      <c r="E155" s="287">
        <f t="shared" si="95"/>
        <v>0</v>
      </c>
      <c r="F155" s="45"/>
      <c r="G155" s="48"/>
      <c r="H155" s="45"/>
      <c r="I155" s="48"/>
      <c r="J155" s="45"/>
      <c r="K155" s="48"/>
      <c r="L155" s="45"/>
      <c r="M155" s="286"/>
      <c r="N155" s="105"/>
      <c r="O155" s="48"/>
      <c r="P155" t="str">
        <f>CA155&amp;CB155</f>
        <v/>
      </c>
      <c r="CA155" s="18" t="str">
        <f t="shared" ref="CA155:CA156" si="96">IF(AND(C155&gt;0,N155="")," * No olvide digitar la variable Pueblos originarios. Digite Cero si no tiene.",IF(N155&gt;C155," * La variable Pueblos originarios No puede ser mayor al Total.",""))</f>
        <v/>
      </c>
      <c r="CB155" s="18" t="str">
        <f t="shared" ref="CB155:CB156" si="97">IF(AND(C155&gt;0,O155="")," * No olvide digitar la variable Migrantes. Digite Cero si no tiene.",IF(O155&gt;C155," * La variable Pueblos Migrantes No puede ser mayor al Total.",""))</f>
        <v/>
      </c>
      <c r="CO155" s="69">
        <f t="shared" ref="CO155:CP156" si="98">IF(AND($C155&gt;0,N155=""),1,IF(N155&gt;$C155,1,0))</f>
        <v>0</v>
      </c>
      <c r="CP155" s="69">
        <f t="shared" si="98"/>
        <v>0</v>
      </c>
    </row>
    <row r="156" spans="1:95" x14ac:dyDescent="0.25">
      <c r="A156" s="3307"/>
      <c r="B156" s="288" t="s">
        <v>185</v>
      </c>
      <c r="C156" s="256">
        <f>SUM(D156:E156)</f>
        <v>0</v>
      </c>
      <c r="D156" s="257">
        <f t="shared" si="95"/>
        <v>0</v>
      </c>
      <c r="E156" s="270">
        <f t="shared" si="95"/>
        <v>0</v>
      </c>
      <c r="F156" s="45"/>
      <c r="G156" s="48"/>
      <c r="H156" s="45"/>
      <c r="I156" s="48"/>
      <c r="J156" s="45"/>
      <c r="K156" s="48"/>
      <c r="L156" s="45"/>
      <c r="M156" s="286"/>
      <c r="N156" s="105"/>
      <c r="O156" s="48"/>
      <c r="P156" t="str">
        <f>CA156&amp;CB156</f>
        <v/>
      </c>
      <c r="CA156" s="18" t="str">
        <f t="shared" si="96"/>
        <v/>
      </c>
      <c r="CB156" s="18" t="str">
        <f t="shared" si="97"/>
        <v/>
      </c>
      <c r="CO156" s="69">
        <f t="shared" si="98"/>
        <v>0</v>
      </c>
      <c r="CP156" s="69">
        <f t="shared" si="98"/>
        <v>0</v>
      </c>
    </row>
    <row r="157" spans="1:95" s="294" customFormat="1" ht="11.25" x14ac:dyDescent="0.2">
      <c r="A157" s="3525" t="s">
        <v>186</v>
      </c>
      <c r="B157" s="3525"/>
      <c r="C157" s="1139">
        <f>SUM(C154:C156)</f>
        <v>0</v>
      </c>
      <c r="D157" s="1140">
        <f>SUM(D154:D156)</f>
        <v>0</v>
      </c>
      <c r="E157" s="1141">
        <f>SUM(E154:E156)</f>
        <v>0</v>
      </c>
      <c r="F157" s="1139">
        <f>SUM(F154:F156)</f>
        <v>0</v>
      </c>
      <c r="G157" s="1141">
        <f t="shared" ref="G157:M157" si="99">SUM(G154:G156)</f>
        <v>0</v>
      </c>
      <c r="H157" s="1139">
        <f t="shared" si="99"/>
        <v>0</v>
      </c>
      <c r="I157" s="1141">
        <f t="shared" si="99"/>
        <v>0</v>
      </c>
      <c r="J157" s="1139">
        <f t="shared" si="99"/>
        <v>0</v>
      </c>
      <c r="K157" s="1141">
        <f t="shared" si="99"/>
        <v>0</v>
      </c>
      <c r="L157" s="1139">
        <f t="shared" si="99"/>
        <v>0</v>
      </c>
      <c r="M157" s="1142">
        <f t="shared" si="99"/>
        <v>0</v>
      </c>
      <c r="N157" s="1143">
        <f>SUM(N154:N156)</f>
        <v>0</v>
      </c>
      <c r="O157" s="1141">
        <f>SUM(O154:O156)</f>
        <v>0</v>
      </c>
    </row>
    <row r="158" spans="1:95" x14ac:dyDescent="0.25">
      <c r="A158" s="3524" t="s">
        <v>187</v>
      </c>
      <c r="B158" s="101" t="s">
        <v>188</v>
      </c>
      <c r="C158" s="249">
        <f>SUM(D158:E158)</f>
        <v>0</v>
      </c>
      <c r="D158" s="250">
        <f t="shared" ref="D158:E161" si="100">SUM(F158+H158+J158+L158)</f>
        <v>0</v>
      </c>
      <c r="E158" s="295">
        <f t="shared" si="100"/>
        <v>0</v>
      </c>
      <c r="F158" s="45"/>
      <c r="G158" s="48"/>
      <c r="H158" s="45"/>
      <c r="I158" s="48"/>
      <c r="J158" s="45"/>
      <c r="K158" s="48"/>
      <c r="L158" s="45"/>
      <c r="M158" s="286"/>
      <c r="N158" s="105"/>
      <c r="O158" s="48"/>
      <c r="P158" t="str">
        <f>CA158&amp;CB158</f>
        <v/>
      </c>
      <c r="CA158" s="18" t="str">
        <f>IF(AND(C158&gt;0,N158="")," * No olvide digitar la variable Pueblos originarios. Digite Cero si no tiene.",IF(N158&gt;C158," * La variable Pueblos originarios No puede ser mayor al Total.",""))</f>
        <v/>
      </c>
      <c r="CB158" s="18" t="str">
        <f>IF(AND(C158&gt;0,O158=""),"  * No olvide digitar la variable Migrantes. Digite Cero si no tiene.",IF(O158&gt;C158,"  * La variable Pueblos Migrantes No puede ser mayor al Total.",""))</f>
        <v/>
      </c>
      <c r="CO158" s="69">
        <f t="shared" ref="CO158:CP161" si="101">IF(AND($C158&gt;0,N158=""),1,IF(N158&gt;$C158,1,0))</f>
        <v>0</v>
      </c>
      <c r="CP158" s="69">
        <f t="shared" si="101"/>
        <v>0</v>
      </c>
    </row>
    <row r="159" spans="1:95" x14ac:dyDescent="0.25">
      <c r="A159" s="3307"/>
      <c r="B159" s="75" t="s">
        <v>189</v>
      </c>
      <c r="C159" s="210">
        <f>SUM(D159:E159)</f>
        <v>0</v>
      </c>
      <c r="D159" s="252">
        <f t="shared" si="100"/>
        <v>0</v>
      </c>
      <c r="E159" s="287">
        <f t="shared" si="100"/>
        <v>0</v>
      </c>
      <c r="F159" s="22"/>
      <c r="G159" s="28"/>
      <c r="H159" s="22"/>
      <c r="I159" s="28"/>
      <c r="J159" s="22"/>
      <c r="K159" s="28"/>
      <c r="L159" s="22"/>
      <c r="M159" s="213"/>
      <c r="N159" s="27"/>
      <c r="O159" s="28"/>
      <c r="P159" t="str">
        <f>CA159&amp;CB159</f>
        <v/>
      </c>
      <c r="CA159" s="18" t="str">
        <f>IF(AND(C159&gt;0,N159=""),"  * No olvide digitar la variable Pueblos originarios. Digite Cero si no tiene.",IF(N159&gt;C159,"  * La variable Pueblos originarios No puede ser mayor al Total.",""))</f>
        <v/>
      </c>
      <c r="CB159" s="18" t="str">
        <f>IF(AND(C159&gt;0,O159=""),"  * No olvide digitar la variable Migrantes. Digite Cero si no tiene.",IF(O159&gt;C159,"  * La variable Pueblos Migrantes No puede ser mayor al Total.",""))</f>
        <v/>
      </c>
      <c r="CO159" s="69">
        <f t="shared" si="101"/>
        <v>0</v>
      </c>
      <c r="CP159" s="69">
        <f t="shared" si="101"/>
        <v>0</v>
      </c>
    </row>
    <row r="160" spans="1:95" x14ac:dyDescent="0.25">
      <c r="A160" s="3307"/>
      <c r="B160" s="75" t="s">
        <v>190</v>
      </c>
      <c r="C160" s="210">
        <f>SUM(D160:E160)</f>
        <v>0</v>
      </c>
      <c r="D160" s="252">
        <f t="shared" si="100"/>
        <v>0</v>
      </c>
      <c r="E160" s="287">
        <f t="shared" si="100"/>
        <v>0</v>
      </c>
      <c r="F160" s="22"/>
      <c r="G160" s="28"/>
      <c r="H160" s="22"/>
      <c r="I160" s="28"/>
      <c r="J160" s="22"/>
      <c r="K160" s="28"/>
      <c r="L160" s="22"/>
      <c r="M160" s="213"/>
      <c r="N160" s="27"/>
      <c r="O160" s="28"/>
      <c r="P160" t="str">
        <f>CA160&amp;CB160</f>
        <v/>
      </c>
      <c r="CA160" s="18" t="str">
        <f>IF(AND(C160&gt;0,N160=""),"  * No olvide digitar la variable Pueblos originarios. Digite Cero si no tiene.",IF(N160&gt;C160,"  * La variable Pueblos originarios No puede ser mayor al Total.",""))</f>
        <v/>
      </c>
      <c r="CB160" s="18" t="str">
        <f>IF(AND(C160&gt;0,O160=""),"  * No olvide digitar la variable Migrantes. Digite Cero si no tiene.",IF(O160&gt;C160,"  * La variable Pueblos Migrantes No puede ser mayor al Total.",""))</f>
        <v/>
      </c>
      <c r="CO160" s="69">
        <f t="shared" si="101"/>
        <v>0</v>
      </c>
      <c r="CP160" s="69">
        <f t="shared" si="101"/>
        <v>0</v>
      </c>
    </row>
    <row r="161" spans="1:94" x14ac:dyDescent="0.25">
      <c r="A161" s="3468"/>
      <c r="B161" s="296" t="s">
        <v>191</v>
      </c>
      <c r="C161" s="256">
        <f>SUM(D161:E161)</f>
        <v>0</v>
      </c>
      <c r="D161" s="257">
        <f t="shared" si="100"/>
        <v>0</v>
      </c>
      <c r="E161" s="270">
        <f t="shared" si="100"/>
        <v>0</v>
      </c>
      <c r="F161" s="49"/>
      <c r="G161" s="52"/>
      <c r="H161" s="49"/>
      <c r="I161" s="52"/>
      <c r="J161" s="49"/>
      <c r="K161" s="52"/>
      <c r="L161" s="49"/>
      <c r="M161" s="264"/>
      <c r="N161" s="254"/>
      <c r="O161" s="52"/>
      <c r="P161" t="str">
        <f>CA161&amp;CB161</f>
        <v/>
      </c>
      <c r="CA161" s="18" t="str">
        <f>IF(AND(C161&gt;0,N161=""),"  * No olvide digitar la variable Pueblos originarios. Digite Cero si no tiene.",IF(N161&gt;C161,"  * La variable Pueblos originarios No puede ser mayor al Total.",""))</f>
        <v/>
      </c>
      <c r="CB161" s="18" t="str">
        <f>IF(AND(C161&gt;0,O161=""),"  * No olvide digitar la variable Migrantes. Digite Cero si no tiene.",IF(O161&gt;C161,"  * La variable Pueblos Migrantes No puede ser mayor al Total.",""))</f>
        <v/>
      </c>
      <c r="CO161" s="69">
        <f t="shared" si="101"/>
        <v>0</v>
      </c>
      <c r="CP161" s="69">
        <f t="shared" si="101"/>
        <v>0</v>
      </c>
    </row>
    <row r="162" spans="1:94" s="294" customFormat="1" ht="11.25" x14ac:dyDescent="0.2">
      <c r="A162" s="3531" t="s">
        <v>186</v>
      </c>
      <c r="B162" s="3525"/>
      <c r="C162" s="1139">
        <f>SUM(C158:C161)</f>
        <v>0</v>
      </c>
      <c r="D162" s="1140">
        <f>SUM(D158:D161)</f>
        <v>0</v>
      </c>
      <c r="E162" s="1141">
        <f>SUM(E158:E161)</f>
        <v>0</v>
      </c>
      <c r="F162" s="1139">
        <f>SUM(F158:F161)</f>
        <v>0</v>
      </c>
      <c r="G162" s="1141">
        <f t="shared" ref="G162:M162" si="102">SUM(G158:G161)</f>
        <v>0</v>
      </c>
      <c r="H162" s="1139">
        <f t="shared" si="102"/>
        <v>0</v>
      </c>
      <c r="I162" s="1141">
        <f t="shared" si="102"/>
        <v>0</v>
      </c>
      <c r="J162" s="1139">
        <f t="shared" si="102"/>
        <v>0</v>
      </c>
      <c r="K162" s="1141">
        <f t="shared" si="102"/>
        <v>0</v>
      </c>
      <c r="L162" s="1139">
        <f t="shared" si="102"/>
        <v>0</v>
      </c>
      <c r="M162" s="1142">
        <f t="shared" si="102"/>
        <v>0</v>
      </c>
      <c r="N162" s="1143">
        <f>SUM(N158:N161)</f>
        <v>0</v>
      </c>
      <c r="O162" s="1141">
        <f>SUM(O158:O161)</f>
        <v>0</v>
      </c>
    </row>
    <row r="163" spans="1:94" x14ac:dyDescent="0.25">
      <c r="A163" s="3531" t="s">
        <v>192</v>
      </c>
      <c r="B163" s="3531"/>
      <c r="C163" s="217">
        <f>SUM(C157+C162)</f>
        <v>0</v>
      </c>
      <c r="D163" s="272">
        <f>SUM(D157+D162)</f>
        <v>0</v>
      </c>
      <c r="E163" s="1047">
        <f>SUM(E157+E162)</f>
        <v>0</v>
      </c>
      <c r="F163" s="217">
        <f>SUM(F157+F162)</f>
        <v>0</v>
      </c>
      <c r="G163" s="1047">
        <f>SUM(G157+G162)</f>
        <v>0</v>
      </c>
      <c r="H163" s="217">
        <f t="shared" ref="H163:M163" si="103">SUM(H157+H162)</f>
        <v>0</v>
      </c>
      <c r="I163" s="1047">
        <f t="shared" si="103"/>
        <v>0</v>
      </c>
      <c r="J163" s="217">
        <f t="shared" si="103"/>
        <v>0</v>
      </c>
      <c r="K163" s="1047">
        <f t="shared" si="103"/>
        <v>0</v>
      </c>
      <c r="L163" s="217">
        <f t="shared" si="103"/>
        <v>0</v>
      </c>
      <c r="M163" s="1066">
        <f t="shared" si="103"/>
        <v>0</v>
      </c>
      <c r="N163" s="298">
        <f>SUM(N157+N162)</f>
        <v>0</v>
      </c>
      <c r="O163" s="1047">
        <f>SUM(O157+O162)</f>
        <v>0</v>
      </c>
    </row>
    <row r="164" spans="1:94" s="56" customFormat="1" ht="12" x14ac:dyDescent="0.2">
      <c r="A164" s="657" t="s">
        <v>193</v>
      </c>
      <c r="B164" s="657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1144"/>
      <c r="R164" s="1145"/>
    </row>
    <row r="165" spans="1:94" ht="15" customHeight="1" x14ac:dyDescent="0.25">
      <c r="A165" s="3532" t="s">
        <v>3</v>
      </c>
      <c r="B165" s="2987"/>
      <c r="C165" s="3520" t="s">
        <v>91</v>
      </c>
      <c r="D165" s="3529"/>
      <c r="E165" s="3521"/>
      <c r="F165" s="3520" t="s">
        <v>63</v>
      </c>
      <c r="G165" s="3521"/>
      <c r="H165" s="3520" t="s">
        <v>148</v>
      </c>
      <c r="I165" s="3521"/>
      <c r="J165" s="3520" t="s">
        <v>149</v>
      </c>
      <c r="K165" s="3521"/>
      <c r="L165" s="3520" t="s">
        <v>150</v>
      </c>
      <c r="M165" s="3522"/>
      <c r="N165" s="3530" t="s">
        <v>163</v>
      </c>
      <c r="O165" s="3529"/>
      <c r="P165" s="3522"/>
      <c r="Q165" s="3523" t="s">
        <v>12</v>
      </c>
      <c r="R165" s="2987" t="s">
        <v>13</v>
      </c>
    </row>
    <row r="166" spans="1:94" x14ac:dyDescent="0.25">
      <c r="A166" s="3471"/>
      <c r="B166" s="3440"/>
      <c r="C166" s="1132" t="s">
        <v>120</v>
      </c>
      <c r="D166" s="1133" t="s">
        <v>79</v>
      </c>
      <c r="E166" s="1134" t="s">
        <v>121</v>
      </c>
      <c r="F166" s="1132" t="s">
        <v>79</v>
      </c>
      <c r="G166" s="1134" t="s">
        <v>121</v>
      </c>
      <c r="H166" s="1132" t="s">
        <v>79</v>
      </c>
      <c r="I166" s="1134" t="s">
        <v>121</v>
      </c>
      <c r="J166" s="1132" t="s">
        <v>79</v>
      </c>
      <c r="K166" s="1134" t="s">
        <v>121</v>
      </c>
      <c r="L166" s="1132" t="s">
        <v>79</v>
      </c>
      <c r="M166" s="1146" t="s">
        <v>121</v>
      </c>
      <c r="N166" s="1147" t="s">
        <v>164</v>
      </c>
      <c r="O166" s="1133" t="s">
        <v>165</v>
      </c>
      <c r="P166" s="1135" t="s">
        <v>166</v>
      </c>
      <c r="Q166" s="3001"/>
      <c r="R166" s="3440"/>
    </row>
    <row r="167" spans="1:94" x14ac:dyDescent="0.25">
      <c r="A167" s="3524" t="s">
        <v>182</v>
      </c>
      <c r="B167" s="1148" t="s">
        <v>183</v>
      </c>
      <c r="C167" s="1149">
        <f>SUM(D167:E167)</f>
        <v>0</v>
      </c>
      <c r="D167" s="698">
        <f t="shared" ref="D167:E169" si="104">SUM(F167+H167+J167+L167)</f>
        <v>0</v>
      </c>
      <c r="E167" s="1150">
        <f t="shared" si="104"/>
        <v>0</v>
      </c>
      <c r="F167" s="1151"/>
      <c r="G167" s="1152"/>
      <c r="H167" s="1151"/>
      <c r="I167" s="1152"/>
      <c r="J167" s="1151"/>
      <c r="K167" s="1152"/>
      <c r="L167" s="1151"/>
      <c r="M167" s="1153"/>
      <c r="N167" s="1154"/>
      <c r="O167" s="699"/>
      <c r="P167" s="1155"/>
      <c r="Q167" s="1154"/>
      <c r="R167" s="1152"/>
      <c r="S167" t="str">
        <f>CA167&amp;CB167&amp;CC167</f>
        <v/>
      </c>
      <c r="CA167" s="18" t="str">
        <f>IF(AND(C167&gt;0,Q167=""),"  * No olvide digitar la variable Pueblos originarios. Digite Cero si no tiene.",IF(Q167&gt;C167," * La variable Pueblos originarios No puede ser mayor al Total.",""))</f>
        <v/>
      </c>
      <c r="CB167" s="18" t="str">
        <f>IF(AND(C167&gt;0,R167=""),"   * No olvide digitar la variable Migrantes. Digite Cero si no tiene.",IF(R167&gt;C167," *  La variable Migrantes No puede ser mayor al Total.",""))</f>
        <v/>
      </c>
      <c r="CO167" s="69">
        <f>IF(AND(C167&gt;0,Q167=""),1,IF(Q167&gt;C167,1,0))</f>
        <v>0</v>
      </c>
      <c r="CP167" s="69">
        <f>IF(AND(C167&gt;0,R167=""),1,IF(R167&gt;C167,1,0))</f>
        <v>0</v>
      </c>
    </row>
    <row r="168" spans="1:94" x14ac:dyDescent="0.25">
      <c r="A168" s="3307"/>
      <c r="B168" s="75" t="s">
        <v>184</v>
      </c>
      <c r="C168" s="317">
        <f>SUM(D168:E168)</f>
        <v>0</v>
      </c>
      <c r="D168" s="318">
        <f t="shared" si="104"/>
        <v>0</v>
      </c>
      <c r="E168" s="319">
        <f t="shared" si="104"/>
        <v>0</v>
      </c>
      <c r="F168" s="22"/>
      <c r="G168" s="28"/>
      <c r="H168" s="22"/>
      <c r="I168" s="28"/>
      <c r="J168" s="22"/>
      <c r="K168" s="28"/>
      <c r="L168" s="22"/>
      <c r="M168" s="216"/>
      <c r="N168" s="27"/>
      <c r="O168" s="24"/>
      <c r="P168" s="213"/>
      <c r="Q168" s="27"/>
      <c r="R168" s="28"/>
      <c r="S168" t="str">
        <f>CA168&amp;CB168&amp;CC168</f>
        <v/>
      </c>
      <c r="CA168" s="18" t="str">
        <f>IF(AND(C168&gt;0,Q168=""),"   * No olvide digitar la variable Pueblos originarios. Digite Cero si no tiene.",IF(Q168&gt;C168," *  La variable Pueblos originarios No puede ser mayor al Total.",""))</f>
        <v/>
      </c>
      <c r="CB168" s="18" t="str">
        <f>IF(AND(C168&gt;0,R168=""),"   * No olvide digitar la variable Migrantes. Digite Cero si no tiene.",IF(R168&gt;C168," *  La variable Migrantes No puede ser mayor al Total.",""))</f>
        <v/>
      </c>
      <c r="CO168" s="69">
        <f>IF(AND(C168&gt;0,Q168=""),1,IF(Q168&gt;C168,1,0))</f>
        <v>0</v>
      </c>
      <c r="CP168" s="69">
        <f>IF(AND(C168&gt;0,R168=""),1,IF(R168&gt;C168,1,0))</f>
        <v>0</v>
      </c>
    </row>
    <row r="169" spans="1:94" x14ac:dyDescent="0.25">
      <c r="A169" s="3307"/>
      <c r="B169" s="288" t="s">
        <v>185</v>
      </c>
      <c r="C169" s="320">
        <f>SUM(D169:E169)</f>
        <v>0</v>
      </c>
      <c r="D169" s="321">
        <f t="shared" si="104"/>
        <v>0</v>
      </c>
      <c r="E169" s="322">
        <f t="shared" si="104"/>
        <v>0</v>
      </c>
      <c r="F169" s="49"/>
      <c r="G169" s="52"/>
      <c r="H169" s="49"/>
      <c r="I169" s="52"/>
      <c r="J169" s="49"/>
      <c r="K169" s="52"/>
      <c r="L169" s="49"/>
      <c r="M169" s="323"/>
      <c r="N169" s="254"/>
      <c r="O169" s="265"/>
      <c r="P169" s="264"/>
      <c r="Q169" s="254"/>
      <c r="R169" s="52"/>
      <c r="S169" t="str">
        <f>CA169&amp;CB169&amp;CC169</f>
        <v/>
      </c>
      <c r="CA169" s="18" t="str">
        <f>IF(AND(C169&gt;0,Q169=""),"   * No olvide digitar la variable Pueblos originarios. Digite Cero si no tiene.",IF(Q169&gt;C169," *  La variable Pueblos originarios No puede ser mayor al Total.",""))</f>
        <v/>
      </c>
      <c r="CB169" s="18" t="str">
        <f>IF(AND(C169&gt;0,R169=""),"   * No olvide digitar la variable Migrantes. Digite Cero si no tiene.",IF(R169&gt;C169," *  La variable Migrantes No puede ser mayor al Total.",""))</f>
        <v/>
      </c>
      <c r="CO169" s="69">
        <f>IF(AND(C169&gt;0,Q169=""),1,IF(Q169&gt;C169,1,0))</f>
        <v>0</v>
      </c>
      <c r="CP169" s="69">
        <f>IF(AND(C169&gt;0,R169=""),1,IF(R169&gt;C169,1,0))</f>
        <v>0</v>
      </c>
    </row>
    <row r="170" spans="1:94" x14ac:dyDescent="0.25">
      <c r="A170" s="3533" t="s">
        <v>186</v>
      </c>
      <c r="B170" s="3533"/>
      <c r="C170" s="1156">
        <f>SUM(C167:C169)</f>
        <v>0</v>
      </c>
      <c r="D170" s="1157">
        <f>SUM(D167:D169)</f>
        <v>0</v>
      </c>
      <c r="E170" s="1158">
        <f>SUM(E167:E169)</f>
        <v>0</v>
      </c>
      <c r="F170" s="1156">
        <f>SUM(F167:F169)</f>
        <v>0</v>
      </c>
      <c r="G170" s="1158">
        <f t="shared" ref="G170:P170" si="105">SUM(G167:G169)</f>
        <v>0</v>
      </c>
      <c r="H170" s="1156">
        <f t="shared" si="105"/>
        <v>0</v>
      </c>
      <c r="I170" s="1158">
        <f t="shared" si="105"/>
        <v>0</v>
      </c>
      <c r="J170" s="1156">
        <f t="shared" si="105"/>
        <v>0</v>
      </c>
      <c r="K170" s="1158">
        <f t="shared" si="105"/>
        <v>0</v>
      </c>
      <c r="L170" s="1156">
        <f t="shared" si="105"/>
        <v>0</v>
      </c>
      <c r="M170" s="1159">
        <f t="shared" si="105"/>
        <v>0</v>
      </c>
      <c r="N170" s="1160">
        <f t="shared" si="105"/>
        <v>0</v>
      </c>
      <c r="O170" s="1157">
        <f t="shared" si="105"/>
        <v>0</v>
      </c>
      <c r="P170" s="1161">
        <f t="shared" si="105"/>
        <v>0</v>
      </c>
      <c r="Q170" s="1160">
        <f>SUM(Q167:Q169)</f>
        <v>0</v>
      </c>
      <c r="R170" s="1158">
        <f>SUM(R167:R169)</f>
        <v>0</v>
      </c>
    </row>
    <row r="171" spans="1:94" x14ac:dyDescent="0.25">
      <c r="A171" s="3534" t="s">
        <v>187</v>
      </c>
      <c r="B171" s="101" t="s">
        <v>188</v>
      </c>
      <c r="C171" s="330">
        <f>SUM(D171:E171)</f>
        <v>0</v>
      </c>
      <c r="D171" s="331">
        <f>SUM(F171+H171+J171+L171)</f>
        <v>0</v>
      </c>
      <c r="E171" s="332">
        <f>SUM(G171+I171+K171+M171)</f>
        <v>0</v>
      </c>
      <c r="F171" s="45"/>
      <c r="G171" s="48"/>
      <c r="H171" s="45"/>
      <c r="I171" s="48"/>
      <c r="J171" s="45"/>
      <c r="K171" s="48"/>
      <c r="L171" s="45"/>
      <c r="M171" s="333"/>
      <c r="N171" s="105"/>
      <c r="O171" s="102"/>
      <c r="P171" s="286"/>
      <c r="Q171" s="105"/>
      <c r="R171" s="48"/>
      <c r="S171" t="str">
        <f>CA171&amp;CB171&amp;CC171</f>
        <v/>
      </c>
      <c r="CA171" s="18" t="str">
        <f>IF(AND(C171&gt;0,Q171=""),"   * No olvide digitar la variable Pueblos originarios. Digite Cero si no tiene.",IF(Q171&gt;C171," *  La variable Pueblos originarios No puede ser mayor al Total.",""))</f>
        <v/>
      </c>
      <c r="CB171" s="18" t="str">
        <f>IF(AND(C171&gt;0,R171=""),"   * No olvide digitar la variable Migrantes. Digite Cero si no tiene.",IF(R171&gt;C171," *  La variable Migrantes No puede ser mayor al Total.",""))</f>
        <v/>
      </c>
      <c r="CO171" s="69">
        <f>IF(AND(C171&gt;0,Q171=""),1,IF(Q171&gt;C171,1,0))</f>
        <v>0</v>
      </c>
      <c r="CP171" s="69">
        <f>IF(AND(C171&gt;0,R171=""),1,IF(R171&gt;C171,1,0))</f>
        <v>0</v>
      </c>
    </row>
    <row r="172" spans="1:94" x14ac:dyDescent="0.25">
      <c r="A172" s="3307"/>
      <c r="B172" s="75" t="s">
        <v>189</v>
      </c>
      <c r="C172" s="317">
        <f>SUM(D172:E172)</f>
        <v>0</v>
      </c>
      <c r="D172" s="318">
        <f t="shared" ref="D172:E174" si="106">SUM(F172+H172+J172+L172)</f>
        <v>0</v>
      </c>
      <c r="E172" s="319">
        <f t="shared" si="106"/>
        <v>0</v>
      </c>
      <c r="F172" s="22"/>
      <c r="G172" s="28"/>
      <c r="H172" s="22"/>
      <c r="I172" s="28"/>
      <c r="J172" s="22"/>
      <c r="K172" s="28"/>
      <c r="L172" s="22"/>
      <c r="M172" s="216"/>
      <c r="N172" s="27"/>
      <c r="O172" s="24"/>
      <c r="P172" s="213"/>
      <c r="Q172" s="27"/>
      <c r="R172" s="28"/>
      <c r="S172" t="str">
        <f>CA172&amp;CB172&amp;CC172</f>
        <v/>
      </c>
      <c r="CA172" s="18" t="str">
        <f>IF(AND(C172&gt;0,Q172=""),"   * No olvide digitar la variable Pueblos originarios. Digite Cero si no tiene.",IF(Q172&gt;C172," *  La variable Pueblos originarios No puede ser mayor al Total.",""))</f>
        <v/>
      </c>
      <c r="CB172" s="18" t="str">
        <f>IF(AND(C172&gt;0,R172=""),"   * No olvide digitar la variable Migrantes. Digite Cero si no tiene.",IF(R172&gt;C172," *  La variable Migrantes No puede ser mayor al Total.",""))</f>
        <v/>
      </c>
      <c r="CO172" s="69">
        <f>IF(AND(C172&gt;0,Q172=""),1,IF(Q172&gt;C172,1,0))</f>
        <v>0</v>
      </c>
      <c r="CP172" s="69">
        <f>IF(AND(C172&gt;0,R172=""),1,IF(R172&gt;C172,1,0))</f>
        <v>0</v>
      </c>
    </row>
    <row r="173" spans="1:94" x14ac:dyDescent="0.25">
      <c r="A173" s="3307"/>
      <c r="B173" s="75" t="s">
        <v>190</v>
      </c>
      <c r="C173" s="317">
        <f>SUM(D173:E173)</f>
        <v>0</v>
      </c>
      <c r="D173" s="318">
        <f t="shared" si="106"/>
        <v>0</v>
      </c>
      <c r="E173" s="319">
        <f t="shared" si="106"/>
        <v>0</v>
      </c>
      <c r="F173" s="22"/>
      <c r="G173" s="28"/>
      <c r="H173" s="22"/>
      <c r="I173" s="28"/>
      <c r="J173" s="22"/>
      <c r="K173" s="28"/>
      <c r="L173" s="22"/>
      <c r="M173" s="216"/>
      <c r="N173" s="27"/>
      <c r="O173" s="24"/>
      <c r="P173" s="213"/>
      <c r="Q173" s="27"/>
      <c r="R173" s="28"/>
      <c r="S173" t="str">
        <f>CA173&amp;CB173&amp;CC173</f>
        <v/>
      </c>
      <c r="CA173" s="18" t="str">
        <f>IF(AND(C173&gt;0,Q173=""),"   * No olvide digitar la variable Pueblos originarios. Digite Cero si no tiene.",IF(Q173&gt;C173," *  La variable Pueblos originarios No puede ser mayor al Total.",""))</f>
        <v/>
      </c>
      <c r="CB173" s="18" t="str">
        <f>IF(AND(C173&gt;0,R173=""),"   * No olvide digitar la variable Migrantes. Digite Cero si no tiene.",IF(R173&gt;C173," *  La variable Migrantes No puede ser mayor al Total.",""))</f>
        <v/>
      </c>
      <c r="CO173" s="69">
        <f>IF(AND(C173&gt;0,Q173=""),1,IF(Q173&gt;C173,1,0))</f>
        <v>0</v>
      </c>
      <c r="CP173" s="69">
        <f>IF(AND(C173&gt;0,R173=""),1,IF(R173&gt;C173,1,0))</f>
        <v>0</v>
      </c>
    </row>
    <row r="174" spans="1:94" x14ac:dyDescent="0.25">
      <c r="A174" s="3468"/>
      <c r="B174" s="296" t="s">
        <v>191</v>
      </c>
      <c r="C174" s="320">
        <f>SUM(D174:E174)</f>
        <v>0</v>
      </c>
      <c r="D174" s="321">
        <f t="shared" si="106"/>
        <v>0</v>
      </c>
      <c r="E174" s="322">
        <f t="shared" si="106"/>
        <v>0</v>
      </c>
      <c r="F174" s="49"/>
      <c r="G174" s="52"/>
      <c r="H174" s="49"/>
      <c r="I174" s="52"/>
      <c r="J174" s="49"/>
      <c r="K174" s="52"/>
      <c r="L174" s="49"/>
      <c r="M174" s="323"/>
      <c r="N174" s="254"/>
      <c r="O174" s="265"/>
      <c r="P174" s="264"/>
      <c r="Q174" s="254"/>
      <c r="R174" s="52"/>
      <c r="S174" t="str">
        <f>CA174&amp;CB174&amp;CC174</f>
        <v/>
      </c>
      <c r="CA174" s="18" t="str">
        <f>IF(AND(C174&gt;0,Q174=""),"   * No olvide digitar la variable Pueblos originarios. Digite Cero si no tiene.",IF(Q174&gt;C174," *  La variable Pueblos originarios No puede ser mayor al Total.",""))</f>
        <v/>
      </c>
      <c r="CB174" s="18" t="str">
        <f>IF(AND(C174&gt;0,R174=""),"   * No olvide digitar la variable Migrantes. Digite Cero si no tiene.",IF(R174&gt;C174," *  La variable Migrantes No puede ser mayor al Total.",""))</f>
        <v/>
      </c>
      <c r="CO174" s="69">
        <f>IF(AND(C174&gt;0,Q174=""),1,IF(Q174&gt;C174,1,0))</f>
        <v>0</v>
      </c>
      <c r="CP174" s="69">
        <f>IF(AND(C174&gt;0,R174=""),1,IF(R174&gt;C174,1,0))</f>
        <v>0</v>
      </c>
    </row>
    <row r="175" spans="1:94" x14ac:dyDescent="0.25">
      <c r="A175" s="3531" t="s">
        <v>186</v>
      </c>
      <c r="B175" s="3533"/>
      <c r="C175" s="1156">
        <f>SUM(C171:C174)</f>
        <v>0</v>
      </c>
      <c r="D175" s="1157">
        <f>SUM(D171:D174)</f>
        <v>0</v>
      </c>
      <c r="E175" s="1158">
        <f>SUM(E171:E174)</f>
        <v>0</v>
      </c>
      <c r="F175" s="1156">
        <f>SUM(F171:F174)</f>
        <v>0</v>
      </c>
      <c r="G175" s="1158">
        <f t="shared" ref="G175:P175" si="107">SUM(G171:G174)</f>
        <v>0</v>
      </c>
      <c r="H175" s="1156">
        <f t="shared" si="107"/>
        <v>0</v>
      </c>
      <c r="I175" s="1158">
        <f t="shared" si="107"/>
        <v>0</v>
      </c>
      <c r="J175" s="1156">
        <f t="shared" si="107"/>
        <v>0</v>
      </c>
      <c r="K175" s="1158">
        <f t="shared" si="107"/>
        <v>0</v>
      </c>
      <c r="L175" s="1156">
        <f t="shared" si="107"/>
        <v>0</v>
      </c>
      <c r="M175" s="1159">
        <f t="shared" si="107"/>
        <v>0</v>
      </c>
      <c r="N175" s="1160">
        <f t="shared" si="107"/>
        <v>0</v>
      </c>
      <c r="O175" s="1157">
        <f t="shared" si="107"/>
        <v>0</v>
      </c>
      <c r="P175" s="1161">
        <f t="shared" si="107"/>
        <v>0</v>
      </c>
      <c r="Q175" s="1160">
        <f>SUM(Q171:Q174)</f>
        <v>0</v>
      </c>
      <c r="R175" s="1158">
        <f>SUM(R171:R174)</f>
        <v>0</v>
      </c>
    </row>
    <row r="176" spans="1:94" x14ac:dyDescent="0.25">
      <c r="A176" s="3531" t="s">
        <v>192</v>
      </c>
      <c r="B176" s="3531"/>
      <c r="C176" s="334">
        <f>SUM(C170+C175)</f>
        <v>0</v>
      </c>
      <c r="D176" s="335">
        <f t="shared" ref="D176:P176" si="108">SUM(D170+D175)</f>
        <v>0</v>
      </c>
      <c r="E176" s="1045">
        <f t="shared" si="108"/>
        <v>0</v>
      </c>
      <c r="F176" s="334">
        <f t="shared" si="108"/>
        <v>0</v>
      </c>
      <c r="G176" s="1045">
        <f t="shared" si="108"/>
        <v>0</v>
      </c>
      <c r="H176" s="334">
        <f t="shared" si="108"/>
        <v>0</v>
      </c>
      <c r="I176" s="1045">
        <f t="shared" si="108"/>
        <v>0</v>
      </c>
      <c r="J176" s="334">
        <f t="shared" si="108"/>
        <v>0</v>
      </c>
      <c r="K176" s="1045">
        <f t="shared" si="108"/>
        <v>0</v>
      </c>
      <c r="L176" s="334">
        <f t="shared" si="108"/>
        <v>0</v>
      </c>
      <c r="M176" s="651">
        <f t="shared" si="108"/>
        <v>0</v>
      </c>
      <c r="N176" s="338">
        <f t="shared" si="108"/>
        <v>0</v>
      </c>
      <c r="O176" s="335">
        <f t="shared" si="108"/>
        <v>0</v>
      </c>
      <c r="P176" s="1067">
        <f t="shared" si="108"/>
        <v>0</v>
      </c>
      <c r="Q176" s="338">
        <f>SUM(Q170+Q175)</f>
        <v>0</v>
      </c>
      <c r="R176" s="1045">
        <f>SUM(R170+R175)</f>
        <v>0</v>
      </c>
    </row>
    <row r="177" spans="1:94" s="56" customFormat="1" ht="12" x14ac:dyDescent="0.2">
      <c r="A177" s="657" t="s">
        <v>194</v>
      </c>
      <c r="B177" s="657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</row>
    <row r="178" spans="1:94" ht="15" customHeight="1" x14ac:dyDescent="0.25">
      <c r="A178" s="3532" t="s">
        <v>3</v>
      </c>
      <c r="B178" s="2987"/>
      <c r="C178" s="3540" t="s">
        <v>91</v>
      </c>
      <c r="D178" s="3540"/>
      <c r="E178" s="3541"/>
      <c r="F178" s="3542" t="s">
        <v>62</v>
      </c>
      <c r="G178" s="3541"/>
      <c r="H178" s="3542" t="s">
        <v>63</v>
      </c>
      <c r="I178" s="3541"/>
      <c r="J178" s="3542" t="s">
        <v>148</v>
      </c>
      <c r="K178" s="3541"/>
      <c r="L178" s="3542" t="s">
        <v>149</v>
      </c>
      <c r="M178" s="3541"/>
      <c r="N178" s="3542" t="s">
        <v>150</v>
      </c>
      <c r="O178" s="3543"/>
      <c r="P178" s="3538" t="s">
        <v>12</v>
      </c>
      <c r="Q178" s="2987" t="s">
        <v>13</v>
      </c>
    </row>
    <row r="179" spans="1:94" x14ac:dyDescent="0.25">
      <c r="A179" s="3471"/>
      <c r="B179" s="3440"/>
      <c r="C179" s="1162" t="s">
        <v>120</v>
      </c>
      <c r="D179" s="1163" t="s">
        <v>79</v>
      </c>
      <c r="E179" s="1164" t="s">
        <v>121</v>
      </c>
      <c r="F179" s="1162" t="s">
        <v>79</v>
      </c>
      <c r="G179" s="1164" t="s">
        <v>121</v>
      </c>
      <c r="H179" s="1162" t="s">
        <v>79</v>
      </c>
      <c r="I179" s="1164" t="s">
        <v>121</v>
      </c>
      <c r="J179" s="1162" t="s">
        <v>79</v>
      </c>
      <c r="K179" s="1164" t="s">
        <v>121</v>
      </c>
      <c r="L179" s="1162" t="s">
        <v>79</v>
      </c>
      <c r="M179" s="1164" t="s">
        <v>121</v>
      </c>
      <c r="N179" s="1162" t="s">
        <v>79</v>
      </c>
      <c r="O179" s="1165" t="s">
        <v>121</v>
      </c>
      <c r="P179" s="3001"/>
      <c r="Q179" s="3440"/>
    </row>
    <row r="180" spans="1:94" x14ac:dyDescent="0.25">
      <c r="A180" s="3534" t="s">
        <v>195</v>
      </c>
      <c r="B180" s="1148" t="s">
        <v>183</v>
      </c>
      <c r="C180" s="1166">
        <f>SUM(D180+E180)</f>
        <v>0</v>
      </c>
      <c r="D180" s="700">
        <f>SUM(F180+H180+J180+L180+N180)</f>
        <v>0</v>
      </c>
      <c r="E180" s="1167">
        <f>SUM(G180+I180+K180+M180+O180)</f>
        <v>0</v>
      </c>
      <c r="F180" s="1151"/>
      <c r="G180" s="1152"/>
      <c r="H180" s="1151"/>
      <c r="I180" s="1152"/>
      <c r="J180" s="1151"/>
      <c r="K180" s="1152"/>
      <c r="L180" s="1151"/>
      <c r="M180" s="1152"/>
      <c r="N180" s="1151"/>
      <c r="O180" s="701"/>
      <c r="P180" s="1154"/>
      <c r="Q180" s="1152"/>
      <c r="R180" t="str">
        <f>CA180&amp;CB180</f>
        <v/>
      </c>
      <c r="CA180" s="18" t="str">
        <f>IF(AND(C180&gt;0,P180="")," * No olvide digitar la variable Pueblos originarios. Digite Cero si no tiene.",IF(P180&gt;C180," * La variable Pueblos originarios No puede ser mayor al Total.",""))</f>
        <v/>
      </c>
      <c r="CB180" s="18" t="str">
        <f>IF(AND(C180&gt;0,Q180="")," * No olvide digitar la variable Migrantes. Digite Cero si no tiene.",IF(Q180&gt;C180," * La variable Migrantes No puede ser mayor al Total.",""))</f>
        <v/>
      </c>
      <c r="CO180" s="69">
        <f>IF(AND(C180&gt;0,P180=""),1,IF(P180&gt;C180,1,0))</f>
        <v>0</v>
      </c>
      <c r="CP180" s="69">
        <f>IF(AND(C180&gt;0,Q180=""),1,IF(Q180&gt;C180,1,0))</f>
        <v>0</v>
      </c>
    </row>
    <row r="181" spans="1:94" x14ac:dyDescent="0.25">
      <c r="A181" s="3307"/>
      <c r="B181" s="75" t="s">
        <v>184</v>
      </c>
      <c r="C181" s="210">
        <f>SUM(D181+E181)</f>
        <v>0</v>
      </c>
      <c r="D181" s="252">
        <f>SUM(H181+J181+L181+N181)</f>
        <v>0</v>
      </c>
      <c r="E181" s="287">
        <f>SUM(I181+K181+M181+O181)</f>
        <v>0</v>
      </c>
      <c r="F181" s="345"/>
      <c r="G181" s="346"/>
      <c r="H181" s="45"/>
      <c r="I181" s="48"/>
      <c r="J181" s="45"/>
      <c r="K181" s="48"/>
      <c r="L181" s="45"/>
      <c r="M181" s="48"/>
      <c r="N181" s="45"/>
      <c r="O181" s="46"/>
      <c r="P181" s="105"/>
      <c r="Q181" s="48"/>
      <c r="R181" t="str">
        <f>CA181&amp;CB181</f>
        <v/>
      </c>
      <c r="CA181" s="18" t="str">
        <f>IF(AND(C181&gt;0,P181=""),"   * No olvide digitar la variable Pueblos originarios. Digite Cero si no tiene.",IF(P181&gt;C181," *  La variable Pueblos originarios No puede ser mayor al Total.",""))</f>
        <v/>
      </c>
      <c r="CB181" s="18" t="str">
        <f t="shared" ref="CB181:CB182" si="109">IF(AND(C181&gt;0,Q181="")," * No olvide digitar la variable Migrantes. Digite Cero si no tiene.",IF(Q181&gt;C181," * La variable Migrantes No puede ser mayor al Total.",""))</f>
        <v/>
      </c>
      <c r="CO181" s="69">
        <f>IF(AND(C181&gt;0,P181=""),1,IF(P181&gt;C181,1,0))</f>
        <v>0</v>
      </c>
      <c r="CP181" s="69">
        <f>IF(AND(C181&gt;0,Q181=""),1,IF(Q181&gt;C181,1,0))</f>
        <v>0</v>
      </c>
    </row>
    <row r="182" spans="1:94" x14ac:dyDescent="0.25">
      <c r="A182" s="3307"/>
      <c r="B182" s="296" t="s">
        <v>185</v>
      </c>
      <c r="C182" s="266">
        <f>SUM(D182+E182)</f>
        <v>0</v>
      </c>
      <c r="D182" s="267">
        <f>SUM(H182+J182+L182+N182)</f>
        <v>0</v>
      </c>
      <c r="E182" s="271">
        <f>SUM(I182+K182+M182+O182)</f>
        <v>0</v>
      </c>
      <c r="F182" s="347"/>
      <c r="G182" s="348"/>
      <c r="H182" s="30"/>
      <c r="I182" s="37"/>
      <c r="J182" s="30"/>
      <c r="K182" s="37"/>
      <c r="L182" s="30"/>
      <c r="M182" s="37"/>
      <c r="N182" s="30"/>
      <c r="O182" s="34"/>
      <c r="P182" s="35"/>
      <c r="Q182" s="37"/>
      <c r="R182" t="str">
        <f>CA182&amp;CB182</f>
        <v/>
      </c>
      <c r="CA182" s="18" t="str">
        <f>IF(AND(C182&gt;0,P182=""),"   * No olvide digitar la variable Pueblos originarios. Digite Cero si no tiene.",IF(P182&gt;C182," *  La variable Pueblos originarios No puede ser mayor al Total.",""))</f>
        <v/>
      </c>
      <c r="CB182" s="18" t="str">
        <f t="shared" si="109"/>
        <v/>
      </c>
      <c r="CO182" s="69">
        <f>IF(AND(C182&gt;0,P182=""),1,IF(P182&gt;C182,1,0))</f>
        <v>0</v>
      </c>
      <c r="CP182" s="69">
        <f>IF(AND(C182&gt;0,Q182=""),1,IF(Q182&gt;C182,1,0))</f>
        <v>0</v>
      </c>
    </row>
    <row r="183" spans="1:94" x14ac:dyDescent="0.25">
      <c r="A183" s="3468"/>
      <c r="B183" s="1168" t="s">
        <v>171</v>
      </c>
      <c r="C183" s="217">
        <f>SUM(C180:C182)</f>
        <v>0</v>
      </c>
      <c r="D183" s="272">
        <f>SUM(D180:D182)</f>
        <v>0</v>
      </c>
      <c r="E183" s="1047">
        <f>SUM(E180:E182)</f>
        <v>0</v>
      </c>
      <c r="F183" s="217">
        <f>SUM(F180:F182)</f>
        <v>0</v>
      </c>
      <c r="G183" s="1047">
        <f t="shared" ref="G183:O183" si="110">SUM(G180:G182)</f>
        <v>0</v>
      </c>
      <c r="H183" s="217">
        <f t="shared" si="110"/>
        <v>0</v>
      </c>
      <c r="I183" s="1047">
        <f t="shared" si="110"/>
        <v>0</v>
      </c>
      <c r="J183" s="217">
        <f t="shared" si="110"/>
        <v>0</v>
      </c>
      <c r="K183" s="1047">
        <f t="shared" si="110"/>
        <v>0</v>
      </c>
      <c r="L183" s="217">
        <f t="shared" si="110"/>
        <v>0</v>
      </c>
      <c r="M183" s="1047">
        <f t="shared" si="110"/>
        <v>0</v>
      </c>
      <c r="N183" s="217">
        <f t="shared" si="110"/>
        <v>0</v>
      </c>
      <c r="O183" s="350">
        <f t="shared" si="110"/>
        <v>0</v>
      </c>
      <c r="P183" s="298">
        <f>SUM(P180:P182)</f>
        <v>0</v>
      </c>
      <c r="Q183" s="1047">
        <f>SUM(Q180:Q182)</f>
        <v>0</v>
      </c>
    </row>
    <row r="184" spans="1:94" x14ac:dyDescent="0.25">
      <c r="A184" s="3307" t="s">
        <v>196</v>
      </c>
      <c r="B184" s="101" t="s">
        <v>197</v>
      </c>
      <c r="C184" s="249">
        <f>SUM(D184+E184)</f>
        <v>0</v>
      </c>
      <c r="D184" s="250">
        <f>SUM(F184+H184+J184+L184+N184)</f>
        <v>0</v>
      </c>
      <c r="E184" s="295">
        <f>SUM(G184+I184+K184+M184+O184)</f>
        <v>0</v>
      </c>
      <c r="F184" s="351"/>
      <c r="G184" s="352"/>
      <c r="H184" s="353"/>
      <c r="I184" s="352"/>
      <c r="J184" s="45"/>
      <c r="K184" s="48"/>
      <c r="L184" s="45"/>
      <c r="M184" s="48"/>
      <c r="N184" s="702"/>
      <c r="O184" s="46"/>
      <c r="P184" s="84"/>
      <c r="Q184" s="48"/>
      <c r="R184" t="str">
        <f>CA184&amp;CB184</f>
        <v/>
      </c>
      <c r="CA184" s="18" t="str">
        <f>IF(AND(C184&gt;0,P184="")," * No olvide digitar la variable Pueblos originarios. Digite Cero si no tiene.",IF(P184&gt;C184," * La variable Pueblos originarios No puede ser mayor al Total.",""))</f>
        <v/>
      </c>
      <c r="CB184" s="18" t="str">
        <f>IF(AND(C184&gt;0,Q184=""),"   No olvide digitar la variable Migrantes. Digite Cero si no tiene.",IF(Q184&gt;C184," * La variable Migrantes No puede ser mayor al Total.",""))</f>
        <v/>
      </c>
      <c r="CO184" s="69">
        <f>IF(AND(C184&gt;0,P184=""),1,IF(P184&gt;C184,1,0))</f>
        <v>0</v>
      </c>
      <c r="CP184" s="69">
        <f>IF(AND(C184&gt;0,Q184=""),1,IF(Q184&gt;C184,1,0))</f>
        <v>0</v>
      </c>
    </row>
    <row r="185" spans="1:94" x14ac:dyDescent="0.25">
      <c r="A185" s="3307"/>
      <c r="B185" s="75" t="s">
        <v>164</v>
      </c>
      <c r="C185" s="355">
        <f>SUM(D185+E185)</f>
        <v>0</v>
      </c>
      <c r="D185" s="331">
        <f t="shared" ref="D185:E187" si="111">SUM(F185+H185+J185+L185+N185)</f>
        <v>0</v>
      </c>
      <c r="E185" s="332">
        <f t="shared" si="111"/>
        <v>0</v>
      </c>
      <c r="F185" s="45"/>
      <c r="G185" s="48"/>
      <c r="H185" s="22"/>
      <c r="I185" s="48"/>
      <c r="J185" s="22"/>
      <c r="K185" s="48"/>
      <c r="L185" s="45"/>
      <c r="M185" s="48"/>
      <c r="N185" s="22"/>
      <c r="O185" s="46"/>
      <c r="P185" s="27"/>
      <c r="Q185" s="48"/>
      <c r="R185" t="str">
        <f>CA185&amp;CB185</f>
        <v/>
      </c>
      <c r="CA185" s="18" t="str">
        <f t="shared" ref="CA185:CA187" si="112">IF(AND(C185&gt;0,P185="")," * No olvide digitar la variable Pueblos originarios. Digite Cero si no tiene.",IF(P185&gt;C185," * La variable Pueblos originarios No puede ser mayor al Total.",""))</f>
        <v/>
      </c>
      <c r="CB185" s="18" t="str">
        <f t="shared" ref="CB185:CB187" si="113">IF(AND(C185&gt;0,Q185=""),"   No olvide digitar la variable Migrantes. Digite Cero si no tiene.",IF(Q185&gt;C185," * La variable Migrantes No puede ser mayor al Total.",""))</f>
        <v/>
      </c>
      <c r="CO185" s="69">
        <f>IF(AND(C185&gt;0,P185=""),1,IF(P185&gt;C185,1,0))</f>
        <v>0</v>
      </c>
      <c r="CP185" s="69">
        <f>IF(AND(C185&gt;0,Q185=""),1,IF(Q185&gt;C185,1,0))</f>
        <v>0</v>
      </c>
    </row>
    <row r="186" spans="1:94" x14ac:dyDescent="0.25">
      <c r="A186" s="3307"/>
      <c r="B186" s="75" t="s">
        <v>165</v>
      </c>
      <c r="C186" s="317">
        <f>SUM(D186+E186)</f>
        <v>0</v>
      </c>
      <c r="D186" s="318">
        <f t="shared" si="111"/>
        <v>0</v>
      </c>
      <c r="E186" s="319">
        <f t="shared" si="111"/>
        <v>0</v>
      </c>
      <c r="F186" s="22"/>
      <c r="G186" s="28"/>
      <c r="H186" s="22"/>
      <c r="I186" s="28"/>
      <c r="J186" s="22"/>
      <c r="K186" s="28"/>
      <c r="L186" s="22"/>
      <c r="M186" s="28"/>
      <c r="N186" s="22"/>
      <c r="O186" s="26"/>
      <c r="P186" s="27"/>
      <c r="Q186" s="28"/>
      <c r="R186" t="str">
        <f>CA186&amp;CB186</f>
        <v/>
      </c>
      <c r="CA186" s="18" t="str">
        <f t="shared" si="112"/>
        <v/>
      </c>
      <c r="CB186" s="18" t="str">
        <f t="shared" si="113"/>
        <v/>
      </c>
      <c r="CO186" s="69">
        <f>IF(AND(C186&gt;0,P186=""),1,IF(P186&gt;C186,1,0))</f>
        <v>0</v>
      </c>
      <c r="CP186" s="69">
        <f>IF(AND(C186&gt;0,Q186=""),1,IF(Q186&gt;C186,1,0))</f>
        <v>0</v>
      </c>
    </row>
    <row r="187" spans="1:94" x14ac:dyDescent="0.25">
      <c r="A187" s="3468"/>
      <c r="B187" s="70" t="s">
        <v>166</v>
      </c>
      <c r="C187" s="356">
        <f>SUM(D187+E187)</f>
        <v>0</v>
      </c>
      <c r="D187" s="357">
        <f t="shared" si="111"/>
        <v>0</v>
      </c>
      <c r="E187" s="358">
        <f t="shared" si="111"/>
        <v>0</v>
      </c>
      <c r="F187" s="30"/>
      <c r="G187" s="37"/>
      <c r="H187" s="30"/>
      <c r="I187" s="37"/>
      <c r="J187" s="30"/>
      <c r="K187" s="37"/>
      <c r="L187" s="30"/>
      <c r="M187" s="37"/>
      <c r="N187" s="30"/>
      <c r="O187" s="34"/>
      <c r="P187" s="35"/>
      <c r="Q187" s="37"/>
      <c r="R187" t="str">
        <f>CA187&amp;CB187</f>
        <v/>
      </c>
      <c r="CA187" s="18" t="str">
        <f t="shared" si="112"/>
        <v/>
      </c>
      <c r="CB187" s="18" t="str">
        <f t="shared" si="113"/>
        <v/>
      </c>
      <c r="CO187" s="69">
        <f>IF(AND(C187&gt;0,P187=""),1,IF(P187&gt;C187,1,0))</f>
        <v>0</v>
      </c>
      <c r="CP187" s="69">
        <f>IF(AND(C187&gt;0,Q187=""),1,IF(Q187&gt;C187,1,0))</f>
        <v>0</v>
      </c>
    </row>
    <row r="188" spans="1:94" x14ac:dyDescent="0.25">
      <c r="A188" s="359" t="s">
        <v>198</v>
      </c>
      <c r="B188" s="359"/>
      <c r="C188" s="360"/>
      <c r="D188" s="360"/>
      <c r="E188" s="360"/>
      <c r="F188" s="360"/>
      <c r="G188" s="360"/>
      <c r="H188" s="360"/>
    </row>
    <row r="189" spans="1:94" x14ac:dyDescent="0.25">
      <c r="A189" s="359" t="s">
        <v>199</v>
      </c>
      <c r="B189" s="359"/>
      <c r="C189" s="360"/>
      <c r="D189" s="360"/>
      <c r="E189" s="360"/>
      <c r="F189" s="360"/>
      <c r="G189" s="360"/>
      <c r="H189" s="360"/>
    </row>
    <row r="190" spans="1:94" s="56" customFormat="1" ht="12" x14ac:dyDescent="0.2">
      <c r="A190" s="657" t="s">
        <v>200</v>
      </c>
      <c r="B190" s="657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361"/>
      <c r="AV190" s="361"/>
      <c r="AW190" s="361"/>
    </row>
    <row r="191" spans="1:94" ht="15" customHeight="1" x14ac:dyDescent="0.25">
      <c r="A191" s="3532" t="s">
        <v>201</v>
      </c>
      <c r="B191" s="2987"/>
      <c r="C191" s="3539" t="s">
        <v>91</v>
      </c>
      <c r="D191" s="3539"/>
      <c r="E191" s="3539"/>
      <c r="F191" s="3539" t="s">
        <v>202</v>
      </c>
      <c r="G191" s="3539"/>
      <c r="H191" s="3539" t="s">
        <v>203</v>
      </c>
      <c r="I191" s="3539"/>
      <c r="J191" s="3539" t="s">
        <v>204</v>
      </c>
      <c r="K191" s="3539"/>
      <c r="L191" s="3539" t="s">
        <v>16</v>
      </c>
      <c r="M191" s="3539"/>
      <c r="N191" s="3535" t="s">
        <v>17</v>
      </c>
      <c r="O191" s="3536"/>
      <c r="P191" s="3537" t="s">
        <v>18</v>
      </c>
      <c r="Q191" s="3537"/>
      <c r="R191" s="3537" t="s">
        <v>19</v>
      </c>
      <c r="S191" s="3537"/>
      <c r="T191" s="3537" t="s">
        <v>20</v>
      </c>
      <c r="U191" s="3537"/>
      <c r="V191" s="3537" t="s">
        <v>21</v>
      </c>
      <c r="W191" s="3537"/>
      <c r="X191" s="3537" t="s">
        <v>22</v>
      </c>
      <c r="Y191" s="3537"/>
      <c r="Z191" s="3537" t="s">
        <v>23</v>
      </c>
      <c r="AA191" s="3537"/>
      <c r="AB191" s="3537" t="s">
        <v>61</v>
      </c>
      <c r="AC191" s="3537"/>
      <c r="AD191" s="3537" t="s">
        <v>62</v>
      </c>
      <c r="AE191" s="3537"/>
      <c r="AF191" s="3537" t="s">
        <v>63</v>
      </c>
      <c r="AG191" s="3537"/>
      <c r="AH191" s="3537" t="s">
        <v>148</v>
      </c>
      <c r="AI191" s="3537"/>
      <c r="AJ191" s="3537" t="s">
        <v>149</v>
      </c>
      <c r="AK191" s="3537"/>
      <c r="AL191" s="3537" t="s">
        <v>150</v>
      </c>
      <c r="AM191" s="3542"/>
      <c r="AN191" s="3551" t="s">
        <v>205</v>
      </c>
      <c r="AO191" s="3552" t="s">
        <v>206</v>
      </c>
      <c r="AP191" s="3542" t="s">
        <v>12</v>
      </c>
      <c r="AQ191" s="3541"/>
      <c r="AR191" s="3553" t="s">
        <v>207</v>
      </c>
      <c r="AS191" s="2987" t="s">
        <v>208</v>
      </c>
      <c r="AT191" s="3542" t="s">
        <v>13</v>
      </c>
      <c r="AU191" s="3541"/>
      <c r="AV191" s="3535" t="s">
        <v>209</v>
      </c>
      <c r="AW191" s="3536" t="s">
        <v>210</v>
      </c>
      <c r="AX191" s="3546" t="s">
        <v>211</v>
      </c>
    </row>
    <row r="192" spans="1:94" x14ac:dyDescent="0.25">
      <c r="A192" s="3471"/>
      <c r="B192" s="3440"/>
      <c r="C192" s="1169" t="s">
        <v>120</v>
      </c>
      <c r="D192" s="1170" t="s">
        <v>79</v>
      </c>
      <c r="E192" s="1050" t="s">
        <v>121</v>
      </c>
      <c r="F192" s="1169" t="s">
        <v>79</v>
      </c>
      <c r="G192" s="1050" t="s">
        <v>121</v>
      </c>
      <c r="H192" s="1169" t="s">
        <v>79</v>
      </c>
      <c r="I192" s="1050" t="s">
        <v>121</v>
      </c>
      <c r="J192" s="1169" t="s">
        <v>79</v>
      </c>
      <c r="K192" s="1050" t="s">
        <v>121</v>
      </c>
      <c r="L192" s="1169" t="s">
        <v>79</v>
      </c>
      <c r="M192" s="1050" t="s">
        <v>121</v>
      </c>
      <c r="N192" s="1169" t="s">
        <v>79</v>
      </c>
      <c r="O192" s="1050" t="s">
        <v>121</v>
      </c>
      <c r="P192" s="1169" t="s">
        <v>79</v>
      </c>
      <c r="Q192" s="1050" t="s">
        <v>121</v>
      </c>
      <c r="R192" s="1169" t="s">
        <v>79</v>
      </c>
      <c r="S192" s="1050" t="s">
        <v>121</v>
      </c>
      <c r="T192" s="1169" t="s">
        <v>79</v>
      </c>
      <c r="U192" s="1050" t="s">
        <v>121</v>
      </c>
      <c r="V192" s="1169" t="s">
        <v>79</v>
      </c>
      <c r="W192" s="1050" t="s">
        <v>121</v>
      </c>
      <c r="X192" s="1169" t="s">
        <v>79</v>
      </c>
      <c r="Y192" s="1050" t="s">
        <v>121</v>
      </c>
      <c r="Z192" s="1169" t="s">
        <v>79</v>
      </c>
      <c r="AA192" s="1050" t="s">
        <v>121</v>
      </c>
      <c r="AB192" s="1169" t="s">
        <v>79</v>
      </c>
      <c r="AC192" s="1050" t="s">
        <v>121</v>
      </c>
      <c r="AD192" s="1169" t="s">
        <v>79</v>
      </c>
      <c r="AE192" s="1050" t="s">
        <v>121</v>
      </c>
      <c r="AF192" s="1169" t="s">
        <v>79</v>
      </c>
      <c r="AG192" s="1050" t="s">
        <v>121</v>
      </c>
      <c r="AH192" s="1169" t="s">
        <v>79</v>
      </c>
      <c r="AI192" s="1050" t="s">
        <v>121</v>
      </c>
      <c r="AJ192" s="1169" t="s">
        <v>79</v>
      </c>
      <c r="AK192" s="1050" t="s">
        <v>121</v>
      </c>
      <c r="AL192" s="1169" t="s">
        <v>79</v>
      </c>
      <c r="AM192" s="652" t="s">
        <v>121</v>
      </c>
      <c r="AN192" s="3172"/>
      <c r="AO192" s="3174"/>
      <c r="AP192" s="1169" t="s">
        <v>79</v>
      </c>
      <c r="AQ192" s="1050" t="s">
        <v>121</v>
      </c>
      <c r="AR192" s="3019"/>
      <c r="AS192" s="3440"/>
      <c r="AT192" s="1169" t="s">
        <v>79</v>
      </c>
      <c r="AU192" s="1050" t="s">
        <v>121</v>
      </c>
      <c r="AV192" s="1051" t="s">
        <v>212</v>
      </c>
      <c r="AW192" s="1044" t="s">
        <v>213</v>
      </c>
      <c r="AX192" s="3445"/>
    </row>
    <row r="193" spans="1:103" s="56" customFormat="1" ht="12" x14ac:dyDescent="0.2">
      <c r="A193" s="3547" t="s">
        <v>214</v>
      </c>
      <c r="B193" s="3548"/>
      <c r="C193" s="1171">
        <f>SUM(D193+E193)</f>
        <v>14</v>
      </c>
      <c r="D193" s="1172">
        <f>SUM(F193+H193+J193+L193+N193+P193+R193+T193+V193+X193+Z193+AB193+AD193+AF193+AH193+AJ193+AL193)</f>
        <v>3</v>
      </c>
      <c r="E193" s="369">
        <f>SUM(G193+I193+K193+M193+O193+Q193+S193+U193+W193+Y193+AA193+AC193+AE193+AG193+AI193+AK193+AM193)</f>
        <v>11</v>
      </c>
      <c r="F193" s="1173">
        <v>0</v>
      </c>
      <c r="G193" s="85">
        <v>0</v>
      </c>
      <c r="H193" s="1173">
        <v>0</v>
      </c>
      <c r="I193" s="85">
        <v>0</v>
      </c>
      <c r="J193" s="1173">
        <v>0</v>
      </c>
      <c r="K193" s="85">
        <v>0</v>
      </c>
      <c r="L193" s="1173">
        <v>0</v>
      </c>
      <c r="M193" s="85">
        <v>0</v>
      </c>
      <c r="N193" s="1173">
        <v>1</v>
      </c>
      <c r="O193" s="85">
        <v>1</v>
      </c>
      <c r="P193" s="1173">
        <v>0</v>
      </c>
      <c r="Q193" s="85">
        <v>1</v>
      </c>
      <c r="R193" s="1173">
        <v>0</v>
      </c>
      <c r="S193" s="85">
        <v>2</v>
      </c>
      <c r="T193" s="1173">
        <v>0</v>
      </c>
      <c r="U193" s="85">
        <v>0</v>
      </c>
      <c r="V193" s="1173">
        <v>0</v>
      </c>
      <c r="W193" s="85">
        <v>1</v>
      </c>
      <c r="X193" s="1173">
        <v>0</v>
      </c>
      <c r="Y193" s="85">
        <v>1</v>
      </c>
      <c r="Z193" s="1173">
        <v>0</v>
      </c>
      <c r="AA193" s="85">
        <v>2</v>
      </c>
      <c r="AB193" s="1173">
        <v>0</v>
      </c>
      <c r="AC193" s="85">
        <v>0</v>
      </c>
      <c r="AD193" s="91">
        <v>0</v>
      </c>
      <c r="AE193" s="85">
        <v>3</v>
      </c>
      <c r="AF193" s="91">
        <v>0</v>
      </c>
      <c r="AG193" s="85">
        <v>0</v>
      </c>
      <c r="AH193" s="91">
        <v>2</v>
      </c>
      <c r="AI193" s="85">
        <v>0</v>
      </c>
      <c r="AJ193" s="91">
        <v>0</v>
      </c>
      <c r="AK193" s="85">
        <v>0</v>
      </c>
      <c r="AL193" s="91">
        <v>0</v>
      </c>
      <c r="AM193" s="353">
        <v>0</v>
      </c>
      <c r="AN193" s="1174">
        <v>0</v>
      </c>
      <c r="AO193" s="85">
        <v>0</v>
      </c>
      <c r="AP193" s="91">
        <v>0</v>
      </c>
      <c r="AQ193" s="85">
        <v>0</v>
      </c>
      <c r="AR193" s="1173">
        <v>0</v>
      </c>
      <c r="AS193" s="1175">
        <v>0</v>
      </c>
      <c r="AT193" s="1176">
        <v>0</v>
      </c>
      <c r="AU193" s="1177">
        <v>0</v>
      </c>
      <c r="AV193" s="1176">
        <v>0</v>
      </c>
      <c r="AW193" s="1177">
        <v>0</v>
      </c>
      <c r="AX193" s="1178">
        <v>0</v>
      </c>
      <c r="AY193" s="56" t="str">
        <f>CA193&amp;CB193&amp;CC193&amp;CD193&amp;CE193&amp;CF193&amp;CG193&amp;CH193&amp;CI193&amp;CJ193&amp;CK193</f>
        <v/>
      </c>
      <c r="CA193" s="18" t="str">
        <f>IF(AND(E193&gt;0,AN193=""), "* No olvide digitar la variable Gestantes. Digite Cero si no tiene.",IF(AN193&gt;E193,"  * La variable Gestantes No puede ser mayor al Total Mujeres.",""))</f>
        <v/>
      </c>
      <c r="CB193" s="18" t="str">
        <f>IF(AND(E193&gt;0,AO193=""), "* No olvide digitar la variable Madre de hijo menor de 5 años. Digite Cero si no tiene.",IF(AO193&gt;E193,"  * La variable Madre de hijo menor de 5 años No puede ser mayor al Total de Mujeres.",""))</f>
        <v/>
      </c>
      <c r="CC193" s="18" t="str">
        <f>IF(AND(D193&gt;0,OR(AP193="")), "* No olvide digitar la variable Pueblos originarios - Hombres. Digite Cero si no tiene.",IF((AP193)&gt;D193,"  * La variable Pueblos originarios - Hombres No puede ser mayor al Total Hombres.",""))</f>
        <v/>
      </c>
      <c r="CD193" s="18" t="str">
        <f>IF(AND(E193&gt;0,OR(AQ193="")), "* No olvide digitar la variable Pueblos originarios - Mujeres. Digite Cero si no tiene.",IF((AQ193)&gt;E193,"  * La variable Pueblos originarios - Mujeres No puede ser mayor al Total Mujeres.",""))</f>
        <v/>
      </c>
      <c r="CE193" s="18" t="str">
        <f>IF(AND($C193&gt;0,AR193=""), "* No olvide digitar la variable Niños, niñas, adolescentes y jóvenes SENAME. Digite Cero si no tiene.",IF(AR193&gt;$C193,"  * La variable Niños, niñas, adolescentes y jóvenes SENAME No puede ser mayor al Total.",""))</f>
        <v/>
      </c>
      <c r="CF193" s="18" t="str">
        <f>IF(AND(C193&gt;0,AS193=""), "* No olvide digitar la variable Niños, niñas, adolescentes y jóvenes Mejor Niñez. Digite Cero si no tiene.",IF(AS193&gt;C193,"  * La variable Niños, niñas, adolescentes y jóvenes Mejor Niñez No puede ser mayor al Total.",""))</f>
        <v/>
      </c>
      <c r="CG193" s="18" t="str">
        <f>IF(AND(D193&gt;0,OR(AT193="")), "* No olvide digitar la variable Migrantes - Hombres. Digite Cero si no tiene.",IF((AT193)&gt;D193,"  * La variable Migrantes - Hombres No puede ser mayor al Total Hombres.",""))</f>
        <v/>
      </c>
      <c r="CH193" s="18" t="str">
        <f>IF(AND(E193&gt;0,OR(AU193="")), "* No olvide digitar la variable Migrantes - Mujeres. Digite Cero si no tiene.",IF((AU193)&gt;E193,"  * La variable Migrantes - Mujeres No puede ser mayor al Total Mujeres.",""))</f>
        <v/>
      </c>
      <c r="CI193" s="18" t="str">
        <f>IF(AND(E193&gt;0,OR(AV193="")), "* No olvide digitar la variable Trans Masculino. Digite Cero si no tiene.",IF((AV193)&gt;E193,"  * La variable Trans Masculino No puede ser mayor al Total Mujeres.",""))</f>
        <v/>
      </c>
      <c r="CJ193" s="18" t="str">
        <f>IF(AND(D193&gt;0,OR(AW193="")), "* No olvide digitar la variable Trans Femenino. Digite Cero si no tiene.",IF((AW193)&gt;D193,"  * La variable Trans Femenino No puede ser mayor al Total Mujeres.",""))</f>
        <v/>
      </c>
      <c r="CK193" s="18" t="str">
        <f>IF(AND($C193&gt;0,AX193=""), "* No olvide digitar la variable Adolescentes derivados de Espacios Amigables. Digite Cero si no tiene.",IF(AX193&gt;$C193,"  * La variable Adolescentes derivados de Espacios Amigables No puede ser mayor al Total.",""))</f>
        <v/>
      </c>
      <c r="CO193" s="370">
        <f>IF(AND(E193&gt;0,AN193=""),1,IF(AN193&gt;E193,1,0))</f>
        <v>0</v>
      </c>
      <c r="CP193" s="370">
        <f>IF(AND(E193&gt;0,AO193=""),1,IF(AO193&gt;E193,1,0))</f>
        <v>0</v>
      </c>
      <c r="CQ193" s="370">
        <f>IF(AND(D193&gt;0,OR(AP193="")),1,IF((AP193)&gt;D193,1,0))</f>
        <v>0</v>
      </c>
      <c r="CR193" s="370">
        <f>IF(AND(E193&gt;0,OR(AQ193="")),1,IF((AQ193)&gt;E193,1,0))</f>
        <v>0</v>
      </c>
      <c r="CS193" s="370">
        <f>IF(AND(C193&gt;0,AR193=""),1,IF(AR193&gt;C193,1,0))</f>
        <v>0</v>
      </c>
      <c r="CT193" s="370">
        <f>IF(AND(C193&gt;0,AS193=""),1,IF(AS193&gt;C193,1,0))</f>
        <v>0</v>
      </c>
      <c r="CU193" s="370">
        <f>IF(AND(D193&gt;0,OR(AT193="")),1,IF((AT193)&gt;D193,1,0))</f>
        <v>0</v>
      </c>
      <c r="CV193" s="370">
        <f>IF(AND(E193&gt;0,OR(AU193="")),1,IF((AU193)&gt;E193,1,0))</f>
        <v>0</v>
      </c>
      <c r="CW193" s="370">
        <f>IF(AND(E193&gt;0,OR(AV193="")),1,IF((AV193)&gt;E193,1,0))</f>
        <v>0</v>
      </c>
      <c r="CX193" s="370">
        <f>IF(AND(D193&gt;0,OR(AW193="")),1,IF((AW193)&gt;D193,1,0))</f>
        <v>0</v>
      </c>
      <c r="CY193" s="370">
        <f>IF(AND(C193&gt;0,AX193=""),1,IF(AX193&gt;C193,1,0))</f>
        <v>0</v>
      </c>
    </row>
    <row r="194" spans="1:103" s="56" customFormat="1" ht="12" customHeight="1" x14ac:dyDescent="0.2">
      <c r="A194" s="3549" t="s">
        <v>215</v>
      </c>
      <c r="B194" s="3550"/>
      <c r="C194" s="1179"/>
      <c r="D194" s="1180"/>
      <c r="E194" s="1180"/>
      <c r="F194" s="1180"/>
      <c r="G194" s="1180"/>
      <c r="H194" s="1180"/>
      <c r="I194" s="1180"/>
      <c r="J194" s="1180"/>
      <c r="K194" s="1180"/>
      <c r="L194" s="1180"/>
      <c r="M194" s="1180"/>
      <c r="N194" s="1180"/>
      <c r="O194" s="1180"/>
      <c r="P194" s="1180"/>
      <c r="Q194" s="1180"/>
      <c r="R194" s="1180"/>
      <c r="S194" s="1180"/>
      <c r="T194" s="1180"/>
      <c r="U194" s="1180"/>
      <c r="V194" s="1180"/>
      <c r="W194" s="1180"/>
      <c r="X194" s="1180"/>
      <c r="Y194" s="1180"/>
      <c r="Z194" s="1180"/>
      <c r="AA194" s="1180"/>
      <c r="AB194" s="1180"/>
      <c r="AC194" s="1180"/>
      <c r="AD194" s="1180"/>
      <c r="AE194" s="1180"/>
      <c r="AF194" s="1180"/>
      <c r="AG194" s="1180"/>
      <c r="AH194" s="1180"/>
      <c r="AI194" s="1180"/>
      <c r="AJ194" s="1180"/>
      <c r="AK194" s="1180"/>
      <c r="AL194" s="1180"/>
      <c r="AM194" s="1180"/>
      <c r="AN194" s="1180"/>
      <c r="AO194" s="1180"/>
      <c r="AP194" s="1180"/>
      <c r="AQ194" s="1180"/>
      <c r="AR194" s="1180"/>
      <c r="AS194" s="1180"/>
      <c r="AT194" s="1180"/>
      <c r="AU194" s="1180"/>
      <c r="AV194" s="1180"/>
      <c r="AW194" s="1181"/>
      <c r="AX194" s="1182"/>
    </row>
    <row r="195" spans="1:103" s="56" customFormat="1" ht="12" x14ac:dyDescent="0.2">
      <c r="A195" s="3534" t="s">
        <v>216</v>
      </c>
      <c r="B195" s="1183" t="s">
        <v>217</v>
      </c>
      <c r="C195" s="1184">
        <f t="shared" ref="C195:C198" si="114">SUM(D195+E195)</f>
        <v>0</v>
      </c>
      <c r="D195" s="703">
        <f t="shared" ref="D195:D198" si="115">SUM(F195+H195+J195+L195+N195+P195+R195+T195+V195+X195+Z195+AB195+AD195+AF195+AH195+AJ195+AL195)</f>
        <v>0</v>
      </c>
      <c r="E195" s="1183">
        <f t="shared" ref="E195:E198" si="116">SUM(G195+I195+K195+M195+O195+Q195+S195+U195+W195+Y195+AA195+AC195+AE195+AG195+AI195+AK195+AM195)</f>
        <v>0</v>
      </c>
      <c r="F195" s="1151"/>
      <c r="G195" s="1152"/>
      <c r="H195" s="1151"/>
      <c r="I195" s="1152"/>
      <c r="J195" s="1151"/>
      <c r="K195" s="1152"/>
      <c r="L195" s="1151"/>
      <c r="M195" s="1152"/>
      <c r="N195" s="1151"/>
      <c r="O195" s="1152"/>
      <c r="P195" s="1151"/>
      <c r="Q195" s="1152"/>
      <c r="R195" s="1151"/>
      <c r="S195" s="1152"/>
      <c r="T195" s="1151"/>
      <c r="U195" s="1152"/>
      <c r="V195" s="1151"/>
      <c r="W195" s="1152"/>
      <c r="X195" s="1151"/>
      <c r="Y195" s="1152"/>
      <c r="Z195" s="1151"/>
      <c r="AA195" s="1152"/>
      <c r="AB195" s="1151"/>
      <c r="AC195" s="1152"/>
      <c r="AD195" s="1151"/>
      <c r="AE195" s="1152"/>
      <c r="AF195" s="1151"/>
      <c r="AG195" s="1152"/>
      <c r="AH195" s="1151"/>
      <c r="AI195" s="1152"/>
      <c r="AJ195" s="1151"/>
      <c r="AK195" s="1152"/>
      <c r="AL195" s="1151"/>
      <c r="AM195" s="1153"/>
      <c r="AN195" s="1154"/>
      <c r="AO195" s="1152"/>
      <c r="AP195" s="1151"/>
      <c r="AQ195" s="1152"/>
      <c r="AR195" s="1151"/>
      <c r="AS195" s="1152"/>
      <c r="AT195" s="1153"/>
      <c r="AU195" s="704"/>
      <c r="AV195" s="1153"/>
      <c r="AW195" s="704"/>
      <c r="AX195" s="1152"/>
      <c r="AY195" s="56" t="str">
        <f t="shared" ref="AY195:AY241" si="117">CA195&amp;CB195&amp;CC195&amp;CD195&amp;CE195&amp;CF195&amp;CG195&amp;CH195&amp;CI195&amp;CJ195&amp;CK195</f>
        <v/>
      </c>
      <c r="CA195" s="18" t="str">
        <f t="shared" ref="CA195:CA207" si="118">IF(AND(E195&gt;0,AN195=""), "* No olvide digitar la variable Gestantes. Digite Cero si no tiene.",IF(AN195&gt;E195,"  * La variable Gestantes No puede ser mayor al Total Mujeres.",""))</f>
        <v/>
      </c>
      <c r="CB195" s="18" t="str">
        <f t="shared" ref="CB195:CB207" si="119">IF(AND(E195&gt;0,AO195=""), "* No olvide digitar la variable Madre de hijo menor de 5 años. Digite Cero si no tiene.",IF(AO195&gt;E195,"  * La variable Madre de hijo menor de 5 años No puede ser mayor al Total de Mujeres.",""))</f>
        <v/>
      </c>
      <c r="CC195" s="18" t="str">
        <f t="shared" ref="CC195:CC207" si="120">IF(AND(D195&gt;0,OR(AP195="")), "* No olvide digitar la variable Pueblos originarios - Hombres. Digite Cero si no tiene.",IF((AP195)&gt;D195,"  * La variable Pueblos originarios - Hombres No puede ser mayor al Total Hombres.",""))</f>
        <v/>
      </c>
      <c r="CD195" s="18" t="str">
        <f t="shared" ref="CD195:CD207" si="121">IF(AND(E195&gt;0,OR(AQ195="")), "* No olvide digitar la variable Pueblos originarios - Mujeres. Digite Cero si no tiene.",IF((AQ195)&gt;E195,"  * La variable Pueblos originarios - Mujeres No puede ser mayor al Total Mujeres.",""))</f>
        <v/>
      </c>
      <c r="CE195" s="18" t="str">
        <f t="shared" ref="CE195:CE207" si="122">IF(AND($C195&gt;0,AR195=""), "* No olvide digitar la variable Niños, niñas, adolescentes y jóvenes SENAME. Digite Cero si no tiene.",IF(AR195&gt;$C195,"  * La variable Niños, niñas, adolescentes y jóvenes SENAME No puede ser mayor al Total.",""))</f>
        <v/>
      </c>
      <c r="CF195" s="18" t="str">
        <f t="shared" ref="CF195:CF207" si="123">IF(AND(C195&gt;0,AS195=""), "* No olvide digitar la variable Niños, niñas, adolescentes y jóvenes Mejor Niñez. Digite Cero si no tiene.",IF(AS195&gt;C195,"  * La variable Niños, niñas, adolescentes y jóvenes Mejor Niñez No puede ser mayor al Total.",""))</f>
        <v/>
      </c>
      <c r="CG195" s="18" t="str">
        <f>IF(AND(D195&gt;0,OR(AT195="")), "* No olvide digitar la variable Migrantes - Hombres. Digite Cero si no tiene.",IF((AT195)&gt;D195,"  * La variable Migrantes - Hombres No puede ser mayor al Total Hombres.",""))</f>
        <v/>
      </c>
      <c r="CH195" s="18" t="str">
        <f t="shared" ref="CH195:CH207" si="124">IF(AND(E195&gt;0,OR(AU195="")), "* No olvide digitar la variable Migrantes - Mujeres. Digite Cero si no tiene.",IF((AU195)&gt;E195,"  * La variable Migrantes - Mujeres No puede ser mayor al Total Mujeres.",""))</f>
        <v/>
      </c>
      <c r="CI195" s="18" t="str">
        <f>IF(AND(E195&gt;0,OR(AV195="")), "* No olvide digitar la variable Trans Masculino. Digite Cero si no tiene.",IF((AV195)&gt;E195,"  * La variable Trans Masculino No puede ser mayor al Total Mujeres.",""))</f>
        <v/>
      </c>
      <c r="CJ195" s="18" t="str">
        <f>IF(AND(D195&gt;0,OR(AW195="")), "* No olvide digitar la variable Trans Femenino. Digite Cero si no tiene.",IF((AW195)&gt;D195,"  * La variable Trans Femenino No puede ser mayor al Total Hombres.",""))</f>
        <v/>
      </c>
      <c r="CK195" s="18" t="str">
        <f t="shared" ref="CK195:CK207" si="125">IF(AND($C195&gt;0,AX195=""), "* No olvide digitar la variable Adolescentes derivados de Espacios Amigables. Digite Cero si no tiene.",IF(AX195&gt;$C195,"  * La variable Adolescentes derivados de Espacios Amigables No puede ser mayor al Total.",""))</f>
        <v/>
      </c>
      <c r="CO195" s="370">
        <f t="shared" ref="CO195:CO226" si="126">IF(AND(E195&gt;0,AN195=""),1,IF(AN195&gt;E195,1,0))</f>
        <v>0</v>
      </c>
      <c r="CP195" s="370">
        <f t="shared" ref="CP195:CP217" si="127">IF(AND(E195&gt;0,AO195=""),1,IF(AO195&gt;E195,1,0))</f>
        <v>0</v>
      </c>
      <c r="CQ195" s="370">
        <f t="shared" ref="CQ195:CR210" si="128">IF(AND(D195&gt;0,OR(AP195="")),1,IF((AP195)&gt;D195,1,0))</f>
        <v>0</v>
      </c>
      <c r="CR195" s="370">
        <f t="shared" si="128"/>
        <v>0</v>
      </c>
      <c r="CS195" s="370">
        <f t="shared" ref="CS195:CS241" si="129">IF(AND(C195&gt;0,AR195=""),1,IF(AR195&gt;C195,1,0))</f>
        <v>0</v>
      </c>
      <c r="CT195" s="370">
        <f t="shared" ref="CT195:CT241" si="130">IF(AND(C195&gt;0,AS195=""),1,IF(AS195&gt;C195,1,0))</f>
        <v>0</v>
      </c>
      <c r="CU195" s="370">
        <f t="shared" ref="CU195:CV210" si="131">IF(AND(D195&gt;0,OR(AT195="")),1,IF((AT195)&gt;D195,1,0))</f>
        <v>0</v>
      </c>
      <c r="CV195" s="370">
        <f t="shared" si="131"/>
        <v>0</v>
      </c>
      <c r="CW195" s="370">
        <f t="shared" ref="CW195:CW207" si="132">IF(AND(E195&gt;0,OR(AV195="")),1,IF((AV195)&gt;E195,1,0))</f>
        <v>0</v>
      </c>
      <c r="CX195" s="370">
        <f t="shared" ref="CX195:CX207" si="133">IF(AND(D195&gt;0,OR(AW195="")),1,IF((AW195)&gt;D195,1,0))</f>
        <v>0</v>
      </c>
      <c r="CY195" s="370">
        <f t="shared" ref="CY195:CY241" si="134">IF(AND(C195&gt;0,AX195=""),1,IF(AX195&gt;C195,1,0))</f>
        <v>0</v>
      </c>
    </row>
    <row r="196" spans="1:103" s="56" customFormat="1" ht="12" x14ac:dyDescent="0.2">
      <c r="A196" s="3468"/>
      <c r="B196" s="377" t="s">
        <v>218</v>
      </c>
      <c r="C196" s="378">
        <f t="shared" si="114"/>
        <v>0</v>
      </c>
      <c r="D196" s="379">
        <f t="shared" si="115"/>
        <v>0</v>
      </c>
      <c r="E196" s="380">
        <f t="shared" si="116"/>
        <v>0</v>
      </c>
      <c r="F196" s="45"/>
      <c r="G196" s="48"/>
      <c r="H196" s="45"/>
      <c r="I196" s="48"/>
      <c r="J196" s="45"/>
      <c r="K196" s="48"/>
      <c r="L196" s="45"/>
      <c r="M196" s="48"/>
      <c r="N196" s="45"/>
      <c r="O196" s="48"/>
      <c r="P196" s="45"/>
      <c r="Q196" s="48"/>
      <c r="R196" s="45"/>
      <c r="S196" s="48"/>
      <c r="T196" s="45"/>
      <c r="U196" s="48"/>
      <c r="V196" s="45"/>
      <c r="W196" s="48"/>
      <c r="X196" s="45"/>
      <c r="Y196" s="48"/>
      <c r="Z196" s="45"/>
      <c r="AA196" s="48"/>
      <c r="AB196" s="45"/>
      <c r="AC196" s="48"/>
      <c r="AD196" s="45"/>
      <c r="AE196" s="48"/>
      <c r="AF196" s="45"/>
      <c r="AG196" s="48"/>
      <c r="AH196" s="45"/>
      <c r="AI196" s="48"/>
      <c r="AJ196" s="45"/>
      <c r="AK196" s="48"/>
      <c r="AL196" s="45"/>
      <c r="AM196" s="333"/>
      <c r="AN196" s="105"/>
      <c r="AO196" s="48"/>
      <c r="AP196" s="45"/>
      <c r="AQ196" s="48"/>
      <c r="AR196" s="45"/>
      <c r="AS196" s="48"/>
      <c r="AT196" s="333"/>
      <c r="AU196" s="352"/>
      <c r="AV196" s="333"/>
      <c r="AW196" s="352"/>
      <c r="AX196" s="48"/>
      <c r="AY196" s="56" t="str">
        <f t="shared" si="117"/>
        <v/>
      </c>
      <c r="CA196" s="18" t="str">
        <f t="shared" si="118"/>
        <v/>
      </c>
      <c r="CB196" s="18" t="str">
        <f t="shared" si="119"/>
        <v/>
      </c>
      <c r="CC196" s="18" t="str">
        <f t="shared" si="120"/>
        <v/>
      </c>
      <c r="CD196" s="18" t="str">
        <f t="shared" si="121"/>
        <v/>
      </c>
      <c r="CE196" s="18" t="str">
        <f t="shared" si="122"/>
        <v/>
      </c>
      <c r="CF196" s="18" t="str">
        <f t="shared" si="123"/>
        <v/>
      </c>
      <c r="CG196" s="18" t="str">
        <f t="shared" ref="CG196:CG241" si="135">IF(AND(D196&gt;0,OR(AT196="")), "* No olvide digitar la variable Migrantes - Hombres. Digite Cero si no tiene.",IF((AT196)&gt;D196,"  * La variable Migrantes - Hombres No puede ser mayor al Total Hombres.",""))</f>
        <v/>
      </c>
      <c r="CH196" s="18" t="str">
        <f t="shared" si="124"/>
        <v/>
      </c>
      <c r="CI196" s="18" t="str">
        <f t="shared" ref="CI196:CI241" si="136">IF(AND(E196&gt;0,OR(AV196="")), "* No olvide digitar la variable Trans Masculino. Digite Cero si no tiene.",IF((AV196)&gt;E196,"  * La variable Trans Masculino No puede ser mayor al Total Mujeres.",""))</f>
        <v/>
      </c>
      <c r="CJ196" s="18" t="str">
        <f t="shared" ref="CJ196:CJ207" si="137">IF(AND(D196&gt;0,OR(AW196="")), "* No olvide digitar la variable Trans Femenino. Digite Cero si no tiene.",IF((AW196)&gt;D196,"  * La variable Trans Femenino No puede ser mayor al Total Hombres.",""))</f>
        <v/>
      </c>
      <c r="CK196" s="18" t="str">
        <f t="shared" si="125"/>
        <v/>
      </c>
      <c r="CO196" s="370">
        <f t="shared" si="126"/>
        <v>0</v>
      </c>
      <c r="CP196" s="370">
        <f t="shared" si="127"/>
        <v>0</v>
      </c>
      <c r="CQ196" s="370">
        <f t="shared" si="128"/>
        <v>0</v>
      </c>
      <c r="CR196" s="370">
        <f t="shared" si="128"/>
        <v>0</v>
      </c>
      <c r="CS196" s="370">
        <f t="shared" si="129"/>
        <v>0</v>
      </c>
      <c r="CT196" s="370">
        <f t="shared" si="130"/>
        <v>0</v>
      </c>
      <c r="CU196" s="370">
        <f t="shared" si="131"/>
        <v>0</v>
      </c>
      <c r="CV196" s="370">
        <f t="shared" si="131"/>
        <v>0</v>
      </c>
      <c r="CW196" s="370">
        <f t="shared" si="132"/>
        <v>0</v>
      </c>
      <c r="CX196" s="370">
        <f t="shared" si="133"/>
        <v>0</v>
      </c>
      <c r="CY196" s="370">
        <f t="shared" si="134"/>
        <v>0</v>
      </c>
    </row>
    <row r="197" spans="1:103" s="56" customFormat="1" ht="12" x14ac:dyDescent="0.2">
      <c r="A197" s="3534" t="s">
        <v>219</v>
      </c>
      <c r="B197" s="1183" t="s">
        <v>217</v>
      </c>
      <c r="C197" s="1184">
        <f t="shared" si="114"/>
        <v>0</v>
      </c>
      <c r="D197" s="703">
        <f t="shared" si="115"/>
        <v>0</v>
      </c>
      <c r="E197" s="1183">
        <f t="shared" si="116"/>
        <v>0</v>
      </c>
      <c r="F197" s="1151"/>
      <c r="G197" s="1152"/>
      <c r="H197" s="1151"/>
      <c r="I197" s="1152"/>
      <c r="J197" s="1151"/>
      <c r="K197" s="1152"/>
      <c r="L197" s="1151"/>
      <c r="M197" s="1152"/>
      <c r="N197" s="1151"/>
      <c r="O197" s="1152"/>
      <c r="P197" s="1151"/>
      <c r="Q197" s="1152"/>
      <c r="R197" s="1151"/>
      <c r="S197" s="1152"/>
      <c r="T197" s="1151"/>
      <c r="U197" s="1152"/>
      <c r="V197" s="1151"/>
      <c r="W197" s="1152"/>
      <c r="X197" s="1151"/>
      <c r="Y197" s="1152"/>
      <c r="Z197" s="1151"/>
      <c r="AA197" s="1152"/>
      <c r="AB197" s="1151"/>
      <c r="AC197" s="1152"/>
      <c r="AD197" s="1151"/>
      <c r="AE197" s="1152"/>
      <c r="AF197" s="1151"/>
      <c r="AG197" s="1152"/>
      <c r="AH197" s="1151"/>
      <c r="AI197" s="1152"/>
      <c r="AJ197" s="1151"/>
      <c r="AK197" s="1152"/>
      <c r="AL197" s="1151"/>
      <c r="AM197" s="1153"/>
      <c r="AN197" s="1154"/>
      <c r="AO197" s="1152"/>
      <c r="AP197" s="1151"/>
      <c r="AQ197" s="1152"/>
      <c r="AR197" s="1151"/>
      <c r="AS197" s="1152"/>
      <c r="AT197" s="1153"/>
      <c r="AU197" s="704"/>
      <c r="AV197" s="1153"/>
      <c r="AW197" s="704"/>
      <c r="AX197" s="1152"/>
      <c r="AY197" s="56" t="str">
        <f t="shared" si="117"/>
        <v/>
      </c>
      <c r="CA197" s="18" t="str">
        <f t="shared" si="118"/>
        <v/>
      </c>
      <c r="CB197" s="18" t="str">
        <f t="shared" si="119"/>
        <v/>
      </c>
      <c r="CC197" s="18" t="str">
        <f t="shared" si="120"/>
        <v/>
      </c>
      <c r="CD197" s="18" t="str">
        <f t="shared" si="121"/>
        <v/>
      </c>
      <c r="CE197" s="18" t="str">
        <f t="shared" si="122"/>
        <v/>
      </c>
      <c r="CF197" s="18" t="str">
        <f t="shared" si="123"/>
        <v/>
      </c>
      <c r="CG197" s="18" t="str">
        <f t="shared" si="135"/>
        <v/>
      </c>
      <c r="CH197" s="18" t="str">
        <f t="shared" si="124"/>
        <v/>
      </c>
      <c r="CI197" s="18" t="str">
        <f t="shared" si="136"/>
        <v/>
      </c>
      <c r="CJ197" s="18" t="str">
        <f t="shared" si="137"/>
        <v/>
      </c>
      <c r="CK197" s="18" t="str">
        <f t="shared" si="125"/>
        <v/>
      </c>
      <c r="CO197" s="370">
        <f t="shared" si="126"/>
        <v>0</v>
      </c>
      <c r="CP197" s="370">
        <f t="shared" si="127"/>
        <v>0</v>
      </c>
      <c r="CQ197" s="370">
        <f t="shared" si="128"/>
        <v>0</v>
      </c>
      <c r="CR197" s="370">
        <f t="shared" si="128"/>
        <v>0</v>
      </c>
      <c r="CS197" s="370">
        <f t="shared" si="129"/>
        <v>0</v>
      </c>
      <c r="CT197" s="370">
        <f t="shared" si="130"/>
        <v>0</v>
      </c>
      <c r="CU197" s="370">
        <f t="shared" si="131"/>
        <v>0</v>
      </c>
      <c r="CV197" s="370">
        <f t="shared" si="131"/>
        <v>0</v>
      </c>
      <c r="CW197" s="370">
        <f t="shared" si="132"/>
        <v>0</v>
      </c>
      <c r="CX197" s="370">
        <f t="shared" si="133"/>
        <v>0</v>
      </c>
      <c r="CY197" s="370">
        <f t="shared" si="134"/>
        <v>0</v>
      </c>
    </row>
    <row r="198" spans="1:103" s="56" customFormat="1" ht="12" x14ac:dyDescent="0.2">
      <c r="A198" s="3468"/>
      <c r="B198" s="377" t="s">
        <v>218</v>
      </c>
      <c r="C198" s="378">
        <f t="shared" si="114"/>
        <v>0</v>
      </c>
      <c r="D198" s="379">
        <f t="shared" si="115"/>
        <v>0</v>
      </c>
      <c r="E198" s="380">
        <f t="shared" si="116"/>
        <v>0</v>
      </c>
      <c r="F198" s="45"/>
      <c r="G198" s="48"/>
      <c r="H198" s="45"/>
      <c r="I198" s="48"/>
      <c r="J198" s="45"/>
      <c r="K198" s="48"/>
      <c r="L198" s="45"/>
      <c r="M198" s="48"/>
      <c r="N198" s="45"/>
      <c r="O198" s="48"/>
      <c r="P198" s="45"/>
      <c r="Q198" s="48"/>
      <c r="R198" s="45"/>
      <c r="S198" s="48"/>
      <c r="T198" s="45"/>
      <c r="U198" s="48"/>
      <c r="V198" s="45"/>
      <c r="W198" s="48"/>
      <c r="X198" s="45"/>
      <c r="Y198" s="48"/>
      <c r="Z198" s="45"/>
      <c r="AA198" s="48"/>
      <c r="AB198" s="45"/>
      <c r="AC198" s="48"/>
      <c r="AD198" s="45"/>
      <c r="AE198" s="48"/>
      <c r="AF198" s="45"/>
      <c r="AG198" s="48"/>
      <c r="AH198" s="45"/>
      <c r="AI198" s="48"/>
      <c r="AJ198" s="45"/>
      <c r="AK198" s="48"/>
      <c r="AL198" s="45"/>
      <c r="AM198" s="333"/>
      <c r="AN198" s="105"/>
      <c r="AO198" s="48"/>
      <c r="AP198" s="45"/>
      <c r="AQ198" s="48"/>
      <c r="AR198" s="45"/>
      <c r="AS198" s="48"/>
      <c r="AT198" s="333"/>
      <c r="AU198" s="352"/>
      <c r="AV198" s="333"/>
      <c r="AW198" s="352"/>
      <c r="AX198" s="48"/>
      <c r="AY198" s="56" t="str">
        <f t="shared" si="117"/>
        <v/>
      </c>
      <c r="CA198" s="18" t="str">
        <f t="shared" si="118"/>
        <v/>
      </c>
      <c r="CB198" s="18" t="str">
        <f t="shared" si="119"/>
        <v/>
      </c>
      <c r="CC198" s="18" t="str">
        <f t="shared" si="120"/>
        <v/>
      </c>
      <c r="CD198" s="18" t="str">
        <f t="shared" si="121"/>
        <v/>
      </c>
      <c r="CE198" s="18" t="str">
        <f t="shared" si="122"/>
        <v/>
      </c>
      <c r="CF198" s="18" t="str">
        <f t="shared" si="123"/>
        <v/>
      </c>
      <c r="CG198" s="18" t="str">
        <f t="shared" si="135"/>
        <v/>
      </c>
      <c r="CH198" s="18" t="str">
        <f t="shared" si="124"/>
        <v/>
      </c>
      <c r="CI198" s="18" t="str">
        <f t="shared" si="136"/>
        <v/>
      </c>
      <c r="CJ198" s="18" t="str">
        <f t="shared" si="137"/>
        <v/>
      </c>
      <c r="CK198" s="18" t="str">
        <f t="shared" si="125"/>
        <v/>
      </c>
      <c r="CO198" s="370">
        <f t="shared" si="126"/>
        <v>0</v>
      </c>
      <c r="CP198" s="370">
        <f t="shared" si="127"/>
        <v>0</v>
      </c>
      <c r="CQ198" s="370">
        <f t="shared" si="128"/>
        <v>0</v>
      </c>
      <c r="CR198" s="370">
        <f t="shared" si="128"/>
        <v>0</v>
      </c>
      <c r="CS198" s="370">
        <f t="shared" si="129"/>
        <v>0</v>
      </c>
      <c r="CT198" s="370">
        <f t="shared" si="130"/>
        <v>0</v>
      </c>
      <c r="CU198" s="370">
        <f t="shared" si="131"/>
        <v>0</v>
      </c>
      <c r="CV198" s="370">
        <f t="shared" si="131"/>
        <v>0</v>
      </c>
      <c r="CW198" s="370">
        <f t="shared" si="132"/>
        <v>0</v>
      </c>
      <c r="CX198" s="370">
        <f t="shared" si="133"/>
        <v>0</v>
      </c>
      <c r="CY198" s="370">
        <f t="shared" si="134"/>
        <v>0</v>
      </c>
    </row>
    <row r="199" spans="1:103" x14ac:dyDescent="0.25">
      <c r="A199" s="3534" t="s">
        <v>220</v>
      </c>
      <c r="B199" s="1183" t="s">
        <v>217</v>
      </c>
      <c r="C199" s="1184">
        <f>SUM(D199+E199)</f>
        <v>0</v>
      </c>
      <c r="D199" s="703">
        <f t="shared" ref="D199:E207" si="138">SUM(F199+H199+J199+L199+N199+P199+R199+T199+V199+X199+Z199+AB199+AD199+AF199+AH199+AJ199+AL199)</f>
        <v>0</v>
      </c>
      <c r="E199" s="1183">
        <f t="shared" si="138"/>
        <v>0</v>
      </c>
      <c r="F199" s="1151"/>
      <c r="G199" s="1152"/>
      <c r="H199" s="1151"/>
      <c r="I199" s="1152"/>
      <c r="J199" s="1151"/>
      <c r="K199" s="1152"/>
      <c r="L199" s="1151"/>
      <c r="M199" s="1152"/>
      <c r="N199" s="1151"/>
      <c r="O199" s="1152"/>
      <c r="P199" s="1151"/>
      <c r="Q199" s="1152"/>
      <c r="R199" s="1151"/>
      <c r="S199" s="1152"/>
      <c r="T199" s="1151"/>
      <c r="U199" s="1152"/>
      <c r="V199" s="1151"/>
      <c r="W199" s="1152"/>
      <c r="X199" s="1151"/>
      <c r="Y199" s="1152"/>
      <c r="Z199" s="1151"/>
      <c r="AA199" s="1152"/>
      <c r="AB199" s="1151"/>
      <c r="AC199" s="1152"/>
      <c r="AD199" s="1151"/>
      <c r="AE199" s="1152"/>
      <c r="AF199" s="1151"/>
      <c r="AG199" s="1152"/>
      <c r="AH199" s="1151"/>
      <c r="AI199" s="1152"/>
      <c r="AJ199" s="1151"/>
      <c r="AK199" s="1152"/>
      <c r="AL199" s="1151"/>
      <c r="AM199" s="1153"/>
      <c r="AN199" s="1154"/>
      <c r="AO199" s="1152"/>
      <c r="AP199" s="1151"/>
      <c r="AQ199" s="1152"/>
      <c r="AR199" s="1151"/>
      <c r="AS199" s="1152"/>
      <c r="AT199" s="1153"/>
      <c r="AU199" s="704"/>
      <c r="AV199" s="1153"/>
      <c r="AW199" s="704"/>
      <c r="AX199" s="1152"/>
      <c r="AY199" s="56" t="str">
        <f t="shared" si="117"/>
        <v/>
      </c>
      <c r="CA199" s="18" t="str">
        <f t="shared" si="118"/>
        <v/>
      </c>
      <c r="CB199" s="18" t="str">
        <f t="shared" si="119"/>
        <v/>
      </c>
      <c r="CC199" s="18" t="str">
        <f t="shared" si="120"/>
        <v/>
      </c>
      <c r="CD199" s="18" t="str">
        <f t="shared" si="121"/>
        <v/>
      </c>
      <c r="CE199" s="18" t="str">
        <f t="shared" si="122"/>
        <v/>
      </c>
      <c r="CF199" s="18" t="str">
        <f t="shared" si="123"/>
        <v/>
      </c>
      <c r="CG199" s="18" t="str">
        <f t="shared" si="135"/>
        <v/>
      </c>
      <c r="CH199" s="18" t="str">
        <f t="shared" si="124"/>
        <v/>
      </c>
      <c r="CI199" s="18" t="str">
        <f t="shared" si="136"/>
        <v/>
      </c>
      <c r="CJ199" s="18" t="str">
        <f t="shared" si="137"/>
        <v/>
      </c>
      <c r="CK199" s="18" t="str">
        <f t="shared" si="125"/>
        <v/>
      </c>
      <c r="CL199" s="56"/>
      <c r="CM199" s="56"/>
      <c r="CN199" s="56"/>
      <c r="CO199" s="370">
        <f t="shared" si="126"/>
        <v>0</v>
      </c>
      <c r="CP199" s="370">
        <f t="shared" si="127"/>
        <v>0</v>
      </c>
      <c r="CQ199" s="370">
        <f t="shared" si="128"/>
        <v>0</v>
      </c>
      <c r="CR199" s="370">
        <f t="shared" si="128"/>
        <v>0</v>
      </c>
      <c r="CS199" s="370">
        <f t="shared" si="129"/>
        <v>0</v>
      </c>
      <c r="CT199" s="370">
        <f t="shared" si="130"/>
        <v>0</v>
      </c>
      <c r="CU199" s="370">
        <f t="shared" si="131"/>
        <v>0</v>
      </c>
      <c r="CV199" s="370">
        <f t="shared" si="131"/>
        <v>0</v>
      </c>
      <c r="CW199" s="370">
        <f t="shared" si="132"/>
        <v>0</v>
      </c>
      <c r="CX199" s="370">
        <f t="shared" si="133"/>
        <v>0</v>
      </c>
      <c r="CY199" s="370">
        <f t="shared" si="134"/>
        <v>0</v>
      </c>
    </row>
    <row r="200" spans="1:103" x14ac:dyDescent="0.25">
      <c r="A200" s="3468"/>
      <c r="B200" s="377" t="s">
        <v>218</v>
      </c>
      <c r="C200" s="381">
        <f>SUM(D200+E200)</f>
        <v>0</v>
      </c>
      <c r="D200" s="382">
        <f t="shared" si="138"/>
        <v>0</v>
      </c>
      <c r="E200" s="1039">
        <f t="shared" si="138"/>
        <v>0</v>
      </c>
      <c r="F200" s="91"/>
      <c r="G200" s="1042"/>
      <c r="H200" s="91"/>
      <c r="I200" s="1042"/>
      <c r="J200" s="91"/>
      <c r="K200" s="1042"/>
      <c r="L200" s="91"/>
      <c r="M200" s="1042"/>
      <c r="N200" s="91"/>
      <c r="O200" s="1042"/>
      <c r="P200" s="91"/>
      <c r="Q200" s="1042"/>
      <c r="R200" s="91"/>
      <c r="S200" s="1042"/>
      <c r="T200" s="91"/>
      <c r="U200" s="1042"/>
      <c r="V200" s="91"/>
      <c r="W200" s="1042"/>
      <c r="X200" s="91"/>
      <c r="Y200" s="1042"/>
      <c r="Z200" s="91"/>
      <c r="AA200" s="1042"/>
      <c r="AB200" s="91"/>
      <c r="AC200" s="1042"/>
      <c r="AD200" s="91"/>
      <c r="AE200" s="1042"/>
      <c r="AF200" s="91"/>
      <c r="AG200" s="1042"/>
      <c r="AH200" s="91"/>
      <c r="AI200" s="1042"/>
      <c r="AJ200" s="91"/>
      <c r="AK200" s="1042"/>
      <c r="AL200" s="91"/>
      <c r="AM200" s="649"/>
      <c r="AN200" s="95"/>
      <c r="AO200" s="1042"/>
      <c r="AP200" s="91"/>
      <c r="AQ200" s="1042"/>
      <c r="AR200" s="91"/>
      <c r="AS200" s="1042"/>
      <c r="AT200" s="649"/>
      <c r="AU200" s="385"/>
      <c r="AV200" s="649"/>
      <c r="AW200" s="385"/>
      <c r="AX200" s="1042"/>
      <c r="AY200" s="56" t="str">
        <f t="shared" si="117"/>
        <v/>
      </c>
      <c r="CA200" s="18" t="str">
        <f t="shared" si="118"/>
        <v/>
      </c>
      <c r="CB200" s="18" t="str">
        <f t="shared" si="119"/>
        <v/>
      </c>
      <c r="CC200" s="18" t="str">
        <f t="shared" si="120"/>
        <v/>
      </c>
      <c r="CD200" s="18" t="str">
        <f t="shared" si="121"/>
        <v/>
      </c>
      <c r="CE200" s="18" t="str">
        <f t="shared" si="122"/>
        <v/>
      </c>
      <c r="CF200" s="18" t="str">
        <f t="shared" si="123"/>
        <v/>
      </c>
      <c r="CG200" s="18" t="str">
        <f t="shared" si="135"/>
        <v/>
      </c>
      <c r="CH200" s="18" t="str">
        <f t="shared" si="124"/>
        <v/>
      </c>
      <c r="CI200" s="18" t="str">
        <f t="shared" si="136"/>
        <v/>
      </c>
      <c r="CJ200" s="18" t="str">
        <f t="shared" si="137"/>
        <v/>
      </c>
      <c r="CK200" s="18" t="str">
        <f t="shared" si="125"/>
        <v/>
      </c>
      <c r="CL200" s="56"/>
      <c r="CM200" s="56"/>
      <c r="CN200" s="56"/>
      <c r="CO200" s="370">
        <f t="shared" si="126"/>
        <v>0</v>
      </c>
      <c r="CP200" s="370">
        <f t="shared" si="127"/>
        <v>0</v>
      </c>
      <c r="CQ200" s="370">
        <f t="shared" si="128"/>
        <v>0</v>
      </c>
      <c r="CR200" s="370">
        <f t="shared" si="128"/>
        <v>0</v>
      </c>
      <c r="CS200" s="370">
        <f t="shared" si="129"/>
        <v>0</v>
      </c>
      <c r="CT200" s="370">
        <f t="shared" si="130"/>
        <v>0</v>
      </c>
      <c r="CU200" s="370">
        <f t="shared" si="131"/>
        <v>0</v>
      </c>
      <c r="CV200" s="370">
        <f t="shared" si="131"/>
        <v>0</v>
      </c>
      <c r="CW200" s="370">
        <f t="shared" si="132"/>
        <v>0</v>
      </c>
      <c r="CX200" s="370">
        <f t="shared" si="133"/>
        <v>0</v>
      </c>
      <c r="CY200" s="370">
        <f t="shared" si="134"/>
        <v>0</v>
      </c>
    </row>
    <row r="201" spans="1:103" x14ac:dyDescent="0.25">
      <c r="A201" s="3544" t="s">
        <v>221</v>
      </c>
      <c r="B201" s="3545"/>
      <c r="C201" s="1171">
        <f t="shared" ref="C201:C241" si="139">SUM(D201+E201)</f>
        <v>0</v>
      </c>
      <c r="D201" s="1172">
        <f t="shared" si="138"/>
        <v>0</v>
      </c>
      <c r="E201" s="1185">
        <f t="shared" si="138"/>
        <v>0</v>
      </c>
      <c r="F201" s="1173"/>
      <c r="G201" s="1175"/>
      <c r="H201" s="1173"/>
      <c r="I201" s="1175"/>
      <c r="J201" s="1173"/>
      <c r="K201" s="1175"/>
      <c r="L201" s="1173"/>
      <c r="M201" s="1175"/>
      <c r="N201" s="1173"/>
      <c r="O201" s="1175"/>
      <c r="P201" s="1173"/>
      <c r="Q201" s="1175"/>
      <c r="R201" s="1173"/>
      <c r="S201" s="1175"/>
      <c r="T201" s="1173"/>
      <c r="U201" s="1175"/>
      <c r="V201" s="1173"/>
      <c r="W201" s="1175"/>
      <c r="X201" s="1173"/>
      <c r="Y201" s="1175"/>
      <c r="Z201" s="1173"/>
      <c r="AA201" s="1175"/>
      <c r="AB201" s="1173"/>
      <c r="AC201" s="1175"/>
      <c r="AD201" s="1173"/>
      <c r="AE201" s="1175"/>
      <c r="AF201" s="1173"/>
      <c r="AG201" s="1175"/>
      <c r="AH201" s="1173"/>
      <c r="AI201" s="1175"/>
      <c r="AJ201" s="1173"/>
      <c r="AK201" s="1175"/>
      <c r="AL201" s="1173"/>
      <c r="AM201" s="1176"/>
      <c r="AN201" s="1174"/>
      <c r="AO201" s="1175"/>
      <c r="AP201" s="1173"/>
      <c r="AQ201" s="1175"/>
      <c r="AR201" s="1173"/>
      <c r="AS201" s="1175"/>
      <c r="AT201" s="1176"/>
      <c r="AU201" s="1177"/>
      <c r="AV201" s="1176"/>
      <c r="AW201" s="1177"/>
      <c r="AX201" s="1175"/>
      <c r="AY201" s="56" t="str">
        <f t="shared" si="117"/>
        <v/>
      </c>
      <c r="CA201" s="18" t="str">
        <f t="shared" si="118"/>
        <v/>
      </c>
      <c r="CB201" s="18" t="str">
        <f t="shared" si="119"/>
        <v/>
      </c>
      <c r="CC201" s="18" t="str">
        <f t="shared" si="120"/>
        <v/>
      </c>
      <c r="CD201" s="18" t="str">
        <f t="shared" si="121"/>
        <v/>
      </c>
      <c r="CE201" s="18" t="str">
        <f t="shared" si="122"/>
        <v/>
      </c>
      <c r="CF201" s="18" t="str">
        <f t="shared" si="123"/>
        <v/>
      </c>
      <c r="CG201" s="18" t="str">
        <f t="shared" si="135"/>
        <v/>
      </c>
      <c r="CH201" s="18" t="str">
        <f t="shared" si="124"/>
        <v/>
      </c>
      <c r="CI201" s="18" t="str">
        <f t="shared" si="136"/>
        <v/>
      </c>
      <c r="CJ201" s="18" t="str">
        <f t="shared" si="137"/>
        <v/>
      </c>
      <c r="CK201" s="18" t="str">
        <f t="shared" si="125"/>
        <v/>
      </c>
      <c r="CL201" s="56"/>
      <c r="CM201" s="56"/>
      <c r="CN201" s="56"/>
      <c r="CO201" s="370">
        <f t="shared" si="126"/>
        <v>0</v>
      </c>
      <c r="CP201" s="370">
        <f t="shared" si="127"/>
        <v>0</v>
      </c>
      <c r="CQ201" s="370">
        <f t="shared" si="128"/>
        <v>0</v>
      </c>
      <c r="CR201" s="370">
        <f t="shared" si="128"/>
        <v>0</v>
      </c>
      <c r="CS201" s="370">
        <f t="shared" si="129"/>
        <v>0</v>
      </c>
      <c r="CT201" s="370">
        <f t="shared" si="130"/>
        <v>0</v>
      </c>
      <c r="CU201" s="370">
        <f t="shared" si="131"/>
        <v>0</v>
      </c>
      <c r="CV201" s="370">
        <f t="shared" si="131"/>
        <v>0</v>
      </c>
      <c r="CW201" s="370">
        <f t="shared" si="132"/>
        <v>0</v>
      </c>
      <c r="CX201" s="370">
        <f t="shared" si="133"/>
        <v>0</v>
      </c>
      <c r="CY201" s="370">
        <f t="shared" si="134"/>
        <v>0</v>
      </c>
    </row>
    <row r="202" spans="1:103" x14ac:dyDescent="0.25">
      <c r="A202" s="3534" t="s">
        <v>222</v>
      </c>
      <c r="B202" s="1183" t="s">
        <v>223</v>
      </c>
      <c r="C202" s="1184">
        <f t="shared" si="139"/>
        <v>0</v>
      </c>
      <c r="D202" s="703">
        <f>SUM(H202+J202+L202+N202+P202+R202+T202+V202+X202+Z202+AB202+AD202+AF202+AH202+AJ202+AL202)</f>
        <v>0</v>
      </c>
      <c r="E202" s="1183">
        <f>SUM(I202+K202+M202+O202+Q202+S202+U202+W202+Y202+AA202+AC202+AE202+AG202+AI202+AK202+AM202)</f>
        <v>0</v>
      </c>
      <c r="F202" s="1186"/>
      <c r="G202" s="1187"/>
      <c r="H202" s="1151"/>
      <c r="I202" s="1152"/>
      <c r="J202" s="1151"/>
      <c r="K202" s="1152"/>
      <c r="L202" s="1151"/>
      <c r="M202" s="1152"/>
      <c r="N202" s="1151"/>
      <c r="O202" s="1152"/>
      <c r="P202" s="1151"/>
      <c r="Q202" s="1152"/>
      <c r="R202" s="1151"/>
      <c r="S202" s="1152"/>
      <c r="T202" s="1151"/>
      <c r="U202" s="1152"/>
      <c r="V202" s="1151"/>
      <c r="W202" s="1152"/>
      <c r="X202" s="1151"/>
      <c r="Y202" s="1152"/>
      <c r="Z202" s="1151"/>
      <c r="AA202" s="1152"/>
      <c r="AB202" s="1151"/>
      <c r="AC202" s="1152"/>
      <c r="AD202" s="1151"/>
      <c r="AE202" s="1152"/>
      <c r="AF202" s="1151"/>
      <c r="AG202" s="1152"/>
      <c r="AH202" s="1151"/>
      <c r="AI202" s="1152"/>
      <c r="AJ202" s="1151"/>
      <c r="AK202" s="1152"/>
      <c r="AL202" s="1151"/>
      <c r="AM202" s="1153"/>
      <c r="AN202" s="1154"/>
      <c r="AO202" s="1152"/>
      <c r="AP202" s="1151"/>
      <c r="AQ202" s="1152"/>
      <c r="AR202" s="1151"/>
      <c r="AS202" s="1152"/>
      <c r="AT202" s="1153"/>
      <c r="AU202" s="704"/>
      <c r="AV202" s="1153"/>
      <c r="AW202" s="704"/>
      <c r="AX202" s="1152"/>
      <c r="AY202" s="56" t="str">
        <f t="shared" si="117"/>
        <v/>
      </c>
      <c r="CA202" s="18" t="str">
        <f t="shared" si="118"/>
        <v/>
      </c>
      <c r="CB202" s="18" t="str">
        <f t="shared" si="119"/>
        <v/>
      </c>
      <c r="CC202" s="18" t="str">
        <f t="shared" si="120"/>
        <v/>
      </c>
      <c r="CD202" s="18" t="str">
        <f t="shared" si="121"/>
        <v/>
      </c>
      <c r="CE202" s="18" t="str">
        <f t="shared" si="122"/>
        <v/>
      </c>
      <c r="CF202" s="18" t="str">
        <f t="shared" si="123"/>
        <v/>
      </c>
      <c r="CG202" s="18" t="str">
        <f t="shared" si="135"/>
        <v/>
      </c>
      <c r="CH202" s="18" t="str">
        <f t="shared" si="124"/>
        <v/>
      </c>
      <c r="CI202" s="18" t="str">
        <f t="shared" si="136"/>
        <v/>
      </c>
      <c r="CJ202" s="18" t="str">
        <f t="shared" si="137"/>
        <v/>
      </c>
      <c r="CK202" s="18" t="str">
        <f t="shared" si="125"/>
        <v/>
      </c>
      <c r="CL202" s="56"/>
      <c r="CM202" s="56"/>
      <c r="CN202" s="56"/>
      <c r="CO202" s="370">
        <f t="shared" si="126"/>
        <v>0</v>
      </c>
      <c r="CP202" s="370">
        <f t="shared" si="127"/>
        <v>0</v>
      </c>
      <c r="CQ202" s="370">
        <f t="shared" si="128"/>
        <v>0</v>
      </c>
      <c r="CR202" s="370">
        <f t="shared" si="128"/>
        <v>0</v>
      </c>
      <c r="CS202" s="370">
        <f t="shared" si="129"/>
        <v>0</v>
      </c>
      <c r="CT202" s="370">
        <f t="shared" si="130"/>
        <v>0</v>
      </c>
      <c r="CU202" s="370">
        <f t="shared" si="131"/>
        <v>0</v>
      </c>
      <c r="CV202" s="370">
        <f t="shared" si="131"/>
        <v>0</v>
      </c>
      <c r="CW202" s="370">
        <f t="shared" si="132"/>
        <v>0</v>
      </c>
      <c r="CX202" s="370">
        <f t="shared" si="133"/>
        <v>0</v>
      </c>
      <c r="CY202" s="370">
        <f t="shared" si="134"/>
        <v>0</v>
      </c>
    </row>
    <row r="203" spans="1:103" x14ac:dyDescent="0.25">
      <c r="A203" s="3468"/>
      <c r="B203" s="377" t="s">
        <v>224</v>
      </c>
      <c r="C203" s="902">
        <f t="shared" si="139"/>
        <v>0</v>
      </c>
      <c r="D203" s="388">
        <f>SUM(H203+J203+L203+N203+P203+R203+T203+V203+X203+Z203+AB203+AD203+AF203+AH203+AJ203+AL203)</f>
        <v>0</v>
      </c>
      <c r="E203" s="369">
        <f>SUM(I203+K203+M203+O203+Q203+S203+U203+W203+Y203+AA203+AC203+AE203+AG203+AI203+AK203+AM203)</f>
        <v>0</v>
      </c>
      <c r="F203" s="903"/>
      <c r="G203" s="389"/>
      <c r="H203" s="770"/>
      <c r="I203" s="85"/>
      <c r="J203" s="770"/>
      <c r="K203" s="85"/>
      <c r="L203" s="91"/>
      <c r="M203" s="1042"/>
      <c r="N203" s="770"/>
      <c r="O203" s="85"/>
      <c r="P203" s="770"/>
      <c r="Q203" s="85"/>
      <c r="R203" s="770"/>
      <c r="S203" s="85"/>
      <c r="T203" s="770"/>
      <c r="U203" s="85"/>
      <c r="V203" s="770"/>
      <c r="W203" s="85"/>
      <c r="X203" s="770"/>
      <c r="Y203" s="85"/>
      <c r="Z203" s="770"/>
      <c r="AA203" s="85"/>
      <c r="AB203" s="770"/>
      <c r="AC203" s="85"/>
      <c r="AD203" s="770"/>
      <c r="AE203" s="85"/>
      <c r="AF203" s="770"/>
      <c r="AG203" s="85"/>
      <c r="AH203" s="770"/>
      <c r="AI203" s="85"/>
      <c r="AJ203" s="770"/>
      <c r="AK203" s="85"/>
      <c r="AL203" s="770"/>
      <c r="AM203" s="353"/>
      <c r="AN203" s="95"/>
      <c r="AO203" s="1042"/>
      <c r="AP203" s="91"/>
      <c r="AQ203" s="1042"/>
      <c r="AR203" s="91"/>
      <c r="AS203" s="1042"/>
      <c r="AT203" s="649"/>
      <c r="AU203" s="385"/>
      <c r="AV203" s="649"/>
      <c r="AW203" s="385"/>
      <c r="AX203" s="1042"/>
      <c r="AY203" s="56" t="str">
        <f t="shared" si="117"/>
        <v/>
      </c>
      <c r="CA203" s="18" t="str">
        <f t="shared" si="118"/>
        <v/>
      </c>
      <c r="CB203" s="18" t="str">
        <f t="shared" si="119"/>
        <v/>
      </c>
      <c r="CC203" s="18" t="str">
        <f t="shared" si="120"/>
        <v/>
      </c>
      <c r="CD203" s="18" t="str">
        <f t="shared" si="121"/>
        <v/>
      </c>
      <c r="CE203" s="18" t="str">
        <f t="shared" si="122"/>
        <v/>
      </c>
      <c r="CF203" s="18" t="str">
        <f t="shared" si="123"/>
        <v/>
      </c>
      <c r="CG203" s="18" t="str">
        <f t="shared" si="135"/>
        <v/>
      </c>
      <c r="CH203" s="18" t="str">
        <f t="shared" si="124"/>
        <v/>
      </c>
      <c r="CI203" s="18" t="str">
        <f t="shared" si="136"/>
        <v/>
      </c>
      <c r="CJ203" s="18" t="str">
        <f t="shared" si="137"/>
        <v/>
      </c>
      <c r="CK203" s="18" t="str">
        <f t="shared" si="125"/>
        <v/>
      </c>
      <c r="CL203" s="56"/>
      <c r="CM203" s="56"/>
      <c r="CN203" s="56"/>
      <c r="CO203" s="370">
        <f t="shared" si="126"/>
        <v>0</v>
      </c>
      <c r="CP203" s="370">
        <f t="shared" si="127"/>
        <v>0</v>
      </c>
      <c r="CQ203" s="370">
        <f t="shared" si="128"/>
        <v>0</v>
      </c>
      <c r="CR203" s="370">
        <f t="shared" si="128"/>
        <v>0</v>
      </c>
      <c r="CS203" s="370">
        <f t="shared" si="129"/>
        <v>0</v>
      </c>
      <c r="CT203" s="370">
        <f t="shared" si="130"/>
        <v>0</v>
      </c>
      <c r="CU203" s="370">
        <f t="shared" si="131"/>
        <v>0</v>
      </c>
      <c r="CV203" s="370">
        <f t="shared" si="131"/>
        <v>0</v>
      </c>
      <c r="CW203" s="370">
        <f t="shared" si="132"/>
        <v>0</v>
      </c>
      <c r="CX203" s="370">
        <f t="shared" si="133"/>
        <v>0</v>
      </c>
      <c r="CY203" s="370">
        <f t="shared" si="134"/>
        <v>0</v>
      </c>
    </row>
    <row r="204" spans="1:103" s="56" customFormat="1" ht="12" x14ac:dyDescent="0.2">
      <c r="A204" s="1188" t="s">
        <v>225</v>
      </c>
      <c r="B204" s="1189"/>
      <c r="C204" s="1190">
        <f t="shared" si="139"/>
        <v>14</v>
      </c>
      <c r="D204" s="1191">
        <f t="shared" si="138"/>
        <v>3</v>
      </c>
      <c r="E204" s="1192">
        <f t="shared" si="138"/>
        <v>11</v>
      </c>
      <c r="F204" s="1173">
        <v>0</v>
      </c>
      <c r="G204" s="1175">
        <v>0</v>
      </c>
      <c r="H204" s="1173">
        <v>0</v>
      </c>
      <c r="I204" s="1175">
        <v>0</v>
      </c>
      <c r="J204" s="1173">
        <v>0</v>
      </c>
      <c r="K204" s="1175">
        <v>0</v>
      </c>
      <c r="L204" s="1173">
        <v>0</v>
      </c>
      <c r="M204" s="1175">
        <v>0</v>
      </c>
      <c r="N204" s="1173">
        <v>1</v>
      </c>
      <c r="O204" s="1175">
        <v>1</v>
      </c>
      <c r="P204" s="1173">
        <v>0</v>
      </c>
      <c r="Q204" s="1175">
        <v>1</v>
      </c>
      <c r="R204" s="1173">
        <v>0</v>
      </c>
      <c r="S204" s="1175">
        <v>2</v>
      </c>
      <c r="T204" s="1173">
        <v>0</v>
      </c>
      <c r="U204" s="1175">
        <v>0</v>
      </c>
      <c r="V204" s="1173">
        <v>0</v>
      </c>
      <c r="W204" s="1175">
        <v>1</v>
      </c>
      <c r="X204" s="1173">
        <v>0</v>
      </c>
      <c r="Y204" s="1175">
        <v>1</v>
      </c>
      <c r="Z204" s="1173">
        <v>0</v>
      </c>
      <c r="AA204" s="1175">
        <v>2</v>
      </c>
      <c r="AB204" s="1173">
        <v>0</v>
      </c>
      <c r="AC204" s="1175">
        <v>0</v>
      </c>
      <c r="AD204" s="1173">
        <v>0</v>
      </c>
      <c r="AE204" s="1175">
        <v>3</v>
      </c>
      <c r="AF204" s="1173">
        <v>0</v>
      </c>
      <c r="AG204" s="1175">
        <v>0</v>
      </c>
      <c r="AH204" s="1173">
        <v>2</v>
      </c>
      <c r="AI204" s="1175">
        <v>0</v>
      </c>
      <c r="AJ204" s="1173">
        <v>0</v>
      </c>
      <c r="AK204" s="1175">
        <v>0</v>
      </c>
      <c r="AL204" s="1173">
        <v>0</v>
      </c>
      <c r="AM204" s="1176">
        <v>0</v>
      </c>
      <c r="AN204" s="1174">
        <v>0</v>
      </c>
      <c r="AO204" s="1175">
        <v>0</v>
      </c>
      <c r="AP204" s="91">
        <v>0</v>
      </c>
      <c r="AQ204" s="1175">
        <v>0</v>
      </c>
      <c r="AR204" s="1173">
        <v>0</v>
      </c>
      <c r="AS204" s="1175">
        <v>0</v>
      </c>
      <c r="AT204" s="1176">
        <v>0</v>
      </c>
      <c r="AU204" s="1177">
        <v>0</v>
      </c>
      <c r="AV204" s="1176">
        <v>0</v>
      </c>
      <c r="AW204" s="1177">
        <v>0</v>
      </c>
      <c r="AX204" s="1175">
        <v>0</v>
      </c>
      <c r="AY204" s="56" t="str">
        <f t="shared" si="117"/>
        <v/>
      </c>
      <c r="CA204" s="18" t="str">
        <f t="shared" si="118"/>
        <v/>
      </c>
      <c r="CB204" s="18" t="str">
        <f t="shared" si="119"/>
        <v/>
      </c>
      <c r="CC204" s="18" t="str">
        <f t="shared" si="120"/>
        <v/>
      </c>
      <c r="CD204" s="18" t="str">
        <f t="shared" si="121"/>
        <v/>
      </c>
      <c r="CE204" s="18" t="str">
        <f t="shared" si="122"/>
        <v/>
      </c>
      <c r="CF204" s="18" t="str">
        <f t="shared" si="123"/>
        <v/>
      </c>
      <c r="CG204" s="18" t="str">
        <f t="shared" si="135"/>
        <v/>
      </c>
      <c r="CH204" s="18" t="str">
        <f t="shared" si="124"/>
        <v/>
      </c>
      <c r="CI204" s="18" t="str">
        <f t="shared" si="136"/>
        <v/>
      </c>
      <c r="CJ204" s="18" t="str">
        <f t="shared" si="137"/>
        <v/>
      </c>
      <c r="CK204" s="18" t="str">
        <f t="shared" si="125"/>
        <v/>
      </c>
      <c r="CO204" s="370">
        <f t="shared" si="126"/>
        <v>0</v>
      </c>
      <c r="CP204" s="370">
        <f t="shared" si="127"/>
        <v>0</v>
      </c>
      <c r="CQ204" s="370">
        <f t="shared" si="128"/>
        <v>0</v>
      </c>
      <c r="CR204" s="370">
        <f t="shared" si="128"/>
        <v>0</v>
      </c>
      <c r="CS204" s="370">
        <f t="shared" si="129"/>
        <v>0</v>
      </c>
      <c r="CT204" s="370">
        <f t="shared" si="130"/>
        <v>0</v>
      </c>
      <c r="CU204" s="370">
        <f t="shared" si="131"/>
        <v>0</v>
      </c>
      <c r="CV204" s="370">
        <f t="shared" si="131"/>
        <v>0</v>
      </c>
      <c r="CW204" s="370">
        <f t="shared" si="132"/>
        <v>0</v>
      </c>
      <c r="CX204" s="370">
        <f t="shared" si="133"/>
        <v>0</v>
      </c>
      <c r="CY204" s="370">
        <f t="shared" si="134"/>
        <v>0</v>
      </c>
    </row>
    <row r="205" spans="1:103" ht="15" customHeight="1" x14ac:dyDescent="0.25">
      <c r="A205" s="3534" t="s">
        <v>226</v>
      </c>
      <c r="B205" s="380" t="s">
        <v>227</v>
      </c>
      <c r="C205" s="378">
        <f t="shared" si="139"/>
        <v>1</v>
      </c>
      <c r="D205" s="379">
        <f t="shared" si="138"/>
        <v>0</v>
      </c>
      <c r="E205" s="380">
        <f t="shared" si="138"/>
        <v>1</v>
      </c>
      <c r="F205" s="45">
        <v>0</v>
      </c>
      <c r="G205" s="48">
        <v>0</v>
      </c>
      <c r="H205" s="45">
        <v>0</v>
      </c>
      <c r="I205" s="48">
        <v>0</v>
      </c>
      <c r="J205" s="45">
        <v>0</v>
      </c>
      <c r="K205" s="48">
        <v>0</v>
      </c>
      <c r="L205" s="45">
        <v>0</v>
      </c>
      <c r="M205" s="48">
        <v>0</v>
      </c>
      <c r="N205" s="45">
        <v>0</v>
      </c>
      <c r="O205" s="48">
        <v>1</v>
      </c>
      <c r="P205" s="45">
        <v>0</v>
      </c>
      <c r="Q205" s="48">
        <v>0</v>
      </c>
      <c r="R205" s="45">
        <v>0</v>
      </c>
      <c r="S205" s="48">
        <v>0</v>
      </c>
      <c r="T205" s="45">
        <v>0</v>
      </c>
      <c r="U205" s="48">
        <v>0</v>
      </c>
      <c r="V205" s="45">
        <v>0</v>
      </c>
      <c r="W205" s="48">
        <v>0</v>
      </c>
      <c r="X205" s="45">
        <v>0</v>
      </c>
      <c r="Y205" s="48">
        <v>0</v>
      </c>
      <c r="Z205" s="45">
        <v>0</v>
      </c>
      <c r="AA205" s="48">
        <v>0</v>
      </c>
      <c r="AB205" s="45">
        <v>0</v>
      </c>
      <c r="AC205" s="48">
        <v>0</v>
      </c>
      <c r="AD205" s="45">
        <v>0</v>
      </c>
      <c r="AE205" s="48">
        <v>0</v>
      </c>
      <c r="AF205" s="45">
        <v>0</v>
      </c>
      <c r="AG205" s="48">
        <v>0</v>
      </c>
      <c r="AH205" s="45">
        <v>0</v>
      </c>
      <c r="AI205" s="48">
        <v>0</v>
      </c>
      <c r="AJ205" s="45">
        <v>0</v>
      </c>
      <c r="AK205" s="48">
        <v>0</v>
      </c>
      <c r="AL205" s="45">
        <v>0</v>
      </c>
      <c r="AM205" s="333">
        <v>0</v>
      </c>
      <c r="AN205" s="105">
        <v>0</v>
      </c>
      <c r="AO205" s="48">
        <v>0</v>
      </c>
      <c r="AP205" s="45">
        <v>0</v>
      </c>
      <c r="AQ205" s="85">
        <v>0</v>
      </c>
      <c r="AR205" s="770">
        <v>0</v>
      </c>
      <c r="AS205" s="85">
        <v>0</v>
      </c>
      <c r="AT205" s="353">
        <v>0</v>
      </c>
      <c r="AU205" s="395">
        <v>0</v>
      </c>
      <c r="AV205" s="353">
        <v>0</v>
      </c>
      <c r="AW205" s="395">
        <v>0</v>
      </c>
      <c r="AX205" s="85">
        <v>0</v>
      </c>
      <c r="AY205" s="56" t="str">
        <f t="shared" si="117"/>
        <v/>
      </c>
      <c r="CA205" s="18" t="str">
        <f t="shared" si="118"/>
        <v/>
      </c>
      <c r="CB205" s="18" t="str">
        <f t="shared" si="119"/>
        <v/>
      </c>
      <c r="CC205" s="18" t="str">
        <f t="shared" si="120"/>
        <v/>
      </c>
      <c r="CD205" s="18" t="str">
        <f t="shared" si="121"/>
        <v/>
      </c>
      <c r="CE205" s="18" t="str">
        <f t="shared" si="122"/>
        <v/>
      </c>
      <c r="CF205" s="18" t="str">
        <f t="shared" si="123"/>
        <v/>
      </c>
      <c r="CG205" s="18" t="str">
        <f t="shared" si="135"/>
        <v/>
      </c>
      <c r="CH205" s="18" t="str">
        <f t="shared" si="124"/>
        <v/>
      </c>
      <c r="CI205" s="18" t="str">
        <f t="shared" si="136"/>
        <v/>
      </c>
      <c r="CJ205" s="18" t="str">
        <f t="shared" si="137"/>
        <v/>
      </c>
      <c r="CK205" s="18" t="str">
        <f t="shared" si="125"/>
        <v/>
      </c>
      <c r="CL205" s="56"/>
      <c r="CM205" s="56"/>
      <c r="CN205" s="56"/>
      <c r="CO205" s="370">
        <f t="shared" si="126"/>
        <v>0</v>
      </c>
      <c r="CP205" s="370">
        <f t="shared" si="127"/>
        <v>0</v>
      </c>
      <c r="CQ205" s="370">
        <f t="shared" si="128"/>
        <v>0</v>
      </c>
      <c r="CR205" s="370">
        <f t="shared" si="128"/>
        <v>0</v>
      </c>
      <c r="CS205" s="370">
        <f t="shared" si="129"/>
        <v>0</v>
      </c>
      <c r="CT205" s="370">
        <f t="shared" si="130"/>
        <v>0</v>
      </c>
      <c r="CU205" s="370">
        <f t="shared" si="131"/>
        <v>0</v>
      </c>
      <c r="CV205" s="370">
        <f t="shared" si="131"/>
        <v>0</v>
      </c>
      <c r="CW205" s="370">
        <f t="shared" si="132"/>
        <v>0</v>
      </c>
      <c r="CX205" s="370">
        <f t="shared" si="133"/>
        <v>0</v>
      </c>
      <c r="CY205" s="370">
        <f t="shared" si="134"/>
        <v>0</v>
      </c>
    </row>
    <row r="206" spans="1:103" x14ac:dyDescent="0.25">
      <c r="A206" s="3307"/>
      <c r="B206" s="396" t="s">
        <v>228</v>
      </c>
      <c r="C206" s="397">
        <f t="shared" si="139"/>
        <v>0</v>
      </c>
      <c r="D206" s="398">
        <f t="shared" si="138"/>
        <v>0</v>
      </c>
      <c r="E206" s="396">
        <f t="shared" si="138"/>
        <v>0</v>
      </c>
      <c r="F206" s="22">
        <v>0</v>
      </c>
      <c r="G206" s="28">
        <v>0</v>
      </c>
      <c r="H206" s="22">
        <v>0</v>
      </c>
      <c r="I206" s="28">
        <v>0</v>
      </c>
      <c r="J206" s="22">
        <v>0</v>
      </c>
      <c r="K206" s="28">
        <v>0</v>
      </c>
      <c r="L206" s="22">
        <v>0</v>
      </c>
      <c r="M206" s="28">
        <v>0</v>
      </c>
      <c r="N206" s="22">
        <v>0</v>
      </c>
      <c r="O206" s="28">
        <v>0</v>
      </c>
      <c r="P206" s="22">
        <v>0</v>
      </c>
      <c r="Q206" s="28">
        <v>0</v>
      </c>
      <c r="R206" s="22">
        <v>0</v>
      </c>
      <c r="S206" s="28">
        <v>0</v>
      </c>
      <c r="T206" s="22">
        <v>0</v>
      </c>
      <c r="U206" s="28">
        <v>0</v>
      </c>
      <c r="V206" s="22">
        <v>0</v>
      </c>
      <c r="W206" s="28">
        <v>0</v>
      </c>
      <c r="X206" s="22">
        <v>0</v>
      </c>
      <c r="Y206" s="28">
        <v>0</v>
      </c>
      <c r="Z206" s="22">
        <v>0</v>
      </c>
      <c r="AA206" s="28">
        <v>0</v>
      </c>
      <c r="AB206" s="22">
        <v>0</v>
      </c>
      <c r="AC206" s="28">
        <v>0</v>
      </c>
      <c r="AD206" s="22">
        <v>0</v>
      </c>
      <c r="AE206" s="28">
        <v>0</v>
      </c>
      <c r="AF206" s="22">
        <v>0</v>
      </c>
      <c r="AG206" s="28">
        <v>0</v>
      </c>
      <c r="AH206" s="22">
        <v>0</v>
      </c>
      <c r="AI206" s="28">
        <v>0</v>
      </c>
      <c r="AJ206" s="22">
        <v>0</v>
      </c>
      <c r="AK206" s="28">
        <v>0</v>
      </c>
      <c r="AL206" s="22">
        <v>0</v>
      </c>
      <c r="AM206" s="216">
        <v>0</v>
      </c>
      <c r="AN206" s="27">
        <v>0</v>
      </c>
      <c r="AO206" s="28">
        <v>0</v>
      </c>
      <c r="AP206" s="22">
        <v>0</v>
      </c>
      <c r="AQ206" s="52">
        <v>0</v>
      </c>
      <c r="AR206" s="49">
        <v>0</v>
      </c>
      <c r="AS206" s="52">
        <v>0</v>
      </c>
      <c r="AT206" s="323">
        <v>0</v>
      </c>
      <c r="AU206" s="399">
        <v>0</v>
      </c>
      <c r="AV206" s="323">
        <v>0</v>
      </c>
      <c r="AW206" s="399">
        <v>0</v>
      </c>
      <c r="AX206" s="52">
        <v>0</v>
      </c>
      <c r="AY206" s="56" t="str">
        <f t="shared" si="117"/>
        <v/>
      </c>
      <c r="CA206" s="18" t="str">
        <f t="shared" si="118"/>
        <v/>
      </c>
      <c r="CB206" s="18" t="str">
        <f t="shared" si="119"/>
        <v/>
      </c>
      <c r="CC206" s="18" t="str">
        <f t="shared" si="120"/>
        <v/>
      </c>
      <c r="CD206" s="18" t="str">
        <f t="shared" si="121"/>
        <v/>
      </c>
      <c r="CE206" s="18" t="str">
        <f t="shared" si="122"/>
        <v/>
      </c>
      <c r="CF206" s="18" t="str">
        <f t="shared" si="123"/>
        <v/>
      </c>
      <c r="CG206" s="18" t="str">
        <f t="shared" si="135"/>
        <v/>
      </c>
      <c r="CH206" s="18" t="str">
        <f t="shared" si="124"/>
        <v/>
      </c>
      <c r="CI206" s="18" t="str">
        <f t="shared" si="136"/>
        <v/>
      </c>
      <c r="CJ206" s="18" t="str">
        <f t="shared" si="137"/>
        <v/>
      </c>
      <c r="CK206" s="18" t="str">
        <f t="shared" si="125"/>
        <v/>
      </c>
      <c r="CL206" s="56"/>
      <c r="CM206" s="56"/>
      <c r="CN206" s="56"/>
      <c r="CO206" s="370">
        <f t="shared" si="126"/>
        <v>0</v>
      </c>
      <c r="CP206" s="370">
        <f t="shared" si="127"/>
        <v>0</v>
      </c>
      <c r="CQ206" s="370">
        <f t="shared" si="128"/>
        <v>0</v>
      </c>
      <c r="CR206" s="370">
        <f t="shared" si="128"/>
        <v>0</v>
      </c>
      <c r="CS206" s="370">
        <f t="shared" si="129"/>
        <v>0</v>
      </c>
      <c r="CT206" s="370">
        <f t="shared" si="130"/>
        <v>0</v>
      </c>
      <c r="CU206" s="370">
        <f t="shared" si="131"/>
        <v>0</v>
      </c>
      <c r="CV206" s="370">
        <f t="shared" si="131"/>
        <v>0</v>
      </c>
      <c r="CW206" s="370">
        <f t="shared" si="132"/>
        <v>0</v>
      </c>
      <c r="CX206" s="370">
        <f t="shared" si="133"/>
        <v>0</v>
      </c>
      <c r="CY206" s="370">
        <f t="shared" si="134"/>
        <v>0</v>
      </c>
    </row>
    <row r="207" spans="1:103" x14ac:dyDescent="0.25">
      <c r="A207" s="3307"/>
      <c r="B207" s="396" t="s">
        <v>229</v>
      </c>
      <c r="C207" s="397">
        <f t="shared" si="139"/>
        <v>3</v>
      </c>
      <c r="D207" s="400">
        <f t="shared" si="138"/>
        <v>0</v>
      </c>
      <c r="E207" s="396">
        <f t="shared" si="138"/>
        <v>3</v>
      </c>
      <c r="F207" s="49">
        <v>0</v>
      </c>
      <c r="G207" s="52">
        <v>0</v>
      </c>
      <c r="H207" s="49">
        <v>0</v>
      </c>
      <c r="I207" s="52">
        <v>0</v>
      </c>
      <c r="J207" s="49">
        <v>0</v>
      </c>
      <c r="K207" s="52">
        <v>0</v>
      </c>
      <c r="L207" s="49">
        <v>0</v>
      </c>
      <c r="M207" s="52">
        <v>0</v>
      </c>
      <c r="N207" s="49">
        <v>0</v>
      </c>
      <c r="O207" s="52">
        <v>0</v>
      </c>
      <c r="P207" s="49">
        <v>0</v>
      </c>
      <c r="Q207" s="52">
        <v>1</v>
      </c>
      <c r="R207" s="49">
        <v>0</v>
      </c>
      <c r="S207" s="52">
        <v>0</v>
      </c>
      <c r="T207" s="49">
        <v>0</v>
      </c>
      <c r="U207" s="52">
        <v>0</v>
      </c>
      <c r="V207" s="49">
        <v>0</v>
      </c>
      <c r="W207" s="52">
        <v>0</v>
      </c>
      <c r="X207" s="49">
        <v>0</v>
      </c>
      <c r="Y207" s="52">
        <v>1</v>
      </c>
      <c r="Z207" s="49">
        <v>0</v>
      </c>
      <c r="AA207" s="52">
        <v>1</v>
      </c>
      <c r="AB207" s="49">
        <v>0</v>
      </c>
      <c r="AC207" s="52">
        <v>0</v>
      </c>
      <c r="AD207" s="49">
        <v>0</v>
      </c>
      <c r="AE207" s="52">
        <v>0</v>
      </c>
      <c r="AF207" s="49">
        <v>0</v>
      </c>
      <c r="AG207" s="52">
        <v>0</v>
      </c>
      <c r="AH207" s="49">
        <v>0</v>
      </c>
      <c r="AI207" s="52">
        <v>0</v>
      </c>
      <c r="AJ207" s="49">
        <v>0</v>
      </c>
      <c r="AK207" s="52">
        <v>0</v>
      </c>
      <c r="AL207" s="49">
        <v>0</v>
      </c>
      <c r="AM207" s="323">
        <v>0</v>
      </c>
      <c r="AN207" s="254">
        <v>0</v>
      </c>
      <c r="AO207" s="52">
        <v>0</v>
      </c>
      <c r="AP207" s="49">
        <v>0</v>
      </c>
      <c r="AQ207" s="52">
        <v>0</v>
      </c>
      <c r="AR207" s="49">
        <v>0</v>
      </c>
      <c r="AS207" s="52">
        <v>0</v>
      </c>
      <c r="AT207" s="323">
        <v>0</v>
      </c>
      <c r="AU207" s="399">
        <v>0</v>
      </c>
      <c r="AV207" s="323">
        <v>0</v>
      </c>
      <c r="AW207" s="399">
        <v>0</v>
      </c>
      <c r="AX207" s="52">
        <v>0</v>
      </c>
      <c r="AY207" s="56" t="str">
        <f t="shared" si="117"/>
        <v/>
      </c>
      <c r="CA207" s="18" t="str">
        <f t="shared" si="118"/>
        <v/>
      </c>
      <c r="CB207" s="18" t="str">
        <f t="shared" si="119"/>
        <v/>
      </c>
      <c r="CC207" s="18" t="str">
        <f t="shared" si="120"/>
        <v/>
      </c>
      <c r="CD207" s="18" t="str">
        <f t="shared" si="121"/>
        <v/>
      </c>
      <c r="CE207" s="18" t="str">
        <f t="shared" si="122"/>
        <v/>
      </c>
      <c r="CF207" s="18" t="str">
        <f t="shared" si="123"/>
        <v/>
      </c>
      <c r="CG207" s="18" t="str">
        <f t="shared" si="135"/>
        <v/>
      </c>
      <c r="CH207" s="18" t="str">
        <f t="shared" si="124"/>
        <v/>
      </c>
      <c r="CI207" s="18" t="str">
        <f t="shared" si="136"/>
        <v/>
      </c>
      <c r="CJ207" s="18" t="str">
        <f t="shared" si="137"/>
        <v/>
      </c>
      <c r="CK207" s="18" t="str">
        <f t="shared" si="125"/>
        <v/>
      </c>
      <c r="CL207" s="56"/>
      <c r="CM207" s="56"/>
      <c r="CN207" s="56"/>
      <c r="CO207" s="370">
        <f t="shared" si="126"/>
        <v>0</v>
      </c>
      <c r="CP207" s="370">
        <f t="shared" si="127"/>
        <v>0</v>
      </c>
      <c r="CQ207" s="370">
        <f t="shared" si="128"/>
        <v>0</v>
      </c>
      <c r="CR207" s="370">
        <f t="shared" si="128"/>
        <v>0</v>
      </c>
      <c r="CS207" s="370">
        <f t="shared" si="129"/>
        <v>0</v>
      </c>
      <c r="CT207" s="370">
        <f t="shared" si="130"/>
        <v>0</v>
      </c>
      <c r="CU207" s="370">
        <f t="shared" si="131"/>
        <v>0</v>
      </c>
      <c r="CV207" s="370">
        <f t="shared" si="131"/>
        <v>0</v>
      </c>
      <c r="CW207" s="370">
        <f t="shared" si="132"/>
        <v>0</v>
      </c>
      <c r="CX207" s="370">
        <f t="shared" si="133"/>
        <v>0</v>
      </c>
      <c r="CY207" s="370">
        <f t="shared" si="134"/>
        <v>0</v>
      </c>
    </row>
    <row r="208" spans="1:103" x14ac:dyDescent="0.25">
      <c r="A208" s="3307"/>
      <c r="B208" s="401" t="s">
        <v>230</v>
      </c>
      <c r="C208" s="397">
        <f t="shared" si="139"/>
        <v>0</v>
      </c>
      <c r="D208" s="402"/>
      <c r="E208" s="396">
        <f>SUM(K208+M208+O208+Q208+S208+U208+W208+Y208+AA208+AC208+AE208+AG208+AI208+AK208+AM208)</f>
        <v>0</v>
      </c>
      <c r="F208" s="345"/>
      <c r="G208" s="346"/>
      <c r="H208" s="345"/>
      <c r="I208" s="346"/>
      <c r="J208" s="345"/>
      <c r="K208" s="28"/>
      <c r="L208" s="345"/>
      <c r="M208" s="28"/>
      <c r="N208" s="345"/>
      <c r="O208" s="28"/>
      <c r="P208" s="345"/>
      <c r="Q208" s="28"/>
      <c r="R208" s="345"/>
      <c r="S208" s="28"/>
      <c r="T208" s="345"/>
      <c r="U208" s="28"/>
      <c r="V208" s="345"/>
      <c r="W208" s="28"/>
      <c r="X208" s="345"/>
      <c r="Y208" s="28"/>
      <c r="Z208" s="345"/>
      <c r="AA208" s="28"/>
      <c r="AB208" s="345"/>
      <c r="AC208" s="28"/>
      <c r="AD208" s="345"/>
      <c r="AE208" s="28"/>
      <c r="AF208" s="345"/>
      <c r="AG208" s="28"/>
      <c r="AH208" s="345"/>
      <c r="AI208" s="28"/>
      <c r="AJ208" s="345"/>
      <c r="AK208" s="28"/>
      <c r="AL208" s="345"/>
      <c r="AM208" s="216"/>
      <c r="AN208" s="27"/>
      <c r="AO208" s="28"/>
      <c r="AP208" s="345"/>
      <c r="AQ208" s="28"/>
      <c r="AR208" s="22"/>
      <c r="AS208" s="28"/>
      <c r="AT208" s="345"/>
      <c r="AU208" s="239"/>
      <c r="AV208" s="216"/>
      <c r="AW208" s="345"/>
      <c r="AX208" s="28"/>
      <c r="AY208" s="56" t="str">
        <f>CA208&amp;CB208&amp;CD208&amp;CE208&amp;CF208&amp;CH208&amp;CI208&amp;CK208</f>
        <v/>
      </c>
      <c r="CA208" s="18" t="str">
        <f t="shared" ref="CA208:CA226" si="140">IF(AND(E208&gt;0,AN208=""), "* No olvide digitar la variable Gestantes. Digite Cero si no tiene.",IF(AN208&gt;E208,"  * La  variable Gestantes No puede ser mayor al Total Mujeres.",""))</f>
        <v/>
      </c>
      <c r="CB208" s="18" t="str">
        <f>IF(AND(E208&gt;0,AO208=""), "* No olvide digitar la variable Madre de hijo menor de 5 años. Digite Cero si no tiene.",IF(AO208&gt;E208,"  * La variable Madre de hijo menor de 5 años No puede ser mayor al Total Mujeres.",""))</f>
        <v/>
      </c>
      <c r="CC208" s="403"/>
      <c r="CD208" s="18" t="str">
        <f t="shared" ref="CD208:CD241" si="141">IF(AND(E208&gt;0,OR(AQ208="")), "* No olvide digitar la variable Pueblos originarios - Mujeres. Digite Cero si no tiene.",IF((AQ208)&gt;E208,"  * La variable Pueblos originarios - Mujeres No puede ser mayor al Total.",""))</f>
        <v/>
      </c>
      <c r="CE208" s="18" t="str">
        <f t="shared" ref="CE208:CE241" si="142">IF(AND(C208&gt;0,AR208=""), "* No olvide digitar la variable Niños, niñas, adolescentes y jóvenes SENAME. Digite Cero si no tiene.",IF(AR208&gt;C208,"  * La variable Niños, niñas, adolescentes y jóvenes SENAME No puede ser mayor al Total.",""))</f>
        <v/>
      </c>
      <c r="CF208" s="18" t="str">
        <f>IF(AND(C208&gt;0,AS208=""), "* No olvide digitar la variable Niños, niñas, adolescentes y jóvenes Mejor Niñez. Digite Cero si no tiene.",IF(AS208&gt;C208,"  * La variable Niños, niñas, adolescentes y jóvenes Mejor Niñez No puede ser mayor al Total.",""))</f>
        <v/>
      </c>
      <c r="CG208" s="403"/>
      <c r="CH208" s="18" t="str">
        <f>IF(AND(E208&gt;0,OR(AU208="")), "* No olvide digitar la variable Migrantes - Mujeres. Digite Cero si no tiene.",IF((AU208)&gt;E208,"  * La variable Migrantes - Mujeres No puede ser mayor al Total.",""))</f>
        <v/>
      </c>
      <c r="CI208" s="18" t="str">
        <f t="shared" si="136"/>
        <v/>
      </c>
      <c r="CJ208" s="404"/>
      <c r="CK208" s="18" t="str">
        <f>IF(AND($C208&gt;0,AX208=""), "* No olvide digitar la variable Adolescentes derivados de Espacios Amigables. Digite Cero si no tiene.",IF(AX208&gt;$C208,"  * La variable Adolescentes derivados de Espacios Amigables No puede ser mayor al Total.",""))</f>
        <v/>
      </c>
      <c r="CL208" s="56"/>
      <c r="CO208" s="370">
        <f t="shared" si="126"/>
        <v>0</v>
      </c>
      <c r="CP208" s="370">
        <f t="shared" si="127"/>
        <v>0</v>
      </c>
      <c r="CQ208" s="405"/>
      <c r="CR208" s="370">
        <f t="shared" si="128"/>
        <v>0</v>
      </c>
      <c r="CS208" s="370">
        <f t="shared" si="129"/>
        <v>0</v>
      </c>
      <c r="CT208" s="370">
        <f t="shared" si="130"/>
        <v>0</v>
      </c>
      <c r="CU208" s="405"/>
      <c r="CV208" s="370">
        <f t="shared" si="131"/>
        <v>0</v>
      </c>
      <c r="CW208" s="370">
        <f>IF(AND(E208&gt;0,OR(AV208="")),1,IF((AV208)&gt;E208,1,0))</f>
        <v>0</v>
      </c>
      <c r="CX208" s="405"/>
      <c r="CY208" s="370">
        <f t="shared" si="134"/>
        <v>0</v>
      </c>
    </row>
    <row r="209" spans="1:103" x14ac:dyDescent="0.25">
      <c r="A209" s="3307"/>
      <c r="B209" s="396" t="s">
        <v>231</v>
      </c>
      <c r="C209" s="397">
        <f t="shared" si="139"/>
        <v>2</v>
      </c>
      <c r="D209" s="379">
        <f t="shared" ref="D209:E217" si="143">SUM(F209+H209+J209+L209+N209+P209+R209+T209+V209+X209+Z209+AB209+AD209+AF209+AH209+AJ209+AL209)</f>
        <v>1</v>
      </c>
      <c r="E209" s="396">
        <f t="shared" si="143"/>
        <v>1</v>
      </c>
      <c r="F209" s="45">
        <v>0</v>
      </c>
      <c r="G209" s="48">
        <v>0</v>
      </c>
      <c r="H209" s="45">
        <v>0</v>
      </c>
      <c r="I209" s="48">
        <v>0</v>
      </c>
      <c r="J209" s="45">
        <v>0</v>
      </c>
      <c r="K209" s="48">
        <v>0</v>
      </c>
      <c r="L209" s="45">
        <v>0</v>
      </c>
      <c r="M209" s="48">
        <v>0</v>
      </c>
      <c r="N209" s="45">
        <v>0</v>
      </c>
      <c r="O209" s="48">
        <v>0</v>
      </c>
      <c r="P209" s="45">
        <v>0</v>
      </c>
      <c r="Q209" s="48">
        <v>0</v>
      </c>
      <c r="R209" s="45">
        <v>0</v>
      </c>
      <c r="S209" s="48">
        <v>0</v>
      </c>
      <c r="T209" s="45">
        <v>0</v>
      </c>
      <c r="U209" s="48">
        <v>0</v>
      </c>
      <c r="V209" s="45">
        <v>0</v>
      </c>
      <c r="W209" s="48">
        <v>0</v>
      </c>
      <c r="X209" s="45">
        <v>0</v>
      </c>
      <c r="Y209" s="48">
        <v>0</v>
      </c>
      <c r="Z209" s="45">
        <v>0</v>
      </c>
      <c r="AA209" s="48">
        <v>0</v>
      </c>
      <c r="AB209" s="45">
        <v>0</v>
      </c>
      <c r="AC209" s="48">
        <v>0</v>
      </c>
      <c r="AD209" s="45">
        <v>0</v>
      </c>
      <c r="AE209" s="48">
        <v>1</v>
      </c>
      <c r="AF209" s="45">
        <v>0</v>
      </c>
      <c r="AG209" s="48">
        <v>0</v>
      </c>
      <c r="AH209" s="45">
        <v>1</v>
      </c>
      <c r="AI209" s="48">
        <v>0</v>
      </c>
      <c r="AJ209" s="45">
        <v>0</v>
      </c>
      <c r="AK209" s="48">
        <v>0</v>
      </c>
      <c r="AL209" s="45">
        <v>0</v>
      </c>
      <c r="AM209" s="333">
        <v>0</v>
      </c>
      <c r="AN209" s="105">
        <v>0</v>
      </c>
      <c r="AO209" s="48">
        <v>0</v>
      </c>
      <c r="AP209" s="45">
        <v>0</v>
      </c>
      <c r="AQ209" s="48">
        <v>0</v>
      </c>
      <c r="AR209" s="45">
        <v>0</v>
      </c>
      <c r="AS209" s="48">
        <v>0</v>
      </c>
      <c r="AT209" s="333">
        <v>0</v>
      </c>
      <c r="AU209" s="352">
        <v>0</v>
      </c>
      <c r="AV209" s="333">
        <v>0</v>
      </c>
      <c r="AW209" s="352">
        <v>0</v>
      </c>
      <c r="AX209" s="48">
        <v>0</v>
      </c>
      <c r="AY209" s="56" t="str">
        <f t="shared" si="117"/>
        <v/>
      </c>
      <c r="CA209" s="18" t="str">
        <f t="shared" ref="CA209:CA217" si="144">IF(AND(E209&gt;0,AN209=""), "* No olvide digitar la variable Gestantes. Digite Cero si no tiene.",IF(AN209&gt;E209,"  * La variable Gestantes No puede ser mayor al Total Mujeres.",""))</f>
        <v/>
      </c>
      <c r="CB209" s="18" t="str">
        <f t="shared" ref="CB209:CB217" si="145">IF(AND(E209&gt;0,AO209=""), "* No olvide digitar la variable Madre de hijo menor de 5 años. Digite Cero si no tiene.",IF(AO209&gt;E209,"  * La variable Madre de hijo menor de 5 años No puede ser mayor al Total de Mujeres.",""))</f>
        <v/>
      </c>
      <c r="CC209" s="18" t="str">
        <f t="shared" ref="CC209:CC217" si="146">IF(AND(D209&gt;0,OR(AP209="")), "* No olvide digitar la variable Pueblos originarios - Hombres. Digite Cero si no tiene.",IF((AP209)&gt;D209,"  * La variable Pueblos originarios - Hombres No puede ser mayor al Total Hombres.",""))</f>
        <v/>
      </c>
      <c r="CD209" s="18" t="str">
        <f t="shared" ref="CD209:CD217" si="147">IF(AND(E209&gt;0,OR(AQ209="")), "* No olvide digitar la variable Pueblos originarios - Mujeres. Digite Cero si no tiene.",IF((AQ209)&gt;E209,"  * La variable Pueblos originarios - Mujeres No puede ser mayor al Total Mujeres.",""))</f>
        <v/>
      </c>
      <c r="CE209" s="18" t="str">
        <f t="shared" ref="CE209:CE217" si="148">IF(AND($C209&gt;0,AR209=""), "* No olvide digitar la variable Niños, niñas, adolescentes y jóvenes SENAME. Digite Cero si no tiene.",IF(AR209&gt;$C209,"  * La variable Niños, niñas, adolescentes y jóvenes SENAME No puede ser mayor al Total.",""))</f>
        <v/>
      </c>
      <c r="CF209" s="18" t="str">
        <f t="shared" ref="CF209:CF241" si="149">IF(AND(C209&gt;0,AS209=""), "* No olvide digitar la variable Niños, niñas, adolescentes y jóvenes Mejor Niñez. Digite Cero si no tiene.",IF(AS209&gt;C209,"  * La variable Niños, niñas, adolescentes y jóvenes Mejor Niñez No puede ser mayor al Total.",""))</f>
        <v/>
      </c>
      <c r="CG209" s="18" t="str">
        <f t="shared" si="135"/>
        <v/>
      </c>
      <c r="CH209" s="18" t="str">
        <f t="shared" ref="CH209:CH217" si="150">IF(AND(E209&gt;0,OR(AU209="")), "* No olvide digitar la variable Migrantes - Mujeres. Digite Cero si no tiene.",IF((AU209)&gt;E209,"  * La variable Migrantes - Mujeres No puede ser mayor al Total Mujeres.",""))</f>
        <v/>
      </c>
      <c r="CI209" s="18" t="str">
        <f t="shared" si="136"/>
        <v/>
      </c>
      <c r="CJ209" s="18" t="str">
        <f t="shared" ref="CJ209:CJ241" si="151">IF(AND(D209&gt;0,OR(AW209="")), "* No olvide digitar la variable Trans Femenino. Digite Cero si no tiene.",IF((AW209)&gt;D209,"  * La variable Trans Femenino No puede ser mayor al Total Hombres.",""))</f>
        <v/>
      </c>
      <c r="CK209" s="18" t="str">
        <f t="shared" ref="CK209:CK240" si="152">IF(AND($C209&gt;0,AX209=""), "* No olvide digitar la variable Adolescentes derivados de Espacios Amigables. Digite Cero si no tiene.",IF(AX209&gt;$C209,"  * La variable Adolescentes derivados de Espacios Amigables No puede ser mayor al Total.",""))</f>
        <v/>
      </c>
      <c r="CL209" s="56"/>
      <c r="CO209" s="370">
        <f t="shared" si="126"/>
        <v>0</v>
      </c>
      <c r="CP209" s="370">
        <f t="shared" si="127"/>
        <v>0</v>
      </c>
      <c r="CQ209" s="370">
        <f t="shared" ref="CQ209:CR241" si="153">IF(AND(D209&gt;0,OR(AP209="")),1,IF((AP209)&gt;D209,1,0))</f>
        <v>0</v>
      </c>
      <c r="CR209" s="370">
        <f t="shared" si="128"/>
        <v>0</v>
      </c>
      <c r="CS209" s="370">
        <f t="shared" si="129"/>
        <v>0</v>
      </c>
      <c r="CT209" s="370">
        <f t="shared" si="130"/>
        <v>0</v>
      </c>
      <c r="CU209" s="370">
        <f t="shared" ref="CU209:CV241" si="154">IF(AND(D209&gt;0,OR(AT209="")),1,IF((AT209)&gt;D209,1,0))</f>
        <v>0</v>
      </c>
      <c r="CV209" s="370">
        <f t="shared" si="131"/>
        <v>0</v>
      </c>
      <c r="CW209" s="370">
        <f t="shared" ref="CW209:CW241" si="155">IF(AND(E209&gt;0,OR(AV209="")),1,IF((AV209)&gt;E209,1,0))</f>
        <v>0</v>
      </c>
      <c r="CX209" s="370">
        <f t="shared" ref="CX209:CX241" si="156">IF(AND(D209&gt;0,OR(AW209="")),1,IF((AW209)&gt;D209,1,0))</f>
        <v>0</v>
      </c>
      <c r="CY209" s="370">
        <f t="shared" si="134"/>
        <v>0</v>
      </c>
    </row>
    <row r="210" spans="1:103" x14ac:dyDescent="0.25">
      <c r="A210" s="3307"/>
      <c r="B210" s="406" t="s">
        <v>232</v>
      </c>
      <c r="C210" s="397">
        <f t="shared" si="139"/>
        <v>0</v>
      </c>
      <c r="D210" s="398">
        <f t="shared" si="143"/>
        <v>0</v>
      </c>
      <c r="E210" s="396">
        <f t="shared" si="143"/>
        <v>0</v>
      </c>
      <c r="F210" s="22">
        <v>0</v>
      </c>
      <c r="G210" s="28">
        <v>0</v>
      </c>
      <c r="H210" s="22">
        <v>0</v>
      </c>
      <c r="I210" s="28">
        <v>0</v>
      </c>
      <c r="J210" s="22">
        <v>0</v>
      </c>
      <c r="K210" s="28">
        <v>0</v>
      </c>
      <c r="L210" s="22">
        <v>0</v>
      </c>
      <c r="M210" s="28">
        <v>0</v>
      </c>
      <c r="N210" s="22">
        <v>0</v>
      </c>
      <c r="O210" s="28">
        <v>0</v>
      </c>
      <c r="P210" s="22">
        <v>0</v>
      </c>
      <c r="Q210" s="28">
        <v>0</v>
      </c>
      <c r="R210" s="22">
        <v>0</v>
      </c>
      <c r="S210" s="28">
        <v>0</v>
      </c>
      <c r="T210" s="22">
        <v>0</v>
      </c>
      <c r="U210" s="28">
        <v>0</v>
      </c>
      <c r="V210" s="22">
        <v>0</v>
      </c>
      <c r="W210" s="28">
        <v>0</v>
      </c>
      <c r="X210" s="22">
        <v>0</v>
      </c>
      <c r="Y210" s="28">
        <v>0</v>
      </c>
      <c r="Z210" s="22">
        <v>0</v>
      </c>
      <c r="AA210" s="28">
        <v>0</v>
      </c>
      <c r="AB210" s="22">
        <v>0</v>
      </c>
      <c r="AC210" s="28">
        <v>0</v>
      </c>
      <c r="AD210" s="22">
        <v>0</v>
      </c>
      <c r="AE210" s="28">
        <v>0</v>
      </c>
      <c r="AF210" s="22">
        <v>0</v>
      </c>
      <c r="AG210" s="28">
        <v>0</v>
      </c>
      <c r="AH210" s="22">
        <v>0</v>
      </c>
      <c r="AI210" s="28">
        <v>0</v>
      </c>
      <c r="AJ210" s="22">
        <v>0</v>
      </c>
      <c r="AK210" s="28">
        <v>0</v>
      </c>
      <c r="AL210" s="22">
        <v>0</v>
      </c>
      <c r="AM210" s="216">
        <v>0</v>
      </c>
      <c r="AN210" s="27">
        <v>0</v>
      </c>
      <c r="AO210" s="28">
        <v>0</v>
      </c>
      <c r="AP210" s="22">
        <v>0</v>
      </c>
      <c r="AQ210" s="85">
        <v>0</v>
      </c>
      <c r="AR210" s="770">
        <v>0</v>
      </c>
      <c r="AS210" s="85">
        <v>0</v>
      </c>
      <c r="AT210" s="353">
        <v>0</v>
      </c>
      <c r="AU210" s="395">
        <v>0</v>
      </c>
      <c r="AV210" s="353">
        <v>0</v>
      </c>
      <c r="AW210" s="395">
        <v>0</v>
      </c>
      <c r="AX210" s="85">
        <v>0</v>
      </c>
      <c r="AY210" s="56" t="str">
        <f t="shared" si="117"/>
        <v/>
      </c>
      <c r="CA210" s="18" t="str">
        <f t="shared" si="144"/>
        <v/>
      </c>
      <c r="CB210" s="18" t="str">
        <f t="shared" si="145"/>
        <v/>
      </c>
      <c r="CC210" s="18" t="str">
        <f t="shared" si="146"/>
        <v/>
      </c>
      <c r="CD210" s="18" t="str">
        <f t="shared" si="147"/>
        <v/>
      </c>
      <c r="CE210" s="18" t="str">
        <f t="shared" si="148"/>
        <v/>
      </c>
      <c r="CF210" s="18" t="str">
        <f t="shared" si="149"/>
        <v/>
      </c>
      <c r="CG210" s="18" t="str">
        <f t="shared" si="135"/>
        <v/>
      </c>
      <c r="CH210" s="18" t="str">
        <f t="shared" si="150"/>
        <v/>
      </c>
      <c r="CI210" s="18" t="str">
        <f t="shared" si="136"/>
        <v/>
      </c>
      <c r="CJ210" s="18" t="str">
        <f t="shared" si="151"/>
        <v/>
      </c>
      <c r="CK210" s="18" t="str">
        <f t="shared" si="152"/>
        <v/>
      </c>
      <c r="CL210" s="56"/>
      <c r="CO210" s="370">
        <f t="shared" si="126"/>
        <v>0</v>
      </c>
      <c r="CP210" s="370">
        <f t="shared" si="127"/>
        <v>0</v>
      </c>
      <c r="CQ210" s="370">
        <f t="shared" si="153"/>
        <v>0</v>
      </c>
      <c r="CR210" s="370">
        <f t="shared" si="128"/>
        <v>0</v>
      </c>
      <c r="CS210" s="370">
        <f t="shared" si="129"/>
        <v>0</v>
      </c>
      <c r="CT210" s="370">
        <f t="shared" si="130"/>
        <v>0</v>
      </c>
      <c r="CU210" s="370">
        <f t="shared" si="154"/>
        <v>0</v>
      </c>
      <c r="CV210" s="370">
        <f t="shared" si="131"/>
        <v>0</v>
      </c>
      <c r="CW210" s="370">
        <f t="shared" si="155"/>
        <v>0</v>
      </c>
      <c r="CX210" s="370">
        <f t="shared" si="156"/>
        <v>0</v>
      </c>
      <c r="CY210" s="370">
        <f t="shared" si="134"/>
        <v>0</v>
      </c>
    </row>
    <row r="211" spans="1:103" x14ac:dyDescent="0.25">
      <c r="A211" s="3307"/>
      <c r="B211" s="407" t="s">
        <v>233</v>
      </c>
      <c r="C211" s="397">
        <f t="shared" si="139"/>
        <v>1</v>
      </c>
      <c r="D211" s="398">
        <f t="shared" si="143"/>
        <v>1</v>
      </c>
      <c r="E211" s="396">
        <f t="shared" si="143"/>
        <v>0</v>
      </c>
      <c r="F211" s="22">
        <v>0</v>
      </c>
      <c r="G211" s="28">
        <v>0</v>
      </c>
      <c r="H211" s="22">
        <v>0</v>
      </c>
      <c r="I211" s="28">
        <v>0</v>
      </c>
      <c r="J211" s="22">
        <v>0</v>
      </c>
      <c r="K211" s="28">
        <v>0</v>
      </c>
      <c r="L211" s="22">
        <v>0</v>
      </c>
      <c r="M211" s="28">
        <v>0</v>
      </c>
      <c r="N211" s="22">
        <v>0</v>
      </c>
      <c r="O211" s="28">
        <v>0</v>
      </c>
      <c r="P211" s="22">
        <v>0</v>
      </c>
      <c r="Q211" s="28">
        <v>0</v>
      </c>
      <c r="R211" s="22">
        <v>0</v>
      </c>
      <c r="S211" s="28">
        <v>0</v>
      </c>
      <c r="T211" s="22">
        <v>0</v>
      </c>
      <c r="U211" s="28">
        <v>0</v>
      </c>
      <c r="V211" s="22">
        <v>0</v>
      </c>
      <c r="W211" s="28">
        <v>0</v>
      </c>
      <c r="X211" s="22">
        <v>0</v>
      </c>
      <c r="Y211" s="28">
        <v>0</v>
      </c>
      <c r="Z211" s="22">
        <v>0</v>
      </c>
      <c r="AA211" s="28">
        <v>0</v>
      </c>
      <c r="AB211" s="22">
        <v>0</v>
      </c>
      <c r="AC211" s="28">
        <v>0</v>
      </c>
      <c r="AD211" s="22">
        <v>0</v>
      </c>
      <c r="AE211" s="28">
        <v>0</v>
      </c>
      <c r="AF211" s="22">
        <v>0</v>
      </c>
      <c r="AG211" s="28">
        <v>0</v>
      </c>
      <c r="AH211" s="22">
        <v>1</v>
      </c>
      <c r="AI211" s="28">
        <v>0</v>
      </c>
      <c r="AJ211" s="22">
        <v>0</v>
      </c>
      <c r="AK211" s="28">
        <v>0</v>
      </c>
      <c r="AL211" s="22">
        <v>0</v>
      </c>
      <c r="AM211" s="216">
        <v>0</v>
      </c>
      <c r="AN211" s="27">
        <v>0</v>
      </c>
      <c r="AO211" s="28">
        <v>0</v>
      </c>
      <c r="AP211" s="22">
        <v>0</v>
      </c>
      <c r="AQ211" s="52">
        <v>0</v>
      </c>
      <c r="AR211" s="49">
        <v>0</v>
      </c>
      <c r="AS211" s="52">
        <v>0</v>
      </c>
      <c r="AT211" s="323">
        <v>0</v>
      </c>
      <c r="AU211" s="399">
        <v>0</v>
      </c>
      <c r="AV211" s="323">
        <v>0</v>
      </c>
      <c r="AW211" s="399">
        <v>0</v>
      </c>
      <c r="AX211" s="52">
        <v>0</v>
      </c>
      <c r="AY211" s="56" t="str">
        <f t="shared" si="117"/>
        <v/>
      </c>
      <c r="CA211" s="18" t="str">
        <f t="shared" si="144"/>
        <v/>
      </c>
      <c r="CB211" s="18" t="str">
        <f t="shared" si="145"/>
        <v/>
      </c>
      <c r="CC211" s="18" t="str">
        <f t="shared" si="146"/>
        <v/>
      </c>
      <c r="CD211" s="18" t="str">
        <f t="shared" si="147"/>
        <v/>
      </c>
      <c r="CE211" s="18" t="str">
        <f t="shared" si="148"/>
        <v/>
      </c>
      <c r="CF211" s="18" t="str">
        <f t="shared" si="149"/>
        <v/>
      </c>
      <c r="CG211" s="18" t="str">
        <f t="shared" si="135"/>
        <v/>
      </c>
      <c r="CH211" s="18" t="str">
        <f t="shared" si="150"/>
        <v/>
      </c>
      <c r="CI211" s="18" t="str">
        <f t="shared" si="136"/>
        <v/>
      </c>
      <c r="CJ211" s="18" t="str">
        <f t="shared" si="151"/>
        <v/>
      </c>
      <c r="CK211" s="18" t="str">
        <f t="shared" si="152"/>
        <v/>
      </c>
      <c r="CL211" s="56"/>
      <c r="CO211" s="370">
        <f t="shared" si="126"/>
        <v>0</v>
      </c>
      <c r="CP211" s="370">
        <f t="shared" si="127"/>
        <v>0</v>
      </c>
      <c r="CQ211" s="370">
        <f t="shared" si="153"/>
        <v>0</v>
      </c>
      <c r="CR211" s="370">
        <f t="shared" si="153"/>
        <v>0</v>
      </c>
      <c r="CS211" s="370">
        <f t="shared" si="129"/>
        <v>0</v>
      </c>
      <c r="CT211" s="370">
        <f t="shared" si="130"/>
        <v>0</v>
      </c>
      <c r="CU211" s="370">
        <f t="shared" si="154"/>
        <v>0</v>
      </c>
      <c r="CV211" s="370">
        <f t="shared" si="154"/>
        <v>0</v>
      </c>
      <c r="CW211" s="370">
        <f t="shared" si="155"/>
        <v>0</v>
      </c>
      <c r="CX211" s="370">
        <f t="shared" si="156"/>
        <v>0</v>
      </c>
      <c r="CY211" s="370">
        <f t="shared" si="134"/>
        <v>0</v>
      </c>
    </row>
    <row r="212" spans="1:103" x14ac:dyDescent="0.25">
      <c r="A212" s="3468"/>
      <c r="B212" s="408" t="s">
        <v>234</v>
      </c>
      <c r="C212" s="409">
        <f t="shared" si="139"/>
        <v>0</v>
      </c>
      <c r="D212" s="400">
        <f>SUM(H212+J212+L212+N212+P212+R212+T212+V212+X212+Z212+AB212+AD212+AF212+AH212+AJ212+AL212)</f>
        <v>0</v>
      </c>
      <c r="E212" s="410">
        <f>SUM(I212+K212+M212+O212+Q212+S212+U212+W212+Y212+AA212+AC212+AE212+AG212+AI212+AK212+AM212)</f>
        <v>0</v>
      </c>
      <c r="F212" s="411"/>
      <c r="G212" s="412"/>
      <c r="H212" s="49"/>
      <c r="I212" s="52"/>
      <c r="J212" s="49"/>
      <c r="K212" s="52"/>
      <c r="L212" s="49"/>
      <c r="M212" s="52"/>
      <c r="N212" s="49"/>
      <c r="O212" s="52"/>
      <c r="P212" s="49"/>
      <c r="Q212" s="52"/>
      <c r="R212" s="49"/>
      <c r="S212" s="52"/>
      <c r="T212" s="49"/>
      <c r="U212" s="52"/>
      <c r="V212" s="49"/>
      <c r="W212" s="52"/>
      <c r="X212" s="49"/>
      <c r="Y212" s="52"/>
      <c r="Z212" s="49"/>
      <c r="AA212" s="52"/>
      <c r="AB212" s="49"/>
      <c r="AC212" s="52"/>
      <c r="AD212" s="49"/>
      <c r="AE212" s="52"/>
      <c r="AF212" s="49"/>
      <c r="AG212" s="52"/>
      <c r="AH212" s="49"/>
      <c r="AI212" s="52"/>
      <c r="AJ212" s="49"/>
      <c r="AK212" s="52"/>
      <c r="AL212" s="49"/>
      <c r="AM212" s="323"/>
      <c r="AN212" s="254"/>
      <c r="AO212" s="52"/>
      <c r="AP212" s="49"/>
      <c r="AQ212" s="37"/>
      <c r="AR212" s="30"/>
      <c r="AS212" s="37"/>
      <c r="AT212" s="223"/>
      <c r="AU212" s="243"/>
      <c r="AV212" s="223"/>
      <c r="AW212" s="243"/>
      <c r="AX212" s="37"/>
      <c r="AY212" s="56" t="str">
        <f t="shared" si="117"/>
        <v/>
      </c>
      <c r="CA212" s="18" t="str">
        <f t="shared" si="144"/>
        <v/>
      </c>
      <c r="CB212" s="18" t="str">
        <f t="shared" si="145"/>
        <v/>
      </c>
      <c r="CC212" s="18" t="str">
        <f t="shared" si="146"/>
        <v/>
      </c>
      <c r="CD212" s="18" t="str">
        <f t="shared" si="147"/>
        <v/>
      </c>
      <c r="CE212" s="18" t="str">
        <f t="shared" si="148"/>
        <v/>
      </c>
      <c r="CF212" s="18" t="str">
        <f t="shared" si="149"/>
        <v/>
      </c>
      <c r="CG212" s="18" t="str">
        <f t="shared" si="135"/>
        <v/>
      </c>
      <c r="CH212" s="18" t="str">
        <f t="shared" si="150"/>
        <v/>
      </c>
      <c r="CI212" s="18" t="str">
        <f t="shared" si="136"/>
        <v/>
      </c>
      <c r="CJ212" s="18" t="str">
        <f t="shared" si="151"/>
        <v/>
      </c>
      <c r="CK212" s="18" t="str">
        <f t="shared" si="152"/>
        <v/>
      </c>
      <c r="CL212" s="56"/>
      <c r="CO212" s="370">
        <f t="shared" si="126"/>
        <v>0</v>
      </c>
      <c r="CP212" s="370">
        <f t="shared" si="127"/>
        <v>0</v>
      </c>
      <c r="CQ212" s="370">
        <f t="shared" si="153"/>
        <v>0</v>
      </c>
      <c r="CR212" s="370">
        <f t="shared" si="153"/>
        <v>0</v>
      </c>
      <c r="CS212" s="370">
        <f t="shared" si="129"/>
        <v>0</v>
      </c>
      <c r="CT212" s="370">
        <f t="shared" si="130"/>
        <v>0</v>
      </c>
      <c r="CU212" s="370">
        <f t="shared" si="154"/>
        <v>0</v>
      </c>
      <c r="CV212" s="370">
        <f t="shared" si="154"/>
        <v>0</v>
      </c>
      <c r="CW212" s="370">
        <f t="shared" si="155"/>
        <v>0</v>
      </c>
      <c r="CX212" s="370">
        <f t="shared" si="156"/>
        <v>0</v>
      </c>
      <c r="CY212" s="370">
        <f t="shared" si="134"/>
        <v>0</v>
      </c>
    </row>
    <row r="213" spans="1:103" ht="15" customHeight="1" x14ac:dyDescent="0.25">
      <c r="A213" s="3534" t="s">
        <v>235</v>
      </c>
      <c r="B213" s="1193" t="s">
        <v>236</v>
      </c>
      <c r="C213" s="1184">
        <f t="shared" si="139"/>
        <v>0</v>
      </c>
      <c r="D213" s="703">
        <f t="shared" si="143"/>
        <v>0</v>
      </c>
      <c r="E213" s="1183">
        <f t="shared" si="143"/>
        <v>0</v>
      </c>
      <c r="F213" s="1151"/>
      <c r="G213" s="1152"/>
      <c r="H213" s="1151"/>
      <c r="I213" s="1152"/>
      <c r="J213" s="1151"/>
      <c r="K213" s="1152"/>
      <c r="L213" s="1151"/>
      <c r="M213" s="1152"/>
      <c r="N213" s="1151"/>
      <c r="O213" s="1152"/>
      <c r="P213" s="1151"/>
      <c r="Q213" s="1152"/>
      <c r="R213" s="1151"/>
      <c r="S213" s="1152"/>
      <c r="T213" s="1151"/>
      <c r="U213" s="1152"/>
      <c r="V213" s="1151"/>
      <c r="W213" s="1152"/>
      <c r="X213" s="1151"/>
      <c r="Y213" s="1152"/>
      <c r="Z213" s="1151"/>
      <c r="AA213" s="1152"/>
      <c r="AB213" s="1151"/>
      <c r="AC213" s="1152"/>
      <c r="AD213" s="1151"/>
      <c r="AE213" s="1152"/>
      <c r="AF213" s="1151"/>
      <c r="AG213" s="1152"/>
      <c r="AH213" s="1151"/>
      <c r="AI213" s="1152"/>
      <c r="AJ213" s="1151"/>
      <c r="AK213" s="1152"/>
      <c r="AL213" s="1151"/>
      <c r="AM213" s="1153"/>
      <c r="AN213" s="1154"/>
      <c r="AO213" s="1152"/>
      <c r="AP213" s="1151"/>
      <c r="AQ213" s="414"/>
      <c r="AR213" s="1194"/>
      <c r="AS213" s="414"/>
      <c r="AT213" s="415"/>
      <c r="AU213" s="1195"/>
      <c r="AV213" s="415"/>
      <c r="AW213" s="1195"/>
      <c r="AX213" s="414"/>
      <c r="AY213" s="56" t="str">
        <f t="shared" si="117"/>
        <v/>
      </c>
      <c r="CA213" s="18" t="str">
        <f t="shared" si="144"/>
        <v/>
      </c>
      <c r="CB213" s="18" t="str">
        <f t="shared" si="145"/>
        <v/>
      </c>
      <c r="CC213" s="18" t="str">
        <f t="shared" si="146"/>
        <v/>
      </c>
      <c r="CD213" s="18" t="str">
        <f t="shared" si="147"/>
        <v/>
      </c>
      <c r="CE213" s="18" t="str">
        <f t="shared" si="148"/>
        <v/>
      </c>
      <c r="CF213" s="18" t="str">
        <f t="shared" si="149"/>
        <v/>
      </c>
      <c r="CG213" s="18" t="str">
        <f t="shared" si="135"/>
        <v/>
      </c>
      <c r="CH213" s="18" t="str">
        <f t="shared" si="150"/>
        <v/>
      </c>
      <c r="CI213" s="18" t="str">
        <f t="shared" si="136"/>
        <v/>
      </c>
      <c r="CJ213" s="18" t="str">
        <f t="shared" si="151"/>
        <v/>
      </c>
      <c r="CK213" s="18" t="str">
        <f t="shared" si="152"/>
        <v/>
      </c>
      <c r="CL213" s="56"/>
      <c r="CO213" s="370">
        <f t="shared" si="126"/>
        <v>0</v>
      </c>
      <c r="CP213" s="370">
        <f t="shared" si="127"/>
        <v>0</v>
      </c>
      <c r="CQ213" s="370">
        <f t="shared" si="153"/>
        <v>0</v>
      </c>
      <c r="CR213" s="370">
        <f t="shared" si="153"/>
        <v>0</v>
      </c>
      <c r="CS213" s="370">
        <f t="shared" si="129"/>
        <v>0</v>
      </c>
      <c r="CT213" s="370">
        <f t="shared" si="130"/>
        <v>0</v>
      </c>
      <c r="CU213" s="370">
        <f t="shared" si="154"/>
        <v>0</v>
      </c>
      <c r="CV213" s="370">
        <f t="shared" si="154"/>
        <v>0</v>
      </c>
      <c r="CW213" s="370">
        <f t="shared" si="155"/>
        <v>0</v>
      </c>
      <c r="CX213" s="370">
        <f t="shared" si="156"/>
        <v>0</v>
      </c>
      <c r="CY213" s="370">
        <f t="shared" si="134"/>
        <v>0</v>
      </c>
    </row>
    <row r="214" spans="1:103" x14ac:dyDescent="0.25">
      <c r="A214" s="3307"/>
      <c r="B214" s="396" t="s">
        <v>237</v>
      </c>
      <c r="C214" s="397">
        <f t="shared" si="139"/>
        <v>0</v>
      </c>
      <c r="D214" s="398">
        <f>SUM(F214+H214+J214+L214+N214+P214+R214+T214+V214+X214+Z214+AB214+AD214+AF214+AH214+AJ214+AL214)</f>
        <v>0</v>
      </c>
      <c r="E214" s="396">
        <f t="shared" si="143"/>
        <v>0</v>
      </c>
      <c r="F214" s="22"/>
      <c r="G214" s="28"/>
      <c r="H214" s="22"/>
      <c r="I214" s="28"/>
      <c r="J214" s="22"/>
      <c r="K214" s="28"/>
      <c r="L214" s="22"/>
      <c r="M214" s="28"/>
      <c r="N214" s="22"/>
      <c r="O214" s="28"/>
      <c r="P214" s="22"/>
      <c r="Q214" s="28"/>
      <c r="R214" s="22"/>
      <c r="S214" s="28"/>
      <c r="T214" s="22"/>
      <c r="U214" s="28"/>
      <c r="V214" s="22"/>
      <c r="W214" s="28"/>
      <c r="X214" s="22"/>
      <c r="Y214" s="28"/>
      <c r="Z214" s="22"/>
      <c r="AA214" s="28"/>
      <c r="AB214" s="22"/>
      <c r="AC214" s="28"/>
      <c r="AD214" s="22"/>
      <c r="AE214" s="28"/>
      <c r="AF214" s="22"/>
      <c r="AG214" s="28"/>
      <c r="AH214" s="22"/>
      <c r="AI214" s="28"/>
      <c r="AJ214" s="22"/>
      <c r="AK214" s="28"/>
      <c r="AL214" s="22"/>
      <c r="AM214" s="216"/>
      <c r="AN214" s="27"/>
      <c r="AO214" s="28"/>
      <c r="AP214" s="22"/>
      <c r="AQ214" s="52"/>
      <c r="AR214" s="49"/>
      <c r="AS214" s="52"/>
      <c r="AT214" s="323"/>
      <c r="AU214" s="399"/>
      <c r="AV214" s="323"/>
      <c r="AW214" s="399"/>
      <c r="AX214" s="52"/>
      <c r="AY214" s="56" t="str">
        <f t="shared" si="117"/>
        <v/>
      </c>
      <c r="CA214" s="18" t="str">
        <f t="shared" si="144"/>
        <v/>
      </c>
      <c r="CB214" s="18" t="str">
        <f t="shared" si="145"/>
        <v/>
      </c>
      <c r="CC214" s="18" t="str">
        <f t="shared" si="146"/>
        <v/>
      </c>
      <c r="CD214" s="18" t="str">
        <f t="shared" si="147"/>
        <v/>
      </c>
      <c r="CE214" s="18" t="str">
        <f t="shared" si="148"/>
        <v/>
      </c>
      <c r="CF214" s="18" t="str">
        <f t="shared" si="149"/>
        <v/>
      </c>
      <c r="CG214" s="18" t="str">
        <f t="shared" si="135"/>
        <v/>
      </c>
      <c r="CH214" s="18" t="str">
        <f t="shared" si="150"/>
        <v/>
      </c>
      <c r="CI214" s="18" t="str">
        <f t="shared" si="136"/>
        <v/>
      </c>
      <c r="CJ214" s="18" t="str">
        <f t="shared" si="151"/>
        <v/>
      </c>
      <c r="CK214" s="18" t="str">
        <f t="shared" si="152"/>
        <v/>
      </c>
      <c r="CL214" s="56"/>
      <c r="CO214" s="370">
        <f t="shared" si="126"/>
        <v>0</v>
      </c>
      <c r="CP214" s="370">
        <f t="shared" si="127"/>
        <v>0</v>
      </c>
      <c r="CQ214" s="370">
        <f t="shared" si="153"/>
        <v>0</v>
      </c>
      <c r="CR214" s="370">
        <f t="shared" si="153"/>
        <v>0</v>
      </c>
      <c r="CS214" s="370">
        <f t="shared" si="129"/>
        <v>0</v>
      </c>
      <c r="CT214" s="370">
        <f t="shared" si="130"/>
        <v>0</v>
      </c>
      <c r="CU214" s="370">
        <f t="shared" si="154"/>
        <v>0</v>
      </c>
      <c r="CV214" s="370">
        <f t="shared" si="154"/>
        <v>0</v>
      </c>
      <c r="CW214" s="370">
        <f t="shared" si="155"/>
        <v>0</v>
      </c>
      <c r="CX214" s="370">
        <f t="shared" si="156"/>
        <v>0</v>
      </c>
      <c r="CY214" s="370">
        <f t="shared" si="134"/>
        <v>0</v>
      </c>
    </row>
    <row r="215" spans="1:103" x14ac:dyDescent="0.25">
      <c r="A215" s="3307"/>
      <c r="B215" s="410" t="s">
        <v>238</v>
      </c>
      <c r="C215" s="409">
        <f t="shared" si="139"/>
        <v>0</v>
      </c>
      <c r="D215" s="400">
        <f>SUM(F215+H215+J215+L215+N215+P215+R215+T215+V215+X215+Z215+AB215+AD215+AF215+AH215+AJ215+AL215)</f>
        <v>0</v>
      </c>
      <c r="E215" s="410">
        <f>SUM(G215+I215+K215+M215+O215+Q215+S215+U215+W215+Y215+AA215+AC215+AE215+AG215+AI215+AK215+AM215)</f>
        <v>0</v>
      </c>
      <c r="F215" s="49"/>
      <c r="G215" s="52"/>
      <c r="H215" s="49"/>
      <c r="I215" s="52"/>
      <c r="J215" s="49"/>
      <c r="K215" s="52"/>
      <c r="L215" s="49"/>
      <c r="M215" s="52"/>
      <c r="N215" s="49"/>
      <c r="O215" s="52"/>
      <c r="P215" s="49"/>
      <c r="Q215" s="52"/>
      <c r="R215" s="49"/>
      <c r="S215" s="52"/>
      <c r="T215" s="49"/>
      <c r="U215" s="52"/>
      <c r="V215" s="49"/>
      <c r="W215" s="52"/>
      <c r="X215" s="49"/>
      <c r="Y215" s="52"/>
      <c r="Z215" s="49"/>
      <c r="AA215" s="52"/>
      <c r="AB215" s="49"/>
      <c r="AC215" s="52"/>
      <c r="AD215" s="49"/>
      <c r="AE215" s="52"/>
      <c r="AF215" s="49"/>
      <c r="AG215" s="52"/>
      <c r="AH215" s="49"/>
      <c r="AI215" s="52"/>
      <c r="AJ215" s="49"/>
      <c r="AK215" s="52"/>
      <c r="AL215" s="49"/>
      <c r="AM215" s="323"/>
      <c r="AN215" s="254"/>
      <c r="AO215" s="52"/>
      <c r="AP215" s="49"/>
      <c r="AQ215" s="52"/>
      <c r="AR215" s="49"/>
      <c r="AS215" s="52"/>
      <c r="AT215" s="323"/>
      <c r="AU215" s="399"/>
      <c r="AV215" s="323"/>
      <c r="AW215" s="399"/>
      <c r="AX215" s="52"/>
      <c r="AY215" s="56" t="str">
        <f t="shared" si="117"/>
        <v/>
      </c>
      <c r="CA215" s="18" t="str">
        <f t="shared" si="144"/>
        <v/>
      </c>
      <c r="CB215" s="18" t="str">
        <f t="shared" si="145"/>
        <v/>
      </c>
      <c r="CC215" s="18" t="str">
        <f t="shared" si="146"/>
        <v/>
      </c>
      <c r="CD215" s="18" t="str">
        <f t="shared" si="147"/>
        <v/>
      </c>
      <c r="CE215" s="18" t="str">
        <f t="shared" si="148"/>
        <v/>
      </c>
      <c r="CF215" s="18" t="str">
        <f t="shared" si="149"/>
        <v/>
      </c>
      <c r="CG215" s="18" t="str">
        <f t="shared" si="135"/>
        <v/>
      </c>
      <c r="CH215" s="18" t="str">
        <f t="shared" si="150"/>
        <v/>
      </c>
      <c r="CI215" s="18" t="str">
        <f t="shared" si="136"/>
        <v/>
      </c>
      <c r="CJ215" s="18" t="str">
        <f t="shared" si="151"/>
        <v/>
      </c>
      <c r="CK215" s="18" t="str">
        <f t="shared" si="152"/>
        <v/>
      </c>
      <c r="CL215" s="56"/>
      <c r="CO215" s="370">
        <f t="shared" si="126"/>
        <v>0</v>
      </c>
      <c r="CP215" s="370">
        <f t="shared" si="127"/>
        <v>0</v>
      </c>
      <c r="CQ215" s="370">
        <f t="shared" si="153"/>
        <v>0</v>
      </c>
      <c r="CR215" s="370">
        <f t="shared" si="153"/>
        <v>0</v>
      </c>
      <c r="CS215" s="370">
        <f t="shared" si="129"/>
        <v>0</v>
      </c>
      <c r="CT215" s="370">
        <f t="shared" si="130"/>
        <v>0</v>
      </c>
      <c r="CU215" s="370">
        <f t="shared" si="154"/>
        <v>0</v>
      </c>
      <c r="CV215" s="370">
        <f t="shared" si="154"/>
        <v>0</v>
      </c>
      <c r="CW215" s="370">
        <f t="shared" si="155"/>
        <v>0</v>
      </c>
      <c r="CX215" s="370">
        <f t="shared" si="156"/>
        <v>0</v>
      </c>
      <c r="CY215" s="370">
        <f t="shared" si="134"/>
        <v>0</v>
      </c>
    </row>
    <row r="216" spans="1:103" x14ac:dyDescent="0.25">
      <c r="A216" s="3307"/>
      <c r="B216" s="410" t="s">
        <v>239</v>
      </c>
      <c r="C216" s="409">
        <f t="shared" si="139"/>
        <v>0</v>
      </c>
      <c r="D216" s="400">
        <f>SUM(F216+H216+J216+L216+N216+P216+R216+T216+V216+X216+Z216+AB216+AD216+AF216+AH216+AJ216+AL216)</f>
        <v>0</v>
      </c>
      <c r="E216" s="410">
        <f>SUM(G216+I216+K216+M216+O216+Q216+S216+U216+W216+Y216+AA216+AC216+AE216+AG216+AI216+AK216+AM216)</f>
        <v>0</v>
      </c>
      <c r="F216" s="49"/>
      <c r="G216" s="52"/>
      <c r="H216" s="49"/>
      <c r="I216" s="52"/>
      <c r="J216" s="49"/>
      <c r="K216" s="52"/>
      <c r="L216" s="49"/>
      <c r="M216" s="52"/>
      <c r="N216" s="49"/>
      <c r="O216" s="52"/>
      <c r="P216" s="49"/>
      <c r="Q216" s="52"/>
      <c r="R216" s="49"/>
      <c r="S216" s="52"/>
      <c r="T216" s="49"/>
      <c r="U216" s="52"/>
      <c r="V216" s="49"/>
      <c r="W216" s="52"/>
      <c r="X216" s="49"/>
      <c r="Y216" s="52"/>
      <c r="Z216" s="49"/>
      <c r="AA216" s="52"/>
      <c r="AB216" s="49"/>
      <c r="AC216" s="52"/>
      <c r="AD216" s="49"/>
      <c r="AE216" s="52"/>
      <c r="AF216" s="49"/>
      <c r="AG216" s="52"/>
      <c r="AH216" s="49"/>
      <c r="AI216" s="52"/>
      <c r="AJ216" s="49"/>
      <c r="AK216" s="52"/>
      <c r="AL216" s="49"/>
      <c r="AM216" s="323"/>
      <c r="AN216" s="254"/>
      <c r="AO216" s="52"/>
      <c r="AP216" s="49"/>
      <c r="AQ216" s="52"/>
      <c r="AR216" s="49"/>
      <c r="AS216" s="52"/>
      <c r="AT216" s="323"/>
      <c r="AU216" s="399"/>
      <c r="AV216" s="323"/>
      <c r="AW216" s="399"/>
      <c r="AX216" s="52"/>
      <c r="AY216" s="56" t="str">
        <f t="shared" si="117"/>
        <v/>
      </c>
      <c r="CA216" s="18" t="str">
        <f t="shared" si="144"/>
        <v/>
      </c>
      <c r="CB216" s="18" t="str">
        <f t="shared" si="145"/>
        <v/>
      </c>
      <c r="CC216" s="18" t="str">
        <f t="shared" si="146"/>
        <v/>
      </c>
      <c r="CD216" s="18" t="str">
        <f t="shared" si="147"/>
        <v/>
      </c>
      <c r="CE216" s="18" t="str">
        <f t="shared" si="148"/>
        <v/>
      </c>
      <c r="CF216" s="18" t="str">
        <f t="shared" si="149"/>
        <v/>
      </c>
      <c r="CG216" s="18" t="str">
        <f t="shared" si="135"/>
        <v/>
      </c>
      <c r="CH216" s="18" t="str">
        <f t="shared" si="150"/>
        <v/>
      </c>
      <c r="CI216" s="18" t="str">
        <f t="shared" si="136"/>
        <v/>
      </c>
      <c r="CJ216" s="18" t="str">
        <f t="shared" si="151"/>
        <v/>
      </c>
      <c r="CK216" s="18" t="str">
        <f t="shared" si="152"/>
        <v/>
      </c>
      <c r="CL216" s="56"/>
      <c r="CO216" s="370">
        <f t="shared" si="126"/>
        <v>0</v>
      </c>
      <c r="CP216" s="370">
        <f t="shared" si="127"/>
        <v>0</v>
      </c>
      <c r="CQ216" s="370">
        <f t="shared" si="153"/>
        <v>0</v>
      </c>
      <c r="CR216" s="370">
        <f t="shared" si="153"/>
        <v>0</v>
      </c>
      <c r="CS216" s="370">
        <f t="shared" si="129"/>
        <v>0</v>
      </c>
      <c r="CT216" s="370">
        <f t="shared" si="130"/>
        <v>0</v>
      </c>
      <c r="CU216" s="370">
        <f t="shared" si="154"/>
        <v>0</v>
      </c>
      <c r="CV216" s="370">
        <f t="shared" si="154"/>
        <v>0</v>
      </c>
      <c r="CW216" s="370">
        <f t="shared" si="155"/>
        <v>0</v>
      </c>
      <c r="CX216" s="370">
        <f t="shared" si="156"/>
        <v>0</v>
      </c>
      <c r="CY216" s="370">
        <f t="shared" si="134"/>
        <v>0</v>
      </c>
    </row>
    <row r="217" spans="1:103" x14ac:dyDescent="0.25">
      <c r="A217" s="3468"/>
      <c r="B217" s="377" t="s">
        <v>240</v>
      </c>
      <c r="C217" s="416">
        <f t="shared" si="139"/>
        <v>0</v>
      </c>
      <c r="D217" s="417">
        <f>SUM(F217+H217+J217+L217+N217+P217+R217+T217+V217+X217+Z217+AB217+AD217+AF217+AH217+AJ217+AL217)</f>
        <v>0</v>
      </c>
      <c r="E217" s="377">
        <f t="shared" si="143"/>
        <v>0</v>
      </c>
      <c r="F217" s="30"/>
      <c r="G217" s="37"/>
      <c r="H217" s="30"/>
      <c r="I217" s="37"/>
      <c r="J217" s="30"/>
      <c r="K217" s="37"/>
      <c r="L217" s="30"/>
      <c r="M217" s="37"/>
      <c r="N217" s="30"/>
      <c r="O217" s="37"/>
      <c r="P217" s="30"/>
      <c r="Q217" s="37"/>
      <c r="R217" s="30"/>
      <c r="S217" s="37"/>
      <c r="T217" s="30"/>
      <c r="U217" s="37"/>
      <c r="V217" s="30"/>
      <c r="W217" s="37"/>
      <c r="X217" s="30"/>
      <c r="Y217" s="37"/>
      <c r="Z217" s="30"/>
      <c r="AA217" s="37"/>
      <c r="AB217" s="30"/>
      <c r="AC217" s="37"/>
      <c r="AD217" s="30"/>
      <c r="AE217" s="37"/>
      <c r="AF217" s="30"/>
      <c r="AG217" s="37"/>
      <c r="AH217" s="30"/>
      <c r="AI217" s="37"/>
      <c r="AJ217" s="30"/>
      <c r="AK217" s="37"/>
      <c r="AL217" s="30"/>
      <c r="AM217" s="223"/>
      <c r="AN217" s="35"/>
      <c r="AO217" s="37"/>
      <c r="AP217" s="30"/>
      <c r="AQ217" s="37"/>
      <c r="AR217" s="30"/>
      <c r="AS217" s="37"/>
      <c r="AT217" s="223"/>
      <c r="AU217" s="243"/>
      <c r="AV217" s="223"/>
      <c r="AW217" s="243"/>
      <c r="AX217" s="37"/>
      <c r="AY217" s="56" t="str">
        <f t="shared" si="117"/>
        <v/>
      </c>
      <c r="CA217" s="18" t="str">
        <f t="shared" si="144"/>
        <v/>
      </c>
      <c r="CB217" s="18" t="str">
        <f t="shared" si="145"/>
        <v/>
      </c>
      <c r="CC217" s="18" t="str">
        <f t="shared" si="146"/>
        <v/>
      </c>
      <c r="CD217" s="18" t="str">
        <f t="shared" si="147"/>
        <v/>
      </c>
      <c r="CE217" s="18" t="str">
        <f t="shared" si="148"/>
        <v/>
      </c>
      <c r="CF217" s="18" t="str">
        <f t="shared" si="149"/>
        <v/>
      </c>
      <c r="CG217" s="18" t="str">
        <f t="shared" si="135"/>
        <v/>
      </c>
      <c r="CH217" s="18" t="str">
        <f t="shared" si="150"/>
        <v/>
      </c>
      <c r="CI217" s="18" t="str">
        <f t="shared" si="136"/>
        <v/>
      </c>
      <c r="CJ217" s="18" t="str">
        <f t="shared" si="151"/>
        <v/>
      </c>
      <c r="CK217" s="18" t="str">
        <f t="shared" si="152"/>
        <v/>
      </c>
      <c r="CL217" s="56"/>
      <c r="CO217" s="370">
        <f t="shared" si="126"/>
        <v>0</v>
      </c>
      <c r="CP217" s="370">
        <f t="shared" si="127"/>
        <v>0</v>
      </c>
      <c r="CQ217" s="370">
        <f t="shared" si="153"/>
        <v>0</v>
      </c>
      <c r="CR217" s="370">
        <f t="shared" si="153"/>
        <v>0</v>
      </c>
      <c r="CS217" s="370">
        <f t="shared" si="129"/>
        <v>0</v>
      </c>
      <c r="CT217" s="370">
        <f t="shared" si="130"/>
        <v>0</v>
      </c>
      <c r="CU217" s="370">
        <f t="shared" si="154"/>
        <v>0</v>
      </c>
      <c r="CV217" s="370">
        <f t="shared" si="154"/>
        <v>0</v>
      </c>
      <c r="CW217" s="370">
        <f t="shared" si="155"/>
        <v>0</v>
      </c>
      <c r="CX217" s="370">
        <f t="shared" si="156"/>
        <v>0</v>
      </c>
      <c r="CY217" s="370">
        <f t="shared" si="134"/>
        <v>0</v>
      </c>
    </row>
    <row r="218" spans="1:103" ht="15" customHeight="1" x14ac:dyDescent="0.25">
      <c r="A218" s="3534" t="s">
        <v>241</v>
      </c>
      <c r="B218" s="1183" t="s">
        <v>242</v>
      </c>
      <c r="C218" s="1184">
        <f t="shared" si="139"/>
        <v>0</v>
      </c>
      <c r="D218" s="703">
        <f>SUM(F218+H218+J218+L218+N218)</f>
        <v>0</v>
      </c>
      <c r="E218" s="1183">
        <f t="shared" ref="D218:E221" si="157">SUM(G218+I218+K218+M218+O218)</f>
        <v>0</v>
      </c>
      <c r="F218" s="1151"/>
      <c r="G218" s="1152"/>
      <c r="H218" s="1151"/>
      <c r="I218" s="1152"/>
      <c r="J218" s="1151"/>
      <c r="K218" s="1152"/>
      <c r="L218" s="1151"/>
      <c r="M218" s="1152"/>
      <c r="N218" s="1151"/>
      <c r="O218" s="1152"/>
      <c r="P218" s="1196"/>
      <c r="Q218" s="418"/>
      <c r="R218" s="418"/>
      <c r="S218" s="418"/>
      <c r="T218" s="418"/>
      <c r="U218" s="418"/>
      <c r="V218" s="418"/>
      <c r="W218" s="418"/>
      <c r="X218" s="418"/>
      <c r="Y218" s="418"/>
      <c r="Z218" s="418"/>
      <c r="AA218" s="418"/>
      <c r="AB218" s="418"/>
      <c r="AC218" s="418"/>
      <c r="AD218" s="418"/>
      <c r="AE218" s="418"/>
      <c r="AF218" s="418"/>
      <c r="AG218" s="418"/>
      <c r="AH218" s="418"/>
      <c r="AI218" s="418"/>
      <c r="AJ218" s="418"/>
      <c r="AK218" s="418"/>
      <c r="AL218" s="418"/>
      <c r="AM218" s="419"/>
      <c r="AN218" s="1154"/>
      <c r="AO218" s="420"/>
      <c r="AP218" s="1151"/>
      <c r="AQ218" s="414"/>
      <c r="AR218" s="1194"/>
      <c r="AS218" s="414"/>
      <c r="AT218" s="415"/>
      <c r="AU218" s="1195"/>
      <c r="AV218" s="415"/>
      <c r="AW218" s="1195"/>
      <c r="AX218" s="414"/>
      <c r="AY218" s="56" t="str">
        <f>CA218&amp;CC218&amp;CD218&amp;CE218&amp;CF218&amp;CG218&amp;CH218&amp;CI218&amp;CJ218&amp;CK218</f>
        <v/>
      </c>
      <c r="CA218" s="18" t="str">
        <f>IF(AND(E218&gt;0,AN218=""), "* No olvide digitar la variable Gestantes. Digite Cero si no tiene.",IF(AN218&gt;E218,"  * La  variable Gestantes No puede ser mayor al Total Mujeres.",""))</f>
        <v/>
      </c>
      <c r="CB218" s="421"/>
      <c r="CC218" s="18" t="str">
        <f t="shared" ref="CC218:CC241" si="158">IF(AND(D218&gt;0,OR(AP218="")), "* No olvide digitar la variable Pueblos originarios - Hombres. Digite Cero si no tiene.",IF((AP218)&gt;D218,"  * La variable Pueblos originarios - Hombres No puede ser mayor al Total.",""))</f>
        <v/>
      </c>
      <c r="CD218" s="18" t="str">
        <f t="shared" si="141"/>
        <v/>
      </c>
      <c r="CE218" s="18" t="str">
        <f t="shared" si="142"/>
        <v/>
      </c>
      <c r="CF218" s="18" t="str">
        <f t="shared" si="149"/>
        <v/>
      </c>
      <c r="CG218" s="18" t="str">
        <f t="shared" si="135"/>
        <v/>
      </c>
      <c r="CH218" s="18" t="str">
        <f t="shared" ref="CH218:CH241" si="159">IF(AND(E218&gt;0,OR(AU218="")), "* No olvide digitar la variable Migrantes - Mujeres. Digite Cero si no tiene.",IF((AU218)&gt;E218,"  * La variable Migrantes - Mujeres No puede ser mayor al Total.",""))</f>
        <v/>
      </c>
      <c r="CI218" s="18" t="str">
        <f t="shared" si="136"/>
        <v/>
      </c>
      <c r="CJ218" s="18" t="str">
        <f t="shared" si="151"/>
        <v/>
      </c>
      <c r="CK218" s="18" t="str">
        <f t="shared" si="152"/>
        <v/>
      </c>
      <c r="CL218" s="56"/>
      <c r="CO218" s="370">
        <f t="shared" si="126"/>
        <v>0</v>
      </c>
      <c r="CP218" s="405"/>
      <c r="CQ218" s="370">
        <f t="shared" si="153"/>
        <v>0</v>
      </c>
      <c r="CR218" s="370">
        <f t="shared" si="153"/>
        <v>0</v>
      </c>
      <c r="CS218" s="370">
        <f t="shared" si="129"/>
        <v>0</v>
      </c>
      <c r="CT218" s="370">
        <f t="shared" si="130"/>
        <v>0</v>
      </c>
      <c r="CU218" s="370">
        <f t="shared" si="154"/>
        <v>0</v>
      </c>
      <c r="CV218" s="370">
        <f t="shared" si="154"/>
        <v>0</v>
      </c>
      <c r="CW218" s="370">
        <f t="shared" si="155"/>
        <v>0</v>
      </c>
      <c r="CX218" s="370">
        <f t="shared" si="156"/>
        <v>0</v>
      </c>
      <c r="CY218" s="370">
        <f t="shared" si="134"/>
        <v>0</v>
      </c>
    </row>
    <row r="219" spans="1:103" ht="22.5" x14ac:dyDescent="0.25">
      <c r="A219" s="3307"/>
      <c r="B219" s="396" t="s">
        <v>243</v>
      </c>
      <c r="C219" s="397">
        <f t="shared" si="139"/>
        <v>0</v>
      </c>
      <c r="D219" s="398">
        <f>SUM(F219+H219+J219+L219+N219)</f>
        <v>0</v>
      </c>
      <c r="E219" s="396">
        <f t="shared" si="157"/>
        <v>0</v>
      </c>
      <c r="F219" s="22"/>
      <c r="G219" s="28"/>
      <c r="H219" s="22"/>
      <c r="I219" s="28"/>
      <c r="J219" s="22"/>
      <c r="K219" s="28"/>
      <c r="L219" s="22"/>
      <c r="M219" s="28"/>
      <c r="N219" s="22"/>
      <c r="O219" s="28"/>
      <c r="P219" s="503"/>
      <c r="Q219" s="422"/>
      <c r="R219" s="422"/>
      <c r="S219" s="422"/>
      <c r="T219" s="422"/>
      <c r="U219" s="422"/>
      <c r="V219" s="422"/>
      <c r="W219" s="422"/>
      <c r="X219" s="422"/>
      <c r="Y219" s="422"/>
      <c r="Z219" s="422"/>
      <c r="AA219" s="422"/>
      <c r="AB219" s="422"/>
      <c r="AC219" s="422"/>
      <c r="AD219" s="422"/>
      <c r="AE219" s="422"/>
      <c r="AF219" s="422"/>
      <c r="AG219" s="422"/>
      <c r="AH219" s="422"/>
      <c r="AI219" s="422"/>
      <c r="AJ219" s="422"/>
      <c r="AK219" s="422"/>
      <c r="AL219" s="422"/>
      <c r="AM219" s="423"/>
      <c r="AN219" s="27"/>
      <c r="AO219" s="424"/>
      <c r="AP219" s="22"/>
      <c r="AQ219" s="52"/>
      <c r="AR219" s="49"/>
      <c r="AS219" s="52"/>
      <c r="AT219" s="323"/>
      <c r="AU219" s="399"/>
      <c r="AV219" s="323"/>
      <c r="AW219" s="399"/>
      <c r="AX219" s="52"/>
      <c r="AY219" s="56" t="str">
        <f t="shared" ref="AY219:AY221" si="160">CA219&amp;CC219&amp;CD219&amp;CE219&amp;CF219&amp;CG219&amp;CH219&amp;CI219&amp;CJ219&amp;CK219</f>
        <v/>
      </c>
      <c r="CA219" s="18" t="str">
        <f t="shared" si="140"/>
        <v/>
      </c>
      <c r="CB219" s="421"/>
      <c r="CC219" s="18" t="str">
        <f t="shared" si="158"/>
        <v/>
      </c>
      <c r="CD219" s="18" t="str">
        <f t="shared" si="141"/>
        <v/>
      </c>
      <c r="CE219" s="18" t="str">
        <f t="shared" si="142"/>
        <v/>
      </c>
      <c r="CF219" s="18" t="str">
        <f t="shared" si="149"/>
        <v/>
      </c>
      <c r="CG219" s="18" t="str">
        <f t="shared" si="135"/>
        <v/>
      </c>
      <c r="CH219" s="18" t="str">
        <f t="shared" si="159"/>
        <v/>
      </c>
      <c r="CI219" s="18" t="str">
        <f t="shared" si="136"/>
        <v/>
      </c>
      <c r="CJ219" s="18" t="str">
        <f t="shared" si="151"/>
        <v/>
      </c>
      <c r="CK219" s="18" t="str">
        <f t="shared" si="152"/>
        <v/>
      </c>
      <c r="CL219" s="56"/>
      <c r="CO219" s="370">
        <f t="shared" si="126"/>
        <v>0</v>
      </c>
      <c r="CP219" s="405"/>
      <c r="CQ219" s="370">
        <f t="shared" si="153"/>
        <v>0</v>
      </c>
      <c r="CR219" s="370">
        <f t="shared" si="153"/>
        <v>0</v>
      </c>
      <c r="CS219" s="370">
        <f t="shared" si="129"/>
        <v>0</v>
      </c>
      <c r="CT219" s="370">
        <f t="shared" si="130"/>
        <v>0</v>
      </c>
      <c r="CU219" s="370">
        <f t="shared" si="154"/>
        <v>0</v>
      </c>
      <c r="CV219" s="370">
        <f t="shared" si="154"/>
        <v>0</v>
      </c>
      <c r="CW219" s="370">
        <f t="shared" si="155"/>
        <v>0</v>
      </c>
      <c r="CX219" s="370">
        <f t="shared" si="156"/>
        <v>0</v>
      </c>
      <c r="CY219" s="370">
        <f t="shared" si="134"/>
        <v>0</v>
      </c>
    </row>
    <row r="220" spans="1:103" ht="22.5" x14ac:dyDescent="0.25">
      <c r="A220" s="3307"/>
      <c r="B220" s="396" t="s">
        <v>244</v>
      </c>
      <c r="C220" s="397">
        <f t="shared" si="139"/>
        <v>0</v>
      </c>
      <c r="D220" s="398">
        <f t="shared" si="157"/>
        <v>0</v>
      </c>
      <c r="E220" s="396">
        <f t="shared" si="157"/>
        <v>0</v>
      </c>
      <c r="F220" s="22"/>
      <c r="G220" s="28"/>
      <c r="H220" s="22"/>
      <c r="I220" s="28"/>
      <c r="J220" s="22"/>
      <c r="K220" s="28"/>
      <c r="L220" s="22"/>
      <c r="M220" s="28"/>
      <c r="N220" s="22"/>
      <c r="O220" s="28"/>
      <c r="P220" s="503"/>
      <c r="Q220" s="422"/>
      <c r="R220" s="422"/>
      <c r="S220" s="422"/>
      <c r="T220" s="422"/>
      <c r="U220" s="422"/>
      <c r="V220" s="422"/>
      <c r="W220" s="422"/>
      <c r="X220" s="422"/>
      <c r="Y220" s="422"/>
      <c r="Z220" s="422"/>
      <c r="AA220" s="422"/>
      <c r="AB220" s="422"/>
      <c r="AC220" s="422"/>
      <c r="AD220" s="422"/>
      <c r="AE220" s="422"/>
      <c r="AF220" s="422"/>
      <c r="AG220" s="422"/>
      <c r="AH220" s="422"/>
      <c r="AI220" s="422"/>
      <c r="AJ220" s="422"/>
      <c r="AK220" s="422"/>
      <c r="AL220" s="422"/>
      <c r="AM220" s="423"/>
      <c r="AN220" s="27"/>
      <c r="AO220" s="424"/>
      <c r="AP220" s="22"/>
      <c r="AQ220" s="52"/>
      <c r="AR220" s="49"/>
      <c r="AS220" s="52"/>
      <c r="AT220" s="323"/>
      <c r="AU220" s="399"/>
      <c r="AV220" s="323"/>
      <c r="AW220" s="399"/>
      <c r="AX220" s="52"/>
      <c r="AY220" s="56" t="str">
        <f t="shared" si="160"/>
        <v/>
      </c>
      <c r="CA220" s="18" t="str">
        <f t="shared" si="140"/>
        <v/>
      </c>
      <c r="CB220" s="421"/>
      <c r="CC220" s="18" t="str">
        <f t="shared" si="158"/>
        <v/>
      </c>
      <c r="CD220" s="18" t="str">
        <f t="shared" si="141"/>
        <v/>
      </c>
      <c r="CE220" s="18" t="str">
        <f t="shared" si="142"/>
        <v/>
      </c>
      <c r="CF220" s="18" t="str">
        <f t="shared" si="149"/>
        <v/>
      </c>
      <c r="CG220" s="18" t="str">
        <f t="shared" si="135"/>
        <v/>
      </c>
      <c r="CH220" s="18" t="str">
        <f t="shared" si="159"/>
        <v/>
      </c>
      <c r="CI220" s="18" t="str">
        <f t="shared" si="136"/>
        <v/>
      </c>
      <c r="CJ220" s="18" t="str">
        <f t="shared" si="151"/>
        <v/>
      </c>
      <c r="CK220" s="18" t="str">
        <f t="shared" si="152"/>
        <v/>
      </c>
      <c r="CL220" s="56"/>
      <c r="CO220" s="370">
        <f t="shared" si="126"/>
        <v>0</v>
      </c>
      <c r="CP220" s="405"/>
      <c r="CQ220" s="370">
        <f t="shared" si="153"/>
        <v>0</v>
      </c>
      <c r="CR220" s="370">
        <f t="shared" si="153"/>
        <v>0</v>
      </c>
      <c r="CS220" s="370">
        <f t="shared" si="129"/>
        <v>0</v>
      </c>
      <c r="CT220" s="370">
        <f t="shared" si="130"/>
        <v>0</v>
      </c>
      <c r="CU220" s="370">
        <f t="shared" si="154"/>
        <v>0</v>
      </c>
      <c r="CV220" s="370">
        <f t="shared" si="154"/>
        <v>0</v>
      </c>
      <c r="CW220" s="370">
        <f t="shared" si="155"/>
        <v>0</v>
      </c>
      <c r="CX220" s="370">
        <f t="shared" si="156"/>
        <v>0</v>
      </c>
      <c r="CY220" s="370">
        <f t="shared" si="134"/>
        <v>0</v>
      </c>
    </row>
    <row r="221" spans="1:103" ht="33" x14ac:dyDescent="0.25">
      <c r="A221" s="3468"/>
      <c r="B221" s="377" t="s">
        <v>245</v>
      </c>
      <c r="C221" s="416">
        <f t="shared" si="139"/>
        <v>0</v>
      </c>
      <c r="D221" s="417">
        <f t="shared" si="157"/>
        <v>0</v>
      </c>
      <c r="E221" s="377">
        <f t="shared" si="157"/>
        <v>0</v>
      </c>
      <c r="F221" s="30"/>
      <c r="G221" s="37"/>
      <c r="H221" s="30"/>
      <c r="I221" s="37"/>
      <c r="J221" s="30"/>
      <c r="K221" s="37"/>
      <c r="L221" s="30"/>
      <c r="M221" s="37"/>
      <c r="N221" s="30"/>
      <c r="O221" s="37"/>
      <c r="P221" s="1068"/>
      <c r="Q221" s="653"/>
      <c r="R221" s="653"/>
      <c r="S221" s="653"/>
      <c r="T221" s="653"/>
      <c r="U221" s="653"/>
      <c r="V221" s="653"/>
      <c r="W221" s="653"/>
      <c r="X221" s="653"/>
      <c r="Y221" s="653"/>
      <c r="Z221" s="653"/>
      <c r="AA221" s="653"/>
      <c r="AB221" s="653"/>
      <c r="AC221" s="653"/>
      <c r="AD221" s="653"/>
      <c r="AE221" s="653"/>
      <c r="AF221" s="653"/>
      <c r="AG221" s="653"/>
      <c r="AH221" s="653"/>
      <c r="AI221" s="653"/>
      <c r="AJ221" s="653"/>
      <c r="AK221" s="653"/>
      <c r="AL221" s="653"/>
      <c r="AM221" s="1069"/>
      <c r="AN221" s="35"/>
      <c r="AO221" s="1063"/>
      <c r="AP221" s="30"/>
      <c r="AQ221" s="37"/>
      <c r="AR221" s="30"/>
      <c r="AS221" s="37"/>
      <c r="AT221" s="223"/>
      <c r="AU221" s="243"/>
      <c r="AV221" s="223"/>
      <c r="AW221" s="243"/>
      <c r="AX221" s="37"/>
      <c r="AY221" s="56" t="str">
        <f t="shared" si="160"/>
        <v/>
      </c>
      <c r="CA221" s="18" t="str">
        <f t="shared" si="140"/>
        <v/>
      </c>
      <c r="CB221" s="421"/>
      <c r="CC221" s="18" t="str">
        <f t="shared" si="158"/>
        <v/>
      </c>
      <c r="CD221" s="18" t="str">
        <f t="shared" si="141"/>
        <v/>
      </c>
      <c r="CE221" s="18" t="str">
        <f t="shared" si="142"/>
        <v/>
      </c>
      <c r="CF221" s="18" t="str">
        <f t="shared" si="149"/>
        <v/>
      </c>
      <c r="CG221" s="18" t="str">
        <f t="shared" si="135"/>
        <v/>
      </c>
      <c r="CH221" s="18" t="str">
        <f t="shared" si="159"/>
        <v/>
      </c>
      <c r="CI221" s="18" t="str">
        <f t="shared" si="136"/>
        <v/>
      </c>
      <c r="CJ221" s="18" t="str">
        <f t="shared" si="151"/>
        <v/>
      </c>
      <c r="CK221" s="18" t="str">
        <f t="shared" si="152"/>
        <v/>
      </c>
      <c r="CL221" s="56"/>
      <c r="CO221" s="370">
        <f t="shared" si="126"/>
        <v>0</v>
      </c>
      <c r="CP221" s="405"/>
      <c r="CQ221" s="370">
        <f t="shared" si="153"/>
        <v>0</v>
      </c>
      <c r="CR221" s="370">
        <f t="shared" si="153"/>
        <v>0</v>
      </c>
      <c r="CS221" s="370">
        <f t="shared" si="129"/>
        <v>0</v>
      </c>
      <c r="CT221" s="370">
        <f t="shared" si="130"/>
        <v>0</v>
      </c>
      <c r="CU221" s="370">
        <f t="shared" si="154"/>
        <v>0</v>
      </c>
      <c r="CV221" s="370">
        <f t="shared" si="154"/>
        <v>0</v>
      </c>
      <c r="CW221" s="370">
        <f t="shared" si="155"/>
        <v>0</v>
      </c>
      <c r="CX221" s="370">
        <f t="shared" si="156"/>
        <v>0</v>
      </c>
      <c r="CY221" s="370">
        <f t="shared" si="134"/>
        <v>0</v>
      </c>
    </row>
    <row r="222" spans="1:103" x14ac:dyDescent="0.25">
      <c r="A222" s="3534" t="s">
        <v>246</v>
      </c>
      <c r="B222" s="1197" t="s">
        <v>247</v>
      </c>
      <c r="C222" s="378">
        <f t="shared" si="139"/>
        <v>0</v>
      </c>
      <c r="D222" s="379">
        <f t="shared" ref="D222:E241" si="161">SUM(F222+H222+J222+L222+N222+P222+R222+T222+V222+X222+Z222+AB222+AD222+AF222+AH222+AJ222+AL222)</f>
        <v>0</v>
      </c>
      <c r="E222" s="380">
        <f t="shared" si="161"/>
        <v>0</v>
      </c>
      <c r="F222" s="45"/>
      <c r="G222" s="48"/>
      <c r="H222" s="45"/>
      <c r="I222" s="48"/>
      <c r="J222" s="45"/>
      <c r="K222" s="48"/>
      <c r="L222" s="45"/>
      <c r="M222" s="48"/>
      <c r="N222" s="45"/>
      <c r="O222" s="48"/>
      <c r="P222" s="45"/>
      <c r="Q222" s="48"/>
      <c r="R222" s="45"/>
      <c r="S222" s="48"/>
      <c r="T222" s="45"/>
      <c r="U222" s="48"/>
      <c r="V222" s="45"/>
      <c r="W222" s="48"/>
      <c r="X222" s="45"/>
      <c r="Y222" s="48"/>
      <c r="Z222" s="45"/>
      <c r="AA222" s="48"/>
      <c r="AB222" s="45"/>
      <c r="AC222" s="48"/>
      <c r="AD222" s="45"/>
      <c r="AE222" s="48"/>
      <c r="AF222" s="45"/>
      <c r="AG222" s="48"/>
      <c r="AH222" s="45"/>
      <c r="AI222" s="48"/>
      <c r="AJ222" s="45"/>
      <c r="AK222" s="48"/>
      <c r="AL222" s="45"/>
      <c r="AM222" s="46"/>
      <c r="AN222" s="105"/>
      <c r="AO222" s="1152"/>
      <c r="AP222" s="1198"/>
      <c r="AQ222" s="48"/>
      <c r="AR222" s="45"/>
      <c r="AS222" s="48"/>
      <c r="AT222" s="333"/>
      <c r="AU222" s="352"/>
      <c r="AV222" s="351"/>
      <c r="AW222" s="352"/>
      <c r="AX222" s="48"/>
      <c r="AY222" s="56" t="str">
        <f t="shared" si="117"/>
        <v/>
      </c>
      <c r="CA222" s="18" t="str">
        <f t="shared" si="140"/>
        <v/>
      </c>
      <c r="CB222" s="18" t="str">
        <f>IF(AND(E222&gt;0,AO222=""), "* No olvide digitar la variable Madre de hijo menor de 5 años. Digite Cero si no tiene.",IF(AO222&gt;E222,"  * La variable Madre de hijo menor de 5 años No puede ser mayor al Total Mujeres.",""))</f>
        <v/>
      </c>
      <c r="CC222" s="18" t="str">
        <f t="shared" si="158"/>
        <v/>
      </c>
      <c r="CD222" s="18" t="str">
        <f t="shared" si="141"/>
        <v/>
      </c>
      <c r="CE222" s="18" t="str">
        <f t="shared" si="142"/>
        <v/>
      </c>
      <c r="CF222" s="18" t="str">
        <f t="shared" si="149"/>
        <v/>
      </c>
      <c r="CG222" s="18" t="str">
        <f t="shared" si="135"/>
        <v/>
      </c>
      <c r="CH222" s="18" t="str">
        <f t="shared" si="159"/>
        <v/>
      </c>
      <c r="CI222" s="18" t="str">
        <f t="shared" si="136"/>
        <v/>
      </c>
      <c r="CJ222" s="18" t="str">
        <f t="shared" si="151"/>
        <v/>
      </c>
      <c r="CK222" s="18" t="str">
        <f t="shared" si="152"/>
        <v/>
      </c>
      <c r="CL222" s="56"/>
      <c r="CO222" s="370">
        <f t="shared" si="126"/>
        <v>0</v>
      </c>
      <c r="CP222" s="370">
        <f>IF(AND(E222&gt;0,AO222=""),1,IF(AO222&gt;E222,1,0))</f>
        <v>0</v>
      </c>
      <c r="CQ222" s="370">
        <f t="shared" si="153"/>
        <v>0</v>
      </c>
      <c r="CR222" s="370">
        <f t="shared" si="153"/>
        <v>0</v>
      </c>
      <c r="CS222" s="370">
        <f t="shared" si="129"/>
        <v>0</v>
      </c>
      <c r="CT222" s="370">
        <f t="shared" si="130"/>
        <v>0</v>
      </c>
      <c r="CU222" s="370">
        <f t="shared" si="154"/>
        <v>0</v>
      </c>
      <c r="CV222" s="370">
        <f t="shared" si="154"/>
        <v>0</v>
      </c>
      <c r="CW222" s="370">
        <f t="shared" si="155"/>
        <v>0</v>
      </c>
      <c r="CX222" s="370">
        <f t="shared" si="156"/>
        <v>0</v>
      </c>
      <c r="CY222" s="370">
        <f t="shared" si="134"/>
        <v>0</v>
      </c>
    </row>
    <row r="223" spans="1:103" x14ac:dyDescent="0.25">
      <c r="A223" s="3307"/>
      <c r="B223" s="429" t="s">
        <v>248</v>
      </c>
      <c r="C223" s="397">
        <f t="shared" si="139"/>
        <v>0</v>
      </c>
      <c r="D223" s="398">
        <f t="shared" si="161"/>
        <v>0</v>
      </c>
      <c r="E223" s="396">
        <f t="shared" si="161"/>
        <v>0</v>
      </c>
      <c r="F223" s="22"/>
      <c r="G223" s="28"/>
      <c r="H223" s="22"/>
      <c r="I223" s="28"/>
      <c r="J223" s="22"/>
      <c r="K223" s="28"/>
      <c r="L223" s="22"/>
      <c r="M223" s="28"/>
      <c r="N223" s="22"/>
      <c r="O223" s="28"/>
      <c r="P223" s="22"/>
      <c r="Q223" s="28"/>
      <c r="R223" s="22"/>
      <c r="S223" s="28"/>
      <c r="T223" s="22"/>
      <c r="U223" s="28"/>
      <c r="V223" s="22"/>
      <c r="W223" s="28"/>
      <c r="X223" s="22"/>
      <c r="Y223" s="28"/>
      <c r="Z223" s="22"/>
      <c r="AA223" s="28"/>
      <c r="AB223" s="22"/>
      <c r="AC223" s="28"/>
      <c r="AD223" s="22"/>
      <c r="AE223" s="28"/>
      <c r="AF223" s="22"/>
      <c r="AG223" s="28"/>
      <c r="AH223" s="22"/>
      <c r="AI223" s="28"/>
      <c r="AJ223" s="22"/>
      <c r="AK223" s="28"/>
      <c r="AL223" s="22"/>
      <c r="AM223" s="26"/>
      <c r="AN223" s="27"/>
      <c r="AO223" s="28"/>
      <c r="AP223" s="23"/>
      <c r="AQ223" s="28"/>
      <c r="AR223" s="22"/>
      <c r="AS223" s="28"/>
      <c r="AT223" s="216"/>
      <c r="AU223" s="239"/>
      <c r="AV223" s="430"/>
      <c r="AW223" s="239"/>
      <c r="AX223" s="28"/>
      <c r="AY223" s="56" t="str">
        <f t="shared" si="117"/>
        <v/>
      </c>
      <c r="CA223" s="18" t="str">
        <f t="shared" si="140"/>
        <v/>
      </c>
      <c r="CB223" s="18" t="str">
        <f>IF(AND(E223&gt;0,AO223=""), "* No olvide digitar la variable Madre de hijo menor de 5 años. Digite Cero si no tiene.",IF(AO223&gt;E223,"  * La variable Madre de hijo menor de 5 años No puede ser mayor al Total Mujeres.",""))</f>
        <v/>
      </c>
      <c r="CC223" s="18" t="str">
        <f t="shared" si="158"/>
        <v/>
      </c>
      <c r="CD223" s="18" t="str">
        <f t="shared" si="141"/>
        <v/>
      </c>
      <c r="CE223" s="18" t="str">
        <f t="shared" si="142"/>
        <v/>
      </c>
      <c r="CF223" s="18" t="str">
        <f t="shared" si="149"/>
        <v/>
      </c>
      <c r="CG223" s="18" t="str">
        <f t="shared" si="135"/>
        <v/>
      </c>
      <c r="CH223" s="18" t="str">
        <f t="shared" si="159"/>
        <v/>
      </c>
      <c r="CI223" s="18" t="str">
        <f t="shared" si="136"/>
        <v/>
      </c>
      <c r="CJ223" s="18" t="str">
        <f t="shared" si="151"/>
        <v/>
      </c>
      <c r="CK223" s="18" t="str">
        <f t="shared" si="152"/>
        <v/>
      </c>
      <c r="CL223" s="56"/>
      <c r="CO223" s="370">
        <f t="shared" si="126"/>
        <v>0</v>
      </c>
      <c r="CP223" s="370">
        <f>IF(AND(E223&gt;0,AO223=""),1,IF(AO223&gt;E223,1,0))</f>
        <v>0</v>
      </c>
      <c r="CQ223" s="370">
        <f t="shared" si="153"/>
        <v>0</v>
      </c>
      <c r="CR223" s="370">
        <f t="shared" si="153"/>
        <v>0</v>
      </c>
      <c r="CS223" s="370">
        <f t="shared" si="129"/>
        <v>0</v>
      </c>
      <c r="CT223" s="370">
        <f t="shared" si="130"/>
        <v>0</v>
      </c>
      <c r="CU223" s="370">
        <f t="shared" si="154"/>
        <v>0</v>
      </c>
      <c r="CV223" s="370">
        <f t="shared" si="154"/>
        <v>0</v>
      </c>
      <c r="CW223" s="370">
        <f t="shared" si="155"/>
        <v>0</v>
      </c>
      <c r="CX223" s="370">
        <f t="shared" si="156"/>
        <v>0</v>
      </c>
      <c r="CY223" s="370">
        <f t="shared" si="134"/>
        <v>0</v>
      </c>
    </row>
    <row r="224" spans="1:103" x14ac:dyDescent="0.25">
      <c r="A224" s="3307"/>
      <c r="B224" s="401" t="s">
        <v>249</v>
      </c>
      <c r="C224" s="397">
        <f t="shared" si="139"/>
        <v>0</v>
      </c>
      <c r="D224" s="398">
        <f t="shared" si="161"/>
        <v>0</v>
      </c>
      <c r="E224" s="396">
        <f t="shared" si="161"/>
        <v>0</v>
      </c>
      <c r="F224" s="22"/>
      <c r="G224" s="28"/>
      <c r="H224" s="22"/>
      <c r="I224" s="28"/>
      <c r="J224" s="22"/>
      <c r="K224" s="28"/>
      <c r="L224" s="22"/>
      <c r="M224" s="28"/>
      <c r="N224" s="22"/>
      <c r="O224" s="28"/>
      <c r="P224" s="22"/>
      <c r="Q224" s="28"/>
      <c r="R224" s="22"/>
      <c r="S224" s="28"/>
      <c r="T224" s="22"/>
      <c r="U224" s="28"/>
      <c r="V224" s="22"/>
      <c r="W224" s="28"/>
      <c r="X224" s="22"/>
      <c r="Y224" s="28"/>
      <c r="Z224" s="22"/>
      <c r="AA224" s="28"/>
      <c r="AB224" s="22"/>
      <c r="AC224" s="28"/>
      <c r="AD224" s="22"/>
      <c r="AE224" s="28"/>
      <c r="AF224" s="22"/>
      <c r="AG224" s="28"/>
      <c r="AH224" s="22"/>
      <c r="AI224" s="28"/>
      <c r="AJ224" s="22"/>
      <c r="AK224" s="28"/>
      <c r="AL224" s="22"/>
      <c r="AM224" s="26"/>
      <c r="AN224" s="27"/>
      <c r="AO224" s="28"/>
      <c r="AP224" s="23"/>
      <c r="AQ224" s="28"/>
      <c r="AR224" s="22"/>
      <c r="AS224" s="28"/>
      <c r="AT224" s="216"/>
      <c r="AU224" s="239"/>
      <c r="AV224" s="430"/>
      <c r="AW224" s="239"/>
      <c r="AX224" s="28"/>
      <c r="AY224" s="56" t="str">
        <f t="shared" si="117"/>
        <v/>
      </c>
      <c r="CA224" s="18" t="str">
        <f t="shared" si="140"/>
        <v/>
      </c>
      <c r="CB224" s="18" t="str">
        <f>IF(AND(E224&gt;0,AO224=""), "* No olvide digitar la variable Madre de hijo menor de 5 años. Digite Cero si no tiene.",IF(AO224&gt;E224,"  * La variable Madre de hijo menor de 5 años No puede ser mayor al Total Mujeres.",""))</f>
        <v/>
      </c>
      <c r="CC224" s="18" t="str">
        <f t="shared" si="158"/>
        <v/>
      </c>
      <c r="CD224" s="18" t="str">
        <f t="shared" si="141"/>
        <v/>
      </c>
      <c r="CE224" s="18" t="str">
        <f t="shared" si="142"/>
        <v/>
      </c>
      <c r="CF224" s="18" t="str">
        <f t="shared" si="149"/>
        <v/>
      </c>
      <c r="CG224" s="18" t="str">
        <f t="shared" si="135"/>
        <v/>
      </c>
      <c r="CH224" s="18" t="str">
        <f t="shared" si="159"/>
        <v/>
      </c>
      <c r="CI224" s="18" t="str">
        <f t="shared" si="136"/>
        <v/>
      </c>
      <c r="CJ224" s="18" t="str">
        <f t="shared" si="151"/>
        <v/>
      </c>
      <c r="CK224" s="18" t="str">
        <f t="shared" si="152"/>
        <v/>
      </c>
      <c r="CL224" s="56"/>
      <c r="CO224" s="370">
        <f t="shared" si="126"/>
        <v>0</v>
      </c>
      <c r="CP224" s="370">
        <f>IF(AND(E224&gt;0,AO224=""),1,IF(AO224&gt;E224,1,0))</f>
        <v>0</v>
      </c>
      <c r="CQ224" s="370">
        <f t="shared" si="153"/>
        <v>0</v>
      </c>
      <c r="CR224" s="370">
        <f t="shared" si="153"/>
        <v>0</v>
      </c>
      <c r="CS224" s="370">
        <f t="shared" si="129"/>
        <v>0</v>
      </c>
      <c r="CT224" s="370">
        <f t="shared" si="130"/>
        <v>0</v>
      </c>
      <c r="CU224" s="370">
        <f t="shared" si="154"/>
        <v>0</v>
      </c>
      <c r="CV224" s="370">
        <f t="shared" si="154"/>
        <v>0</v>
      </c>
      <c r="CW224" s="370">
        <f t="shared" si="155"/>
        <v>0</v>
      </c>
      <c r="CX224" s="370">
        <f t="shared" si="156"/>
        <v>0</v>
      </c>
      <c r="CY224" s="370">
        <f t="shared" si="134"/>
        <v>0</v>
      </c>
    </row>
    <row r="225" spans="1:103" x14ac:dyDescent="0.25">
      <c r="A225" s="3307"/>
      <c r="B225" s="401" t="s">
        <v>250</v>
      </c>
      <c r="C225" s="397">
        <f t="shared" si="139"/>
        <v>0</v>
      </c>
      <c r="D225" s="398">
        <f t="shared" si="161"/>
        <v>0</v>
      </c>
      <c r="E225" s="396">
        <f t="shared" si="161"/>
        <v>0</v>
      </c>
      <c r="F225" s="22"/>
      <c r="G225" s="28"/>
      <c r="H225" s="22"/>
      <c r="I225" s="28"/>
      <c r="J225" s="22"/>
      <c r="K225" s="28"/>
      <c r="L225" s="22"/>
      <c r="M225" s="28"/>
      <c r="N225" s="22"/>
      <c r="O225" s="28"/>
      <c r="P225" s="22"/>
      <c r="Q225" s="28"/>
      <c r="R225" s="22"/>
      <c r="S225" s="28"/>
      <c r="T225" s="22"/>
      <c r="U225" s="28"/>
      <c r="V225" s="22"/>
      <c r="W225" s="28"/>
      <c r="X225" s="22"/>
      <c r="Y225" s="28"/>
      <c r="Z225" s="22"/>
      <c r="AA225" s="28"/>
      <c r="AB225" s="22"/>
      <c r="AC225" s="28"/>
      <c r="AD225" s="22"/>
      <c r="AE225" s="28"/>
      <c r="AF225" s="22"/>
      <c r="AG225" s="28"/>
      <c r="AH225" s="22"/>
      <c r="AI225" s="28"/>
      <c r="AJ225" s="22"/>
      <c r="AK225" s="28"/>
      <c r="AL225" s="22"/>
      <c r="AM225" s="26"/>
      <c r="AN225" s="27"/>
      <c r="AO225" s="28"/>
      <c r="AP225" s="23"/>
      <c r="AQ225" s="28"/>
      <c r="AR225" s="22"/>
      <c r="AS225" s="28"/>
      <c r="AT225" s="216"/>
      <c r="AU225" s="239"/>
      <c r="AV225" s="430"/>
      <c r="AW225" s="239"/>
      <c r="AX225" s="28"/>
      <c r="AY225" s="56" t="str">
        <f t="shared" si="117"/>
        <v/>
      </c>
      <c r="CA225" s="18" t="str">
        <f t="shared" si="140"/>
        <v/>
      </c>
      <c r="CB225" s="18" t="str">
        <f>IF(AND(E225&gt;0,AO225=""), "* No olvide digitar la variable Madre de hijo menor de 5 años. Digite Cero si no tiene.",IF(AO225&gt;E225,"  * La variable Madre de hijo menor de 5 años No puede ser mayor al Total Mujeres.",""))</f>
        <v/>
      </c>
      <c r="CC225" s="18" t="str">
        <f t="shared" si="158"/>
        <v/>
      </c>
      <c r="CD225" s="18" t="str">
        <f t="shared" si="141"/>
        <v/>
      </c>
      <c r="CE225" s="18" t="str">
        <f t="shared" si="142"/>
        <v/>
      </c>
      <c r="CF225" s="18" t="str">
        <f t="shared" si="149"/>
        <v/>
      </c>
      <c r="CG225" s="18" t="str">
        <f t="shared" si="135"/>
        <v/>
      </c>
      <c r="CH225" s="18" t="str">
        <f t="shared" si="159"/>
        <v/>
      </c>
      <c r="CI225" s="18" t="str">
        <f t="shared" si="136"/>
        <v/>
      </c>
      <c r="CJ225" s="18" t="str">
        <f t="shared" si="151"/>
        <v/>
      </c>
      <c r="CK225" s="18" t="str">
        <f t="shared" si="152"/>
        <v/>
      </c>
      <c r="CL225" s="56"/>
      <c r="CO225" s="370">
        <f t="shared" si="126"/>
        <v>0</v>
      </c>
      <c r="CP225" s="370">
        <f>IF(AND(E225&gt;0,AO225=""),1,IF(AO225&gt;E225,1,0))</f>
        <v>0</v>
      </c>
      <c r="CQ225" s="370">
        <f t="shared" si="153"/>
        <v>0</v>
      </c>
      <c r="CR225" s="370">
        <f t="shared" si="153"/>
        <v>0</v>
      </c>
      <c r="CS225" s="370">
        <f t="shared" si="129"/>
        <v>0</v>
      </c>
      <c r="CT225" s="370">
        <f t="shared" si="130"/>
        <v>0</v>
      </c>
      <c r="CU225" s="370">
        <f t="shared" si="154"/>
        <v>0</v>
      </c>
      <c r="CV225" s="370">
        <f t="shared" si="154"/>
        <v>0</v>
      </c>
      <c r="CW225" s="370">
        <f t="shared" si="155"/>
        <v>0</v>
      </c>
      <c r="CX225" s="370">
        <f t="shared" si="156"/>
        <v>0</v>
      </c>
      <c r="CY225" s="370">
        <f t="shared" si="134"/>
        <v>0</v>
      </c>
    </row>
    <row r="226" spans="1:103" x14ac:dyDescent="0.25">
      <c r="A226" s="3468"/>
      <c r="B226" s="654" t="s">
        <v>251</v>
      </c>
      <c r="C226" s="902">
        <f t="shared" si="139"/>
        <v>2</v>
      </c>
      <c r="D226" s="388">
        <f t="shared" si="161"/>
        <v>0</v>
      </c>
      <c r="E226" s="369">
        <f t="shared" si="161"/>
        <v>2</v>
      </c>
      <c r="F226" s="22">
        <v>0</v>
      </c>
      <c r="G226" s="28">
        <v>0</v>
      </c>
      <c r="H226" s="22">
        <v>0</v>
      </c>
      <c r="I226" s="28">
        <v>0</v>
      </c>
      <c r="J226" s="22">
        <v>0</v>
      </c>
      <c r="K226" s="28">
        <v>0</v>
      </c>
      <c r="L226" s="22">
        <v>0</v>
      </c>
      <c r="M226" s="28">
        <v>0</v>
      </c>
      <c r="N226" s="22">
        <v>0</v>
      </c>
      <c r="O226" s="28">
        <v>0</v>
      </c>
      <c r="P226" s="22">
        <v>0</v>
      </c>
      <c r="Q226" s="28">
        <v>0</v>
      </c>
      <c r="R226" s="22">
        <v>0</v>
      </c>
      <c r="S226" s="28">
        <v>1</v>
      </c>
      <c r="T226" s="22">
        <v>0</v>
      </c>
      <c r="U226" s="28">
        <v>0</v>
      </c>
      <c r="V226" s="22">
        <v>0</v>
      </c>
      <c r="W226" s="28">
        <v>1</v>
      </c>
      <c r="X226" s="22">
        <v>0</v>
      </c>
      <c r="Y226" s="28">
        <v>0</v>
      </c>
      <c r="Z226" s="22">
        <v>0</v>
      </c>
      <c r="AA226" s="28">
        <v>0</v>
      </c>
      <c r="AB226" s="22">
        <v>0</v>
      </c>
      <c r="AC226" s="28">
        <v>0</v>
      </c>
      <c r="AD226" s="22">
        <v>0</v>
      </c>
      <c r="AE226" s="28">
        <v>0</v>
      </c>
      <c r="AF226" s="22">
        <v>0</v>
      </c>
      <c r="AG226" s="28">
        <v>0</v>
      </c>
      <c r="AH226" s="22">
        <v>0</v>
      </c>
      <c r="AI226" s="28">
        <v>0</v>
      </c>
      <c r="AJ226" s="22">
        <v>0</v>
      </c>
      <c r="AK226" s="28">
        <v>0</v>
      </c>
      <c r="AL226" s="30">
        <v>0</v>
      </c>
      <c r="AM226" s="34">
        <v>0</v>
      </c>
      <c r="AN226" s="35">
        <v>0</v>
      </c>
      <c r="AO226" s="37">
        <v>0</v>
      </c>
      <c r="AP226" s="31">
        <v>0</v>
      </c>
      <c r="AQ226" s="37">
        <v>0</v>
      </c>
      <c r="AR226" s="30">
        <v>0</v>
      </c>
      <c r="AS226" s="37">
        <v>0</v>
      </c>
      <c r="AT226" s="223">
        <v>0</v>
      </c>
      <c r="AU226" s="243">
        <v>0</v>
      </c>
      <c r="AV226" s="432">
        <v>0</v>
      </c>
      <c r="AW226" s="243">
        <v>0</v>
      </c>
      <c r="AX226" s="37">
        <v>0</v>
      </c>
      <c r="AY226" s="56" t="str">
        <f t="shared" si="117"/>
        <v/>
      </c>
      <c r="CA226" s="18" t="str">
        <f t="shared" si="140"/>
        <v/>
      </c>
      <c r="CB226" s="18" t="str">
        <f>IF(AND(E226&gt;0,AO226=""), "* No olvide digitar la variable Madre de hijo menor de 5 años. Digite Cero si no tiene.",IF(AO226&gt;E226,"  * La variable Madre de hijo menor de 5 años No puede ser mayor al Total Mujeres.",""))</f>
        <v/>
      </c>
      <c r="CC226" s="18" t="str">
        <f t="shared" si="158"/>
        <v/>
      </c>
      <c r="CD226" s="18" t="str">
        <f t="shared" si="141"/>
        <v/>
      </c>
      <c r="CE226" s="18" t="str">
        <f t="shared" si="142"/>
        <v/>
      </c>
      <c r="CF226" s="18" t="str">
        <f t="shared" si="149"/>
        <v/>
      </c>
      <c r="CG226" s="18" t="str">
        <f t="shared" si="135"/>
        <v/>
      </c>
      <c r="CH226" s="18" t="str">
        <f t="shared" si="159"/>
        <v/>
      </c>
      <c r="CI226" s="18" t="str">
        <f t="shared" si="136"/>
        <v/>
      </c>
      <c r="CJ226" s="18" t="str">
        <f t="shared" si="151"/>
        <v/>
      </c>
      <c r="CK226" s="18" t="str">
        <f t="shared" si="152"/>
        <v/>
      </c>
      <c r="CL226" s="56"/>
      <c r="CO226" s="370">
        <f t="shared" si="126"/>
        <v>0</v>
      </c>
      <c r="CP226" s="370">
        <f>IF(AND(E226&gt;0,AO226=""),1,IF(AO226&gt;E226,1,0))</f>
        <v>0</v>
      </c>
      <c r="CQ226" s="370">
        <f t="shared" si="153"/>
        <v>0</v>
      </c>
      <c r="CR226" s="370">
        <f t="shared" si="153"/>
        <v>0</v>
      </c>
      <c r="CS226" s="370">
        <f t="shared" si="129"/>
        <v>0</v>
      </c>
      <c r="CT226" s="370">
        <f t="shared" si="130"/>
        <v>0</v>
      </c>
      <c r="CU226" s="370">
        <f t="shared" si="154"/>
        <v>0</v>
      </c>
      <c r="CV226" s="370">
        <f t="shared" si="154"/>
        <v>0</v>
      </c>
      <c r="CW226" s="370">
        <f t="shared" si="155"/>
        <v>0</v>
      </c>
      <c r="CX226" s="370">
        <f t="shared" si="156"/>
        <v>0</v>
      </c>
      <c r="CY226" s="370">
        <f t="shared" si="134"/>
        <v>0</v>
      </c>
    </row>
    <row r="227" spans="1:103" ht="15" customHeight="1" x14ac:dyDescent="0.25">
      <c r="A227" s="3534" t="s">
        <v>252</v>
      </c>
      <c r="B227" s="1193" t="s">
        <v>253</v>
      </c>
      <c r="C227" s="1184">
        <f t="shared" si="139"/>
        <v>0</v>
      </c>
      <c r="D227" s="703">
        <f t="shared" si="161"/>
        <v>0</v>
      </c>
      <c r="E227" s="1183">
        <f t="shared" si="161"/>
        <v>0</v>
      </c>
      <c r="F227" s="1186"/>
      <c r="G227" s="1187"/>
      <c r="H227" s="1186"/>
      <c r="I227" s="1187"/>
      <c r="J227" s="1186"/>
      <c r="K227" s="1187"/>
      <c r="L227" s="1186"/>
      <c r="M227" s="1187"/>
      <c r="N227" s="1186"/>
      <c r="O227" s="1187"/>
      <c r="P227" s="1186"/>
      <c r="Q227" s="1187"/>
      <c r="R227" s="1151"/>
      <c r="S227" s="1152"/>
      <c r="T227" s="1151"/>
      <c r="U227" s="1152"/>
      <c r="V227" s="1151"/>
      <c r="W227" s="1152"/>
      <c r="X227" s="1151"/>
      <c r="Y227" s="1152"/>
      <c r="Z227" s="1151"/>
      <c r="AA227" s="1152"/>
      <c r="AB227" s="1151"/>
      <c r="AC227" s="1152"/>
      <c r="AD227" s="1151"/>
      <c r="AE227" s="1152"/>
      <c r="AF227" s="1151"/>
      <c r="AG227" s="1152"/>
      <c r="AH227" s="1151"/>
      <c r="AI227" s="1152"/>
      <c r="AJ227" s="1151"/>
      <c r="AK227" s="1152"/>
      <c r="AL227" s="1151"/>
      <c r="AM227" s="701"/>
      <c r="AN227" s="1199"/>
      <c r="AO227" s="420"/>
      <c r="AP227" s="1198"/>
      <c r="AQ227" s="414"/>
      <c r="AR227" s="1200"/>
      <c r="AS227" s="437"/>
      <c r="AT227" s="415"/>
      <c r="AU227" s="1195"/>
      <c r="AV227" s="415"/>
      <c r="AW227" s="1195"/>
      <c r="AX227" s="437"/>
      <c r="AY227" s="56" t="str">
        <f>CC227&amp;CD227&amp;CE227&amp;CF227&amp;CG227&amp;CH227&amp;CI227&amp;CJ227</f>
        <v/>
      </c>
      <c r="CA227" s="421"/>
      <c r="CB227" s="421"/>
      <c r="CC227" s="18" t="str">
        <f t="shared" si="158"/>
        <v/>
      </c>
      <c r="CD227" s="18" t="str">
        <f t="shared" si="141"/>
        <v/>
      </c>
      <c r="CE227" s="438"/>
      <c r="CF227" s="438"/>
      <c r="CG227" s="18" t="str">
        <f t="shared" si="135"/>
        <v/>
      </c>
      <c r="CH227" s="18" t="str">
        <f>IF(AND(E227&gt;0,OR(AU227="")), "* No olvide digitar la variable Migrantes - Mujeres. Digite Cero si no tiene.",IF((AU227)&gt;E227,"  * La variable Migrantes - Mujeres No puede ser mayor al Total.",""))</f>
        <v/>
      </c>
      <c r="CI227" s="18" t="str">
        <f t="shared" si="136"/>
        <v/>
      </c>
      <c r="CJ227" s="18" t="str">
        <f t="shared" si="151"/>
        <v/>
      </c>
      <c r="CK227" s="421"/>
      <c r="CL227" s="56"/>
      <c r="CO227" s="405"/>
      <c r="CP227" s="405"/>
      <c r="CQ227" s="370">
        <f t="shared" si="153"/>
        <v>0</v>
      </c>
      <c r="CR227" s="370">
        <f>IF(AND(E227&gt;0,OR(AQ227="")),1,IF((AQ227)&gt;E227,1,0))</f>
        <v>0</v>
      </c>
      <c r="CS227" s="405"/>
      <c r="CT227" s="405"/>
      <c r="CU227" s="370">
        <f>IF(AND(D227&gt;0,OR(AT227="")),1,IF((AT227)&gt;D227,1,0))</f>
        <v>0</v>
      </c>
      <c r="CV227" s="370">
        <f t="shared" si="154"/>
        <v>0</v>
      </c>
      <c r="CW227" s="370">
        <f t="shared" si="155"/>
        <v>0</v>
      </c>
      <c r="CX227" s="370">
        <f t="shared" si="156"/>
        <v>0</v>
      </c>
      <c r="CY227" s="405"/>
    </row>
    <row r="228" spans="1:103" x14ac:dyDescent="0.25">
      <c r="A228" s="3307"/>
      <c r="B228" s="401" t="s">
        <v>254</v>
      </c>
      <c r="C228" s="397">
        <f t="shared" si="139"/>
        <v>0</v>
      </c>
      <c r="D228" s="398">
        <f>SUM(F228+H228+J228+L228+N228+P228+R228+T228+V228+X228+Z228+AB228+AD228+AF228+AH228+AJ228+AL228)</f>
        <v>0</v>
      </c>
      <c r="E228" s="396">
        <f t="shared" si="161"/>
        <v>0</v>
      </c>
      <c r="F228" s="439"/>
      <c r="G228" s="440"/>
      <c r="H228" s="439"/>
      <c r="I228" s="440"/>
      <c r="J228" s="439"/>
      <c r="K228" s="440"/>
      <c r="L228" s="439"/>
      <c r="M228" s="440"/>
      <c r="N228" s="439"/>
      <c r="O228" s="440"/>
      <c r="P228" s="439"/>
      <c r="Q228" s="440"/>
      <c r="R228" s="22"/>
      <c r="S228" s="28"/>
      <c r="T228" s="22"/>
      <c r="U228" s="28"/>
      <c r="V228" s="22"/>
      <c r="W228" s="28"/>
      <c r="X228" s="22"/>
      <c r="Y228" s="28"/>
      <c r="Z228" s="22"/>
      <c r="AA228" s="28"/>
      <c r="AB228" s="22"/>
      <c r="AC228" s="28"/>
      <c r="AD228" s="22"/>
      <c r="AE228" s="28"/>
      <c r="AF228" s="22"/>
      <c r="AG228" s="28"/>
      <c r="AH228" s="22"/>
      <c r="AI228" s="28"/>
      <c r="AJ228" s="22"/>
      <c r="AK228" s="28"/>
      <c r="AL228" s="22"/>
      <c r="AM228" s="26"/>
      <c r="AN228" s="441"/>
      <c r="AO228" s="424"/>
      <c r="AP228" s="22"/>
      <c r="AQ228" s="52"/>
      <c r="AR228" s="442"/>
      <c r="AS228" s="443"/>
      <c r="AT228" s="323"/>
      <c r="AU228" s="399"/>
      <c r="AV228" s="323"/>
      <c r="AW228" s="399"/>
      <c r="AX228" s="443"/>
      <c r="AY228" s="56" t="str">
        <f t="shared" ref="AY228:AY229" si="162">CC228&amp;CD228&amp;CE228&amp;CF228&amp;CG228&amp;CH228&amp;CI228&amp;CJ228</f>
        <v/>
      </c>
      <c r="CA228" s="421"/>
      <c r="CB228" s="421"/>
      <c r="CC228" s="18" t="str">
        <f t="shared" si="158"/>
        <v/>
      </c>
      <c r="CD228" s="18" t="str">
        <f t="shared" si="141"/>
        <v/>
      </c>
      <c r="CE228" s="438"/>
      <c r="CF228" s="438"/>
      <c r="CG228" s="18" t="str">
        <f t="shared" si="135"/>
        <v/>
      </c>
      <c r="CH228" s="18" t="str">
        <f t="shared" si="159"/>
        <v/>
      </c>
      <c r="CI228" s="18" t="str">
        <f t="shared" si="136"/>
        <v/>
      </c>
      <c r="CJ228" s="18" t="str">
        <f t="shared" si="151"/>
        <v/>
      </c>
      <c r="CK228" s="421"/>
      <c r="CL228" s="56"/>
      <c r="CO228" s="405"/>
      <c r="CP228" s="405"/>
      <c r="CQ228" s="370">
        <f t="shared" si="153"/>
        <v>0</v>
      </c>
      <c r="CR228" s="370">
        <f t="shared" si="153"/>
        <v>0</v>
      </c>
      <c r="CS228" s="405"/>
      <c r="CT228" s="405"/>
      <c r="CU228" s="370">
        <f t="shared" si="154"/>
        <v>0</v>
      </c>
      <c r="CV228" s="370">
        <f t="shared" si="154"/>
        <v>0</v>
      </c>
      <c r="CW228" s="370">
        <f t="shared" si="155"/>
        <v>0</v>
      </c>
      <c r="CX228" s="370">
        <f t="shared" si="156"/>
        <v>0</v>
      </c>
      <c r="CY228" s="405"/>
    </row>
    <row r="229" spans="1:103" x14ac:dyDescent="0.25">
      <c r="A229" s="3468"/>
      <c r="B229" s="444" t="s">
        <v>255</v>
      </c>
      <c r="C229" s="416">
        <f t="shared" si="139"/>
        <v>0</v>
      </c>
      <c r="D229" s="417">
        <f t="shared" si="161"/>
        <v>0</v>
      </c>
      <c r="E229" s="377">
        <f t="shared" si="161"/>
        <v>0</v>
      </c>
      <c r="F229" s="445"/>
      <c r="G229" s="446"/>
      <c r="H229" s="445"/>
      <c r="I229" s="446"/>
      <c r="J229" s="445"/>
      <c r="K229" s="446"/>
      <c r="L229" s="445"/>
      <c r="M229" s="446"/>
      <c r="N229" s="445"/>
      <c r="O229" s="446"/>
      <c r="P229" s="445"/>
      <c r="Q229" s="446"/>
      <c r="R229" s="30"/>
      <c r="S229" s="37"/>
      <c r="T229" s="30"/>
      <c r="U229" s="37"/>
      <c r="V229" s="30"/>
      <c r="W229" s="37"/>
      <c r="X229" s="30"/>
      <c r="Y229" s="37"/>
      <c r="Z229" s="30"/>
      <c r="AA229" s="37"/>
      <c r="AB229" s="30"/>
      <c r="AC229" s="37"/>
      <c r="AD229" s="30"/>
      <c r="AE229" s="37"/>
      <c r="AF229" s="30"/>
      <c r="AG229" s="37"/>
      <c r="AH229" s="30"/>
      <c r="AI229" s="37"/>
      <c r="AJ229" s="30"/>
      <c r="AK229" s="37"/>
      <c r="AL229" s="30"/>
      <c r="AM229" s="34"/>
      <c r="AN229" s="447"/>
      <c r="AO229" s="1063"/>
      <c r="AP229" s="30"/>
      <c r="AQ229" s="37"/>
      <c r="AR229" s="445"/>
      <c r="AS229" s="446"/>
      <c r="AT229" s="223"/>
      <c r="AU229" s="243"/>
      <c r="AV229" s="223"/>
      <c r="AW229" s="243"/>
      <c r="AX229" s="446"/>
      <c r="AY229" s="56" t="str">
        <f t="shared" si="162"/>
        <v/>
      </c>
      <c r="CA229" s="421"/>
      <c r="CB229" s="421"/>
      <c r="CC229" s="18" t="str">
        <f t="shared" si="158"/>
        <v/>
      </c>
      <c r="CD229" s="18" t="str">
        <f t="shared" si="141"/>
        <v/>
      </c>
      <c r="CE229" s="438"/>
      <c r="CF229" s="438"/>
      <c r="CG229" s="18" t="str">
        <f t="shared" si="135"/>
        <v/>
      </c>
      <c r="CH229" s="18" t="str">
        <f t="shared" si="159"/>
        <v/>
      </c>
      <c r="CI229" s="18" t="str">
        <f t="shared" si="136"/>
        <v/>
      </c>
      <c r="CJ229" s="18" t="str">
        <f t="shared" si="151"/>
        <v/>
      </c>
      <c r="CK229" s="421"/>
      <c r="CL229" s="56"/>
      <c r="CO229" s="405"/>
      <c r="CP229" s="405"/>
      <c r="CQ229" s="370">
        <f t="shared" si="153"/>
        <v>0</v>
      </c>
      <c r="CR229" s="370">
        <f>IF(AND(E229&gt;0,OR(AQ229="")),1,IF((AQ229)&gt;E229,1,0))</f>
        <v>0</v>
      </c>
      <c r="CS229" s="405"/>
      <c r="CT229" s="405"/>
      <c r="CU229" s="370">
        <f t="shared" si="154"/>
        <v>0</v>
      </c>
      <c r="CV229" s="370">
        <f t="shared" si="154"/>
        <v>0</v>
      </c>
      <c r="CW229" s="370">
        <f t="shared" si="155"/>
        <v>0</v>
      </c>
      <c r="CX229" s="370">
        <f t="shared" si="156"/>
        <v>0</v>
      </c>
      <c r="CY229" s="405"/>
    </row>
    <row r="230" spans="1:103" x14ac:dyDescent="0.25">
      <c r="A230" s="3554" t="s">
        <v>256</v>
      </c>
      <c r="B230" s="3555"/>
      <c r="C230" s="1184">
        <f>SUM(D230+E230)</f>
        <v>0</v>
      </c>
      <c r="D230" s="703">
        <f>SUM(F230+H230+J230+L230+N230+P230+R230+T230+V230+X230+Z230+AB230+AD230+AF230+AH230+AJ230+AL230)</f>
        <v>0</v>
      </c>
      <c r="E230" s="1183">
        <f>SUM(G230+I230+K230+M230+O230+Q230+S230+U230+W230+Y230+AA230+AC230+AE230+AG230+AI230+AK230+AM230)</f>
        <v>0</v>
      </c>
      <c r="F230" s="1151">
        <v>0</v>
      </c>
      <c r="G230" s="1152">
        <v>0</v>
      </c>
      <c r="H230" s="1151">
        <v>0</v>
      </c>
      <c r="I230" s="1152">
        <v>0</v>
      </c>
      <c r="J230" s="1151">
        <v>0</v>
      </c>
      <c r="K230" s="1152">
        <v>0</v>
      </c>
      <c r="L230" s="1151">
        <v>0</v>
      </c>
      <c r="M230" s="1152">
        <v>0</v>
      </c>
      <c r="N230" s="1151">
        <v>0</v>
      </c>
      <c r="O230" s="1152">
        <v>0</v>
      </c>
      <c r="P230" s="1151">
        <v>0</v>
      </c>
      <c r="Q230" s="1152">
        <v>0</v>
      </c>
      <c r="R230" s="1151">
        <v>0</v>
      </c>
      <c r="S230" s="1152">
        <v>0</v>
      </c>
      <c r="T230" s="1151">
        <v>0</v>
      </c>
      <c r="U230" s="1152">
        <v>0</v>
      </c>
      <c r="V230" s="1151">
        <v>0</v>
      </c>
      <c r="W230" s="1152">
        <v>0</v>
      </c>
      <c r="X230" s="1151">
        <v>0</v>
      </c>
      <c r="Y230" s="1152">
        <v>0</v>
      </c>
      <c r="Z230" s="1151">
        <v>0</v>
      </c>
      <c r="AA230" s="1152">
        <v>0</v>
      </c>
      <c r="AB230" s="1151">
        <v>0</v>
      </c>
      <c r="AC230" s="1152">
        <v>0</v>
      </c>
      <c r="AD230" s="1151">
        <v>0</v>
      </c>
      <c r="AE230" s="1152">
        <v>0</v>
      </c>
      <c r="AF230" s="1151">
        <v>0</v>
      </c>
      <c r="AG230" s="1152">
        <v>0</v>
      </c>
      <c r="AH230" s="1151">
        <v>0</v>
      </c>
      <c r="AI230" s="1152">
        <v>0</v>
      </c>
      <c r="AJ230" s="1151">
        <v>0</v>
      </c>
      <c r="AK230" s="1152">
        <v>0</v>
      </c>
      <c r="AL230" s="1151">
        <v>0</v>
      </c>
      <c r="AM230" s="701">
        <v>0</v>
      </c>
      <c r="AN230" s="27">
        <v>0</v>
      </c>
      <c r="AO230" s="28">
        <v>0</v>
      </c>
      <c r="AP230" s="1151">
        <v>0</v>
      </c>
      <c r="AQ230" s="1152">
        <v>0</v>
      </c>
      <c r="AR230" s="1151">
        <v>0</v>
      </c>
      <c r="AS230" s="1152">
        <v>0</v>
      </c>
      <c r="AT230" s="1153">
        <v>0</v>
      </c>
      <c r="AU230" s="704">
        <v>0</v>
      </c>
      <c r="AV230" s="1153">
        <v>0</v>
      </c>
      <c r="AW230" s="704">
        <v>0</v>
      </c>
      <c r="AX230" s="1152">
        <v>0</v>
      </c>
      <c r="AY230" s="56" t="str">
        <f t="shared" si="117"/>
        <v/>
      </c>
      <c r="CA230" s="18" t="str">
        <f t="shared" ref="CA230:CA241" si="163">IF(AND(E230&gt;0,AN230=""), "* No olvide digitar la variable Gestantes. Digite Cero si no tiene.",IF(AN230&gt;E230,"  * La  variable Gestantes No puede ser mayor al Total Mujeres.",""))</f>
        <v/>
      </c>
      <c r="CB230" s="18" t="str">
        <f t="shared" ref="CB230:CB241" si="164">IF(AND(E230&gt;0,AO230=""), "* No olvide digitar la variable Madre de hijo menor de 5 años. Digite Cero si no tiene.",IF(AO230&gt;E230,"  * La variable Madre de hijo menor de 5 años No puede ser mayor al Total Mujeres.",""))</f>
        <v/>
      </c>
      <c r="CC230" s="18" t="str">
        <f t="shared" si="158"/>
        <v/>
      </c>
      <c r="CD230" s="18" t="str">
        <f t="shared" si="141"/>
        <v/>
      </c>
      <c r="CE230" s="18" t="str">
        <f t="shared" si="142"/>
        <v/>
      </c>
      <c r="CF230" s="18" t="str">
        <f t="shared" si="149"/>
        <v/>
      </c>
      <c r="CG230" s="18" t="str">
        <f t="shared" si="135"/>
        <v/>
      </c>
      <c r="CH230" s="18" t="str">
        <f t="shared" si="159"/>
        <v/>
      </c>
      <c r="CI230" s="18" t="str">
        <f t="shared" si="136"/>
        <v/>
      </c>
      <c r="CJ230" s="18" t="str">
        <f t="shared" si="151"/>
        <v/>
      </c>
      <c r="CK230" s="18" t="str">
        <f t="shared" si="152"/>
        <v/>
      </c>
      <c r="CL230" s="56"/>
      <c r="CO230" s="370">
        <f t="shared" ref="CO230:CO241" si="165">IF(AND(E230&gt;0,AN230=""),1,IF(AN230&gt;E230,1,0))</f>
        <v>0</v>
      </c>
      <c r="CP230" s="370">
        <f t="shared" ref="CP230:CP241" si="166">IF(AND(E230&gt;0,AO230=""),1,IF(AO230&gt;E230,1,0))</f>
        <v>0</v>
      </c>
      <c r="CQ230" s="370">
        <f t="shared" si="153"/>
        <v>0</v>
      </c>
      <c r="CR230" s="370">
        <f t="shared" si="153"/>
        <v>0</v>
      </c>
      <c r="CS230" s="370">
        <f t="shared" si="129"/>
        <v>0</v>
      </c>
      <c r="CT230" s="370">
        <f t="shared" si="130"/>
        <v>0</v>
      </c>
      <c r="CU230" s="370">
        <f t="shared" si="154"/>
        <v>0</v>
      </c>
      <c r="CV230" s="370">
        <f t="shared" si="154"/>
        <v>0</v>
      </c>
      <c r="CW230" s="370">
        <f t="shared" si="155"/>
        <v>0</v>
      </c>
      <c r="CX230" s="370">
        <f t="shared" si="156"/>
        <v>0</v>
      </c>
      <c r="CY230" s="370">
        <f t="shared" si="134"/>
        <v>0</v>
      </c>
    </row>
    <row r="231" spans="1:103" x14ac:dyDescent="0.25">
      <c r="A231" s="3178" t="s">
        <v>257</v>
      </c>
      <c r="B231" s="3179"/>
      <c r="C231" s="378">
        <f>SUM(D231+E231)</f>
        <v>2</v>
      </c>
      <c r="D231" s="379">
        <f>SUM(F231+H231+J231+L231+N231+P231+R231+T231+V231+X231+Z231+AB231+AD231+AF231+AH231+AJ231+AL231)</f>
        <v>0</v>
      </c>
      <c r="E231" s="380">
        <f>SUM(G231+I231+K231+M231+O231+Q231+S231+U231+W231+Y231+AA231+AC231+AE231+AG231+AI231+AK231+AM231)</f>
        <v>2</v>
      </c>
      <c r="F231" s="45">
        <v>0</v>
      </c>
      <c r="G231" s="48">
        <v>0</v>
      </c>
      <c r="H231" s="45">
        <v>0</v>
      </c>
      <c r="I231" s="48">
        <v>0</v>
      </c>
      <c r="J231" s="45">
        <v>0</v>
      </c>
      <c r="K231" s="48">
        <v>0</v>
      </c>
      <c r="L231" s="45">
        <v>0</v>
      </c>
      <c r="M231" s="48">
        <v>0</v>
      </c>
      <c r="N231" s="45">
        <v>0</v>
      </c>
      <c r="O231" s="48">
        <v>0</v>
      </c>
      <c r="P231" s="45">
        <v>0</v>
      </c>
      <c r="Q231" s="48">
        <v>0</v>
      </c>
      <c r="R231" s="45">
        <v>0</v>
      </c>
      <c r="S231" s="48">
        <v>1</v>
      </c>
      <c r="T231" s="45">
        <v>0</v>
      </c>
      <c r="U231" s="48">
        <v>0</v>
      </c>
      <c r="V231" s="45">
        <v>0</v>
      </c>
      <c r="W231" s="48">
        <v>0</v>
      </c>
      <c r="X231" s="45">
        <v>0</v>
      </c>
      <c r="Y231" s="48">
        <v>0</v>
      </c>
      <c r="Z231" s="45">
        <v>0</v>
      </c>
      <c r="AA231" s="48">
        <v>0</v>
      </c>
      <c r="AB231" s="45">
        <v>0</v>
      </c>
      <c r="AC231" s="48">
        <v>0</v>
      </c>
      <c r="AD231" s="45">
        <v>0</v>
      </c>
      <c r="AE231" s="48">
        <v>1</v>
      </c>
      <c r="AF231" s="45">
        <v>0</v>
      </c>
      <c r="AG231" s="48">
        <v>0</v>
      </c>
      <c r="AH231" s="45">
        <v>0</v>
      </c>
      <c r="AI231" s="48">
        <v>0</v>
      </c>
      <c r="AJ231" s="45">
        <v>0</v>
      </c>
      <c r="AK231" s="48">
        <v>0</v>
      </c>
      <c r="AL231" s="45">
        <v>0</v>
      </c>
      <c r="AM231" s="333">
        <v>0</v>
      </c>
      <c r="AN231" s="27">
        <v>0</v>
      </c>
      <c r="AO231" s="28">
        <v>0</v>
      </c>
      <c r="AP231" s="22">
        <v>0</v>
      </c>
      <c r="AQ231" s="28">
        <v>0</v>
      </c>
      <c r="AR231" s="22">
        <v>0</v>
      </c>
      <c r="AS231" s="28">
        <v>0</v>
      </c>
      <c r="AT231" s="216">
        <v>0</v>
      </c>
      <c r="AU231" s="239">
        <v>0</v>
      </c>
      <c r="AV231" s="216">
        <v>0</v>
      </c>
      <c r="AW231" s="239">
        <v>0</v>
      </c>
      <c r="AX231" s="28">
        <v>0</v>
      </c>
      <c r="AY231" s="56" t="str">
        <f t="shared" si="117"/>
        <v/>
      </c>
      <c r="CA231" s="18" t="str">
        <f t="shared" si="163"/>
        <v/>
      </c>
      <c r="CB231" s="18" t="str">
        <f t="shared" si="164"/>
        <v/>
      </c>
      <c r="CC231" s="18" t="str">
        <f t="shared" si="158"/>
        <v/>
      </c>
      <c r="CD231" s="18" t="str">
        <f t="shared" si="141"/>
        <v/>
      </c>
      <c r="CE231" s="18" t="str">
        <f t="shared" si="142"/>
        <v/>
      </c>
      <c r="CF231" s="18" t="str">
        <f t="shared" si="149"/>
        <v/>
      </c>
      <c r="CG231" s="18" t="str">
        <f t="shared" si="135"/>
        <v/>
      </c>
      <c r="CH231" s="18" t="str">
        <f t="shared" si="159"/>
        <v/>
      </c>
      <c r="CI231" s="18" t="str">
        <f t="shared" si="136"/>
        <v/>
      </c>
      <c r="CJ231" s="18" t="str">
        <f t="shared" si="151"/>
        <v/>
      </c>
      <c r="CK231" s="18" t="str">
        <f t="shared" si="152"/>
        <v/>
      </c>
      <c r="CL231" s="56"/>
      <c r="CO231" s="370">
        <f t="shared" si="165"/>
        <v>0</v>
      </c>
      <c r="CP231" s="370">
        <f t="shared" si="166"/>
        <v>0</v>
      </c>
      <c r="CQ231" s="370">
        <f t="shared" si="153"/>
        <v>0</v>
      </c>
      <c r="CR231" s="370">
        <f t="shared" si="153"/>
        <v>0</v>
      </c>
      <c r="CS231" s="370">
        <f t="shared" si="129"/>
        <v>0</v>
      </c>
      <c r="CT231" s="370">
        <f t="shared" si="130"/>
        <v>0</v>
      </c>
      <c r="CU231" s="370">
        <f t="shared" si="154"/>
        <v>0</v>
      </c>
      <c r="CV231" s="370">
        <f t="shared" si="154"/>
        <v>0</v>
      </c>
      <c r="CW231" s="370">
        <f t="shared" si="155"/>
        <v>0</v>
      </c>
      <c r="CX231" s="370">
        <f t="shared" si="156"/>
        <v>0</v>
      </c>
      <c r="CY231" s="370">
        <f t="shared" si="134"/>
        <v>0</v>
      </c>
    </row>
    <row r="232" spans="1:103" x14ac:dyDescent="0.25">
      <c r="A232" s="3010" t="s">
        <v>258</v>
      </c>
      <c r="B232" s="3011"/>
      <c r="C232" s="397">
        <f t="shared" si="139"/>
        <v>0</v>
      </c>
      <c r="D232" s="398">
        <f t="shared" si="161"/>
        <v>0</v>
      </c>
      <c r="E232" s="396">
        <f t="shared" si="161"/>
        <v>0</v>
      </c>
      <c r="F232" s="22">
        <v>0</v>
      </c>
      <c r="G232" s="28">
        <v>0</v>
      </c>
      <c r="H232" s="22">
        <v>0</v>
      </c>
      <c r="I232" s="28">
        <v>0</v>
      </c>
      <c r="J232" s="22">
        <v>0</v>
      </c>
      <c r="K232" s="28">
        <v>0</v>
      </c>
      <c r="L232" s="22">
        <v>0</v>
      </c>
      <c r="M232" s="28">
        <v>0</v>
      </c>
      <c r="N232" s="22">
        <v>0</v>
      </c>
      <c r="O232" s="28">
        <v>0</v>
      </c>
      <c r="P232" s="22">
        <v>0</v>
      </c>
      <c r="Q232" s="28">
        <v>0</v>
      </c>
      <c r="R232" s="22">
        <v>0</v>
      </c>
      <c r="S232" s="28">
        <v>0</v>
      </c>
      <c r="T232" s="22">
        <v>0</v>
      </c>
      <c r="U232" s="28">
        <v>0</v>
      </c>
      <c r="V232" s="22">
        <v>0</v>
      </c>
      <c r="W232" s="28">
        <v>0</v>
      </c>
      <c r="X232" s="22">
        <v>0</v>
      </c>
      <c r="Y232" s="28">
        <v>0</v>
      </c>
      <c r="Z232" s="22">
        <v>0</v>
      </c>
      <c r="AA232" s="28">
        <v>0</v>
      </c>
      <c r="AB232" s="22">
        <v>0</v>
      </c>
      <c r="AC232" s="28">
        <v>0</v>
      </c>
      <c r="AD232" s="22">
        <v>0</v>
      </c>
      <c r="AE232" s="28">
        <v>0</v>
      </c>
      <c r="AF232" s="22">
        <v>0</v>
      </c>
      <c r="AG232" s="28">
        <v>0</v>
      </c>
      <c r="AH232" s="22">
        <v>0</v>
      </c>
      <c r="AI232" s="28">
        <v>0</v>
      </c>
      <c r="AJ232" s="22">
        <v>0</v>
      </c>
      <c r="AK232" s="28">
        <v>0</v>
      </c>
      <c r="AL232" s="22">
        <v>0</v>
      </c>
      <c r="AM232" s="216">
        <v>0</v>
      </c>
      <c r="AN232" s="27">
        <v>0</v>
      </c>
      <c r="AO232" s="28">
        <v>0</v>
      </c>
      <c r="AP232" s="22">
        <v>0</v>
      </c>
      <c r="AQ232" s="28">
        <v>0</v>
      </c>
      <c r="AR232" s="22">
        <v>0</v>
      </c>
      <c r="AS232" s="28">
        <v>0</v>
      </c>
      <c r="AT232" s="216">
        <v>0</v>
      </c>
      <c r="AU232" s="239">
        <v>0</v>
      </c>
      <c r="AV232" s="216">
        <v>0</v>
      </c>
      <c r="AW232" s="239">
        <v>0</v>
      </c>
      <c r="AX232" s="28">
        <v>0</v>
      </c>
      <c r="AY232" s="56" t="str">
        <f t="shared" si="117"/>
        <v/>
      </c>
      <c r="CA232" s="18" t="str">
        <f t="shared" si="163"/>
        <v/>
      </c>
      <c r="CB232" s="18" t="str">
        <f t="shared" si="164"/>
        <v/>
      </c>
      <c r="CC232" s="18" t="str">
        <f t="shared" si="158"/>
        <v/>
      </c>
      <c r="CD232" s="18" t="str">
        <f t="shared" si="141"/>
        <v/>
      </c>
      <c r="CE232" s="18" t="str">
        <f t="shared" si="142"/>
        <v/>
      </c>
      <c r="CF232" s="18" t="str">
        <f t="shared" si="149"/>
        <v/>
      </c>
      <c r="CG232" s="18" t="str">
        <f t="shared" si="135"/>
        <v/>
      </c>
      <c r="CH232" s="18" t="str">
        <f t="shared" si="159"/>
        <v/>
      </c>
      <c r="CI232" s="18" t="str">
        <f t="shared" si="136"/>
        <v/>
      </c>
      <c r="CJ232" s="18" t="str">
        <f t="shared" si="151"/>
        <v/>
      </c>
      <c r="CK232" s="18" t="str">
        <f t="shared" si="152"/>
        <v/>
      </c>
      <c r="CL232" s="56"/>
      <c r="CO232" s="370">
        <f t="shared" si="165"/>
        <v>0</v>
      </c>
      <c r="CP232" s="370">
        <f t="shared" si="166"/>
        <v>0</v>
      </c>
      <c r="CQ232" s="370">
        <f t="shared" si="153"/>
        <v>0</v>
      </c>
      <c r="CR232" s="370">
        <f t="shared" si="153"/>
        <v>0</v>
      </c>
      <c r="CS232" s="370">
        <f t="shared" si="129"/>
        <v>0</v>
      </c>
      <c r="CT232" s="370">
        <f t="shared" si="130"/>
        <v>0</v>
      </c>
      <c r="CU232" s="370">
        <f t="shared" si="154"/>
        <v>0</v>
      </c>
      <c r="CV232" s="370">
        <f t="shared" si="154"/>
        <v>0</v>
      </c>
      <c r="CW232" s="370">
        <f t="shared" si="155"/>
        <v>0</v>
      </c>
      <c r="CX232" s="370">
        <f t="shared" si="156"/>
        <v>0</v>
      </c>
      <c r="CY232" s="370">
        <f t="shared" si="134"/>
        <v>0</v>
      </c>
    </row>
    <row r="233" spans="1:103" x14ac:dyDescent="0.25">
      <c r="A233" s="3010" t="s">
        <v>259</v>
      </c>
      <c r="B233" s="3011"/>
      <c r="C233" s="397">
        <f t="shared" si="139"/>
        <v>0</v>
      </c>
      <c r="D233" s="398">
        <f t="shared" si="161"/>
        <v>0</v>
      </c>
      <c r="E233" s="396">
        <f t="shared" si="161"/>
        <v>0</v>
      </c>
      <c r="F233" s="22">
        <v>0</v>
      </c>
      <c r="G233" s="28">
        <v>0</v>
      </c>
      <c r="H233" s="22">
        <v>0</v>
      </c>
      <c r="I233" s="28">
        <v>0</v>
      </c>
      <c r="J233" s="22">
        <v>0</v>
      </c>
      <c r="K233" s="28">
        <v>0</v>
      </c>
      <c r="L233" s="22">
        <v>0</v>
      </c>
      <c r="M233" s="28">
        <v>0</v>
      </c>
      <c r="N233" s="22">
        <v>0</v>
      </c>
      <c r="O233" s="28">
        <v>0</v>
      </c>
      <c r="P233" s="22">
        <v>0</v>
      </c>
      <c r="Q233" s="28">
        <v>0</v>
      </c>
      <c r="R233" s="22">
        <v>0</v>
      </c>
      <c r="S233" s="28">
        <v>0</v>
      </c>
      <c r="T233" s="22">
        <v>0</v>
      </c>
      <c r="U233" s="28">
        <v>0</v>
      </c>
      <c r="V233" s="22">
        <v>0</v>
      </c>
      <c r="W233" s="28">
        <v>0</v>
      </c>
      <c r="X233" s="22">
        <v>0</v>
      </c>
      <c r="Y233" s="28">
        <v>0</v>
      </c>
      <c r="Z233" s="22">
        <v>0</v>
      </c>
      <c r="AA233" s="28">
        <v>0</v>
      </c>
      <c r="AB233" s="22">
        <v>0</v>
      </c>
      <c r="AC233" s="28">
        <v>0</v>
      </c>
      <c r="AD233" s="22">
        <v>0</v>
      </c>
      <c r="AE233" s="28">
        <v>0</v>
      </c>
      <c r="AF233" s="22">
        <v>0</v>
      </c>
      <c r="AG233" s="28">
        <v>0</v>
      </c>
      <c r="AH233" s="22">
        <v>0</v>
      </c>
      <c r="AI233" s="28">
        <v>0</v>
      </c>
      <c r="AJ233" s="22">
        <v>0</v>
      </c>
      <c r="AK233" s="28">
        <v>0</v>
      </c>
      <c r="AL233" s="22">
        <v>0</v>
      </c>
      <c r="AM233" s="216">
        <v>0</v>
      </c>
      <c r="AN233" s="27">
        <v>0</v>
      </c>
      <c r="AO233" s="28">
        <v>0</v>
      </c>
      <c r="AP233" s="22">
        <v>0</v>
      </c>
      <c r="AQ233" s="28">
        <v>0</v>
      </c>
      <c r="AR233" s="22">
        <v>0</v>
      </c>
      <c r="AS233" s="28">
        <v>0</v>
      </c>
      <c r="AT233" s="216">
        <v>0</v>
      </c>
      <c r="AU233" s="239">
        <v>0</v>
      </c>
      <c r="AV233" s="216">
        <v>0</v>
      </c>
      <c r="AW233" s="239">
        <v>0</v>
      </c>
      <c r="AX233" s="28">
        <v>0</v>
      </c>
      <c r="AY233" s="56" t="str">
        <f t="shared" si="117"/>
        <v/>
      </c>
      <c r="CA233" s="18" t="str">
        <f t="shared" si="163"/>
        <v/>
      </c>
      <c r="CB233" s="18" t="str">
        <f t="shared" si="164"/>
        <v/>
      </c>
      <c r="CC233" s="18" t="str">
        <f t="shared" si="158"/>
        <v/>
      </c>
      <c r="CD233" s="18" t="str">
        <f t="shared" si="141"/>
        <v/>
      </c>
      <c r="CE233" s="18" t="str">
        <f t="shared" si="142"/>
        <v/>
      </c>
      <c r="CF233" s="18" t="str">
        <f t="shared" si="149"/>
        <v/>
      </c>
      <c r="CG233" s="18" t="str">
        <f t="shared" si="135"/>
        <v/>
      </c>
      <c r="CH233" s="18" t="str">
        <f t="shared" si="159"/>
        <v/>
      </c>
      <c r="CI233" s="18" t="str">
        <f t="shared" si="136"/>
        <v/>
      </c>
      <c r="CJ233" s="18" t="str">
        <f t="shared" si="151"/>
        <v/>
      </c>
      <c r="CK233" s="18" t="str">
        <f t="shared" si="152"/>
        <v/>
      </c>
      <c r="CL233" s="56"/>
      <c r="CO233" s="370">
        <f t="shared" si="165"/>
        <v>0</v>
      </c>
      <c r="CP233" s="370">
        <f t="shared" si="166"/>
        <v>0</v>
      </c>
      <c r="CQ233" s="370">
        <f t="shared" si="153"/>
        <v>0</v>
      </c>
      <c r="CR233" s="370">
        <f t="shared" si="153"/>
        <v>0</v>
      </c>
      <c r="CS233" s="370">
        <f t="shared" si="129"/>
        <v>0</v>
      </c>
      <c r="CT233" s="370">
        <f t="shared" si="130"/>
        <v>0</v>
      </c>
      <c r="CU233" s="370">
        <f t="shared" si="154"/>
        <v>0</v>
      </c>
      <c r="CV233" s="370">
        <f t="shared" si="154"/>
        <v>0</v>
      </c>
      <c r="CW233" s="370">
        <f t="shared" si="155"/>
        <v>0</v>
      </c>
      <c r="CX233" s="370">
        <f t="shared" si="156"/>
        <v>0</v>
      </c>
      <c r="CY233" s="370">
        <f t="shared" si="134"/>
        <v>0</v>
      </c>
    </row>
    <row r="234" spans="1:103" x14ac:dyDescent="0.25">
      <c r="A234" s="3020" t="s">
        <v>260</v>
      </c>
      <c r="B234" s="3021"/>
      <c r="C234" s="409">
        <f t="shared" si="139"/>
        <v>2</v>
      </c>
      <c r="D234" s="400">
        <f t="shared" si="161"/>
        <v>1</v>
      </c>
      <c r="E234" s="410">
        <f t="shared" si="161"/>
        <v>1</v>
      </c>
      <c r="F234" s="30">
        <v>0</v>
      </c>
      <c r="G234" s="37">
        <v>0</v>
      </c>
      <c r="H234" s="30">
        <v>0</v>
      </c>
      <c r="I234" s="37">
        <v>0</v>
      </c>
      <c r="J234" s="30">
        <v>0</v>
      </c>
      <c r="K234" s="37">
        <v>0</v>
      </c>
      <c r="L234" s="30">
        <v>0</v>
      </c>
      <c r="M234" s="37">
        <v>0</v>
      </c>
      <c r="N234" s="30">
        <v>1</v>
      </c>
      <c r="O234" s="37">
        <v>0</v>
      </c>
      <c r="P234" s="30">
        <v>0</v>
      </c>
      <c r="Q234" s="37">
        <v>0</v>
      </c>
      <c r="R234" s="30">
        <v>0</v>
      </c>
      <c r="S234" s="37">
        <v>0</v>
      </c>
      <c r="T234" s="30">
        <v>0</v>
      </c>
      <c r="U234" s="37">
        <v>0</v>
      </c>
      <c r="V234" s="30">
        <v>0</v>
      </c>
      <c r="W234" s="37">
        <v>0</v>
      </c>
      <c r="X234" s="30">
        <v>0</v>
      </c>
      <c r="Y234" s="37">
        <v>0</v>
      </c>
      <c r="Z234" s="30">
        <v>0</v>
      </c>
      <c r="AA234" s="37">
        <v>1</v>
      </c>
      <c r="AB234" s="30">
        <v>0</v>
      </c>
      <c r="AC234" s="37">
        <v>0</v>
      </c>
      <c r="AD234" s="30">
        <v>0</v>
      </c>
      <c r="AE234" s="37">
        <v>0</v>
      </c>
      <c r="AF234" s="30">
        <v>0</v>
      </c>
      <c r="AG234" s="37">
        <v>0</v>
      </c>
      <c r="AH234" s="30">
        <v>0</v>
      </c>
      <c r="AI234" s="37">
        <v>0</v>
      </c>
      <c r="AJ234" s="30">
        <v>0</v>
      </c>
      <c r="AK234" s="37">
        <v>0</v>
      </c>
      <c r="AL234" s="30">
        <v>0</v>
      </c>
      <c r="AM234" s="223">
        <v>0</v>
      </c>
      <c r="AN234" s="35">
        <v>0</v>
      </c>
      <c r="AO234" s="37">
        <v>0</v>
      </c>
      <c r="AP234" s="30">
        <v>0</v>
      </c>
      <c r="AQ234" s="37">
        <v>0</v>
      </c>
      <c r="AR234" s="30">
        <v>0</v>
      </c>
      <c r="AS234" s="37">
        <v>0</v>
      </c>
      <c r="AT234" s="223">
        <v>0</v>
      </c>
      <c r="AU234" s="243">
        <v>0</v>
      </c>
      <c r="AV234" s="223">
        <v>0</v>
      </c>
      <c r="AW234" s="243">
        <v>0</v>
      </c>
      <c r="AX234" s="37">
        <v>0</v>
      </c>
      <c r="AY234" s="56" t="str">
        <f t="shared" si="117"/>
        <v/>
      </c>
      <c r="CA234" s="18" t="str">
        <f t="shared" si="163"/>
        <v/>
      </c>
      <c r="CB234" s="18" t="str">
        <f t="shared" si="164"/>
        <v/>
      </c>
      <c r="CC234" s="18" t="str">
        <f t="shared" si="158"/>
        <v/>
      </c>
      <c r="CD234" s="18" t="str">
        <f t="shared" si="141"/>
        <v/>
      </c>
      <c r="CE234" s="18" t="str">
        <f t="shared" si="142"/>
        <v/>
      </c>
      <c r="CF234" s="18" t="str">
        <f t="shared" si="149"/>
        <v/>
      </c>
      <c r="CG234" s="18" t="str">
        <f t="shared" si="135"/>
        <v/>
      </c>
      <c r="CH234" s="18" t="str">
        <f t="shared" si="159"/>
        <v/>
      </c>
      <c r="CI234" s="18" t="str">
        <f t="shared" si="136"/>
        <v/>
      </c>
      <c r="CJ234" s="18" t="str">
        <f t="shared" si="151"/>
        <v/>
      </c>
      <c r="CK234" s="18" t="str">
        <f t="shared" si="152"/>
        <v/>
      </c>
      <c r="CL234" s="56"/>
      <c r="CO234" s="370">
        <f t="shared" si="165"/>
        <v>0</v>
      </c>
      <c r="CP234" s="370">
        <f t="shared" si="166"/>
        <v>0</v>
      </c>
      <c r="CQ234" s="370">
        <f t="shared" si="153"/>
        <v>0</v>
      </c>
      <c r="CR234" s="370">
        <f t="shared" si="153"/>
        <v>0</v>
      </c>
      <c r="CS234" s="370">
        <f t="shared" si="129"/>
        <v>0</v>
      </c>
      <c r="CT234" s="370">
        <f t="shared" si="130"/>
        <v>0</v>
      </c>
      <c r="CU234" s="370">
        <f t="shared" si="154"/>
        <v>0</v>
      </c>
      <c r="CV234" s="370">
        <f t="shared" si="154"/>
        <v>0</v>
      </c>
      <c r="CW234" s="370">
        <f t="shared" si="155"/>
        <v>0</v>
      </c>
      <c r="CX234" s="370">
        <f t="shared" si="156"/>
        <v>0</v>
      </c>
      <c r="CY234" s="370">
        <f t="shared" si="134"/>
        <v>0</v>
      </c>
    </row>
    <row r="235" spans="1:103" x14ac:dyDescent="0.25">
      <c r="A235" s="3534" t="s">
        <v>261</v>
      </c>
      <c r="B235" s="1197" t="s">
        <v>262</v>
      </c>
      <c r="C235" s="1184">
        <f t="shared" si="139"/>
        <v>0</v>
      </c>
      <c r="D235" s="703">
        <f t="shared" si="161"/>
        <v>0</v>
      </c>
      <c r="E235" s="705">
        <f t="shared" si="161"/>
        <v>0</v>
      </c>
      <c r="F235" s="770">
        <v>0</v>
      </c>
      <c r="G235" s="85">
        <v>0</v>
      </c>
      <c r="H235" s="770">
        <v>0</v>
      </c>
      <c r="I235" s="85">
        <v>0</v>
      </c>
      <c r="J235" s="770">
        <v>0</v>
      </c>
      <c r="K235" s="85">
        <v>0</v>
      </c>
      <c r="L235" s="770">
        <v>0</v>
      </c>
      <c r="M235" s="85">
        <v>0</v>
      </c>
      <c r="N235" s="770">
        <v>0</v>
      </c>
      <c r="O235" s="85">
        <v>0</v>
      </c>
      <c r="P235" s="770">
        <v>0</v>
      </c>
      <c r="Q235" s="85">
        <v>0</v>
      </c>
      <c r="R235" s="770">
        <v>0</v>
      </c>
      <c r="S235" s="85">
        <v>0</v>
      </c>
      <c r="T235" s="770">
        <v>0</v>
      </c>
      <c r="U235" s="85">
        <v>0</v>
      </c>
      <c r="V235" s="770">
        <v>0</v>
      </c>
      <c r="W235" s="85">
        <v>0</v>
      </c>
      <c r="X235" s="770">
        <v>0</v>
      </c>
      <c r="Y235" s="85">
        <v>0</v>
      </c>
      <c r="Z235" s="770">
        <v>0</v>
      </c>
      <c r="AA235" s="85">
        <v>0</v>
      </c>
      <c r="AB235" s="770">
        <v>0</v>
      </c>
      <c r="AC235" s="85">
        <v>0</v>
      </c>
      <c r="AD235" s="770">
        <v>0</v>
      </c>
      <c r="AE235" s="85">
        <v>0</v>
      </c>
      <c r="AF235" s="770">
        <v>0</v>
      </c>
      <c r="AG235" s="85">
        <v>0</v>
      </c>
      <c r="AH235" s="770">
        <v>0</v>
      </c>
      <c r="AI235" s="85">
        <v>0</v>
      </c>
      <c r="AJ235" s="770">
        <v>0</v>
      </c>
      <c r="AK235" s="85">
        <v>0</v>
      </c>
      <c r="AL235" s="770">
        <v>0</v>
      </c>
      <c r="AM235" s="353">
        <v>0</v>
      </c>
      <c r="AN235" s="84">
        <v>0</v>
      </c>
      <c r="AO235" s="85">
        <v>0</v>
      </c>
      <c r="AP235" s="770">
        <v>0</v>
      </c>
      <c r="AQ235" s="85">
        <v>0</v>
      </c>
      <c r="AR235" s="770">
        <v>0</v>
      </c>
      <c r="AS235" s="85">
        <v>0</v>
      </c>
      <c r="AT235" s="353">
        <v>0</v>
      </c>
      <c r="AU235" s="395">
        <v>0</v>
      </c>
      <c r="AV235" s="353">
        <v>0</v>
      </c>
      <c r="AW235" s="395">
        <v>0</v>
      </c>
      <c r="AX235" s="85">
        <v>0</v>
      </c>
      <c r="AY235" s="56" t="str">
        <f t="shared" si="117"/>
        <v/>
      </c>
      <c r="CA235" s="18" t="str">
        <f t="shared" si="163"/>
        <v/>
      </c>
      <c r="CB235" s="18" t="str">
        <f t="shared" si="164"/>
        <v/>
      </c>
      <c r="CC235" s="18" t="str">
        <f t="shared" si="158"/>
        <v/>
      </c>
      <c r="CD235" s="18" t="str">
        <f t="shared" si="141"/>
        <v/>
      </c>
      <c r="CE235" s="18" t="str">
        <f t="shared" si="142"/>
        <v/>
      </c>
      <c r="CF235" s="18" t="str">
        <f t="shared" si="149"/>
        <v/>
      </c>
      <c r="CG235" s="18" t="str">
        <f t="shared" si="135"/>
        <v/>
      </c>
      <c r="CH235" s="18" t="str">
        <f t="shared" si="159"/>
        <v/>
      </c>
      <c r="CI235" s="18" t="str">
        <f t="shared" si="136"/>
        <v/>
      </c>
      <c r="CJ235" s="18" t="str">
        <f t="shared" si="151"/>
        <v/>
      </c>
      <c r="CK235" s="18" t="str">
        <f t="shared" si="152"/>
        <v/>
      </c>
      <c r="CL235" s="56"/>
      <c r="CO235" s="370">
        <f t="shared" si="165"/>
        <v>0</v>
      </c>
      <c r="CP235" s="370">
        <f t="shared" si="166"/>
        <v>0</v>
      </c>
      <c r="CQ235" s="370">
        <f t="shared" si="153"/>
        <v>0</v>
      </c>
      <c r="CR235" s="370">
        <f t="shared" si="153"/>
        <v>0</v>
      </c>
      <c r="CS235" s="370">
        <f t="shared" si="129"/>
        <v>0</v>
      </c>
      <c r="CT235" s="370">
        <f t="shared" si="130"/>
        <v>0</v>
      </c>
      <c r="CU235" s="370">
        <f t="shared" si="154"/>
        <v>0</v>
      </c>
      <c r="CV235" s="370">
        <f t="shared" si="154"/>
        <v>0</v>
      </c>
      <c r="CW235" s="370">
        <f t="shared" si="155"/>
        <v>0</v>
      </c>
      <c r="CX235" s="370">
        <f t="shared" si="156"/>
        <v>0</v>
      </c>
      <c r="CY235" s="370">
        <f t="shared" si="134"/>
        <v>0</v>
      </c>
    </row>
    <row r="236" spans="1:103" x14ac:dyDescent="0.25">
      <c r="A236" s="3307"/>
      <c r="B236" s="253" t="s">
        <v>263</v>
      </c>
      <c r="C236" s="397">
        <f t="shared" si="139"/>
        <v>0</v>
      </c>
      <c r="D236" s="398">
        <f t="shared" si="161"/>
        <v>0</v>
      </c>
      <c r="E236" s="449">
        <f t="shared" si="161"/>
        <v>0</v>
      </c>
      <c r="F236" s="49">
        <v>0</v>
      </c>
      <c r="G236" s="52">
        <v>0</v>
      </c>
      <c r="H236" s="49">
        <v>0</v>
      </c>
      <c r="I236" s="52">
        <v>0</v>
      </c>
      <c r="J236" s="49">
        <v>0</v>
      </c>
      <c r="K236" s="52">
        <v>0</v>
      </c>
      <c r="L236" s="49">
        <v>0</v>
      </c>
      <c r="M236" s="52">
        <v>0</v>
      </c>
      <c r="N236" s="49">
        <v>0</v>
      </c>
      <c r="O236" s="52">
        <v>0</v>
      </c>
      <c r="P236" s="49">
        <v>0</v>
      </c>
      <c r="Q236" s="52">
        <v>0</v>
      </c>
      <c r="R236" s="49">
        <v>0</v>
      </c>
      <c r="S236" s="52">
        <v>0</v>
      </c>
      <c r="T236" s="49">
        <v>0</v>
      </c>
      <c r="U236" s="52">
        <v>0</v>
      </c>
      <c r="V236" s="49">
        <v>0</v>
      </c>
      <c r="W236" s="52">
        <v>0</v>
      </c>
      <c r="X236" s="49">
        <v>0</v>
      </c>
      <c r="Y236" s="52">
        <v>0</v>
      </c>
      <c r="Z236" s="49">
        <v>0</v>
      </c>
      <c r="AA236" s="52">
        <v>0</v>
      </c>
      <c r="AB236" s="49">
        <v>0</v>
      </c>
      <c r="AC236" s="52">
        <v>0</v>
      </c>
      <c r="AD236" s="49">
        <v>0</v>
      </c>
      <c r="AE236" s="52">
        <v>0</v>
      </c>
      <c r="AF236" s="49">
        <v>0</v>
      </c>
      <c r="AG236" s="52">
        <v>0</v>
      </c>
      <c r="AH236" s="49">
        <v>0</v>
      </c>
      <c r="AI236" s="52">
        <v>0</v>
      </c>
      <c r="AJ236" s="49">
        <v>0</v>
      </c>
      <c r="AK236" s="52">
        <v>0</v>
      </c>
      <c r="AL236" s="49">
        <v>0</v>
      </c>
      <c r="AM236" s="323">
        <v>0</v>
      </c>
      <c r="AN236" s="254">
        <v>0</v>
      </c>
      <c r="AO236" s="52">
        <v>0</v>
      </c>
      <c r="AP236" s="49">
        <v>0</v>
      </c>
      <c r="AQ236" s="52">
        <v>0</v>
      </c>
      <c r="AR236" s="49">
        <v>0</v>
      </c>
      <c r="AS236" s="52">
        <v>0</v>
      </c>
      <c r="AT236" s="323">
        <v>0</v>
      </c>
      <c r="AU236" s="399">
        <v>0</v>
      </c>
      <c r="AV236" s="323">
        <v>0</v>
      </c>
      <c r="AW236" s="399">
        <v>0</v>
      </c>
      <c r="AX236" s="52">
        <v>0</v>
      </c>
      <c r="AY236" s="56" t="str">
        <f t="shared" si="117"/>
        <v/>
      </c>
      <c r="CA236" s="18" t="str">
        <f t="shared" si="163"/>
        <v/>
      </c>
      <c r="CB236" s="18" t="str">
        <f t="shared" si="164"/>
        <v/>
      </c>
      <c r="CC236" s="18" t="str">
        <f t="shared" si="158"/>
        <v/>
      </c>
      <c r="CD236" s="18" t="str">
        <f t="shared" si="141"/>
        <v/>
      </c>
      <c r="CE236" s="18" t="str">
        <f t="shared" si="142"/>
        <v/>
      </c>
      <c r="CF236" s="18" t="str">
        <f t="shared" si="149"/>
        <v/>
      </c>
      <c r="CG236" s="18" t="str">
        <f t="shared" si="135"/>
        <v/>
      </c>
      <c r="CH236" s="18" t="str">
        <f t="shared" si="159"/>
        <v/>
      </c>
      <c r="CI236" s="18" t="str">
        <f t="shared" si="136"/>
        <v/>
      </c>
      <c r="CJ236" s="18" t="str">
        <f t="shared" si="151"/>
        <v/>
      </c>
      <c r="CK236" s="18" t="str">
        <f t="shared" si="152"/>
        <v/>
      </c>
      <c r="CL236" s="56"/>
      <c r="CO236" s="370">
        <f t="shared" si="165"/>
        <v>0</v>
      </c>
      <c r="CP236" s="370">
        <f t="shared" si="166"/>
        <v>0</v>
      </c>
      <c r="CQ236" s="370">
        <f t="shared" si="153"/>
        <v>0</v>
      </c>
      <c r="CR236" s="370">
        <f t="shared" si="153"/>
        <v>0</v>
      </c>
      <c r="CS236" s="370">
        <f t="shared" si="129"/>
        <v>0</v>
      </c>
      <c r="CT236" s="370">
        <f t="shared" si="130"/>
        <v>0</v>
      </c>
      <c r="CU236" s="370">
        <f t="shared" si="154"/>
        <v>0</v>
      </c>
      <c r="CV236" s="370">
        <f t="shared" si="154"/>
        <v>0</v>
      </c>
      <c r="CW236" s="370">
        <f t="shared" si="155"/>
        <v>0</v>
      </c>
      <c r="CX236" s="370">
        <f t="shared" si="156"/>
        <v>0</v>
      </c>
      <c r="CY236" s="370">
        <f t="shared" si="134"/>
        <v>0</v>
      </c>
    </row>
    <row r="237" spans="1:103" x14ac:dyDescent="0.25">
      <c r="A237" s="3307"/>
      <c r="B237" s="253" t="s">
        <v>264</v>
      </c>
      <c r="C237" s="397">
        <f t="shared" si="139"/>
        <v>0</v>
      </c>
      <c r="D237" s="398">
        <f t="shared" si="161"/>
        <v>0</v>
      </c>
      <c r="E237" s="449">
        <f t="shared" si="161"/>
        <v>0</v>
      </c>
      <c r="F237" s="49">
        <v>0</v>
      </c>
      <c r="G237" s="52">
        <v>0</v>
      </c>
      <c r="H237" s="49">
        <v>0</v>
      </c>
      <c r="I237" s="52">
        <v>0</v>
      </c>
      <c r="J237" s="49">
        <v>0</v>
      </c>
      <c r="K237" s="52">
        <v>0</v>
      </c>
      <c r="L237" s="49">
        <v>0</v>
      </c>
      <c r="M237" s="52">
        <v>0</v>
      </c>
      <c r="N237" s="49">
        <v>0</v>
      </c>
      <c r="O237" s="52">
        <v>0</v>
      </c>
      <c r="P237" s="49">
        <v>0</v>
      </c>
      <c r="Q237" s="52">
        <v>0</v>
      </c>
      <c r="R237" s="49">
        <v>0</v>
      </c>
      <c r="S237" s="52">
        <v>0</v>
      </c>
      <c r="T237" s="49">
        <v>0</v>
      </c>
      <c r="U237" s="52">
        <v>0</v>
      </c>
      <c r="V237" s="49">
        <v>0</v>
      </c>
      <c r="W237" s="52">
        <v>0</v>
      </c>
      <c r="X237" s="49">
        <v>0</v>
      </c>
      <c r="Y237" s="52">
        <v>0</v>
      </c>
      <c r="Z237" s="49">
        <v>0</v>
      </c>
      <c r="AA237" s="52">
        <v>0</v>
      </c>
      <c r="AB237" s="49">
        <v>0</v>
      </c>
      <c r="AC237" s="52">
        <v>0</v>
      </c>
      <c r="AD237" s="49">
        <v>0</v>
      </c>
      <c r="AE237" s="52">
        <v>0</v>
      </c>
      <c r="AF237" s="49">
        <v>0</v>
      </c>
      <c r="AG237" s="52">
        <v>0</v>
      </c>
      <c r="AH237" s="49">
        <v>0</v>
      </c>
      <c r="AI237" s="52">
        <v>0</v>
      </c>
      <c r="AJ237" s="49">
        <v>0</v>
      </c>
      <c r="AK237" s="52">
        <v>0</v>
      </c>
      <c r="AL237" s="49">
        <v>0</v>
      </c>
      <c r="AM237" s="323">
        <v>0</v>
      </c>
      <c r="AN237" s="254">
        <v>0</v>
      </c>
      <c r="AO237" s="52">
        <v>0</v>
      </c>
      <c r="AP237" s="49">
        <v>0</v>
      </c>
      <c r="AQ237" s="52">
        <v>0</v>
      </c>
      <c r="AR237" s="49">
        <v>0</v>
      </c>
      <c r="AS237" s="52">
        <v>0</v>
      </c>
      <c r="AT237" s="323">
        <v>0</v>
      </c>
      <c r="AU237" s="399">
        <v>0</v>
      </c>
      <c r="AV237" s="323">
        <v>0</v>
      </c>
      <c r="AW237" s="399">
        <v>0</v>
      </c>
      <c r="AX237" s="52">
        <v>0</v>
      </c>
      <c r="AY237" s="56" t="str">
        <f t="shared" si="117"/>
        <v/>
      </c>
      <c r="CA237" s="18" t="str">
        <f t="shared" si="163"/>
        <v/>
      </c>
      <c r="CB237" s="18" t="str">
        <f t="shared" si="164"/>
        <v/>
      </c>
      <c r="CC237" s="18" t="str">
        <f t="shared" si="158"/>
        <v/>
      </c>
      <c r="CD237" s="18" t="str">
        <f t="shared" si="141"/>
        <v/>
      </c>
      <c r="CE237" s="18" t="str">
        <f t="shared" si="142"/>
        <v/>
      </c>
      <c r="CF237" s="18" t="str">
        <f t="shared" si="149"/>
        <v/>
      </c>
      <c r="CG237" s="18" t="str">
        <f t="shared" si="135"/>
        <v/>
      </c>
      <c r="CH237" s="18" t="str">
        <f t="shared" si="159"/>
        <v/>
      </c>
      <c r="CI237" s="18" t="str">
        <f t="shared" si="136"/>
        <v/>
      </c>
      <c r="CJ237" s="18" t="str">
        <f t="shared" si="151"/>
        <v/>
      </c>
      <c r="CK237" s="18" t="str">
        <f t="shared" si="152"/>
        <v/>
      </c>
      <c r="CL237" s="56"/>
      <c r="CO237" s="370">
        <f t="shared" si="165"/>
        <v>0</v>
      </c>
      <c r="CP237" s="370">
        <f t="shared" si="166"/>
        <v>0</v>
      </c>
      <c r="CQ237" s="370">
        <f t="shared" si="153"/>
        <v>0</v>
      </c>
      <c r="CR237" s="370">
        <f t="shared" si="153"/>
        <v>0</v>
      </c>
      <c r="CS237" s="370">
        <f t="shared" si="129"/>
        <v>0</v>
      </c>
      <c r="CT237" s="370">
        <f t="shared" si="130"/>
        <v>0</v>
      </c>
      <c r="CU237" s="370">
        <f t="shared" si="154"/>
        <v>0</v>
      </c>
      <c r="CV237" s="370">
        <f t="shared" si="154"/>
        <v>0</v>
      </c>
      <c r="CW237" s="370">
        <f t="shared" si="155"/>
        <v>0</v>
      </c>
      <c r="CX237" s="370">
        <f t="shared" si="156"/>
        <v>0</v>
      </c>
      <c r="CY237" s="370">
        <f t="shared" si="134"/>
        <v>0</v>
      </c>
    </row>
    <row r="238" spans="1:103" x14ac:dyDescent="0.25">
      <c r="A238" s="3307"/>
      <c r="B238" s="253" t="s">
        <v>265</v>
      </c>
      <c r="C238" s="397">
        <f t="shared" si="139"/>
        <v>0</v>
      </c>
      <c r="D238" s="398">
        <f t="shared" si="161"/>
        <v>0</v>
      </c>
      <c r="E238" s="449">
        <f t="shared" si="161"/>
        <v>0</v>
      </c>
      <c r="F238" s="49">
        <v>0</v>
      </c>
      <c r="G238" s="52">
        <v>0</v>
      </c>
      <c r="H238" s="49">
        <v>0</v>
      </c>
      <c r="I238" s="52">
        <v>0</v>
      </c>
      <c r="J238" s="49">
        <v>0</v>
      </c>
      <c r="K238" s="52">
        <v>0</v>
      </c>
      <c r="L238" s="49">
        <v>0</v>
      </c>
      <c r="M238" s="52">
        <v>0</v>
      </c>
      <c r="N238" s="49">
        <v>0</v>
      </c>
      <c r="O238" s="52">
        <v>0</v>
      </c>
      <c r="P238" s="49">
        <v>0</v>
      </c>
      <c r="Q238" s="52">
        <v>0</v>
      </c>
      <c r="R238" s="49">
        <v>0</v>
      </c>
      <c r="S238" s="52">
        <v>0</v>
      </c>
      <c r="T238" s="49">
        <v>0</v>
      </c>
      <c r="U238" s="52">
        <v>0</v>
      </c>
      <c r="V238" s="49">
        <v>0</v>
      </c>
      <c r="W238" s="52">
        <v>0</v>
      </c>
      <c r="X238" s="49">
        <v>0</v>
      </c>
      <c r="Y238" s="52">
        <v>0</v>
      </c>
      <c r="Z238" s="49">
        <v>0</v>
      </c>
      <c r="AA238" s="52">
        <v>0</v>
      </c>
      <c r="AB238" s="49">
        <v>0</v>
      </c>
      <c r="AC238" s="52">
        <v>0</v>
      </c>
      <c r="AD238" s="49">
        <v>0</v>
      </c>
      <c r="AE238" s="52">
        <v>0</v>
      </c>
      <c r="AF238" s="49">
        <v>0</v>
      </c>
      <c r="AG238" s="52">
        <v>0</v>
      </c>
      <c r="AH238" s="49">
        <v>0</v>
      </c>
      <c r="AI238" s="52">
        <v>0</v>
      </c>
      <c r="AJ238" s="49">
        <v>0</v>
      </c>
      <c r="AK238" s="52">
        <v>0</v>
      </c>
      <c r="AL238" s="49">
        <v>0</v>
      </c>
      <c r="AM238" s="323">
        <v>0</v>
      </c>
      <c r="AN238" s="254">
        <v>0</v>
      </c>
      <c r="AO238" s="52">
        <v>0</v>
      </c>
      <c r="AP238" s="49">
        <v>0</v>
      </c>
      <c r="AQ238" s="52">
        <v>0</v>
      </c>
      <c r="AR238" s="49">
        <v>0</v>
      </c>
      <c r="AS238" s="52">
        <v>0</v>
      </c>
      <c r="AT238" s="323">
        <v>0</v>
      </c>
      <c r="AU238" s="399">
        <v>0</v>
      </c>
      <c r="AV238" s="323">
        <v>0</v>
      </c>
      <c r="AW238" s="399">
        <v>0</v>
      </c>
      <c r="AX238" s="52">
        <v>0</v>
      </c>
      <c r="AY238" s="56" t="str">
        <f t="shared" si="117"/>
        <v/>
      </c>
      <c r="CA238" s="18" t="str">
        <f t="shared" si="163"/>
        <v/>
      </c>
      <c r="CB238" s="18" t="str">
        <f t="shared" si="164"/>
        <v/>
      </c>
      <c r="CC238" s="18" t="str">
        <f t="shared" si="158"/>
        <v/>
      </c>
      <c r="CD238" s="18" t="str">
        <f t="shared" si="141"/>
        <v/>
      </c>
      <c r="CE238" s="18" t="str">
        <f t="shared" si="142"/>
        <v/>
      </c>
      <c r="CF238" s="18" t="str">
        <f t="shared" si="149"/>
        <v/>
      </c>
      <c r="CG238" s="18" t="str">
        <f t="shared" si="135"/>
        <v/>
      </c>
      <c r="CH238" s="18" t="str">
        <f t="shared" si="159"/>
        <v/>
      </c>
      <c r="CI238" s="18" t="str">
        <f t="shared" si="136"/>
        <v/>
      </c>
      <c r="CJ238" s="18" t="str">
        <f t="shared" si="151"/>
        <v/>
      </c>
      <c r="CK238" s="18" t="str">
        <f t="shared" si="152"/>
        <v/>
      </c>
      <c r="CL238" s="56"/>
      <c r="CO238" s="370">
        <f t="shared" si="165"/>
        <v>0</v>
      </c>
      <c r="CP238" s="370">
        <f t="shared" si="166"/>
        <v>0</v>
      </c>
      <c r="CQ238" s="370">
        <f t="shared" si="153"/>
        <v>0</v>
      </c>
      <c r="CR238" s="370">
        <f t="shared" si="153"/>
        <v>0</v>
      </c>
      <c r="CS238" s="370">
        <f t="shared" si="129"/>
        <v>0</v>
      </c>
      <c r="CT238" s="370">
        <f t="shared" si="130"/>
        <v>0</v>
      </c>
      <c r="CU238" s="370">
        <f t="shared" si="154"/>
        <v>0</v>
      </c>
      <c r="CV238" s="370">
        <f t="shared" si="154"/>
        <v>0</v>
      </c>
      <c r="CW238" s="370">
        <f t="shared" si="155"/>
        <v>0</v>
      </c>
      <c r="CX238" s="370">
        <f t="shared" si="156"/>
        <v>0</v>
      </c>
      <c r="CY238" s="370">
        <f t="shared" si="134"/>
        <v>0</v>
      </c>
    </row>
    <row r="239" spans="1:103" ht="22.5" x14ac:dyDescent="0.25">
      <c r="A239" s="3468"/>
      <c r="B239" s="450" t="s">
        <v>266</v>
      </c>
      <c r="C239" s="416">
        <f t="shared" si="139"/>
        <v>0</v>
      </c>
      <c r="D239" s="417">
        <f t="shared" si="161"/>
        <v>0</v>
      </c>
      <c r="E239" s="451">
        <f t="shared" si="161"/>
        <v>0</v>
      </c>
      <c r="F239" s="30">
        <v>0</v>
      </c>
      <c r="G239" s="37">
        <v>0</v>
      </c>
      <c r="H239" s="30">
        <v>0</v>
      </c>
      <c r="I239" s="37">
        <v>0</v>
      </c>
      <c r="J239" s="30">
        <v>0</v>
      </c>
      <c r="K239" s="37">
        <v>0</v>
      </c>
      <c r="L239" s="30">
        <v>0</v>
      </c>
      <c r="M239" s="37">
        <v>0</v>
      </c>
      <c r="N239" s="30">
        <v>0</v>
      </c>
      <c r="O239" s="37">
        <v>0</v>
      </c>
      <c r="P239" s="30">
        <v>0</v>
      </c>
      <c r="Q239" s="37">
        <v>0</v>
      </c>
      <c r="R239" s="30">
        <v>0</v>
      </c>
      <c r="S239" s="37">
        <v>0</v>
      </c>
      <c r="T239" s="30">
        <v>0</v>
      </c>
      <c r="U239" s="37">
        <v>0</v>
      </c>
      <c r="V239" s="30">
        <v>0</v>
      </c>
      <c r="W239" s="37">
        <v>0</v>
      </c>
      <c r="X239" s="30">
        <v>0</v>
      </c>
      <c r="Y239" s="37">
        <v>0</v>
      </c>
      <c r="Z239" s="30">
        <v>0</v>
      </c>
      <c r="AA239" s="37">
        <v>0</v>
      </c>
      <c r="AB239" s="30">
        <v>0</v>
      </c>
      <c r="AC239" s="37">
        <v>0</v>
      </c>
      <c r="AD239" s="30">
        <v>0</v>
      </c>
      <c r="AE239" s="37">
        <v>0</v>
      </c>
      <c r="AF239" s="30">
        <v>0</v>
      </c>
      <c r="AG239" s="37">
        <v>0</v>
      </c>
      <c r="AH239" s="30">
        <v>0</v>
      </c>
      <c r="AI239" s="37">
        <v>0</v>
      </c>
      <c r="AJ239" s="30">
        <v>0</v>
      </c>
      <c r="AK239" s="37">
        <v>0</v>
      </c>
      <c r="AL239" s="30">
        <v>0</v>
      </c>
      <c r="AM239" s="223">
        <v>0</v>
      </c>
      <c r="AN239" s="35">
        <v>0</v>
      </c>
      <c r="AO239" s="37">
        <v>0</v>
      </c>
      <c r="AP239" s="30">
        <v>0</v>
      </c>
      <c r="AQ239" s="37">
        <v>0</v>
      </c>
      <c r="AR239" s="30">
        <v>0</v>
      </c>
      <c r="AS239" s="37">
        <v>0</v>
      </c>
      <c r="AT239" s="223">
        <v>0</v>
      </c>
      <c r="AU239" s="243">
        <v>0</v>
      </c>
      <c r="AV239" s="223">
        <v>0</v>
      </c>
      <c r="AW239" s="243">
        <v>0</v>
      </c>
      <c r="AX239" s="37">
        <v>0</v>
      </c>
      <c r="AY239" s="56" t="str">
        <f t="shared" si="117"/>
        <v/>
      </c>
      <c r="CA239" s="18" t="str">
        <f t="shared" si="163"/>
        <v/>
      </c>
      <c r="CB239" s="18" t="str">
        <f t="shared" si="164"/>
        <v/>
      </c>
      <c r="CC239" s="18" t="str">
        <f t="shared" si="158"/>
        <v/>
      </c>
      <c r="CD239" s="18" t="str">
        <f t="shared" si="141"/>
        <v/>
      </c>
      <c r="CE239" s="18" t="str">
        <f t="shared" si="142"/>
        <v/>
      </c>
      <c r="CF239" s="18" t="str">
        <f t="shared" si="149"/>
        <v/>
      </c>
      <c r="CG239" s="18" t="str">
        <f t="shared" si="135"/>
        <v/>
      </c>
      <c r="CH239" s="18" t="str">
        <f t="shared" si="159"/>
        <v/>
      </c>
      <c r="CI239" s="18" t="str">
        <f t="shared" si="136"/>
        <v/>
      </c>
      <c r="CJ239" s="18" t="str">
        <f t="shared" si="151"/>
        <v/>
      </c>
      <c r="CK239" s="18" t="str">
        <f t="shared" si="152"/>
        <v/>
      </c>
      <c r="CL239" s="56"/>
      <c r="CO239" s="370">
        <f t="shared" si="165"/>
        <v>0</v>
      </c>
      <c r="CP239" s="370">
        <f t="shared" si="166"/>
        <v>0</v>
      </c>
      <c r="CQ239" s="370">
        <f t="shared" si="153"/>
        <v>0</v>
      </c>
      <c r="CR239" s="370">
        <f t="shared" si="153"/>
        <v>0</v>
      </c>
      <c r="CS239" s="370">
        <f t="shared" si="129"/>
        <v>0</v>
      </c>
      <c r="CT239" s="370">
        <f t="shared" si="130"/>
        <v>0</v>
      </c>
      <c r="CU239" s="370">
        <f t="shared" si="154"/>
        <v>0</v>
      </c>
      <c r="CV239" s="370">
        <f t="shared" si="154"/>
        <v>0</v>
      </c>
      <c r="CW239" s="370">
        <f t="shared" si="155"/>
        <v>0</v>
      </c>
      <c r="CX239" s="370">
        <f t="shared" si="156"/>
        <v>0</v>
      </c>
      <c r="CY239" s="370">
        <f t="shared" si="134"/>
        <v>0</v>
      </c>
    </row>
    <row r="240" spans="1:103" x14ac:dyDescent="0.25">
      <c r="A240" s="3176" t="s">
        <v>267</v>
      </c>
      <c r="B240" s="3177"/>
      <c r="C240" s="902">
        <f t="shared" si="139"/>
        <v>0</v>
      </c>
      <c r="D240" s="388">
        <f t="shared" si="161"/>
        <v>0</v>
      </c>
      <c r="E240" s="369">
        <f t="shared" si="161"/>
        <v>0</v>
      </c>
      <c r="F240" s="770">
        <v>0</v>
      </c>
      <c r="G240" s="85">
        <v>0</v>
      </c>
      <c r="H240" s="770">
        <v>0</v>
      </c>
      <c r="I240" s="85">
        <v>0</v>
      </c>
      <c r="J240" s="770">
        <v>0</v>
      </c>
      <c r="K240" s="85">
        <v>0</v>
      </c>
      <c r="L240" s="770">
        <v>0</v>
      </c>
      <c r="M240" s="85">
        <v>0</v>
      </c>
      <c r="N240" s="770">
        <v>0</v>
      </c>
      <c r="O240" s="85">
        <v>0</v>
      </c>
      <c r="P240" s="770">
        <v>0</v>
      </c>
      <c r="Q240" s="85">
        <v>0</v>
      </c>
      <c r="R240" s="770">
        <v>0</v>
      </c>
      <c r="S240" s="85">
        <v>0</v>
      </c>
      <c r="T240" s="770">
        <v>0</v>
      </c>
      <c r="U240" s="85">
        <v>0</v>
      </c>
      <c r="V240" s="770">
        <v>0</v>
      </c>
      <c r="W240" s="85">
        <v>0</v>
      </c>
      <c r="X240" s="770">
        <v>0</v>
      </c>
      <c r="Y240" s="85">
        <v>0</v>
      </c>
      <c r="Z240" s="770">
        <v>0</v>
      </c>
      <c r="AA240" s="85">
        <v>0</v>
      </c>
      <c r="AB240" s="770">
        <v>0</v>
      </c>
      <c r="AC240" s="85">
        <v>0</v>
      </c>
      <c r="AD240" s="770">
        <v>0</v>
      </c>
      <c r="AE240" s="85">
        <v>0</v>
      </c>
      <c r="AF240" s="770">
        <v>0</v>
      </c>
      <c r="AG240" s="85">
        <v>0</v>
      </c>
      <c r="AH240" s="770">
        <v>0</v>
      </c>
      <c r="AI240" s="85">
        <v>0</v>
      </c>
      <c r="AJ240" s="770">
        <v>0</v>
      </c>
      <c r="AK240" s="85">
        <v>0</v>
      </c>
      <c r="AL240" s="770">
        <v>0</v>
      </c>
      <c r="AM240" s="353">
        <v>0</v>
      </c>
      <c r="AN240" s="84">
        <v>0</v>
      </c>
      <c r="AO240" s="85">
        <v>0</v>
      </c>
      <c r="AP240" s="770">
        <v>0</v>
      </c>
      <c r="AQ240" s="85">
        <v>0</v>
      </c>
      <c r="AR240" s="770">
        <v>0</v>
      </c>
      <c r="AS240" s="85">
        <v>0</v>
      </c>
      <c r="AT240" s="353">
        <v>0</v>
      </c>
      <c r="AU240" s="395">
        <v>0</v>
      </c>
      <c r="AV240" s="353">
        <v>0</v>
      </c>
      <c r="AW240" s="395">
        <v>0</v>
      </c>
      <c r="AX240" s="85">
        <v>0</v>
      </c>
      <c r="AY240" s="56" t="str">
        <f t="shared" si="117"/>
        <v/>
      </c>
      <c r="CA240" s="18" t="str">
        <f t="shared" si="163"/>
        <v/>
      </c>
      <c r="CB240" s="18" t="str">
        <f t="shared" si="164"/>
        <v/>
      </c>
      <c r="CC240" s="18" t="str">
        <f t="shared" si="158"/>
        <v/>
      </c>
      <c r="CD240" s="18" t="str">
        <f t="shared" si="141"/>
        <v/>
      </c>
      <c r="CE240" s="18" t="str">
        <f t="shared" si="142"/>
        <v/>
      </c>
      <c r="CF240" s="18" t="str">
        <f t="shared" si="149"/>
        <v/>
      </c>
      <c r="CG240" s="18" t="str">
        <f t="shared" si="135"/>
        <v/>
      </c>
      <c r="CH240" s="18" t="str">
        <f t="shared" si="159"/>
        <v/>
      </c>
      <c r="CI240" s="18" t="str">
        <f t="shared" si="136"/>
        <v/>
      </c>
      <c r="CJ240" s="18" t="str">
        <f>IF(AND(D240&gt;0,OR(AW240="")), "* No olvide digitar la variable Trans Femenino. Digite Cero si no tiene.",IF((AW240)&gt;D240,"  * La variable Trans Femenino No puede ser mayor al Total Hombres.",""))</f>
        <v/>
      </c>
      <c r="CK240" s="18" t="str">
        <f t="shared" si="152"/>
        <v/>
      </c>
      <c r="CL240" s="56"/>
      <c r="CO240" s="370">
        <f t="shared" si="165"/>
        <v>0</v>
      </c>
      <c r="CP240" s="370">
        <f t="shared" si="166"/>
        <v>0</v>
      </c>
      <c r="CQ240" s="370">
        <f t="shared" si="153"/>
        <v>0</v>
      </c>
      <c r="CR240" s="370">
        <f t="shared" si="153"/>
        <v>0</v>
      </c>
      <c r="CS240" s="370">
        <f t="shared" si="129"/>
        <v>0</v>
      </c>
      <c r="CT240" s="370">
        <f t="shared" si="130"/>
        <v>0</v>
      </c>
      <c r="CU240" s="370">
        <f t="shared" si="154"/>
        <v>0</v>
      </c>
      <c r="CV240" s="370">
        <f t="shared" si="154"/>
        <v>0</v>
      </c>
      <c r="CW240" s="370">
        <f t="shared" si="155"/>
        <v>0</v>
      </c>
      <c r="CX240" s="370">
        <f t="shared" si="156"/>
        <v>0</v>
      </c>
      <c r="CY240" s="370">
        <f t="shared" si="134"/>
        <v>0</v>
      </c>
    </row>
    <row r="241" spans="1:103" x14ac:dyDescent="0.25">
      <c r="A241" s="3016" t="s">
        <v>268</v>
      </c>
      <c r="B241" s="3017"/>
      <c r="C241" s="416">
        <f t="shared" si="139"/>
        <v>1</v>
      </c>
      <c r="D241" s="417">
        <f t="shared" si="161"/>
        <v>0</v>
      </c>
      <c r="E241" s="377">
        <f t="shared" si="161"/>
        <v>1</v>
      </c>
      <c r="F241" s="30">
        <v>0</v>
      </c>
      <c r="G241" s="37">
        <v>0</v>
      </c>
      <c r="H241" s="30">
        <v>0</v>
      </c>
      <c r="I241" s="37">
        <v>0</v>
      </c>
      <c r="J241" s="30">
        <v>0</v>
      </c>
      <c r="K241" s="37">
        <v>0</v>
      </c>
      <c r="L241" s="30">
        <v>0</v>
      </c>
      <c r="M241" s="37">
        <v>0</v>
      </c>
      <c r="N241" s="30">
        <v>0</v>
      </c>
      <c r="O241" s="37">
        <v>0</v>
      </c>
      <c r="P241" s="30">
        <v>0</v>
      </c>
      <c r="Q241" s="37">
        <v>0</v>
      </c>
      <c r="R241" s="30">
        <v>0</v>
      </c>
      <c r="S241" s="37">
        <v>0</v>
      </c>
      <c r="T241" s="30">
        <v>0</v>
      </c>
      <c r="U241" s="37">
        <v>0</v>
      </c>
      <c r="V241" s="30">
        <v>0</v>
      </c>
      <c r="W241" s="37">
        <v>0</v>
      </c>
      <c r="X241" s="30">
        <v>0</v>
      </c>
      <c r="Y241" s="37">
        <v>0</v>
      </c>
      <c r="Z241" s="30">
        <v>0</v>
      </c>
      <c r="AA241" s="37">
        <v>0</v>
      </c>
      <c r="AB241" s="30">
        <v>0</v>
      </c>
      <c r="AC241" s="37">
        <v>0</v>
      </c>
      <c r="AD241" s="30">
        <v>0</v>
      </c>
      <c r="AE241" s="37">
        <v>1</v>
      </c>
      <c r="AF241" s="30">
        <v>0</v>
      </c>
      <c r="AG241" s="37">
        <v>0</v>
      </c>
      <c r="AH241" s="30">
        <v>0</v>
      </c>
      <c r="AI241" s="37">
        <v>0</v>
      </c>
      <c r="AJ241" s="30">
        <v>0</v>
      </c>
      <c r="AK241" s="37">
        <v>0</v>
      </c>
      <c r="AL241" s="30">
        <v>0</v>
      </c>
      <c r="AM241" s="223">
        <v>0</v>
      </c>
      <c r="AN241" s="452">
        <v>0</v>
      </c>
      <c r="AO241" s="453">
        <v>0</v>
      </c>
      <c r="AP241" s="30">
        <v>0</v>
      </c>
      <c r="AQ241" s="37">
        <v>0</v>
      </c>
      <c r="AR241" s="30">
        <v>0</v>
      </c>
      <c r="AS241" s="37">
        <v>0</v>
      </c>
      <c r="AT241" s="223">
        <v>0</v>
      </c>
      <c r="AU241" s="243">
        <v>0</v>
      </c>
      <c r="AV241" s="223">
        <v>0</v>
      </c>
      <c r="AW241" s="243">
        <v>0</v>
      </c>
      <c r="AX241" s="37">
        <v>0</v>
      </c>
      <c r="AY241" s="56" t="str">
        <f t="shared" si="117"/>
        <v/>
      </c>
      <c r="CA241" s="18" t="str">
        <f t="shared" si="163"/>
        <v/>
      </c>
      <c r="CB241" s="18" t="str">
        <f t="shared" si="164"/>
        <v/>
      </c>
      <c r="CC241" s="18" t="str">
        <f t="shared" si="158"/>
        <v/>
      </c>
      <c r="CD241" s="18" t="str">
        <f t="shared" si="141"/>
        <v/>
      </c>
      <c r="CE241" s="18" t="str">
        <f t="shared" si="142"/>
        <v/>
      </c>
      <c r="CF241" s="18" t="str">
        <f t="shared" si="149"/>
        <v/>
      </c>
      <c r="CG241" s="18" t="str">
        <f t="shared" si="135"/>
        <v/>
      </c>
      <c r="CH241" s="18" t="str">
        <f t="shared" si="159"/>
        <v/>
      </c>
      <c r="CI241" s="18" t="str">
        <f t="shared" si="136"/>
        <v/>
      </c>
      <c r="CJ241" s="18" t="str">
        <f t="shared" si="151"/>
        <v/>
      </c>
      <c r="CK241" s="18" t="str">
        <f>IF(AND($C241&gt;0,AX241=""), "* No olvide digitar la variable Adolescentes derivados de Espacios Amigables. Digite Cero si no tiene.",IF(AX241&gt;$C241,"  * La variable Adolescentes derivados de Espacios Amigables No puede ser mayor al Total.",""))</f>
        <v/>
      </c>
      <c r="CL241" s="56"/>
      <c r="CO241" s="370">
        <f t="shared" si="165"/>
        <v>0</v>
      </c>
      <c r="CP241" s="370">
        <f t="shared" si="166"/>
        <v>0</v>
      </c>
      <c r="CQ241" s="370">
        <f t="shared" si="153"/>
        <v>0</v>
      </c>
      <c r="CR241" s="370">
        <f t="shared" si="153"/>
        <v>0</v>
      </c>
      <c r="CS241" s="370">
        <f t="shared" si="129"/>
        <v>0</v>
      </c>
      <c r="CT241" s="370">
        <f t="shared" si="130"/>
        <v>0</v>
      </c>
      <c r="CU241" s="370">
        <f t="shared" si="154"/>
        <v>0</v>
      </c>
      <c r="CV241" s="370">
        <f t="shared" si="154"/>
        <v>0</v>
      </c>
      <c r="CW241" s="370">
        <f t="shared" si="155"/>
        <v>0</v>
      </c>
      <c r="CX241" s="370">
        <f t="shared" si="156"/>
        <v>0</v>
      </c>
      <c r="CY241" s="370">
        <f t="shared" si="134"/>
        <v>0</v>
      </c>
    </row>
    <row r="242" spans="1:103" s="56" customFormat="1" ht="12" x14ac:dyDescent="0.2">
      <c r="A242" s="657" t="s">
        <v>269</v>
      </c>
      <c r="B242" s="657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  <c r="AP242" s="55"/>
      <c r="AQ242" s="55"/>
      <c r="AR242" s="55"/>
      <c r="AS242" s="55"/>
      <c r="AT242" s="55"/>
      <c r="AU242" s="55"/>
      <c r="AV242" s="55"/>
      <c r="AW242" s="55"/>
      <c r="AX242" s="55"/>
    </row>
    <row r="243" spans="1:103" ht="15" customHeight="1" x14ac:dyDescent="0.25">
      <c r="A243" s="3532" t="s">
        <v>270</v>
      </c>
      <c r="B243" s="2987"/>
      <c r="C243" s="3539" t="s">
        <v>91</v>
      </c>
      <c r="D243" s="3539"/>
      <c r="E243" s="3539"/>
      <c r="F243" s="3539" t="s">
        <v>202</v>
      </c>
      <c r="G243" s="3539"/>
      <c r="H243" s="3539" t="s">
        <v>203</v>
      </c>
      <c r="I243" s="3539"/>
      <c r="J243" s="3539" t="s">
        <v>204</v>
      </c>
      <c r="K243" s="3539"/>
      <c r="L243" s="3539" t="s">
        <v>16</v>
      </c>
      <c r="M243" s="3539"/>
      <c r="N243" s="3535" t="s">
        <v>17</v>
      </c>
      <c r="O243" s="3536"/>
      <c r="P243" s="3537" t="s">
        <v>18</v>
      </c>
      <c r="Q243" s="3537"/>
      <c r="R243" s="3537" t="s">
        <v>19</v>
      </c>
      <c r="S243" s="3537"/>
      <c r="T243" s="3537" t="s">
        <v>20</v>
      </c>
      <c r="U243" s="3537"/>
      <c r="V243" s="3537" t="s">
        <v>21</v>
      </c>
      <c r="W243" s="3537"/>
      <c r="X243" s="3537" t="s">
        <v>22</v>
      </c>
      <c r="Y243" s="3537"/>
      <c r="Z243" s="3537" t="s">
        <v>23</v>
      </c>
      <c r="AA243" s="3537"/>
      <c r="AB243" s="3537" t="s">
        <v>61</v>
      </c>
      <c r="AC243" s="3537"/>
      <c r="AD243" s="3537" t="s">
        <v>62</v>
      </c>
      <c r="AE243" s="3537"/>
      <c r="AF243" s="3537" t="s">
        <v>63</v>
      </c>
      <c r="AG243" s="3537"/>
      <c r="AH243" s="3537" t="s">
        <v>148</v>
      </c>
      <c r="AI243" s="3537"/>
      <c r="AJ243" s="3537" t="s">
        <v>149</v>
      </c>
      <c r="AK243" s="3537"/>
      <c r="AL243" s="3537" t="s">
        <v>150</v>
      </c>
      <c r="AM243" s="3542"/>
      <c r="AN243" s="3557" t="s">
        <v>271</v>
      </c>
      <c r="AO243" s="3540"/>
      <c r="AP243" s="3543"/>
      <c r="AQ243" s="3558" t="s">
        <v>205</v>
      </c>
      <c r="AR243" s="3552" t="s">
        <v>206</v>
      </c>
      <c r="AS243" s="3537" t="s">
        <v>12</v>
      </c>
      <c r="AT243" s="3537"/>
      <c r="AU243" s="3553" t="s">
        <v>207</v>
      </c>
      <c r="AV243" s="2987" t="s">
        <v>272</v>
      </c>
      <c r="AW243" s="3553" t="s">
        <v>13</v>
      </c>
      <c r="AX243" s="2987" t="s">
        <v>273</v>
      </c>
    </row>
    <row r="244" spans="1:103" ht="21" x14ac:dyDescent="0.25">
      <c r="A244" s="3471"/>
      <c r="B244" s="3440"/>
      <c r="C244" s="1162" t="s">
        <v>120</v>
      </c>
      <c r="D244" s="1201" t="s">
        <v>79</v>
      </c>
      <c r="E244" s="1050" t="s">
        <v>121</v>
      </c>
      <c r="F244" s="1169" t="s">
        <v>79</v>
      </c>
      <c r="G244" s="1050" t="s">
        <v>121</v>
      </c>
      <c r="H244" s="1169" t="s">
        <v>79</v>
      </c>
      <c r="I244" s="1050" t="s">
        <v>121</v>
      </c>
      <c r="J244" s="1169" t="s">
        <v>79</v>
      </c>
      <c r="K244" s="1050" t="s">
        <v>121</v>
      </c>
      <c r="L244" s="1169" t="s">
        <v>79</v>
      </c>
      <c r="M244" s="1050" t="s">
        <v>121</v>
      </c>
      <c r="N244" s="1169" t="s">
        <v>79</v>
      </c>
      <c r="O244" s="1050" t="s">
        <v>121</v>
      </c>
      <c r="P244" s="1169" t="s">
        <v>79</v>
      </c>
      <c r="Q244" s="1050" t="s">
        <v>121</v>
      </c>
      <c r="R244" s="1169" t="s">
        <v>79</v>
      </c>
      <c r="S244" s="1050" t="s">
        <v>121</v>
      </c>
      <c r="T244" s="1169" t="s">
        <v>79</v>
      </c>
      <c r="U244" s="1050" t="s">
        <v>121</v>
      </c>
      <c r="V244" s="1169" t="s">
        <v>79</v>
      </c>
      <c r="W244" s="1050" t="s">
        <v>121</v>
      </c>
      <c r="X244" s="1169" t="s">
        <v>79</v>
      </c>
      <c r="Y244" s="1050" t="s">
        <v>121</v>
      </c>
      <c r="Z244" s="1169" t="s">
        <v>79</v>
      </c>
      <c r="AA244" s="1050" t="s">
        <v>121</v>
      </c>
      <c r="AB244" s="1169" t="s">
        <v>79</v>
      </c>
      <c r="AC244" s="1050" t="s">
        <v>121</v>
      </c>
      <c r="AD244" s="1169" t="s">
        <v>79</v>
      </c>
      <c r="AE244" s="1050" t="s">
        <v>121</v>
      </c>
      <c r="AF244" s="1169" t="s">
        <v>79</v>
      </c>
      <c r="AG244" s="1050" t="s">
        <v>121</v>
      </c>
      <c r="AH244" s="1169" t="s">
        <v>79</v>
      </c>
      <c r="AI244" s="1050" t="s">
        <v>121</v>
      </c>
      <c r="AJ244" s="1169" t="s">
        <v>79</v>
      </c>
      <c r="AK244" s="1050" t="s">
        <v>121</v>
      </c>
      <c r="AL244" s="1169" t="s">
        <v>79</v>
      </c>
      <c r="AM244" s="652" t="s">
        <v>121</v>
      </c>
      <c r="AN244" s="1202" t="s">
        <v>164</v>
      </c>
      <c r="AO244" s="1203" t="s">
        <v>166</v>
      </c>
      <c r="AP244" s="1204" t="s">
        <v>274</v>
      </c>
      <c r="AQ244" s="3188"/>
      <c r="AR244" s="3174"/>
      <c r="AS244" s="1169" t="s">
        <v>79</v>
      </c>
      <c r="AT244" s="1050" t="s">
        <v>121</v>
      </c>
      <c r="AU244" s="3019"/>
      <c r="AV244" s="3440"/>
      <c r="AW244" s="3019"/>
      <c r="AX244" s="3440"/>
    </row>
    <row r="245" spans="1:103" s="56" customFormat="1" x14ac:dyDescent="0.25">
      <c r="A245" s="3556" t="s">
        <v>275</v>
      </c>
      <c r="B245" s="3548"/>
      <c r="C245" s="1171">
        <f>SUM(D245+E245)</f>
        <v>4</v>
      </c>
      <c r="D245" s="1172">
        <f>SUM(F245+H245+J245+L245+N245+P245+R245+T245+V245+X245+Z245+AB245+AD245+AF245+AH245+AJ245+AL245)</f>
        <v>2</v>
      </c>
      <c r="E245" s="369">
        <f>SUM(G245+I245+K245+M245+O245+Q245+S245+U245+W245+Y245+AA245+AC245+AE245+AG245+AI245+AK245+AM245)</f>
        <v>2</v>
      </c>
      <c r="F245" s="1173">
        <v>0</v>
      </c>
      <c r="G245" s="1175">
        <v>0</v>
      </c>
      <c r="H245" s="1173">
        <v>0</v>
      </c>
      <c r="I245" s="1175">
        <v>0</v>
      </c>
      <c r="J245" s="1173">
        <v>0</v>
      </c>
      <c r="K245" s="1175">
        <v>0</v>
      </c>
      <c r="L245" s="1173">
        <v>0</v>
      </c>
      <c r="M245" s="1175">
        <v>1</v>
      </c>
      <c r="N245" s="1173">
        <v>1</v>
      </c>
      <c r="O245" s="1175">
        <v>1</v>
      </c>
      <c r="P245" s="1173">
        <v>0</v>
      </c>
      <c r="Q245" s="1175">
        <v>0</v>
      </c>
      <c r="R245" s="1173">
        <v>0</v>
      </c>
      <c r="S245" s="1175">
        <v>0</v>
      </c>
      <c r="T245" s="1173">
        <v>0</v>
      </c>
      <c r="U245" s="1175">
        <v>0</v>
      </c>
      <c r="V245" s="1173">
        <v>0</v>
      </c>
      <c r="W245" s="1175">
        <v>0</v>
      </c>
      <c r="X245" s="1173">
        <v>1</v>
      </c>
      <c r="Y245" s="1175">
        <v>0</v>
      </c>
      <c r="Z245" s="1173">
        <v>0</v>
      </c>
      <c r="AA245" s="1175">
        <v>0</v>
      </c>
      <c r="AB245" s="1173">
        <v>0</v>
      </c>
      <c r="AC245" s="1175">
        <v>0</v>
      </c>
      <c r="AD245" s="1173">
        <v>0</v>
      </c>
      <c r="AE245" s="1175">
        <v>0</v>
      </c>
      <c r="AF245" s="1173">
        <v>0</v>
      </c>
      <c r="AG245" s="1175">
        <v>0</v>
      </c>
      <c r="AH245" s="1173">
        <v>0</v>
      </c>
      <c r="AI245" s="1175">
        <v>0</v>
      </c>
      <c r="AJ245" s="1173">
        <v>0</v>
      </c>
      <c r="AK245" s="1175">
        <v>0</v>
      </c>
      <c r="AL245" s="1173">
        <v>0</v>
      </c>
      <c r="AM245" s="1176">
        <v>0</v>
      </c>
      <c r="AN245" s="95">
        <v>0</v>
      </c>
      <c r="AO245" s="1041">
        <v>0</v>
      </c>
      <c r="AP245" s="220">
        <v>0</v>
      </c>
      <c r="AQ245" s="1205">
        <v>0</v>
      </c>
      <c r="AR245" s="1175">
        <v>0</v>
      </c>
      <c r="AS245" s="1173">
        <v>0</v>
      </c>
      <c r="AT245" s="1175">
        <v>0</v>
      </c>
      <c r="AU245" s="1205">
        <v>0</v>
      </c>
      <c r="AV245" s="1175">
        <v>0</v>
      </c>
      <c r="AW245" s="1173">
        <v>0</v>
      </c>
      <c r="AX245" s="1175">
        <v>0</v>
      </c>
      <c r="AY245" s="56" t="str">
        <f>CA245&amp;CB245&amp;CC245&amp;CD245&amp;CE245&amp;CF245&amp;CG245&amp;CH245&amp;CI245</f>
        <v/>
      </c>
      <c r="CA245" s="18" t="str">
        <f>IF(AND(C245&gt;0,AN245="",AO245="",AP245=""),"* No olvide digitar la variable EGRESOS. Digite Cero si no tiene.","")</f>
        <v/>
      </c>
      <c r="CB245" s="18" t="str">
        <f>IF(AND(E245&gt;0,AQ245=""), "* No olvide digitar la variable Gestantes. Digite Cero si no tiene.", IF(AQ245&gt;E245," * La variable Gestantes No puede ser mayor al Total Mujeres.",""))</f>
        <v/>
      </c>
      <c r="CC245" s="18" t="str">
        <f>IF(AND(E245&gt;0,AR245=""), "* No olvide digitar la variable Madre de hijo menor de 5 años. Digite Cero si no tiene.",IF(AR245&gt;E245,"  * La variable Madre de hijo menor de 5 años No puede ser mayor al Total Mujeres.",""))</f>
        <v/>
      </c>
      <c r="CD245" s="18" t="str">
        <f>IF(AND(D245&gt;0,OR(AS245="")), "* No olvide digitar la variable Pueblos originarios Hombres. Digite Cero si no tiene.",IF(AS245&gt;D245,"  * La variable Pueblos originarios Hombres No puede ser mayor al Total Hombres.",""))</f>
        <v/>
      </c>
      <c r="CE245" s="18" t="str">
        <f>IF(AND(E245&gt;0,OR(AT245="")), "* No olvide digitar la variable Pueblos originarios Mujeres. Digite Cero si no tiene.",IF(AT245&gt;E245,"  * La variable Pueblos originarios Mujeres No puede ser mayor al Total Mujeres.",""))</f>
        <v/>
      </c>
      <c r="CF245" s="18" t="str">
        <f>IF(AND(C245&gt;0,AU245=""), "* No olvide digitar la variable Niños, niñas, adolescentes y jóvenes SENAME. Digite Cero si no tiene.",IF(AU245&gt;C245,"  * La variable Niños, niñas, adolescentes y jóvenes SENAME No puede ser mayor al Total.",""))</f>
        <v/>
      </c>
      <c r="CG245" s="18" t="str">
        <f>IF(AND(C245&gt;0,AV245=""), "* No olvide digitar la variable Niños, niñas, adolescentes y jóvenes Mejor Niñez. Digite Cero si no tiene.",IF(AV245&gt;C245,"  * La variable Niños, niñas, adolescentes y jóvenes Mejor Niñez No puede ser mayor al Total.",""))</f>
        <v/>
      </c>
      <c r="CH245" s="18" t="str">
        <f>IF(AND(C245&gt;0,AW245=""), "* No olvide digitar la variable Migrantes. Digite Cero si no tiene.",IF(AW245&gt;C245,"  * La variable Migrantes No puede ser mayor al Total.",""))</f>
        <v/>
      </c>
      <c r="CI245" s="18" t="str">
        <f>IF(AND(C245&gt;0,AX245=""), "* No olvide digitar la variable Trans (Masculino/ Femenino). Digite Cero si no tiene.",IF(AX245&gt;C245,"  * La variable Trans (Masculino/Femenino) No puede ser mayor al Total Ambos Sexos.",""))</f>
        <v/>
      </c>
      <c r="CL245"/>
      <c r="CO245" s="458">
        <f>IF(AND(C245&gt;0,AN245="",AO245="",AP245=""),1,IF(OR(AN245+AO245+AP245&gt;$C245,),1,0))</f>
        <v>0</v>
      </c>
      <c r="CP245" s="459">
        <f>IF(AND(E245&gt;0,AQ245=""),1,IF(AQ245&gt;E245,1,0))</f>
        <v>0</v>
      </c>
      <c r="CQ245" s="459">
        <f>IF(AND(E245&gt;0,AR245=""),1,IF(AR245&gt;E245,1,0))</f>
        <v>0</v>
      </c>
      <c r="CR245" s="459">
        <f>IF(AND(D245&gt;0,OR(AS245="")),1,IF(AS245&gt;D245,1,0))</f>
        <v>0</v>
      </c>
      <c r="CS245" s="459">
        <f>IF(AND(E245&gt;0,OR(AT245="")),1,IF(AT245&gt;E245,1,0))</f>
        <v>0</v>
      </c>
      <c r="CT245" s="459">
        <f>IF(AND(C245&gt;0,AU245=""),1,IF(AU245&gt;C245,1,0))</f>
        <v>0</v>
      </c>
      <c r="CU245" s="459">
        <f>IF(AND(C245&gt;0,AV245=""),1,IF(AV245&gt;C245,1,0))</f>
        <v>0</v>
      </c>
      <c r="CV245" s="459">
        <f>IF(AND(C245&gt;0,AW245=""),1,IF(AW245&gt;C245,1,0))</f>
        <v>0</v>
      </c>
      <c r="CW245" s="459">
        <f>IF(AND(C245&gt;0,AX245=""),1,IF(AX245&gt;C245,1,0))</f>
        <v>0</v>
      </c>
    </row>
    <row r="246" spans="1:103" s="56" customFormat="1" ht="12" customHeight="1" x14ac:dyDescent="0.2">
      <c r="A246" s="3549" t="s">
        <v>215</v>
      </c>
      <c r="B246" s="3550"/>
      <c r="C246" s="1206"/>
      <c r="D246" s="461"/>
      <c r="E246" s="461"/>
      <c r="F246" s="462"/>
      <c r="G246" s="462"/>
      <c r="H246" s="462"/>
      <c r="I246" s="462"/>
      <c r="J246" s="462"/>
      <c r="K246" s="462"/>
      <c r="L246" s="462"/>
      <c r="M246" s="462"/>
      <c r="N246" s="462"/>
      <c r="O246" s="462"/>
      <c r="P246" s="462"/>
      <c r="Q246" s="462"/>
      <c r="R246" s="462"/>
      <c r="S246" s="462"/>
      <c r="T246" s="462"/>
      <c r="U246" s="462"/>
      <c r="V246" s="462"/>
      <c r="W246" s="462"/>
      <c r="X246" s="462"/>
      <c r="Y246" s="462"/>
      <c r="Z246" s="462"/>
      <c r="AA246" s="462"/>
      <c r="AB246" s="462"/>
      <c r="AC246" s="462"/>
      <c r="AD246" s="462"/>
      <c r="AE246" s="462"/>
      <c r="AF246" s="462"/>
      <c r="AG246" s="462"/>
      <c r="AH246" s="462"/>
      <c r="AI246" s="462"/>
      <c r="AJ246" s="462"/>
      <c r="AK246" s="462"/>
      <c r="AL246" s="462"/>
      <c r="AM246" s="1207"/>
      <c r="AN246" s="1207"/>
      <c r="AO246" s="1207"/>
      <c r="AP246" s="1208"/>
      <c r="AQ246" s="1207"/>
      <c r="AR246" s="1207"/>
      <c r="AS246" s="1207"/>
      <c r="AT246" s="1207"/>
      <c r="AU246" s="1207"/>
      <c r="AV246" s="1207"/>
      <c r="AW246" s="1207"/>
      <c r="AX246" s="1209"/>
    </row>
    <row r="247" spans="1:103" s="56" customFormat="1" x14ac:dyDescent="0.25">
      <c r="A247" s="3534" t="s">
        <v>216</v>
      </c>
      <c r="B247" s="1183" t="s">
        <v>217</v>
      </c>
      <c r="C247" s="1184">
        <f t="shared" ref="C247:C250" si="167">SUM(D247+E247)</f>
        <v>0</v>
      </c>
      <c r="D247" s="703">
        <f t="shared" ref="D247:E250" si="168">SUM(F247+H247+J247+L247+N247+P247+R247+T247+V247+X247+Z247+AB247+AD247+AF247+AH247+AJ247+AL247)</f>
        <v>0</v>
      </c>
      <c r="E247" s="1183">
        <f>SUM(G247+I247+K247+M247+O247+Q247+S247+U247+W247+Y247+AA247+AC247+AE247+AG247+AI247+AK247+AM247)</f>
        <v>0</v>
      </c>
      <c r="F247" s="1151"/>
      <c r="G247" s="1152"/>
      <c r="H247" s="1151"/>
      <c r="I247" s="1152"/>
      <c r="J247" s="1151"/>
      <c r="K247" s="1152"/>
      <c r="L247" s="1151"/>
      <c r="M247" s="1152"/>
      <c r="N247" s="1151"/>
      <c r="O247" s="1152"/>
      <c r="P247" s="1151"/>
      <c r="Q247" s="1152"/>
      <c r="R247" s="1151"/>
      <c r="S247" s="1152"/>
      <c r="T247" s="1151"/>
      <c r="U247" s="1152"/>
      <c r="V247" s="1151"/>
      <c r="W247" s="1152"/>
      <c r="X247" s="1151"/>
      <c r="Y247" s="1152"/>
      <c r="Z247" s="1151"/>
      <c r="AA247" s="1152"/>
      <c r="AB247" s="1151"/>
      <c r="AC247" s="1152"/>
      <c r="AD247" s="1151"/>
      <c r="AE247" s="1152"/>
      <c r="AF247" s="1151"/>
      <c r="AG247" s="1152"/>
      <c r="AH247" s="1151"/>
      <c r="AI247" s="1152"/>
      <c r="AJ247" s="1151"/>
      <c r="AK247" s="1152"/>
      <c r="AL247" s="1151"/>
      <c r="AM247" s="1153"/>
      <c r="AN247" s="1154"/>
      <c r="AO247" s="1198"/>
      <c r="AP247" s="1155"/>
      <c r="AQ247" s="1198"/>
      <c r="AR247" s="1152"/>
      <c r="AS247" s="1151"/>
      <c r="AT247" s="1152"/>
      <c r="AU247" s="1198"/>
      <c r="AV247" s="1152"/>
      <c r="AW247" s="1198"/>
      <c r="AX247" s="1152"/>
      <c r="AY247" s="56" t="str">
        <f>CA247&amp;CB247&amp;CC247&amp;CD247&amp;CE247&amp;CF247&amp;CG247&amp;CH247&amp;CI247</f>
        <v/>
      </c>
      <c r="CA247" s="18" t="str">
        <f>IF(AND(C247&gt;0,AN247="",AO247="",AP247=""),"* No olvide digitar la variable EGRESOS. Digite Cero si no tiene.","")</f>
        <v/>
      </c>
      <c r="CB247" s="18" t="str">
        <f t="shared" ref="CB247:CB268" si="169">IF(AND(E247&gt;0,AQ247=""), "* No olvide digitar la variable Gestantes. Digite Cero si no tiene.",IF(AQ247&gt;E247,"  * La variable Gestantes No puede ser mayor al Total Mujeres.",""))</f>
        <v/>
      </c>
      <c r="CC247" s="18" t="str">
        <f t="shared" ref="CC247:CC293" si="170">IF(AND(E247&gt;0,AR247=""), "* No olvide digitar la variable Madre de hijo menor de 5 años. Digite Cero si no tiene.",IF(AR247&gt;E247,"  * La variable Madre de hijo menor de 5 años No puede ser mayor al Total Mujeres.",""))</f>
        <v/>
      </c>
      <c r="CD247" s="18" t="str">
        <f t="shared" ref="CD247:CD259" si="171">IF(AND(D247&gt;0,OR(AS247="")), "* No olvide digitar la variable Pueblos originarios Hombres. Digite Cero si no tiene.",IF(AS247&gt;D247,"  * La variable Pueblos originarios Hombres No puede ser mayor al Total Hombres.",""))</f>
        <v/>
      </c>
      <c r="CE247" s="18" t="str">
        <f t="shared" ref="CE247:CE293" si="172">IF(AND(E247&gt;0,OR(AT247="")), "* No olvide digitar la variable Pueblos originarios Mujeres. Digite Cero si no tiene.",IF(AT247&gt;E247,"  * La variable Pueblos originarios Mujeres No puede ser mayor al Total Mujeres.",""))</f>
        <v/>
      </c>
      <c r="CF247" s="18" t="str">
        <f t="shared" ref="CF247:CF293" si="173">IF(AND(C247&gt;0,AU247=""), "* No olvide digitar la variable Niños, niñas, adolescentes y jóvenes SENAME. Digite Cero si no tiene.",IF(AU247&gt;C247,"  * La variable Niños, niñas, adolescentes y jóvenes SENAME No puede ser mayor al Total.",""))</f>
        <v/>
      </c>
      <c r="CG247" s="18" t="str">
        <f t="shared" ref="CG247:CG293" si="174">IF(AND(C247&gt;0,AV247=""), "* No olvide digitar la variable Niños, niñas, adolescentes y jóvenes Mejor Niñez. Digite Cero si no tiene.",IF(AV247&gt;C247,"  * La variable Niños, niñas, adolescentes y jóvenes Mejor Niñez No puede ser mayor al Total.",""))</f>
        <v/>
      </c>
      <c r="CH247" s="18" t="str">
        <f t="shared" ref="CH247:CH293" si="175">IF(AND(C247&gt;0,AW247=""), "* No olvide digitar la variable Migrantes. Digite Cero si no tiene.",IF(AW247&gt;C247,"  * La variable Migrantes No puede ser mayor al Total.",""))</f>
        <v/>
      </c>
      <c r="CI247" s="18" t="str">
        <f t="shared" ref="CI247:CI293" si="176">IF(AND(C247&gt;0,AX247=""), "* No olvide digitar la variable Trans (Masculino/ Femenino). Digite Cero si no tiene.",IF(AX247&gt;C247,"  * La variable Trans (Masculino/Femenino) No puede ser mayor al Total Ambos Sexos.",""))</f>
        <v/>
      </c>
      <c r="CL247"/>
      <c r="CO247" s="458">
        <f t="shared" ref="CO247:CO293" si="177">IF(AND(C247&gt;0,AN247="",AO247="",AP247=""),1,IF(OR(AN247+AO247+AP247&gt;$C247,),1,0))</f>
        <v>0</v>
      </c>
      <c r="CP247" s="459">
        <f t="shared" ref="CP247:CP278" si="178">IF(AND(E247&gt;0,AQ247=""),1,IF(AQ247&gt;E247,1,0))</f>
        <v>0</v>
      </c>
      <c r="CQ247" s="459">
        <f t="shared" ref="CQ247:CQ269" si="179">IF(AND(E247&gt;0,AR247=""),1,IF(AR247&gt;E247,1,0))</f>
        <v>0</v>
      </c>
      <c r="CR247" s="459">
        <f t="shared" ref="CR247:CS262" si="180">IF(AND(D247&gt;0,OR(AS247="")),1,IF(AS247&gt;D247,1,0))</f>
        <v>0</v>
      </c>
      <c r="CS247" s="459">
        <f t="shared" si="180"/>
        <v>0</v>
      </c>
      <c r="CT247" s="459">
        <f t="shared" ref="CT247:CT293" si="181">IF(AND(C247&gt;0,AU247=""),1,IF(AU247&gt;C247,1,0))</f>
        <v>0</v>
      </c>
      <c r="CU247" s="459">
        <f t="shared" ref="CU247:CU293" si="182">IF(AND(C247&gt;0,AV247=""),1,IF(AV247&gt;C247,1,0))</f>
        <v>0</v>
      </c>
      <c r="CV247" s="459">
        <f t="shared" ref="CV247:CV293" si="183">IF(AND(C247&gt;0,AW247=""),1,IF(AW247&gt;C247,1,0))</f>
        <v>0</v>
      </c>
      <c r="CW247" s="459">
        <f t="shared" ref="CW247:CW293" si="184">IF(AND(C247&gt;0,AX247=""),1,IF(AX247&gt;C247,1,0))</f>
        <v>0</v>
      </c>
    </row>
    <row r="248" spans="1:103" s="56" customFormat="1" x14ac:dyDescent="0.25">
      <c r="A248" s="3468"/>
      <c r="B248" s="377" t="s">
        <v>218</v>
      </c>
      <c r="C248" s="378">
        <f t="shared" si="167"/>
        <v>0</v>
      </c>
      <c r="D248" s="379">
        <f t="shared" si="168"/>
        <v>0</v>
      </c>
      <c r="E248" s="380">
        <f t="shared" si="168"/>
        <v>0</v>
      </c>
      <c r="F248" s="45"/>
      <c r="G248" s="48"/>
      <c r="H248" s="45"/>
      <c r="I248" s="48"/>
      <c r="J248" s="45"/>
      <c r="K248" s="48"/>
      <c r="L248" s="45"/>
      <c r="M248" s="48"/>
      <c r="N248" s="45"/>
      <c r="O248" s="48"/>
      <c r="P248" s="45"/>
      <c r="Q248" s="48"/>
      <c r="R248" s="45"/>
      <c r="S248" s="48"/>
      <c r="T248" s="45"/>
      <c r="U248" s="48"/>
      <c r="V248" s="45"/>
      <c r="W248" s="48"/>
      <c r="X248" s="45"/>
      <c r="Y248" s="48"/>
      <c r="Z248" s="45"/>
      <c r="AA248" s="48"/>
      <c r="AB248" s="45"/>
      <c r="AC248" s="48"/>
      <c r="AD248" s="45"/>
      <c r="AE248" s="48"/>
      <c r="AF248" s="45"/>
      <c r="AG248" s="48"/>
      <c r="AH248" s="45"/>
      <c r="AI248" s="48"/>
      <c r="AJ248" s="45"/>
      <c r="AK248" s="48"/>
      <c r="AL248" s="45"/>
      <c r="AM248" s="333"/>
      <c r="AN248" s="105"/>
      <c r="AO248" s="47"/>
      <c r="AP248" s="286"/>
      <c r="AQ248" s="1041"/>
      <c r="AR248" s="1042"/>
      <c r="AS248" s="91"/>
      <c r="AT248" s="1042"/>
      <c r="AU248" s="1041"/>
      <c r="AV248" s="1042"/>
      <c r="AW248" s="1041"/>
      <c r="AX248" s="1042"/>
      <c r="AY248" s="56" t="str">
        <f t="shared" ref="AY248:AY293" si="185">CA248&amp;CB248&amp;CC248&amp;CD248&amp;CE248&amp;CF248&amp;CG248&amp;CH248&amp;CI248</f>
        <v/>
      </c>
      <c r="CA248" s="18" t="str">
        <f t="shared" ref="CA248:CA293" si="186">IF(AND(C248&gt;0,AN248="",AO248="",AP248=""),"* No olvide digitar la variable EGRESOS. Digite Cero si no tiene.","")</f>
        <v/>
      </c>
      <c r="CB248" s="18" t="str">
        <f t="shared" si="169"/>
        <v/>
      </c>
      <c r="CC248" s="18" t="str">
        <f t="shared" si="170"/>
        <v/>
      </c>
      <c r="CD248" s="18" t="str">
        <f t="shared" si="171"/>
        <v/>
      </c>
      <c r="CE248" s="18" t="str">
        <f t="shared" si="172"/>
        <v/>
      </c>
      <c r="CF248" s="18" t="str">
        <f t="shared" si="173"/>
        <v/>
      </c>
      <c r="CG248" s="18" t="str">
        <f t="shared" si="174"/>
        <v/>
      </c>
      <c r="CH248" s="18" t="str">
        <f t="shared" si="175"/>
        <v/>
      </c>
      <c r="CI248" s="18" t="str">
        <f t="shared" si="176"/>
        <v/>
      </c>
      <c r="CL248"/>
      <c r="CO248" s="458">
        <f t="shared" si="177"/>
        <v>0</v>
      </c>
      <c r="CP248" s="459">
        <f t="shared" si="178"/>
        <v>0</v>
      </c>
      <c r="CQ248" s="459">
        <f t="shared" si="179"/>
        <v>0</v>
      </c>
      <c r="CR248" s="459">
        <f t="shared" si="180"/>
        <v>0</v>
      </c>
      <c r="CS248" s="459">
        <f t="shared" si="180"/>
        <v>0</v>
      </c>
      <c r="CT248" s="459">
        <f t="shared" si="181"/>
        <v>0</v>
      </c>
      <c r="CU248" s="459">
        <f t="shared" si="182"/>
        <v>0</v>
      </c>
      <c r="CV248" s="459">
        <f t="shared" si="183"/>
        <v>0</v>
      </c>
      <c r="CW248" s="459">
        <f t="shared" si="184"/>
        <v>0</v>
      </c>
    </row>
    <row r="249" spans="1:103" s="56" customFormat="1" x14ac:dyDescent="0.25">
      <c r="A249" s="3534" t="s">
        <v>219</v>
      </c>
      <c r="B249" s="1183" t="s">
        <v>217</v>
      </c>
      <c r="C249" s="1184">
        <f t="shared" si="167"/>
        <v>0</v>
      </c>
      <c r="D249" s="703">
        <f t="shared" si="168"/>
        <v>0</v>
      </c>
      <c r="E249" s="1183">
        <f t="shared" si="168"/>
        <v>0</v>
      </c>
      <c r="F249" s="1151"/>
      <c r="G249" s="1152"/>
      <c r="H249" s="1151"/>
      <c r="I249" s="1152"/>
      <c r="J249" s="1151"/>
      <c r="K249" s="1152"/>
      <c r="L249" s="1151"/>
      <c r="M249" s="1152"/>
      <c r="N249" s="1151"/>
      <c r="O249" s="1152"/>
      <c r="P249" s="1151"/>
      <c r="Q249" s="1152"/>
      <c r="R249" s="1151"/>
      <c r="S249" s="1152"/>
      <c r="T249" s="1151"/>
      <c r="U249" s="1152"/>
      <c r="V249" s="1151"/>
      <c r="W249" s="1152"/>
      <c r="X249" s="1151"/>
      <c r="Y249" s="1152"/>
      <c r="Z249" s="1151"/>
      <c r="AA249" s="1152"/>
      <c r="AB249" s="1151"/>
      <c r="AC249" s="1152"/>
      <c r="AD249" s="1151"/>
      <c r="AE249" s="1152"/>
      <c r="AF249" s="1151"/>
      <c r="AG249" s="1152"/>
      <c r="AH249" s="1151"/>
      <c r="AI249" s="1152"/>
      <c r="AJ249" s="1151"/>
      <c r="AK249" s="1152"/>
      <c r="AL249" s="1151"/>
      <c r="AM249" s="1153"/>
      <c r="AN249" s="1154"/>
      <c r="AO249" s="1198"/>
      <c r="AP249" s="1155"/>
      <c r="AQ249" s="1198"/>
      <c r="AR249" s="1152"/>
      <c r="AS249" s="1151"/>
      <c r="AT249" s="1152"/>
      <c r="AU249" s="1198"/>
      <c r="AV249" s="1152"/>
      <c r="AW249" s="1198"/>
      <c r="AX249" s="1152"/>
      <c r="AY249" s="56" t="str">
        <f t="shared" si="185"/>
        <v/>
      </c>
      <c r="CA249" s="18" t="str">
        <f t="shared" si="186"/>
        <v/>
      </c>
      <c r="CB249" s="18" t="str">
        <f t="shared" si="169"/>
        <v/>
      </c>
      <c r="CC249" s="18" t="str">
        <f t="shared" si="170"/>
        <v/>
      </c>
      <c r="CD249" s="18" t="str">
        <f t="shared" si="171"/>
        <v/>
      </c>
      <c r="CE249" s="18" t="str">
        <f t="shared" si="172"/>
        <v/>
      </c>
      <c r="CF249" s="18" t="str">
        <f t="shared" si="173"/>
        <v/>
      </c>
      <c r="CG249" s="18" t="str">
        <f t="shared" si="174"/>
        <v/>
      </c>
      <c r="CH249" s="18" t="str">
        <f t="shared" si="175"/>
        <v/>
      </c>
      <c r="CI249" s="18" t="str">
        <f t="shared" si="176"/>
        <v/>
      </c>
      <c r="CL249"/>
      <c r="CO249" s="458">
        <f t="shared" si="177"/>
        <v>0</v>
      </c>
      <c r="CP249" s="459">
        <f t="shared" si="178"/>
        <v>0</v>
      </c>
      <c r="CQ249" s="459">
        <f t="shared" si="179"/>
        <v>0</v>
      </c>
      <c r="CR249" s="459">
        <f t="shared" si="180"/>
        <v>0</v>
      </c>
      <c r="CS249" s="459">
        <f t="shared" si="180"/>
        <v>0</v>
      </c>
      <c r="CT249" s="459">
        <f t="shared" si="181"/>
        <v>0</v>
      </c>
      <c r="CU249" s="459">
        <f t="shared" si="182"/>
        <v>0</v>
      </c>
      <c r="CV249" s="459">
        <f t="shared" si="183"/>
        <v>0</v>
      </c>
      <c r="CW249" s="459">
        <f t="shared" si="184"/>
        <v>0</v>
      </c>
    </row>
    <row r="250" spans="1:103" s="56" customFormat="1" x14ac:dyDescent="0.25">
      <c r="A250" s="3468"/>
      <c r="B250" s="377" t="s">
        <v>218</v>
      </c>
      <c r="C250" s="378">
        <f t="shared" si="167"/>
        <v>0</v>
      </c>
      <c r="D250" s="379">
        <f t="shared" si="168"/>
        <v>0</v>
      </c>
      <c r="E250" s="380">
        <f t="shared" si="168"/>
        <v>0</v>
      </c>
      <c r="F250" s="45"/>
      <c r="G250" s="48"/>
      <c r="H250" s="45"/>
      <c r="I250" s="48"/>
      <c r="J250" s="45"/>
      <c r="K250" s="48"/>
      <c r="L250" s="45"/>
      <c r="M250" s="48"/>
      <c r="N250" s="45"/>
      <c r="O250" s="48"/>
      <c r="P250" s="45"/>
      <c r="Q250" s="48"/>
      <c r="R250" s="45"/>
      <c r="S250" s="48"/>
      <c r="T250" s="45"/>
      <c r="U250" s="48"/>
      <c r="V250" s="45"/>
      <c r="W250" s="48"/>
      <c r="X250" s="45"/>
      <c r="Y250" s="48"/>
      <c r="Z250" s="45"/>
      <c r="AA250" s="48"/>
      <c r="AB250" s="45"/>
      <c r="AC250" s="48"/>
      <c r="AD250" s="45"/>
      <c r="AE250" s="48"/>
      <c r="AF250" s="45"/>
      <c r="AG250" s="48"/>
      <c r="AH250" s="45"/>
      <c r="AI250" s="48"/>
      <c r="AJ250" s="45"/>
      <c r="AK250" s="48"/>
      <c r="AL250" s="45"/>
      <c r="AM250" s="333"/>
      <c r="AN250" s="105"/>
      <c r="AO250" s="47"/>
      <c r="AP250" s="286"/>
      <c r="AQ250" s="1041"/>
      <c r="AR250" s="1042"/>
      <c r="AS250" s="91"/>
      <c r="AT250" s="1042"/>
      <c r="AU250" s="1041"/>
      <c r="AV250" s="1042"/>
      <c r="AW250" s="1041"/>
      <c r="AX250" s="1042"/>
      <c r="AY250" s="56" t="str">
        <f t="shared" si="185"/>
        <v/>
      </c>
      <c r="CA250" s="18" t="str">
        <f t="shared" si="186"/>
        <v/>
      </c>
      <c r="CB250" s="18" t="str">
        <f t="shared" si="169"/>
        <v/>
      </c>
      <c r="CC250" s="18" t="str">
        <f t="shared" si="170"/>
        <v/>
      </c>
      <c r="CD250" s="18" t="str">
        <f t="shared" si="171"/>
        <v/>
      </c>
      <c r="CE250" s="18" t="str">
        <f t="shared" si="172"/>
        <v/>
      </c>
      <c r="CF250" s="18" t="str">
        <f t="shared" si="173"/>
        <v/>
      </c>
      <c r="CG250" s="18" t="str">
        <f t="shared" si="174"/>
        <v/>
      </c>
      <c r="CH250" s="18" t="str">
        <f t="shared" si="175"/>
        <v/>
      </c>
      <c r="CI250" s="18" t="str">
        <f t="shared" si="176"/>
        <v/>
      </c>
      <c r="CL250"/>
      <c r="CO250" s="458">
        <f t="shared" si="177"/>
        <v>0</v>
      </c>
      <c r="CP250" s="459">
        <f t="shared" si="178"/>
        <v>0</v>
      </c>
      <c r="CQ250" s="459">
        <f t="shared" si="179"/>
        <v>0</v>
      </c>
      <c r="CR250" s="459">
        <f t="shared" si="180"/>
        <v>0</v>
      </c>
      <c r="CS250" s="459">
        <f t="shared" si="180"/>
        <v>0</v>
      </c>
      <c r="CT250" s="459">
        <f t="shared" si="181"/>
        <v>0</v>
      </c>
      <c r="CU250" s="459">
        <f t="shared" si="182"/>
        <v>0</v>
      </c>
      <c r="CV250" s="459">
        <f t="shared" si="183"/>
        <v>0</v>
      </c>
      <c r="CW250" s="459">
        <f t="shared" si="184"/>
        <v>0</v>
      </c>
    </row>
    <row r="251" spans="1:103" x14ac:dyDescent="0.25">
      <c r="A251" s="3534" t="s">
        <v>220</v>
      </c>
      <c r="B251" s="1183" t="s">
        <v>217</v>
      </c>
      <c r="C251" s="1184">
        <f>SUM(D251+E251)</f>
        <v>0</v>
      </c>
      <c r="D251" s="703">
        <f t="shared" ref="D251:E259" si="187">SUM(F251+H251+J251+L251+N251+P251+R251+T251+V251+X251+Z251+AB251+AD251+AF251+AH251+AJ251+AL251)</f>
        <v>0</v>
      </c>
      <c r="E251" s="1183">
        <f t="shared" si="187"/>
        <v>0</v>
      </c>
      <c r="F251" s="1151"/>
      <c r="G251" s="1152"/>
      <c r="H251" s="1151"/>
      <c r="I251" s="1152"/>
      <c r="J251" s="1151"/>
      <c r="K251" s="1152"/>
      <c r="L251" s="1151"/>
      <c r="M251" s="1152"/>
      <c r="N251" s="1151"/>
      <c r="O251" s="1152"/>
      <c r="P251" s="1151"/>
      <c r="Q251" s="1152"/>
      <c r="R251" s="1151"/>
      <c r="S251" s="1152"/>
      <c r="T251" s="1151"/>
      <c r="U251" s="1152"/>
      <c r="V251" s="1151"/>
      <c r="W251" s="1152"/>
      <c r="X251" s="1151"/>
      <c r="Y251" s="1152"/>
      <c r="Z251" s="1151"/>
      <c r="AA251" s="1152"/>
      <c r="AB251" s="1151"/>
      <c r="AC251" s="1152"/>
      <c r="AD251" s="1151"/>
      <c r="AE251" s="1152"/>
      <c r="AF251" s="1151"/>
      <c r="AG251" s="1152"/>
      <c r="AH251" s="1151"/>
      <c r="AI251" s="1152"/>
      <c r="AJ251" s="1151"/>
      <c r="AK251" s="1152"/>
      <c r="AL251" s="1151"/>
      <c r="AM251" s="1153"/>
      <c r="AN251" s="1154"/>
      <c r="AO251" s="1198"/>
      <c r="AP251" s="1155"/>
      <c r="AQ251" s="1198"/>
      <c r="AR251" s="1152"/>
      <c r="AS251" s="1151"/>
      <c r="AT251" s="1152"/>
      <c r="AU251" s="1198"/>
      <c r="AV251" s="1152"/>
      <c r="AW251" s="1198"/>
      <c r="AX251" s="1152"/>
      <c r="AY251" s="56" t="str">
        <f t="shared" si="185"/>
        <v/>
      </c>
      <c r="AZ251" s="56"/>
      <c r="BA251" s="56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6"/>
      <c r="BM251" s="56"/>
      <c r="BN251" s="56"/>
      <c r="BO251" s="56"/>
      <c r="CA251" s="18" t="str">
        <f t="shared" si="186"/>
        <v/>
      </c>
      <c r="CB251" s="18" t="str">
        <f t="shared" si="169"/>
        <v/>
      </c>
      <c r="CC251" s="18" t="str">
        <f t="shared" si="170"/>
        <v/>
      </c>
      <c r="CD251" s="18" t="str">
        <f t="shared" si="171"/>
        <v/>
      </c>
      <c r="CE251" s="18" t="str">
        <f t="shared" si="172"/>
        <v/>
      </c>
      <c r="CF251" s="18" t="str">
        <f t="shared" si="173"/>
        <v/>
      </c>
      <c r="CG251" s="18" t="str">
        <f t="shared" si="174"/>
        <v/>
      </c>
      <c r="CH251" s="18" t="str">
        <f t="shared" si="175"/>
        <v/>
      </c>
      <c r="CI251" s="18" t="str">
        <f t="shared" si="176"/>
        <v/>
      </c>
      <c r="CJ251" s="56"/>
      <c r="CK251" s="56"/>
      <c r="CM251" s="56"/>
      <c r="CN251" s="56"/>
      <c r="CO251" s="458">
        <f t="shared" si="177"/>
        <v>0</v>
      </c>
      <c r="CP251" s="459">
        <f t="shared" si="178"/>
        <v>0</v>
      </c>
      <c r="CQ251" s="459">
        <f t="shared" si="179"/>
        <v>0</v>
      </c>
      <c r="CR251" s="459">
        <f t="shared" si="180"/>
        <v>0</v>
      </c>
      <c r="CS251" s="459">
        <f t="shared" si="180"/>
        <v>0</v>
      </c>
      <c r="CT251" s="459">
        <f t="shared" si="181"/>
        <v>0</v>
      </c>
      <c r="CU251" s="459">
        <f t="shared" si="182"/>
        <v>0</v>
      </c>
      <c r="CV251" s="459">
        <f t="shared" si="183"/>
        <v>0</v>
      </c>
      <c r="CW251" s="459">
        <f t="shared" si="184"/>
        <v>0</v>
      </c>
    </row>
    <row r="252" spans="1:103" x14ac:dyDescent="0.25">
      <c r="A252" s="3468"/>
      <c r="B252" s="377" t="s">
        <v>218</v>
      </c>
      <c r="C252" s="416">
        <f>SUM(D252+E252)</f>
        <v>0</v>
      </c>
      <c r="D252" s="417">
        <f t="shared" si="187"/>
        <v>0</v>
      </c>
      <c r="E252" s="377">
        <f t="shared" si="187"/>
        <v>0</v>
      </c>
      <c r="F252" s="30"/>
      <c r="G252" s="37"/>
      <c r="H252" s="30"/>
      <c r="I252" s="37"/>
      <c r="J252" s="30"/>
      <c r="K252" s="37"/>
      <c r="L252" s="30"/>
      <c r="M252" s="37"/>
      <c r="N252" s="30"/>
      <c r="O252" s="37"/>
      <c r="P252" s="30"/>
      <c r="Q252" s="37"/>
      <c r="R252" s="30"/>
      <c r="S252" s="37"/>
      <c r="T252" s="30"/>
      <c r="U252" s="37"/>
      <c r="V252" s="30"/>
      <c r="W252" s="37"/>
      <c r="X252" s="30"/>
      <c r="Y252" s="37"/>
      <c r="Z252" s="30"/>
      <c r="AA252" s="37"/>
      <c r="AB252" s="30"/>
      <c r="AC252" s="37"/>
      <c r="AD252" s="30"/>
      <c r="AE252" s="37"/>
      <c r="AF252" s="30"/>
      <c r="AG252" s="37"/>
      <c r="AH252" s="30"/>
      <c r="AI252" s="37"/>
      <c r="AJ252" s="49"/>
      <c r="AK252" s="52"/>
      <c r="AL252" s="45"/>
      <c r="AM252" s="333"/>
      <c r="AN252" s="105"/>
      <c r="AO252" s="47"/>
      <c r="AP252" s="286"/>
      <c r="AQ252" s="1041"/>
      <c r="AR252" s="1042"/>
      <c r="AS252" s="91"/>
      <c r="AT252" s="1042"/>
      <c r="AU252" s="1041"/>
      <c r="AV252" s="1042"/>
      <c r="AW252" s="1041"/>
      <c r="AX252" s="1042"/>
      <c r="AY252" s="56" t="str">
        <f t="shared" si="185"/>
        <v/>
      </c>
      <c r="AZ252" s="56"/>
      <c r="BA252" s="56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6"/>
      <c r="BM252" s="56"/>
      <c r="BN252" s="56"/>
      <c r="BO252" s="56"/>
      <c r="CA252" s="18" t="str">
        <f t="shared" si="186"/>
        <v/>
      </c>
      <c r="CB252" s="18" t="str">
        <f t="shared" si="169"/>
        <v/>
      </c>
      <c r="CC252" s="18" t="str">
        <f t="shared" si="170"/>
        <v/>
      </c>
      <c r="CD252" s="18" t="str">
        <f t="shared" si="171"/>
        <v/>
      </c>
      <c r="CE252" s="18" t="str">
        <f t="shared" si="172"/>
        <v/>
      </c>
      <c r="CF252" s="18" t="str">
        <f t="shared" si="173"/>
        <v/>
      </c>
      <c r="CG252" s="18" t="str">
        <f t="shared" si="174"/>
        <v/>
      </c>
      <c r="CH252" s="18" t="str">
        <f t="shared" si="175"/>
        <v/>
      </c>
      <c r="CI252" s="18" t="str">
        <f t="shared" si="176"/>
        <v/>
      </c>
      <c r="CJ252" s="56"/>
      <c r="CK252" s="56"/>
      <c r="CM252" s="56"/>
      <c r="CN252" s="56"/>
      <c r="CO252" s="458">
        <f t="shared" si="177"/>
        <v>0</v>
      </c>
      <c r="CP252" s="459">
        <f t="shared" si="178"/>
        <v>0</v>
      </c>
      <c r="CQ252" s="459">
        <f t="shared" si="179"/>
        <v>0</v>
      </c>
      <c r="CR252" s="459">
        <f t="shared" si="180"/>
        <v>0</v>
      </c>
      <c r="CS252" s="459">
        <f t="shared" si="180"/>
        <v>0</v>
      </c>
      <c r="CT252" s="459">
        <f t="shared" si="181"/>
        <v>0</v>
      </c>
      <c r="CU252" s="459">
        <f t="shared" si="182"/>
        <v>0</v>
      </c>
      <c r="CV252" s="459">
        <f t="shared" si="183"/>
        <v>0</v>
      </c>
      <c r="CW252" s="459">
        <f t="shared" si="184"/>
        <v>0</v>
      </c>
    </row>
    <row r="253" spans="1:103" x14ac:dyDescent="0.25">
      <c r="A253" s="3544" t="s">
        <v>221</v>
      </c>
      <c r="B253" s="3545"/>
      <c r="C253" s="1210">
        <f t="shared" ref="C253:C292" si="188">SUM(D253+E253)</f>
        <v>0</v>
      </c>
      <c r="D253" s="1172">
        <f t="shared" si="187"/>
        <v>0</v>
      </c>
      <c r="E253" s="1185">
        <f t="shared" si="187"/>
        <v>0</v>
      </c>
      <c r="F253" s="1173"/>
      <c r="G253" s="1175"/>
      <c r="H253" s="1173"/>
      <c r="I253" s="1175"/>
      <c r="J253" s="1173"/>
      <c r="K253" s="1175"/>
      <c r="L253" s="1173"/>
      <c r="M253" s="1175"/>
      <c r="N253" s="1173"/>
      <c r="O253" s="1175"/>
      <c r="P253" s="1173"/>
      <c r="Q253" s="1175"/>
      <c r="R253" s="1173"/>
      <c r="S253" s="1175"/>
      <c r="T253" s="1173"/>
      <c r="U253" s="1175"/>
      <c r="V253" s="1173"/>
      <c r="W253" s="1175"/>
      <c r="X253" s="1173"/>
      <c r="Y253" s="1175"/>
      <c r="Z253" s="1173"/>
      <c r="AA253" s="1175"/>
      <c r="AB253" s="1173"/>
      <c r="AC253" s="1175"/>
      <c r="AD253" s="1173"/>
      <c r="AE253" s="1175"/>
      <c r="AF253" s="1173"/>
      <c r="AG253" s="1175"/>
      <c r="AH253" s="1173"/>
      <c r="AI253" s="1175"/>
      <c r="AJ253" s="1173"/>
      <c r="AK253" s="1175"/>
      <c r="AL253" s="1151"/>
      <c r="AM253" s="1153"/>
      <c r="AN253" s="1154"/>
      <c r="AO253" s="1198"/>
      <c r="AP253" s="1155"/>
      <c r="AQ253" s="1205"/>
      <c r="AR253" s="1175"/>
      <c r="AS253" s="1173"/>
      <c r="AT253" s="1175"/>
      <c r="AU253" s="1205"/>
      <c r="AV253" s="1175"/>
      <c r="AW253" s="1205"/>
      <c r="AX253" s="1175"/>
      <c r="AY253" s="56" t="str">
        <f t="shared" si="185"/>
        <v/>
      </c>
      <c r="AZ253" s="56"/>
      <c r="BA253" s="56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6"/>
      <c r="BM253" s="56"/>
      <c r="BN253" s="56"/>
      <c r="BO253" s="56"/>
      <c r="CA253" s="18" t="str">
        <f t="shared" si="186"/>
        <v/>
      </c>
      <c r="CB253" s="18" t="str">
        <f t="shared" si="169"/>
        <v/>
      </c>
      <c r="CC253" s="18" t="str">
        <f t="shared" si="170"/>
        <v/>
      </c>
      <c r="CD253" s="18" t="str">
        <f t="shared" si="171"/>
        <v/>
      </c>
      <c r="CE253" s="18" t="str">
        <f t="shared" si="172"/>
        <v/>
      </c>
      <c r="CF253" s="18" t="str">
        <f t="shared" si="173"/>
        <v/>
      </c>
      <c r="CG253" s="18" t="str">
        <f t="shared" si="174"/>
        <v/>
      </c>
      <c r="CH253" s="18" t="str">
        <f t="shared" si="175"/>
        <v/>
      </c>
      <c r="CI253" s="18" t="str">
        <f t="shared" si="176"/>
        <v/>
      </c>
      <c r="CJ253" s="56"/>
      <c r="CK253" s="56"/>
      <c r="CM253" s="56"/>
      <c r="CN253" s="56"/>
      <c r="CO253" s="458">
        <f t="shared" si="177"/>
        <v>0</v>
      </c>
      <c r="CP253" s="459">
        <f t="shared" si="178"/>
        <v>0</v>
      </c>
      <c r="CQ253" s="459">
        <f t="shared" si="179"/>
        <v>0</v>
      </c>
      <c r="CR253" s="459">
        <f t="shared" si="180"/>
        <v>0</v>
      </c>
      <c r="CS253" s="459">
        <f t="shared" si="180"/>
        <v>0</v>
      </c>
      <c r="CT253" s="459">
        <f t="shared" si="181"/>
        <v>0</v>
      </c>
      <c r="CU253" s="459">
        <f t="shared" si="182"/>
        <v>0</v>
      </c>
      <c r="CV253" s="459">
        <f t="shared" si="183"/>
        <v>0</v>
      </c>
      <c r="CW253" s="459">
        <f t="shared" si="184"/>
        <v>0</v>
      </c>
    </row>
    <row r="254" spans="1:103" x14ac:dyDescent="0.25">
      <c r="A254" s="3534" t="s">
        <v>222</v>
      </c>
      <c r="B254" s="1183" t="s">
        <v>223</v>
      </c>
      <c r="C254" s="1184">
        <f t="shared" si="188"/>
        <v>0</v>
      </c>
      <c r="D254" s="703">
        <f>SUM(H254+J254+L254+N254+P254+R254+T254+V254+X254+Z254+AB254+AD254+AF254+AH254+AJ254+AL254)</f>
        <v>0</v>
      </c>
      <c r="E254" s="1183">
        <f>SUM(I254+K254+M254+O254+Q254+S254+U254+W254+Y254+AA254+AC254+AE254+AG254+AI254+AK254+AM254)</f>
        <v>0</v>
      </c>
      <c r="F254" s="1186"/>
      <c r="G254" s="1187"/>
      <c r="H254" s="1151"/>
      <c r="I254" s="1152"/>
      <c r="J254" s="1151"/>
      <c r="K254" s="1152"/>
      <c r="L254" s="1151"/>
      <c r="M254" s="1152"/>
      <c r="N254" s="1151"/>
      <c r="O254" s="1152"/>
      <c r="P254" s="1151"/>
      <c r="Q254" s="1152"/>
      <c r="R254" s="1151"/>
      <c r="S254" s="1152"/>
      <c r="T254" s="1151"/>
      <c r="U254" s="1152"/>
      <c r="V254" s="1151"/>
      <c r="W254" s="1152"/>
      <c r="X254" s="1151"/>
      <c r="Y254" s="1152"/>
      <c r="Z254" s="1151"/>
      <c r="AA254" s="1152"/>
      <c r="AB254" s="1151"/>
      <c r="AC254" s="1152"/>
      <c r="AD254" s="1151"/>
      <c r="AE254" s="1152"/>
      <c r="AF254" s="1151"/>
      <c r="AG254" s="1152"/>
      <c r="AH254" s="1151"/>
      <c r="AI254" s="1152"/>
      <c r="AJ254" s="1151"/>
      <c r="AK254" s="1152"/>
      <c r="AL254" s="1151"/>
      <c r="AM254" s="1153"/>
      <c r="AN254" s="1154"/>
      <c r="AO254" s="1198"/>
      <c r="AP254" s="1155"/>
      <c r="AQ254" s="1198"/>
      <c r="AR254" s="1152"/>
      <c r="AS254" s="1151"/>
      <c r="AT254" s="1152"/>
      <c r="AU254" s="1198"/>
      <c r="AV254" s="1152"/>
      <c r="AW254" s="1198"/>
      <c r="AX254" s="1152"/>
      <c r="AY254" s="56" t="str">
        <f t="shared" si="185"/>
        <v/>
      </c>
      <c r="AZ254" s="56"/>
      <c r="BA254" s="56"/>
      <c r="BB254" s="56"/>
      <c r="BC254" s="56"/>
      <c r="BD254" s="56"/>
      <c r="BE254" s="56"/>
      <c r="BF254" s="56"/>
      <c r="BG254" s="56"/>
      <c r="BH254" s="56"/>
      <c r="BI254" s="56"/>
      <c r="BJ254" s="56"/>
      <c r="BK254" s="56"/>
      <c r="BL254" s="56"/>
      <c r="BM254" s="56"/>
      <c r="BN254" s="56"/>
      <c r="BO254" s="56"/>
      <c r="CA254" s="18" t="str">
        <f t="shared" si="186"/>
        <v/>
      </c>
      <c r="CB254" s="18" t="str">
        <f t="shared" si="169"/>
        <v/>
      </c>
      <c r="CC254" s="18" t="str">
        <f t="shared" si="170"/>
        <v/>
      </c>
      <c r="CD254" s="18" t="str">
        <f t="shared" si="171"/>
        <v/>
      </c>
      <c r="CE254" s="18" t="str">
        <f t="shared" si="172"/>
        <v/>
      </c>
      <c r="CF254" s="18" t="str">
        <f t="shared" si="173"/>
        <v/>
      </c>
      <c r="CG254" s="18" t="str">
        <f t="shared" si="174"/>
        <v/>
      </c>
      <c r="CH254" s="18" t="str">
        <f t="shared" si="175"/>
        <v/>
      </c>
      <c r="CI254" s="18" t="str">
        <f t="shared" si="176"/>
        <v/>
      </c>
      <c r="CJ254" s="56"/>
      <c r="CK254" s="56"/>
      <c r="CM254" s="56"/>
      <c r="CN254" s="56"/>
      <c r="CO254" s="458">
        <f t="shared" si="177"/>
        <v>0</v>
      </c>
      <c r="CP254" s="459">
        <f t="shared" si="178"/>
        <v>0</v>
      </c>
      <c r="CQ254" s="459">
        <f t="shared" si="179"/>
        <v>0</v>
      </c>
      <c r="CR254" s="459">
        <f t="shared" si="180"/>
        <v>0</v>
      </c>
      <c r="CS254" s="459">
        <f t="shared" si="180"/>
        <v>0</v>
      </c>
      <c r="CT254" s="459">
        <f t="shared" si="181"/>
        <v>0</v>
      </c>
      <c r="CU254" s="459">
        <f t="shared" si="182"/>
        <v>0</v>
      </c>
      <c r="CV254" s="459">
        <f t="shared" si="183"/>
        <v>0</v>
      </c>
      <c r="CW254" s="459">
        <f t="shared" si="184"/>
        <v>0</v>
      </c>
    </row>
    <row r="255" spans="1:103" x14ac:dyDescent="0.25">
      <c r="A255" s="3468"/>
      <c r="B255" s="377" t="s">
        <v>224</v>
      </c>
      <c r="C255" s="902">
        <f t="shared" si="188"/>
        <v>0</v>
      </c>
      <c r="D255" s="388">
        <f>SUM(H255+J255+L255+N255+P255+R255+T255+V255+X255+Z255+AB255+AD255+AF255+AH255+AJ255+AL255)</f>
        <v>0</v>
      </c>
      <c r="E255" s="369">
        <f>SUM(I255+K255+M255+O255+Q255+S255+U255+W255+Y255+AA255+AC255+AE255+AG255+AI255+AK255+AM255)</f>
        <v>0</v>
      </c>
      <c r="F255" s="903"/>
      <c r="G255" s="389"/>
      <c r="H255" s="770"/>
      <c r="I255" s="85"/>
      <c r="J255" s="770"/>
      <c r="K255" s="85"/>
      <c r="L255" s="770"/>
      <c r="M255" s="85"/>
      <c r="N255" s="770"/>
      <c r="O255" s="85"/>
      <c r="P255" s="770"/>
      <c r="Q255" s="85"/>
      <c r="R255" s="770"/>
      <c r="S255" s="85"/>
      <c r="T255" s="770"/>
      <c r="U255" s="85"/>
      <c r="V255" s="770"/>
      <c r="W255" s="85"/>
      <c r="X255" s="770"/>
      <c r="Y255" s="85"/>
      <c r="Z255" s="770"/>
      <c r="AA255" s="85"/>
      <c r="AB255" s="770"/>
      <c r="AC255" s="85"/>
      <c r="AD255" s="770"/>
      <c r="AE255" s="85"/>
      <c r="AF255" s="770"/>
      <c r="AG255" s="85"/>
      <c r="AH255" s="770"/>
      <c r="AI255" s="85"/>
      <c r="AJ255" s="91"/>
      <c r="AK255" s="1042"/>
      <c r="AL255" s="45"/>
      <c r="AM255" s="333"/>
      <c r="AN255" s="105"/>
      <c r="AO255" s="47"/>
      <c r="AP255" s="286"/>
      <c r="AQ255" s="1041"/>
      <c r="AR255" s="1042"/>
      <c r="AS255" s="91"/>
      <c r="AT255" s="1042"/>
      <c r="AU255" s="1041"/>
      <c r="AV255" s="1042"/>
      <c r="AW255" s="1041"/>
      <c r="AX255" s="1042"/>
      <c r="AY255" s="56" t="str">
        <f t="shared" si="185"/>
        <v/>
      </c>
      <c r="AZ255" s="56"/>
      <c r="BA255" s="56"/>
      <c r="BB255" s="56"/>
      <c r="BC255" s="56"/>
      <c r="BD255" s="56"/>
      <c r="BE255" s="56"/>
      <c r="BF255" s="56"/>
      <c r="BG255" s="56"/>
      <c r="BH255" s="56"/>
      <c r="BI255" s="56"/>
      <c r="BJ255" s="56"/>
      <c r="BK255" s="56"/>
      <c r="BL255" s="56"/>
      <c r="BM255" s="56"/>
      <c r="BN255" s="56"/>
      <c r="BO255" s="56"/>
      <c r="CA255" s="18" t="str">
        <f t="shared" si="186"/>
        <v/>
      </c>
      <c r="CB255" s="18" t="str">
        <f t="shared" si="169"/>
        <v/>
      </c>
      <c r="CC255" s="18" t="str">
        <f t="shared" si="170"/>
        <v/>
      </c>
      <c r="CD255" s="18" t="str">
        <f t="shared" si="171"/>
        <v/>
      </c>
      <c r="CE255" s="18" t="str">
        <f t="shared" si="172"/>
        <v/>
      </c>
      <c r="CF255" s="18" t="str">
        <f t="shared" si="173"/>
        <v/>
      </c>
      <c r="CG255" s="18" t="str">
        <f t="shared" si="174"/>
        <v/>
      </c>
      <c r="CH255" s="18" t="str">
        <f t="shared" si="175"/>
        <v/>
      </c>
      <c r="CI255" s="18" t="str">
        <f t="shared" si="176"/>
        <v/>
      </c>
      <c r="CJ255" s="56"/>
      <c r="CK255" s="56"/>
      <c r="CM255" s="56"/>
      <c r="CN255" s="56"/>
      <c r="CO255" s="458">
        <f t="shared" si="177"/>
        <v>0</v>
      </c>
      <c r="CP255" s="459">
        <f t="shared" si="178"/>
        <v>0</v>
      </c>
      <c r="CQ255" s="459">
        <f t="shared" si="179"/>
        <v>0</v>
      </c>
      <c r="CR255" s="459">
        <f t="shared" si="180"/>
        <v>0</v>
      </c>
      <c r="CS255" s="459">
        <f t="shared" si="180"/>
        <v>0</v>
      </c>
      <c r="CT255" s="459">
        <f t="shared" si="181"/>
        <v>0</v>
      </c>
      <c r="CU255" s="459">
        <f t="shared" si="182"/>
        <v>0</v>
      </c>
      <c r="CV255" s="459">
        <f t="shared" si="183"/>
        <v>0</v>
      </c>
      <c r="CW255" s="459">
        <f t="shared" si="184"/>
        <v>0</v>
      </c>
    </row>
    <row r="256" spans="1:103" s="56" customFormat="1" x14ac:dyDescent="0.25">
      <c r="A256" s="1188" t="s">
        <v>225</v>
      </c>
      <c r="B256" s="1189"/>
      <c r="C256" s="1190">
        <f t="shared" si="188"/>
        <v>4</v>
      </c>
      <c r="D256" s="1191">
        <f t="shared" si="187"/>
        <v>2</v>
      </c>
      <c r="E256" s="1192">
        <f t="shared" si="187"/>
        <v>2</v>
      </c>
      <c r="F256" s="1211">
        <v>0</v>
      </c>
      <c r="G256" s="1212">
        <v>0</v>
      </c>
      <c r="H256" s="1211">
        <v>0</v>
      </c>
      <c r="I256" s="1212">
        <v>0</v>
      </c>
      <c r="J256" s="1211">
        <v>0</v>
      </c>
      <c r="K256" s="1212">
        <v>0</v>
      </c>
      <c r="L256" s="1211">
        <v>0</v>
      </c>
      <c r="M256" s="1212">
        <v>1</v>
      </c>
      <c r="N256" s="1211">
        <v>1</v>
      </c>
      <c r="O256" s="1212">
        <v>1</v>
      </c>
      <c r="P256" s="1211">
        <v>0</v>
      </c>
      <c r="Q256" s="1212">
        <v>0</v>
      </c>
      <c r="R256" s="1211">
        <v>0</v>
      </c>
      <c r="S256" s="1212">
        <v>0</v>
      </c>
      <c r="T256" s="1211">
        <v>0</v>
      </c>
      <c r="U256" s="1212">
        <v>0</v>
      </c>
      <c r="V256" s="1211">
        <v>0</v>
      </c>
      <c r="W256" s="1212">
        <v>0</v>
      </c>
      <c r="X256" s="1211">
        <v>1</v>
      </c>
      <c r="Y256" s="1212">
        <v>0</v>
      </c>
      <c r="Z256" s="1211">
        <v>0</v>
      </c>
      <c r="AA256" s="1212">
        <v>0</v>
      </c>
      <c r="AB256" s="1211">
        <v>0</v>
      </c>
      <c r="AC256" s="1212">
        <v>0</v>
      </c>
      <c r="AD256" s="1211">
        <v>0</v>
      </c>
      <c r="AE256" s="1212">
        <v>0</v>
      </c>
      <c r="AF256" s="1211">
        <v>0</v>
      </c>
      <c r="AG256" s="1212">
        <v>0</v>
      </c>
      <c r="AH256" s="1211">
        <v>0</v>
      </c>
      <c r="AI256" s="1212">
        <v>0</v>
      </c>
      <c r="AJ256" s="1211">
        <v>0</v>
      </c>
      <c r="AK256" s="1212">
        <v>0</v>
      </c>
      <c r="AL256" s="1151">
        <v>0</v>
      </c>
      <c r="AM256" s="1153">
        <v>0</v>
      </c>
      <c r="AN256" s="1154">
        <v>0</v>
      </c>
      <c r="AO256" s="1198">
        <v>0</v>
      </c>
      <c r="AP256" s="1155">
        <v>0</v>
      </c>
      <c r="AQ256" s="1205">
        <v>0</v>
      </c>
      <c r="AR256" s="1175">
        <v>0</v>
      </c>
      <c r="AS256" s="1173">
        <v>0</v>
      </c>
      <c r="AT256" s="1175">
        <v>0</v>
      </c>
      <c r="AU256" s="1205">
        <v>0</v>
      </c>
      <c r="AV256" s="1175">
        <v>0</v>
      </c>
      <c r="AW256" s="1205">
        <v>0</v>
      </c>
      <c r="AX256" s="1175">
        <v>0</v>
      </c>
      <c r="AY256" s="56" t="str">
        <f t="shared" si="185"/>
        <v/>
      </c>
      <c r="CA256" s="18" t="str">
        <f t="shared" si="186"/>
        <v/>
      </c>
      <c r="CB256" s="18" t="str">
        <f t="shared" si="169"/>
        <v/>
      </c>
      <c r="CC256" s="18" t="str">
        <f t="shared" si="170"/>
        <v/>
      </c>
      <c r="CD256" s="18" t="str">
        <f t="shared" si="171"/>
        <v/>
      </c>
      <c r="CE256" s="18" t="str">
        <f t="shared" si="172"/>
        <v/>
      </c>
      <c r="CF256" s="18" t="str">
        <f t="shared" si="173"/>
        <v/>
      </c>
      <c r="CG256" s="18" t="str">
        <f t="shared" si="174"/>
        <v/>
      </c>
      <c r="CH256" s="18" t="str">
        <f t="shared" si="175"/>
        <v/>
      </c>
      <c r="CI256" s="18" t="str">
        <f t="shared" si="176"/>
        <v/>
      </c>
      <c r="CL256"/>
      <c r="CO256" s="458">
        <f t="shared" si="177"/>
        <v>0</v>
      </c>
      <c r="CP256" s="459">
        <f t="shared" si="178"/>
        <v>0</v>
      </c>
      <c r="CQ256" s="459">
        <f t="shared" si="179"/>
        <v>0</v>
      </c>
      <c r="CR256" s="459">
        <f t="shared" si="180"/>
        <v>0</v>
      </c>
      <c r="CS256" s="459">
        <f t="shared" si="180"/>
        <v>0</v>
      </c>
      <c r="CT256" s="459">
        <f t="shared" si="181"/>
        <v>0</v>
      </c>
      <c r="CU256" s="459">
        <f t="shared" si="182"/>
        <v>0</v>
      </c>
      <c r="CV256" s="459">
        <f t="shared" si="183"/>
        <v>0</v>
      </c>
      <c r="CW256" s="459">
        <f t="shared" si="184"/>
        <v>0</v>
      </c>
    </row>
    <row r="257" spans="1:101" ht="15" customHeight="1" x14ac:dyDescent="0.25">
      <c r="A257" s="3534" t="s">
        <v>226</v>
      </c>
      <c r="B257" s="380" t="s">
        <v>227</v>
      </c>
      <c r="C257" s="378">
        <f t="shared" si="188"/>
        <v>0</v>
      </c>
      <c r="D257" s="379">
        <f t="shared" si="187"/>
        <v>0</v>
      </c>
      <c r="E257" s="380">
        <f t="shared" si="187"/>
        <v>0</v>
      </c>
      <c r="F257" s="45"/>
      <c r="G257" s="48"/>
      <c r="H257" s="45"/>
      <c r="I257" s="48"/>
      <c r="J257" s="45"/>
      <c r="K257" s="48"/>
      <c r="L257" s="45"/>
      <c r="M257" s="48"/>
      <c r="N257" s="45"/>
      <c r="O257" s="48"/>
      <c r="P257" s="45"/>
      <c r="Q257" s="48"/>
      <c r="R257" s="45"/>
      <c r="S257" s="48"/>
      <c r="T257" s="45"/>
      <c r="U257" s="48"/>
      <c r="V257" s="45"/>
      <c r="W257" s="48"/>
      <c r="X257" s="45"/>
      <c r="Y257" s="48"/>
      <c r="Z257" s="45"/>
      <c r="AA257" s="48"/>
      <c r="AB257" s="45"/>
      <c r="AC257" s="48"/>
      <c r="AD257" s="45"/>
      <c r="AE257" s="48"/>
      <c r="AF257" s="45"/>
      <c r="AG257" s="48"/>
      <c r="AH257" s="45"/>
      <c r="AI257" s="48"/>
      <c r="AJ257" s="45"/>
      <c r="AK257" s="48"/>
      <c r="AL257" s="1151"/>
      <c r="AM257" s="1153"/>
      <c r="AN257" s="1154"/>
      <c r="AO257" s="1198"/>
      <c r="AP257" s="1155"/>
      <c r="AQ257" s="1198"/>
      <c r="AR257" s="1152"/>
      <c r="AS257" s="1151"/>
      <c r="AT257" s="1152"/>
      <c r="AU257" s="1198"/>
      <c r="AV257" s="1152"/>
      <c r="AW257" s="1198"/>
      <c r="AX257" s="1152"/>
      <c r="AY257" s="56" t="str">
        <f t="shared" si="185"/>
        <v/>
      </c>
      <c r="AZ257" s="56"/>
      <c r="BA257" s="56"/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CA257" s="18" t="str">
        <f t="shared" si="186"/>
        <v/>
      </c>
      <c r="CB257" s="18" t="str">
        <f t="shared" si="169"/>
        <v/>
      </c>
      <c r="CC257" s="18" t="str">
        <f t="shared" si="170"/>
        <v/>
      </c>
      <c r="CD257" s="18" t="str">
        <f t="shared" si="171"/>
        <v/>
      </c>
      <c r="CE257" s="18" t="str">
        <f t="shared" si="172"/>
        <v/>
      </c>
      <c r="CF257" s="18" t="str">
        <f t="shared" si="173"/>
        <v/>
      </c>
      <c r="CG257" s="18" t="str">
        <f t="shared" si="174"/>
        <v/>
      </c>
      <c r="CH257" s="18" t="str">
        <f t="shared" si="175"/>
        <v/>
      </c>
      <c r="CI257" s="18" t="str">
        <f t="shared" si="176"/>
        <v/>
      </c>
      <c r="CJ257" s="56"/>
      <c r="CK257" s="56"/>
      <c r="CM257" s="56"/>
      <c r="CN257" s="56"/>
      <c r="CO257" s="458">
        <f t="shared" si="177"/>
        <v>0</v>
      </c>
      <c r="CP257" s="459">
        <f t="shared" si="178"/>
        <v>0</v>
      </c>
      <c r="CQ257" s="459">
        <f t="shared" si="179"/>
        <v>0</v>
      </c>
      <c r="CR257" s="459">
        <f t="shared" si="180"/>
        <v>0</v>
      </c>
      <c r="CS257" s="459">
        <f t="shared" si="180"/>
        <v>0</v>
      </c>
      <c r="CT257" s="459">
        <f t="shared" si="181"/>
        <v>0</v>
      </c>
      <c r="CU257" s="459">
        <f t="shared" si="182"/>
        <v>0</v>
      </c>
      <c r="CV257" s="459">
        <f t="shared" si="183"/>
        <v>0</v>
      </c>
      <c r="CW257" s="459">
        <f t="shared" si="184"/>
        <v>0</v>
      </c>
    </row>
    <row r="258" spans="1:101" x14ac:dyDescent="0.25">
      <c r="A258" s="3307"/>
      <c r="B258" s="396" t="s">
        <v>228</v>
      </c>
      <c r="C258" s="397">
        <f t="shared" si="188"/>
        <v>0</v>
      </c>
      <c r="D258" s="398">
        <f t="shared" si="187"/>
        <v>0</v>
      </c>
      <c r="E258" s="396">
        <f t="shared" si="187"/>
        <v>0</v>
      </c>
      <c r="F258" s="22"/>
      <c r="G258" s="28"/>
      <c r="H258" s="22"/>
      <c r="I258" s="28"/>
      <c r="J258" s="22"/>
      <c r="K258" s="28"/>
      <c r="L258" s="22"/>
      <c r="M258" s="28"/>
      <c r="N258" s="22"/>
      <c r="O258" s="28"/>
      <c r="P258" s="22"/>
      <c r="Q258" s="28"/>
      <c r="R258" s="22"/>
      <c r="S258" s="28"/>
      <c r="T258" s="22"/>
      <c r="U258" s="28"/>
      <c r="V258" s="22"/>
      <c r="W258" s="28"/>
      <c r="X258" s="22"/>
      <c r="Y258" s="28"/>
      <c r="Z258" s="22"/>
      <c r="AA258" s="28"/>
      <c r="AB258" s="22"/>
      <c r="AC258" s="28"/>
      <c r="AD258" s="22"/>
      <c r="AE258" s="28"/>
      <c r="AF258" s="22"/>
      <c r="AG258" s="28"/>
      <c r="AH258" s="22"/>
      <c r="AI258" s="28"/>
      <c r="AJ258" s="22"/>
      <c r="AK258" s="28"/>
      <c r="AL258" s="22"/>
      <c r="AM258" s="216"/>
      <c r="AN258" s="27"/>
      <c r="AO258" s="23"/>
      <c r="AP258" s="213"/>
      <c r="AQ258" s="23"/>
      <c r="AR258" s="28"/>
      <c r="AS258" s="22"/>
      <c r="AT258" s="28"/>
      <c r="AU258" s="23"/>
      <c r="AV258" s="28"/>
      <c r="AW258" s="23"/>
      <c r="AX258" s="28"/>
      <c r="AY258" s="56" t="str">
        <f t="shared" si="185"/>
        <v/>
      </c>
      <c r="AZ258" s="56"/>
      <c r="BA258" s="56"/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6"/>
      <c r="BM258" s="56"/>
      <c r="BN258" s="56"/>
      <c r="BO258" s="56"/>
      <c r="CA258" s="18" t="str">
        <f t="shared" si="186"/>
        <v/>
      </c>
      <c r="CB258" s="18" t="str">
        <f t="shared" si="169"/>
        <v/>
      </c>
      <c r="CC258" s="18" t="str">
        <f t="shared" si="170"/>
        <v/>
      </c>
      <c r="CD258" s="18" t="str">
        <f t="shared" si="171"/>
        <v/>
      </c>
      <c r="CE258" s="18" t="str">
        <f t="shared" si="172"/>
        <v/>
      </c>
      <c r="CF258" s="18" t="str">
        <f t="shared" si="173"/>
        <v/>
      </c>
      <c r="CG258" s="18" t="str">
        <f t="shared" si="174"/>
        <v/>
      </c>
      <c r="CH258" s="18" t="str">
        <f t="shared" si="175"/>
        <v/>
      </c>
      <c r="CI258" s="18" t="str">
        <f t="shared" si="176"/>
        <v/>
      </c>
      <c r="CJ258" s="56"/>
      <c r="CK258" s="56"/>
      <c r="CM258" s="56"/>
      <c r="CN258" s="56"/>
      <c r="CO258" s="458">
        <f t="shared" si="177"/>
        <v>0</v>
      </c>
      <c r="CP258" s="459">
        <f t="shared" si="178"/>
        <v>0</v>
      </c>
      <c r="CQ258" s="459">
        <f t="shared" si="179"/>
        <v>0</v>
      </c>
      <c r="CR258" s="459">
        <f t="shared" si="180"/>
        <v>0</v>
      </c>
      <c r="CS258" s="459">
        <f t="shared" si="180"/>
        <v>0</v>
      </c>
      <c r="CT258" s="459">
        <f t="shared" si="181"/>
        <v>0</v>
      </c>
      <c r="CU258" s="459">
        <f t="shared" si="182"/>
        <v>0</v>
      </c>
      <c r="CV258" s="459">
        <f t="shared" si="183"/>
        <v>0</v>
      </c>
      <c r="CW258" s="459">
        <f t="shared" si="184"/>
        <v>0</v>
      </c>
    </row>
    <row r="259" spans="1:101" x14ac:dyDescent="0.25">
      <c r="A259" s="3307"/>
      <c r="B259" s="396" t="s">
        <v>229</v>
      </c>
      <c r="C259" s="397">
        <f t="shared" si="188"/>
        <v>0</v>
      </c>
      <c r="D259" s="398">
        <f t="shared" si="187"/>
        <v>0</v>
      </c>
      <c r="E259" s="396">
        <f>SUM(G259+I259+K259+M259+O259+Q259+S259+U259+W259+Y259+AA259+AC259+AE259+AG259+AI259+AK259+AM259)</f>
        <v>0</v>
      </c>
      <c r="F259" s="22"/>
      <c r="G259" s="28"/>
      <c r="H259" s="22"/>
      <c r="I259" s="28"/>
      <c r="J259" s="22"/>
      <c r="K259" s="28"/>
      <c r="L259" s="22"/>
      <c r="M259" s="28"/>
      <c r="N259" s="22"/>
      <c r="O259" s="28"/>
      <c r="P259" s="22"/>
      <c r="Q259" s="28"/>
      <c r="R259" s="22"/>
      <c r="S259" s="28"/>
      <c r="T259" s="22"/>
      <c r="U259" s="28"/>
      <c r="V259" s="22"/>
      <c r="W259" s="28"/>
      <c r="X259" s="22"/>
      <c r="Y259" s="28"/>
      <c r="Z259" s="22"/>
      <c r="AA259" s="28"/>
      <c r="AB259" s="22"/>
      <c r="AC259" s="28"/>
      <c r="AD259" s="22"/>
      <c r="AE259" s="28"/>
      <c r="AF259" s="22"/>
      <c r="AG259" s="28"/>
      <c r="AH259" s="22"/>
      <c r="AI259" s="28"/>
      <c r="AJ259" s="22"/>
      <c r="AK259" s="28"/>
      <c r="AL259" s="45"/>
      <c r="AM259" s="333"/>
      <c r="AN259" s="105"/>
      <c r="AO259" s="47"/>
      <c r="AP259" s="286"/>
      <c r="AQ259" s="27"/>
      <c r="AR259" s="28"/>
      <c r="AS259" s="22"/>
      <c r="AT259" s="28"/>
      <c r="AU259" s="23"/>
      <c r="AV259" s="28"/>
      <c r="AW259" s="23"/>
      <c r="AX259" s="28"/>
      <c r="AY259" s="56" t="str">
        <f t="shared" si="185"/>
        <v/>
      </c>
      <c r="AZ259" s="56"/>
      <c r="BA259" s="56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6"/>
      <c r="BM259" s="56"/>
      <c r="BN259" s="56"/>
      <c r="BO259" s="56"/>
      <c r="CA259" s="18" t="str">
        <f t="shared" si="186"/>
        <v/>
      </c>
      <c r="CB259" s="18" t="str">
        <f t="shared" si="169"/>
        <v/>
      </c>
      <c r="CC259" s="18" t="str">
        <f t="shared" si="170"/>
        <v/>
      </c>
      <c r="CD259" s="18" t="str">
        <f t="shared" si="171"/>
        <v/>
      </c>
      <c r="CE259" s="18" t="str">
        <f t="shared" si="172"/>
        <v/>
      </c>
      <c r="CF259" s="18" t="str">
        <f t="shared" si="173"/>
        <v/>
      </c>
      <c r="CG259" s="18" t="str">
        <f t="shared" si="174"/>
        <v/>
      </c>
      <c r="CH259" s="18" t="str">
        <f t="shared" si="175"/>
        <v/>
      </c>
      <c r="CI259" s="18" t="str">
        <f t="shared" si="176"/>
        <v/>
      </c>
      <c r="CJ259" s="56"/>
      <c r="CK259" s="56"/>
      <c r="CM259" s="56"/>
      <c r="CN259" s="56"/>
      <c r="CO259" s="458">
        <f t="shared" si="177"/>
        <v>0</v>
      </c>
      <c r="CP259" s="459">
        <f t="shared" si="178"/>
        <v>0</v>
      </c>
      <c r="CQ259" s="459">
        <f t="shared" si="179"/>
        <v>0</v>
      </c>
      <c r="CR259" s="459">
        <f t="shared" si="180"/>
        <v>0</v>
      </c>
      <c r="CS259" s="459">
        <f t="shared" si="180"/>
        <v>0</v>
      </c>
      <c r="CT259" s="459">
        <f t="shared" si="181"/>
        <v>0</v>
      </c>
      <c r="CU259" s="459">
        <f t="shared" si="182"/>
        <v>0</v>
      </c>
      <c r="CV259" s="459">
        <f t="shared" si="183"/>
        <v>0</v>
      </c>
      <c r="CW259" s="459">
        <f t="shared" si="184"/>
        <v>0</v>
      </c>
    </row>
    <row r="260" spans="1:101" x14ac:dyDescent="0.25">
      <c r="A260" s="3307"/>
      <c r="B260" s="401" t="s">
        <v>230</v>
      </c>
      <c r="C260" s="397">
        <f t="shared" si="188"/>
        <v>0</v>
      </c>
      <c r="D260" s="467"/>
      <c r="E260" s="396">
        <f>SUM(K260+M260+O260+Q260+S260+U260+W260+Y260+AA260+AC260+AE260+AG260+AI260+AK260+AM260)</f>
        <v>0</v>
      </c>
      <c r="F260" s="345"/>
      <c r="G260" s="346"/>
      <c r="H260" s="345"/>
      <c r="I260" s="346"/>
      <c r="J260" s="345"/>
      <c r="K260" s="28"/>
      <c r="L260" s="345"/>
      <c r="M260" s="28"/>
      <c r="N260" s="345"/>
      <c r="O260" s="28"/>
      <c r="P260" s="345"/>
      <c r="Q260" s="28"/>
      <c r="R260" s="345"/>
      <c r="S260" s="28"/>
      <c r="T260" s="345"/>
      <c r="U260" s="28"/>
      <c r="V260" s="345"/>
      <c r="W260" s="28"/>
      <c r="X260" s="345"/>
      <c r="Y260" s="28"/>
      <c r="Z260" s="345"/>
      <c r="AA260" s="28"/>
      <c r="AB260" s="345"/>
      <c r="AC260" s="28"/>
      <c r="AD260" s="345"/>
      <c r="AE260" s="28"/>
      <c r="AF260" s="345"/>
      <c r="AG260" s="28"/>
      <c r="AH260" s="345"/>
      <c r="AI260" s="28"/>
      <c r="AJ260" s="345"/>
      <c r="AK260" s="28"/>
      <c r="AL260" s="345"/>
      <c r="AM260" s="216"/>
      <c r="AN260" s="105"/>
      <c r="AO260" s="47"/>
      <c r="AP260" s="286"/>
      <c r="AQ260" s="47"/>
      <c r="AR260" s="48"/>
      <c r="AS260" s="439"/>
      <c r="AT260" s="48"/>
      <c r="AU260" s="47"/>
      <c r="AV260" s="48"/>
      <c r="AW260" s="47"/>
      <c r="AX260" s="48"/>
      <c r="AY260" s="56" t="str">
        <f t="shared" si="185"/>
        <v/>
      </c>
      <c r="AZ260" s="56"/>
      <c r="BA260" s="56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6"/>
      <c r="BM260" s="56"/>
      <c r="BN260" s="56"/>
      <c r="BO260" s="56"/>
      <c r="CA260" s="18" t="str">
        <f t="shared" si="186"/>
        <v/>
      </c>
      <c r="CB260" s="18" t="str">
        <f t="shared" si="169"/>
        <v/>
      </c>
      <c r="CC260" s="18" t="str">
        <f t="shared" si="170"/>
        <v/>
      </c>
      <c r="CD260" s="421"/>
      <c r="CE260" s="18" t="str">
        <f t="shared" si="172"/>
        <v/>
      </c>
      <c r="CF260" s="18" t="str">
        <f t="shared" si="173"/>
        <v/>
      </c>
      <c r="CG260" s="18" t="str">
        <f t="shared" si="174"/>
        <v/>
      </c>
      <c r="CH260" s="18" t="str">
        <f t="shared" si="175"/>
        <v/>
      </c>
      <c r="CI260" s="18" t="str">
        <f t="shared" si="176"/>
        <v/>
      </c>
      <c r="CO260" s="458">
        <f t="shared" si="177"/>
        <v>0</v>
      </c>
      <c r="CP260" s="370">
        <f t="shared" si="178"/>
        <v>0</v>
      </c>
      <c r="CQ260" s="370">
        <f t="shared" si="179"/>
        <v>0</v>
      </c>
      <c r="CR260" s="370">
        <f t="shared" si="180"/>
        <v>0</v>
      </c>
      <c r="CS260" s="370">
        <f t="shared" si="180"/>
        <v>0</v>
      </c>
      <c r="CT260" s="370">
        <f t="shared" si="181"/>
        <v>0</v>
      </c>
      <c r="CU260" s="370">
        <f t="shared" si="182"/>
        <v>0</v>
      </c>
      <c r="CV260" s="370">
        <f t="shared" si="183"/>
        <v>0</v>
      </c>
      <c r="CW260" s="370">
        <f t="shared" si="184"/>
        <v>0</v>
      </c>
    </row>
    <row r="261" spans="1:101" x14ac:dyDescent="0.25">
      <c r="A261" s="3307"/>
      <c r="B261" s="396" t="s">
        <v>231</v>
      </c>
      <c r="C261" s="397">
        <f t="shared" si="188"/>
        <v>0</v>
      </c>
      <c r="D261" s="398">
        <f t="shared" ref="D261:E269" si="189">SUM(F261+H261+J261+L261+N261+P261+R261+T261+V261+X261+Z261+AB261+AD261+AF261+AH261+AJ261+AL261)</f>
        <v>0</v>
      </c>
      <c r="E261" s="396">
        <f t="shared" si="189"/>
        <v>0</v>
      </c>
      <c r="F261" s="22"/>
      <c r="G261" s="28"/>
      <c r="H261" s="22"/>
      <c r="I261" s="28"/>
      <c r="J261" s="22"/>
      <c r="K261" s="28"/>
      <c r="L261" s="22"/>
      <c r="M261" s="28"/>
      <c r="N261" s="22"/>
      <c r="O261" s="28"/>
      <c r="P261" s="22"/>
      <c r="Q261" s="28"/>
      <c r="R261" s="22"/>
      <c r="S261" s="28"/>
      <c r="T261" s="22"/>
      <c r="U261" s="28"/>
      <c r="V261" s="22"/>
      <c r="W261" s="28"/>
      <c r="X261" s="22"/>
      <c r="Y261" s="28"/>
      <c r="Z261" s="22"/>
      <c r="AA261" s="28"/>
      <c r="AB261" s="22"/>
      <c r="AC261" s="28"/>
      <c r="AD261" s="22"/>
      <c r="AE261" s="28"/>
      <c r="AF261" s="22"/>
      <c r="AG261" s="28"/>
      <c r="AH261" s="22"/>
      <c r="AI261" s="28"/>
      <c r="AJ261" s="22"/>
      <c r="AK261" s="28"/>
      <c r="AL261" s="22"/>
      <c r="AM261" s="216"/>
      <c r="AN261" s="105"/>
      <c r="AO261" s="47"/>
      <c r="AP261" s="286"/>
      <c r="AQ261" s="23"/>
      <c r="AR261" s="28"/>
      <c r="AS261" s="22"/>
      <c r="AT261" s="28"/>
      <c r="AU261" s="23"/>
      <c r="AV261" s="28"/>
      <c r="AW261" s="23"/>
      <c r="AX261" s="28"/>
      <c r="AY261" s="56" t="str">
        <f t="shared" si="185"/>
        <v/>
      </c>
      <c r="AZ261" s="56"/>
      <c r="BA261" s="56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6"/>
      <c r="BM261" s="56"/>
      <c r="BN261" s="56"/>
      <c r="BO261" s="56"/>
      <c r="CA261" s="18" t="str">
        <f t="shared" si="186"/>
        <v/>
      </c>
      <c r="CB261" s="18" t="str">
        <f t="shared" si="169"/>
        <v/>
      </c>
      <c r="CC261" s="18" t="str">
        <f t="shared" si="170"/>
        <v/>
      </c>
      <c r="CD261" s="18" t="str">
        <f t="shared" ref="CD261:CD293" si="190">IF(AND(D261&gt;0,OR(AS261="")), "* No olvide digitar la variable Pueblos originarios Hombres. Digite Cero si no tiene.",IF(AS261&gt;D261,"  * La variable Pueblos originarios Hombres No puede ser mayor al Total Hombres.",""))</f>
        <v/>
      </c>
      <c r="CE261" s="18" t="str">
        <f t="shared" si="172"/>
        <v/>
      </c>
      <c r="CF261" s="18" t="str">
        <f t="shared" si="173"/>
        <v/>
      </c>
      <c r="CG261" s="18" t="str">
        <f t="shared" si="174"/>
        <v/>
      </c>
      <c r="CH261" s="18" t="str">
        <f t="shared" si="175"/>
        <v/>
      </c>
      <c r="CI261" s="18" t="str">
        <f t="shared" si="176"/>
        <v/>
      </c>
      <c r="CO261" s="458">
        <f t="shared" si="177"/>
        <v>0</v>
      </c>
      <c r="CP261" s="370">
        <f t="shared" si="178"/>
        <v>0</v>
      </c>
      <c r="CQ261" s="370">
        <f t="shared" si="179"/>
        <v>0</v>
      </c>
      <c r="CR261" s="370">
        <f t="shared" si="180"/>
        <v>0</v>
      </c>
      <c r="CS261" s="370">
        <f t="shared" si="180"/>
        <v>0</v>
      </c>
      <c r="CT261" s="370">
        <f t="shared" si="181"/>
        <v>0</v>
      </c>
      <c r="CU261" s="370">
        <f t="shared" si="182"/>
        <v>0</v>
      </c>
      <c r="CV261" s="370">
        <f t="shared" si="183"/>
        <v>0</v>
      </c>
      <c r="CW261" s="370">
        <f t="shared" si="184"/>
        <v>0</v>
      </c>
    </row>
    <row r="262" spans="1:101" x14ac:dyDescent="0.25">
      <c r="A262" s="3307"/>
      <c r="B262" s="406" t="s">
        <v>232</v>
      </c>
      <c r="C262" s="397">
        <f t="shared" si="188"/>
        <v>0</v>
      </c>
      <c r="D262" s="398">
        <f t="shared" si="189"/>
        <v>0</v>
      </c>
      <c r="E262" s="396">
        <f t="shared" si="189"/>
        <v>0</v>
      </c>
      <c r="F262" s="22"/>
      <c r="G262" s="28"/>
      <c r="H262" s="22"/>
      <c r="I262" s="28"/>
      <c r="J262" s="22"/>
      <c r="K262" s="28"/>
      <c r="L262" s="22"/>
      <c r="M262" s="28"/>
      <c r="N262" s="22"/>
      <c r="O262" s="28"/>
      <c r="P262" s="22"/>
      <c r="Q262" s="28"/>
      <c r="R262" s="22"/>
      <c r="S262" s="28"/>
      <c r="T262" s="22"/>
      <c r="U262" s="28"/>
      <c r="V262" s="22"/>
      <c r="W262" s="28"/>
      <c r="X262" s="22"/>
      <c r="Y262" s="28"/>
      <c r="Z262" s="22"/>
      <c r="AA262" s="28"/>
      <c r="AB262" s="22"/>
      <c r="AC262" s="28"/>
      <c r="AD262" s="22"/>
      <c r="AE262" s="28"/>
      <c r="AF262" s="22"/>
      <c r="AG262" s="28"/>
      <c r="AH262" s="22"/>
      <c r="AI262" s="28"/>
      <c r="AJ262" s="22"/>
      <c r="AK262" s="28"/>
      <c r="AL262" s="22"/>
      <c r="AM262" s="216"/>
      <c r="AN262" s="105"/>
      <c r="AO262" s="47"/>
      <c r="AP262" s="286"/>
      <c r="AQ262" s="23"/>
      <c r="AR262" s="28"/>
      <c r="AS262" s="22"/>
      <c r="AT262" s="28"/>
      <c r="AU262" s="23"/>
      <c r="AV262" s="28"/>
      <c r="AW262" s="23"/>
      <c r="AX262" s="28"/>
      <c r="AY262" s="56" t="str">
        <f t="shared" si="185"/>
        <v/>
      </c>
      <c r="AZ262" s="56"/>
      <c r="BA262" s="56"/>
      <c r="BB262" s="56"/>
      <c r="BC262" s="56"/>
      <c r="BD262" s="56"/>
      <c r="BE262" s="56"/>
      <c r="BF262" s="56"/>
      <c r="BG262" s="56"/>
      <c r="BH262" s="56"/>
      <c r="BI262" s="56"/>
      <c r="BJ262" s="56"/>
      <c r="BK262" s="56"/>
      <c r="BL262" s="56"/>
      <c r="BM262" s="56"/>
      <c r="BN262" s="56"/>
      <c r="BO262" s="56"/>
      <c r="CA262" s="18" t="str">
        <f t="shared" si="186"/>
        <v/>
      </c>
      <c r="CB262" s="18" t="str">
        <f t="shared" si="169"/>
        <v/>
      </c>
      <c r="CC262" s="18" t="str">
        <f t="shared" si="170"/>
        <v/>
      </c>
      <c r="CD262" s="18" t="str">
        <f t="shared" si="190"/>
        <v/>
      </c>
      <c r="CE262" s="18" t="str">
        <f t="shared" si="172"/>
        <v/>
      </c>
      <c r="CF262" s="18" t="str">
        <f t="shared" si="173"/>
        <v/>
      </c>
      <c r="CG262" s="18" t="str">
        <f t="shared" si="174"/>
        <v/>
      </c>
      <c r="CH262" s="18" t="str">
        <f t="shared" si="175"/>
        <v/>
      </c>
      <c r="CI262" s="18" t="str">
        <f t="shared" si="176"/>
        <v/>
      </c>
      <c r="CO262" s="458">
        <f t="shared" si="177"/>
        <v>0</v>
      </c>
      <c r="CP262" s="370">
        <f t="shared" si="178"/>
        <v>0</v>
      </c>
      <c r="CQ262" s="370">
        <f t="shared" si="179"/>
        <v>0</v>
      </c>
      <c r="CR262" s="370">
        <f t="shared" si="180"/>
        <v>0</v>
      </c>
      <c r="CS262" s="370">
        <f t="shared" si="180"/>
        <v>0</v>
      </c>
      <c r="CT262" s="370">
        <f t="shared" si="181"/>
        <v>0</v>
      </c>
      <c r="CU262" s="370">
        <f t="shared" si="182"/>
        <v>0</v>
      </c>
      <c r="CV262" s="370">
        <f t="shared" si="183"/>
        <v>0</v>
      </c>
      <c r="CW262" s="370">
        <f t="shared" si="184"/>
        <v>0</v>
      </c>
    </row>
    <row r="263" spans="1:101" x14ac:dyDescent="0.25">
      <c r="A263" s="3307"/>
      <c r="B263" s="407" t="s">
        <v>276</v>
      </c>
      <c r="C263" s="397">
        <f t="shared" si="188"/>
        <v>0</v>
      </c>
      <c r="D263" s="398">
        <f t="shared" si="189"/>
        <v>0</v>
      </c>
      <c r="E263" s="396">
        <f t="shared" si="189"/>
        <v>0</v>
      </c>
      <c r="F263" s="22"/>
      <c r="G263" s="28"/>
      <c r="H263" s="22"/>
      <c r="I263" s="28"/>
      <c r="J263" s="22"/>
      <c r="K263" s="28"/>
      <c r="L263" s="22"/>
      <c r="M263" s="28"/>
      <c r="N263" s="22"/>
      <c r="O263" s="28"/>
      <c r="P263" s="22"/>
      <c r="Q263" s="28"/>
      <c r="R263" s="22"/>
      <c r="S263" s="28"/>
      <c r="T263" s="22"/>
      <c r="U263" s="28"/>
      <c r="V263" s="22"/>
      <c r="W263" s="28"/>
      <c r="X263" s="22"/>
      <c r="Y263" s="28"/>
      <c r="Z263" s="22"/>
      <c r="AA263" s="28"/>
      <c r="AB263" s="22"/>
      <c r="AC263" s="28"/>
      <c r="AD263" s="22"/>
      <c r="AE263" s="28"/>
      <c r="AF263" s="22"/>
      <c r="AG263" s="28"/>
      <c r="AH263" s="22"/>
      <c r="AI263" s="28"/>
      <c r="AJ263" s="22"/>
      <c r="AK263" s="28"/>
      <c r="AL263" s="22"/>
      <c r="AM263" s="216"/>
      <c r="AN263" s="105"/>
      <c r="AO263" s="47"/>
      <c r="AP263" s="286"/>
      <c r="AQ263" s="23"/>
      <c r="AR263" s="28"/>
      <c r="AS263" s="22"/>
      <c r="AT263" s="28"/>
      <c r="AU263" s="23"/>
      <c r="AV263" s="28"/>
      <c r="AW263" s="23"/>
      <c r="AX263" s="28"/>
      <c r="AY263" s="56" t="str">
        <f t="shared" si="185"/>
        <v/>
      </c>
      <c r="AZ263" s="56"/>
      <c r="BA263" s="56"/>
      <c r="BB263" s="56"/>
      <c r="BC263" s="56"/>
      <c r="BD263" s="56"/>
      <c r="BE263" s="56"/>
      <c r="BF263" s="56"/>
      <c r="BG263" s="56"/>
      <c r="BH263" s="56"/>
      <c r="BI263" s="56"/>
      <c r="BJ263" s="56"/>
      <c r="BK263" s="56"/>
      <c r="BL263" s="56"/>
      <c r="BM263" s="56"/>
      <c r="BN263" s="56"/>
      <c r="BO263" s="56"/>
      <c r="CA263" s="18" t="str">
        <f t="shared" si="186"/>
        <v/>
      </c>
      <c r="CB263" s="18" t="str">
        <f t="shared" si="169"/>
        <v/>
      </c>
      <c r="CC263" s="18" t="str">
        <f t="shared" si="170"/>
        <v/>
      </c>
      <c r="CD263" s="18" t="str">
        <f t="shared" si="190"/>
        <v/>
      </c>
      <c r="CE263" s="18" t="str">
        <f t="shared" si="172"/>
        <v/>
      </c>
      <c r="CF263" s="18" t="str">
        <f t="shared" si="173"/>
        <v/>
      </c>
      <c r="CG263" s="18" t="str">
        <f t="shared" si="174"/>
        <v/>
      </c>
      <c r="CH263" s="18" t="str">
        <f t="shared" si="175"/>
        <v/>
      </c>
      <c r="CI263" s="18" t="str">
        <f t="shared" si="176"/>
        <v/>
      </c>
      <c r="CO263" s="458">
        <f t="shared" si="177"/>
        <v>0</v>
      </c>
      <c r="CP263" s="370">
        <f t="shared" si="178"/>
        <v>0</v>
      </c>
      <c r="CQ263" s="370">
        <f t="shared" si="179"/>
        <v>0</v>
      </c>
      <c r="CR263" s="370">
        <f t="shared" ref="CR263:CS293" si="191">IF(AND(D263&gt;0,OR(AS263="")),1,IF(AS263&gt;D263,1,0))</f>
        <v>0</v>
      </c>
      <c r="CS263" s="370">
        <f t="shared" si="191"/>
        <v>0</v>
      </c>
      <c r="CT263" s="370">
        <f t="shared" si="181"/>
        <v>0</v>
      </c>
      <c r="CU263" s="370">
        <f t="shared" si="182"/>
        <v>0</v>
      </c>
      <c r="CV263" s="370">
        <f t="shared" si="183"/>
        <v>0</v>
      </c>
      <c r="CW263" s="370">
        <f t="shared" si="184"/>
        <v>0</v>
      </c>
    </row>
    <row r="264" spans="1:101" x14ac:dyDescent="0.25">
      <c r="A264" s="3468"/>
      <c r="B264" s="408" t="s">
        <v>234</v>
      </c>
      <c r="C264" s="409">
        <f t="shared" si="188"/>
        <v>0</v>
      </c>
      <c r="D264" s="400">
        <f>SUM(H264+J264+L264+N264+P264+R264+T264+V264+X264+Z264+AB264+AD264+AF264+AH264+AJ264+AL264)</f>
        <v>0</v>
      </c>
      <c r="E264" s="410">
        <f>SUM(I264+K264+M264+O264+Q264+S264+U264+W264+Y264+AA264+AC264+AE264+AG264+AI264+AK264+AM264)</f>
        <v>0</v>
      </c>
      <c r="F264" s="411"/>
      <c r="G264" s="412"/>
      <c r="H264" s="49"/>
      <c r="I264" s="52"/>
      <c r="J264" s="49"/>
      <c r="K264" s="52"/>
      <c r="L264" s="49"/>
      <c r="M264" s="52"/>
      <c r="N264" s="49"/>
      <c r="O264" s="52"/>
      <c r="P264" s="49"/>
      <c r="Q264" s="52"/>
      <c r="R264" s="49"/>
      <c r="S264" s="52"/>
      <c r="T264" s="49"/>
      <c r="U264" s="52"/>
      <c r="V264" s="49"/>
      <c r="W264" s="52"/>
      <c r="X264" s="49"/>
      <c r="Y264" s="52"/>
      <c r="Z264" s="49"/>
      <c r="AA264" s="52"/>
      <c r="AB264" s="49"/>
      <c r="AC264" s="52"/>
      <c r="AD264" s="49"/>
      <c r="AE264" s="52"/>
      <c r="AF264" s="49"/>
      <c r="AG264" s="52"/>
      <c r="AH264" s="49"/>
      <c r="AI264" s="52"/>
      <c r="AJ264" s="49"/>
      <c r="AK264" s="52"/>
      <c r="AL264" s="49"/>
      <c r="AM264" s="323"/>
      <c r="AN264" s="35"/>
      <c r="AO264" s="31"/>
      <c r="AP264" s="220"/>
      <c r="AQ264" s="51"/>
      <c r="AR264" s="52"/>
      <c r="AS264" s="49"/>
      <c r="AT264" s="52"/>
      <c r="AU264" s="51"/>
      <c r="AV264" s="52"/>
      <c r="AW264" s="51"/>
      <c r="AX264" s="52"/>
      <c r="AY264" s="56" t="str">
        <f t="shared" si="185"/>
        <v/>
      </c>
      <c r="AZ264" s="56"/>
      <c r="BA264" s="56"/>
      <c r="BB264" s="56"/>
      <c r="BC264" s="56"/>
      <c r="BD264" s="56"/>
      <c r="BE264" s="56"/>
      <c r="BF264" s="56"/>
      <c r="BG264" s="56"/>
      <c r="BH264" s="56"/>
      <c r="BI264" s="56"/>
      <c r="BJ264" s="56"/>
      <c r="BK264" s="56"/>
      <c r="BL264" s="56"/>
      <c r="BM264" s="56"/>
      <c r="BN264" s="56"/>
      <c r="BO264" s="56"/>
      <c r="CA264" s="18" t="str">
        <f t="shared" si="186"/>
        <v/>
      </c>
      <c r="CB264" s="18" t="str">
        <f t="shared" si="169"/>
        <v/>
      </c>
      <c r="CC264" s="18" t="str">
        <f t="shared" si="170"/>
        <v/>
      </c>
      <c r="CD264" s="18" t="str">
        <f t="shared" si="190"/>
        <v/>
      </c>
      <c r="CE264" s="18" t="str">
        <f t="shared" si="172"/>
        <v/>
      </c>
      <c r="CF264" s="18" t="str">
        <f t="shared" si="173"/>
        <v/>
      </c>
      <c r="CG264" s="18" t="str">
        <f t="shared" si="174"/>
        <v/>
      </c>
      <c r="CH264" s="18" t="str">
        <f t="shared" si="175"/>
        <v/>
      </c>
      <c r="CI264" s="18" t="str">
        <f t="shared" si="176"/>
        <v/>
      </c>
      <c r="CO264" s="458">
        <f t="shared" si="177"/>
        <v>0</v>
      </c>
      <c r="CP264" s="370">
        <f t="shared" si="178"/>
        <v>0</v>
      </c>
      <c r="CQ264" s="370">
        <f t="shared" si="179"/>
        <v>0</v>
      </c>
      <c r="CR264" s="370">
        <f t="shared" si="191"/>
        <v>0</v>
      </c>
      <c r="CS264" s="370">
        <f t="shared" si="191"/>
        <v>0</v>
      </c>
      <c r="CT264" s="370">
        <f t="shared" si="181"/>
        <v>0</v>
      </c>
      <c r="CU264" s="370">
        <f t="shared" si="182"/>
        <v>0</v>
      </c>
      <c r="CV264" s="370">
        <f t="shared" si="183"/>
        <v>0</v>
      </c>
      <c r="CW264" s="370">
        <f t="shared" si="184"/>
        <v>0</v>
      </c>
    </row>
    <row r="265" spans="1:101" ht="15" customHeight="1" x14ac:dyDescent="0.25">
      <c r="A265" s="3534" t="s">
        <v>235</v>
      </c>
      <c r="B265" s="1193" t="s">
        <v>236</v>
      </c>
      <c r="C265" s="1184">
        <f t="shared" si="188"/>
        <v>0</v>
      </c>
      <c r="D265" s="703">
        <f t="shared" si="189"/>
        <v>0</v>
      </c>
      <c r="E265" s="1183">
        <f t="shared" si="189"/>
        <v>0</v>
      </c>
      <c r="F265" s="1151"/>
      <c r="G265" s="1152"/>
      <c r="H265" s="1151"/>
      <c r="I265" s="1152"/>
      <c r="J265" s="1151"/>
      <c r="K265" s="1152"/>
      <c r="L265" s="1151"/>
      <c r="M265" s="1152"/>
      <c r="N265" s="1151"/>
      <c r="O265" s="1152"/>
      <c r="P265" s="1151"/>
      <c r="Q265" s="1152"/>
      <c r="R265" s="1151"/>
      <c r="S265" s="1152"/>
      <c r="T265" s="1151"/>
      <c r="U265" s="1152"/>
      <c r="V265" s="1151"/>
      <c r="W265" s="1152"/>
      <c r="X265" s="1151"/>
      <c r="Y265" s="1152"/>
      <c r="Z265" s="1151"/>
      <c r="AA265" s="1152"/>
      <c r="AB265" s="1151"/>
      <c r="AC265" s="1152"/>
      <c r="AD265" s="1151"/>
      <c r="AE265" s="1152"/>
      <c r="AF265" s="1151"/>
      <c r="AG265" s="1152"/>
      <c r="AH265" s="1151"/>
      <c r="AI265" s="1152"/>
      <c r="AJ265" s="1194"/>
      <c r="AK265" s="414"/>
      <c r="AL265" s="1151"/>
      <c r="AM265" s="1153"/>
      <c r="AN265" s="105"/>
      <c r="AO265" s="47"/>
      <c r="AP265" s="286"/>
      <c r="AQ265" s="1198"/>
      <c r="AR265" s="1152"/>
      <c r="AS265" s="1151"/>
      <c r="AT265" s="1152"/>
      <c r="AU265" s="1198"/>
      <c r="AV265" s="1152"/>
      <c r="AW265" s="1198"/>
      <c r="AX265" s="1152"/>
      <c r="AY265" s="56" t="str">
        <f t="shared" si="185"/>
        <v/>
      </c>
      <c r="AZ265" s="56"/>
      <c r="BA265" s="56"/>
      <c r="BB265" s="56"/>
      <c r="BC265" s="56"/>
      <c r="BD265" s="56"/>
      <c r="BE265" s="56"/>
      <c r="BF265" s="56"/>
      <c r="BG265" s="56"/>
      <c r="BH265" s="56"/>
      <c r="BI265" s="56"/>
      <c r="BJ265" s="56"/>
      <c r="BK265" s="56"/>
      <c r="BL265" s="56"/>
      <c r="BM265" s="56"/>
      <c r="BN265" s="56"/>
      <c r="BO265" s="56"/>
      <c r="CA265" s="18" t="str">
        <f t="shared" si="186"/>
        <v/>
      </c>
      <c r="CB265" s="18" t="str">
        <f t="shared" si="169"/>
        <v/>
      </c>
      <c r="CC265" s="18" t="str">
        <f t="shared" si="170"/>
        <v/>
      </c>
      <c r="CD265" s="18" t="str">
        <f t="shared" si="190"/>
        <v/>
      </c>
      <c r="CE265" s="18" t="str">
        <f t="shared" si="172"/>
        <v/>
      </c>
      <c r="CF265" s="18" t="str">
        <f t="shared" si="173"/>
        <v/>
      </c>
      <c r="CG265" s="18" t="str">
        <f t="shared" si="174"/>
        <v/>
      </c>
      <c r="CH265" s="18" t="str">
        <f t="shared" si="175"/>
        <v/>
      </c>
      <c r="CI265" s="18" t="str">
        <f t="shared" si="176"/>
        <v/>
      </c>
      <c r="CO265" s="458">
        <f t="shared" si="177"/>
        <v>0</v>
      </c>
      <c r="CP265" s="370">
        <f t="shared" si="178"/>
        <v>0</v>
      </c>
      <c r="CQ265" s="370">
        <f t="shared" si="179"/>
        <v>0</v>
      </c>
      <c r="CR265" s="370">
        <f t="shared" si="191"/>
        <v>0</v>
      </c>
      <c r="CS265" s="370">
        <f t="shared" si="191"/>
        <v>0</v>
      </c>
      <c r="CT265" s="370">
        <f t="shared" si="181"/>
        <v>0</v>
      </c>
      <c r="CU265" s="370">
        <f t="shared" si="182"/>
        <v>0</v>
      </c>
      <c r="CV265" s="370">
        <f t="shared" si="183"/>
        <v>0</v>
      </c>
      <c r="CW265" s="370">
        <f t="shared" si="184"/>
        <v>0</v>
      </c>
    </row>
    <row r="266" spans="1:101" x14ac:dyDescent="0.25">
      <c r="A266" s="3307"/>
      <c r="B266" s="396" t="s">
        <v>237</v>
      </c>
      <c r="C266" s="397">
        <f t="shared" si="188"/>
        <v>0</v>
      </c>
      <c r="D266" s="398">
        <f t="shared" si="189"/>
        <v>0</v>
      </c>
      <c r="E266" s="396">
        <f>SUM(G266+I266+K266+M266+O266+Q266+S266+U266+W266+Y266+AA266+AC266+AE266+AG266+AI266+AK266+AM266)</f>
        <v>0</v>
      </c>
      <c r="F266" s="22"/>
      <c r="G266" s="28"/>
      <c r="H266" s="22"/>
      <c r="I266" s="28"/>
      <c r="J266" s="22"/>
      <c r="K266" s="28"/>
      <c r="L266" s="22"/>
      <c r="M266" s="28"/>
      <c r="N266" s="22"/>
      <c r="O266" s="28"/>
      <c r="P266" s="22"/>
      <c r="Q266" s="28"/>
      <c r="R266" s="22"/>
      <c r="S266" s="28"/>
      <c r="T266" s="22"/>
      <c r="U266" s="28"/>
      <c r="V266" s="22"/>
      <c r="W266" s="28"/>
      <c r="X266" s="22"/>
      <c r="Y266" s="28"/>
      <c r="Z266" s="22"/>
      <c r="AA266" s="28"/>
      <c r="AB266" s="22"/>
      <c r="AC266" s="28"/>
      <c r="AD266" s="22"/>
      <c r="AE266" s="28"/>
      <c r="AF266" s="22"/>
      <c r="AG266" s="28"/>
      <c r="AH266" s="22"/>
      <c r="AI266" s="28"/>
      <c r="AJ266" s="49"/>
      <c r="AK266" s="52"/>
      <c r="AL266" s="22"/>
      <c r="AM266" s="216"/>
      <c r="AN266" s="105"/>
      <c r="AO266" s="47"/>
      <c r="AP266" s="286"/>
      <c r="AQ266" s="23"/>
      <c r="AR266" s="28"/>
      <c r="AS266" s="22"/>
      <c r="AT266" s="28"/>
      <c r="AU266" s="23"/>
      <c r="AV266" s="28"/>
      <c r="AW266" s="23"/>
      <c r="AX266" s="28"/>
      <c r="AY266" s="56" t="str">
        <f t="shared" si="185"/>
        <v/>
      </c>
      <c r="AZ266" s="56"/>
      <c r="BA266" s="56"/>
      <c r="BB266" s="56"/>
      <c r="BC266" s="56"/>
      <c r="BD266" s="56"/>
      <c r="BE266" s="56"/>
      <c r="BF266" s="56"/>
      <c r="BG266" s="56"/>
      <c r="BH266" s="56"/>
      <c r="BI266" s="56"/>
      <c r="BJ266" s="56"/>
      <c r="BK266" s="56"/>
      <c r="BL266" s="56"/>
      <c r="BM266" s="56"/>
      <c r="BN266" s="56"/>
      <c r="BO266" s="56"/>
      <c r="CA266" s="18" t="str">
        <f t="shared" si="186"/>
        <v/>
      </c>
      <c r="CB266" s="18" t="str">
        <f t="shared" si="169"/>
        <v/>
      </c>
      <c r="CC266" s="18" t="str">
        <f t="shared" si="170"/>
        <v/>
      </c>
      <c r="CD266" s="18" t="str">
        <f t="shared" si="190"/>
        <v/>
      </c>
      <c r="CE266" s="18" t="str">
        <f t="shared" si="172"/>
        <v/>
      </c>
      <c r="CF266" s="18" t="str">
        <f t="shared" si="173"/>
        <v/>
      </c>
      <c r="CG266" s="18" t="str">
        <f t="shared" si="174"/>
        <v/>
      </c>
      <c r="CH266" s="18" t="str">
        <f t="shared" si="175"/>
        <v/>
      </c>
      <c r="CI266" s="18" t="str">
        <f t="shared" si="176"/>
        <v/>
      </c>
      <c r="CO266" s="458">
        <f t="shared" si="177"/>
        <v>0</v>
      </c>
      <c r="CP266" s="370">
        <f t="shared" si="178"/>
        <v>0</v>
      </c>
      <c r="CQ266" s="370">
        <f t="shared" si="179"/>
        <v>0</v>
      </c>
      <c r="CR266" s="370">
        <f t="shared" si="191"/>
        <v>0</v>
      </c>
      <c r="CS266" s="370">
        <f t="shared" si="191"/>
        <v>0</v>
      </c>
      <c r="CT266" s="370">
        <f t="shared" si="181"/>
        <v>0</v>
      </c>
      <c r="CU266" s="370">
        <f t="shared" si="182"/>
        <v>0</v>
      </c>
      <c r="CV266" s="370">
        <f t="shared" si="183"/>
        <v>0</v>
      </c>
      <c r="CW266" s="370">
        <f t="shared" si="184"/>
        <v>0</v>
      </c>
    </row>
    <row r="267" spans="1:101" x14ac:dyDescent="0.25">
      <c r="A267" s="3307"/>
      <c r="B267" s="410" t="s">
        <v>238</v>
      </c>
      <c r="C267" s="409">
        <f>SUM(D267+E267)</f>
        <v>0</v>
      </c>
      <c r="D267" s="400">
        <f>SUM(F267+H267+J267+L267+N267+P267+R267+T267+V267+X267+Z267+AB267+AD267+AF267+AH267+AJ267+AL267)</f>
        <v>0</v>
      </c>
      <c r="E267" s="410">
        <f>SUM(G267+I267+K267+M267+O267+Q267+S267+U267+W267+Y267+AA267+AC267+AE267+AG267+AI267+AK267+AM267)</f>
        <v>0</v>
      </c>
      <c r="F267" s="49"/>
      <c r="G267" s="52"/>
      <c r="H267" s="49"/>
      <c r="I267" s="52"/>
      <c r="J267" s="49"/>
      <c r="K267" s="52"/>
      <c r="L267" s="49"/>
      <c r="M267" s="52"/>
      <c r="N267" s="49"/>
      <c r="O267" s="52"/>
      <c r="P267" s="49"/>
      <c r="Q267" s="52"/>
      <c r="R267" s="49"/>
      <c r="S267" s="52"/>
      <c r="T267" s="49"/>
      <c r="U267" s="52"/>
      <c r="V267" s="49"/>
      <c r="W267" s="52"/>
      <c r="X267" s="49"/>
      <c r="Y267" s="52"/>
      <c r="Z267" s="49"/>
      <c r="AA267" s="52"/>
      <c r="AB267" s="49"/>
      <c r="AC267" s="52"/>
      <c r="AD267" s="49"/>
      <c r="AE267" s="52"/>
      <c r="AF267" s="49"/>
      <c r="AG267" s="52"/>
      <c r="AH267" s="49"/>
      <c r="AI267" s="52"/>
      <c r="AJ267" s="49"/>
      <c r="AK267" s="52"/>
      <c r="AL267" s="49"/>
      <c r="AM267" s="323"/>
      <c r="AN267" s="27"/>
      <c r="AO267" s="23"/>
      <c r="AP267" s="213"/>
      <c r="AQ267" s="51"/>
      <c r="AR267" s="52"/>
      <c r="AS267" s="49"/>
      <c r="AT267" s="52"/>
      <c r="AU267" s="51"/>
      <c r="AV267" s="52"/>
      <c r="AW267" s="51"/>
      <c r="AX267" s="52"/>
      <c r="AY267" s="56" t="str">
        <f t="shared" si="185"/>
        <v/>
      </c>
      <c r="AZ267" s="56"/>
      <c r="BA267" s="56"/>
      <c r="BB267" s="56"/>
      <c r="BC267" s="56"/>
      <c r="BD267" s="56"/>
      <c r="BE267" s="56"/>
      <c r="BF267" s="56"/>
      <c r="BG267" s="56"/>
      <c r="BH267" s="56"/>
      <c r="BI267" s="56"/>
      <c r="BJ267" s="56"/>
      <c r="BK267" s="56"/>
      <c r="BL267" s="56"/>
      <c r="BM267" s="56"/>
      <c r="BN267" s="56"/>
      <c r="BO267" s="56"/>
      <c r="CA267" s="18" t="str">
        <f t="shared" si="186"/>
        <v/>
      </c>
      <c r="CB267" s="18" t="str">
        <f t="shared" si="169"/>
        <v/>
      </c>
      <c r="CC267" s="18" t="str">
        <f t="shared" si="170"/>
        <v/>
      </c>
      <c r="CD267" s="18" t="str">
        <f t="shared" si="190"/>
        <v/>
      </c>
      <c r="CE267" s="18" t="str">
        <f t="shared" si="172"/>
        <v/>
      </c>
      <c r="CF267" s="18" t="str">
        <f t="shared" si="173"/>
        <v/>
      </c>
      <c r="CG267" s="18" t="str">
        <f t="shared" si="174"/>
        <v/>
      </c>
      <c r="CH267" s="18" t="str">
        <f t="shared" si="175"/>
        <v/>
      </c>
      <c r="CI267" s="18" t="str">
        <f t="shared" si="176"/>
        <v/>
      </c>
      <c r="CO267" s="458">
        <f t="shared" si="177"/>
        <v>0</v>
      </c>
      <c r="CP267" s="370">
        <f t="shared" si="178"/>
        <v>0</v>
      </c>
      <c r="CQ267" s="370">
        <f t="shared" si="179"/>
        <v>0</v>
      </c>
      <c r="CR267" s="370">
        <f t="shared" si="191"/>
        <v>0</v>
      </c>
      <c r="CS267" s="370">
        <f t="shared" si="191"/>
        <v>0</v>
      </c>
      <c r="CT267" s="370">
        <f t="shared" si="181"/>
        <v>0</v>
      </c>
      <c r="CU267" s="370">
        <f t="shared" si="182"/>
        <v>0</v>
      </c>
      <c r="CV267" s="370">
        <f t="shared" si="183"/>
        <v>0</v>
      </c>
      <c r="CW267" s="370">
        <f t="shared" si="184"/>
        <v>0</v>
      </c>
    </row>
    <row r="268" spans="1:101" x14ac:dyDescent="0.25">
      <c r="A268" s="3307"/>
      <c r="B268" s="410" t="s">
        <v>239</v>
      </c>
      <c r="C268" s="409">
        <f>SUM(D268+E268)</f>
        <v>1</v>
      </c>
      <c r="D268" s="400">
        <f>SUM(F268+H268+J268+L268+N268+P268+R268+T268+V268+X268+Z268+AB268+AD268+AF268+AH268+AJ268+AL268)</f>
        <v>0</v>
      </c>
      <c r="E268" s="410">
        <f>SUM(G268+I268+K268+M268+O268+Q268+S268+U268+W268+Y268+AA268+AC268+AE268+AG268+AI268+AK268+AM268)</f>
        <v>1</v>
      </c>
      <c r="F268" s="49">
        <v>0</v>
      </c>
      <c r="G268" s="52">
        <v>0</v>
      </c>
      <c r="H268" s="49">
        <v>0</v>
      </c>
      <c r="I268" s="52">
        <v>0</v>
      </c>
      <c r="J268" s="49">
        <v>0</v>
      </c>
      <c r="K268" s="52">
        <v>0</v>
      </c>
      <c r="L268" s="49">
        <v>0</v>
      </c>
      <c r="M268" s="52">
        <v>1</v>
      </c>
      <c r="N268" s="49">
        <v>0</v>
      </c>
      <c r="O268" s="52">
        <v>0</v>
      </c>
      <c r="P268" s="49">
        <v>0</v>
      </c>
      <c r="Q268" s="52">
        <v>0</v>
      </c>
      <c r="R268" s="49">
        <v>0</v>
      </c>
      <c r="S268" s="52">
        <v>0</v>
      </c>
      <c r="T268" s="49">
        <v>0</v>
      </c>
      <c r="U268" s="52">
        <v>0</v>
      </c>
      <c r="V268" s="49">
        <v>0</v>
      </c>
      <c r="W268" s="52">
        <v>0</v>
      </c>
      <c r="X268" s="49">
        <v>0</v>
      </c>
      <c r="Y268" s="52">
        <v>0</v>
      </c>
      <c r="Z268" s="49">
        <v>0</v>
      </c>
      <c r="AA268" s="52">
        <v>0</v>
      </c>
      <c r="AB268" s="49">
        <v>0</v>
      </c>
      <c r="AC268" s="52">
        <v>0</v>
      </c>
      <c r="AD268" s="49">
        <v>0</v>
      </c>
      <c r="AE268" s="52">
        <v>0</v>
      </c>
      <c r="AF268" s="49">
        <v>0</v>
      </c>
      <c r="AG268" s="52">
        <v>0</v>
      </c>
      <c r="AH268" s="49">
        <v>0</v>
      </c>
      <c r="AI268" s="52">
        <v>0</v>
      </c>
      <c r="AJ268" s="49">
        <v>0</v>
      </c>
      <c r="AK268" s="52">
        <v>0</v>
      </c>
      <c r="AL268" s="49">
        <v>0</v>
      </c>
      <c r="AM268" s="323">
        <v>0</v>
      </c>
      <c r="AN268" s="84">
        <v>0</v>
      </c>
      <c r="AO268" s="468">
        <v>0</v>
      </c>
      <c r="AP268" s="469">
        <v>0</v>
      </c>
      <c r="AQ268" s="51">
        <v>0</v>
      </c>
      <c r="AR268" s="52">
        <v>0</v>
      </c>
      <c r="AS268" s="49">
        <v>0</v>
      </c>
      <c r="AT268" s="52">
        <v>0</v>
      </c>
      <c r="AU268" s="51">
        <v>0</v>
      </c>
      <c r="AV268" s="52">
        <v>0</v>
      </c>
      <c r="AW268" s="51">
        <v>0</v>
      </c>
      <c r="AX268" s="52">
        <v>0</v>
      </c>
      <c r="AY268" s="56" t="str">
        <f t="shared" si="185"/>
        <v/>
      </c>
      <c r="AZ268" s="56"/>
      <c r="BA268" s="56"/>
      <c r="BB268" s="56"/>
      <c r="BC268" s="56"/>
      <c r="BD268" s="56"/>
      <c r="BE268" s="56"/>
      <c r="BF268" s="56"/>
      <c r="BG268" s="56"/>
      <c r="BH268" s="56"/>
      <c r="BI268" s="56"/>
      <c r="BJ268" s="56"/>
      <c r="BK268" s="56"/>
      <c r="BL268" s="56"/>
      <c r="BM268" s="56"/>
      <c r="BN268" s="56"/>
      <c r="BO268" s="56"/>
      <c r="CA268" s="18" t="str">
        <f t="shared" si="186"/>
        <v/>
      </c>
      <c r="CB268" s="18" t="str">
        <f t="shared" si="169"/>
        <v/>
      </c>
      <c r="CC268" s="18" t="str">
        <f t="shared" si="170"/>
        <v/>
      </c>
      <c r="CD268" s="18" t="str">
        <f t="shared" si="190"/>
        <v/>
      </c>
      <c r="CE268" s="18" t="str">
        <f t="shared" si="172"/>
        <v/>
      </c>
      <c r="CF268" s="18" t="str">
        <f t="shared" si="173"/>
        <v/>
      </c>
      <c r="CG268" s="18" t="str">
        <f t="shared" si="174"/>
        <v/>
      </c>
      <c r="CH268" s="18" t="str">
        <f t="shared" si="175"/>
        <v/>
      </c>
      <c r="CI268" s="18" t="str">
        <f t="shared" si="176"/>
        <v/>
      </c>
      <c r="CO268" s="458">
        <f t="shared" si="177"/>
        <v>0</v>
      </c>
      <c r="CP268" s="370">
        <f t="shared" si="178"/>
        <v>0</v>
      </c>
      <c r="CQ268" s="370">
        <f t="shared" si="179"/>
        <v>0</v>
      </c>
      <c r="CR268" s="370">
        <f t="shared" si="191"/>
        <v>0</v>
      </c>
      <c r="CS268" s="370">
        <f t="shared" si="191"/>
        <v>0</v>
      </c>
      <c r="CT268" s="370">
        <f t="shared" si="181"/>
        <v>0</v>
      </c>
      <c r="CU268" s="370">
        <f t="shared" si="182"/>
        <v>0</v>
      </c>
      <c r="CV268" s="370">
        <f t="shared" si="183"/>
        <v>0</v>
      </c>
      <c r="CW268" s="370">
        <f t="shared" si="184"/>
        <v>0</v>
      </c>
    </row>
    <row r="269" spans="1:101" x14ac:dyDescent="0.25">
      <c r="A269" s="3468"/>
      <c r="B269" s="377" t="s">
        <v>240</v>
      </c>
      <c r="C269" s="416">
        <f t="shared" si="188"/>
        <v>0</v>
      </c>
      <c r="D269" s="417">
        <f t="shared" si="189"/>
        <v>0</v>
      </c>
      <c r="E269" s="377">
        <f t="shared" si="189"/>
        <v>0</v>
      </c>
      <c r="F269" s="30"/>
      <c r="G269" s="37"/>
      <c r="H269" s="30"/>
      <c r="I269" s="37"/>
      <c r="J269" s="30"/>
      <c r="K269" s="37"/>
      <c r="L269" s="30"/>
      <c r="M269" s="37"/>
      <c r="N269" s="30"/>
      <c r="O269" s="37"/>
      <c r="P269" s="30"/>
      <c r="Q269" s="37"/>
      <c r="R269" s="30"/>
      <c r="S269" s="37"/>
      <c r="T269" s="30"/>
      <c r="U269" s="37"/>
      <c r="V269" s="30"/>
      <c r="W269" s="37"/>
      <c r="X269" s="30"/>
      <c r="Y269" s="37"/>
      <c r="Z269" s="30"/>
      <c r="AA269" s="37"/>
      <c r="AB269" s="30"/>
      <c r="AC269" s="37"/>
      <c r="AD269" s="30"/>
      <c r="AE269" s="37"/>
      <c r="AF269" s="30"/>
      <c r="AG269" s="37"/>
      <c r="AH269" s="30"/>
      <c r="AI269" s="37"/>
      <c r="AJ269" s="30"/>
      <c r="AK269" s="37"/>
      <c r="AL269" s="30"/>
      <c r="AM269" s="223"/>
      <c r="AN269" s="35"/>
      <c r="AO269" s="31"/>
      <c r="AP269" s="220"/>
      <c r="AQ269" s="31"/>
      <c r="AR269" s="37"/>
      <c r="AS269" s="30"/>
      <c r="AT269" s="37"/>
      <c r="AU269" s="31"/>
      <c r="AV269" s="37"/>
      <c r="AW269" s="31"/>
      <c r="AX269" s="37"/>
      <c r="AY269" s="56" t="str">
        <f t="shared" si="185"/>
        <v/>
      </c>
      <c r="AZ269" s="56"/>
      <c r="BA269" s="56"/>
      <c r="BB269" s="56"/>
      <c r="BC269" s="56"/>
      <c r="BD269" s="56"/>
      <c r="BE269" s="56"/>
      <c r="BF269" s="56"/>
      <c r="BG269" s="56"/>
      <c r="BH269" s="56"/>
      <c r="BI269" s="56"/>
      <c r="BJ269" s="56"/>
      <c r="BK269" s="56"/>
      <c r="BL269" s="56"/>
      <c r="BM269" s="56"/>
      <c r="BN269" s="56"/>
      <c r="BO269" s="56"/>
      <c r="CA269" s="18" t="str">
        <f t="shared" si="186"/>
        <v/>
      </c>
      <c r="CB269" s="18" t="str">
        <f>IF(AND(E269&gt;0,AQ269=""), "* No olvide digitar la variable Gestantes. Digite Cero si no tiene.",IF(AQ269&gt;E269,"  * La variable Gestantes No puede ser mayor al Total Mujeres.",""))</f>
        <v/>
      </c>
      <c r="CC269" s="18" t="str">
        <f t="shared" si="170"/>
        <v/>
      </c>
      <c r="CD269" s="18" t="str">
        <f t="shared" si="190"/>
        <v/>
      </c>
      <c r="CE269" s="18" t="str">
        <f t="shared" si="172"/>
        <v/>
      </c>
      <c r="CF269" s="18" t="str">
        <f t="shared" si="173"/>
        <v/>
      </c>
      <c r="CG269" s="18" t="str">
        <f t="shared" si="174"/>
        <v/>
      </c>
      <c r="CH269" s="18" t="str">
        <f t="shared" si="175"/>
        <v/>
      </c>
      <c r="CI269" s="18" t="str">
        <f t="shared" si="176"/>
        <v/>
      </c>
      <c r="CO269" s="458">
        <f t="shared" si="177"/>
        <v>0</v>
      </c>
      <c r="CP269" s="370">
        <f t="shared" si="178"/>
        <v>0</v>
      </c>
      <c r="CQ269" s="370">
        <f t="shared" si="179"/>
        <v>0</v>
      </c>
      <c r="CR269" s="370">
        <f t="shared" si="191"/>
        <v>0</v>
      </c>
      <c r="CS269" s="370">
        <f t="shared" si="191"/>
        <v>0</v>
      </c>
      <c r="CT269" s="370">
        <f t="shared" si="181"/>
        <v>0</v>
      </c>
      <c r="CU269" s="370">
        <f t="shared" si="182"/>
        <v>0</v>
      </c>
      <c r="CV269" s="370">
        <f t="shared" si="183"/>
        <v>0</v>
      </c>
      <c r="CW269" s="370">
        <f t="shared" si="184"/>
        <v>0</v>
      </c>
    </row>
    <row r="270" spans="1:101" ht="15" customHeight="1" x14ac:dyDescent="0.25">
      <c r="A270" s="3534" t="s">
        <v>277</v>
      </c>
      <c r="B270" s="1183" t="s">
        <v>242</v>
      </c>
      <c r="C270" s="1184">
        <f t="shared" si="188"/>
        <v>0</v>
      </c>
      <c r="D270" s="703">
        <f>SUM(F270+H270+J270+L270+N270)</f>
        <v>0</v>
      </c>
      <c r="E270" s="1183">
        <f>SUM(G270+I270+K270+M270+O270)</f>
        <v>0</v>
      </c>
      <c r="F270" s="1151"/>
      <c r="G270" s="1152"/>
      <c r="H270" s="1151"/>
      <c r="I270" s="1152"/>
      <c r="J270" s="1151"/>
      <c r="K270" s="1152"/>
      <c r="L270" s="1151"/>
      <c r="M270" s="1152"/>
      <c r="N270" s="1151"/>
      <c r="O270" s="1152"/>
      <c r="P270" s="1196"/>
      <c r="Q270" s="418"/>
      <c r="R270" s="418"/>
      <c r="S270" s="418"/>
      <c r="T270" s="418"/>
      <c r="U270" s="418"/>
      <c r="V270" s="418"/>
      <c r="W270" s="418"/>
      <c r="X270" s="418"/>
      <c r="Y270" s="418"/>
      <c r="Z270" s="418"/>
      <c r="AA270" s="418"/>
      <c r="AB270" s="418"/>
      <c r="AC270" s="418"/>
      <c r="AD270" s="418"/>
      <c r="AE270" s="418"/>
      <c r="AF270" s="418"/>
      <c r="AG270" s="418"/>
      <c r="AH270" s="418"/>
      <c r="AI270" s="418"/>
      <c r="AJ270" s="418"/>
      <c r="AK270" s="418"/>
      <c r="AL270" s="418"/>
      <c r="AM270" s="419"/>
      <c r="AN270" s="1154"/>
      <c r="AO270" s="1198"/>
      <c r="AP270" s="1155"/>
      <c r="AQ270" s="1198"/>
      <c r="AR270" s="420"/>
      <c r="AS270" s="1151"/>
      <c r="AT270" s="1152"/>
      <c r="AU270" s="1198"/>
      <c r="AV270" s="1152"/>
      <c r="AW270" s="1198"/>
      <c r="AX270" s="1152"/>
      <c r="AY270" s="56" t="str">
        <f t="shared" si="185"/>
        <v/>
      </c>
      <c r="AZ270" s="56"/>
      <c r="BA270" s="56"/>
      <c r="BB270" s="56"/>
      <c r="BC270" s="56"/>
      <c r="BD270" s="56"/>
      <c r="BE270" s="56"/>
      <c r="BF270" s="56"/>
      <c r="BG270" s="56"/>
      <c r="BH270" s="56"/>
      <c r="BI270" s="56"/>
      <c r="BJ270" s="56"/>
      <c r="BK270" s="56"/>
      <c r="BL270" s="56"/>
      <c r="BM270" s="56"/>
      <c r="BN270" s="56"/>
      <c r="BO270" s="56"/>
      <c r="CA270" s="18" t="str">
        <f t="shared" si="186"/>
        <v/>
      </c>
      <c r="CB270" s="18" t="str">
        <f t="shared" ref="CB270:CB272" si="192">IF(AND(E270&gt;0,AQ270=""), "* No olvide digitar la variable Gestantes. Digite Cero si no tiene.",IF(AQ270&gt;E270,"  * La variable Gestantes No puede ser mayor al Total Mujeres.",""))</f>
        <v/>
      </c>
      <c r="CC270" s="470"/>
      <c r="CD270" s="18" t="str">
        <f t="shared" si="190"/>
        <v/>
      </c>
      <c r="CE270" s="18" t="str">
        <f t="shared" si="172"/>
        <v/>
      </c>
      <c r="CF270" s="18" t="str">
        <f t="shared" si="173"/>
        <v/>
      </c>
      <c r="CG270" s="18" t="str">
        <f t="shared" si="174"/>
        <v/>
      </c>
      <c r="CH270" s="18" t="str">
        <f t="shared" si="175"/>
        <v/>
      </c>
      <c r="CI270" s="18" t="str">
        <f t="shared" si="176"/>
        <v/>
      </c>
      <c r="CO270" s="458">
        <f t="shared" si="177"/>
        <v>0</v>
      </c>
      <c r="CP270" s="370">
        <f t="shared" si="178"/>
        <v>0</v>
      </c>
      <c r="CQ270" s="169"/>
      <c r="CR270" s="370">
        <f t="shared" si="191"/>
        <v>0</v>
      </c>
      <c r="CS270" s="370">
        <f t="shared" si="191"/>
        <v>0</v>
      </c>
      <c r="CT270" s="370">
        <f t="shared" si="181"/>
        <v>0</v>
      </c>
      <c r="CU270" s="370">
        <f t="shared" si="182"/>
        <v>0</v>
      </c>
      <c r="CV270" s="370">
        <f t="shared" si="183"/>
        <v>0</v>
      </c>
      <c r="CW270" s="370">
        <f t="shared" si="184"/>
        <v>0</v>
      </c>
    </row>
    <row r="271" spans="1:101" ht="22.5" x14ac:dyDescent="0.25">
      <c r="A271" s="3307"/>
      <c r="B271" s="396" t="s">
        <v>243</v>
      </c>
      <c r="C271" s="397">
        <f t="shared" si="188"/>
        <v>0</v>
      </c>
      <c r="D271" s="398">
        <f t="shared" ref="D271:E273" si="193">SUM(F271+H271+J271+L271+N271)</f>
        <v>0</v>
      </c>
      <c r="E271" s="396">
        <f t="shared" si="193"/>
        <v>0</v>
      </c>
      <c r="F271" s="22"/>
      <c r="G271" s="28"/>
      <c r="H271" s="22"/>
      <c r="I271" s="28"/>
      <c r="J271" s="22"/>
      <c r="K271" s="28"/>
      <c r="L271" s="22"/>
      <c r="M271" s="28"/>
      <c r="N271" s="22"/>
      <c r="O271" s="28"/>
      <c r="P271" s="706"/>
      <c r="Q271" s="422"/>
      <c r="R271" s="422"/>
      <c r="S271" s="422"/>
      <c r="T271" s="422"/>
      <c r="U271" s="422"/>
      <c r="V271" s="422"/>
      <c r="W271" s="422"/>
      <c r="X271" s="422"/>
      <c r="Y271" s="422"/>
      <c r="Z271" s="422"/>
      <c r="AA271" s="422"/>
      <c r="AB271" s="422"/>
      <c r="AC271" s="422"/>
      <c r="AD271" s="422"/>
      <c r="AE271" s="422"/>
      <c r="AF271" s="422"/>
      <c r="AG271" s="422"/>
      <c r="AH271" s="422"/>
      <c r="AI271" s="422"/>
      <c r="AJ271" s="422"/>
      <c r="AK271" s="422"/>
      <c r="AL271" s="422"/>
      <c r="AM271" s="423"/>
      <c r="AN271" s="105"/>
      <c r="AO271" s="47"/>
      <c r="AP271" s="286"/>
      <c r="AQ271" s="23"/>
      <c r="AR271" s="424"/>
      <c r="AS271" s="22"/>
      <c r="AT271" s="28"/>
      <c r="AU271" s="23"/>
      <c r="AV271" s="28"/>
      <c r="AW271" s="23"/>
      <c r="AX271" s="28"/>
      <c r="AY271" s="56" t="str">
        <f t="shared" si="185"/>
        <v/>
      </c>
      <c r="AZ271" s="56"/>
      <c r="BA271" s="56"/>
      <c r="BB271" s="56"/>
      <c r="BC271" s="56"/>
      <c r="BD271" s="56"/>
      <c r="BE271" s="56"/>
      <c r="BF271" s="56"/>
      <c r="BG271" s="56"/>
      <c r="BH271" s="56"/>
      <c r="BI271" s="56"/>
      <c r="BJ271" s="56"/>
      <c r="BK271" s="56"/>
      <c r="BL271" s="56"/>
      <c r="BM271" s="56"/>
      <c r="BN271" s="56"/>
      <c r="BO271" s="56"/>
      <c r="CA271" s="18" t="str">
        <f t="shared" si="186"/>
        <v/>
      </c>
      <c r="CB271" s="18" t="str">
        <f t="shared" si="192"/>
        <v/>
      </c>
      <c r="CC271" s="470"/>
      <c r="CD271" s="18" t="str">
        <f t="shared" si="190"/>
        <v/>
      </c>
      <c r="CE271" s="18" t="str">
        <f t="shared" si="172"/>
        <v/>
      </c>
      <c r="CF271" s="18" t="str">
        <f t="shared" si="173"/>
        <v/>
      </c>
      <c r="CG271" s="18" t="str">
        <f t="shared" si="174"/>
        <v/>
      </c>
      <c r="CH271" s="18" t="str">
        <f t="shared" si="175"/>
        <v/>
      </c>
      <c r="CI271" s="18" t="str">
        <f t="shared" si="176"/>
        <v/>
      </c>
      <c r="CO271" s="458">
        <f t="shared" si="177"/>
        <v>0</v>
      </c>
      <c r="CP271" s="370">
        <f t="shared" si="178"/>
        <v>0</v>
      </c>
      <c r="CQ271" s="169"/>
      <c r="CR271" s="370">
        <f t="shared" si="191"/>
        <v>0</v>
      </c>
      <c r="CS271" s="370">
        <f t="shared" si="191"/>
        <v>0</v>
      </c>
      <c r="CT271" s="370">
        <f t="shared" si="181"/>
        <v>0</v>
      </c>
      <c r="CU271" s="370">
        <f t="shared" si="182"/>
        <v>0</v>
      </c>
      <c r="CV271" s="370">
        <f t="shared" si="183"/>
        <v>0</v>
      </c>
      <c r="CW271" s="370">
        <f t="shared" si="184"/>
        <v>0</v>
      </c>
    </row>
    <row r="272" spans="1:101" ht="22.5" x14ac:dyDescent="0.25">
      <c r="A272" s="3307"/>
      <c r="B272" s="396" t="s">
        <v>244</v>
      </c>
      <c r="C272" s="397">
        <f t="shared" si="188"/>
        <v>0</v>
      </c>
      <c r="D272" s="398">
        <f t="shared" si="193"/>
        <v>0</v>
      </c>
      <c r="E272" s="396">
        <f t="shared" si="193"/>
        <v>0</v>
      </c>
      <c r="F272" s="22"/>
      <c r="G272" s="28"/>
      <c r="H272" s="22"/>
      <c r="I272" s="28"/>
      <c r="J272" s="22"/>
      <c r="K272" s="28"/>
      <c r="L272" s="22"/>
      <c r="M272" s="28"/>
      <c r="N272" s="22"/>
      <c r="O272" s="28"/>
      <c r="P272" s="706"/>
      <c r="Q272" s="422"/>
      <c r="R272" s="422"/>
      <c r="S272" s="422"/>
      <c r="T272" s="422"/>
      <c r="U272" s="422"/>
      <c r="V272" s="422"/>
      <c r="W272" s="422"/>
      <c r="X272" s="422"/>
      <c r="Y272" s="422"/>
      <c r="Z272" s="422"/>
      <c r="AA272" s="422"/>
      <c r="AB272" s="422"/>
      <c r="AC272" s="422"/>
      <c r="AD272" s="422"/>
      <c r="AE272" s="422"/>
      <c r="AF272" s="422"/>
      <c r="AG272" s="422"/>
      <c r="AH272" s="422"/>
      <c r="AI272" s="422"/>
      <c r="AJ272" s="422"/>
      <c r="AK272" s="422"/>
      <c r="AL272" s="422"/>
      <c r="AM272" s="423"/>
      <c r="AN272" s="105"/>
      <c r="AO272" s="47"/>
      <c r="AP272" s="286"/>
      <c r="AQ272" s="23"/>
      <c r="AR272" s="424"/>
      <c r="AS272" s="22"/>
      <c r="AT272" s="28"/>
      <c r="AU272" s="23"/>
      <c r="AV272" s="28"/>
      <c r="AW272" s="23"/>
      <c r="AX272" s="28"/>
      <c r="AY272" s="56" t="str">
        <f>CA272&amp;CB272&amp;CC272&amp;CD272&amp;CE272&amp;CF272&amp;CG272&amp;CH272&amp;CI272</f>
        <v/>
      </c>
      <c r="AZ272" s="56"/>
      <c r="BA272" s="56"/>
      <c r="BB272" s="56"/>
      <c r="BC272" s="56"/>
      <c r="BD272" s="56"/>
      <c r="BE272" s="56"/>
      <c r="BF272" s="56"/>
      <c r="BG272" s="56"/>
      <c r="BH272" s="56"/>
      <c r="BI272" s="56"/>
      <c r="BJ272" s="56"/>
      <c r="BK272" s="56"/>
      <c r="BL272" s="56"/>
      <c r="BM272" s="56"/>
      <c r="BN272" s="56"/>
      <c r="BO272" s="56"/>
      <c r="CA272" s="18" t="str">
        <f t="shared" si="186"/>
        <v/>
      </c>
      <c r="CB272" s="18" t="str">
        <f t="shared" si="192"/>
        <v/>
      </c>
      <c r="CC272" s="470"/>
      <c r="CD272" s="18" t="str">
        <f t="shared" si="190"/>
        <v/>
      </c>
      <c r="CE272" s="18" t="str">
        <f t="shared" si="172"/>
        <v/>
      </c>
      <c r="CF272" s="18" t="str">
        <f t="shared" si="173"/>
        <v/>
      </c>
      <c r="CG272" s="18" t="str">
        <f t="shared" si="174"/>
        <v/>
      </c>
      <c r="CH272" s="18" t="str">
        <f t="shared" si="175"/>
        <v/>
      </c>
      <c r="CI272" s="18" t="str">
        <f t="shared" si="176"/>
        <v/>
      </c>
      <c r="CO272" s="458">
        <f t="shared" si="177"/>
        <v>0</v>
      </c>
      <c r="CP272" s="370">
        <f t="shared" si="178"/>
        <v>0</v>
      </c>
      <c r="CQ272" s="169"/>
      <c r="CR272" s="370">
        <f t="shared" si="191"/>
        <v>0</v>
      </c>
      <c r="CS272" s="370">
        <f t="shared" si="191"/>
        <v>0</v>
      </c>
      <c r="CT272" s="370">
        <f t="shared" si="181"/>
        <v>0</v>
      </c>
      <c r="CU272" s="370">
        <f t="shared" si="182"/>
        <v>0</v>
      </c>
      <c r="CV272" s="370">
        <f t="shared" si="183"/>
        <v>0</v>
      </c>
      <c r="CW272" s="370">
        <f t="shared" si="184"/>
        <v>0</v>
      </c>
    </row>
    <row r="273" spans="1:101" ht="33" x14ac:dyDescent="0.25">
      <c r="A273" s="3468"/>
      <c r="B273" s="377" t="s">
        <v>245</v>
      </c>
      <c r="C273" s="416">
        <f t="shared" si="188"/>
        <v>0</v>
      </c>
      <c r="D273" s="417">
        <f t="shared" si="193"/>
        <v>0</v>
      </c>
      <c r="E273" s="377">
        <f t="shared" si="193"/>
        <v>0</v>
      </c>
      <c r="F273" s="30"/>
      <c r="G273" s="37"/>
      <c r="H273" s="30"/>
      <c r="I273" s="37"/>
      <c r="J273" s="30"/>
      <c r="K273" s="37"/>
      <c r="L273" s="30"/>
      <c r="M273" s="37"/>
      <c r="N273" s="30"/>
      <c r="O273" s="37"/>
      <c r="P273" s="1068"/>
      <c r="Q273" s="653"/>
      <c r="R273" s="653"/>
      <c r="S273" s="653"/>
      <c r="T273" s="653"/>
      <c r="U273" s="653"/>
      <c r="V273" s="653"/>
      <c r="W273" s="653"/>
      <c r="X273" s="653"/>
      <c r="Y273" s="653"/>
      <c r="Z273" s="653"/>
      <c r="AA273" s="653"/>
      <c r="AB273" s="653"/>
      <c r="AC273" s="653"/>
      <c r="AD273" s="653"/>
      <c r="AE273" s="653"/>
      <c r="AF273" s="653"/>
      <c r="AG273" s="653"/>
      <c r="AH273" s="653"/>
      <c r="AI273" s="653"/>
      <c r="AJ273" s="653"/>
      <c r="AK273" s="653"/>
      <c r="AL273" s="653"/>
      <c r="AM273" s="1069"/>
      <c r="AN273" s="105"/>
      <c r="AO273" s="47"/>
      <c r="AP273" s="34"/>
      <c r="AQ273" s="31"/>
      <c r="AR273" s="1063"/>
      <c r="AS273" s="30"/>
      <c r="AT273" s="37"/>
      <c r="AU273" s="31"/>
      <c r="AV273" s="37"/>
      <c r="AW273" s="31"/>
      <c r="AX273" s="37"/>
      <c r="AY273" s="56" t="str">
        <f t="shared" si="185"/>
        <v/>
      </c>
      <c r="AZ273" s="56"/>
      <c r="BA273" s="56"/>
      <c r="BB273" s="56"/>
      <c r="BC273" s="56"/>
      <c r="BD273" s="56"/>
      <c r="BE273" s="56"/>
      <c r="BF273" s="56"/>
      <c r="BG273" s="56"/>
      <c r="BH273" s="56"/>
      <c r="BI273" s="56"/>
      <c r="BJ273" s="56"/>
      <c r="BK273" s="56"/>
      <c r="BL273" s="56"/>
      <c r="BM273" s="56"/>
      <c r="BN273" s="56"/>
      <c r="BO273" s="56"/>
      <c r="CA273" s="18" t="str">
        <f t="shared" si="186"/>
        <v/>
      </c>
      <c r="CB273" s="18" t="str">
        <f>IF(AND(E273&gt;0,AQ273=""), "* No olvide digitar la variable Gestantes. Digite Cero si no tiene.",IF(AQ273&gt;E273,"  * La variable Gestantes No puede ser mayor al Total Mujeres.",""))</f>
        <v/>
      </c>
      <c r="CC273" s="470"/>
      <c r="CD273" s="18" t="str">
        <f t="shared" si="190"/>
        <v/>
      </c>
      <c r="CE273" s="18" t="str">
        <f t="shared" si="172"/>
        <v/>
      </c>
      <c r="CF273" s="18" t="str">
        <f t="shared" si="173"/>
        <v/>
      </c>
      <c r="CG273" s="18" t="str">
        <f t="shared" si="174"/>
        <v/>
      </c>
      <c r="CH273" s="18" t="str">
        <f t="shared" si="175"/>
        <v/>
      </c>
      <c r="CI273" s="18" t="str">
        <f t="shared" si="176"/>
        <v/>
      </c>
      <c r="CO273" s="458">
        <f t="shared" si="177"/>
        <v>0</v>
      </c>
      <c r="CP273" s="370">
        <f t="shared" si="178"/>
        <v>0</v>
      </c>
      <c r="CQ273" s="169"/>
      <c r="CR273" s="370">
        <f t="shared" si="191"/>
        <v>0</v>
      </c>
      <c r="CS273" s="370">
        <f t="shared" si="191"/>
        <v>0</v>
      </c>
      <c r="CT273" s="370">
        <f t="shared" si="181"/>
        <v>0</v>
      </c>
      <c r="CU273" s="370">
        <f t="shared" si="182"/>
        <v>0</v>
      </c>
      <c r="CV273" s="370">
        <f t="shared" si="183"/>
        <v>0</v>
      </c>
      <c r="CW273" s="370">
        <f t="shared" si="184"/>
        <v>0</v>
      </c>
    </row>
    <row r="274" spans="1:101" ht="15" customHeight="1" x14ac:dyDescent="0.25">
      <c r="A274" s="3534" t="s">
        <v>278</v>
      </c>
      <c r="B274" s="1197" t="s">
        <v>247</v>
      </c>
      <c r="C274" s="378">
        <f t="shared" si="188"/>
        <v>0</v>
      </c>
      <c r="D274" s="379">
        <f t="shared" ref="D274:E292" si="194">SUM(F274+H274+J274+L274+N274+P274+R274+T274+V274+X274+Z274+AB274+AD274+AF274+AH274+AJ274+AL274)</f>
        <v>0</v>
      </c>
      <c r="E274" s="380">
        <f>SUM(G274+I274+K274+M274+O274+Q274+S274+U274+W274+Y274+AA274+AC274+AE274+AG274+AI274+AK274+AM274)</f>
        <v>0</v>
      </c>
      <c r="F274" s="45"/>
      <c r="G274" s="48"/>
      <c r="H274" s="45"/>
      <c r="I274" s="48"/>
      <c r="J274" s="45"/>
      <c r="K274" s="48"/>
      <c r="L274" s="45"/>
      <c r="M274" s="48"/>
      <c r="N274" s="45"/>
      <c r="O274" s="48"/>
      <c r="P274" s="45"/>
      <c r="Q274" s="48"/>
      <c r="R274" s="45"/>
      <c r="S274" s="48"/>
      <c r="T274" s="45"/>
      <c r="U274" s="48"/>
      <c r="V274" s="45"/>
      <c r="W274" s="48"/>
      <c r="X274" s="45"/>
      <c r="Y274" s="48"/>
      <c r="Z274" s="45"/>
      <c r="AA274" s="48"/>
      <c r="AB274" s="45"/>
      <c r="AC274" s="48"/>
      <c r="AD274" s="45"/>
      <c r="AE274" s="48"/>
      <c r="AF274" s="45"/>
      <c r="AG274" s="48"/>
      <c r="AH274" s="45"/>
      <c r="AI274" s="48"/>
      <c r="AJ274" s="45"/>
      <c r="AK274" s="48"/>
      <c r="AL274" s="45"/>
      <c r="AM274" s="701"/>
      <c r="AN274" s="1198"/>
      <c r="AO274" s="699"/>
      <c r="AP274" s="701"/>
      <c r="AQ274" s="47"/>
      <c r="AR274" s="48"/>
      <c r="AS274" s="1151"/>
      <c r="AT274" s="28"/>
      <c r="AU274" s="23"/>
      <c r="AV274" s="28"/>
      <c r="AW274" s="23"/>
      <c r="AX274" s="28"/>
      <c r="AY274" s="56" t="str">
        <f t="shared" si="185"/>
        <v/>
      </c>
      <c r="AZ274" s="56"/>
      <c r="BA274" s="56"/>
      <c r="BB274" s="56"/>
      <c r="BC274" s="56"/>
      <c r="BD274" s="56"/>
      <c r="BE274" s="56"/>
      <c r="BF274" s="56"/>
      <c r="BG274" s="56"/>
      <c r="BH274" s="56"/>
      <c r="BI274" s="56"/>
      <c r="BJ274" s="56"/>
      <c r="BK274" s="56"/>
      <c r="BL274" s="56"/>
      <c r="BM274" s="56"/>
      <c r="BN274" s="56"/>
      <c r="BO274" s="56"/>
      <c r="CA274" s="18" t="str">
        <f t="shared" si="186"/>
        <v/>
      </c>
      <c r="CB274" s="18" t="str">
        <f t="shared" ref="CB274:CB278" si="195">IF(AND(E274&gt;0,AQ274=""), "* No olvide digitar la variable Gestantes. Digite Cero si no tiene.",IF(AQ274&gt;E274,"  * La variable Gestantes No puede ser mayor al Total Mujeres.",""))</f>
        <v/>
      </c>
      <c r="CC274" s="18" t="str">
        <f t="shared" si="170"/>
        <v/>
      </c>
      <c r="CD274" s="18" t="str">
        <f t="shared" si="190"/>
        <v/>
      </c>
      <c r="CE274" s="18" t="str">
        <f t="shared" si="172"/>
        <v/>
      </c>
      <c r="CF274" s="18" t="str">
        <f t="shared" si="173"/>
        <v/>
      </c>
      <c r="CG274" s="18" t="str">
        <f t="shared" si="174"/>
        <v/>
      </c>
      <c r="CH274" s="18" t="str">
        <f t="shared" si="175"/>
        <v/>
      </c>
      <c r="CI274" s="18" t="str">
        <f t="shared" si="176"/>
        <v/>
      </c>
      <c r="CO274" s="458">
        <f t="shared" si="177"/>
        <v>0</v>
      </c>
      <c r="CP274" s="370">
        <f t="shared" si="178"/>
        <v>0</v>
      </c>
      <c r="CQ274" s="370">
        <f>IF(AND(E274&gt;0,AR274=""),1,IF(AR274&gt;E274,1,0))</f>
        <v>0</v>
      </c>
      <c r="CR274" s="370">
        <f t="shared" si="191"/>
        <v>0</v>
      </c>
      <c r="CS274" s="370">
        <f t="shared" si="191"/>
        <v>0</v>
      </c>
      <c r="CT274" s="370">
        <f t="shared" si="181"/>
        <v>0</v>
      </c>
      <c r="CU274" s="370">
        <f t="shared" si="182"/>
        <v>0</v>
      </c>
      <c r="CV274" s="370">
        <f t="shared" si="183"/>
        <v>0</v>
      </c>
      <c r="CW274" s="370">
        <f t="shared" si="184"/>
        <v>0</v>
      </c>
    </row>
    <row r="275" spans="1:101" x14ac:dyDescent="0.25">
      <c r="A275" s="3307"/>
      <c r="B275" s="429" t="s">
        <v>248</v>
      </c>
      <c r="C275" s="397">
        <f t="shared" si="188"/>
        <v>0</v>
      </c>
      <c r="D275" s="398">
        <f t="shared" si="194"/>
        <v>0</v>
      </c>
      <c r="E275" s="396">
        <f t="shared" si="194"/>
        <v>0</v>
      </c>
      <c r="F275" s="22"/>
      <c r="G275" s="28"/>
      <c r="H275" s="22"/>
      <c r="I275" s="28"/>
      <c r="J275" s="22"/>
      <c r="K275" s="28"/>
      <c r="L275" s="22"/>
      <c r="M275" s="28"/>
      <c r="N275" s="22"/>
      <c r="O275" s="28"/>
      <c r="P275" s="22"/>
      <c r="Q275" s="28"/>
      <c r="R275" s="22"/>
      <c r="S275" s="28"/>
      <c r="T275" s="22"/>
      <c r="U275" s="28"/>
      <c r="V275" s="22"/>
      <c r="W275" s="28"/>
      <c r="X275" s="22"/>
      <c r="Y275" s="28"/>
      <c r="Z275" s="22"/>
      <c r="AA275" s="28"/>
      <c r="AB275" s="22"/>
      <c r="AC275" s="28"/>
      <c r="AD275" s="22"/>
      <c r="AE275" s="28"/>
      <c r="AF275" s="22"/>
      <c r="AG275" s="28"/>
      <c r="AH275" s="22"/>
      <c r="AI275" s="28"/>
      <c r="AJ275" s="22"/>
      <c r="AK275" s="28"/>
      <c r="AL275" s="22"/>
      <c r="AM275" s="26"/>
      <c r="AN275" s="23"/>
      <c r="AO275" s="24"/>
      <c r="AP275" s="26"/>
      <c r="AQ275" s="23"/>
      <c r="AR275" s="28"/>
      <c r="AS275" s="22"/>
      <c r="AT275" s="28"/>
      <c r="AU275" s="23"/>
      <c r="AV275" s="28"/>
      <c r="AW275" s="23"/>
      <c r="AX275" s="28"/>
      <c r="AY275" s="56" t="str">
        <f t="shared" si="185"/>
        <v/>
      </c>
      <c r="AZ275" s="56"/>
      <c r="BA275" s="56"/>
      <c r="BB275" s="56"/>
      <c r="BC275" s="56"/>
      <c r="BD275" s="56"/>
      <c r="BE275" s="56"/>
      <c r="BF275" s="56"/>
      <c r="BG275" s="56"/>
      <c r="BH275" s="56"/>
      <c r="BI275" s="56"/>
      <c r="BJ275" s="56"/>
      <c r="BK275" s="56"/>
      <c r="BL275" s="56"/>
      <c r="BM275" s="56"/>
      <c r="BN275" s="56"/>
      <c r="BO275" s="56"/>
      <c r="CA275" s="18" t="str">
        <f t="shared" si="186"/>
        <v/>
      </c>
      <c r="CB275" s="18" t="str">
        <f t="shared" si="195"/>
        <v/>
      </c>
      <c r="CC275" s="18" t="str">
        <f t="shared" si="170"/>
        <v/>
      </c>
      <c r="CD275" s="18" t="str">
        <f t="shared" si="190"/>
        <v/>
      </c>
      <c r="CE275" s="18" t="str">
        <f t="shared" si="172"/>
        <v/>
      </c>
      <c r="CF275" s="18" t="str">
        <f t="shared" si="173"/>
        <v/>
      </c>
      <c r="CG275" s="18" t="str">
        <f t="shared" si="174"/>
        <v/>
      </c>
      <c r="CH275" s="18" t="str">
        <f t="shared" si="175"/>
        <v/>
      </c>
      <c r="CI275" s="18" t="str">
        <f t="shared" si="176"/>
        <v/>
      </c>
      <c r="CO275" s="458">
        <f t="shared" si="177"/>
        <v>0</v>
      </c>
      <c r="CP275" s="370">
        <f t="shared" si="178"/>
        <v>0</v>
      </c>
      <c r="CQ275" s="370">
        <f>IF(AND(E275&gt;0,AR275=""),1,IF(AR275&gt;E275,1,0))</f>
        <v>0</v>
      </c>
      <c r="CR275" s="370">
        <f t="shared" si="191"/>
        <v>0</v>
      </c>
      <c r="CS275" s="370">
        <f t="shared" si="191"/>
        <v>0</v>
      </c>
      <c r="CT275" s="370">
        <f t="shared" si="181"/>
        <v>0</v>
      </c>
      <c r="CU275" s="370">
        <f t="shared" si="182"/>
        <v>0</v>
      </c>
      <c r="CV275" s="370">
        <f t="shared" si="183"/>
        <v>0</v>
      </c>
      <c r="CW275" s="370">
        <f t="shared" si="184"/>
        <v>0</v>
      </c>
    </row>
    <row r="276" spans="1:101" x14ac:dyDescent="0.25">
      <c r="A276" s="3307"/>
      <c r="B276" s="401" t="s">
        <v>249</v>
      </c>
      <c r="C276" s="397">
        <f t="shared" si="188"/>
        <v>0</v>
      </c>
      <c r="D276" s="398">
        <f t="shared" si="194"/>
        <v>0</v>
      </c>
      <c r="E276" s="396">
        <f t="shared" si="194"/>
        <v>0</v>
      </c>
      <c r="F276" s="22"/>
      <c r="G276" s="28"/>
      <c r="H276" s="22"/>
      <c r="I276" s="28"/>
      <c r="J276" s="22"/>
      <c r="K276" s="28"/>
      <c r="L276" s="22"/>
      <c r="M276" s="28"/>
      <c r="N276" s="22"/>
      <c r="O276" s="28"/>
      <c r="P276" s="22"/>
      <c r="Q276" s="28"/>
      <c r="R276" s="22"/>
      <c r="S276" s="28"/>
      <c r="T276" s="22"/>
      <c r="U276" s="28"/>
      <c r="V276" s="22"/>
      <c r="W276" s="28"/>
      <c r="X276" s="22"/>
      <c r="Y276" s="28"/>
      <c r="Z276" s="22"/>
      <c r="AA276" s="28"/>
      <c r="AB276" s="22"/>
      <c r="AC276" s="28"/>
      <c r="AD276" s="22"/>
      <c r="AE276" s="28"/>
      <c r="AF276" s="22"/>
      <c r="AG276" s="28"/>
      <c r="AH276" s="22"/>
      <c r="AI276" s="28"/>
      <c r="AJ276" s="22"/>
      <c r="AK276" s="28"/>
      <c r="AL276" s="22"/>
      <c r="AM276" s="26"/>
      <c r="AN276" s="23"/>
      <c r="AO276" s="24"/>
      <c r="AP276" s="26"/>
      <c r="AQ276" s="23"/>
      <c r="AR276" s="28"/>
      <c r="AS276" s="22"/>
      <c r="AT276" s="28"/>
      <c r="AU276" s="23"/>
      <c r="AV276" s="28"/>
      <c r="AW276" s="23"/>
      <c r="AX276" s="28"/>
      <c r="AY276" s="56" t="str">
        <f t="shared" si="185"/>
        <v/>
      </c>
      <c r="AZ276" s="56"/>
      <c r="BA276" s="56"/>
      <c r="BB276" s="56"/>
      <c r="BC276" s="56"/>
      <c r="BD276" s="56"/>
      <c r="BE276" s="56"/>
      <c r="BF276" s="56"/>
      <c r="BG276" s="56"/>
      <c r="BH276" s="56"/>
      <c r="BI276" s="56"/>
      <c r="BJ276" s="56"/>
      <c r="BK276" s="56"/>
      <c r="BL276" s="56"/>
      <c r="BM276" s="56"/>
      <c r="BN276" s="56"/>
      <c r="BO276" s="56"/>
      <c r="CA276" s="18" t="str">
        <f t="shared" si="186"/>
        <v/>
      </c>
      <c r="CB276" s="18" t="str">
        <f t="shared" si="195"/>
        <v/>
      </c>
      <c r="CC276" s="18" t="str">
        <f t="shared" si="170"/>
        <v/>
      </c>
      <c r="CD276" s="18" t="str">
        <f t="shared" si="190"/>
        <v/>
      </c>
      <c r="CE276" s="18" t="str">
        <f t="shared" si="172"/>
        <v/>
      </c>
      <c r="CF276" s="18" t="str">
        <f t="shared" si="173"/>
        <v/>
      </c>
      <c r="CG276" s="18" t="str">
        <f t="shared" si="174"/>
        <v/>
      </c>
      <c r="CH276" s="18" t="str">
        <f t="shared" si="175"/>
        <v/>
      </c>
      <c r="CI276" s="18" t="str">
        <f t="shared" si="176"/>
        <v/>
      </c>
      <c r="CO276" s="458">
        <f t="shared" si="177"/>
        <v>0</v>
      </c>
      <c r="CP276" s="370">
        <f t="shared" si="178"/>
        <v>0</v>
      </c>
      <c r="CQ276" s="370">
        <f>IF(AND(E276&gt;0,AR276=""),1,IF(AR276&gt;E276,1,0))</f>
        <v>0</v>
      </c>
      <c r="CR276" s="370">
        <f t="shared" si="191"/>
        <v>0</v>
      </c>
      <c r="CS276" s="370">
        <f t="shared" si="191"/>
        <v>0</v>
      </c>
      <c r="CT276" s="370">
        <f t="shared" si="181"/>
        <v>0</v>
      </c>
      <c r="CU276" s="370">
        <f t="shared" si="182"/>
        <v>0</v>
      </c>
      <c r="CV276" s="370">
        <f t="shared" si="183"/>
        <v>0</v>
      </c>
      <c r="CW276" s="370">
        <f t="shared" si="184"/>
        <v>0</v>
      </c>
    </row>
    <row r="277" spans="1:101" x14ac:dyDescent="0.25">
      <c r="A277" s="3307"/>
      <c r="B277" s="401" t="s">
        <v>250</v>
      </c>
      <c r="C277" s="378">
        <f t="shared" si="188"/>
        <v>0</v>
      </c>
      <c r="D277" s="379">
        <f t="shared" si="194"/>
        <v>0</v>
      </c>
      <c r="E277" s="380">
        <f t="shared" si="194"/>
        <v>0</v>
      </c>
      <c r="F277" s="22"/>
      <c r="G277" s="28"/>
      <c r="H277" s="22"/>
      <c r="I277" s="28"/>
      <c r="J277" s="22"/>
      <c r="K277" s="28"/>
      <c r="L277" s="22"/>
      <c r="M277" s="28"/>
      <c r="N277" s="22"/>
      <c r="O277" s="28"/>
      <c r="P277" s="22"/>
      <c r="Q277" s="28"/>
      <c r="R277" s="22"/>
      <c r="S277" s="28"/>
      <c r="T277" s="22"/>
      <c r="U277" s="28"/>
      <c r="V277" s="22"/>
      <c r="W277" s="28"/>
      <c r="X277" s="22"/>
      <c r="Y277" s="28"/>
      <c r="Z277" s="22"/>
      <c r="AA277" s="28"/>
      <c r="AB277" s="22"/>
      <c r="AC277" s="28"/>
      <c r="AD277" s="22"/>
      <c r="AE277" s="28"/>
      <c r="AF277" s="22"/>
      <c r="AG277" s="28"/>
      <c r="AH277" s="22"/>
      <c r="AI277" s="28"/>
      <c r="AJ277" s="22"/>
      <c r="AK277" s="28"/>
      <c r="AL277" s="22"/>
      <c r="AM277" s="26"/>
      <c r="AN277" s="23"/>
      <c r="AO277" s="24"/>
      <c r="AP277" s="26"/>
      <c r="AQ277" s="23"/>
      <c r="AR277" s="28"/>
      <c r="AS277" s="22"/>
      <c r="AT277" s="28"/>
      <c r="AU277" s="23"/>
      <c r="AV277" s="28"/>
      <c r="AW277" s="23"/>
      <c r="AX277" s="28"/>
      <c r="AY277" s="56" t="str">
        <f t="shared" si="185"/>
        <v/>
      </c>
      <c r="AZ277" s="56"/>
      <c r="BA277" s="56"/>
      <c r="BB277" s="56"/>
      <c r="BC277" s="56"/>
      <c r="BD277" s="56"/>
      <c r="BE277" s="56"/>
      <c r="BF277" s="56"/>
      <c r="BG277" s="56"/>
      <c r="BH277" s="56"/>
      <c r="BI277" s="56"/>
      <c r="BJ277" s="56"/>
      <c r="BK277" s="56"/>
      <c r="BL277" s="56"/>
      <c r="BM277" s="56"/>
      <c r="BN277" s="56"/>
      <c r="BO277" s="56"/>
      <c r="CA277" s="18" t="str">
        <f t="shared" si="186"/>
        <v/>
      </c>
      <c r="CB277" s="18" t="str">
        <f t="shared" si="195"/>
        <v/>
      </c>
      <c r="CC277" s="18" t="str">
        <f t="shared" si="170"/>
        <v/>
      </c>
      <c r="CD277" s="18" t="str">
        <f t="shared" si="190"/>
        <v/>
      </c>
      <c r="CE277" s="18" t="str">
        <f t="shared" si="172"/>
        <v/>
      </c>
      <c r="CF277" s="18" t="str">
        <f t="shared" si="173"/>
        <v/>
      </c>
      <c r="CG277" s="18" t="str">
        <f t="shared" si="174"/>
        <v/>
      </c>
      <c r="CH277" s="18" t="str">
        <f t="shared" si="175"/>
        <v/>
      </c>
      <c r="CI277" s="18" t="str">
        <f t="shared" si="176"/>
        <v/>
      </c>
      <c r="CO277" s="458">
        <f t="shared" si="177"/>
        <v>0</v>
      </c>
      <c r="CP277" s="370">
        <f t="shared" si="178"/>
        <v>0</v>
      </c>
      <c r="CQ277" s="370">
        <f>IF(AND(E277&gt;0,AR277=""),1,IF(AR277&gt;E277,1,0))</f>
        <v>0</v>
      </c>
      <c r="CR277" s="370">
        <f t="shared" si="191"/>
        <v>0</v>
      </c>
      <c r="CS277" s="370">
        <f t="shared" si="191"/>
        <v>0</v>
      </c>
      <c r="CT277" s="370">
        <f t="shared" si="181"/>
        <v>0</v>
      </c>
      <c r="CU277" s="370">
        <f t="shared" si="182"/>
        <v>0</v>
      </c>
      <c r="CV277" s="370">
        <f t="shared" si="183"/>
        <v>0</v>
      </c>
      <c r="CW277" s="370">
        <f t="shared" si="184"/>
        <v>0</v>
      </c>
    </row>
    <row r="278" spans="1:101" x14ac:dyDescent="0.25">
      <c r="A278" s="3468"/>
      <c r="B278" s="654" t="s">
        <v>251</v>
      </c>
      <c r="C278" s="902">
        <f t="shared" si="188"/>
        <v>0</v>
      </c>
      <c r="D278" s="388">
        <f t="shared" si="194"/>
        <v>0</v>
      </c>
      <c r="E278" s="369">
        <f t="shared" si="194"/>
        <v>0</v>
      </c>
      <c r="F278" s="22"/>
      <c r="G278" s="28"/>
      <c r="H278" s="22"/>
      <c r="I278" s="28"/>
      <c r="J278" s="22"/>
      <c r="K278" s="28"/>
      <c r="L278" s="22"/>
      <c r="M278" s="28"/>
      <c r="N278" s="22"/>
      <c r="O278" s="28"/>
      <c r="P278" s="22"/>
      <c r="Q278" s="28"/>
      <c r="R278" s="22"/>
      <c r="S278" s="28"/>
      <c r="T278" s="22"/>
      <c r="U278" s="28"/>
      <c r="V278" s="22"/>
      <c r="W278" s="28"/>
      <c r="X278" s="22"/>
      <c r="Y278" s="28"/>
      <c r="Z278" s="22"/>
      <c r="AA278" s="28"/>
      <c r="AB278" s="22"/>
      <c r="AC278" s="28"/>
      <c r="AD278" s="22"/>
      <c r="AE278" s="28"/>
      <c r="AF278" s="22"/>
      <c r="AG278" s="28"/>
      <c r="AH278" s="22"/>
      <c r="AI278" s="28"/>
      <c r="AJ278" s="22"/>
      <c r="AK278" s="28"/>
      <c r="AL278" s="30"/>
      <c r="AM278" s="34"/>
      <c r="AN278" s="31"/>
      <c r="AO278" s="32"/>
      <c r="AP278" s="34"/>
      <c r="AQ278" s="31"/>
      <c r="AR278" s="37"/>
      <c r="AS278" s="22"/>
      <c r="AT278" s="28"/>
      <c r="AU278" s="23"/>
      <c r="AV278" s="28"/>
      <c r="AW278" s="23"/>
      <c r="AX278" s="28"/>
      <c r="AY278" s="56" t="str">
        <f t="shared" si="185"/>
        <v/>
      </c>
      <c r="AZ278" s="56"/>
      <c r="BA278" s="56"/>
      <c r="BB278" s="56"/>
      <c r="BC278" s="56"/>
      <c r="BD278" s="56"/>
      <c r="BE278" s="56"/>
      <c r="BF278" s="56"/>
      <c r="BG278" s="56"/>
      <c r="BH278" s="56"/>
      <c r="BI278" s="56"/>
      <c r="BJ278" s="56"/>
      <c r="BK278" s="56"/>
      <c r="BL278" s="56"/>
      <c r="BM278" s="56"/>
      <c r="BN278" s="56"/>
      <c r="BO278" s="56"/>
      <c r="CA278" s="18" t="str">
        <f t="shared" si="186"/>
        <v/>
      </c>
      <c r="CB278" s="18" t="str">
        <f t="shared" si="195"/>
        <v/>
      </c>
      <c r="CC278" s="18" t="str">
        <f t="shared" si="170"/>
        <v/>
      </c>
      <c r="CD278" s="18" t="str">
        <f t="shared" si="190"/>
        <v/>
      </c>
      <c r="CE278" s="18" t="str">
        <f t="shared" si="172"/>
        <v/>
      </c>
      <c r="CF278" s="18" t="str">
        <f t="shared" si="173"/>
        <v/>
      </c>
      <c r="CG278" s="18" t="str">
        <f t="shared" si="174"/>
        <v/>
      </c>
      <c r="CH278" s="18" t="str">
        <f t="shared" si="175"/>
        <v/>
      </c>
      <c r="CI278" s="18" t="str">
        <f t="shared" si="176"/>
        <v/>
      </c>
      <c r="CO278" s="458">
        <f t="shared" si="177"/>
        <v>0</v>
      </c>
      <c r="CP278" s="370">
        <f t="shared" si="178"/>
        <v>0</v>
      </c>
      <c r="CQ278" s="370">
        <f>IF(AND(E278&gt;0,AR278=""),1,IF(AR278&gt;E278,1,0))</f>
        <v>0</v>
      </c>
      <c r="CR278" s="370">
        <f t="shared" si="191"/>
        <v>0</v>
      </c>
      <c r="CS278" s="370">
        <f t="shared" si="191"/>
        <v>0</v>
      </c>
      <c r="CT278" s="370">
        <f t="shared" si="181"/>
        <v>0</v>
      </c>
      <c r="CU278" s="370">
        <f t="shared" si="182"/>
        <v>0</v>
      </c>
      <c r="CV278" s="370">
        <f t="shared" si="183"/>
        <v>0</v>
      </c>
      <c r="CW278" s="370">
        <f t="shared" si="184"/>
        <v>0</v>
      </c>
    </row>
    <row r="279" spans="1:101" ht="15" customHeight="1" x14ac:dyDescent="0.25">
      <c r="A279" s="3534" t="s">
        <v>252</v>
      </c>
      <c r="B279" s="1193" t="s">
        <v>253</v>
      </c>
      <c r="C279" s="1184">
        <f t="shared" si="188"/>
        <v>0</v>
      </c>
      <c r="D279" s="703">
        <f t="shared" si="194"/>
        <v>0</v>
      </c>
      <c r="E279" s="1183">
        <f t="shared" si="194"/>
        <v>0</v>
      </c>
      <c r="F279" s="1186"/>
      <c r="G279" s="1187"/>
      <c r="H279" s="1186"/>
      <c r="I279" s="1187"/>
      <c r="J279" s="1186"/>
      <c r="K279" s="1187"/>
      <c r="L279" s="1186"/>
      <c r="M279" s="1187"/>
      <c r="N279" s="1186"/>
      <c r="O279" s="1187"/>
      <c r="P279" s="1186"/>
      <c r="Q279" s="1187"/>
      <c r="R279" s="1151"/>
      <c r="S279" s="1152"/>
      <c r="T279" s="1151"/>
      <c r="U279" s="1152"/>
      <c r="V279" s="1151"/>
      <c r="W279" s="1152"/>
      <c r="X279" s="1151"/>
      <c r="Y279" s="1152"/>
      <c r="Z279" s="1151"/>
      <c r="AA279" s="1152"/>
      <c r="AB279" s="1151"/>
      <c r="AC279" s="1152"/>
      <c r="AD279" s="1151"/>
      <c r="AE279" s="1152"/>
      <c r="AF279" s="1151"/>
      <c r="AG279" s="1152"/>
      <c r="AH279" s="1151"/>
      <c r="AI279" s="1152"/>
      <c r="AJ279" s="1151"/>
      <c r="AK279" s="1152"/>
      <c r="AL279" s="1151"/>
      <c r="AM279" s="1153"/>
      <c r="AN279" s="105"/>
      <c r="AO279" s="47"/>
      <c r="AP279" s="286"/>
      <c r="AQ279" s="471"/>
      <c r="AR279" s="420"/>
      <c r="AS279" s="1151"/>
      <c r="AT279" s="1152"/>
      <c r="AU279" s="1213"/>
      <c r="AV279" s="1187"/>
      <c r="AW279" s="1198"/>
      <c r="AX279" s="1152"/>
      <c r="AY279" s="56" t="str">
        <f t="shared" si="185"/>
        <v/>
      </c>
      <c r="AZ279" s="56"/>
      <c r="BA279" s="56"/>
      <c r="BB279" s="56"/>
      <c r="BC279" s="56"/>
      <c r="BD279" s="56"/>
      <c r="BE279" s="56"/>
      <c r="BF279" s="56"/>
      <c r="BG279" s="56"/>
      <c r="BH279" s="56"/>
      <c r="BI279" s="56"/>
      <c r="BJ279" s="56"/>
      <c r="BK279" s="56"/>
      <c r="BL279" s="56"/>
      <c r="BM279" s="56"/>
      <c r="BN279" s="56"/>
      <c r="BO279" s="56"/>
      <c r="CA279" s="18" t="str">
        <f t="shared" si="186"/>
        <v/>
      </c>
      <c r="CB279" s="438"/>
      <c r="CC279" s="438"/>
      <c r="CD279" s="18" t="str">
        <f t="shared" si="190"/>
        <v/>
      </c>
      <c r="CE279" s="18" t="str">
        <f t="shared" si="172"/>
        <v/>
      </c>
      <c r="CF279" s="470"/>
      <c r="CG279" s="470"/>
      <c r="CH279" s="18" t="str">
        <f t="shared" si="175"/>
        <v/>
      </c>
      <c r="CI279" s="18" t="str">
        <f t="shared" si="176"/>
        <v/>
      </c>
      <c r="CO279" s="458">
        <f t="shared" si="177"/>
        <v>0</v>
      </c>
      <c r="CP279" s="169"/>
      <c r="CQ279" s="169"/>
      <c r="CR279" s="370">
        <f t="shared" si="191"/>
        <v>0</v>
      </c>
      <c r="CS279" s="370">
        <f t="shared" si="191"/>
        <v>0</v>
      </c>
      <c r="CT279" s="472"/>
      <c r="CU279" s="472"/>
      <c r="CV279" s="370">
        <f t="shared" si="183"/>
        <v>0</v>
      </c>
      <c r="CW279" s="370">
        <f t="shared" si="184"/>
        <v>0</v>
      </c>
    </row>
    <row r="280" spans="1:101" x14ac:dyDescent="0.25">
      <c r="A280" s="3307"/>
      <c r="B280" s="401" t="s">
        <v>254</v>
      </c>
      <c r="C280" s="378">
        <f t="shared" si="188"/>
        <v>0</v>
      </c>
      <c r="D280" s="379">
        <f t="shared" si="194"/>
        <v>0</v>
      </c>
      <c r="E280" s="380">
        <f t="shared" si="194"/>
        <v>0</v>
      </c>
      <c r="F280" s="473"/>
      <c r="G280" s="474"/>
      <c r="H280" s="473"/>
      <c r="I280" s="474"/>
      <c r="J280" s="473"/>
      <c r="K280" s="474"/>
      <c r="L280" s="473"/>
      <c r="M280" s="474"/>
      <c r="N280" s="473"/>
      <c r="O280" s="474"/>
      <c r="P280" s="473"/>
      <c r="Q280" s="474"/>
      <c r="R280" s="45"/>
      <c r="S280" s="48"/>
      <c r="T280" s="45"/>
      <c r="U280" s="48"/>
      <c r="V280" s="45"/>
      <c r="W280" s="48"/>
      <c r="X280" s="45"/>
      <c r="Y280" s="48"/>
      <c r="Z280" s="45"/>
      <c r="AA280" s="48"/>
      <c r="AB280" s="45"/>
      <c r="AC280" s="48"/>
      <c r="AD280" s="45"/>
      <c r="AE280" s="48"/>
      <c r="AF280" s="45"/>
      <c r="AG280" s="48"/>
      <c r="AH280" s="45"/>
      <c r="AI280" s="48"/>
      <c r="AJ280" s="45"/>
      <c r="AK280" s="48"/>
      <c r="AL280" s="45"/>
      <c r="AM280" s="333"/>
      <c r="AN280" s="105"/>
      <c r="AO280" s="47"/>
      <c r="AP280" s="286"/>
      <c r="AQ280" s="475"/>
      <c r="AR280" s="424"/>
      <c r="AS280" s="45"/>
      <c r="AT280" s="48"/>
      <c r="AU280" s="128"/>
      <c r="AV280" s="474"/>
      <c r="AW280" s="47"/>
      <c r="AX280" s="48"/>
      <c r="AY280" s="56" t="str">
        <f t="shared" si="185"/>
        <v/>
      </c>
      <c r="AZ280" s="56"/>
      <c r="BA280" s="56"/>
      <c r="BB280" s="56"/>
      <c r="BC280" s="56"/>
      <c r="BD280" s="56"/>
      <c r="BE280" s="56"/>
      <c r="BF280" s="56"/>
      <c r="BG280" s="56"/>
      <c r="BH280" s="56"/>
      <c r="BI280" s="56"/>
      <c r="BJ280" s="56"/>
      <c r="BK280" s="56"/>
      <c r="BL280" s="56"/>
      <c r="BM280" s="56"/>
      <c r="BN280" s="56"/>
      <c r="BO280" s="56"/>
      <c r="CA280" s="18" t="str">
        <f t="shared" si="186"/>
        <v/>
      </c>
      <c r="CB280" s="421"/>
      <c r="CC280" s="438"/>
      <c r="CD280" s="18" t="str">
        <f t="shared" si="190"/>
        <v/>
      </c>
      <c r="CE280" s="18" t="str">
        <f t="shared" si="172"/>
        <v/>
      </c>
      <c r="CF280" s="470"/>
      <c r="CG280" s="470"/>
      <c r="CH280" s="18" t="str">
        <f t="shared" si="175"/>
        <v/>
      </c>
      <c r="CI280" s="18" t="str">
        <f t="shared" si="176"/>
        <v/>
      </c>
      <c r="CO280" s="458">
        <f t="shared" si="177"/>
        <v>0</v>
      </c>
      <c r="CP280" s="169"/>
      <c r="CQ280" s="169"/>
      <c r="CR280" s="370">
        <f t="shared" si="191"/>
        <v>0</v>
      </c>
      <c r="CS280" s="370">
        <f t="shared" si="191"/>
        <v>0</v>
      </c>
      <c r="CT280" s="472"/>
      <c r="CU280" s="472"/>
      <c r="CV280" s="370">
        <f t="shared" si="183"/>
        <v>0</v>
      </c>
      <c r="CW280" s="370">
        <f t="shared" si="184"/>
        <v>0</v>
      </c>
    </row>
    <row r="281" spans="1:101" x14ac:dyDescent="0.25">
      <c r="A281" s="3468"/>
      <c r="B281" s="444" t="s">
        <v>255</v>
      </c>
      <c r="C281" s="381">
        <f t="shared" si="188"/>
        <v>0</v>
      </c>
      <c r="D281" s="382">
        <f t="shared" si="194"/>
        <v>0</v>
      </c>
      <c r="E281" s="1039">
        <f t="shared" si="194"/>
        <v>0</v>
      </c>
      <c r="F281" s="476"/>
      <c r="G281" s="1070"/>
      <c r="H281" s="476"/>
      <c r="I281" s="1070"/>
      <c r="J281" s="476"/>
      <c r="K281" s="1070"/>
      <c r="L281" s="476"/>
      <c r="M281" s="1070"/>
      <c r="N281" s="476"/>
      <c r="O281" s="1070"/>
      <c r="P281" s="476"/>
      <c r="Q281" s="1070"/>
      <c r="R281" s="91"/>
      <c r="S281" s="1042"/>
      <c r="T281" s="91"/>
      <c r="U281" s="1042"/>
      <c r="V281" s="91"/>
      <c r="W281" s="1042"/>
      <c r="X281" s="91"/>
      <c r="Y281" s="1042"/>
      <c r="Z281" s="91"/>
      <c r="AA281" s="1042"/>
      <c r="AB281" s="91"/>
      <c r="AC281" s="1042"/>
      <c r="AD281" s="91"/>
      <c r="AE281" s="1042"/>
      <c r="AF281" s="91"/>
      <c r="AG281" s="1042"/>
      <c r="AH281" s="91"/>
      <c r="AI281" s="1042"/>
      <c r="AJ281" s="91"/>
      <c r="AK281" s="1042"/>
      <c r="AL281" s="91"/>
      <c r="AM281" s="649"/>
      <c r="AN281" s="95"/>
      <c r="AO281" s="1041"/>
      <c r="AP281" s="1043"/>
      <c r="AQ281" s="1071"/>
      <c r="AR281" s="1063"/>
      <c r="AS281" s="91"/>
      <c r="AT281" s="1042"/>
      <c r="AU281" s="1053"/>
      <c r="AV281" s="1070"/>
      <c r="AW281" s="1041"/>
      <c r="AX281" s="1042"/>
      <c r="AY281" s="56" t="str">
        <f t="shared" si="185"/>
        <v/>
      </c>
      <c r="AZ281" s="56"/>
      <c r="BA281" s="56"/>
      <c r="BB281" s="56"/>
      <c r="BC281" s="56"/>
      <c r="BD281" s="56"/>
      <c r="BE281" s="56"/>
      <c r="BF281" s="56"/>
      <c r="BG281" s="56"/>
      <c r="BH281" s="56"/>
      <c r="BI281" s="56"/>
      <c r="BJ281" s="56"/>
      <c r="BK281" s="56"/>
      <c r="BL281" s="56"/>
      <c r="BM281" s="56"/>
      <c r="BN281" s="56"/>
      <c r="BO281" s="56"/>
      <c r="CA281" s="18" t="str">
        <f t="shared" si="186"/>
        <v/>
      </c>
      <c r="CB281" s="421"/>
      <c r="CC281" s="438"/>
      <c r="CD281" s="18" t="str">
        <f t="shared" si="190"/>
        <v/>
      </c>
      <c r="CE281" s="18" t="str">
        <f t="shared" si="172"/>
        <v/>
      </c>
      <c r="CF281" s="470"/>
      <c r="CG281" s="470"/>
      <c r="CH281" s="18" t="str">
        <f t="shared" si="175"/>
        <v/>
      </c>
      <c r="CI281" s="18" t="str">
        <f t="shared" si="176"/>
        <v/>
      </c>
      <c r="CO281" s="458">
        <f t="shared" si="177"/>
        <v>0</v>
      </c>
      <c r="CP281" s="169"/>
      <c r="CQ281" s="169"/>
      <c r="CR281" s="370">
        <f t="shared" si="191"/>
        <v>0</v>
      </c>
      <c r="CS281" s="370">
        <f t="shared" si="191"/>
        <v>0</v>
      </c>
      <c r="CT281" s="472"/>
      <c r="CU281" s="472"/>
      <c r="CV281" s="370">
        <f t="shared" si="183"/>
        <v>0</v>
      </c>
      <c r="CW281" s="370">
        <f t="shared" si="184"/>
        <v>0</v>
      </c>
    </row>
    <row r="282" spans="1:101" x14ac:dyDescent="0.25">
      <c r="A282" s="3554" t="s">
        <v>256</v>
      </c>
      <c r="B282" s="3555"/>
      <c r="C282" s="1184">
        <f>SUM(D282+E282)</f>
        <v>0</v>
      </c>
      <c r="D282" s="703">
        <f>SUM(F282+H282+J282+L282+N282+P282+R282+T282+V282+X282+Z282+AB282+AD282+AF282+AH282+AJ282+AL282)</f>
        <v>0</v>
      </c>
      <c r="E282" s="1183">
        <f>SUM(G282+I282+K282+M282+O282+Q282+S282+U282+W282+Y282+AA282+AC282+AE282+AG282+AI282+AK282+AM282)</f>
        <v>0</v>
      </c>
      <c r="F282" s="1151"/>
      <c r="G282" s="1152"/>
      <c r="H282" s="1151"/>
      <c r="I282" s="1152"/>
      <c r="J282" s="1151"/>
      <c r="K282" s="1152"/>
      <c r="L282" s="1151"/>
      <c r="M282" s="1152"/>
      <c r="N282" s="1151"/>
      <c r="O282" s="1152"/>
      <c r="P282" s="1151"/>
      <c r="Q282" s="1152"/>
      <c r="R282" s="1151"/>
      <c r="S282" s="1152"/>
      <c r="T282" s="1151"/>
      <c r="U282" s="1152"/>
      <c r="V282" s="1151"/>
      <c r="W282" s="1152"/>
      <c r="X282" s="1151"/>
      <c r="Y282" s="1152"/>
      <c r="Z282" s="1151"/>
      <c r="AA282" s="1152"/>
      <c r="AB282" s="1151"/>
      <c r="AC282" s="1152"/>
      <c r="AD282" s="1151"/>
      <c r="AE282" s="1152"/>
      <c r="AF282" s="1151"/>
      <c r="AG282" s="1152"/>
      <c r="AH282" s="1151"/>
      <c r="AI282" s="1152"/>
      <c r="AJ282" s="1151"/>
      <c r="AK282" s="1152"/>
      <c r="AL282" s="1151"/>
      <c r="AM282" s="1153"/>
      <c r="AN282" s="1154"/>
      <c r="AO282" s="1198"/>
      <c r="AP282" s="1155"/>
      <c r="AQ282" s="1198"/>
      <c r="AR282" s="1152"/>
      <c r="AS282" s="1151"/>
      <c r="AT282" s="1152"/>
      <c r="AU282" s="1198"/>
      <c r="AV282" s="1152"/>
      <c r="AW282" s="1198"/>
      <c r="AX282" s="1152"/>
      <c r="AY282" s="56" t="str">
        <f t="shared" si="185"/>
        <v/>
      </c>
      <c r="AZ282" s="56"/>
      <c r="BA282" s="56"/>
      <c r="BB282" s="56"/>
      <c r="BC282" s="56"/>
      <c r="BD282" s="56"/>
      <c r="BE282" s="56"/>
      <c r="BF282" s="56"/>
      <c r="BG282" s="56"/>
      <c r="BH282" s="56"/>
      <c r="BI282" s="56"/>
      <c r="BJ282" s="56"/>
      <c r="BK282" s="56"/>
      <c r="BL282" s="56"/>
      <c r="BM282" s="56"/>
      <c r="BN282" s="56"/>
      <c r="BO282" s="56"/>
      <c r="CA282" s="18" t="str">
        <f t="shared" si="186"/>
        <v/>
      </c>
      <c r="CB282" s="18" t="str">
        <f t="shared" ref="CB282:CB293" si="196">IF(AND(E282&gt;0,AQ282=""), "* No olvide digitar la variable Gestantes. Digite Cero si no tiene.",IF(AQ282&gt;E282,"  * La variable Gestantes No puede ser mayor al Total Mujeres.",""))</f>
        <v/>
      </c>
      <c r="CC282" s="18" t="str">
        <f t="shared" si="170"/>
        <v/>
      </c>
      <c r="CD282" s="18" t="str">
        <f t="shared" si="190"/>
        <v/>
      </c>
      <c r="CE282" s="18" t="str">
        <f t="shared" si="172"/>
        <v/>
      </c>
      <c r="CF282" s="18" t="str">
        <f t="shared" si="173"/>
        <v/>
      </c>
      <c r="CG282" s="18" t="str">
        <f t="shared" si="174"/>
        <v/>
      </c>
      <c r="CH282" s="18" t="str">
        <f t="shared" si="175"/>
        <v/>
      </c>
      <c r="CI282" s="18" t="str">
        <f t="shared" si="176"/>
        <v/>
      </c>
      <c r="CO282" s="458">
        <f t="shared" si="177"/>
        <v>0</v>
      </c>
      <c r="CP282" s="370">
        <f t="shared" ref="CP282:CP293" si="197">IF(AND(E282&gt;0,AQ282=""),1,IF(AQ282&gt;E282,1,0))</f>
        <v>0</v>
      </c>
      <c r="CQ282" s="370">
        <f t="shared" ref="CQ282:CQ293" si="198">IF(AND(E282&gt;0,AR282=""),1,IF(AR282&gt;E282,1,0))</f>
        <v>0</v>
      </c>
      <c r="CR282" s="370">
        <f t="shared" si="191"/>
        <v>0</v>
      </c>
      <c r="CS282" s="370">
        <f t="shared" si="191"/>
        <v>0</v>
      </c>
      <c r="CT282" s="370">
        <f t="shared" si="181"/>
        <v>0</v>
      </c>
      <c r="CU282" s="370">
        <f t="shared" si="182"/>
        <v>0</v>
      </c>
      <c r="CV282" s="370">
        <f t="shared" si="183"/>
        <v>0</v>
      </c>
      <c r="CW282" s="370">
        <f t="shared" si="184"/>
        <v>0</v>
      </c>
    </row>
    <row r="283" spans="1:101" x14ac:dyDescent="0.25">
      <c r="A283" s="3178" t="s">
        <v>257</v>
      </c>
      <c r="B283" s="3179"/>
      <c r="C283" s="397">
        <f>SUM(D283+E283)</f>
        <v>1</v>
      </c>
      <c r="D283" s="398">
        <f>SUM(F283+H283+J283+L283+N283+P283+R283+T283+V283+X283+Z283+AB283+AD283+AF283+AH283+AJ283+AL283)</f>
        <v>1</v>
      </c>
      <c r="E283" s="396">
        <f>SUM(G283+I283+K283+M283+O283+Q283+S283+U283+W283+Y283+AA283+AC283+AE283+AG283+AI283+AK283+AM283)</f>
        <v>0</v>
      </c>
      <c r="F283" s="45">
        <v>0</v>
      </c>
      <c r="G283" s="48">
        <v>0</v>
      </c>
      <c r="H283" s="45">
        <v>0</v>
      </c>
      <c r="I283" s="48">
        <v>0</v>
      </c>
      <c r="J283" s="45">
        <v>0</v>
      </c>
      <c r="K283" s="48">
        <v>0</v>
      </c>
      <c r="L283" s="45">
        <v>0</v>
      </c>
      <c r="M283" s="48">
        <v>0</v>
      </c>
      <c r="N283" s="45">
        <v>0</v>
      </c>
      <c r="O283" s="48">
        <v>0</v>
      </c>
      <c r="P283" s="45">
        <v>0</v>
      </c>
      <c r="Q283" s="48">
        <v>0</v>
      </c>
      <c r="R283" s="45">
        <v>0</v>
      </c>
      <c r="S283" s="48">
        <v>0</v>
      </c>
      <c r="T283" s="45">
        <v>0</v>
      </c>
      <c r="U283" s="48">
        <v>0</v>
      </c>
      <c r="V283" s="45">
        <v>0</v>
      </c>
      <c r="W283" s="48">
        <v>0</v>
      </c>
      <c r="X283" s="45">
        <v>1</v>
      </c>
      <c r="Y283" s="48">
        <v>0</v>
      </c>
      <c r="Z283" s="45">
        <v>0</v>
      </c>
      <c r="AA283" s="48">
        <v>0</v>
      </c>
      <c r="AB283" s="45">
        <v>0</v>
      </c>
      <c r="AC283" s="48">
        <v>0</v>
      </c>
      <c r="AD283" s="45">
        <v>0</v>
      </c>
      <c r="AE283" s="48">
        <v>0</v>
      </c>
      <c r="AF283" s="45">
        <v>0</v>
      </c>
      <c r="AG283" s="48">
        <v>0</v>
      </c>
      <c r="AH283" s="45">
        <v>0</v>
      </c>
      <c r="AI283" s="48">
        <v>0</v>
      </c>
      <c r="AJ283" s="45">
        <v>0</v>
      </c>
      <c r="AK283" s="48">
        <v>0</v>
      </c>
      <c r="AL283" s="45">
        <v>0</v>
      </c>
      <c r="AM283" s="333">
        <v>0</v>
      </c>
      <c r="AN283" s="105">
        <v>0</v>
      </c>
      <c r="AO283" s="47">
        <v>0</v>
      </c>
      <c r="AP283" s="286">
        <v>0</v>
      </c>
      <c r="AQ283" s="47">
        <v>0</v>
      </c>
      <c r="AR283" s="48">
        <v>0</v>
      </c>
      <c r="AS283" s="45">
        <v>0</v>
      </c>
      <c r="AT283" s="48">
        <v>0</v>
      </c>
      <c r="AU283" s="47">
        <v>0</v>
      </c>
      <c r="AV283" s="48">
        <v>0</v>
      </c>
      <c r="AW283" s="47">
        <v>0</v>
      </c>
      <c r="AX283" s="48">
        <v>0</v>
      </c>
      <c r="AY283" s="56" t="str">
        <f t="shared" si="185"/>
        <v/>
      </c>
      <c r="AZ283" s="56"/>
      <c r="BA283" s="56"/>
      <c r="BB283" s="56"/>
      <c r="BC283" s="56"/>
      <c r="BD283" s="56"/>
      <c r="BE283" s="56"/>
      <c r="BF283" s="56"/>
      <c r="BG283" s="56"/>
      <c r="BH283" s="56"/>
      <c r="BI283" s="56"/>
      <c r="BJ283" s="56"/>
      <c r="BK283" s="56"/>
      <c r="BL283" s="56"/>
      <c r="BM283" s="56"/>
      <c r="BN283" s="56"/>
      <c r="BO283" s="56"/>
      <c r="CA283" s="18" t="str">
        <f t="shared" si="186"/>
        <v/>
      </c>
      <c r="CB283" s="18" t="str">
        <f t="shared" si="196"/>
        <v/>
      </c>
      <c r="CC283" s="18" t="str">
        <f t="shared" si="170"/>
        <v/>
      </c>
      <c r="CD283" s="18" t="str">
        <f t="shared" si="190"/>
        <v/>
      </c>
      <c r="CE283" s="18" t="str">
        <f t="shared" si="172"/>
        <v/>
      </c>
      <c r="CF283" s="18" t="str">
        <f t="shared" si="173"/>
        <v/>
      </c>
      <c r="CG283" s="18" t="str">
        <f t="shared" si="174"/>
        <v/>
      </c>
      <c r="CH283" s="18" t="str">
        <f t="shared" si="175"/>
        <v/>
      </c>
      <c r="CI283" s="18" t="str">
        <f t="shared" si="176"/>
        <v/>
      </c>
      <c r="CO283" s="458">
        <f t="shared" si="177"/>
        <v>0</v>
      </c>
      <c r="CP283" s="370">
        <f t="shared" si="197"/>
        <v>0</v>
      </c>
      <c r="CQ283" s="370">
        <f t="shared" si="198"/>
        <v>0</v>
      </c>
      <c r="CR283" s="370">
        <f t="shared" si="191"/>
        <v>0</v>
      </c>
      <c r="CS283" s="370">
        <f t="shared" si="191"/>
        <v>0</v>
      </c>
      <c r="CT283" s="370">
        <f t="shared" si="181"/>
        <v>0</v>
      </c>
      <c r="CU283" s="370">
        <f t="shared" si="182"/>
        <v>0</v>
      </c>
      <c r="CV283" s="370">
        <f t="shared" si="183"/>
        <v>0</v>
      </c>
      <c r="CW283" s="370">
        <f t="shared" si="184"/>
        <v>0</v>
      </c>
    </row>
    <row r="284" spans="1:101" x14ac:dyDescent="0.25">
      <c r="A284" s="3010" t="s">
        <v>258</v>
      </c>
      <c r="B284" s="3011"/>
      <c r="C284" s="397">
        <f t="shared" si="188"/>
        <v>0</v>
      </c>
      <c r="D284" s="398">
        <f t="shared" si="194"/>
        <v>0</v>
      </c>
      <c r="E284" s="396">
        <f t="shared" si="194"/>
        <v>0</v>
      </c>
      <c r="F284" s="22">
        <v>0</v>
      </c>
      <c r="G284" s="28">
        <v>0</v>
      </c>
      <c r="H284" s="22">
        <v>0</v>
      </c>
      <c r="I284" s="28">
        <v>0</v>
      </c>
      <c r="J284" s="22">
        <v>0</v>
      </c>
      <c r="K284" s="28">
        <v>0</v>
      </c>
      <c r="L284" s="22">
        <v>0</v>
      </c>
      <c r="M284" s="28">
        <v>0</v>
      </c>
      <c r="N284" s="22">
        <v>0</v>
      </c>
      <c r="O284" s="28">
        <v>0</v>
      </c>
      <c r="P284" s="22">
        <v>0</v>
      </c>
      <c r="Q284" s="28">
        <v>0</v>
      </c>
      <c r="R284" s="22">
        <v>0</v>
      </c>
      <c r="S284" s="28">
        <v>0</v>
      </c>
      <c r="T284" s="22">
        <v>0</v>
      </c>
      <c r="U284" s="28">
        <v>0</v>
      </c>
      <c r="V284" s="22">
        <v>0</v>
      </c>
      <c r="W284" s="28">
        <v>0</v>
      </c>
      <c r="X284" s="22">
        <v>0</v>
      </c>
      <c r="Y284" s="28">
        <v>0</v>
      </c>
      <c r="Z284" s="22">
        <v>0</v>
      </c>
      <c r="AA284" s="28">
        <v>0</v>
      </c>
      <c r="AB284" s="22">
        <v>0</v>
      </c>
      <c r="AC284" s="28">
        <v>0</v>
      </c>
      <c r="AD284" s="22">
        <v>0</v>
      </c>
      <c r="AE284" s="28">
        <v>0</v>
      </c>
      <c r="AF284" s="22">
        <v>0</v>
      </c>
      <c r="AG284" s="28">
        <v>0</v>
      </c>
      <c r="AH284" s="22">
        <v>0</v>
      </c>
      <c r="AI284" s="28">
        <v>0</v>
      </c>
      <c r="AJ284" s="22">
        <v>0</v>
      </c>
      <c r="AK284" s="28">
        <v>0</v>
      </c>
      <c r="AL284" s="22">
        <v>0</v>
      </c>
      <c r="AM284" s="216">
        <v>0</v>
      </c>
      <c r="AN284" s="105">
        <v>0</v>
      </c>
      <c r="AO284" s="47">
        <v>0</v>
      </c>
      <c r="AP284" s="286">
        <v>0</v>
      </c>
      <c r="AQ284" s="23">
        <v>0</v>
      </c>
      <c r="AR284" s="28">
        <v>0</v>
      </c>
      <c r="AS284" s="22">
        <v>0</v>
      </c>
      <c r="AT284" s="28">
        <v>0</v>
      </c>
      <c r="AU284" s="23">
        <v>0</v>
      </c>
      <c r="AV284" s="28">
        <v>0</v>
      </c>
      <c r="AW284" s="23">
        <v>0</v>
      </c>
      <c r="AX284" s="28">
        <v>0</v>
      </c>
      <c r="AY284" s="56" t="str">
        <f t="shared" si="185"/>
        <v/>
      </c>
      <c r="AZ284" s="56"/>
      <c r="BA284" s="56"/>
      <c r="BB284" s="56"/>
      <c r="BC284" s="56"/>
      <c r="BD284" s="56"/>
      <c r="BE284" s="56"/>
      <c r="BF284" s="56"/>
      <c r="BG284" s="56"/>
      <c r="BH284" s="56"/>
      <c r="BI284" s="56"/>
      <c r="BJ284" s="56"/>
      <c r="BK284" s="56"/>
      <c r="BL284" s="56"/>
      <c r="BM284" s="56"/>
      <c r="BN284" s="56"/>
      <c r="BO284" s="56"/>
      <c r="CA284" s="18" t="str">
        <f t="shared" si="186"/>
        <v/>
      </c>
      <c r="CB284" s="18" t="str">
        <f t="shared" si="196"/>
        <v/>
      </c>
      <c r="CC284" s="18" t="str">
        <f t="shared" si="170"/>
        <v/>
      </c>
      <c r="CD284" s="18" t="str">
        <f t="shared" si="190"/>
        <v/>
      </c>
      <c r="CE284" s="18" t="str">
        <f t="shared" si="172"/>
        <v/>
      </c>
      <c r="CF284" s="18" t="str">
        <f t="shared" si="173"/>
        <v/>
      </c>
      <c r="CG284" s="18" t="str">
        <f t="shared" si="174"/>
        <v/>
      </c>
      <c r="CH284" s="18" t="str">
        <f t="shared" si="175"/>
        <v/>
      </c>
      <c r="CI284" s="18" t="str">
        <f t="shared" si="176"/>
        <v/>
      </c>
      <c r="CO284" s="458">
        <f t="shared" si="177"/>
        <v>0</v>
      </c>
      <c r="CP284" s="370">
        <f t="shared" si="197"/>
        <v>0</v>
      </c>
      <c r="CQ284" s="370">
        <f t="shared" si="198"/>
        <v>0</v>
      </c>
      <c r="CR284" s="370">
        <f t="shared" si="191"/>
        <v>0</v>
      </c>
      <c r="CS284" s="370">
        <f t="shared" si="191"/>
        <v>0</v>
      </c>
      <c r="CT284" s="370">
        <f t="shared" si="181"/>
        <v>0</v>
      </c>
      <c r="CU284" s="370">
        <f t="shared" si="182"/>
        <v>0</v>
      </c>
      <c r="CV284" s="370">
        <f t="shared" si="183"/>
        <v>0</v>
      </c>
      <c r="CW284" s="370">
        <f t="shared" si="184"/>
        <v>0</v>
      </c>
    </row>
    <row r="285" spans="1:101" x14ac:dyDescent="0.25">
      <c r="A285" s="3010" t="s">
        <v>259</v>
      </c>
      <c r="B285" s="3011"/>
      <c r="C285" s="397">
        <f t="shared" si="188"/>
        <v>0</v>
      </c>
      <c r="D285" s="398">
        <f t="shared" si="194"/>
        <v>0</v>
      </c>
      <c r="E285" s="396">
        <f t="shared" si="194"/>
        <v>0</v>
      </c>
      <c r="F285" s="22">
        <v>0</v>
      </c>
      <c r="G285" s="28">
        <v>0</v>
      </c>
      <c r="H285" s="22">
        <v>0</v>
      </c>
      <c r="I285" s="28">
        <v>0</v>
      </c>
      <c r="J285" s="22">
        <v>0</v>
      </c>
      <c r="K285" s="28">
        <v>0</v>
      </c>
      <c r="L285" s="22">
        <v>0</v>
      </c>
      <c r="M285" s="28">
        <v>0</v>
      </c>
      <c r="N285" s="22">
        <v>0</v>
      </c>
      <c r="O285" s="28">
        <v>0</v>
      </c>
      <c r="P285" s="22">
        <v>0</v>
      </c>
      <c r="Q285" s="28">
        <v>0</v>
      </c>
      <c r="R285" s="22">
        <v>0</v>
      </c>
      <c r="S285" s="28">
        <v>0</v>
      </c>
      <c r="T285" s="22">
        <v>0</v>
      </c>
      <c r="U285" s="28">
        <v>0</v>
      </c>
      <c r="V285" s="22">
        <v>0</v>
      </c>
      <c r="W285" s="28">
        <v>0</v>
      </c>
      <c r="X285" s="22">
        <v>0</v>
      </c>
      <c r="Y285" s="28">
        <v>0</v>
      </c>
      <c r="Z285" s="22">
        <v>0</v>
      </c>
      <c r="AA285" s="28">
        <v>0</v>
      </c>
      <c r="AB285" s="22">
        <v>0</v>
      </c>
      <c r="AC285" s="28">
        <v>0</v>
      </c>
      <c r="AD285" s="22">
        <v>0</v>
      </c>
      <c r="AE285" s="28">
        <v>0</v>
      </c>
      <c r="AF285" s="22">
        <v>0</v>
      </c>
      <c r="AG285" s="28">
        <v>0</v>
      </c>
      <c r="AH285" s="22">
        <v>0</v>
      </c>
      <c r="AI285" s="28">
        <v>0</v>
      </c>
      <c r="AJ285" s="22">
        <v>0</v>
      </c>
      <c r="AK285" s="28">
        <v>0</v>
      </c>
      <c r="AL285" s="22">
        <v>0</v>
      </c>
      <c r="AM285" s="216">
        <v>0</v>
      </c>
      <c r="AN285" s="105">
        <v>0</v>
      </c>
      <c r="AO285" s="47">
        <v>0</v>
      </c>
      <c r="AP285" s="286">
        <v>0</v>
      </c>
      <c r="AQ285" s="23">
        <v>0</v>
      </c>
      <c r="AR285" s="28">
        <v>0</v>
      </c>
      <c r="AS285" s="22">
        <v>0</v>
      </c>
      <c r="AT285" s="28">
        <v>0</v>
      </c>
      <c r="AU285" s="23">
        <v>0</v>
      </c>
      <c r="AV285" s="28">
        <v>0</v>
      </c>
      <c r="AW285" s="23">
        <v>0</v>
      </c>
      <c r="AX285" s="28">
        <v>0</v>
      </c>
      <c r="AY285" s="56" t="str">
        <f t="shared" si="185"/>
        <v/>
      </c>
      <c r="AZ285" s="56"/>
      <c r="BA285" s="56"/>
      <c r="BB285" s="56"/>
      <c r="BC285" s="56"/>
      <c r="BD285" s="56"/>
      <c r="BE285" s="56"/>
      <c r="BF285" s="56"/>
      <c r="BG285" s="56"/>
      <c r="BH285" s="56"/>
      <c r="BI285" s="56"/>
      <c r="BJ285" s="56"/>
      <c r="BK285" s="56"/>
      <c r="BL285" s="56"/>
      <c r="BM285" s="56"/>
      <c r="BN285" s="56"/>
      <c r="BO285" s="56"/>
      <c r="CA285" s="18" t="str">
        <f t="shared" si="186"/>
        <v/>
      </c>
      <c r="CB285" s="18" t="str">
        <f t="shared" si="196"/>
        <v/>
      </c>
      <c r="CC285" s="18" t="str">
        <f t="shared" si="170"/>
        <v/>
      </c>
      <c r="CD285" s="18" t="str">
        <f t="shared" si="190"/>
        <v/>
      </c>
      <c r="CE285" s="18" t="str">
        <f t="shared" si="172"/>
        <v/>
      </c>
      <c r="CF285" s="18" t="str">
        <f t="shared" si="173"/>
        <v/>
      </c>
      <c r="CG285" s="18" t="str">
        <f t="shared" si="174"/>
        <v/>
      </c>
      <c r="CH285" s="18" t="str">
        <f t="shared" si="175"/>
        <v/>
      </c>
      <c r="CI285" s="18" t="str">
        <f t="shared" si="176"/>
        <v/>
      </c>
      <c r="CO285" s="458">
        <f t="shared" si="177"/>
        <v>0</v>
      </c>
      <c r="CP285" s="370">
        <f t="shared" si="197"/>
        <v>0</v>
      </c>
      <c r="CQ285" s="370">
        <f t="shared" si="198"/>
        <v>0</v>
      </c>
      <c r="CR285" s="370">
        <f t="shared" si="191"/>
        <v>0</v>
      </c>
      <c r="CS285" s="370">
        <f t="shared" si="191"/>
        <v>0</v>
      </c>
      <c r="CT285" s="370">
        <f t="shared" si="181"/>
        <v>0</v>
      </c>
      <c r="CU285" s="370">
        <f t="shared" si="182"/>
        <v>0</v>
      </c>
      <c r="CV285" s="370">
        <f t="shared" si="183"/>
        <v>0</v>
      </c>
      <c r="CW285" s="370">
        <f t="shared" si="184"/>
        <v>0</v>
      </c>
    </row>
    <row r="286" spans="1:101" x14ac:dyDescent="0.25">
      <c r="A286" s="3020" t="s">
        <v>260</v>
      </c>
      <c r="B286" s="3021"/>
      <c r="C286" s="416">
        <f t="shared" si="188"/>
        <v>0</v>
      </c>
      <c r="D286" s="417">
        <f t="shared" si="194"/>
        <v>0</v>
      </c>
      <c r="E286" s="377">
        <f t="shared" si="194"/>
        <v>0</v>
      </c>
      <c r="F286" s="22">
        <v>0</v>
      </c>
      <c r="G286" s="28">
        <v>0</v>
      </c>
      <c r="H286" s="22">
        <v>0</v>
      </c>
      <c r="I286" s="28">
        <v>0</v>
      </c>
      <c r="J286" s="22">
        <v>0</v>
      </c>
      <c r="K286" s="28">
        <v>0</v>
      </c>
      <c r="L286" s="22">
        <v>0</v>
      </c>
      <c r="M286" s="28">
        <v>0</v>
      </c>
      <c r="N286" s="22">
        <v>0</v>
      </c>
      <c r="O286" s="28">
        <v>0</v>
      </c>
      <c r="P286" s="22">
        <v>0</v>
      </c>
      <c r="Q286" s="28">
        <v>0</v>
      </c>
      <c r="R286" s="22">
        <v>0</v>
      </c>
      <c r="S286" s="28">
        <v>0</v>
      </c>
      <c r="T286" s="22">
        <v>0</v>
      </c>
      <c r="U286" s="28">
        <v>0</v>
      </c>
      <c r="V286" s="22">
        <v>0</v>
      </c>
      <c r="W286" s="28">
        <v>0</v>
      </c>
      <c r="X286" s="22">
        <v>0</v>
      </c>
      <c r="Y286" s="28">
        <v>0</v>
      </c>
      <c r="Z286" s="22">
        <v>0</v>
      </c>
      <c r="AA286" s="28">
        <v>0</v>
      </c>
      <c r="AB286" s="22">
        <v>0</v>
      </c>
      <c r="AC286" s="28">
        <v>0</v>
      </c>
      <c r="AD286" s="22">
        <v>0</v>
      </c>
      <c r="AE286" s="28">
        <v>0</v>
      </c>
      <c r="AF286" s="22">
        <v>0</v>
      </c>
      <c r="AG286" s="28">
        <v>0</v>
      </c>
      <c r="AH286" s="22">
        <v>0</v>
      </c>
      <c r="AI286" s="28">
        <v>0</v>
      </c>
      <c r="AJ286" s="22">
        <v>0</v>
      </c>
      <c r="AK286" s="28">
        <v>0</v>
      </c>
      <c r="AL286" s="22">
        <v>0</v>
      </c>
      <c r="AM286" s="216">
        <v>0</v>
      </c>
      <c r="AN286" s="105">
        <v>0</v>
      </c>
      <c r="AO286" s="47">
        <v>0</v>
      </c>
      <c r="AP286" s="286">
        <v>0</v>
      </c>
      <c r="AQ286" s="23">
        <v>0</v>
      </c>
      <c r="AR286" s="28">
        <v>0</v>
      </c>
      <c r="AS286" s="22">
        <v>0</v>
      </c>
      <c r="AT286" s="28">
        <v>0</v>
      </c>
      <c r="AU286" s="23">
        <v>0</v>
      </c>
      <c r="AV286" s="28">
        <v>0</v>
      </c>
      <c r="AW286" s="23">
        <v>0</v>
      </c>
      <c r="AX286" s="28">
        <v>0</v>
      </c>
      <c r="AY286" s="56" t="str">
        <f t="shared" si="185"/>
        <v/>
      </c>
      <c r="AZ286" s="56"/>
      <c r="BA286" s="56"/>
      <c r="BB286" s="56"/>
      <c r="BC286" s="56"/>
      <c r="BD286" s="56"/>
      <c r="BE286" s="56"/>
      <c r="BF286" s="56"/>
      <c r="BG286" s="56"/>
      <c r="BH286" s="56"/>
      <c r="BI286" s="56"/>
      <c r="BJ286" s="56"/>
      <c r="BK286" s="56"/>
      <c r="BL286" s="56"/>
      <c r="BM286" s="56"/>
      <c r="BN286" s="56"/>
      <c r="BO286" s="56"/>
      <c r="CA286" s="18" t="str">
        <f t="shared" si="186"/>
        <v/>
      </c>
      <c r="CB286" s="18" t="str">
        <f t="shared" si="196"/>
        <v/>
      </c>
      <c r="CC286" s="18" t="str">
        <f t="shared" si="170"/>
        <v/>
      </c>
      <c r="CD286" s="18" t="str">
        <f t="shared" si="190"/>
        <v/>
      </c>
      <c r="CE286" s="18" t="str">
        <f t="shared" si="172"/>
        <v/>
      </c>
      <c r="CF286" s="18" t="str">
        <f t="shared" si="173"/>
        <v/>
      </c>
      <c r="CG286" s="18" t="str">
        <f t="shared" si="174"/>
        <v/>
      </c>
      <c r="CH286" s="18" t="str">
        <f t="shared" si="175"/>
        <v/>
      </c>
      <c r="CI286" s="18" t="str">
        <f t="shared" si="176"/>
        <v/>
      </c>
      <c r="CO286" s="458">
        <f t="shared" si="177"/>
        <v>0</v>
      </c>
      <c r="CP286" s="370">
        <f t="shared" si="197"/>
        <v>0</v>
      </c>
      <c r="CQ286" s="370">
        <f t="shared" si="198"/>
        <v>0</v>
      </c>
      <c r="CR286" s="370">
        <f t="shared" si="191"/>
        <v>0</v>
      </c>
      <c r="CS286" s="370">
        <f t="shared" si="191"/>
        <v>0</v>
      </c>
      <c r="CT286" s="370">
        <f t="shared" si="181"/>
        <v>0</v>
      </c>
      <c r="CU286" s="370">
        <f t="shared" si="182"/>
        <v>0</v>
      </c>
      <c r="CV286" s="370">
        <f t="shared" si="183"/>
        <v>0</v>
      </c>
      <c r="CW286" s="370">
        <f t="shared" si="184"/>
        <v>0</v>
      </c>
    </row>
    <row r="287" spans="1:101" x14ac:dyDescent="0.25">
      <c r="A287" s="3534" t="s">
        <v>261</v>
      </c>
      <c r="B287" s="1197" t="s">
        <v>262</v>
      </c>
      <c r="C287" s="378">
        <f t="shared" si="188"/>
        <v>0</v>
      </c>
      <c r="D287" s="379">
        <f t="shared" si="194"/>
        <v>0</v>
      </c>
      <c r="E287" s="380">
        <f t="shared" si="194"/>
        <v>0</v>
      </c>
      <c r="F287" s="49">
        <v>0</v>
      </c>
      <c r="G287" s="52">
        <v>0</v>
      </c>
      <c r="H287" s="49">
        <v>0</v>
      </c>
      <c r="I287" s="52">
        <v>0</v>
      </c>
      <c r="J287" s="49">
        <v>0</v>
      </c>
      <c r="K287" s="52">
        <v>0</v>
      </c>
      <c r="L287" s="49">
        <v>0</v>
      </c>
      <c r="M287" s="52">
        <v>0</v>
      </c>
      <c r="N287" s="49">
        <v>0</v>
      </c>
      <c r="O287" s="52">
        <v>0</v>
      </c>
      <c r="P287" s="49">
        <v>0</v>
      </c>
      <c r="Q287" s="52">
        <v>0</v>
      </c>
      <c r="R287" s="49">
        <v>0</v>
      </c>
      <c r="S287" s="52">
        <v>0</v>
      </c>
      <c r="T287" s="49">
        <v>0</v>
      </c>
      <c r="U287" s="52">
        <v>0</v>
      </c>
      <c r="V287" s="49">
        <v>0</v>
      </c>
      <c r="W287" s="52">
        <v>0</v>
      </c>
      <c r="X287" s="49">
        <v>0</v>
      </c>
      <c r="Y287" s="52">
        <v>0</v>
      </c>
      <c r="Z287" s="49">
        <v>0</v>
      </c>
      <c r="AA287" s="52">
        <v>0</v>
      </c>
      <c r="AB287" s="49">
        <v>0</v>
      </c>
      <c r="AC287" s="52">
        <v>0</v>
      </c>
      <c r="AD287" s="49">
        <v>0</v>
      </c>
      <c r="AE287" s="52">
        <v>0</v>
      </c>
      <c r="AF287" s="49">
        <v>0</v>
      </c>
      <c r="AG287" s="52">
        <v>0</v>
      </c>
      <c r="AH287" s="49">
        <v>0</v>
      </c>
      <c r="AI287" s="52">
        <v>0</v>
      </c>
      <c r="AJ287" s="49">
        <v>0</v>
      </c>
      <c r="AK287" s="52">
        <v>0</v>
      </c>
      <c r="AL287" s="49">
        <v>0</v>
      </c>
      <c r="AM287" s="323">
        <v>0</v>
      </c>
      <c r="AN287" s="105">
        <v>0</v>
      </c>
      <c r="AO287" s="47">
        <v>0</v>
      </c>
      <c r="AP287" s="286">
        <v>0</v>
      </c>
      <c r="AQ287" s="51">
        <v>0</v>
      </c>
      <c r="AR287" s="52">
        <v>0</v>
      </c>
      <c r="AS287" s="49">
        <v>0</v>
      </c>
      <c r="AT287" s="52">
        <v>0</v>
      </c>
      <c r="AU287" s="51">
        <v>0</v>
      </c>
      <c r="AV287" s="52">
        <v>0</v>
      </c>
      <c r="AW287" s="51">
        <v>0</v>
      </c>
      <c r="AX287" s="52">
        <v>0</v>
      </c>
      <c r="AY287" s="56" t="str">
        <f t="shared" si="185"/>
        <v/>
      </c>
      <c r="AZ287" s="56"/>
      <c r="BA287" s="56"/>
      <c r="BB287" s="56"/>
      <c r="BC287" s="56"/>
      <c r="BD287" s="56"/>
      <c r="BE287" s="56"/>
      <c r="BF287" s="56"/>
      <c r="BG287" s="56"/>
      <c r="BH287" s="56"/>
      <c r="BI287" s="56"/>
      <c r="BJ287" s="56"/>
      <c r="BK287" s="56"/>
      <c r="BL287" s="56"/>
      <c r="BM287" s="56"/>
      <c r="BN287" s="56"/>
      <c r="BO287" s="56"/>
      <c r="CA287" s="18" t="str">
        <f t="shared" si="186"/>
        <v/>
      </c>
      <c r="CB287" s="18" t="str">
        <f t="shared" si="196"/>
        <v/>
      </c>
      <c r="CC287" s="18" t="str">
        <f t="shared" si="170"/>
        <v/>
      </c>
      <c r="CD287" s="18" t="str">
        <f t="shared" si="190"/>
        <v/>
      </c>
      <c r="CE287" s="18" t="str">
        <f t="shared" si="172"/>
        <v/>
      </c>
      <c r="CF287" s="18" t="str">
        <f t="shared" si="173"/>
        <v/>
      </c>
      <c r="CG287" s="18" t="str">
        <f t="shared" si="174"/>
        <v/>
      </c>
      <c r="CH287" s="18" t="str">
        <f t="shared" si="175"/>
        <v/>
      </c>
      <c r="CI287" s="18" t="str">
        <f t="shared" si="176"/>
        <v/>
      </c>
      <c r="CO287" s="458">
        <f t="shared" si="177"/>
        <v>0</v>
      </c>
      <c r="CP287" s="370">
        <f t="shared" si="197"/>
        <v>0</v>
      </c>
      <c r="CQ287" s="370">
        <f t="shared" si="198"/>
        <v>0</v>
      </c>
      <c r="CR287" s="370">
        <f t="shared" si="191"/>
        <v>0</v>
      </c>
      <c r="CS287" s="370">
        <f t="shared" si="191"/>
        <v>0</v>
      </c>
      <c r="CT287" s="370">
        <f t="shared" si="181"/>
        <v>0</v>
      </c>
      <c r="CU287" s="370">
        <f t="shared" si="182"/>
        <v>0</v>
      </c>
      <c r="CV287" s="370">
        <f t="shared" si="183"/>
        <v>0</v>
      </c>
      <c r="CW287" s="370">
        <f t="shared" si="184"/>
        <v>0</v>
      </c>
    </row>
    <row r="288" spans="1:101" x14ac:dyDescent="0.25">
      <c r="A288" s="3307"/>
      <c r="B288" s="253" t="s">
        <v>263</v>
      </c>
      <c r="C288" s="397">
        <f t="shared" si="188"/>
        <v>0</v>
      </c>
      <c r="D288" s="398">
        <f t="shared" si="194"/>
        <v>0</v>
      </c>
      <c r="E288" s="396">
        <f t="shared" si="194"/>
        <v>0</v>
      </c>
      <c r="F288" s="49">
        <v>0</v>
      </c>
      <c r="G288" s="52">
        <v>0</v>
      </c>
      <c r="H288" s="49">
        <v>0</v>
      </c>
      <c r="I288" s="52">
        <v>0</v>
      </c>
      <c r="J288" s="49">
        <v>0</v>
      </c>
      <c r="K288" s="52">
        <v>0</v>
      </c>
      <c r="L288" s="49">
        <v>0</v>
      </c>
      <c r="M288" s="52">
        <v>0</v>
      </c>
      <c r="N288" s="49">
        <v>0</v>
      </c>
      <c r="O288" s="52">
        <v>0</v>
      </c>
      <c r="P288" s="49">
        <v>0</v>
      </c>
      <c r="Q288" s="52">
        <v>0</v>
      </c>
      <c r="R288" s="49">
        <v>0</v>
      </c>
      <c r="S288" s="52">
        <v>0</v>
      </c>
      <c r="T288" s="49">
        <v>0</v>
      </c>
      <c r="U288" s="52">
        <v>0</v>
      </c>
      <c r="V288" s="49">
        <v>0</v>
      </c>
      <c r="W288" s="52">
        <v>0</v>
      </c>
      <c r="X288" s="49">
        <v>0</v>
      </c>
      <c r="Y288" s="52">
        <v>0</v>
      </c>
      <c r="Z288" s="49">
        <v>0</v>
      </c>
      <c r="AA288" s="52">
        <v>0</v>
      </c>
      <c r="AB288" s="49">
        <v>0</v>
      </c>
      <c r="AC288" s="52">
        <v>0</v>
      </c>
      <c r="AD288" s="49">
        <v>0</v>
      </c>
      <c r="AE288" s="52">
        <v>0</v>
      </c>
      <c r="AF288" s="49">
        <v>0</v>
      </c>
      <c r="AG288" s="52">
        <v>0</v>
      </c>
      <c r="AH288" s="49">
        <v>0</v>
      </c>
      <c r="AI288" s="52">
        <v>0</v>
      </c>
      <c r="AJ288" s="49">
        <v>0</v>
      </c>
      <c r="AK288" s="52">
        <v>0</v>
      </c>
      <c r="AL288" s="49">
        <v>0</v>
      </c>
      <c r="AM288" s="323">
        <v>0</v>
      </c>
      <c r="AN288" s="105">
        <v>0</v>
      </c>
      <c r="AO288" s="47">
        <v>0</v>
      </c>
      <c r="AP288" s="286">
        <v>0</v>
      </c>
      <c r="AQ288" s="51">
        <v>0</v>
      </c>
      <c r="AR288" s="52">
        <v>0</v>
      </c>
      <c r="AS288" s="49">
        <v>0</v>
      </c>
      <c r="AT288" s="52">
        <v>0</v>
      </c>
      <c r="AU288" s="51">
        <v>0</v>
      </c>
      <c r="AV288" s="52">
        <v>0</v>
      </c>
      <c r="AW288" s="51">
        <v>0</v>
      </c>
      <c r="AX288" s="52">
        <v>0</v>
      </c>
      <c r="AY288" s="56" t="str">
        <f t="shared" si="185"/>
        <v/>
      </c>
      <c r="AZ288" s="56"/>
      <c r="BA288" s="56"/>
      <c r="BB288" s="56"/>
      <c r="BC288" s="56"/>
      <c r="BD288" s="56"/>
      <c r="BE288" s="56"/>
      <c r="BF288" s="56"/>
      <c r="BG288" s="56"/>
      <c r="BH288" s="56"/>
      <c r="BI288" s="56"/>
      <c r="BJ288" s="56"/>
      <c r="BK288" s="56"/>
      <c r="BL288" s="56"/>
      <c r="BM288" s="56"/>
      <c r="BN288" s="56"/>
      <c r="BO288" s="56"/>
      <c r="CA288" s="18" t="str">
        <f t="shared" si="186"/>
        <v/>
      </c>
      <c r="CB288" s="18" t="str">
        <f t="shared" si="196"/>
        <v/>
      </c>
      <c r="CC288" s="18" t="str">
        <f t="shared" si="170"/>
        <v/>
      </c>
      <c r="CD288" s="18" t="str">
        <f t="shared" si="190"/>
        <v/>
      </c>
      <c r="CE288" s="18" t="str">
        <f t="shared" si="172"/>
        <v/>
      </c>
      <c r="CF288" s="18" t="str">
        <f t="shared" si="173"/>
        <v/>
      </c>
      <c r="CG288" s="18" t="str">
        <f t="shared" si="174"/>
        <v/>
      </c>
      <c r="CH288" s="18" t="str">
        <f t="shared" si="175"/>
        <v/>
      </c>
      <c r="CI288" s="18" t="str">
        <f t="shared" si="176"/>
        <v/>
      </c>
      <c r="CO288" s="458">
        <f t="shared" si="177"/>
        <v>0</v>
      </c>
      <c r="CP288" s="370">
        <f t="shared" si="197"/>
        <v>0</v>
      </c>
      <c r="CQ288" s="370">
        <f t="shared" si="198"/>
        <v>0</v>
      </c>
      <c r="CR288" s="370">
        <f t="shared" si="191"/>
        <v>0</v>
      </c>
      <c r="CS288" s="370">
        <f t="shared" si="191"/>
        <v>0</v>
      </c>
      <c r="CT288" s="370">
        <f t="shared" si="181"/>
        <v>0</v>
      </c>
      <c r="CU288" s="370">
        <f t="shared" si="182"/>
        <v>0</v>
      </c>
      <c r="CV288" s="370">
        <f t="shared" si="183"/>
        <v>0</v>
      </c>
      <c r="CW288" s="370">
        <f t="shared" si="184"/>
        <v>0</v>
      </c>
    </row>
    <row r="289" spans="1:101" x14ac:dyDescent="0.25">
      <c r="A289" s="3307"/>
      <c r="B289" s="253" t="s">
        <v>264</v>
      </c>
      <c r="C289" s="397">
        <f t="shared" si="188"/>
        <v>0</v>
      </c>
      <c r="D289" s="398">
        <f t="shared" si="194"/>
        <v>0</v>
      </c>
      <c r="E289" s="396">
        <f t="shared" si="194"/>
        <v>0</v>
      </c>
      <c r="F289" s="49">
        <v>0</v>
      </c>
      <c r="G289" s="52">
        <v>0</v>
      </c>
      <c r="H289" s="49">
        <v>0</v>
      </c>
      <c r="I289" s="52">
        <v>0</v>
      </c>
      <c r="J289" s="49">
        <v>0</v>
      </c>
      <c r="K289" s="52">
        <v>0</v>
      </c>
      <c r="L289" s="49">
        <v>0</v>
      </c>
      <c r="M289" s="52">
        <v>0</v>
      </c>
      <c r="N289" s="49">
        <v>0</v>
      </c>
      <c r="O289" s="52">
        <v>0</v>
      </c>
      <c r="P289" s="49">
        <v>0</v>
      </c>
      <c r="Q289" s="52">
        <v>0</v>
      </c>
      <c r="R289" s="49">
        <v>0</v>
      </c>
      <c r="S289" s="52">
        <v>0</v>
      </c>
      <c r="T289" s="49">
        <v>0</v>
      </c>
      <c r="U289" s="52">
        <v>0</v>
      </c>
      <c r="V289" s="49">
        <v>0</v>
      </c>
      <c r="W289" s="52">
        <v>0</v>
      </c>
      <c r="X289" s="49">
        <v>0</v>
      </c>
      <c r="Y289" s="52">
        <v>0</v>
      </c>
      <c r="Z289" s="49">
        <v>0</v>
      </c>
      <c r="AA289" s="52">
        <v>0</v>
      </c>
      <c r="AB289" s="49">
        <v>0</v>
      </c>
      <c r="AC289" s="52">
        <v>0</v>
      </c>
      <c r="AD289" s="49">
        <v>0</v>
      </c>
      <c r="AE289" s="52">
        <v>0</v>
      </c>
      <c r="AF289" s="49">
        <v>0</v>
      </c>
      <c r="AG289" s="52">
        <v>0</v>
      </c>
      <c r="AH289" s="49">
        <v>0</v>
      </c>
      <c r="AI289" s="52">
        <v>0</v>
      </c>
      <c r="AJ289" s="49">
        <v>0</v>
      </c>
      <c r="AK289" s="52">
        <v>0</v>
      </c>
      <c r="AL289" s="49">
        <v>0</v>
      </c>
      <c r="AM289" s="323">
        <v>0</v>
      </c>
      <c r="AN289" s="105">
        <v>0</v>
      </c>
      <c r="AO289" s="47">
        <v>0</v>
      </c>
      <c r="AP289" s="286">
        <v>0</v>
      </c>
      <c r="AQ289" s="51">
        <v>0</v>
      </c>
      <c r="AR289" s="52">
        <v>0</v>
      </c>
      <c r="AS289" s="49">
        <v>0</v>
      </c>
      <c r="AT289" s="52">
        <v>0</v>
      </c>
      <c r="AU289" s="51">
        <v>0</v>
      </c>
      <c r="AV289" s="52">
        <v>0</v>
      </c>
      <c r="AW289" s="51">
        <v>0</v>
      </c>
      <c r="AX289" s="52">
        <v>0</v>
      </c>
      <c r="AY289" s="56" t="str">
        <f t="shared" si="185"/>
        <v/>
      </c>
      <c r="AZ289" s="56"/>
      <c r="BA289" s="56"/>
      <c r="BB289" s="56"/>
      <c r="BC289" s="56"/>
      <c r="BD289" s="56"/>
      <c r="BE289" s="56"/>
      <c r="BF289" s="56"/>
      <c r="BG289" s="56"/>
      <c r="BH289" s="56"/>
      <c r="BI289" s="56"/>
      <c r="BJ289" s="56"/>
      <c r="BK289" s="56"/>
      <c r="BL289" s="56"/>
      <c r="BM289" s="56"/>
      <c r="BN289" s="56"/>
      <c r="BO289" s="56"/>
      <c r="CA289" s="18" t="str">
        <f t="shared" si="186"/>
        <v/>
      </c>
      <c r="CB289" s="18" t="str">
        <f t="shared" si="196"/>
        <v/>
      </c>
      <c r="CC289" s="18" t="str">
        <f t="shared" si="170"/>
        <v/>
      </c>
      <c r="CD289" s="18" t="str">
        <f t="shared" si="190"/>
        <v/>
      </c>
      <c r="CE289" s="18" t="str">
        <f t="shared" si="172"/>
        <v/>
      </c>
      <c r="CF289" s="18" t="str">
        <f t="shared" si="173"/>
        <v/>
      </c>
      <c r="CG289" s="18" t="str">
        <f t="shared" si="174"/>
        <v/>
      </c>
      <c r="CH289" s="18" t="str">
        <f t="shared" si="175"/>
        <v/>
      </c>
      <c r="CI289" s="18" t="str">
        <f t="shared" si="176"/>
        <v/>
      </c>
      <c r="CO289" s="458">
        <f t="shared" si="177"/>
        <v>0</v>
      </c>
      <c r="CP289" s="370">
        <f t="shared" si="197"/>
        <v>0</v>
      </c>
      <c r="CQ289" s="370">
        <f t="shared" si="198"/>
        <v>0</v>
      </c>
      <c r="CR289" s="370">
        <f t="shared" si="191"/>
        <v>0</v>
      </c>
      <c r="CS289" s="370">
        <f t="shared" si="191"/>
        <v>0</v>
      </c>
      <c r="CT289" s="370">
        <f t="shared" si="181"/>
        <v>0</v>
      </c>
      <c r="CU289" s="370">
        <f t="shared" si="182"/>
        <v>0</v>
      </c>
      <c r="CV289" s="370">
        <f t="shared" si="183"/>
        <v>0</v>
      </c>
      <c r="CW289" s="370">
        <f t="shared" si="184"/>
        <v>0</v>
      </c>
    </row>
    <row r="290" spans="1:101" x14ac:dyDescent="0.25">
      <c r="A290" s="3307"/>
      <c r="B290" s="253" t="s">
        <v>265</v>
      </c>
      <c r="C290" s="397">
        <f t="shared" si="188"/>
        <v>0</v>
      </c>
      <c r="D290" s="398">
        <f t="shared" si="194"/>
        <v>0</v>
      </c>
      <c r="E290" s="396">
        <f t="shared" si="194"/>
        <v>0</v>
      </c>
      <c r="F290" s="49">
        <v>0</v>
      </c>
      <c r="G290" s="52">
        <v>0</v>
      </c>
      <c r="H290" s="49">
        <v>0</v>
      </c>
      <c r="I290" s="52">
        <v>0</v>
      </c>
      <c r="J290" s="49">
        <v>0</v>
      </c>
      <c r="K290" s="52">
        <v>0</v>
      </c>
      <c r="L290" s="49">
        <v>0</v>
      </c>
      <c r="M290" s="52">
        <v>0</v>
      </c>
      <c r="N290" s="49">
        <v>0</v>
      </c>
      <c r="O290" s="52">
        <v>0</v>
      </c>
      <c r="P290" s="49">
        <v>0</v>
      </c>
      <c r="Q290" s="52">
        <v>0</v>
      </c>
      <c r="R290" s="49">
        <v>0</v>
      </c>
      <c r="S290" s="52">
        <v>0</v>
      </c>
      <c r="T290" s="49">
        <v>0</v>
      </c>
      <c r="U290" s="52">
        <v>0</v>
      </c>
      <c r="V290" s="49">
        <v>0</v>
      </c>
      <c r="W290" s="52">
        <v>0</v>
      </c>
      <c r="X290" s="49">
        <v>0</v>
      </c>
      <c r="Y290" s="52">
        <v>0</v>
      </c>
      <c r="Z290" s="49">
        <v>0</v>
      </c>
      <c r="AA290" s="52">
        <v>0</v>
      </c>
      <c r="AB290" s="49">
        <v>0</v>
      </c>
      <c r="AC290" s="52">
        <v>0</v>
      </c>
      <c r="AD290" s="49">
        <v>0</v>
      </c>
      <c r="AE290" s="52">
        <v>0</v>
      </c>
      <c r="AF290" s="49">
        <v>0</v>
      </c>
      <c r="AG290" s="52">
        <v>0</v>
      </c>
      <c r="AH290" s="49">
        <v>0</v>
      </c>
      <c r="AI290" s="52">
        <v>0</v>
      </c>
      <c r="AJ290" s="49">
        <v>0</v>
      </c>
      <c r="AK290" s="52">
        <v>0</v>
      </c>
      <c r="AL290" s="49">
        <v>0</v>
      </c>
      <c r="AM290" s="323">
        <v>0</v>
      </c>
      <c r="AN290" s="105">
        <v>0</v>
      </c>
      <c r="AO290" s="47">
        <v>0</v>
      </c>
      <c r="AP290" s="286">
        <v>0</v>
      </c>
      <c r="AQ290" s="51">
        <v>0</v>
      </c>
      <c r="AR290" s="52">
        <v>0</v>
      </c>
      <c r="AS290" s="49">
        <v>0</v>
      </c>
      <c r="AT290" s="52">
        <v>0</v>
      </c>
      <c r="AU290" s="51">
        <v>0</v>
      </c>
      <c r="AV290" s="52">
        <v>0</v>
      </c>
      <c r="AW290" s="51">
        <v>0</v>
      </c>
      <c r="AX290" s="52">
        <v>0</v>
      </c>
      <c r="AY290" s="56" t="str">
        <f t="shared" si="185"/>
        <v/>
      </c>
      <c r="AZ290" s="56"/>
      <c r="BA290" s="56"/>
      <c r="BB290" s="56"/>
      <c r="BC290" s="56"/>
      <c r="BD290" s="56"/>
      <c r="BE290" s="56"/>
      <c r="BF290" s="56"/>
      <c r="BG290" s="56"/>
      <c r="BH290" s="56"/>
      <c r="BI290" s="56"/>
      <c r="BJ290" s="56"/>
      <c r="BK290" s="56"/>
      <c r="BL290" s="56"/>
      <c r="BM290" s="56"/>
      <c r="BN290" s="56"/>
      <c r="BO290" s="56"/>
      <c r="CA290" s="18" t="str">
        <f t="shared" si="186"/>
        <v/>
      </c>
      <c r="CB290" s="18" t="str">
        <f t="shared" si="196"/>
        <v/>
      </c>
      <c r="CC290" s="18" t="str">
        <f t="shared" si="170"/>
        <v/>
      </c>
      <c r="CD290" s="18" t="str">
        <f t="shared" si="190"/>
        <v/>
      </c>
      <c r="CE290" s="18" t="str">
        <f t="shared" si="172"/>
        <v/>
      </c>
      <c r="CF290" s="18" t="str">
        <f t="shared" si="173"/>
        <v/>
      </c>
      <c r="CG290" s="18" t="str">
        <f t="shared" si="174"/>
        <v/>
      </c>
      <c r="CH290" s="18" t="str">
        <f t="shared" si="175"/>
        <v/>
      </c>
      <c r="CI290" s="18" t="str">
        <f t="shared" si="176"/>
        <v/>
      </c>
      <c r="CO290" s="458">
        <f t="shared" si="177"/>
        <v>0</v>
      </c>
      <c r="CP290" s="370">
        <f t="shared" si="197"/>
        <v>0</v>
      </c>
      <c r="CQ290" s="370">
        <f t="shared" si="198"/>
        <v>0</v>
      </c>
      <c r="CR290" s="370">
        <f t="shared" si="191"/>
        <v>0</v>
      </c>
      <c r="CS290" s="370">
        <f t="shared" si="191"/>
        <v>0</v>
      </c>
      <c r="CT290" s="370">
        <f t="shared" si="181"/>
        <v>0</v>
      </c>
      <c r="CU290" s="370">
        <f t="shared" si="182"/>
        <v>0</v>
      </c>
      <c r="CV290" s="370">
        <f t="shared" si="183"/>
        <v>0</v>
      </c>
      <c r="CW290" s="370">
        <f t="shared" si="184"/>
        <v>0</v>
      </c>
    </row>
    <row r="291" spans="1:101" ht="22.5" x14ac:dyDescent="0.25">
      <c r="A291" s="3468"/>
      <c r="B291" s="450" t="s">
        <v>266</v>
      </c>
      <c r="C291" s="416">
        <f t="shared" si="188"/>
        <v>0</v>
      </c>
      <c r="D291" s="417">
        <f t="shared" si="194"/>
        <v>0</v>
      </c>
      <c r="E291" s="377">
        <f t="shared" si="194"/>
        <v>0</v>
      </c>
      <c r="F291" s="30">
        <v>0</v>
      </c>
      <c r="G291" s="37">
        <v>0</v>
      </c>
      <c r="H291" s="30">
        <v>0</v>
      </c>
      <c r="I291" s="37">
        <v>0</v>
      </c>
      <c r="J291" s="30">
        <v>0</v>
      </c>
      <c r="K291" s="37">
        <v>0</v>
      </c>
      <c r="L291" s="30">
        <v>0</v>
      </c>
      <c r="M291" s="37">
        <v>0</v>
      </c>
      <c r="N291" s="30">
        <v>0</v>
      </c>
      <c r="O291" s="37">
        <v>0</v>
      </c>
      <c r="P291" s="30">
        <v>0</v>
      </c>
      <c r="Q291" s="37">
        <v>0</v>
      </c>
      <c r="R291" s="30">
        <v>0</v>
      </c>
      <c r="S291" s="37">
        <v>0</v>
      </c>
      <c r="T291" s="30">
        <v>0</v>
      </c>
      <c r="U291" s="37">
        <v>0</v>
      </c>
      <c r="V291" s="30">
        <v>0</v>
      </c>
      <c r="W291" s="37">
        <v>0</v>
      </c>
      <c r="X291" s="30">
        <v>0</v>
      </c>
      <c r="Y291" s="37">
        <v>0</v>
      </c>
      <c r="Z291" s="30">
        <v>0</v>
      </c>
      <c r="AA291" s="37">
        <v>0</v>
      </c>
      <c r="AB291" s="30">
        <v>0</v>
      </c>
      <c r="AC291" s="37">
        <v>0</v>
      </c>
      <c r="AD291" s="30">
        <v>0</v>
      </c>
      <c r="AE291" s="37">
        <v>0</v>
      </c>
      <c r="AF291" s="30">
        <v>0</v>
      </c>
      <c r="AG291" s="37">
        <v>0</v>
      </c>
      <c r="AH291" s="30">
        <v>0</v>
      </c>
      <c r="AI291" s="37">
        <v>0</v>
      </c>
      <c r="AJ291" s="30">
        <v>0</v>
      </c>
      <c r="AK291" s="37">
        <v>0</v>
      </c>
      <c r="AL291" s="30">
        <v>0</v>
      </c>
      <c r="AM291" s="223">
        <v>0</v>
      </c>
      <c r="AN291" s="35">
        <v>0</v>
      </c>
      <c r="AO291" s="31">
        <v>0</v>
      </c>
      <c r="AP291" s="220">
        <v>0</v>
      </c>
      <c r="AQ291" s="31">
        <v>0</v>
      </c>
      <c r="AR291" s="37">
        <v>0</v>
      </c>
      <c r="AS291" s="30">
        <v>0</v>
      </c>
      <c r="AT291" s="37">
        <v>0</v>
      </c>
      <c r="AU291" s="31">
        <v>0</v>
      </c>
      <c r="AV291" s="37">
        <v>0</v>
      </c>
      <c r="AW291" s="31">
        <v>0</v>
      </c>
      <c r="AX291" s="37">
        <v>0</v>
      </c>
      <c r="AY291" s="56" t="str">
        <f t="shared" si="185"/>
        <v/>
      </c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6"/>
      <c r="BK291" s="56"/>
      <c r="BL291" s="56"/>
      <c r="BM291" s="56"/>
      <c r="BN291" s="56"/>
      <c r="BO291" s="56"/>
      <c r="CA291" s="18" t="str">
        <f t="shared" si="186"/>
        <v/>
      </c>
      <c r="CB291" s="18" t="str">
        <f t="shared" si="196"/>
        <v/>
      </c>
      <c r="CC291" s="18" t="str">
        <f t="shared" si="170"/>
        <v/>
      </c>
      <c r="CD291" s="18" t="str">
        <f t="shared" si="190"/>
        <v/>
      </c>
      <c r="CE291" s="18" t="str">
        <f t="shared" si="172"/>
        <v/>
      </c>
      <c r="CF291" s="18" t="str">
        <f t="shared" si="173"/>
        <v/>
      </c>
      <c r="CG291" s="18" t="str">
        <f t="shared" si="174"/>
        <v/>
      </c>
      <c r="CH291" s="18" t="str">
        <f t="shared" si="175"/>
        <v/>
      </c>
      <c r="CI291" s="18" t="str">
        <f t="shared" si="176"/>
        <v/>
      </c>
      <c r="CO291" s="458">
        <f t="shared" si="177"/>
        <v>0</v>
      </c>
      <c r="CP291" s="370">
        <f t="shared" si="197"/>
        <v>0</v>
      </c>
      <c r="CQ291" s="370">
        <f t="shared" si="198"/>
        <v>0</v>
      </c>
      <c r="CR291" s="370">
        <f t="shared" si="191"/>
        <v>0</v>
      </c>
      <c r="CS291" s="370">
        <f t="shared" si="191"/>
        <v>0</v>
      </c>
      <c r="CT291" s="370">
        <f t="shared" si="181"/>
        <v>0</v>
      </c>
      <c r="CU291" s="370">
        <f t="shared" si="182"/>
        <v>0</v>
      </c>
      <c r="CV291" s="370">
        <f t="shared" si="183"/>
        <v>0</v>
      </c>
      <c r="CW291" s="370">
        <f t="shared" si="184"/>
        <v>0</v>
      </c>
    </row>
    <row r="292" spans="1:101" x14ac:dyDescent="0.25">
      <c r="A292" s="3176" t="s">
        <v>267</v>
      </c>
      <c r="B292" s="3177"/>
      <c r="C292" s="902">
        <f t="shared" si="188"/>
        <v>0</v>
      </c>
      <c r="D292" s="388">
        <f t="shared" si="194"/>
        <v>0</v>
      </c>
      <c r="E292" s="369">
        <f t="shared" si="194"/>
        <v>0</v>
      </c>
      <c r="F292" s="770">
        <v>0</v>
      </c>
      <c r="G292" s="85">
        <v>0</v>
      </c>
      <c r="H292" s="770">
        <v>0</v>
      </c>
      <c r="I292" s="85">
        <v>0</v>
      </c>
      <c r="J292" s="770">
        <v>0</v>
      </c>
      <c r="K292" s="85">
        <v>0</v>
      </c>
      <c r="L292" s="770">
        <v>0</v>
      </c>
      <c r="M292" s="85">
        <v>0</v>
      </c>
      <c r="N292" s="770">
        <v>0</v>
      </c>
      <c r="O292" s="85">
        <v>0</v>
      </c>
      <c r="P292" s="770">
        <v>0</v>
      </c>
      <c r="Q292" s="85">
        <v>0</v>
      </c>
      <c r="R292" s="770">
        <v>0</v>
      </c>
      <c r="S292" s="85">
        <v>0</v>
      </c>
      <c r="T292" s="770">
        <v>0</v>
      </c>
      <c r="U292" s="85">
        <v>0</v>
      </c>
      <c r="V292" s="770">
        <v>0</v>
      </c>
      <c r="W292" s="85">
        <v>0</v>
      </c>
      <c r="X292" s="770">
        <v>0</v>
      </c>
      <c r="Y292" s="85">
        <v>0</v>
      </c>
      <c r="Z292" s="770">
        <v>0</v>
      </c>
      <c r="AA292" s="85">
        <v>0</v>
      </c>
      <c r="AB292" s="770">
        <v>0</v>
      </c>
      <c r="AC292" s="85">
        <v>0</v>
      </c>
      <c r="AD292" s="770">
        <v>0</v>
      </c>
      <c r="AE292" s="85">
        <v>0</v>
      </c>
      <c r="AF292" s="770">
        <v>0</v>
      </c>
      <c r="AG292" s="85">
        <v>0</v>
      </c>
      <c r="AH292" s="770">
        <v>0</v>
      </c>
      <c r="AI292" s="85">
        <v>0</v>
      </c>
      <c r="AJ292" s="770">
        <v>0</v>
      </c>
      <c r="AK292" s="85">
        <v>0</v>
      </c>
      <c r="AL292" s="770">
        <v>0</v>
      </c>
      <c r="AM292" s="353">
        <v>0</v>
      </c>
      <c r="AN292" s="105">
        <v>0</v>
      </c>
      <c r="AO292" s="47">
        <v>0</v>
      </c>
      <c r="AP292" s="286">
        <v>0</v>
      </c>
      <c r="AQ292" s="468">
        <v>0</v>
      </c>
      <c r="AR292" s="85">
        <v>0</v>
      </c>
      <c r="AS292" s="770">
        <v>0</v>
      </c>
      <c r="AT292" s="85">
        <v>0</v>
      </c>
      <c r="AU292" s="468">
        <v>0</v>
      </c>
      <c r="AV292" s="85">
        <v>0</v>
      </c>
      <c r="AW292" s="468">
        <v>0</v>
      </c>
      <c r="AX292" s="85">
        <v>0</v>
      </c>
      <c r="AY292" s="56" t="str">
        <f t="shared" si="185"/>
        <v/>
      </c>
      <c r="AZ292" s="56"/>
      <c r="BA292" s="56"/>
      <c r="BB292" s="56"/>
      <c r="BC292" s="56"/>
      <c r="BD292" s="56"/>
      <c r="BE292" s="56"/>
      <c r="BF292" s="56"/>
      <c r="BG292" s="56"/>
      <c r="BH292" s="56"/>
      <c r="BI292" s="56"/>
      <c r="BJ292" s="56"/>
      <c r="BK292" s="56"/>
      <c r="BL292" s="56"/>
      <c r="BM292" s="56"/>
      <c r="BN292" s="56"/>
      <c r="BO292" s="56"/>
      <c r="CA292" s="18" t="str">
        <f t="shared" si="186"/>
        <v/>
      </c>
      <c r="CB292" s="18" t="str">
        <f t="shared" si="196"/>
        <v/>
      </c>
      <c r="CC292" s="18" t="str">
        <f t="shared" si="170"/>
        <v/>
      </c>
      <c r="CD292" s="18" t="str">
        <f t="shared" si="190"/>
        <v/>
      </c>
      <c r="CE292" s="18" t="str">
        <f t="shared" si="172"/>
        <v/>
      </c>
      <c r="CF292" s="18" t="str">
        <f t="shared" si="173"/>
        <v/>
      </c>
      <c r="CG292" s="18" t="str">
        <f t="shared" si="174"/>
        <v/>
      </c>
      <c r="CH292" s="18" t="str">
        <f t="shared" si="175"/>
        <v/>
      </c>
      <c r="CI292" s="18" t="str">
        <f t="shared" si="176"/>
        <v/>
      </c>
      <c r="CO292" s="458">
        <f t="shared" si="177"/>
        <v>0</v>
      </c>
      <c r="CP292" s="370">
        <f t="shared" si="197"/>
        <v>0</v>
      </c>
      <c r="CQ292" s="370">
        <f t="shared" si="198"/>
        <v>0</v>
      </c>
      <c r="CR292" s="370">
        <f t="shared" si="191"/>
        <v>0</v>
      </c>
      <c r="CS292" s="370">
        <f t="shared" si="191"/>
        <v>0</v>
      </c>
      <c r="CT292" s="370">
        <f t="shared" si="181"/>
        <v>0</v>
      </c>
      <c r="CU292" s="370">
        <f t="shared" si="182"/>
        <v>0</v>
      </c>
      <c r="CV292" s="370">
        <f t="shared" si="183"/>
        <v>0</v>
      </c>
      <c r="CW292" s="370">
        <f t="shared" si="184"/>
        <v>0</v>
      </c>
    </row>
    <row r="293" spans="1:101" x14ac:dyDescent="0.25">
      <c r="A293" s="3016" t="s">
        <v>268</v>
      </c>
      <c r="B293" s="3017"/>
      <c r="C293" s="416">
        <f>SUM(D293+E293)</f>
        <v>2</v>
      </c>
      <c r="D293" s="417">
        <f>SUM(F293+H293+J293+L293+N293+P293+R293+T293+V293+X293+Z293+AB293+AD293+AF293+AH293+AJ293+AL293)</f>
        <v>1</v>
      </c>
      <c r="E293" s="377">
        <f t="shared" ref="E293" si="199">SUM(G293+I293+K293+M293+O293+Q293+S293+U293+W293+Y293+AA293+AC293+AE293+AG293+AI293+AK293+AM293)</f>
        <v>1</v>
      </c>
      <c r="F293" s="30">
        <v>0</v>
      </c>
      <c r="G293" s="37">
        <v>0</v>
      </c>
      <c r="H293" s="30">
        <v>0</v>
      </c>
      <c r="I293" s="37">
        <v>0</v>
      </c>
      <c r="J293" s="30">
        <v>0</v>
      </c>
      <c r="K293" s="37">
        <v>0</v>
      </c>
      <c r="L293" s="30">
        <v>0</v>
      </c>
      <c r="M293" s="37">
        <v>0</v>
      </c>
      <c r="N293" s="30">
        <v>1</v>
      </c>
      <c r="O293" s="37">
        <v>1</v>
      </c>
      <c r="P293" s="30">
        <v>0</v>
      </c>
      <c r="Q293" s="37">
        <v>0</v>
      </c>
      <c r="R293" s="30">
        <v>0</v>
      </c>
      <c r="S293" s="37">
        <v>0</v>
      </c>
      <c r="T293" s="30">
        <v>0</v>
      </c>
      <c r="U293" s="37">
        <v>0</v>
      </c>
      <c r="V293" s="30">
        <v>0</v>
      </c>
      <c r="W293" s="37">
        <v>0</v>
      </c>
      <c r="X293" s="30">
        <v>0</v>
      </c>
      <c r="Y293" s="37">
        <v>0</v>
      </c>
      <c r="Z293" s="30">
        <v>0</v>
      </c>
      <c r="AA293" s="37">
        <v>0</v>
      </c>
      <c r="AB293" s="30">
        <v>0</v>
      </c>
      <c r="AC293" s="37">
        <v>0</v>
      </c>
      <c r="AD293" s="30">
        <v>0</v>
      </c>
      <c r="AE293" s="37">
        <v>0</v>
      </c>
      <c r="AF293" s="30">
        <v>0</v>
      </c>
      <c r="AG293" s="37">
        <v>0</v>
      </c>
      <c r="AH293" s="30">
        <v>0</v>
      </c>
      <c r="AI293" s="37">
        <v>0</v>
      </c>
      <c r="AJ293" s="30">
        <v>0</v>
      </c>
      <c r="AK293" s="37">
        <v>0</v>
      </c>
      <c r="AL293" s="30">
        <v>0</v>
      </c>
      <c r="AM293" s="223">
        <v>0</v>
      </c>
      <c r="AN293" s="95">
        <v>0</v>
      </c>
      <c r="AO293" s="1041">
        <v>0</v>
      </c>
      <c r="AP293" s="1043">
        <v>0</v>
      </c>
      <c r="AQ293" s="479">
        <v>0</v>
      </c>
      <c r="AR293" s="453">
        <v>0</v>
      </c>
      <c r="AS293" s="30">
        <v>0</v>
      </c>
      <c r="AT293" s="37">
        <v>0</v>
      </c>
      <c r="AU293" s="31">
        <v>0</v>
      </c>
      <c r="AV293" s="37">
        <v>0</v>
      </c>
      <c r="AW293" s="31">
        <v>0</v>
      </c>
      <c r="AX293" s="37">
        <v>0</v>
      </c>
      <c r="AY293" s="56" t="str">
        <f t="shared" si="185"/>
        <v/>
      </c>
      <c r="AZ293" s="56"/>
      <c r="BA293" s="56"/>
      <c r="BB293" s="56"/>
      <c r="BC293" s="56"/>
      <c r="BD293" s="56"/>
      <c r="BE293" s="56"/>
      <c r="BF293" s="56"/>
      <c r="BG293" s="56"/>
      <c r="BH293" s="56"/>
      <c r="BI293" s="56"/>
      <c r="BJ293" s="56"/>
      <c r="BK293" s="56"/>
      <c r="BL293" s="56"/>
      <c r="BM293" s="56"/>
      <c r="BN293" s="56"/>
      <c r="BO293" s="56"/>
      <c r="CA293" s="18" t="str">
        <f t="shared" si="186"/>
        <v/>
      </c>
      <c r="CB293" s="18" t="str">
        <f t="shared" si="196"/>
        <v/>
      </c>
      <c r="CC293" s="18" t="str">
        <f t="shared" si="170"/>
        <v/>
      </c>
      <c r="CD293" s="18" t="str">
        <f t="shared" si="190"/>
        <v/>
      </c>
      <c r="CE293" s="18" t="str">
        <f t="shared" si="172"/>
        <v/>
      </c>
      <c r="CF293" s="18" t="str">
        <f t="shared" si="173"/>
        <v/>
      </c>
      <c r="CG293" s="18" t="str">
        <f t="shared" si="174"/>
        <v/>
      </c>
      <c r="CH293" s="18" t="str">
        <f t="shared" si="175"/>
        <v/>
      </c>
      <c r="CI293" s="18" t="str">
        <f t="shared" si="176"/>
        <v/>
      </c>
      <c r="CO293" s="458">
        <f t="shared" si="177"/>
        <v>0</v>
      </c>
      <c r="CP293" s="370">
        <f t="shared" si="197"/>
        <v>0</v>
      </c>
      <c r="CQ293" s="370">
        <f t="shared" si="198"/>
        <v>0</v>
      </c>
      <c r="CR293" s="370">
        <f t="shared" si="191"/>
        <v>0</v>
      </c>
      <c r="CS293" s="370">
        <f t="shared" si="191"/>
        <v>0</v>
      </c>
      <c r="CT293" s="370">
        <f t="shared" si="181"/>
        <v>0</v>
      </c>
      <c r="CU293" s="370">
        <f t="shared" si="182"/>
        <v>0</v>
      </c>
      <c r="CV293" s="370">
        <f t="shared" si="183"/>
        <v>0</v>
      </c>
      <c r="CW293" s="370">
        <f t="shared" si="184"/>
        <v>0</v>
      </c>
    </row>
    <row r="294" spans="1:101" s="56" customFormat="1" ht="12" x14ac:dyDescent="0.2">
      <c r="A294" s="38" t="s">
        <v>279</v>
      </c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</row>
    <row r="295" spans="1:101" ht="15" customHeight="1" x14ac:dyDescent="0.25">
      <c r="A295" s="3559" t="s">
        <v>280</v>
      </c>
      <c r="B295" s="3561" t="s">
        <v>281</v>
      </c>
      <c r="C295" s="3532" t="s">
        <v>4</v>
      </c>
      <c r="D295" s="3108"/>
      <c r="E295" s="2987"/>
      <c r="F295" s="3563" t="s">
        <v>139</v>
      </c>
      <c r="G295" s="3564"/>
      <c r="H295" s="3564"/>
      <c r="I295" s="3564"/>
      <c r="J295" s="3564"/>
      <c r="K295" s="3564"/>
      <c r="L295" s="3564"/>
      <c r="M295" s="3564"/>
      <c r="N295" s="3564"/>
      <c r="O295" s="3564"/>
      <c r="P295" s="3564"/>
      <c r="Q295" s="3564"/>
      <c r="R295" s="3564"/>
      <c r="S295" s="3564"/>
      <c r="T295" s="3564"/>
      <c r="U295" s="3564"/>
      <c r="V295" s="3564"/>
      <c r="W295" s="3564"/>
      <c r="X295" s="3564"/>
      <c r="Y295" s="3564"/>
      <c r="Z295" s="3564"/>
      <c r="AA295" s="3564"/>
      <c r="AB295" s="3564"/>
      <c r="AC295" s="3564"/>
      <c r="AD295" s="3564"/>
      <c r="AE295" s="3564"/>
      <c r="AF295" s="3564"/>
      <c r="AG295" s="3564"/>
      <c r="AH295" s="3564"/>
      <c r="AI295" s="3564"/>
      <c r="AJ295" s="3564"/>
      <c r="AK295" s="3565"/>
      <c r="AL295" s="3538" t="s">
        <v>12</v>
      </c>
      <c r="AM295" s="3566" t="s">
        <v>13</v>
      </c>
      <c r="AN295" s="3566" t="s">
        <v>207</v>
      </c>
      <c r="AO295" s="2987" t="s">
        <v>272</v>
      </c>
    </row>
    <row r="296" spans="1:101" ht="15" customHeight="1" x14ac:dyDescent="0.25">
      <c r="A296" s="3390"/>
      <c r="B296" s="3392"/>
      <c r="C296" s="3471"/>
      <c r="D296" s="3493"/>
      <c r="E296" s="3440"/>
      <c r="F296" s="3539" t="s">
        <v>203</v>
      </c>
      <c r="G296" s="3539"/>
      <c r="H296" s="3539" t="s">
        <v>204</v>
      </c>
      <c r="I296" s="3539"/>
      <c r="J296" s="3539" t="s">
        <v>16</v>
      </c>
      <c r="K296" s="3539"/>
      <c r="L296" s="3535" t="s">
        <v>17</v>
      </c>
      <c r="M296" s="3536"/>
      <c r="N296" s="3537" t="s">
        <v>18</v>
      </c>
      <c r="O296" s="3537"/>
      <c r="P296" s="3537" t="s">
        <v>19</v>
      </c>
      <c r="Q296" s="3537"/>
      <c r="R296" s="3537" t="s">
        <v>20</v>
      </c>
      <c r="S296" s="3537"/>
      <c r="T296" s="3537" t="s">
        <v>21</v>
      </c>
      <c r="U296" s="3537"/>
      <c r="V296" s="3537" t="s">
        <v>22</v>
      </c>
      <c r="W296" s="3537"/>
      <c r="X296" s="3537" t="s">
        <v>23</v>
      </c>
      <c r="Y296" s="3537"/>
      <c r="Z296" s="3537" t="s">
        <v>61</v>
      </c>
      <c r="AA296" s="3537"/>
      <c r="AB296" s="3537" t="s">
        <v>62</v>
      </c>
      <c r="AC296" s="3537"/>
      <c r="AD296" s="3537" t="s">
        <v>63</v>
      </c>
      <c r="AE296" s="3537"/>
      <c r="AF296" s="3537" t="s">
        <v>148</v>
      </c>
      <c r="AG296" s="3537"/>
      <c r="AH296" s="3537" t="s">
        <v>149</v>
      </c>
      <c r="AI296" s="3537"/>
      <c r="AJ296" s="3537" t="s">
        <v>150</v>
      </c>
      <c r="AK296" s="3567"/>
      <c r="AL296" s="3130"/>
      <c r="AM296" s="3200"/>
      <c r="AN296" s="3200"/>
      <c r="AO296" s="2994"/>
    </row>
    <row r="297" spans="1:101" x14ac:dyDescent="0.25">
      <c r="A297" s="3560"/>
      <c r="B297" s="3562"/>
      <c r="C297" s="1214" t="s">
        <v>120</v>
      </c>
      <c r="D297" s="1215" t="s">
        <v>79</v>
      </c>
      <c r="E297" s="482" t="s">
        <v>121</v>
      </c>
      <c r="F297" s="1216" t="s">
        <v>79</v>
      </c>
      <c r="G297" s="484" t="s">
        <v>121</v>
      </c>
      <c r="H297" s="1216" t="s">
        <v>79</v>
      </c>
      <c r="I297" s="484" t="s">
        <v>121</v>
      </c>
      <c r="J297" s="1216" t="s">
        <v>79</v>
      </c>
      <c r="K297" s="484" t="s">
        <v>121</v>
      </c>
      <c r="L297" s="1216" t="s">
        <v>79</v>
      </c>
      <c r="M297" s="484" t="s">
        <v>121</v>
      </c>
      <c r="N297" s="1216" t="s">
        <v>79</v>
      </c>
      <c r="O297" s="484" t="s">
        <v>121</v>
      </c>
      <c r="P297" s="1216" t="s">
        <v>79</v>
      </c>
      <c r="Q297" s="484" t="s">
        <v>121</v>
      </c>
      <c r="R297" s="1216" t="s">
        <v>79</v>
      </c>
      <c r="S297" s="484" t="s">
        <v>121</v>
      </c>
      <c r="T297" s="1217" t="s">
        <v>79</v>
      </c>
      <c r="U297" s="1217" t="s">
        <v>121</v>
      </c>
      <c r="V297" s="1218" t="s">
        <v>79</v>
      </c>
      <c r="W297" s="484" t="s">
        <v>121</v>
      </c>
      <c r="X297" s="1216" t="s">
        <v>79</v>
      </c>
      <c r="Y297" s="484" t="s">
        <v>121</v>
      </c>
      <c r="Z297" s="1216" t="s">
        <v>79</v>
      </c>
      <c r="AA297" s="484" t="s">
        <v>121</v>
      </c>
      <c r="AB297" s="1216" t="s">
        <v>79</v>
      </c>
      <c r="AC297" s="484" t="s">
        <v>121</v>
      </c>
      <c r="AD297" s="1216" t="s">
        <v>79</v>
      </c>
      <c r="AE297" s="484" t="s">
        <v>121</v>
      </c>
      <c r="AF297" s="1216" t="s">
        <v>79</v>
      </c>
      <c r="AG297" s="484" t="s">
        <v>121</v>
      </c>
      <c r="AH297" s="1216" t="s">
        <v>79</v>
      </c>
      <c r="AI297" s="484" t="s">
        <v>121</v>
      </c>
      <c r="AJ297" s="1216" t="s">
        <v>79</v>
      </c>
      <c r="AK297" s="487" t="s">
        <v>121</v>
      </c>
      <c r="AL297" s="3001"/>
      <c r="AM297" s="2983"/>
      <c r="AN297" s="2983"/>
      <c r="AO297" s="3440"/>
    </row>
    <row r="298" spans="1:101" x14ac:dyDescent="0.25">
      <c r="A298" s="3568" t="s">
        <v>282</v>
      </c>
      <c r="B298" s="1219" t="s">
        <v>92</v>
      </c>
      <c r="C298" s="1220">
        <f>SUM(D298+E298)</f>
        <v>0</v>
      </c>
      <c r="D298" s="1221">
        <f>SUM(F298+H298+J298+L298+N298+P298+R298+T298+V298+X298+Z298+AB298+AD298+AF298+AH298+AJ298)</f>
        <v>0</v>
      </c>
      <c r="E298" s="1150">
        <f>SUM(G298+I298+K298+M298+O298+Q298+S298+U298+W298+Y298+AA298+AC298+AE298+AG298+AI298+AK298)</f>
        <v>0</v>
      </c>
      <c r="F298" s="1151"/>
      <c r="G298" s="1152"/>
      <c r="H298" s="1151"/>
      <c r="I298" s="1152"/>
      <c r="J298" s="1151"/>
      <c r="K298" s="1152"/>
      <c r="L298" s="1151"/>
      <c r="M298" s="1152"/>
      <c r="N298" s="1151"/>
      <c r="O298" s="1152"/>
      <c r="P298" s="1151"/>
      <c r="Q298" s="1152"/>
      <c r="R298" s="1151"/>
      <c r="S298" s="1152"/>
      <c r="T298" s="1151"/>
      <c r="U298" s="1152"/>
      <c r="V298" s="1151"/>
      <c r="W298" s="1152"/>
      <c r="X298" s="1151"/>
      <c r="Y298" s="1152"/>
      <c r="Z298" s="1151"/>
      <c r="AA298" s="1152"/>
      <c r="AB298" s="1151"/>
      <c r="AC298" s="1152"/>
      <c r="AD298" s="1151"/>
      <c r="AE298" s="1152"/>
      <c r="AF298" s="1151"/>
      <c r="AG298" s="1152"/>
      <c r="AH298" s="1151"/>
      <c r="AI298" s="1152"/>
      <c r="AJ298" s="1151"/>
      <c r="AK298" s="1155"/>
      <c r="AL298" s="1154"/>
      <c r="AM298" s="699"/>
      <c r="AN298" s="699"/>
      <c r="AO298" s="1152"/>
      <c r="AP298" t="str">
        <f>CA298&amp;CB298&amp;CC298&amp;CD298</f>
        <v/>
      </c>
      <c r="CA298" s="18" t="str">
        <f>IF(AND(C298&gt;0,AL298="")," * No olvide digitar la variable Pueblos Originarios. Digite Cero si no tiene.",IF(AL298&gt;C298," * La variable Pueblos originarios No puede ser mayor al Total.",""))</f>
        <v/>
      </c>
      <c r="CB298" s="18" t="str">
        <f>IF(AND(C298&gt;0,AM298="")," * No olvide digitar la variable Migrantes. Digite Cero si no tiene.",IF(AM298&gt;C298," * La variable Migrantes No puede ser mayor al Total.",""))</f>
        <v/>
      </c>
      <c r="CC298" s="18" t="str">
        <f>IF(AND(C298&gt;0,AN298="")," * No olvide digitar la variable Niños, Niñas, adolescentes y Jóvenes SENAME. Digite Cero si no tiene.",IF(AN298&gt;C298," * La variable Niños, Niñas, adolescentes y Jóvenes SENAME No puede ser mayor al Total.",""))</f>
        <v/>
      </c>
      <c r="CD298" s="18" t="str">
        <f>IF(AND(C298&gt;0,AO298="")," * No olvide digitar la variable Niños, Niñas, adolescentes y Jóvenes Mejor Niñez. Digite Cero si no tiene.",IF(AO298&gt;C298," * La variable Niños, Niñas, adolescentes y Jóvenes Mejor Niñez No puede ser mayor al Total.",""))</f>
        <v/>
      </c>
      <c r="CO298" s="69">
        <f>IF(AND(C298&gt;0,AL298=""),1,IF(AL298&gt;C298,1,0))</f>
        <v>0</v>
      </c>
      <c r="CP298" s="69">
        <f>IF(AND(C298&gt;0,AM298=""),1,IF(AM298&gt;C298,1,0))</f>
        <v>0</v>
      </c>
      <c r="CQ298" s="69">
        <f>IF(AND(C298&gt;0,AN298=""),1,IF(AN298&gt;C298,1,0))</f>
        <v>0</v>
      </c>
      <c r="CR298" s="69">
        <f>IF(AND(C298&gt;0,AO298=""),1,IF(AO298&gt;C298,1,0))</f>
        <v>0</v>
      </c>
    </row>
    <row r="299" spans="1:101" x14ac:dyDescent="0.25">
      <c r="A299" s="3569"/>
      <c r="B299" s="492" t="s">
        <v>102</v>
      </c>
      <c r="C299" s="493">
        <f>SUM(D299+E299)</f>
        <v>0</v>
      </c>
      <c r="D299" s="494">
        <f t="shared" ref="D299:E301" si="200">SUM(F299+H299+J299+L299+N299+P299+R299+T299+V299+X299+Z299+AB299+AD299+AF299+AH299+AJ299)</f>
        <v>0</v>
      </c>
      <c r="E299" s="358">
        <f>SUM(G299+I299+K299+M299+O299+Q299+S299+U299+W299+Y299+AA299+AC299+AE299+AG299+AI299+AK299)</f>
        <v>0</v>
      </c>
      <c r="F299" s="30"/>
      <c r="G299" s="37"/>
      <c r="H299" s="30"/>
      <c r="I299" s="37"/>
      <c r="J299" s="30"/>
      <c r="K299" s="37"/>
      <c r="L299" s="30"/>
      <c r="M299" s="37"/>
      <c r="N299" s="30"/>
      <c r="O299" s="37"/>
      <c r="P299" s="30"/>
      <c r="Q299" s="37"/>
      <c r="R299" s="30"/>
      <c r="S299" s="37"/>
      <c r="T299" s="30"/>
      <c r="U299" s="37"/>
      <c r="V299" s="30"/>
      <c r="W299" s="37"/>
      <c r="X299" s="30"/>
      <c r="Y299" s="37"/>
      <c r="Z299" s="30"/>
      <c r="AA299" s="37"/>
      <c r="AB299" s="30"/>
      <c r="AC299" s="37"/>
      <c r="AD299" s="30"/>
      <c r="AE299" s="37"/>
      <c r="AF299" s="30"/>
      <c r="AG299" s="37"/>
      <c r="AH299" s="30"/>
      <c r="AI299" s="37"/>
      <c r="AJ299" s="30"/>
      <c r="AK299" s="220"/>
      <c r="AL299" s="35"/>
      <c r="AM299" s="32"/>
      <c r="AN299" s="32"/>
      <c r="AO299" s="37"/>
      <c r="AP299" t="str">
        <f>CA299&amp;CB299&amp;CC299&amp;CD299</f>
        <v/>
      </c>
      <c r="CA299" s="18" t="str">
        <f t="shared" ref="CA299:CA301" si="201">IF(AND(C299&gt;0,AL299="")," * No olvide digitar la variable Pueblos Originarios. Digite Cero si no tiene.",IF(AL299&gt;C299," * La variable Pueblos originarios No puede ser mayor al Total.",""))</f>
        <v/>
      </c>
      <c r="CB299" s="18" t="str">
        <f>IF(AND(C299&gt;0,AM299=""),"  * No olvide digitar la variable Migrantes. Digite Cero si no tiene.",IF(AM299&gt;C299,"  * La variable Migrantes No puede ser mayor al Total.",""))</f>
        <v/>
      </c>
      <c r="CC299" s="18" t="str">
        <f>IF(AND(C299&gt;0,AN299=""),"  * No olvide digitar la variable Niños, Niñas, adolescentes y Jóvenes SENAME. Digite Cero si no tiene.",IF(AN299&gt;C299,"  * La variable Niños, Niñas, adolescentes y Jóvenes SENAME No puede ser mayor al Total.",""))</f>
        <v/>
      </c>
      <c r="CD299" s="18" t="str">
        <f t="shared" ref="CD299:CD301" si="202">IF(AND(C299&gt;0,AO299="")," * No olvide digitar la variable Niños, Niñas, adolescentes y Jóvenes Mejor Niñez. Digite Cero si no tiene.",IF(AO299&gt;C299," * La variable Niños, Niñas, adolescentes y Jóvenes Mejor Niñez No puede ser mayor al Total.",""))</f>
        <v/>
      </c>
      <c r="CO299" s="69">
        <f>IF(AND(C299&gt;0,AL299=""),1,IF(AL299&gt;C299,1,0))</f>
        <v>0</v>
      </c>
      <c r="CP299" s="69">
        <f>IF(AND(C299&gt;0,AM299=""),1,IF(AM299&gt;C299,1,0))</f>
        <v>0</v>
      </c>
      <c r="CQ299" s="69">
        <f>IF(AND(C299&gt;0,AN299=""),1,IF(AN299&gt;C299,1,0))</f>
        <v>0</v>
      </c>
      <c r="CR299" s="69">
        <f>IF(AND(C299&gt;0,AO299=""),1,IF(AO299&gt;C299,1,0))</f>
        <v>0</v>
      </c>
    </row>
    <row r="300" spans="1:101" ht="15" customHeight="1" x14ac:dyDescent="0.25">
      <c r="A300" s="3568" t="s">
        <v>283</v>
      </c>
      <c r="B300" s="1219" t="s">
        <v>92</v>
      </c>
      <c r="C300" s="938">
        <f>SUM(D300+E300)</f>
        <v>0</v>
      </c>
      <c r="D300" s="496">
        <f t="shared" si="200"/>
        <v>0</v>
      </c>
      <c r="E300" s="332">
        <f t="shared" si="200"/>
        <v>0</v>
      </c>
      <c r="F300" s="45"/>
      <c r="G300" s="48"/>
      <c r="H300" s="45"/>
      <c r="I300" s="48"/>
      <c r="J300" s="45"/>
      <c r="K300" s="48"/>
      <c r="L300" s="45"/>
      <c r="M300" s="48"/>
      <c r="N300" s="45"/>
      <c r="O300" s="48"/>
      <c r="P300" s="45"/>
      <c r="Q300" s="48"/>
      <c r="R300" s="45"/>
      <c r="S300" s="48"/>
      <c r="T300" s="45"/>
      <c r="U300" s="48"/>
      <c r="V300" s="45"/>
      <c r="W300" s="48"/>
      <c r="X300" s="45"/>
      <c r="Y300" s="48"/>
      <c r="Z300" s="45"/>
      <c r="AA300" s="48"/>
      <c r="AB300" s="45"/>
      <c r="AC300" s="48"/>
      <c r="AD300" s="45"/>
      <c r="AE300" s="48"/>
      <c r="AF300" s="45"/>
      <c r="AG300" s="48"/>
      <c r="AH300" s="45"/>
      <c r="AI300" s="48"/>
      <c r="AJ300" s="45"/>
      <c r="AK300" s="286"/>
      <c r="AL300" s="105"/>
      <c r="AM300" s="102"/>
      <c r="AN300" s="102"/>
      <c r="AO300" s="48"/>
      <c r="AP300" t="str">
        <f>CA300&amp;CB300&amp;CC300&amp;CD300</f>
        <v/>
      </c>
      <c r="CA300" s="18" t="str">
        <f t="shared" si="201"/>
        <v/>
      </c>
      <c r="CB300" s="18" t="str">
        <f>IF(AND(C300&gt;0,AM300=""),"  * No olvide digitar la variable Migrantes. Digite Cero si no tiene.",IF(AM300&gt;C300,"  * La variable Migrantes No puede ser mayor al Total.",""))</f>
        <v/>
      </c>
      <c r="CC300" s="18" t="str">
        <f>IF(AND(C300&gt;0,AN300=""),"  * No olvide digitar la variable Niños, Niñas, adolescentes y Jóvenes SENAME. Digite Cero si no tiene.",IF(AN300&gt;C300,"  * La variable Niños, Niñas, adolescentes y Jóvenes SENAME No puede ser mayor al Total.",""))</f>
        <v/>
      </c>
      <c r="CD300" s="18" t="str">
        <f t="shared" si="202"/>
        <v/>
      </c>
      <c r="CO300" s="69">
        <f>IF(AND(C300&gt;0,AL300=""),1,IF(AL300&gt;C300,1,0))</f>
        <v>0</v>
      </c>
      <c r="CP300" s="69">
        <f>IF(AND(C300&gt;0,AM300=""),1,IF(AM300&gt;C300,1,0))</f>
        <v>0</v>
      </c>
      <c r="CQ300" s="69">
        <f>IF(AND(C300&gt;0,AN300=""),1,IF(AN300&gt;C300,1,0))</f>
        <v>0</v>
      </c>
      <c r="CR300" s="69">
        <f>IF(AND(C300&gt;0,AO300=""),1,IF(AO300&gt;C300,1,0))</f>
        <v>0</v>
      </c>
    </row>
    <row r="301" spans="1:101" x14ac:dyDescent="0.25">
      <c r="A301" s="3569"/>
      <c r="B301" s="492" t="s">
        <v>102</v>
      </c>
      <c r="C301" s="493">
        <f>SUM(D301+E301)</f>
        <v>0</v>
      </c>
      <c r="D301" s="494">
        <f t="shared" si="200"/>
        <v>0</v>
      </c>
      <c r="E301" s="358">
        <f t="shared" si="200"/>
        <v>0</v>
      </c>
      <c r="F301" s="30"/>
      <c r="G301" s="37"/>
      <c r="H301" s="30"/>
      <c r="I301" s="37"/>
      <c r="J301" s="30"/>
      <c r="K301" s="37"/>
      <c r="L301" s="30"/>
      <c r="M301" s="37"/>
      <c r="N301" s="30"/>
      <c r="O301" s="37"/>
      <c r="P301" s="30"/>
      <c r="Q301" s="37"/>
      <c r="R301" s="30"/>
      <c r="S301" s="37"/>
      <c r="T301" s="30"/>
      <c r="U301" s="37"/>
      <c r="V301" s="30"/>
      <c r="W301" s="37"/>
      <c r="X301" s="30"/>
      <c r="Y301" s="37"/>
      <c r="Z301" s="30"/>
      <c r="AA301" s="37"/>
      <c r="AB301" s="30"/>
      <c r="AC301" s="37"/>
      <c r="AD301" s="30"/>
      <c r="AE301" s="37"/>
      <c r="AF301" s="30"/>
      <c r="AG301" s="37"/>
      <c r="AH301" s="30"/>
      <c r="AI301" s="37"/>
      <c r="AJ301" s="30"/>
      <c r="AK301" s="220"/>
      <c r="AL301" s="35"/>
      <c r="AM301" s="32"/>
      <c r="AN301" s="32"/>
      <c r="AO301" s="37"/>
      <c r="AP301" t="str">
        <f>CA301&amp;CB301&amp;CC301&amp;CD301</f>
        <v/>
      </c>
      <c r="CA301" s="18" t="str">
        <f t="shared" si="201"/>
        <v/>
      </c>
      <c r="CB301" s="18" t="str">
        <f>IF(AND(C301&gt;0,AM301=""),"  * No olvide digitar la variable Migrantes. Digite Cero si no tiene.",IF(AM301&gt;C301,"  * La variable Migrantes No puede ser mayor al Total.",""))</f>
        <v/>
      </c>
      <c r="CC301" s="18" t="str">
        <f>IF(AND(C301&gt;0,AN301=""),"  * No olvide digitar la variable Niños, Niñas, adolescentes y Jóvenes SENAME. Digite Cero si no tiene.",IF(AN301&gt;C301,"  * La variable Niños, Niñas, adolescentes y Jóvenes SENAME No puede ser mayor al Total.",""))</f>
        <v/>
      </c>
      <c r="CD301" s="18" t="str">
        <f t="shared" si="202"/>
        <v/>
      </c>
      <c r="CO301" s="69">
        <f>IF(AND(C301&gt;0,AL301=""),1,IF(AL301&gt;C301,1,0))</f>
        <v>0</v>
      </c>
      <c r="CP301" s="69">
        <f>IF(AND(C301&gt;0,AM301=""),1,IF(AM301&gt;C301,1,0))</f>
        <v>0</v>
      </c>
      <c r="CQ301" s="69">
        <f>IF(AND(C301&gt;0,AN301=""),1,IF(AN301&gt;C301,1,0))</f>
        <v>0</v>
      </c>
      <c r="CR301" s="69">
        <f>IF(AND(C301&gt;0,AO301=""),1,IF(AO301&gt;C301,1,0))</f>
        <v>0</v>
      </c>
    </row>
    <row r="302" spans="1:101" s="56" customFormat="1" ht="12" x14ac:dyDescent="0.2">
      <c r="A302" s="38" t="s">
        <v>284</v>
      </c>
      <c r="B302" s="657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  <c r="AS302" s="55"/>
      <c r="AT302" s="55"/>
      <c r="AU302" s="55"/>
      <c r="AV302" s="1130"/>
    </row>
    <row r="303" spans="1:101" ht="15" customHeight="1" x14ac:dyDescent="0.25">
      <c r="A303" s="3532" t="s">
        <v>285</v>
      </c>
      <c r="B303" s="2987"/>
      <c r="C303" s="3539" t="s">
        <v>286</v>
      </c>
      <c r="D303" s="3539"/>
      <c r="E303" s="3539"/>
      <c r="F303" s="3535" t="s">
        <v>139</v>
      </c>
      <c r="G303" s="3447"/>
      <c r="H303" s="3447"/>
      <c r="I303" s="3447"/>
      <c r="J303" s="3447"/>
      <c r="K303" s="3447"/>
      <c r="L303" s="3447"/>
      <c r="M303" s="3447"/>
      <c r="N303" s="3447"/>
      <c r="O303" s="3447"/>
      <c r="P303" s="3447"/>
      <c r="Q303" s="3447"/>
      <c r="R303" s="3447"/>
      <c r="S303" s="3447"/>
      <c r="T303" s="3447"/>
      <c r="U303" s="3447"/>
      <c r="V303" s="3447"/>
      <c r="W303" s="3447"/>
      <c r="X303" s="3447"/>
      <c r="Y303" s="3447"/>
      <c r="Z303" s="3447"/>
      <c r="AA303" s="3447"/>
      <c r="AB303" s="3447"/>
      <c r="AC303" s="3447"/>
      <c r="AD303" s="3447"/>
      <c r="AE303" s="3447"/>
      <c r="AF303" s="3447"/>
      <c r="AG303" s="3447"/>
      <c r="AH303" s="3447"/>
      <c r="AI303" s="3447"/>
      <c r="AJ303" s="3447"/>
      <c r="AK303" s="3447"/>
      <c r="AL303" s="3447"/>
      <c r="AM303" s="3570"/>
      <c r="AN303" s="3459" t="s">
        <v>271</v>
      </c>
      <c r="AO303" s="3459"/>
      <c r="AP303" s="3511"/>
      <c r="AQ303" s="3443" t="s">
        <v>209</v>
      </c>
      <c r="AR303" s="2987"/>
      <c r="AS303" s="3456" t="s">
        <v>12</v>
      </c>
      <c r="AT303" s="3438" t="s">
        <v>13</v>
      </c>
      <c r="AU303" s="3438" t="s">
        <v>287</v>
      </c>
      <c r="AV303" s="2987" t="s">
        <v>272</v>
      </c>
    </row>
    <row r="304" spans="1:101" ht="15" customHeight="1" x14ac:dyDescent="0.25">
      <c r="A304" s="3124"/>
      <c r="B304" s="2994"/>
      <c r="C304" s="3510"/>
      <c r="D304" s="3510"/>
      <c r="E304" s="3510"/>
      <c r="F304" s="3510" t="s">
        <v>202</v>
      </c>
      <c r="G304" s="3510"/>
      <c r="H304" s="3510" t="s">
        <v>203</v>
      </c>
      <c r="I304" s="3510"/>
      <c r="J304" s="3510" t="s">
        <v>204</v>
      </c>
      <c r="K304" s="3510"/>
      <c r="L304" s="3510" t="s">
        <v>16</v>
      </c>
      <c r="M304" s="3510"/>
      <c r="N304" s="3446" t="s">
        <v>17</v>
      </c>
      <c r="O304" s="3509"/>
      <c r="P304" s="3502" t="s">
        <v>18</v>
      </c>
      <c r="Q304" s="3502"/>
      <c r="R304" s="3502" t="s">
        <v>19</v>
      </c>
      <c r="S304" s="3502"/>
      <c r="T304" s="3502" t="s">
        <v>20</v>
      </c>
      <c r="U304" s="3502"/>
      <c r="V304" s="3502" t="s">
        <v>21</v>
      </c>
      <c r="W304" s="3502"/>
      <c r="X304" s="3502" t="s">
        <v>22</v>
      </c>
      <c r="Y304" s="3502"/>
      <c r="Z304" s="3502" t="s">
        <v>23</v>
      </c>
      <c r="AA304" s="3502"/>
      <c r="AB304" s="3502" t="s">
        <v>61</v>
      </c>
      <c r="AC304" s="3502"/>
      <c r="AD304" s="3502" t="s">
        <v>62</v>
      </c>
      <c r="AE304" s="3502"/>
      <c r="AF304" s="3502" t="s">
        <v>63</v>
      </c>
      <c r="AG304" s="3502"/>
      <c r="AH304" s="3502" t="s">
        <v>148</v>
      </c>
      <c r="AI304" s="3502"/>
      <c r="AJ304" s="3502" t="s">
        <v>149</v>
      </c>
      <c r="AK304" s="3502"/>
      <c r="AL304" s="3502" t="s">
        <v>150</v>
      </c>
      <c r="AM304" s="3503"/>
      <c r="AN304" s="3004" t="s">
        <v>288</v>
      </c>
      <c r="AO304" s="3004" t="s">
        <v>289</v>
      </c>
      <c r="AP304" s="2987" t="s">
        <v>290</v>
      </c>
      <c r="AQ304" s="3471"/>
      <c r="AR304" s="3440"/>
      <c r="AS304" s="3401"/>
      <c r="AT304" s="3200"/>
      <c r="AU304" s="3200"/>
      <c r="AV304" s="2994"/>
    </row>
    <row r="305" spans="1:99" x14ac:dyDescent="0.25">
      <c r="A305" s="3471"/>
      <c r="B305" s="3440"/>
      <c r="C305" s="1072" t="s">
        <v>120</v>
      </c>
      <c r="D305" s="1083" t="s">
        <v>79</v>
      </c>
      <c r="E305" s="1222" t="s">
        <v>121</v>
      </c>
      <c r="F305" s="1072" t="s">
        <v>291</v>
      </c>
      <c r="G305" s="1073" t="s">
        <v>121</v>
      </c>
      <c r="H305" s="1072" t="s">
        <v>291</v>
      </c>
      <c r="I305" s="1073" t="s">
        <v>121</v>
      </c>
      <c r="J305" s="1072" t="s">
        <v>291</v>
      </c>
      <c r="K305" s="1073" t="s">
        <v>121</v>
      </c>
      <c r="L305" s="1072" t="s">
        <v>291</v>
      </c>
      <c r="M305" s="1073" t="s">
        <v>121</v>
      </c>
      <c r="N305" s="1072" t="s">
        <v>291</v>
      </c>
      <c r="O305" s="1073" t="s">
        <v>121</v>
      </c>
      <c r="P305" s="1072" t="s">
        <v>291</v>
      </c>
      <c r="Q305" s="1073" t="s">
        <v>121</v>
      </c>
      <c r="R305" s="1072" t="s">
        <v>291</v>
      </c>
      <c r="S305" s="1073" t="s">
        <v>121</v>
      </c>
      <c r="T305" s="1072" t="s">
        <v>291</v>
      </c>
      <c r="U305" s="1073" t="s">
        <v>121</v>
      </c>
      <c r="V305" s="1072" t="s">
        <v>291</v>
      </c>
      <c r="W305" s="1073" t="s">
        <v>121</v>
      </c>
      <c r="X305" s="1072" t="s">
        <v>291</v>
      </c>
      <c r="Y305" s="1073" t="s">
        <v>121</v>
      </c>
      <c r="Z305" s="1072" t="s">
        <v>291</v>
      </c>
      <c r="AA305" s="1073" t="s">
        <v>121</v>
      </c>
      <c r="AB305" s="1072" t="s">
        <v>291</v>
      </c>
      <c r="AC305" s="1073" t="s">
        <v>121</v>
      </c>
      <c r="AD305" s="1072" t="s">
        <v>291</v>
      </c>
      <c r="AE305" s="1073" t="s">
        <v>121</v>
      </c>
      <c r="AF305" s="1072" t="s">
        <v>291</v>
      </c>
      <c r="AG305" s="1073" t="s">
        <v>121</v>
      </c>
      <c r="AH305" s="1072" t="s">
        <v>291</v>
      </c>
      <c r="AI305" s="1073" t="s">
        <v>121</v>
      </c>
      <c r="AJ305" s="1072" t="s">
        <v>291</v>
      </c>
      <c r="AK305" s="1073" t="s">
        <v>121</v>
      </c>
      <c r="AL305" s="1072" t="s">
        <v>291</v>
      </c>
      <c r="AM305" s="1074" t="s">
        <v>121</v>
      </c>
      <c r="AN305" s="3451"/>
      <c r="AO305" s="3451"/>
      <c r="AP305" s="3440"/>
      <c r="AQ305" s="1072" t="s">
        <v>212</v>
      </c>
      <c r="AR305" s="1044" t="s">
        <v>213</v>
      </c>
      <c r="AS305" s="3019"/>
      <c r="AT305" s="2983"/>
      <c r="AU305" s="2983"/>
      <c r="AV305" s="3440"/>
    </row>
    <row r="306" spans="1:99" s="56" customFormat="1" ht="12" x14ac:dyDescent="0.2">
      <c r="A306" s="3441" t="s">
        <v>292</v>
      </c>
      <c r="B306" s="3511"/>
      <c r="C306" s="1223">
        <f>SUM(D306+E306)</f>
        <v>16</v>
      </c>
      <c r="D306" s="1224">
        <f>SUM(F306+H306+J306+L306+N306+P306+R306+T306+V306+X306+Z306+AB306+AD306+AF306+AH306+AJ306+AL306)</f>
        <v>5</v>
      </c>
      <c r="E306" s="1225">
        <f>SUM(G306+I306+K306+M306+O306+Q306+S306+U306+W306+Y306+AA306+AC306+AE306+AG306+AI306+AK306+AM306)</f>
        <v>11</v>
      </c>
      <c r="F306" s="1223">
        <f>SUM(F316:F324)</f>
        <v>0</v>
      </c>
      <c r="G306" s="1226">
        <f>SUM(G316:G324)</f>
        <v>0</v>
      </c>
      <c r="H306" s="1223">
        <f>SUM(H316:H324)</f>
        <v>0</v>
      </c>
      <c r="I306" s="1226">
        <f>SUM(I316:I324)</f>
        <v>0</v>
      </c>
      <c r="J306" s="1223">
        <f>SUM(J316:J324)</f>
        <v>0</v>
      </c>
      <c r="K306" s="1226">
        <f>SUM(K307:K324)</f>
        <v>0</v>
      </c>
      <c r="L306" s="1223">
        <f>SUM(L316:L324)</f>
        <v>0</v>
      </c>
      <c r="M306" s="1226">
        <f>SUM(M307:M324)</f>
        <v>0</v>
      </c>
      <c r="N306" s="1223">
        <f>SUM(N316:N324)</f>
        <v>1</v>
      </c>
      <c r="O306" s="1226">
        <f>SUM(O307:O324)</f>
        <v>1</v>
      </c>
      <c r="P306" s="1223">
        <f>SUM(P316:P324)</f>
        <v>0</v>
      </c>
      <c r="Q306" s="1226">
        <f>SUM(Q307:Q324)</f>
        <v>1</v>
      </c>
      <c r="R306" s="1223">
        <f>SUM(R316:R324)</f>
        <v>0</v>
      </c>
      <c r="S306" s="1226">
        <f>SUM(S307:S324)</f>
        <v>1</v>
      </c>
      <c r="T306" s="1223">
        <f>SUM(T316:T324)</f>
        <v>1</v>
      </c>
      <c r="U306" s="1226">
        <f>SUM(U307:U324)</f>
        <v>2</v>
      </c>
      <c r="V306" s="1223">
        <f>SUM(V316:V324)</f>
        <v>0</v>
      </c>
      <c r="W306" s="1226">
        <f>SUM(W307:W324)</f>
        <v>0</v>
      </c>
      <c r="X306" s="1223">
        <f>SUM(X316:X324)</f>
        <v>1</v>
      </c>
      <c r="Y306" s="1226">
        <f>SUM(Y307:Y324)</f>
        <v>0</v>
      </c>
      <c r="Z306" s="1223">
        <f>SUM(Z316:Z324)</f>
        <v>0</v>
      </c>
      <c r="AA306" s="1226">
        <f>SUM(AA307:AA324)</f>
        <v>1</v>
      </c>
      <c r="AB306" s="1223">
        <f t="shared" ref="AB306:AM306" si="203">SUM(AB316:AB324)</f>
        <v>1</v>
      </c>
      <c r="AC306" s="1226">
        <f>SUM(AC307:AC324)</f>
        <v>3</v>
      </c>
      <c r="AD306" s="1223">
        <f t="shared" si="203"/>
        <v>0</v>
      </c>
      <c r="AE306" s="1226">
        <f t="shared" si="203"/>
        <v>2</v>
      </c>
      <c r="AF306" s="1223">
        <f t="shared" si="203"/>
        <v>0</v>
      </c>
      <c r="AG306" s="1226">
        <f t="shared" si="203"/>
        <v>0</v>
      </c>
      <c r="AH306" s="1223">
        <f t="shared" si="203"/>
        <v>0</v>
      </c>
      <c r="AI306" s="1226">
        <f t="shared" si="203"/>
        <v>0</v>
      </c>
      <c r="AJ306" s="1223">
        <f t="shared" si="203"/>
        <v>1</v>
      </c>
      <c r="AK306" s="1226">
        <f t="shared" si="203"/>
        <v>0</v>
      </c>
      <c r="AL306" s="1223">
        <f>SUM(AL316:AL324)</f>
        <v>0</v>
      </c>
      <c r="AM306" s="1227">
        <f t="shared" si="203"/>
        <v>0</v>
      </c>
      <c r="AN306" s="1228">
        <f t="shared" ref="AN306:AU306" si="204">SUM(AN307:AN324)</f>
        <v>0</v>
      </c>
      <c r="AO306" s="1228">
        <f t="shared" si="204"/>
        <v>0</v>
      </c>
      <c r="AP306" s="1229">
        <f t="shared" si="204"/>
        <v>0</v>
      </c>
      <c r="AQ306" s="1223">
        <f t="shared" si="204"/>
        <v>0</v>
      </c>
      <c r="AR306" s="1229">
        <f t="shared" si="204"/>
        <v>0</v>
      </c>
      <c r="AS306" s="1223">
        <f t="shared" si="204"/>
        <v>0</v>
      </c>
      <c r="AT306" s="1224">
        <f t="shared" si="204"/>
        <v>0</v>
      </c>
      <c r="AU306" s="1224">
        <f t="shared" si="204"/>
        <v>0</v>
      </c>
      <c r="AV306" s="1225">
        <f>SUM(AV307:AV324)</f>
        <v>0</v>
      </c>
    </row>
    <row r="307" spans="1:99" x14ac:dyDescent="0.25">
      <c r="A307" s="3205" t="s">
        <v>205</v>
      </c>
      <c r="B307" s="101" t="s">
        <v>293</v>
      </c>
      <c r="C307" s="249">
        <f>SUM(E307)</f>
        <v>0</v>
      </c>
      <c r="D307" s="502"/>
      <c r="E307" s="380">
        <f t="shared" ref="E307:E315" si="205">SUM(K307+M307+O307+Q307+S307+U307+W307+Y307+AA307+AC307)</f>
        <v>0</v>
      </c>
      <c r="F307" s="503"/>
      <c r="G307" s="422"/>
      <c r="H307" s="422"/>
      <c r="I307" s="422"/>
      <c r="J307" s="475"/>
      <c r="K307" s="48"/>
      <c r="L307" s="764"/>
      <c r="M307" s="48"/>
      <c r="N307" s="764"/>
      <c r="O307" s="48"/>
      <c r="P307" s="764"/>
      <c r="Q307" s="48"/>
      <c r="R307" s="764"/>
      <c r="S307" s="48"/>
      <c r="T307" s="764"/>
      <c r="U307" s="48"/>
      <c r="V307" s="764"/>
      <c r="W307" s="48"/>
      <c r="X307" s="764"/>
      <c r="Y307" s="48"/>
      <c r="Z307" s="764"/>
      <c r="AA307" s="48"/>
      <c r="AB307" s="764"/>
      <c r="AC307" s="48"/>
      <c r="AD307" s="503"/>
      <c r="AE307" s="422"/>
      <c r="AF307" s="422"/>
      <c r="AG307" s="422"/>
      <c r="AH307" s="422"/>
      <c r="AI307" s="422"/>
      <c r="AJ307" s="422"/>
      <c r="AK307" s="422"/>
      <c r="AL307" s="422"/>
      <c r="AM307" s="423"/>
      <c r="AN307" s="47"/>
      <c r="AO307" s="47"/>
      <c r="AP307" s="48"/>
      <c r="AQ307" s="45"/>
      <c r="AR307" s="422"/>
      <c r="AS307" s="45"/>
      <c r="AT307" s="102"/>
      <c r="AU307" s="102"/>
      <c r="AV307" s="48"/>
      <c r="AW307" t="str">
        <f t="shared" ref="AW307:AW324" si="206">CA307&amp;CB307&amp;CC307&amp;CD307&amp;CE307&amp;CF307&amp;CG307</f>
        <v/>
      </c>
      <c r="CA307" s="18" t="str">
        <f>IF((AO307+AP307)&gt;AN307," * Los Egresos Por Alta + Egresos Por Abandono no pueden ser mayor que el Total de Egresos.","")</f>
        <v/>
      </c>
      <c r="CB307" s="263" t="str">
        <f>IF(AND(E307&gt;0,OR(AQ307=""))," * No olvide digitar la variable Trans (Masculino). Digite Cero si no tiene.",IF(AQ307&gt;E307,"  * La variable Trans (Masculino) No puede ser mayor al Total Mujeres.",""))</f>
        <v/>
      </c>
      <c r="CC307" s="504"/>
      <c r="CD307" s="263" t="str">
        <f>IF(AND(C307&gt;0,AS307=""), " * No olvide digitar la variable Pueblos originarios. Digite Cero si no tiene.",IF(AS307&gt;C307,"  * La variable Pueblos originarios No puede ser mayor al Total.",""))</f>
        <v/>
      </c>
      <c r="CE307" s="263" t="str">
        <f>IF(AND(C307&gt;0,AT307=""), " * No olvide digitar la variable Migrantes. Digite Cero si no tiene.",IF(AT307&gt;C307,"  * La variable Migrantes No puede ser mayor al Total.",""))</f>
        <v/>
      </c>
      <c r="CF307" s="263" t="str">
        <f>IF(AND(C307&gt;0,AU307=""), " * No olvide digitar la variable Niños, Niñas, adolescentes y jóvenes SENAME. Digite Cero si no tiene.",IF(AU307&gt;C307,"  * La variable Niños, Niñas, adolescentes y jóvenes SENAME No puede ser mayor al Total.",""))</f>
        <v/>
      </c>
      <c r="CG307" s="263" t="str">
        <f>IF(AND(C307&gt;0,AV307=""), " * No olvide digitar la variable Niños, Niñas, adolescentes y jóvenes Mejor Niñez. Digite Cero si no tiene.",IF(AV307&gt;C307,"  * La variable Niños, Niñas, adolescentes y jóvenes Mejor Niñez No puede ser mayor al Total.",""))</f>
        <v/>
      </c>
      <c r="CO307" s="69">
        <f t="shared" ref="CO307:CO324" si="207">IF((AO307+AP307)&gt;AN307,1,0)</f>
        <v>0</v>
      </c>
      <c r="CP307" s="69">
        <f t="shared" ref="CP307:CP324" si="208">IF(AND(E307&gt;0,OR(AQ307="")),1,IF(AQ307&gt;E307,1,0))</f>
        <v>0</v>
      </c>
      <c r="CQ307" s="505"/>
      <c r="CR307" s="69">
        <f t="shared" ref="CR307:CR324" si="209">IF(AND(C307&gt;0,AS307=""),1,IF(AS307&gt;C307,1,0))</f>
        <v>0</v>
      </c>
      <c r="CS307" s="69">
        <f t="shared" ref="CS307:CS324" si="210">IF(AND(C307&gt;0,AT307=""),1,IF(AT307&gt;C307,1,0))</f>
        <v>0</v>
      </c>
      <c r="CT307" s="69">
        <f t="shared" ref="CT307:CT324" si="211">IF(AND(C307&gt;0,AU307=""),1,IF(AU307&gt;C307,1,0))</f>
        <v>0</v>
      </c>
      <c r="CU307" s="69">
        <f t="shared" ref="CU307:CU324" si="212">IF(AND(C307&gt;0,AV307=""),1,IF(AV307&gt;C307,1,0))</f>
        <v>0</v>
      </c>
    </row>
    <row r="308" spans="1:99" x14ac:dyDescent="0.25">
      <c r="A308" s="3205"/>
      <c r="B308" s="506" t="s">
        <v>294</v>
      </c>
      <c r="C308" s="210">
        <f>SUM(E308)</f>
        <v>0</v>
      </c>
      <c r="D308" s="502"/>
      <c r="E308" s="396">
        <f t="shared" si="205"/>
        <v>0</v>
      </c>
      <c r="F308" s="503"/>
      <c r="G308" s="422"/>
      <c r="H308" s="422"/>
      <c r="I308" s="422"/>
      <c r="J308" s="475"/>
      <c r="K308" s="48"/>
      <c r="L308" s="764"/>
      <c r="M308" s="48"/>
      <c r="N308" s="764"/>
      <c r="O308" s="48"/>
      <c r="P308" s="764"/>
      <c r="Q308" s="48"/>
      <c r="R308" s="764"/>
      <c r="S308" s="48"/>
      <c r="T308" s="764"/>
      <c r="U308" s="48"/>
      <c r="V308" s="764"/>
      <c r="W308" s="48"/>
      <c r="X308" s="764"/>
      <c r="Y308" s="48"/>
      <c r="Z308" s="764"/>
      <c r="AA308" s="48"/>
      <c r="AB308" s="764"/>
      <c r="AC308" s="48"/>
      <c r="AD308" s="503"/>
      <c r="AE308" s="422"/>
      <c r="AF308" s="422"/>
      <c r="AG308" s="422"/>
      <c r="AH308" s="422"/>
      <c r="AI308" s="422"/>
      <c r="AJ308" s="422"/>
      <c r="AK308" s="422"/>
      <c r="AL308" s="422"/>
      <c r="AM308" s="423"/>
      <c r="AN308" s="47"/>
      <c r="AO308" s="47"/>
      <c r="AP308" s="48"/>
      <c r="AQ308" s="45"/>
      <c r="AR308" s="422"/>
      <c r="AS308" s="45"/>
      <c r="AT308" s="102"/>
      <c r="AU308" s="102"/>
      <c r="AV308" s="48"/>
      <c r="AW308" t="str">
        <f t="shared" si="206"/>
        <v/>
      </c>
      <c r="CA308" s="18" t="str">
        <f t="shared" ref="CA308:CA324" si="213">IF((AO308+AP308)&gt;AN308," * Los Egresos Por Alta + Egresos Por Abandono no pueden ser mayor que el Total de Egresos.","")</f>
        <v/>
      </c>
      <c r="CB308" s="263" t="str">
        <f t="shared" ref="CB308:CB324" si="214">IF(AND(E308&gt;0,OR(AQ308=""))," * No olvide digitar la variable Trans (Masculino). Digite Cero si no tiene.",IF(AQ308&gt;E308,"  * La variable Trans (Masculino) No puede ser mayor al Total Mujeres.",""))</f>
        <v/>
      </c>
      <c r="CC308" s="504"/>
      <c r="CD308" s="263" t="str">
        <f t="shared" ref="CD308:CD324" si="215">IF(AND(C308&gt;0,AS308=""), " * No olvide digitar la variable Pueblos originarios. Digite Cero si no tiene.",IF(AS308&gt;C308,"  * La variable Pueblos originarios No puede ser mayor al Total.",""))</f>
        <v/>
      </c>
      <c r="CE308" s="263" t="str">
        <f t="shared" ref="CE308:CE324" si="216">IF(AND(C308&gt;0,AT308=""), " * No olvide digitar la variable Migrantes. Digite Cero si no tiene.",IF(AT308&gt;C308,"  * La variable Migrantes No puede ser mayor al Total.",""))</f>
        <v/>
      </c>
      <c r="CF308" s="263" t="str">
        <f t="shared" ref="CF308:CF324" si="217">IF(AND(C308&gt;0,AU308=""), " * No olvide digitar la variable Niños, Niñas, adolescentes y jóvenes SENAME. Digite Cero si no tiene.",IF(AU308&gt;C308,"  * La variable Niños, Niñas, adolescentes y jóvenes SENAME No puede ser mayor al Total.",""))</f>
        <v/>
      </c>
      <c r="CG308" s="263" t="str">
        <f t="shared" ref="CG308:CG324" si="218">IF(AND(C308&gt;0,AV308=""), " * No olvide digitar la variable Niños, Niñas, adolescentes y jóvenes Mejor Niñez. Digite Cero si no tiene.",IF(AV308&gt;C308,"  * La variable Niños, Niñas, adolescentes y jóvenes Mejor Niñez No puede ser mayor al Total.",""))</f>
        <v/>
      </c>
      <c r="CO308" s="69">
        <f t="shared" si="207"/>
        <v>0</v>
      </c>
      <c r="CP308" s="69">
        <f t="shared" si="208"/>
        <v>0</v>
      </c>
      <c r="CQ308" s="505"/>
      <c r="CR308" s="69">
        <f t="shared" si="209"/>
        <v>0</v>
      </c>
      <c r="CS308" s="69">
        <f t="shared" si="210"/>
        <v>0</v>
      </c>
      <c r="CT308" s="69">
        <f t="shared" si="211"/>
        <v>0</v>
      </c>
      <c r="CU308" s="69">
        <f t="shared" si="212"/>
        <v>0</v>
      </c>
    </row>
    <row r="309" spans="1:99" x14ac:dyDescent="0.25">
      <c r="A309" s="3205"/>
      <c r="B309" s="507" t="s">
        <v>295</v>
      </c>
      <c r="C309" s="210">
        <f t="shared" ref="C309:C324" si="219">SUM(D309+E309)</f>
        <v>0</v>
      </c>
      <c r="D309" s="502"/>
      <c r="E309" s="396">
        <f t="shared" si="205"/>
        <v>0</v>
      </c>
      <c r="F309" s="503"/>
      <c r="G309" s="422"/>
      <c r="H309" s="422"/>
      <c r="I309" s="422"/>
      <c r="J309" s="475"/>
      <c r="K309" s="28"/>
      <c r="L309" s="764"/>
      <c r="M309" s="28"/>
      <c r="N309" s="764"/>
      <c r="O309" s="28"/>
      <c r="P309" s="764"/>
      <c r="Q309" s="28"/>
      <c r="R309" s="764"/>
      <c r="S309" s="28"/>
      <c r="T309" s="764"/>
      <c r="U309" s="28"/>
      <c r="V309" s="764"/>
      <c r="W309" s="28"/>
      <c r="X309" s="764"/>
      <c r="Y309" s="28"/>
      <c r="Z309" s="764"/>
      <c r="AA309" s="28"/>
      <c r="AB309" s="764"/>
      <c r="AC309" s="28"/>
      <c r="AD309" s="503"/>
      <c r="AE309" s="422"/>
      <c r="AF309" s="422"/>
      <c r="AG309" s="422"/>
      <c r="AH309" s="422"/>
      <c r="AI309" s="422"/>
      <c r="AJ309" s="422"/>
      <c r="AK309" s="422"/>
      <c r="AL309" s="422"/>
      <c r="AM309" s="423"/>
      <c r="AN309" s="23"/>
      <c r="AO309" s="23"/>
      <c r="AP309" s="28"/>
      <c r="AQ309" s="22"/>
      <c r="AR309" s="422"/>
      <c r="AS309" s="22"/>
      <c r="AT309" s="24"/>
      <c r="AU309" s="24"/>
      <c r="AV309" s="28"/>
      <c r="AW309" t="str">
        <f t="shared" si="206"/>
        <v/>
      </c>
      <c r="CA309" s="18" t="str">
        <f t="shared" si="213"/>
        <v/>
      </c>
      <c r="CB309" s="263" t="str">
        <f t="shared" si="214"/>
        <v/>
      </c>
      <c r="CC309" s="504"/>
      <c r="CD309" s="263" t="str">
        <f t="shared" si="215"/>
        <v/>
      </c>
      <c r="CE309" s="263" t="str">
        <f t="shared" si="216"/>
        <v/>
      </c>
      <c r="CF309" s="263" t="str">
        <f t="shared" si="217"/>
        <v/>
      </c>
      <c r="CG309" s="263" t="str">
        <f t="shared" si="218"/>
        <v/>
      </c>
      <c r="CO309" s="69">
        <f t="shared" si="207"/>
        <v>0</v>
      </c>
      <c r="CP309" s="69">
        <f t="shared" si="208"/>
        <v>0</v>
      </c>
      <c r="CQ309" s="505"/>
      <c r="CR309" s="69">
        <f t="shared" si="209"/>
        <v>0</v>
      </c>
      <c r="CS309" s="69">
        <f t="shared" si="210"/>
        <v>0</v>
      </c>
      <c r="CT309" s="69">
        <f t="shared" si="211"/>
        <v>0</v>
      </c>
      <c r="CU309" s="69">
        <f t="shared" si="212"/>
        <v>0</v>
      </c>
    </row>
    <row r="310" spans="1:99" x14ac:dyDescent="0.25">
      <c r="A310" s="3205"/>
      <c r="B310" s="507" t="s">
        <v>296</v>
      </c>
      <c r="C310" s="210">
        <f t="shared" ref="C310:C315" si="220">SUM(E310)</f>
        <v>0</v>
      </c>
      <c r="D310" s="502"/>
      <c r="E310" s="396">
        <f t="shared" si="205"/>
        <v>0</v>
      </c>
      <c r="F310" s="503"/>
      <c r="G310" s="422"/>
      <c r="H310" s="422"/>
      <c r="I310" s="422"/>
      <c r="J310" s="475"/>
      <c r="K310" s="28"/>
      <c r="L310" s="764"/>
      <c r="M310" s="28"/>
      <c r="N310" s="764"/>
      <c r="O310" s="28"/>
      <c r="P310" s="764"/>
      <c r="Q310" s="28"/>
      <c r="R310" s="764"/>
      <c r="S310" s="28"/>
      <c r="T310" s="764"/>
      <c r="U310" s="28"/>
      <c r="V310" s="764"/>
      <c r="W310" s="28"/>
      <c r="X310" s="764"/>
      <c r="Y310" s="28"/>
      <c r="Z310" s="764"/>
      <c r="AA310" s="28"/>
      <c r="AB310" s="764"/>
      <c r="AC310" s="28"/>
      <c r="AD310" s="503"/>
      <c r="AE310" s="422"/>
      <c r="AF310" s="422"/>
      <c r="AG310" s="422"/>
      <c r="AH310" s="422"/>
      <c r="AI310" s="422"/>
      <c r="AJ310" s="422"/>
      <c r="AK310" s="422"/>
      <c r="AL310" s="422"/>
      <c r="AM310" s="423"/>
      <c r="AN310" s="23"/>
      <c r="AO310" s="23"/>
      <c r="AP310" s="28"/>
      <c r="AQ310" s="22"/>
      <c r="AR310" s="422"/>
      <c r="AS310" s="22"/>
      <c r="AT310" s="24"/>
      <c r="AU310" s="24"/>
      <c r="AV310" s="28"/>
      <c r="AW310" t="str">
        <f t="shared" si="206"/>
        <v/>
      </c>
      <c r="CA310" s="18" t="str">
        <f t="shared" si="213"/>
        <v/>
      </c>
      <c r="CB310" s="263" t="str">
        <f t="shared" si="214"/>
        <v/>
      </c>
      <c r="CC310" s="504"/>
      <c r="CD310" s="263" t="str">
        <f t="shared" si="215"/>
        <v/>
      </c>
      <c r="CE310" s="263" t="str">
        <f t="shared" si="216"/>
        <v/>
      </c>
      <c r="CF310" s="263" t="str">
        <f t="shared" si="217"/>
        <v/>
      </c>
      <c r="CG310" s="263" t="str">
        <f t="shared" si="218"/>
        <v/>
      </c>
      <c r="CO310" s="69">
        <f t="shared" si="207"/>
        <v>0</v>
      </c>
      <c r="CP310" s="69">
        <f t="shared" si="208"/>
        <v>0</v>
      </c>
      <c r="CQ310" s="505"/>
      <c r="CR310" s="69">
        <f t="shared" si="209"/>
        <v>0</v>
      </c>
      <c r="CS310" s="69">
        <f t="shared" si="210"/>
        <v>0</v>
      </c>
      <c r="CT310" s="69">
        <f t="shared" si="211"/>
        <v>0</v>
      </c>
      <c r="CU310" s="69">
        <f t="shared" si="212"/>
        <v>0</v>
      </c>
    </row>
    <row r="311" spans="1:99" x14ac:dyDescent="0.25">
      <c r="A311" s="3205"/>
      <c r="B311" s="507" t="s">
        <v>297</v>
      </c>
      <c r="C311" s="210">
        <f t="shared" si="220"/>
        <v>0</v>
      </c>
      <c r="D311" s="502"/>
      <c r="E311" s="396">
        <f t="shared" si="205"/>
        <v>0</v>
      </c>
      <c r="F311" s="503"/>
      <c r="G311" s="422"/>
      <c r="H311" s="422"/>
      <c r="I311" s="422"/>
      <c r="J311" s="475"/>
      <c r="K311" s="28"/>
      <c r="L311" s="764"/>
      <c r="M311" s="28"/>
      <c r="N311" s="764"/>
      <c r="O311" s="28"/>
      <c r="P311" s="764"/>
      <c r="Q311" s="28"/>
      <c r="R311" s="764"/>
      <c r="S311" s="28"/>
      <c r="T311" s="764"/>
      <c r="U311" s="28"/>
      <c r="V311" s="764"/>
      <c r="W311" s="28"/>
      <c r="X311" s="764"/>
      <c r="Y311" s="28"/>
      <c r="Z311" s="764"/>
      <c r="AA311" s="28"/>
      <c r="AB311" s="764"/>
      <c r="AC311" s="28"/>
      <c r="AD311" s="503"/>
      <c r="AE311" s="422"/>
      <c r="AF311" s="422"/>
      <c r="AG311" s="422"/>
      <c r="AH311" s="422"/>
      <c r="AI311" s="422"/>
      <c r="AJ311" s="422"/>
      <c r="AK311" s="422"/>
      <c r="AL311" s="422"/>
      <c r="AM311" s="423"/>
      <c r="AN311" s="23"/>
      <c r="AO311" s="23"/>
      <c r="AP311" s="28"/>
      <c r="AQ311" s="22"/>
      <c r="AR311" s="422"/>
      <c r="AS311" s="22"/>
      <c r="AT311" s="24"/>
      <c r="AU311" s="24"/>
      <c r="AV311" s="28"/>
      <c r="AW311" t="str">
        <f t="shared" si="206"/>
        <v/>
      </c>
      <c r="CA311" s="18" t="str">
        <f t="shared" si="213"/>
        <v/>
      </c>
      <c r="CB311" s="263" t="str">
        <f t="shared" si="214"/>
        <v/>
      </c>
      <c r="CC311" s="504"/>
      <c r="CD311" s="263" t="str">
        <f t="shared" si="215"/>
        <v/>
      </c>
      <c r="CE311" s="263" t="str">
        <f t="shared" si="216"/>
        <v/>
      </c>
      <c r="CF311" s="263" t="str">
        <f t="shared" si="217"/>
        <v/>
      </c>
      <c r="CG311" s="263" t="str">
        <f t="shared" si="218"/>
        <v/>
      </c>
      <c r="CO311" s="69">
        <f t="shared" si="207"/>
        <v>0</v>
      </c>
      <c r="CP311" s="69">
        <f t="shared" si="208"/>
        <v>0</v>
      </c>
      <c r="CQ311" s="505"/>
      <c r="CR311" s="69">
        <f t="shared" si="209"/>
        <v>0</v>
      </c>
      <c r="CS311" s="69">
        <f t="shared" si="210"/>
        <v>0</v>
      </c>
      <c r="CT311" s="69">
        <f t="shared" si="211"/>
        <v>0</v>
      </c>
      <c r="CU311" s="69">
        <f t="shared" si="212"/>
        <v>0</v>
      </c>
    </row>
    <row r="312" spans="1:99" x14ac:dyDescent="0.25">
      <c r="A312" s="3205"/>
      <c r="B312" s="507" t="s">
        <v>298</v>
      </c>
      <c r="C312" s="210">
        <f t="shared" si="220"/>
        <v>0</v>
      </c>
      <c r="D312" s="502"/>
      <c r="E312" s="396">
        <f t="shared" si="205"/>
        <v>0</v>
      </c>
      <c r="F312" s="503"/>
      <c r="G312" s="422"/>
      <c r="H312" s="422"/>
      <c r="I312" s="422"/>
      <c r="J312" s="475"/>
      <c r="K312" s="28"/>
      <c r="L312" s="764"/>
      <c r="M312" s="28"/>
      <c r="N312" s="764"/>
      <c r="O312" s="28"/>
      <c r="P312" s="764"/>
      <c r="Q312" s="28"/>
      <c r="R312" s="764"/>
      <c r="S312" s="28"/>
      <c r="T312" s="764"/>
      <c r="U312" s="28"/>
      <c r="V312" s="764"/>
      <c r="W312" s="28"/>
      <c r="X312" s="764"/>
      <c r="Y312" s="28"/>
      <c r="Z312" s="764"/>
      <c r="AA312" s="28"/>
      <c r="AB312" s="764"/>
      <c r="AC312" s="28"/>
      <c r="AD312" s="503"/>
      <c r="AE312" s="422"/>
      <c r="AF312" s="422"/>
      <c r="AG312" s="422"/>
      <c r="AH312" s="422"/>
      <c r="AI312" s="422"/>
      <c r="AJ312" s="422"/>
      <c r="AK312" s="422"/>
      <c r="AL312" s="422"/>
      <c r="AM312" s="423"/>
      <c r="AN312" s="23"/>
      <c r="AO312" s="23"/>
      <c r="AP312" s="28"/>
      <c r="AQ312" s="22"/>
      <c r="AR312" s="422"/>
      <c r="AS312" s="22"/>
      <c r="AT312" s="24"/>
      <c r="AU312" s="24"/>
      <c r="AV312" s="28"/>
      <c r="AW312" t="str">
        <f t="shared" si="206"/>
        <v/>
      </c>
      <c r="CA312" s="18" t="str">
        <f t="shared" si="213"/>
        <v/>
      </c>
      <c r="CB312" s="263" t="str">
        <f t="shared" si="214"/>
        <v/>
      </c>
      <c r="CC312" s="504"/>
      <c r="CD312" s="263" t="str">
        <f t="shared" si="215"/>
        <v/>
      </c>
      <c r="CE312" s="263" t="str">
        <f t="shared" si="216"/>
        <v/>
      </c>
      <c r="CF312" s="263" t="str">
        <f t="shared" si="217"/>
        <v/>
      </c>
      <c r="CG312" s="263" t="str">
        <f t="shared" si="218"/>
        <v/>
      </c>
      <c r="CO312" s="69">
        <f t="shared" si="207"/>
        <v>0</v>
      </c>
      <c r="CP312" s="69">
        <f t="shared" si="208"/>
        <v>0</v>
      </c>
      <c r="CQ312" s="505"/>
      <c r="CR312" s="69">
        <f t="shared" si="209"/>
        <v>0</v>
      </c>
      <c r="CS312" s="69">
        <f t="shared" si="210"/>
        <v>0</v>
      </c>
      <c r="CT312" s="69">
        <f t="shared" si="211"/>
        <v>0</v>
      </c>
      <c r="CU312" s="69">
        <f t="shared" si="212"/>
        <v>0</v>
      </c>
    </row>
    <row r="313" spans="1:99" x14ac:dyDescent="0.25">
      <c r="A313" s="3205"/>
      <c r="B313" s="507" t="s">
        <v>299</v>
      </c>
      <c r="C313" s="210">
        <f t="shared" si="220"/>
        <v>0</v>
      </c>
      <c r="D313" s="502"/>
      <c r="E313" s="396">
        <f t="shared" si="205"/>
        <v>0</v>
      </c>
      <c r="F313" s="503"/>
      <c r="G313" s="422"/>
      <c r="H313" s="422"/>
      <c r="I313" s="422"/>
      <c r="J313" s="475"/>
      <c r="K313" s="28"/>
      <c r="L313" s="764"/>
      <c r="M313" s="28"/>
      <c r="N313" s="764"/>
      <c r="O313" s="28"/>
      <c r="P313" s="764"/>
      <c r="Q313" s="28"/>
      <c r="R313" s="764"/>
      <c r="S313" s="28"/>
      <c r="T313" s="764"/>
      <c r="U313" s="28"/>
      <c r="V313" s="764"/>
      <c r="W313" s="28"/>
      <c r="X313" s="764"/>
      <c r="Y313" s="28"/>
      <c r="Z313" s="764"/>
      <c r="AA313" s="28"/>
      <c r="AB313" s="764"/>
      <c r="AC313" s="28"/>
      <c r="AD313" s="503"/>
      <c r="AE313" s="422"/>
      <c r="AF313" s="422"/>
      <c r="AG313" s="422"/>
      <c r="AH313" s="422"/>
      <c r="AI313" s="422"/>
      <c r="AJ313" s="422"/>
      <c r="AK313" s="422"/>
      <c r="AL313" s="422"/>
      <c r="AM313" s="423"/>
      <c r="AN313" s="23"/>
      <c r="AO313" s="23"/>
      <c r="AP313" s="28"/>
      <c r="AQ313" s="22"/>
      <c r="AR313" s="422"/>
      <c r="AS313" s="22"/>
      <c r="AT313" s="24"/>
      <c r="AU313" s="24"/>
      <c r="AV313" s="28"/>
      <c r="AW313" t="str">
        <f t="shared" si="206"/>
        <v/>
      </c>
      <c r="CA313" s="18" t="str">
        <f t="shared" si="213"/>
        <v/>
      </c>
      <c r="CB313" s="263" t="str">
        <f t="shared" si="214"/>
        <v/>
      </c>
      <c r="CC313" s="504"/>
      <c r="CD313" s="263" t="str">
        <f t="shared" si="215"/>
        <v/>
      </c>
      <c r="CE313" s="263" t="str">
        <f t="shared" si="216"/>
        <v/>
      </c>
      <c r="CF313" s="263" t="str">
        <f t="shared" si="217"/>
        <v/>
      </c>
      <c r="CG313" s="263" t="str">
        <f t="shared" si="218"/>
        <v/>
      </c>
      <c r="CO313" s="69">
        <f t="shared" si="207"/>
        <v>0</v>
      </c>
      <c r="CP313" s="69">
        <f t="shared" si="208"/>
        <v>0</v>
      </c>
      <c r="CQ313" s="505"/>
      <c r="CR313" s="69">
        <f t="shared" si="209"/>
        <v>0</v>
      </c>
      <c r="CS313" s="69">
        <f t="shared" si="210"/>
        <v>0</v>
      </c>
      <c r="CT313" s="69">
        <f t="shared" si="211"/>
        <v>0</v>
      </c>
      <c r="CU313" s="69">
        <f t="shared" si="212"/>
        <v>0</v>
      </c>
    </row>
    <row r="314" spans="1:99" x14ac:dyDescent="0.25">
      <c r="A314" s="3205"/>
      <c r="B314" s="507" t="s">
        <v>300</v>
      </c>
      <c r="C314" s="210">
        <f t="shared" si="220"/>
        <v>0</v>
      </c>
      <c r="D314" s="502"/>
      <c r="E314" s="396">
        <f t="shared" si="205"/>
        <v>0</v>
      </c>
      <c r="F314" s="503"/>
      <c r="G314" s="422"/>
      <c r="H314" s="422"/>
      <c r="I314" s="422"/>
      <c r="J314" s="475"/>
      <c r="K314" s="28"/>
      <c r="L314" s="764"/>
      <c r="M314" s="28"/>
      <c r="N314" s="764"/>
      <c r="O314" s="28"/>
      <c r="P314" s="764"/>
      <c r="Q314" s="28"/>
      <c r="R314" s="764"/>
      <c r="S314" s="28"/>
      <c r="T314" s="764"/>
      <c r="U314" s="28"/>
      <c r="V314" s="764"/>
      <c r="W314" s="28"/>
      <c r="X314" s="764"/>
      <c r="Y314" s="28"/>
      <c r="Z314" s="764"/>
      <c r="AA314" s="28"/>
      <c r="AB314" s="764"/>
      <c r="AC314" s="28"/>
      <c r="AD314" s="503"/>
      <c r="AE314" s="422"/>
      <c r="AF314" s="422"/>
      <c r="AG314" s="422"/>
      <c r="AH314" s="422"/>
      <c r="AI314" s="422"/>
      <c r="AJ314" s="422"/>
      <c r="AK314" s="422"/>
      <c r="AL314" s="422"/>
      <c r="AM314" s="423"/>
      <c r="AN314" s="23"/>
      <c r="AO314" s="23"/>
      <c r="AP314" s="28"/>
      <c r="AQ314" s="22"/>
      <c r="AR314" s="422"/>
      <c r="AS314" s="22"/>
      <c r="AT314" s="24"/>
      <c r="AU314" s="24"/>
      <c r="AV314" s="28"/>
      <c r="AW314" t="str">
        <f t="shared" si="206"/>
        <v/>
      </c>
      <c r="CA314" s="18" t="str">
        <f t="shared" si="213"/>
        <v/>
      </c>
      <c r="CB314" s="263" t="str">
        <f t="shared" si="214"/>
        <v/>
      </c>
      <c r="CC314" s="504"/>
      <c r="CD314" s="263" t="str">
        <f t="shared" si="215"/>
        <v/>
      </c>
      <c r="CE314" s="263" t="str">
        <f t="shared" si="216"/>
        <v/>
      </c>
      <c r="CF314" s="263" t="str">
        <f t="shared" si="217"/>
        <v/>
      </c>
      <c r="CG314" s="263" t="str">
        <f t="shared" si="218"/>
        <v/>
      </c>
      <c r="CO314" s="69">
        <f t="shared" si="207"/>
        <v>0</v>
      </c>
      <c r="CP314" s="69">
        <f t="shared" si="208"/>
        <v>0</v>
      </c>
      <c r="CQ314" s="505"/>
      <c r="CR314" s="69">
        <f t="shared" si="209"/>
        <v>0</v>
      </c>
      <c r="CS314" s="69">
        <f t="shared" si="210"/>
        <v>0</v>
      </c>
      <c r="CT314" s="69">
        <f t="shared" si="211"/>
        <v>0</v>
      </c>
      <c r="CU314" s="69">
        <f t="shared" si="212"/>
        <v>0</v>
      </c>
    </row>
    <row r="315" spans="1:99" x14ac:dyDescent="0.25">
      <c r="A315" s="3571"/>
      <c r="B315" s="508" t="s">
        <v>301</v>
      </c>
      <c r="C315" s="266">
        <f t="shared" si="220"/>
        <v>0</v>
      </c>
      <c r="D315" s="509"/>
      <c r="E315" s="377">
        <f t="shared" si="205"/>
        <v>0</v>
      </c>
      <c r="F315" s="1068"/>
      <c r="G315" s="653"/>
      <c r="H315" s="653"/>
      <c r="I315" s="653"/>
      <c r="J315" s="1071"/>
      <c r="K315" s="37"/>
      <c r="L315" s="224"/>
      <c r="M315" s="37"/>
      <c r="N315" s="224"/>
      <c r="O315" s="37"/>
      <c r="P315" s="224"/>
      <c r="Q315" s="37"/>
      <c r="R315" s="224"/>
      <c r="S315" s="37"/>
      <c r="T315" s="224"/>
      <c r="U315" s="37"/>
      <c r="V315" s="224"/>
      <c r="W315" s="37"/>
      <c r="X315" s="224"/>
      <c r="Y315" s="37"/>
      <c r="Z315" s="224"/>
      <c r="AA315" s="37"/>
      <c r="AB315" s="224"/>
      <c r="AC315" s="37"/>
      <c r="AD315" s="1068"/>
      <c r="AE315" s="653"/>
      <c r="AF315" s="653"/>
      <c r="AG315" s="653"/>
      <c r="AH315" s="653"/>
      <c r="AI315" s="653"/>
      <c r="AJ315" s="653"/>
      <c r="AK315" s="653"/>
      <c r="AL315" s="653"/>
      <c r="AM315" s="1069"/>
      <c r="AN315" s="31"/>
      <c r="AO315" s="31"/>
      <c r="AP315" s="37"/>
      <c r="AQ315" s="30"/>
      <c r="AR315" s="653"/>
      <c r="AS315" s="30"/>
      <c r="AT315" s="32"/>
      <c r="AU315" s="32"/>
      <c r="AV315" s="37"/>
      <c r="AW315" t="str">
        <f t="shared" si="206"/>
        <v/>
      </c>
      <c r="CA315" s="18" t="str">
        <f t="shared" si="213"/>
        <v/>
      </c>
      <c r="CB315" s="263" t="str">
        <f t="shared" si="214"/>
        <v/>
      </c>
      <c r="CC315" s="504"/>
      <c r="CD315" s="263" t="str">
        <f t="shared" si="215"/>
        <v/>
      </c>
      <c r="CE315" s="263" t="str">
        <f t="shared" si="216"/>
        <v/>
      </c>
      <c r="CF315" s="263" t="str">
        <f t="shared" si="217"/>
        <v/>
      </c>
      <c r="CG315" s="263" t="str">
        <f t="shared" si="218"/>
        <v/>
      </c>
      <c r="CO315" s="69">
        <f t="shared" si="207"/>
        <v>0</v>
      </c>
      <c r="CP315" s="69">
        <f t="shared" si="208"/>
        <v>0</v>
      </c>
      <c r="CQ315" s="505"/>
      <c r="CR315" s="69">
        <f t="shared" si="209"/>
        <v>0</v>
      </c>
      <c r="CS315" s="69">
        <f t="shared" si="210"/>
        <v>0</v>
      </c>
      <c r="CT315" s="69">
        <f t="shared" si="211"/>
        <v>0</v>
      </c>
      <c r="CU315" s="69">
        <f t="shared" si="212"/>
        <v>0</v>
      </c>
    </row>
    <row r="316" spans="1:99" x14ac:dyDescent="0.25">
      <c r="A316" s="3207" t="s">
        <v>302</v>
      </c>
      <c r="B316" s="1148" t="s">
        <v>293</v>
      </c>
      <c r="C316" s="378">
        <f t="shared" si="219"/>
        <v>6</v>
      </c>
      <c r="D316" s="379">
        <f>SUM(F316+H316+J316+L316+N316+P316+R316+T316+V316+X316+Z316+AB316+AD316+AF316+AH316+AJ316+AL316)</f>
        <v>3</v>
      </c>
      <c r="E316" s="380">
        <f>SUM(G316+I316+K316+M316+O316+Q316+S316+U316+W316+Y316+AA316+AC316+AE316+AG316+AI316+AK316+AM316)</f>
        <v>3</v>
      </c>
      <c r="F316" s="1230"/>
      <c r="G316" s="1231"/>
      <c r="H316" s="1232"/>
      <c r="I316" s="1231"/>
      <c r="J316" s="1232"/>
      <c r="K316" s="352"/>
      <c r="L316" s="1233"/>
      <c r="M316" s="1231"/>
      <c r="N316" s="1232">
        <v>1</v>
      </c>
      <c r="O316" s="1234">
        <v>1</v>
      </c>
      <c r="P316" s="1230"/>
      <c r="Q316" s="1231"/>
      <c r="R316" s="1232"/>
      <c r="S316" s="1234"/>
      <c r="T316" s="1230"/>
      <c r="U316" s="1231"/>
      <c r="V316" s="1232"/>
      <c r="W316" s="1234"/>
      <c r="X316" s="1230">
        <v>1</v>
      </c>
      <c r="Y316" s="1231"/>
      <c r="Z316" s="1232"/>
      <c r="AA316" s="1234"/>
      <c r="AB316" s="1230">
        <v>1</v>
      </c>
      <c r="AC316" s="1231">
        <v>1</v>
      </c>
      <c r="AD316" s="1232"/>
      <c r="AE316" s="1234">
        <v>1</v>
      </c>
      <c r="AF316" s="1230"/>
      <c r="AG316" s="1231"/>
      <c r="AH316" s="1232"/>
      <c r="AI316" s="1234"/>
      <c r="AJ316" s="1230"/>
      <c r="AK316" s="1231"/>
      <c r="AL316" s="1232"/>
      <c r="AM316" s="1235"/>
      <c r="AN316" s="1198">
        <v>0</v>
      </c>
      <c r="AO316" s="47"/>
      <c r="AP316" s="48"/>
      <c r="AQ316" s="45">
        <v>0</v>
      </c>
      <c r="AR316" s="48">
        <v>0</v>
      </c>
      <c r="AS316" s="45">
        <v>0</v>
      </c>
      <c r="AT316" s="102">
        <v>0</v>
      </c>
      <c r="AU316" s="102">
        <v>0</v>
      </c>
      <c r="AV316" s="48">
        <v>0</v>
      </c>
      <c r="AW316" t="str">
        <f t="shared" si="206"/>
        <v/>
      </c>
      <c r="CA316" s="18" t="str">
        <f>IF((AO316+AP316)&gt;AN316," * Los Egresos Por Alta + Egresos Por Abandono no pueden ser mayor que el Total de Egresos.","")</f>
        <v/>
      </c>
      <c r="CB316" s="263" t="str">
        <f t="shared" si="214"/>
        <v/>
      </c>
      <c r="CC316" s="263" t="str">
        <f t="shared" ref="CC316:CC324" si="221">IF(AND(D316&gt;0,OR(AR316=""))," * No olvide digitar la variable Trans (Femenino). Digite Cero si no tiene.",IF(AR316&gt;D316,"  * La variable Trans (Femenino) No puede ser mayor al Total Hombres.",""))</f>
        <v/>
      </c>
      <c r="CD316" s="263" t="str">
        <f t="shared" si="215"/>
        <v/>
      </c>
      <c r="CE316" s="263" t="str">
        <f t="shared" si="216"/>
        <v/>
      </c>
      <c r="CF316" s="263" t="str">
        <f t="shared" si="217"/>
        <v/>
      </c>
      <c r="CG316" s="263" t="str">
        <f t="shared" si="218"/>
        <v/>
      </c>
      <c r="CO316" s="69">
        <f t="shared" si="207"/>
        <v>0</v>
      </c>
      <c r="CP316" s="69">
        <f t="shared" si="208"/>
        <v>0</v>
      </c>
      <c r="CQ316" s="69">
        <f t="shared" ref="CQ316:CQ324" si="222">IF(AND(D316&gt;0,OR(AR316="")),1,IF(AR316&gt;D316,1,0))</f>
        <v>0</v>
      </c>
      <c r="CR316" s="69">
        <f t="shared" si="209"/>
        <v>0</v>
      </c>
      <c r="CS316" s="69">
        <f t="shared" si="210"/>
        <v>0</v>
      </c>
      <c r="CT316" s="69">
        <f t="shared" si="211"/>
        <v>0</v>
      </c>
      <c r="CU316" s="69">
        <f t="shared" si="212"/>
        <v>0</v>
      </c>
    </row>
    <row r="317" spans="1:99" x14ac:dyDescent="0.25">
      <c r="A317" s="3205"/>
      <c r="B317" s="506" t="s">
        <v>294</v>
      </c>
      <c r="C317" s="249">
        <f t="shared" si="219"/>
        <v>0</v>
      </c>
      <c r="D317" s="250">
        <f t="shared" ref="D317:E324" si="223">SUM(F317+H317+J317+L317+N317+P317+R317+T317+V317+X317+Z317+AB317+AD317+AF317+AH317+AJ317+AL317)</f>
        <v>0</v>
      </c>
      <c r="E317" s="380">
        <f t="shared" si="223"/>
        <v>0</v>
      </c>
      <c r="F317" s="45"/>
      <c r="G317" s="352"/>
      <c r="H317" s="45"/>
      <c r="I317" s="352"/>
      <c r="J317" s="45"/>
      <c r="K317" s="352"/>
      <c r="L317" s="45"/>
      <c r="M317" s="352"/>
      <c r="N317" s="47"/>
      <c r="O317" s="510"/>
      <c r="P317" s="45"/>
      <c r="Q317" s="352"/>
      <c r="R317" s="47"/>
      <c r="S317" s="510"/>
      <c r="T317" s="45"/>
      <c r="U317" s="352"/>
      <c r="V317" s="47"/>
      <c r="W317" s="510"/>
      <c r="X317" s="45"/>
      <c r="Y317" s="352"/>
      <c r="Z317" s="47"/>
      <c r="AA317" s="510"/>
      <c r="AB317" s="45"/>
      <c r="AC317" s="352"/>
      <c r="AD317" s="47"/>
      <c r="AE317" s="510"/>
      <c r="AF317" s="45"/>
      <c r="AG317" s="352"/>
      <c r="AH317" s="47"/>
      <c r="AI317" s="510"/>
      <c r="AJ317" s="45"/>
      <c r="AK317" s="352"/>
      <c r="AL317" s="47"/>
      <c r="AM317" s="46"/>
      <c r="AN317" s="47">
        <v>0</v>
      </c>
      <c r="AO317" s="47"/>
      <c r="AP317" s="48"/>
      <c r="AQ317" s="45">
        <v>0</v>
      </c>
      <c r="AR317" s="48">
        <v>0</v>
      </c>
      <c r="AS317" s="45">
        <v>0</v>
      </c>
      <c r="AT317" s="102">
        <v>0</v>
      </c>
      <c r="AU317" s="102">
        <v>0</v>
      </c>
      <c r="AV317" s="48">
        <v>0</v>
      </c>
      <c r="AW317" t="str">
        <f t="shared" si="206"/>
        <v/>
      </c>
      <c r="CA317" s="18" t="str">
        <f t="shared" si="213"/>
        <v/>
      </c>
      <c r="CB317" s="263" t="str">
        <f t="shared" si="214"/>
        <v/>
      </c>
      <c r="CC317" s="263" t="str">
        <f t="shared" si="221"/>
        <v/>
      </c>
      <c r="CD317" s="263" t="str">
        <f t="shared" si="215"/>
        <v/>
      </c>
      <c r="CE317" s="263" t="str">
        <f t="shared" si="216"/>
        <v/>
      </c>
      <c r="CF317" s="263" t="str">
        <f t="shared" si="217"/>
        <v/>
      </c>
      <c r="CG317" s="263" t="str">
        <f t="shared" si="218"/>
        <v/>
      </c>
      <c r="CO317" s="69">
        <f t="shared" si="207"/>
        <v>0</v>
      </c>
      <c r="CP317" s="69">
        <f t="shared" si="208"/>
        <v>0</v>
      </c>
      <c r="CQ317" s="69">
        <f t="shared" si="222"/>
        <v>0</v>
      </c>
      <c r="CR317" s="69">
        <f t="shared" si="209"/>
        <v>0</v>
      </c>
      <c r="CS317" s="69">
        <f t="shared" si="210"/>
        <v>0</v>
      </c>
      <c r="CT317" s="69">
        <f t="shared" si="211"/>
        <v>0</v>
      </c>
      <c r="CU317" s="69">
        <f t="shared" si="212"/>
        <v>0</v>
      </c>
    </row>
    <row r="318" spans="1:99" x14ac:dyDescent="0.25">
      <c r="A318" s="3205"/>
      <c r="B318" s="507" t="s">
        <v>295</v>
      </c>
      <c r="C318" s="210">
        <f t="shared" si="219"/>
        <v>10</v>
      </c>
      <c r="D318" s="252">
        <f t="shared" si="223"/>
        <v>2</v>
      </c>
      <c r="E318" s="396">
        <f t="shared" si="223"/>
        <v>8</v>
      </c>
      <c r="F318" s="22"/>
      <c r="G318" s="239"/>
      <c r="H318" s="22"/>
      <c r="I318" s="239"/>
      <c r="J318" s="22"/>
      <c r="K318" s="239"/>
      <c r="L318" s="22"/>
      <c r="M318" s="239"/>
      <c r="N318" s="22"/>
      <c r="O318" s="25"/>
      <c r="P318" s="22"/>
      <c r="Q318" s="239">
        <v>1</v>
      </c>
      <c r="R318" s="23"/>
      <c r="S318" s="25">
        <v>1</v>
      </c>
      <c r="T318" s="22">
        <v>1</v>
      </c>
      <c r="U318" s="239">
        <v>2</v>
      </c>
      <c r="V318" s="23"/>
      <c r="W318" s="25"/>
      <c r="X318" s="22"/>
      <c r="Y318" s="239"/>
      <c r="Z318" s="23"/>
      <c r="AA318" s="25">
        <v>1</v>
      </c>
      <c r="AB318" s="22"/>
      <c r="AC318" s="239">
        <v>2</v>
      </c>
      <c r="AD318" s="23"/>
      <c r="AE318" s="25">
        <v>1</v>
      </c>
      <c r="AF318" s="22"/>
      <c r="AG318" s="239"/>
      <c r="AH318" s="23"/>
      <c r="AI318" s="25"/>
      <c r="AJ318" s="22">
        <v>1</v>
      </c>
      <c r="AK318" s="239"/>
      <c r="AL318" s="23"/>
      <c r="AM318" s="26"/>
      <c r="AN318" s="23">
        <v>0</v>
      </c>
      <c r="AO318" s="23"/>
      <c r="AP318" s="28"/>
      <c r="AQ318" s="22">
        <v>0</v>
      </c>
      <c r="AR318" s="28">
        <v>0</v>
      </c>
      <c r="AS318" s="22">
        <v>0</v>
      </c>
      <c r="AT318" s="24">
        <v>0</v>
      </c>
      <c r="AU318" s="24">
        <v>0</v>
      </c>
      <c r="AV318" s="28">
        <v>0</v>
      </c>
      <c r="AW318" t="str">
        <f t="shared" si="206"/>
        <v/>
      </c>
      <c r="CA318" s="18" t="str">
        <f t="shared" si="213"/>
        <v/>
      </c>
      <c r="CB318" s="263" t="str">
        <f t="shared" si="214"/>
        <v/>
      </c>
      <c r="CC318" s="263" t="str">
        <f t="shared" si="221"/>
        <v/>
      </c>
      <c r="CD318" s="263" t="str">
        <f t="shared" si="215"/>
        <v/>
      </c>
      <c r="CE318" s="263" t="str">
        <f t="shared" si="216"/>
        <v/>
      </c>
      <c r="CF318" s="263" t="str">
        <f t="shared" si="217"/>
        <v/>
      </c>
      <c r="CG318" s="263" t="str">
        <f t="shared" si="218"/>
        <v/>
      </c>
      <c r="CO318" s="69">
        <f t="shared" si="207"/>
        <v>0</v>
      </c>
      <c r="CP318" s="69">
        <f t="shared" si="208"/>
        <v>0</v>
      </c>
      <c r="CQ318" s="69">
        <f t="shared" si="222"/>
        <v>0</v>
      </c>
      <c r="CR318" s="69">
        <f t="shared" si="209"/>
        <v>0</v>
      </c>
      <c r="CS318" s="69">
        <f t="shared" si="210"/>
        <v>0</v>
      </c>
      <c r="CT318" s="69">
        <f t="shared" si="211"/>
        <v>0</v>
      </c>
      <c r="CU318" s="69">
        <f t="shared" si="212"/>
        <v>0</v>
      </c>
    </row>
    <row r="319" spans="1:99" x14ac:dyDescent="0.25">
      <c r="A319" s="3205"/>
      <c r="B319" s="507" t="s">
        <v>296</v>
      </c>
      <c r="C319" s="210">
        <f t="shared" si="219"/>
        <v>0</v>
      </c>
      <c r="D319" s="252">
        <f t="shared" si="223"/>
        <v>0</v>
      </c>
      <c r="E319" s="396">
        <f t="shared" si="223"/>
        <v>0</v>
      </c>
      <c r="F319" s="22"/>
      <c r="G319" s="239"/>
      <c r="H319" s="22"/>
      <c r="I319" s="239"/>
      <c r="J319" s="22"/>
      <c r="K319" s="239"/>
      <c r="L319" s="22"/>
      <c r="M319" s="239"/>
      <c r="N319" s="22"/>
      <c r="O319" s="25"/>
      <c r="P319" s="22"/>
      <c r="Q319" s="239"/>
      <c r="R319" s="23"/>
      <c r="S319" s="25"/>
      <c r="T319" s="22"/>
      <c r="U319" s="239"/>
      <c r="V319" s="23"/>
      <c r="W319" s="25"/>
      <c r="X319" s="22"/>
      <c r="Y319" s="239"/>
      <c r="Z319" s="23"/>
      <c r="AA319" s="25"/>
      <c r="AB319" s="22"/>
      <c r="AC319" s="239"/>
      <c r="AD319" s="23"/>
      <c r="AE319" s="25"/>
      <c r="AF319" s="22"/>
      <c r="AG319" s="239"/>
      <c r="AH319" s="23"/>
      <c r="AI319" s="25"/>
      <c r="AJ319" s="22"/>
      <c r="AK319" s="239"/>
      <c r="AL319" s="23"/>
      <c r="AM319" s="26"/>
      <c r="AN319" s="23">
        <v>0</v>
      </c>
      <c r="AO319" s="23"/>
      <c r="AP319" s="28"/>
      <c r="AQ319" s="22">
        <v>0</v>
      </c>
      <c r="AR319" s="28">
        <v>0</v>
      </c>
      <c r="AS319" s="22">
        <v>0</v>
      </c>
      <c r="AT319" s="24">
        <v>0</v>
      </c>
      <c r="AU319" s="24">
        <v>0</v>
      </c>
      <c r="AV319" s="28">
        <v>0</v>
      </c>
      <c r="AW319" t="str">
        <f t="shared" si="206"/>
        <v/>
      </c>
      <c r="CA319" s="18" t="str">
        <f t="shared" si="213"/>
        <v/>
      </c>
      <c r="CB319" s="263" t="str">
        <f t="shared" si="214"/>
        <v/>
      </c>
      <c r="CC319" s="263" t="str">
        <f t="shared" si="221"/>
        <v/>
      </c>
      <c r="CD319" s="263" t="str">
        <f t="shared" si="215"/>
        <v/>
      </c>
      <c r="CE319" s="263" t="str">
        <f t="shared" si="216"/>
        <v/>
      </c>
      <c r="CF319" s="263" t="str">
        <f t="shared" si="217"/>
        <v/>
      </c>
      <c r="CG319" s="263" t="str">
        <f t="shared" si="218"/>
        <v/>
      </c>
      <c r="CO319" s="69">
        <f t="shared" si="207"/>
        <v>0</v>
      </c>
      <c r="CP319" s="69">
        <f t="shared" si="208"/>
        <v>0</v>
      </c>
      <c r="CQ319" s="69">
        <f t="shared" si="222"/>
        <v>0</v>
      </c>
      <c r="CR319" s="69">
        <f t="shared" si="209"/>
        <v>0</v>
      </c>
      <c r="CS319" s="69">
        <f t="shared" si="210"/>
        <v>0</v>
      </c>
      <c r="CT319" s="69">
        <f t="shared" si="211"/>
        <v>0</v>
      </c>
      <c r="CU319" s="69">
        <f t="shared" si="212"/>
        <v>0</v>
      </c>
    </row>
    <row r="320" spans="1:99" x14ac:dyDescent="0.25">
      <c r="A320" s="3205"/>
      <c r="B320" s="507" t="s">
        <v>297</v>
      </c>
      <c r="C320" s="210">
        <f t="shared" si="219"/>
        <v>0</v>
      </c>
      <c r="D320" s="252">
        <f t="shared" si="223"/>
        <v>0</v>
      </c>
      <c r="E320" s="396">
        <f t="shared" si="223"/>
        <v>0</v>
      </c>
      <c r="F320" s="22"/>
      <c r="G320" s="239"/>
      <c r="H320" s="22"/>
      <c r="I320" s="239"/>
      <c r="J320" s="22"/>
      <c r="K320" s="239"/>
      <c r="L320" s="22"/>
      <c r="M320" s="239"/>
      <c r="N320" s="22"/>
      <c r="O320" s="25"/>
      <c r="P320" s="22"/>
      <c r="Q320" s="239"/>
      <c r="R320" s="23"/>
      <c r="S320" s="25"/>
      <c r="T320" s="22"/>
      <c r="U320" s="239"/>
      <c r="V320" s="23"/>
      <c r="W320" s="25"/>
      <c r="X320" s="22"/>
      <c r="Y320" s="239"/>
      <c r="Z320" s="23"/>
      <c r="AA320" s="25"/>
      <c r="AB320" s="22"/>
      <c r="AC320" s="239"/>
      <c r="AD320" s="23"/>
      <c r="AE320" s="25"/>
      <c r="AF320" s="22"/>
      <c r="AG320" s="239"/>
      <c r="AH320" s="23"/>
      <c r="AI320" s="25"/>
      <c r="AJ320" s="22"/>
      <c r="AK320" s="239"/>
      <c r="AL320" s="23"/>
      <c r="AM320" s="26"/>
      <c r="AN320" s="23">
        <v>0</v>
      </c>
      <c r="AO320" s="23"/>
      <c r="AP320" s="28"/>
      <c r="AQ320" s="22">
        <v>0</v>
      </c>
      <c r="AR320" s="28">
        <v>0</v>
      </c>
      <c r="AS320" s="22">
        <v>0</v>
      </c>
      <c r="AT320" s="24">
        <v>0</v>
      </c>
      <c r="AU320" s="24">
        <v>0</v>
      </c>
      <c r="AV320" s="28">
        <v>0</v>
      </c>
      <c r="AW320" t="str">
        <f t="shared" si="206"/>
        <v/>
      </c>
      <c r="CA320" s="18" t="str">
        <f t="shared" si="213"/>
        <v/>
      </c>
      <c r="CB320" s="263" t="str">
        <f t="shared" si="214"/>
        <v/>
      </c>
      <c r="CC320" s="263" t="str">
        <f t="shared" si="221"/>
        <v/>
      </c>
      <c r="CD320" s="263" t="str">
        <f t="shared" si="215"/>
        <v/>
      </c>
      <c r="CE320" s="263" t="str">
        <f t="shared" si="216"/>
        <v/>
      </c>
      <c r="CF320" s="263" t="str">
        <f t="shared" si="217"/>
        <v/>
      </c>
      <c r="CG320" s="263" t="str">
        <f t="shared" si="218"/>
        <v/>
      </c>
      <c r="CO320" s="69">
        <f t="shared" si="207"/>
        <v>0</v>
      </c>
      <c r="CP320" s="69">
        <f t="shared" si="208"/>
        <v>0</v>
      </c>
      <c r="CQ320" s="69">
        <f t="shared" si="222"/>
        <v>0</v>
      </c>
      <c r="CR320" s="69">
        <f t="shared" si="209"/>
        <v>0</v>
      </c>
      <c r="CS320" s="69">
        <f t="shared" si="210"/>
        <v>0</v>
      </c>
      <c r="CT320" s="69">
        <f t="shared" si="211"/>
        <v>0</v>
      </c>
      <c r="CU320" s="69">
        <f t="shared" si="212"/>
        <v>0</v>
      </c>
    </row>
    <row r="321" spans="1:99" x14ac:dyDescent="0.25">
      <c r="A321" s="3205"/>
      <c r="B321" s="507" t="s">
        <v>298</v>
      </c>
      <c r="C321" s="210">
        <f t="shared" si="219"/>
        <v>0</v>
      </c>
      <c r="D321" s="252">
        <f t="shared" si="223"/>
        <v>0</v>
      </c>
      <c r="E321" s="396">
        <f t="shared" si="223"/>
        <v>0</v>
      </c>
      <c r="F321" s="22"/>
      <c r="G321" s="239"/>
      <c r="H321" s="22"/>
      <c r="I321" s="239"/>
      <c r="J321" s="22"/>
      <c r="K321" s="239"/>
      <c r="L321" s="22"/>
      <c r="M321" s="239"/>
      <c r="N321" s="22"/>
      <c r="O321" s="25"/>
      <c r="P321" s="22"/>
      <c r="Q321" s="239"/>
      <c r="R321" s="23"/>
      <c r="S321" s="25"/>
      <c r="T321" s="22"/>
      <c r="U321" s="239"/>
      <c r="V321" s="23"/>
      <c r="W321" s="25"/>
      <c r="X321" s="22"/>
      <c r="Y321" s="239"/>
      <c r="Z321" s="23"/>
      <c r="AA321" s="25"/>
      <c r="AB321" s="22"/>
      <c r="AC321" s="239"/>
      <c r="AD321" s="23"/>
      <c r="AE321" s="25"/>
      <c r="AF321" s="22"/>
      <c r="AG321" s="239"/>
      <c r="AH321" s="23"/>
      <c r="AI321" s="25"/>
      <c r="AJ321" s="22"/>
      <c r="AK321" s="239"/>
      <c r="AL321" s="23"/>
      <c r="AM321" s="26"/>
      <c r="AN321" s="23">
        <v>0</v>
      </c>
      <c r="AO321" s="23"/>
      <c r="AP321" s="28"/>
      <c r="AQ321" s="22">
        <v>0</v>
      </c>
      <c r="AR321" s="28">
        <v>0</v>
      </c>
      <c r="AS321" s="22">
        <v>0</v>
      </c>
      <c r="AT321" s="24">
        <v>0</v>
      </c>
      <c r="AU321" s="24">
        <v>0</v>
      </c>
      <c r="AV321" s="28">
        <v>0</v>
      </c>
      <c r="AW321" t="str">
        <f t="shared" si="206"/>
        <v/>
      </c>
      <c r="CA321" s="18" t="str">
        <f t="shared" si="213"/>
        <v/>
      </c>
      <c r="CB321" s="263" t="str">
        <f t="shared" si="214"/>
        <v/>
      </c>
      <c r="CC321" s="263" t="str">
        <f t="shared" si="221"/>
        <v/>
      </c>
      <c r="CD321" s="263" t="str">
        <f t="shared" si="215"/>
        <v/>
      </c>
      <c r="CE321" s="263" t="str">
        <f t="shared" si="216"/>
        <v/>
      </c>
      <c r="CF321" s="263" t="str">
        <f t="shared" si="217"/>
        <v/>
      </c>
      <c r="CG321" s="263" t="str">
        <f t="shared" si="218"/>
        <v/>
      </c>
      <c r="CO321" s="69">
        <f t="shared" si="207"/>
        <v>0</v>
      </c>
      <c r="CP321" s="69">
        <f t="shared" si="208"/>
        <v>0</v>
      </c>
      <c r="CQ321" s="69">
        <f t="shared" si="222"/>
        <v>0</v>
      </c>
      <c r="CR321" s="69">
        <f t="shared" si="209"/>
        <v>0</v>
      </c>
      <c r="CS321" s="69">
        <f t="shared" si="210"/>
        <v>0</v>
      </c>
      <c r="CT321" s="69">
        <f t="shared" si="211"/>
        <v>0</v>
      </c>
      <c r="CU321" s="69">
        <f t="shared" si="212"/>
        <v>0</v>
      </c>
    </row>
    <row r="322" spans="1:99" x14ac:dyDescent="0.25">
      <c r="A322" s="3205"/>
      <c r="B322" s="507" t="s">
        <v>299</v>
      </c>
      <c r="C322" s="210">
        <f t="shared" si="219"/>
        <v>0</v>
      </c>
      <c r="D322" s="252">
        <f t="shared" si="223"/>
        <v>0</v>
      </c>
      <c r="E322" s="396">
        <f t="shared" si="223"/>
        <v>0</v>
      </c>
      <c r="F322" s="22"/>
      <c r="G322" s="239"/>
      <c r="H322" s="22"/>
      <c r="I322" s="239"/>
      <c r="J322" s="22"/>
      <c r="K322" s="239"/>
      <c r="L322" s="22"/>
      <c r="M322" s="239"/>
      <c r="N322" s="22"/>
      <c r="O322" s="25"/>
      <c r="P322" s="22"/>
      <c r="Q322" s="239"/>
      <c r="R322" s="23"/>
      <c r="S322" s="25"/>
      <c r="T322" s="22"/>
      <c r="U322" s="239"/>
      <c r="V322" s="23"/>
      <c r="W322" s="25"/>
      <c r="X322" s="22"/>
      <c r="Y322" s="239"/>
      <c r="Z322" s="23"/>
      <c r="AA322" s="25"/>
      <c r="AB322" s="22"/>
      <c r="AC322" s="239"/>
      <c r="AD322" s="23"/>
      <c r="AE322" s="25"/>
      <c r="AF322" s="22"/>
      <c r="AG322" s="239"/>
      <c r="AH322" s="23"/>
      <c r="AI322" s="25"/>
      <c r="AJ322" s="22"/>
      <c r="AK322" s="239"/>
      <c r="AL322" s="23"/>
      <c r="AM322" s="26"/>
      <c r="AN322" s="23">
        <v>0</v>
      </c>
      <c r="AO322" s="23"/>
      <c r="AP322" s="28"/>
      <c r="AQ322" s="22">
        <v>0</v>
      </c>
      <c r="AR322" s="28">
        <v>0</v>
      </c>
      <c r="AS322" s="22">
        <v>0</v>
      </c>
      <c r="AT322" s="24">
        <v>0</v>
      </c>
      <c r="AU322" s="24">
        <v>0</v>
      </c>
      <c r="AV322" s="28">
        <v>0</v>
      </c>
      <c r="AW322" t="str">
        <f t="shared" si="206"/>
        <v/>
      </c>
      <c r="CA322" s="18" t="str">
        <f t="shared" si="213"/>
        <v/>
      </c>
      <c r="CB322" s="263" t="str">
        <f t="shared" si="214"/>
        <v/>
      </c>
      <c r="CC322" s="263" t="str">
        <f t="shared" si="221"/>
        <v/>
      </c>
      <c r="CD322" s="263" t="str">
        <f t="shared" si="215"/>
        <v/>
      </c>
      <c r="CE322" s="263" t="str">
        <f t="shared" si="216"/>
        <v/>
      </c>
      <c r="CF322" s="263" t="str">
        <f t="shared" si="217"/>
        <v/>
      </c>
      <c r="CG322" s="263" t="str">
        <f t="shared" si="218"/>
        <v/>
      </c>
      <c r="CO322" s="69">
        <f t="shared" si="207"/>
        <v>0</v>
      </c>
      <c r="CP322" s="69">
        <f t="shared" si="208"/>
        <v>0</v>
      </c>
      <c r="CQ322" s="69">
        <f t="shared" si="222"/>
        <v>0</v>
      </c>
      <c r="CR322" s="69">
        <f t="shared" si="209"/>
        <v>0</v>
      </c>
      <c r="CS322" s="69">
        <f t="shared" si="210"/>
        <v>0</v>
      </c>
      <c r="CT322" s="69">
        <f t="shared" si="211"/>
        <v>0</v>
      </c>
      <c r="CU322" s="69">
        <f t="shared" si="212"/>
        <v>0</v>
      </c>
    </row>
    <row r="323" spans="1:99" x14ac:dyDescent="0.25">
      <c r="A323" s="3205"/>
      <c r="B323" s="507" t="s">
        <v>300</v>
      </c>
      <c r="C323" s="210">
        <f t="shared" si="219"/>
        <v>0</v>
      </c>
      <c r="D323" s="252">
        <f t="shared" si="223"/>
        <v>0</v>
      </c>
      <c r="E323" s="396">
        <f t="shared" si="223"/>
        <v>0</v>
      </c>
      <c r="F323" s="22"/>
      <c r="G323" s="239"/>
      <c r="H323" s="22"/>
      <c r="I323" s="239"/>
      <c r="J323" s="22"/>
      <c r="K323" s="239"/>
      <c r="L323" s="22"/>
      <c r="M323" s="239"/>
      <c r="N323" s="22"/>
      <c r="O323" s="25"/>
      <c r="P323" s="22"/>
      <c r="Q323" s="239"/>
      <c r="R323" s="23"/>
      <c r="S323" s="25"/>
      <c r="T323" s="22"/>
      <c r="U323" s="239"/>
      <c r="V323" s="23"/>
      <c r="W323" s="25"/>
      <c r="X323" s="22"/>
      <c r="Y323" s="239"/>
      <c r="Z323" s="23"/>
      <c r="AA323" s="25"/>
      <c r="AB323" s="22"/>
      <c r="AC323" s="239"/>
      <c r="AD323" s="23"/>
      <c r="AE323" s="25"/>
      <c r="AF323" s="22"/>
      <c r="AG323" s="239"/>
      <c r="AH323" s="23"/>
      <c r="AI323" s="25"/>
      <c r="AJ323" s="22"/>
      <c r="AK323" s="239"/>
      <c r="AL323" s="23"/>
      <c r="AM323" s="26"/>
      <c r="AN323" s="23">
        <v>0</v>
      </c>
      <c r="AO323" s="23"/>
      <c r="AP323" s="28"/>
      <c r="AQ323" s="22">
        <v>0</v>
      </c>
      <c r="AR323" s="28">
        <v>0</v>
      </c>
      <c r="AS323" s="22">
        <v>0</v>
      </c>
      <c r="AT323" s="24">
        <v>0</v>
      </c>
      <c r="AU323" s="24">
        <v>0</v>
      </c>
      <c r="AV323" s="28">
        <v>0</v>
      </c>
      <c r="AW323" t="str">
        <f t="shared" si="206"/>
        <v/>
      </c>
      <c r="CA323" s="18" t="str">
        <f t="shared" si="213"/>
        <v/>
      </c>
      <c r="CB323" s="263" t="str">
        <f t="shared" si="214"/>
        <v/>
      </c>
      <c r="CC323" s="263" t="str">
        <f t="shared" si="221"/>
        <v/>
      </c>
      <c r="CD323" s="263" t="str">
        <f t="shared" si="215"/>
        <v/>
      </c>
      <c r="CE323" s="263" t="str">
        <f t="shared" si="216"/>
        <v/>
      </c>
      <c r="CF323" s="263" t="str">
        <f t="shared" si="217"/>
        <v/>
      </c>
      <c r="CG323" s="263" t="str">
        <f t="shared" si="218"/>
        <v/>
      </c>
      <c r="CO323" s="69">
        <f t="shared" si="207"/>
        <v>0</v>
      </c>
      <c r="CP323" s="69">
        <f t="shared" si="208"/>
        <v>0</v>
      </c>
      <c r="CQ323" s="69">
        <f t="shared" si="222"/>
        <v>0</v>
      </c>
      <c r="CR323" s="69">
        <f t="shared" si="209"/>
        <v>0</v>
      </c>
      <c r="CS323" s="69">
        <f t="shared" si="210"/>
        <v>0</v>
      </c>
      <c r="CT323" s="69">
        <f t="shared" si="211"/>
        <v>0</v>
      </c>
      <c r="CU323" s="69">
        <f t="shared" si="212"/>
        <v>0</v>
      </c>
    </row>
    <row r="324" spans="1:99" x14ac:dyDescent="0.25">
      <c r="A324" s="3572"/>
      <c r="B324" s="508" t="s">
        <v>301</v>
      </c>
      <c r="C324" s="266">
        <f t="shared" si="219"/>
        <v>0</v>
      </c>
      <c r="D324" s="267">
        <f t="shared" si="223"/>
        <v>0</v>
      </c>
      <c r="E324" s="377">
        <f t="shared" si="223"/>
        <v>0</v>
      </c>
      <c r="F324" s="30"/>
      <c r="G324" s="243"/>
      <c r="H324" s="30"/>
      <c r="I324" s="243"/>
      <c r="J324" s="30"/>
      <c r="K324" s="243"/>
      <c r="L324" s="30"/>
      <c r="M324" s="243"/>
      <c r="N324" s="30"/>
      <c r="O324" s="33"/>
      <c r="P324" s="30"/>
      <c r="Q324" s="243"/>
      <c r="R324" s="31"/>
      <c r="S324" s="33"/>
      <c r="T324" s="30"/>
      <c r="U324" s="243"/>
      <c r="V324" s="31"/>
      <c r="W324" s="33"/>
      <c r="X324" s="30"/>
      <c r="Y324" s="243"/>
      <c r="Z324" s="31"/>
      <c r="AA324" s="33"/>
      <c r="AB324" s="30"/>
      <c r="AC324" s="243"/>
      <c r="AD324" s="31"/>
      <c r="AE324" s="33"/>
      <c r="AF324" s="30"/>
      <c r="AG324" s="243"/>
      <c r="AH324" s="31"/>
      <c r="AI324" s="33"/>
      <c r="AJ324" s="30"/>
      <c r="AK324" s="243"/>
      <c r="AL324" s="31"/>
      <c r="AM324" s="34"/>
      <c r="AN324" s="31">
        <v>0</v>
      </c>
      <c r="AO324" s="31"/>
      <c r="AP324" s="37"/>
      <c r="AQ324" s="30">
        <v>0</v>
      </c>
      <c r="AR324" s="37">
        <v>0</v>
      </c>
      <c r="AS324" s="30">
        <v>0</v>
      </c>
      <c r="AT324" s="32">
        <v>0</v>
      </c>
      <c r="AU324" s="32">
        <v>0</v>
      </c>
      <c r="AV324" s="37">
        <v>0</v>
      </c>
      <c r="AW324" t="str">
        <f t="shared" si="206"/>
        <v/>
      </c>
      <c r="CA324" s="18" t="str">
        <f t="shared" si="213"/>
        <v/>
      </c>
      <c r="CB324" s="263" t="str">
        <f t="shared" si="214"/>
        <v/>
      </c>
      <c r="CC324" s="263" t="str">
        <f t="shared" si="221"/>
        <v/>
      </c>
      <c r="CD324" s="263" t="str">
        <f t="shared" si="215"/>
        <v/>
      </c>
      <c r="CE324" s="263" t="str">
        <f t="shared" si="216"/>
        <v/>
      </c>
      <c r="CF324" s="263" t="str">
        <f t="shared" si="217"/>
        <v/>
      </c>
      <c r="CG324" s="263" t="str">
        <f t="shared" si="218"/>
        <v/>
      </c>
      <c r="CO324" s="69">
        <f t="shared" si="207"/>
        <v>0</v>
      </c>
      <c r="CP324" s="69">
        <f t="shared" si="208"/>
        <v>0</v>
      </c>
      <c r="CQ324" s="69">
        <f t="shared" si="222"/>
        <v>0</v>
      </c>
      <c r="CR324" s="69">
        <f t="shared" si="209"/>
        <v>0</v>
      </c>
      <c r="CS324" s="69">
        <f t="shared" si="210"/>
        <v>0</v>
      </c>
      <c r="CT324" s="69">
        <f t="shared" si="211"/>
        <v>0</v>
      </c>
      <c r="CU324" s="69">
        <f t="shared" si="212"/>
        <v>0</v>
      </c>
    </row>
    <row r="325" spans="1:99" s="56" customFormat="1" ht="12" x14ac:dyDescent="0.2">
      <c r="A325" s="38" t="s">
        <v>303</v>
      </c>
      <c r="B325" s="22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  <c r="AP325" s="55"/>
      <c r="AQ325" s="55"/>
      <c r="AR325" s="55"/>
      <c r="AS325" s="55"/>
      <c r="AT325" s="55"/>
      <c r="AU325" s="55"/>
      <c r="AV325" s="55"/>
      <c r="AW325" s="1236"/>
    </row>
    <row r="326" spans="1:99" ht="15" customHeight="1" x14ac:dyDescent="0.25">
      <c r="A326" s="3528" t="s">
        <v>90</v>
      </c>
      <c r="B326" s="2987"/>
      <c r="C326" s="3579" t="s">
        <v>286</v>
      </c>
      <c r="D326" s="3214"/>
      <c r="E326" s="3215"/>
      <c r="F326" s="3535" t="s">
        <v>139</v>
      </c>
      <c r="G326" s="3574"/>
      <c r="H326" s="3574"/>
      <c r="I326" s="3574"/>
      <c r="J326" s="3574"/>
      <c r="K326" s="3574"/>
      <c r="L326" s="3574"/>
      <c r="M326" s="3574"/>
      <c r="N326" s="3574"/>
      <c r="O326" s="3574"/>
      <c r="P326" s="3574"/>
      <c r="Q326" s="3574"/>
      <c r="R326" s="3574"/>
      <c r="S326" s="3574"/>
      <c r="T326" s="3574"/>
      <c r="U326" s="3574"/>
      <c r="V326" s="3574"/>
      <c r="W326" s="3574"/>
      <c r="X326" s="3574"/>
      <c r="Y326" s="3574"/>
      <c r="Z326" s="3574"/>
      <c r="AA326" s="3574"/>
      <c r="AB326" s="3574"/>
      <c r="AC326" s="3574"/>
      <c r="AD326" s="3574"/>
      <c r="AE326" s="3574"/>
      <c r="AF326" s="3574"/>
      <c r="AG326" s="3574"/>
      <c r="AH326" s="3574"/>
      <c r="AI326" s="3574"/>
      <c r="AJ326" s="3574"/>
      <c r="AK326" s="3574"/>
      <c r="AL326" s="3574"/>
      <c r="AM326" s="3574"/>
      <c r="AN326" s="3574"/>
      <c r="AO326" s="3574"/>
      <c r="AP326" s="3574"/>
      <c r="AQ326" s="3570"/>
      <c r="AR326" s="3108" t="s">
        <v>209</v>
      </c>
      <c r="AS326" s="2987"/>
      <c r="AT326" s="3553" t="s">
        <v>12</v>
      </c>
      <c r="AU326" s="3566" t="s">
        <v>13</v>
      </c>
      <c r="AV326" s="3566" t="s">
        <v>287</v>
      </c>
      <c r="AW326" s="2987" t="s">
        <v>272</v>
      </c>
    </row>
    <row r="327" spans="1:99" ht="15" customHeight="1" x14ac:dyDescent="0.25">
      <c r="A327" s="3124"/>
      <c r="B327" s="2994"/>
      <c r="C327" s="3580"/>
      <c r="D327" s="3581"/>
      <c r="E327" s="3582"/>
      <c r="F327" s="3542" t="s">
        <v>304</v>
      </c>
      <c r="G327" s="3540"/>
      <c r="H327" s="3542" t="s">
        <v>305</v>
      </c>
      <c r="I327" s="3540"/>
      <c r="J327" s="3542" t="s">
        <v>306</v>
      </c>
      <c r="K327" s="3540"/>
      <c r="L327" s="3542" t="s">
        <v>307</v>
      </c>
      <c r="M327" s="3540"/>
      <c r="N327" s="3542" t="s">
        <v>203</v>
      </c>
      <c r="O327" s="3540"/>
      <c r="P327" s="3542" t="s">
        <v>204</v>
      </c>
      <c r="Q327" s="3540"/>
      <c r="R327" s="3542" t="s">
        <v>16</v>
      </c>
      <c r="S327" s="3540"/>
      <c r="T327" s="3542" t="s">
        <v>17</v>
      </c>
      <c r="U327" s="3540"/>
      <c r="V327" s="3542" t="s">
        <v>18</v>
      </c>
      <c r="W327" s="3541"/>
      <c r="X327" s="3542" t="s">
        <v>19</v>
      </c>
      <c r="Y327" s="3541"/>
      <c r="Z327" s="3542" t="s">
        <v>20</v>
      </c>
      <c r="AA327" s="3541"/>
      <c r="AB327" s="3542" t="s">
        <v>21</v>
      </c>
      <c r="AC327" s="3541"/>
      <c r="AD327" s="3542" t="s">
        <v>22</v>
      </c>
      <c r="AE327" s="3541"/>
      <c r="AF327" s="3542" t="s">
        <v>23</v>
      </c>
      <c r="AG327" s="3541"/>
      <c r="AH327" s="3542" t="s">
        <v>61</v>
      </c>
      <c r="AI327" s="3541"/>
      <c r="AJ327" s="3542" t="s">
        <v>62</v>
      </c>
      <c r="AK327" s="3541"/>
      <c r="AL327" s="3542" t="s">
        <v>63</v>
      </c>
      <c r="AM327" s="3541"/>
      <c r="AN327" s="3542" t="s">
        <v>148</v>
      </c>
      <c r="AO327" s="3541"/>
      <c r="AP327" s="3542" t="s">
        <v>308</v>
      </c>
      <c r="AQ327" s="3543"/>
      <c r="AR327" s="3575"/>
      <c r="AS327" s="3573"/>
      <c r="AT327" s="3401"/>
      <c r="AU327" s="3200"/>
      <c r="AV327" s="3200"/>
      <c r="AW327" s="2994"/>
    </row>
    <row r="328" spans="1:99" x14ac:dyDescent="0.25">
      <c r="A328" s="3471"/>
      <c r="B328" s="3440"/>
      <c r="C328" s="1162" t="s">
        <v>120</v>
      </c>
      <c r="D328" s="1237" t="s">
        <v>79</v>
      </c>
      <c r="E328" s="513" t="s">
        <v>121</v>
      </c>
      <c r="F328" s="1162" t="s">
        <v>291</v>
      </c>
      <c r="G328" s="1238" t="s">
        <v>121</v>
      </c>
      <c r="H328" s="1162" t="s">
        <v>291</v>
      </c>
      <c r="I328" s="1238" t="s">
        <v>121</v>
      </c>
      <c r="J328" s="1162" t="s">
        <v>291</v>
      </c>
      <c r="K328" s="1238" t="s">
        <v>121</v>
      </c>
      <c r="L328" s="1162" t="s">
        <v>291</v>
      </c>
      <c r="M328" s="1238" t="s">
        <v>121</v>
      </c>
      <c r="N328" s="1162" t="s">
        <v>291</v>
      </c>
      <c r="O328" s="1238" t="s">
        <v>121</v>
      </c>
      <c r="P328" s="1162" t="s">
        <v>291</v>
      </c>
      <c r="Q328" s="1238" t="s">
        <v>121</v>
      </c>
      <c r="R328" s="1162" t="s">
        <v>291</v>
      </c>
      <c r="S328" s="1238" t="s">
        <v>121</v>
      </c>
      <c r="T328" s="1162" t="s">
        <v>291</v>
      </c>
      <c r="U328" s="1238" t="s">
        <v>121</v>
      </c>
      <c r="V328" s="1162" t="s">
        <v>291</v>
      </c>
      <c r="W328" s="1238" t="s">
        <v>121</v>
      </c>
      <c r="X328" s="1162" t="s">
        <v>291</v>
      </c>
      <c r="Y328" s="1238" t="s">
        <v>121</v>
      </c>
      <c r="Z328" s="1162" t="s">
        <v>291</v>
      </c>
      <c r="AA328" s="1238" t="s">
        <v>121</v>
      </c>
      <c r="AB328" s="1162" t="s">
        <v>291</v>
      </c>
      <c r="AC328" s="1238" t="s">
        <v>121</v>
      </c>
      <c r="AD328" s="1162" t="s">
        <v>291</v>
      </c>
      <c r="AE328" s="1238" t="s">
        <v>121</v>
      </c>
      <c r="AF328" s="1162" t="s">
        <v>291</v>
      </c>
      <c r="AG328" s="1238" t="s">
        <v>121</v>
      </c>
      <c r="AH328" s="1162" t="s">
        <v>291</v>
      </c>
      <c r="AI328" s="1238" t="s">
        <v>121</v>
      </c>
      <c r="AJ328" s="1162" t="s">
        <v>291</v>
      </c>
      <c r="AK328" s="1238" t="s">
        <v>121</v>
      </c>
      <c r="AL328" s="1162" t="s">
        <v>291</v>
      </c>
      <c r="AM328" s="1238" t="s">
        <v>121</v>
      </c>
      <c r="AN328" s="1162" t="s">
        <v>291</v>
      </c>
      <c r="AO328" s="1238" t="s">
        <v>121</v>
      </c>
      <c r="AP328" s="1162" t="s">
        <v>291</v>
      </c>
      <c r="AQ328" s="1165" t="s">
        <v>121</v>
      </c>
      <c r="AR328" s="1202" t="s">
        <v>212</v>
      </c>
      <c r="AS328" s="1238" t="s">
        <v>213</v>
      </c>
      <c r="AT328" s="3019"/>
      <c r="AU328" s="2983"/>
      <c r="AV328" s="2983"/>
      <c r="AW328" s="3573"/>
    </row>
    <row r="329" spans="1:99" x14ac:dyDescent="0.25">
      <c r="A329" s="3534" t="s">
        <v>309</v>
      </c>
      <c r="B329" s="1183" t="s">
        <v>205</v>
      </c>
      <c r="C329" s="249">
        <f>SUM(E329)</f>
        <v>0</v>
      </c>
      <c r="D329" s="707"/>
      <c r="E329" s="1167">
        <f>+Q329+S329+U329+W329+Y329+AA329+AC329+AE329+AG329+AI329</f>
        <v>0</v>
      </c>
      <c r="F329" s="1239"/>
      <c r="G329" s="1240"/>
      <c r="H329" s="1240"/>
      <c r="I329" s="1240"/>
      <c r="J329" s="1240"/>
      <c r="K329" s="1240"/>
      <c r="L329" s="1240"/>
      <c r="M329" s="1240"/>
      <c r="N329" s="1240"/>
      <c r="O329" s="1240"/>
      <c r="P329" s="1213"/>
      <c r="Q329" s="1198"/>
      <c r="R329" s="1186"/>
      <c r="S329" s="1198"/>
      <c r="T329" s="1186"/>
      <c r="U329" s="1198"/>
      <c r="V329" s="1186"/>
      <c r="W329" s="1198"/>
      <c r="X329" s="1186"/>
      <c r="Y329" s="1198"/>
      <c r="Z329" s="1186"/>
      <c r="AA329" s="1198"/>
      <c r="AB329" s="1186"/>
      <c r="AC329" s="1198"/>
      <c r="AD329" s="1186"/>
      <c r="AE329" s="1198"/>
      <c r="AF329" s="1186"/>
      <c r="AG329" s="1198"/>
      <c r="AH329" s="1186"/>
      <c r="AI329" s="1198"/>
      <c r="AJ329" s="1186"/>
      <c r="AK329" s="1213"/>
      <c r="AL329" s="1186"/>
      <c r="AM329" s="1213"/>
      <c r="AN329" s="1186"/>
      <c r="AO329" s="1213"/>
      <c r="AP329" s="1186"/>
      <c r="AQ329" s="1241"/>
      <c r="AR329" s="1198"/>
      <c r="AS329" s="1240"/>
      <c r="AT329" s="1151"/>
      <c r="AU329" s="699"/>
      <c r="AV329" s="699"/>
      <c r="AW329" s="1152"/>
      <c r="AX329" t="str">
        <f t="shared" ref="AX329:AX339" si="224">CA329&amp;CB329&amp;CC329&amp;CD329&amp;CE329&amp;CF329</f>
        <v/>
      </c>
      <c r="CA329" s="18" t="str">
        <f>IF(AND(E329&gt;0,OR(AR329="")),"* No olvide digitar la variable Trans (masculino). Digite Cero si no tiene.",IF(AR329&gt;E329," * La variable Trans (masculino) No puede ser mayor al Total Mujeres.",""))</f>
        <v/>
      </c>
      <c r="CB329" s="438"/>
      <c r="CC329" s="18" t="str">
        <f>IF(AND(C329&gt;0,AT329="")," * No olvide digitar la variable Pueblos originarios. Digite Cero si no tiene.",IF(AT329&gt;C329," * La variable Pueblos originarios No puede ser mayor al Total Ambos Sexos.",""))</f>
        <v/>
      </c>
      <c r="CD329" s="18" t="str">
        <f>IF(AND(C329&gt;0,AU329="")," * No olvide digitar la variable Migrantes. Digite Cero si no tiene.",IF(AU329&gt;C329," * La variable Migrantes No puede ser mayor al Total Ambos Sexos.",""))</f>
        <v/>
      </c>
      <c r="CE329" s="18" t="str">
        <f>IF(AND(C329&gt;0,AV329="")," * No olvide digitar la variable Niños, niñas adolescentes y Jóvenes SENAME. Digite Cero si no tiene.",IF(AV329&gt;C329," * La variable Niños, niñas adolescentes y Jóvenes SENAME No puede ser mayor al Total Ambos Sexos.",""))</f>
        <v/>
      </c>
      <c r="CF329" s="18" t="str">
        <f>IF(AND(C329&gt;0,AW329="")," * No olvide digitar la variable Niños, niñas adolescentes y Jóvenes Mejor Niñez. Digite Cero si no tiene.",IF(AW329&gt;C329," * La variable Niños, niñas adolescentes y Jóvenes Mejor Niñez No puede ser mayor al Total Ambos Sexos.",""))</f>
        <v/>
      </c>
      <c r="CO329" s="69">
        <f>IF(AND(E329&gt;0,OR(AR329="")),1,IF(AR329&gt;E329,1,0))</f>
        <v>0</v>
      </c>
      <c r="CP329" s="505"/>
      <c r="CQ329" s="69">
        <f t="shared" ref="CQ329:CQ339" si="225">IF(AND(C329&gt;0,AT329=""),1,IF(AT329&gt;C329,1,0))</f>
        <v>0</v>
      </c>
      <c r="CR329" s="69">
        <f t="shared" ref="CR329:CR339" si="226">IF(AND(C329&gt;0,AU329=""),1,IF(AU329&gt;C329,1,0))</f>
        <v>0</v>
      </c>
      <c r="CS329" s="69">
        <f t="shared" ref="CS329:CS339" si="227">IF(AND(C329&gt;0,AV329=""),1,IF(AV329&gt;C329,1,0))</f>
        <v>0</v>
      </c>
      <c r="CT329" s="69">
        <f t="shared" ref="CT329:CT339" si="228">IF(AND(C329&gt;0,AW329=""),1,IF(AW329&gt;C329,1,0))</f>
        <v>0</v>
      </c>
    </row>
    <row r="330" spans="1:99" x14ac:dyDescent="0.25">
      <c r="A330" s="3468"/>
      <c r="B330" s="1242" t="s">
        <v>302</v>
      </c>
      <c r="C330" s="256">
        <f t="shared" ref="C330:C339" si="229">SUM(D330+E330)</f>
        <v>3</v>
      </c>
      <c r="D330" s="257">
        <f t="shared" ref="D330:E333" si="230">SUM(F330+H330+J330+L330+N330+P330+R330+T330+V330+X330+Z330+AB330+AD330+AF330+AH330+AJ330+AL330+AN330+AP330)</f>
        <v>2</v>
      </c>
      <c r="E330" s="270">
        <f t="shared" si="230"/>
        <v>1</v>
      </c>
      <c r="F330" s="770"/>
      <c r="G330" s="468"/>
      <c r="H330" s="770"/>
      <c r="I330" s="468"/>
      <c r="J330" s="770"/>
      <c r="K330" s="85"/>
      <c r="L330" s="770"/>
      <c r="M330" s="353"/>
      <c r="N330" s="770"/>
      <c r="O330" s="85"/>
      <c r="P330" s="770"/>
      <c r="Q330" s="468"/>
      <c r="R330" s="770"/>
      <c r="S330" s="468"/>
      <c r="T330" s="770"/>
      <c r="U330" s="468"/>
      <c r="V330" s="770">
        <v>1</v>
      </c>
      <c r="W330" s="468">
        <v>1</v>
      </c>
      <c r="X330" s="770">
        <v>1</v>
      </c>
      <c r="Y330" s="468"/>
      <c r="Z330" s="770"/>
      <c r="AA330" s="468"/>
      <c r="AB330" s="770"/>
      <c r="AC330" s="468"/>
      <c r="AD330" s="770"/>
      <c r="AE330" s="468"/>
      <c r="AF330" s="770"/>
      <c r="AG330" s="468"/>
      <c r="AH330" s="770"/>
      <c r="AI330" s="468"/>
      <c r="AJ330" s="770"/>
      <c r="AK330" s="468"/>
      <c r="AL330" s="770"/>
      <c r="AM330" s="468"/>
      <c r="AN330" s="770"/>
      <c r="AO330" s="468"/>
      <c r="AP330" s="770"/>
      <c r="AQ330" s="469"/>
      <c r="AR330" s="468">
        <v>0</v>
      </c>
      <c r="AS330" s="85">
        <v>0</v>
      </c>
      <c r="AT330" s="770">
        <v>1</v>
      </c>
      <c r="AU330" s="81">
        <v>1</v>
      </c>
      <c r="AV330" s="81">
        <v>0</v>
      </c>
      <c r="AW330" s="85">
        <v>0</v>
      </c>
      <c r="AX330" t="str">
        <f t="shared" si="224"/>
        <v/>
      </c>
      <c r="CA330" s="18" t="str">
        <f t="shared" ref="CA330:CA339" si="231">IF(AND(E330&gt;0,OR(AR330="")),"* No olvide digitar la variable Trans (masculino). Digite Cero si no tiene.",IF(AR330&gt;E330," * La variable Trans (masculino) No puede ser mayor al Total Mujeres.",""))</f>
        <v/>
      </c>
      <c r="CB330" s="18" t="str">
        <f>IF(AND(D330&gt;0,OR(AS330="")),"* No olvide digitar la variable Trans (Femenino). Digite Cero si no tiene.",IF(AS330&gt;D330," * La variable Trans (Femenino) No puede ser mayor al Total Hombres.",""))</f>
        <v/>
      </c>
      <c r="CC330" s="18" t="str">
        <f t="shared" ref="CC330:CC339" si="232">IF(AND(C330&gt;0,AT330="")," * No olvide digitar la variable Pueblos originarios. Digite Cero si no tiene.",IF(AT330&gt;C330," * La variable Pueblos originarios No puede ser mayor al Total Ambos Sexos.",""))</f>
        <v/>
      </c>
      <c r="CD330" s="18" t="str">
        <f t="shared" ref="CD330:CD339" si="233">IF(AND(C330&gt;0,AU330="")," * No olvide digitar la variable Migrantes. Digite Cero si no tiene.",IF(AU330&gt;C330," * La variable Migrantes No puede ser mayor al Total Ambos Sexos.",""))</f>
        <v/>
      </c>
      <c r="CE330" s="18" t="str">
        <f t="shared" ref="CE330:CE339" si="234">IF(AND(C330&gt;0,AV330="")," * No olvide digitar la variable Niños, niñas adolescentes y Jóvenes SENAME. Digite Cero si no tiene.",IF(AV330&gt;C330," * La variable Niños, niñas adolescentes y Jóvenes SENAME No puede ser mayor al Total Ambos Sexos.",""))</f>
        <v/>
      </c>
      <c r="CF330" s="18" t="str">
        <f t="shared" ref="CF330:CF339" si="235">IF(AND(C330&gt;0,AW330="")," * No olvide digitar la variable Niños, niñas adolescentes y Jóvenes Mejor Niñez. Digite Cero si no tiene.",IF(AW330&gt;C330," * La variable Niños, niñas adolescentes y Jóvenes Mejor Niñez No puede ser mayor al Total Ambos Sexos.",""))</f>
        <v/>
      </c>
      <c r="CO330" s="69">
        <f>IF(AND(E330&gt;0,OR(AR330="")),1,IF(AR330&gt;E330,1,0))</f>
        <v>0</v>
      </c>
      <c r="CP330" s="69">
        <f>IF(AND(D330&gt;0,OR(AS330="")),1,IF(AS330&gt;D330,1,0))</f>
        <v>0</v>
      </c>
      <c r="CQ330" s="69">
        <f t="shared" si="225"/>
        <v>0</v>
      </c>
      <c r="CR330" s="69">
        <f t="shared" si="226"/>
        <v>0</v>
      </c>
      <c r="CS330" s="69">
        <f t="shared" si="227"/>
        <v>0</v>
      </c>
      <c r="CT330" s="69">
        <f t="shared" si="228"/>
        <v>0</v>
      </c>
    </row>
    <row r="331" spans="1:99" x14ac:dyDescent="0.25">
      <c r="A331" s="3576" t="s">
        <v>310</v>
      </c>
      <c r="B331" s="3577"/>
      <c r="C331" s="1190">
        <f t="shared" si="229"/>
        <v>4</v>
      </c>
      <c r="D331" s="1191">
        <f t="shared" si="230"/>
        <v>3</v>
      </c>
      <c r="E331" s="1192">
        <f t="shared" si="230"/>
        <v>1</v>
      </c>
      <c r="F331" s="1173"/>
      <c r="G331" s="1205"/>
      <c r="H331" s="1173"/>
      <c r="I331" s="1205"/>
      <c r="J331" s="1173"/>
      <c r="K331" s="1175"/>
      <c r="L331" s="1173"/>
      <c r="M331" s="1176"/>
      <c r="N331" s="1173"/>
      <c r="O331" s="1175"/>
      <c r="P331" s="1173"/>
      <c r="Q331" s="1205"/>
      <c r="R331" s="1173"/>
      <c r="S331" s="1205"/>
      <c r="T331" s="1173"/>
      <c r="U331" s="1205"/>
      <c r="V331" s="1173"/>
      <c r="W331" s="1205"/>
      <c r="X331" s="1173"/>
      <c r="Y331" s="1205">
        <v>1</v>
      </c>
      <c r="Z331" s="1173">
        <v>1</v>
      </c>
      <c r="AA331" s="1205"/>
      <c r="AB331" s="1173">
        <v>2</v>
      </c>
      <c r="AC331" s="1205"/>
      <c r="AD331" s="1173"/>
      <c r="AE331" s="1205"/>
      <c r="AF331" s="1173"/>
      <c r="AG331" s="1205"/>
      <c r="AH331" s="1173"/>
      <c r="AI331" s="1205"/>
      <c r="AJ331" s="1173"/>
      <c r="AK331" s="1205"/>
      <c r="AL331" s="1173"/>
      <c r="AM331" s="1205"/>
      <c r="AN331" s="1173"/>
      <c r="AO331" s="1205"/>
      <c r="AP331" s="1173"/>
      <c r="AQ331" s="1243"/>
      <c r="AR331" s="1205">
        <v>0</v>
      </c>
      <c r="AS331" s="1175">
        <v>0</v>
      </c>
      <c r="AT331" s="1173">
        <v>0</v>
      </c>
      <c r="AU331" s="1244">
        <v>0</v>
      </c>
      <c r="AV331" s="1244">
        <v>0</v>
      </c>
      <c r="AW331" s="1175">
        <v>0</v>
      </c>
      <c r="AX331" t="str">
        <f t="shared" si="224"/>
        <v/>
      </c>
      <c r="CA331" s="18" t="str">
        <f t="shared" si="231"/>
        <v/>
      </c>
      <c r="CB331" s="18" t="str">
        <f>IF(AND(D331&gt;0,OR(AS331="")),"* No olvide digitar la variable Trans (Femenino). Digite Cero si no tiene.",IF(AS331&gt;D331," * La variable Trans (Femenino) No puede ser mayor al Total Hombres.",""))</f>
        <v/>
      </c>
      <c r="CC331" s="18" t="str">
        <f t="shared" si="232"/>
        <v/>
      </c>
      <c r="CD331" s="18" t="str">
        <f t="shared" si="233"/>
        <v/>
      </c>
      <c r="CE331" s="18" t="str">
        <f t="shared" si="234"/>
        <v/>
      </c>
      <c r="CF331" s="18" t="str">
        <f t="shared" si="235"/>
        <v/>
      </c>
      <c r="CO331" s="69">
        <f>IF(AND(E331&gt;0,OR(AR331="")),1,IF(AR331&gt;E331,1,0))</f>
        <v>0</v>
      </c>
      <c r="CP331" s="69">
        <f>IF(AND(D331&gt;0,OR(AS331="")),1,IF(AS331&gt;D331,1,0))</f>
        <v>0</v>
      </c>
      <c r="CQ331" s="69">
        <f t="shared" si="225"/>
        <v>0</v>
      </c>
      <c r="CR331" s="69">
        <f t="shared" si="226"/>
        <v>0</v>
      </c>
      <c r="CS331" s="69">
        <f t="shared" si="227"/>
        <v>0</v>
      </c>
      <c r="CT331" s="69">
        <f t="shared" si="228"/>
        <v>0</v>
      </c>
    </row>
    <row r="332" spans="1:99" x14ac:dyDescent="0.25">
      <c r="A332" s="3578" t="s">
        <v>311</v>
      </c>
      <c r="B332" s="3578"/>
      <c r="C332" s="1190">
        <f t="shared" si="229"/>
        <v>1</v>
      </c>
      <c r="D332" s="1191">
        <f t="shared" si="230"/>
        <v>1</v>
      </c>
      <c r="E332" s="1192">
        <f t="shared" si="230"/>
        <v>0</v>
      </c>
      <c r="F332" s="1173"/>
      <c r="G332" s="1205"/>
      <c r="H332" s="1173"/>
      <c r="I332" s="1205"/>
      <c r="J332" s="1173"/>
      <c r="K332" s="1175"/>
      <c r="L332" s="1173"/>
      <c r="M332" s="1176"/>
      <c r="N332" s="1173"/>
      <c r="O332" s="1175"/>
      <c r="P332" s="1173"/>
      <c r="Q332" s="1205"/>
      <c r="R332" s="1173"/>
      <c r="S332" s="1205"/>
      <c r="T332" s="1173"/>
      <c r="U332" s="1205"/>
      <c r="V332" s="1173"/>
      <c r="W332" s="1205"/>
      <c r="X332" s="1173"/>
      <c r="Y332" s="1205"/>
      <c r="Z332" s="1173"/>
      <c r="AA332" s="1205"/>
      <c r="AB332" s="1173"/>
      <c r="AC332" s="1205"/>
      <c r="AD332" s="1173"/>
      <c r="AE332" s="1205"/>
      <c r="AF332" s="1173"/>
      <c r="AG332" s="1205"/>
      <c r="AH332" s="1173">
        <v>1</v>
      </c>
      <c r="AI332" s="1205"/>
      <c r="AJ332" s="1173"/>
      <c r="AK332" s="1205"/>
      <c r="AL332" s="1173"/>
      <c r="AM332" s="1205"/>
      <c r="AN332" s="1173"/>
      <c r="AO332" s="1205"/>
      <c r="AP332" s="1173"/>
      <c r="AQ332" s="1243"/>
      <c r="AR332" s="1205">
        <v>0</v>
      </c>
      <c r="AS332" s="1175">
        <v>0</v>
      </c>
      <c r="AT332" s="1173">
        <v>0</v>
      </c>
      <c r="AU332" s="1244">
        <v>0</v>
      </c>
      <c r="AV332" s="1244">
        <v>0</v>
      </c>
      <c r="AW332" s="1175">
        <v>0</v>
      </c>
      <c r="AX332" t="str">
        <f t="shared" si="224"/>
        <v/>
      </c>
      <c r="CA332" s="18" t="str">
        <f t="shared" si="231"/>
        <v/>
      </c>
      <c r="CB332" s="18" t="str">
        <f>IF(AND(D332&gt;0,OR(AS332="")),"* No olvide digitar la variable Trans (Femenino). Digite Cero si no tiene.",IF(AS332&gt;D332," * La variable Trans (Femenino) No puede ser mayor al Total Hombres.",""))</f>
        <v/>
      </c>
      <c r="CC332" s="18" t="str">
        <f t="shared" si="232"/>
        <v/>
      </c>
      <c r="CD332" s="18" t="str">
        <f t="shared" si="233"/>
        <v/>
      </c>
      <c r="CE332" s="18" t="str">
        <f t="shared" si="234"/>
        <v/>
      </c>
      <c r="CF332" s="18" t="str">
        <f t="shared" si="235"/>
        <v/>
      </c>
      <c r="CO332" s="69">
        <f>IF(AND(E332&gt;0,OR(AR332="")),1,IF(AR332&gt;E332,1,0))</f>
        <v>0</v>
      </c>
      <c r="CP332" s="69">
        <f>IF(AND(D332&gt;0,OR(AS332="")),1,IF(AS332&gt;D332,1,0))</f>
        <v>0</v>
      </c>
      <c r="CQ332" s="69">
        <f t="shared" si="225"/>
        <v>0</v>
      </c>
      <c r="CR332" s="69">
        <f t="shared" si="226"/>
        <v>0</v>
      </c>
      <c r="CS332" s="69">
        <f t="shared" si="227"/>
        <v>0</v>
      </c>
      <c r="CT332" s="69">
        <f t="shared" si="228"/>
        <v>0</v>
      </c>
    </row>
    <row r="333" spans="1:99" ht="15" customHeight="1" x14ac:dyDescent="0.25">
      <c r="A333" s="3176" t="s">
        <v>312</v>
      </c>
      <c r="B333" s="3177"/>
      <c r="C333" s="249">
        <f t="shared" si="229"/>
        <v>1</v>
      </c>
      <c r="D333" s="250">
        <f t="shared" si="230"/>
        <v>1</v>
      </c>
      <c r="E333" s="295">
        <f t="shared" si="230"/>
        <v>0</v>
      </c>
      <c r="F333" s="45"/>
      <c r="G333" s="47"/>
      <c r="H333" s="45"/>
      <c r="I333" s="47"/>
      <c r="J333" s="45"/>
      <c r="K333" s="48"/>
      <c r="L333" s="45"/>
      <c r="M333" s="333"/>
      <c r="N333" s="45"/>
      <c r="O333" s="48"/>
      <c r="P333" s="45"/>
      <c r="Q333" s="47"/>
      <c r="R333" s="45"/>
      <c r="S333" s="47"/>
      <c r="T333" s="45"/>
      <c r="U333" s="47"/>
      <c r="V333" s="45"/>
      <c r="W333" s="47"/>
      <c r="X333" s="45"/>
      <c r="Y333" s="47"/>
      <c r="Z333" s="45"/>
      <c r="AA333" s="47"/>
      <c r="AB333" s="45"/>
      <c r="AC333" s="47"/>
      <c r="AD333" s="45"/>
      <c r="AE333" s="47"/>
      <c r="AF333" s="45"/>
      <c r="AG333" s="47"/>
      <c r="AH333" s="45">
        <v>1</v>
      </c>
      <c r="AI333" s="47"/>
      <c r="AJ333" s="45"/>
      <c r="AK333" s="47"/>
      <c r="AL333" s="45"/>
      <c r="AM333" s="47"/>
      <c r="AN333" s="45"/>
      <c r="AO333" s="47"/>
      <c r="AP333" s="45"/>
      <c r="AQ333" s="286"/>
      <c r="AR333" s="47">
        <v>0</v>
      </c>
      <c r="AS333" s="48">
        <v>0</v>
      </c>
      <c r="AT333" s="45">
        <v>0</v>
      </c>
      <c r="AU333" s="102">
        <v>0</v>
      </c>
      <c r="AV333" s="102">
        <v>0</v>
      </c>
      <c r="AW333" s="48">
        <v>0</v>
      </c>
      <c r="AX333" t="str">
        <f t="shared" si="224"/>
        <v/>
      </c>
      <c r="CA333" s="18" t="str">
        <f t="shared" si="231"/>
        <v/>
      </c>
      <c r="CB333" s="18" t="str">
        <f>IF(AND(D333&gt;0,OR(AS333="")),"* No olvide digitar la variable Trans (Femenino). Digite Cero si no tiene.",IF(AS333&gt;D333," * La variable Trans (Femenino) No puede ser mayor al Total Hombres.",""))</f>
        <v/>
      </c>
      <c r="CC333" s="18" t="str">
        <f t="shared" si="232"/>
        <v/>
      </c>
      <c r="CD333" s="18" t="str">
        <f t="shared" si="233"/>
        <v/>
      </c>
      <c r="CE333" s="18" t="str">
        <f t="shared" si="234"/>
        <v/>
      </c>
      <c r="CF333" s="18" t="str">
        <f t="shared" si="235"/>
        <v/>
      </c>
      <c r="CO333" s="69">
        <f>IF(AND(E333&gt;0,OR(AR333="")),1,IF(AR333&gt;E333,1,0))</f>
        <v>0</v>
      </c>
      <c r="CP333" s="69">
        <f>IF(AND(D333&gt;0,OR(AS333="")),1,IF(AS333&gt;D333,1,0))</f>
        <v>0</v>
      </c>
      <c r="CQ333" s="69">
        <f t="shared" si="225"/>
        <v>0</v>
      </c>
      <c r="CR333" s="69">
        <f t="shared" si="226"/>
        <v>0</v>
      </c>
      <c r="CS333" s="69">
        <f t="shared" si="227"/>
        <v>0</v>
      </c>
      <c r="CT333" s="69">
        <f t="shared" si="228"/>
        <v>0</v>
      </c>
    </row>
    <row r="334" spans="1:99" ht="15" customHeight="1" x14ac:dyDescent="0.25">
      <c r="A334" s="3219" t="s">
        <v>313</v>
      </c>
      <c r="B334" s="3220"/>
      <c r="C334" s="266">
        <f t="shared" si="229"/>
        <v>0</v>
      </c>
      <c r="D334" s="267">
        <f>SUM(F334+H334+J334+L334)</f>
        <v>0</v>
      </c>
      <c r="E334" s="271">
        <f>SUM(G334+I334+K334+M334)</f>
        <v>0</v>
      </c>
      <c r="F334" s="30"/>
      <c r="G334" s="31"/>
      <c r="H334" s="30"/>
      <c r="I334" s="31"/>
      <c r="J334" s="30"/>
      <c r="K334" s="37"/>
      <c r="L334" s="30"/>
      <c r="M334" s="223"/>
      <c r="N334" s="517"/>
      <c r="O334" s="518"/>
      <c r="P334" s="518"/>
      <c r="Q334" s="518"/>
      <c r="R334" s="518"/>
      <c r="S334" s="518"/>
      <c r="T334" s="518"/>
      <c r="U334" s="518"/>
      <c r="V334" s="518"/>
      <c r="W334" s="518"/>
      <c r="X334" s="518"/>
      <c r="Y334" s="518"/>
      <c r="Z334" s="518"/>
      <c r="AA334" s="518"/>
      <c r="AB334" s="518"/>
      <c r="AC334" s="518"/>
      <c r="AD334" s="518"/>
      <c r="AE334" s="518"/>
      <c r="AF334" s="518"/>
      <c r="AG334" s="518"/>
      <c r="AH334" s="518"/>
      <c r="AI334" s="518"/>
      <c r="AJ334" s="518"/>
      <c r="AK334" s="518"/>
      <c r="AL334" s="518"/>
      <c r="AM334" s="518"/>
      <c r="AN334" s="518"/>
      <c r="AO334" s="518"/>
      <c r="AP334" s="518"/>
      <c r="AQ334" s="518"/>
      <c r="AR334" s="519"/>
      <c r="AS334" s="348"/>
      <c r="AT334" s="30"/>
      <c r="AU334" s="32"/>
      <c r="AV334" s="32"/>
      <c r="AW334" s="37"/>
      <c r="AX334" t="str">
        <f t="shared" si="224"/>
        <v/>
      </c>
      <c r="CA334" s="438"/>
      <c r="CB334" s="438"/>
      <c r="CC334" s="18" t="str">
        <f t="shared" si="232"/>
        <v/>
      </c>
      <c r="CD334" s="18" t="str">
        <f t="shared" si="233"/>
        <v/>
      </c>
      <c r="CE334" s="18" t="str">
        <f t="shared" si="234"/>
        <v/>
      </c>
      <c r="CF334" s="18" t="str">
        <f t="shared" si="235"/>
        <v/>
      </c>
      <c r="CO334" s="520"/>
      <c r="CP334" s="505"/>
      <c r="CQ334" s="69">
        <f t="shared" si="225"/>
        <v>0</v>
      </c>
      <c r="CR334" s="69">
        <f t="shared" si="226"/>
        <v>0</v>
      </c>
      <c r="CS334" s="69">
        <f t="shared" si="227"/>
        <v>0</v>
      </c>
      <c r="CT334" s="69">
        <f t="shared" si="228"/>
        <v>0</v>
      </c>
    </row>
    <row r="335" spans="1:99" x14ac:dyDescent="0.25">
      <c r="A335" s="3307" t="s">
        <v>314</v>
      </c>
      <c r="B335" s="429" t="s">
        <v>315</v>
      </c>
      <c r="C335" s="249">
        <f t="shared" si="229"/>
        <v>0</v>
      </c>
      <c r="D335" s="250">
        <f t="shared" ref="D335:E339" si="236">SUM(F335+H335+J335+L335+N335+P335+R335+T335+V335+X335+Z335+AB335+AD335+AF335+AH335+AJ335+AL335+AN335+AP335)</f>
        <v>0</v>
      </c>
      <c r="E335" s="295">
        <f t="shared" si="236"/>
        <v>0</v>
      </c>
      <c r="F335" s="45"/>
      <c r="G335" s="47"/>
      <c r="H335" s="45"/>
      <c r="I335" s="47"/>
      <c r="J335" s="45"/>
      <c r="K335" s="48"/>
      <c r="L335" s="45"/>
      <c r="M335" s="333"/>
      <c r="N335" s="45"/>
      <c r="O335" s="48"/>
      <c r="P335" s="45"/>
      <c r="Q335" s="47"/>
      <c r="R335" s="45"/>
      <c r="S335" s="47"/>
      <c r="T335" s="45"/>
      <c r="U335" s="47"/>
      <c r="V335" s="45"/>
      <c r="W335" s="47"/>
      <c r="X335" s="45"/>
      <c r="Y335" s="47"/>
      <c r="Z335" s="45"/>
      <c r="AA335" s="47"/>
      <c r="AB335" s="45"/>
      <c r="AC335" s="47"/>
      <c r="AD335" s="45"/>
      <c r="AE335" s="47"/>
      <c r="AF335" s="45"/>
      <c r="AG335" s="47"/>
      <c r="AH335" s="45"/>
      <c r="AI335" s="47"/>
      <c r="AJ335" s="45"/>
      <c r="AK335" s="47"/>
      <c r="AL335" s="45"/>
      <c r="AM335" s="47"/>
      <c r="AN335" s="45"/>
      <c r="AO335" s="47"/>
      <c r="AP335" s="45"/>
      <c r="AQ335" s="286"/>
      <c r="AR335" s="47"/>
      <c r="AS335" s="48"/>
      <c r="AT335" s="45"/>
      <c r="AU335" s="102"/>
      <c r="AV335" s="102"/>
      <c r="AW335" s="48"/>
      <c r="AX335" t="str">
        <f t="shared" si="224"/>
        <v/>
      </c>
      <c r="CA335" s="18" t="str">
        <f t="shared" si="231"/>
        <v/>
      </c>
      <c r="CB335" s="18" t="str">
        <f>IF(AND(D335&gt;0,OR(AS335="")),"* No olvide digitar la variable Trans (Femenino). Digite Cero si no tiene.",IF(AS335&gt;D335," * La variable Trans (Femenino) No puede ser mayor al Total Hombres.",""))</f>
        <v/>
      </c>
      <c r="CC335" s="18" t="str">
        <f t="shared" si="232"/>
        <v/>
      </c>
      <c r="CD335" s="18" t="str">
        <f t="shared" si="233"/>
        <v/>
      </c>
      <c r="CE335" s="18" t="str">
        <f t="shared" si="234"/>
        <v/>
      </c>
      <c r="CF335" s="18" t="str">
        <f t="shared" si="235"/>
        <v/>
      </c>
      <c r="CO335" s="69">
        <f>IF(AND(E335&gt;0,OR(AR335="")),1,IF(AR335&gt;E335,1,0))</f>
        <v>0</v>
      </c>
      <c r="CP335" s="69">
        <f>IF(AND(D335&gt;0,OR(AS335="")),1,IF(AS335&gt;D335,1,0))</f>
        <v>0</v>
      </c>
      <c r="CQ335" s="69">
        <f t="shared" si="225"/>
        <v>0</v>
      </c>
      <c r="CR335" s="69">
        <f t="shared" si="226"/>
        <v>0</v>
      </c>
      <c r="CS335" s="69">
        <f t="shared" si="227"/>
        <v>0</v>
      </c>
      <c r="CT335" s="69">
        <f t="shared" si="228"/>
        <v>0</v>
      </c>
    </row>
    <row r="336" spans="1:99" x14ac:dyDescent="0.25">
      <c r="A336" s="3307"/>
      <c r="B336" s="521" t="s">
        <v>316</v>
      </c>
      <c r="C336" s="249">
        <f t="shared" si="229"/>
        <v>0</v>
      </c>
      <c r="D336" s="250">
        <f t="shared" si="236"/>
        <v>0</v>
      </c>
      <c r="E336" s="295">
        <f t="shared" si="236"/>
        <v>0</v>
      </c>
      <c r="F336" s="22"/>
      <c r="G336" s="23"/>
      <c r="H336" s="22"/>
      <c r="I336" s="23"/>
      <c r="J336" s="22"/>
      <c r="K336" s="28"/>
      <c r="L336" s="22"/>
      <c r="M336" s="216"/>
      <c r="N336" s="22"/>
      <c r="O336" s="28"/>
      <c r="P336" s="22"/>
      <c r="Q336" s="23"/>
      <c r="R336" s="22"/>
      <c r="S336" s="23"/>
      <c r="T336" s="22"/>
      <c r="U336" s="23"/>
      <c r="V336" s="22"/>
      <c r="W336" s="23"/>
      <c r="X336" s="22"/>
      <c r="Y336" s="23"/>
      <c r="Z336" s="22"/>
      <c r="AA336" s="23"/>
      <c r="AB336" s="22"/>
      <c r="AC336" s="23"/>
      <c r="AD336" s="22"/>
      <c r="AE336" s="23"/>
      <c r="AF336" s="22"/>
      <c r="AG336" s="23"/>
      <c r="AH336" s="22"/>
      <c r="AI336" s="23"/>
      <c r="AJ336" s="22"/>
      <c r="AK336" s="23"/>
      <c r="AL336" s="22"/>
      <c r="AM336" s="23"/>
      <c r="AN336" s="22"/>
      <c r="AO336" s="23"/>
      <c r="AP336" s="22"/>
      <c r="AQ336" s="213"/>
      <c r="AR336" s="23"/>
      <c r="AS336" s="28"/>
      <c r="AT336" s="22"/>
      <c r="AU336" s="24"/>
      <c r="AV336" s="24"/>
      <c r="AW336" s="28"/>
      <c r="AX336" t="str">
        <f t="shared" si="224"/>
        <v/>
      </c>
      <c r="CA336" s="18" t="str">
        <f t="shared" si="231"/>
        <v/>
      </c>
      <c r="CB336" s="18" t="str">
        <f>IF(AND(D336&gt;0,OR(AS336="")),"* No olvide digitar la variable Trans (Femenino). Digite Cero si no tiene.",IF(AS336&gt;D336," * La variable Trans (Femenino) No puede ser mayor al Total Hombres.",""))</f>
        <v/>
      </c>
      <c r="CC336" s="18" t="str">
        <f t="shared" si="232"/>
        <v/>
      </c>
      <c r="CD336" s="18" t="str">
        <f t="shared" si="233"/>
        <v/>
      </c>
      <c r="CE336" s="18" t="str">
        <f t="shared" si="234"/>
        <v/>
      </c>
      <c r="CF336" s="18" t="str">
        <f t="shared" si="235"/>
        <v/>
      </c>
      <c r="CO336" s="69">
        <f>IF(AND(E336&gt;0,OR(AR336="")),1,IF(AR336&gt;E336,1,0))</f>
        <v>0</v>
      </c>
      <c r="CP336" s="69">
        <f>IF(AND(D336&gt;0,OR(AS336="")),1,IF(AS336&gt;D336,1,0))</f>
        <v>0</v>
      </c>
      <c r="CQ336" s="69">
        <f t="shared" si="225"/>
        <v>0</v>
      </c>
      <c r="CR336" s="69">
        <f t="shared" si="226"/>
        <v>0</v>
      </c>
      <c r="CS336" s="69">
        <f t="shared" si="227"/>
        <v>0</v>
      </c>
      <c r="CT336" s="69">
        <f t="shared" si="228"/>
        <v>0</v>
      </c>
    </row>
    <row r="337" spans="1:99" x14ac:dyDescent="0.25">
      <c r="A337" s="3307"/>
      <c r="B337" s="521" t="s">
        <v>317</v>
      </c>
      <c r="C337" s="249">
        <f t="shared" si="229"/>
        <v>0</v>
      </c>
      <c r="D337" s="250">
        <f t="shared" si="236"/>
        <v>0</v>
      </c>
      <c r="E337" s="295">
        <f t="shared" si="236"/>
        <v>0</v>
      </c>
      <c r="F337" s="22"/>
      <c r="G337" s="23"/>
      <c r="H337" s="22"/>
      <c r="I337" s="23"/>
      <c r="J337" s="22"/>
      <c r="K337" s="28"/>
      <c r="L337" s="22"/>
      <c r="M337" s="216"/>
      <c r="N337" s="22"/>
      <c r="O337" s="28"/>
      <c r="P337" s="22"/>
      <c r="Q337" s="23"/>
      <c r="R337" s="22"/>
      <c r="S337" s="23"/>
      <c r="T337" s="22"/>
      <c r="U337" s="23"/>
      <c r="V337" s="22"/>
      <c r="W337" s="23"/>
      <c r="X337" s="22"/>
      <c r="Y337" s="23"/>
      <c r="Z337" s="22"/>
      <c r="AA337" s="23"/>
      <c r="AB337" s="22"/>
      <c r="AC337" s="23"/>
      <c r="AD337" s="22"/>
      <c r="AE337" s="23"/>
      <c r="AF337" s="22"/>
      <c r="AG337" s="23"/>
      <c r="AH337" s="22"/>
      <c r="AI337" s="23"/>
      <c r="AJ337" s="22"/>
      <c r="AK337" s="23"/>
      <c r="AL337" s="22"/>
      <c r="AM337" s="23"/>
      <c r="AN337" s="22"/>
      <c r="AO337" s="23"/>
      <c r="AP337" s="22"/>
      <c r="AQ337" s="213"/>
      <c r="AR337" s="23"/>
      <c r="AS337" s="28"/>
      <c r="AT337" s="22"/>
      <c r="AU337" s="24"/>
      <c r="AV337" s="24"/>
      <c r="AW337" s="28"/>
      <c r="AX337" t="str">
        <f t="shared" si="224"/>
        <v/>
      </c>
      <c r="CA337" s="18" t="str">
        <f t="shared" si="231"/>
        <v/>
      </c>
      <c r="CB337" s="18" t="str">
        <f>IF(AND(D337&gt;0,OR(AS337="")),"* No olvide digitar la variable Trans (Femenino). Digite Cero si no tiene.",IF(AS337&gt;D337," * La variable Trans (Femenino) No puede ser mayor al Total Hombres.",""))</f>
        <v/>
      </c>
      <c r="CC337" s="18" t="str">
        <f t="shared" si="232"/>
        <v/>
      </c>
      <c r="CD337" s="18" t="str">
        <f t="shared" si="233"/>
        <v/>
      </c>
      <c r="CE337" s="18" t="str">
        <f t="shared" si="234"/>
        <v/>
      </c>
      <c r="CF337" s="18" t="str">
        <f t="shared" si="235"/>
        <v/>
      </c>
      <c r="CO337" s="69">
        <f>IF(AND(E337&gt;0,OR(AR337="")),1,IF(AR337&gt;E337,1,0))</f>
        <v>0</v>
      </c>
      <c r="CP337" s="69">
        <f>IF(AND(D337&gt;0,OR(AS337="")),1,IF(AS337&gt;D337,1,0))</f>
        <v>0</v>
      </c>
      <c r="CQ337" s="69">
        <f t="shared" si="225"/>
        <v>0</v>
      </c>
      <c r="CR337" s="69">
        <f t="shared" si="226"/>
        <v>0</v>
      </c>
      <c r="CS337" s="69">
        <f t="shared" si="227"/>
        <v>0</v>
      </c>
      <c r="CT337" s="69">
        <f t="shared" si="228"/>
        <v>0</v>
      </c>
    </row>
    <row r="338" spans="1:99" x14ac:dyDescent="0.25">
      <c r="A338" s="3307"/>
      <c r="B338" s="253" t="s">
        <v>7</v>
      </c>
      <c r="C338" s="249">
        <f t="shared" si="229"/>
        <v>0</v>
      </c>
      <c r="D338" s="250">
        <f t="shared" si="236"/>
        <v>0</v>
      </c>
      <c r="E338" s="295">
        <f t="shared" si="236"/>
        <v>0</v>
      </c>
      <c r="F338" s="22"/>
      <c r="G338" s="23"/>
      <c r="H338" s="22"/>
      <c r="I338" s="23"/>
      <c r="J338" s="22"/>
      <c r="K338" s="28"/>
      <c r="L338" s="22"/>
      <c r="M338" s="216"/>
      <c r="N338" s="22"/>
      <c r="O338" s="28"/>
      <c r="P338" s="22"/>
      <c r="Q338" s="23"/>
      <c r="R338" s="22"/>
      <c r="S338" s="23"/>
      <c r="T338" s="22"/>
      <c r="U338" s="23"/>
      <c r="V338" s="22"/>
      <c r="W338" s="23"/>
      <c r="X338" s="22"/>
      <c r="Y338" s="23"/>
      <c r="Z338" s="22"/>
      <c r="AA338" s="23"/>
      <c r="AB338" s="22"/>
      <c r="AC338" s="23"/>
      <c r="AD338" s="22"/>
      <c r="AE338" s="23"/>
      <c r="AF338" s="22"/>
      <c r="AG338" s="23"/>
      <c r="AH338" s="22"/>
      <c r="AI338" s="23"/>
      <c r="AJ338" s="22"/>
      <c r="AK338" s="23"/>
      <c r="AL338" s="22"/>
      <c r="AM338" s="23"/>
      <c r="AN338" s="22"/>
      <c r="AO338" s="23"/>
      <c r="AP338" s="22"/>
      <c r="AQ338" s="213"/>
      <c r="AR338" s="23"/>
      <c r="AS338" s="28"/>
      <c r="AT338" s="22"/>
      <c r="AU338" s="24"/>
      <c r="AV338" s="24"/>
      <c r="AW338" s="28"/>
      <c r="AX338" t="str">
        <f t="shared" si="224"/>
        <v/>
      </c>
      <c r="CA338" s="18" t="str">
        <f t="shared" si="231"/>
        <v/>
      </c>
      <c r="CB338" s="18" t="str">
        <f>IF(AND(D338&gt;0,OR(AS338="")),"* No olvide digitar la variable Trans (Femenino). Digite Cero si no tiene.",IF(AS338&gt;D338," * La variable Trans (Femenino) No puede ser mayor al Total Hombres.",""))</f>
        <v/>
      </c>
      <c r="CC338" s="18" t="str">
        <f t="shared" si="232"/>
        <v/>
      </c>
      <c r="CD338" s="18" t="str">
        <f t="shared" si="233"/>
        <v/>
      </c>
      <c r="CE338" s="18" t="str">
        <f t="shared" si="234"/>
        <v/>
      </c>
      <c r="CF338" s="18" t="str">
        <f t="shared" si="235"/>
        <v/>
      </c>
      <c r="CO338" s="69">
        <f>IF(AND(E338&gt;0,OR(AR338="")),1,IF(AR338&gt;E338,1,0))</f>
        <v>0</v>
      </c>
      <c r="CP338" s="69">
        <f>IF(AND(D338&gt;0,OR(AS338="")),1,IF(AS338&gt;D338,1,0))</f>
        <v>0</v>
      </c>
      <c r="CQ338" s="69">
        <f t="shared" si="225"/>
        <v>0</v>
      </c>
      <c r="CR338" s="69">
        <f t="shared" si="226"/>
        <v>0</v>
      </c>
      <c r="CS338" s="69">
        <f t="shared" si="227"/>
        <v>0</v>
      </c>
      <c r="CT338" s="69">
        <f t="shared" si="228"/>
        <v>0</v>
      </c>
    </row>
    <row r="339" spans="1:99" x14ac:dyDescent="0.25">
      <c r="A339" s="3468"/>
      <c r="B339" s="1040" t="s">
        <v>318</v>
      </c>
      <c r="C339" s="266">
        <f t="shared" si="229"/>
        <v>0</v>
      </c>
      <c r="D339" s="267">
        <f t="shared" si="236"/>
        <v>0</v>
      </c>
      <c r="E339" s="271">
        <f t="shared" si="236"/>
        <v>0</v>
      </c>
      <c r="F339" s="91"/>
      <c r="G339" s="1245"/>
      <c r="H339" s="91"/>
      <c r="I339" s="1245"/>
      <c r="J339" s="91"/>
      <c r="K339" s="1246"/>
      <c r="L339" s="91"/>
      <c r="M339" s="649"/>
      <c r="N339" s="91"/>
      <c r="O339" s="1246"/>
      <c r="P339" s="91"/>
      <c r="Q339" s="1245"/>
      <c r="R339" s="91"/>
      <c r="S339" s="1245"/>
      <c r="T339" s="91"/>
      <c r="U339" s="1245"/>
      <c r="V339" s="91"/>
      <c r="W339" s="1245"/>
      <c r="X339" s="91"/>
      <c r="Y339" s="1245"/>
      <c r="Z339" s="91"/>
      <c r="AA339" s="1245"/>
      <c r="AB339" s="91"/>
      <c r="AC339" s="1245"/>
      <c r="AD339" s="91"/>
      <c r="AE339" s="1245"/>
      <c r="AF339" s="91"/>
      <c r="AG339" s="1245"/>
      <c r="AH339" s="91"/>
      <c r="AI339" s="1245"/>
      <c r="AJ339" s="91"/>
      <c r="AK339" s="1245"/>
      <c r="AL339" s="91"/>
      <c r="AM339" s="1245"/>
      <c r="AN339" s="91"/>
      <c r="AO339" s="1245"/>
      <c r="AP339" s="91"/>
      <c r="AQ339" s="1247"/>
      <c r="AR339" s="1245"/>
      <c r="AS339" s="1246"/>
      <c r="AT339" s="91"/>
      <c r="AU339" s="92"/>
      <c r="AV339" s="92"/>
      <c r="AW339" s="1246"/>
      <c r="AX339" t="str">
        <f t="shared" si="224"/>
        <v/>
      </c>
      <c r="CA339" s="18" t="str">
        <f t="shared" si="231"/>
        <v/>
      </c>
      <c r="CB339" s="18" t="str">
        <f>IF(AND(D339&gt;0,OR(AS339="")),"* No olvide digitar la variable Trans (Femenino). Digite Cero si no tiene.",IF(AS339&gt;D339," * La variable Trans (Femenino) No puede ser mayor al Total Hombres.",""))</f>
        <v/>
      </c>
      <c r="CC339" s="18" t="str">
        <f t="shared" si="232"/>
        <v/>
      </c>
      <c r="CD339" s="18" t="str">
        <f t="shared" si="233"/>
        <v/>
      </c>
      <c r="CE339" s="18" t="str">
        <f t="shared" si="234"/>
        <v/>
      </c>
      <c r="CF339" s="18" t="str">
        <f t="shared" si="235"/>
        <v/>
      </c>
      <c r="CO339" s="69">
        <f>IF(AND(E339&gt;0,OR(AR339="")),1,IF(AR339&gt;E339,1,0))</f>
        <v>0</v>
      </c>
      <c r="CP339" s="69">
        <f>IF(AND(D339&gt;0,OR(AS339="")),1,IF(AS339&gt;D339,1,0))</f>
        <v>0</v>
      </c>
      <c r="CQ339" s="69">
        <f t="shared" si="225"/>
        <v>0</v>
      </c>
      <c r="CR339" s="69">
        <f t="shared" si="226"/>
        <v>0</v>
      </c>
      <c r="CS339" s="69">
        <f t="shared" si="227"/>
        <v>0</v>
      </c>
      <c r="CT339" s="69">
        <f t="shared" si="228"/>
        <v>0</v>
      </c>
    </row>
    <row r="340" spans="1:99" s="56" customFormat="1" ht="12" x14ac:dyDescent="0.2">
      <c r="A340" s="38" t="s">
        <v>319</v>
      </c>
      <c r="B340" s="22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</row>
    <row r="341" spans="1:99" ht="15" customHeight="1" x14ac:dyDescent="0.25">
      <c r="A341" s="3528" t="s">
        <v>90</v>
      </c>
      <c r="B341" s="2987"/>
      <c r="C341" s="3539" t="s">
        <v>286</v>
      </c>
      <c r="D341" s="3539"/>
      <c r="E341" s="3539"/>
      <c r="F341" s="3535" t="s">
        <v>139</v>
      </c>
      <c r="G341" s="3574"/>
      <c r="H341" s="3574"/>
      <c r="I341" s="3574"/>
      <c r="J341" s="3574"/>
      <c r="K341" s="3574"/>
      <c r="L341" s="3574"/>
      <c r="M341" s="3574"/>
      <c r="N341" s="3574"/>
      <c r="O341" s="3574"/>
      <c r="P341" s="3574"/>
      <c r="Q341" s="3574"/>
      <c r="R341" s="3574"/>
      <c r="S341" s="3574"/>
      <c r="T341" s="3574"/>
      <c r="U341" s="3574"/>
      <c r="V341" s="3574"/>
      <c r="W341" s="3574"/>
      <c r="X341" s="3574"/>
      <c r="Y341" s="3574"/>
      <c r="Z341" s="3574"/>
      <c r="AA341" s="3574"/>
      <c r="AB341" s="3574"/>
      <c r="AC341" s="3574"/>
      <c r="AD341" s="3574"/>
      <c r="AE341" s="3574"/>
      <c r="AF341" s="3574"/>
      <c r="AG341" s="3570"/>
      <c r="AH341" s="3108" t="s">
        <v>209</v>
      </c>
      <c r="AI341" s="2987"/>
      <c r="AJ341" s="3553" t="s">
        <v>12</v>
      </c>
      <c r="AK341" s="2987" t="s">
        <v>13</v>
      </c>
    </row>
    <row r="342" spans="1:99" ht="15" customHeight="1" x14ac:dyDescent="0.25">
      <c r="A342" s="3124"/>
      <c r="B342" s="2994"/>
      <c r="C342" s="3539"/>
      <c r="D342" s="3539"/>
      <c r="E342" s="3539"/>
      <c r="F342" s="3539" t="s">
        <v>16</v>
      </c>
      <c r="G342" s="3539"/>
      <c r="H342" s="3535" t="s">
        <v>17</v>
      </c>
      <c r="I342" s="3536"/>
      <c r="J342" s="3537" t="s">
        <v>18</v>
      </c>
      <c r="K342" s="3537"/>
      <c r="L342" s="3537" t="s">
        <v>19</v>
      </c>
      <c r="M342" s="3537"/>
      <c r="N342" s="3537" t="s">
        <v>20</v>
      </c>
      <c r="O342" s="3537"/>
      <c r="P342" s="3537" t="s">
        <v>21</v>
      </c>
      <c r="Q342" s="3537"/>
      <c r="R342" s="3537" t="s">
        <v>22</v>
      </c>
      <c r="S342" s="3537"/>
      <c r="T342" s="3537" t="s">
        <v>23</v>
      </c>
      <c r="U342" s="3537"/>
      <c r="V342" s="3537" t="s">
        <v>61</v>
      </c>
      <c r="W342" s="3537"/>
      <c r="X342" s="3537" t="s">
        <v>62</v>
      </c>
      <c r="Y342" s="3537"/>
      <c r="Z342" s="3537" t="s">
        <v>63</v>
      </c>
      <c r="AA342" s="3537"/>
      <c r="AB342" s="3537" t="s">
        <v>148</v>
      </c>
      <c r="AC342" s="3537"/>
      <c r="AD342" s="3537" t="s">
        <v>149</v>
      </c>
      <c r="AE342" s="3537"/>
      <c r="AF342" s="3537" t="s">
        <v>150</v>
      </c>
      <c r="AG342" s="3567"/>
      <c r="AH342" s="3493"/>
      <c r="AI342" s="3573"/>
      <c r="AJ342" s="3401"/>
      <c r="AK342" s="2994"/>
    </row>
    <row r="343" spans="1:99" x14ac:dyDescent="0.25">
      <c r="A343" s="3583"/>
      <c r="B343" s="3573"/>
      <c r="C343" s="1162" t="s">
        <v>120</v>
      </c>
      <c r="D343" s="1163" t="s">
        <v>79</v>
      </c>
      <c r="E343" s="1248" t="s">
        <v>121</v>
      </c>
      <c r="F343" s="1162" t="s">
        <v>291</v>
      </c>
      <c r="G343" s="1238" t="s">
        <v>121</v>
      </c>
      <c r="H343" s="1162" t="s">
        <v>291</v>
      </c>
      <c r="I343" s="1238" t="s">
        <v>121</v>
      </c>
      <c r="J343" s="1162" t="s">
        <v>291</v>
      </c>
      <c r="K343" s="1238" t="s">
        <v>121</v>
      </c>
      <c r="L343" s="1162" t="s">
        <v>291</v>
      </c>
      <c r="M343" s="1238" t="s">
        <v>121</v>
      </c>
      <c r="N343" s="1162" t="s">
        <v>291</v>
      </c>
      <c r="O343" s="1238" t="s">
        <v>121</v>
      </c>
      <c r="P343" s="1162" t="s">
        <v>291</v>
      </c>
      <c r="Q343" s="1238" t="s">
        <v>121</v>
      </c>
      <c r="R343" s="1162" t="s">
        <v>291</v>
      </c>
      <c r="S343" s="1238" t="s">
        <v>121</v>
      </c>
      <c r="T343" s="1162" t="s">
        <v>291</v>
      </c>
      <c r="U343" s="1238" t="s">
        <v>121</v>
      </c>
      <c r="V343" s="1162" t="s">
        <v>291</v>
      </c>
      <c r="W343" s="1238" t="s">
        <v>121</v>
      </c>
      <c r="X343" s="1162" t="s">
        <v>291</v>
      </c>
      <c r="Y343" s="1238" t="s">
        <v>121</v>
      </c>
      <c r="Z343" s="1162" t="s">
        <v>291</v>
      </c>
      <c r="AA343" s="1238" t="s">
        <v>121</v>
      </c>
      <c r="AB343" s="1162" t="s">
        <v>291</v>
      </c>
      <c r="AC343" s="1238" t="s">
        <v>121</v>
      </c>
      <c r="AD343" s="1162" t="s">
        <v>291</v>
      </c>
      <c r="AE343" s="1238" t="s">
        <v>121</v>
      </c>
      <c r="AF343" s="1162" t="s">
        <v>291</v>
      </c>
      <c r="AG343" s="1165" t="s">
        <v>121</v>
      </c>
      <c r="AH343" s="1203" t="s">
        <v>212</v>
      </c>
      <c r="AI343" s="1249" t="s">
        <v>213</v>
      </c>
      <c r="AJ343" s="3019"/>
      <c r="AK343" s="3573"/>
    </row>
    <row r="344" spans="1:99" x14ac:dyDescent="0.25">
      <c r="A344" s="3587" t="s">
        <v>309</v>
      </c>
      <c r="B344" s="3587"/>
      <c r="C344" s="1190">
        <f>SUM(D344+E344)</f>
        <v>0</v>
      </c>
      <c r="D344" s="1191">
        <f t="shared" ref="D344:E346" si="237">SUM(F344+H344+J344+L344+N344+P344+R344+T344+V344+X344+Z344+AB344+AD344+AF344)</f>
        <v>0</v>
      </c>
      <c r="E344" s="1185">
        <f t="shared" si="237"/>
        <v>0</v>
      </c>
      <c r="F344" s="1173"/>
      <c r="G344" s="1205"/>
      <c r="H344" s="1173"/>
      <c r="I344" s="1205"/>
      <c r="J344" s="1173"/>
      <c r="K344" s="1205"/>
      <c r="L344" s="1173"/>
      <c r="M344" s="1205"/>
      <c r="N344" s="1173"/>
      <c r="O344" s="1205"/>
      <c r="P344" s="1173"/>
      <c r="Q344" s="1205"/>
      <c r="R344" s="1173"/>
      <c r="S344" s="1205"/>
      <c r="T344" s="1173"/>
      <c r="U344" s="1205"/>
      <c r="V344" s="1173"/>
      <c r="W344" s="1205"/>
      <c r="X344" s="1173"/>
      <c r="Y344" s="1205"/>
      <c r="Z344" s="1173"/>
      <c r="AA344" s="1205"/>
      <c r="AB344" s="1173"/>
      <c r="AC344" s="1205"/>
      <c r="AD344" s="1173"/>
      <c r="AE344" s="1205"/>
      <c r="AF344" s="1173"/>
      <c r="AG344" s="1243"/>
      <c r="AH344" s="1205"/>
      <c r="AI344" s="1175"/>
      <c r="AJ344" s="1173"/>
      <c r="AK344" s="1175"/>
      <c r="AL344" t="str">
        <f>CA344&amp;CB344&amp;CC344&amp;CD344</f>
        <v/>
      </c>
      <c r="CA344" s="18" t="str">
        <f>IF(AND(E344&gt;0,OR(AH344=""))," * No olvide digitar la variable Trans (Masculino). Digite Cero si no tiene.",IF((AH344)&gt;E344,"*  La variable Trans (Masculino) No puede ser mayor al Total Mujeres.",""))</f>
        <v/>
      </c>
      <c r="CB344" s="18" t="str">
        <f>IF(AND(D344&gt;0,OR(AI344=""))," * No olvide digitar la variable Trans (Femenino). Digite Cero si no tiene.",IF((AI344)&gt;D344,"*  La variable Trans (Femenino) No puede ser mayor al Total Hombres.",""))</f>
        <v/>
      </c>
      <c r="CC344" s="18" t="str">
        <f>IF(AND(C344&gt;0,AJ344="")," * No olvide digitar la variable Pueblos originarios. Digite Cero si no tiene.",IF(AJ344&gt;C344," * La variable Pueblos originarios No puede ser mayor al Total.",""))</f>
        <v/>
      </c>
      <c r="CD344" s="18" t="str">
        <f>IF(AND(C344&gt;0,AK344="")," * No olvide digitar la variable Migrantes. Digite Cero si no tiene.",IF(AK344&gt;C344," * La variable Migrantes No puede ser mayor al Total.",""))</f>
        <v/>
      </c>
      <c r="CO344" s="69">
        <f>IF(AND(E344&gt;0,OR(AH344="")),1,IF((AH344)&gt;E344,1,0))</f>
        <v>0</v>
      </c>
      <c r="CP344" s="69">
        <f>IF(AND(D344&gt;0,OR(AI344="")),1,IF((AI344)&gt;D344,1,0))</f>
        <v>0</v>
      </c>
      <c r="CQ344" s="69">
        <f>IF(AND(C344&gt;0,AJ344=""),1,IF(AJ344&gt;C344,1,0))</f>
        <v>0</v>
      </c>
      <c r="CR344" s="69">
        <f>IF(AND(C344&gt;0,AK344=""),1,IF(AK344&gt;C344,1,0))</f>
        <v>0</v>
      </c>
    </row>
    <row r="345" spans="1:99" x14ac:dyDescent="0.25">
      <c r="A345" s="3587" t="s">
        <v>311</v>
      </c>
      <c r="B345" s="3587"/>
      <c r="C345" s="1190">
        <f>SUM(D345+E345)</f>
        <v>0</v>
      </c>
      <c r="D345" s="1191">
        <f t="shared" si="237"/>
        <v>0</v>
      </c>
      <c r="E345" s="1185">
        <f t="shared" si="237"/>
        <v>0</v>
      </c>
      <c r="F345" s="1173"/>
      <c r="G345" s="1205"/>
      <c r="H345" s="1173"/>
      <c r="I345" s="1205"/>
      <c r="J345" s="1173"/>
      <c r="K345" s="1205"/>
      <c r="L345" s="1173"/>
      <c r="M345" s="1205"/>
      <c r="N345" s="1173"/>
      <c r="O345" s="1205"/>
      <c r="P345" s="1173"/>
      <c r="Q345" s="1205"/>
      <c r="R345" s="1173"/>
      <c r="S345" s="1205"/>
      <c r="T345" s="1173"/>
      <c r="U345" s="1205"/>
      <c r="V345" s="1173"/>
      <c r="W345" s="1205"/>
      <c r="X345" s="1173"/>
      <c r="Y345" s="1205"/>
      <c r="Z345" s="1173"/>
      <c r="AA345" s="1205"/>
      <c r="AB345" s="1173"/>
      <c r="AC345" s="1205"/>
      <c r="AD345" s="1173"/>
      <c r="AE345" s="1205"/>
      <c r="AF345" s="1173"/>
      <c r="AG345" s="1243"/>
      <c r="AH345" s="1205"/>
      <c r="AI345" s="1175"/>
      <c r="AJ345" s="1173"/>
      <c r="AK345" s="1175"/>
      <c r="AL345" t="str">
        <f>CA345&amp;CB345&amp;CC345&amp;CD345</f>
        <v/>
      </c>
      <c r="CA345" s="18" t="str">
        <f>IF(AND(E345&gt;0,OR(AH345=""))," * No olvide digitar la variable Trans (Masculino). Digite Cero si no tiene.",IF((AH345)&gt;E345,"*  La variable Trans (Masculino) No puede ser mayor al Total Mujeres.",""))</f>
        <v/>
      </c>
      <c r="CB345" s="18" t="str">
        <f>IF(AND(D345&gt;0,OR(AI345=""))," * No olvide digitar la variable Trans (Femenino). Digite Cero si no tiene.",IF((AI345)&gt;D345,"*  La variable Trans (Femenino) No puede ser mayor al Total Hombres.",""))</f>
        <v/>
      </c>
      <c r="CC345" s="18" t="str">
        <f>IF(AND(C345&gt;0,AJ345="")," * No olvide digitar la variable Pueblos originarios. Digite Cero si no tiene.",IF(AJ345&gt;C345," * La variable Pueblos originarios No puede ser mayor al Total.",""))</f>
        <v/>
      </c>
      <c r="CD345" s="18" t="str">
        <f>IF(AND(C345&gt;0,AK345="")," * No olvide digitar la variable Migrantes. Digite Cero si no tiene.",IF(AK345&gt;C345," * La variable Migrantes No puede ser mayor al Total.",""))</f>
        <v/>
      </c>
      <c r="CO345" s="69">
        <f>IF(AND(E345&gt;0,OR(AH345="")),1,IF((AH345)&gt;E345,1,0))</f>
        <v>0</v>
      </c>
      <c r="CP345" s="69">
        <f>IF(AND(D345&gt;0,OR(AI345="")),1,IF((AI345)&gt;D345,1,0))</f>
        <v>0</v>
      </c>
      <c r="CQ345" s="69">
        <f>IF(AND(C345&gt;0,AJ345=""),1,IF(AJ345&gt;C345,1,0))</f>
        <v>0</v>
      </c>
      <c r="CR345" s="69">
        <f>IF(AND(C345&gt;0,AK345=""),1,IF(AK345&gt;C345,1,0))</f>
        <v>0</v>
      </c>
    </row>
    <row r="346" spans="1:99" x14ac:dyDescent="0.25">
      <c r="A346" s="3587" t="s">
        <v>320</v>
      </c>
      <c r="B346" s="3587"/>
      <c r="C346" s="1190">
        <f>SUM(D346+E346)</f>
        <v>4</v>
      </c>
      <c r="D346" s="1191">
        <f t="shared" si="237"/>
        <v>1</v>
      </c>
      <c r="E346" s="1185">
        <f t="shared" si="237"/>
        <v>3</v>
      </c>
      <c r="F346" s="1173"/>
      <c r="G346" s="1205"/>
      <c r="H346" s="1173"/>
      <c r="I346" s="1205"/>
      <c r="J346" s="1173">
        <v>1</v>
      </c>
      <c r="K346" s="1205">
        <v>1</v>
      </c>
      <c r="L346" s="1173"/>
      <c r="M346" s="1205"/>
      <c r="N346" s="1173"/>
      <c r="O346" s="1205"/>
      <c r="P346" s="1173"/>
      <c r="Q346" s="1205">
        <v>2</v>
      </c>
      <c r="R346" s="1173"/>
      <c r="S346" s="1205"/>
      <c r="T346" s="1173"/>
      <c r="U346" s="1205"/>
      <c r="V346" s="1173"/>
      <c r="W346" s="1205"/>
      <c r="X346" s="1173"/>
      <c r="Y346" s="1205"/>
      <c r="Z346" s="1173"/>
      <c r="AA346" s="1205"/>
      <c r="AB346" s="1173"/>
      <c r="AC346" s="1205"/>
      <c r="AD346" s="1173"/>
      <c r="AE346" s="1205"/>
      <c r="AF346" s="1173"/>
      <c r="AG346" s="1243"/>
      <c r="AH346" s="1205">
        <v>0</v>
      </c>
      <c r="AI346" s="1175">
        <v>1</v>
      </c>
      <c r="AJ346" s="1173">
        <v>0</v>
      </c>
      <c r="AK346" s="1175">
        <v>1</v>
      </c>
      <c r="AL346" t="str">
        <f>CA346&amp;CB346&amp;CC346&amp;CD346</f>
        <v/>
      </c>
      <c r="CA346" s="18" t="str">
        <f>IF(AND(E346&gt;0,OR(AH346=""))," * No olvide digitar la variable Trans (Masculino). Digite Cero si no tiene.",IF((AH346)&gt;E346,"*  La variable Trans (Masculino) No puede ser mayor al Total Mujeres.",""))</f>
        <v/>
      </c>
      <c r="CB346" s="18" t="str">
        <f>IF(AND(D346&gt;0,OR(AI346=""))," * No olvide digitar la variable Trans (Femenino). Digite Cero si no tiene.",IF((AI346)&gt;D346,"*  La variable Trans (Femenino) No puede ser mayor al Total Hombres.",""))</f>
        <v/>
      </c>
      <c r="CC346" s="18" t="str">
        <f>IF(AND(C346&gt;0,AJ346="")," * No olvide digitar la variable Pueblos originarios. Digite Cero si no tiene.",IF(AJ346&gt;C346," * La variable Pueblos originarios No puede ser mayor al Total.",""))</f>
        <v/>
      </c>
      <c r="CD346" s="18" t="str">
        <f>IF(AND(C346&gt;0,AK346="")," * No olvide digitar la variable Migrantes. Digite Cero si no tiene.",IF(AK346&gt;C346," * La variable Migrantes No puede ser mayor al Total.",""))</f>
        <v/>
      </c>
      <c r="CO346" s="69">
        <f>IF(AND(E346&gt;0,OR(AH346="")),1,IF((AH346)&gt;E346,1,0))</f>
        <v>0</v>
      </c>
      <c r="CP346" s="69">
        <f>IF(AND(D346&gt;0,OR(AI346="")),1,IF((AI346)&gt;D346,1,0))</f>
        <v>0</v>
      </c>
      <c r="CQ346" s="69">
        <f>IF(AND(C346&gt;0,AJ346=""),1,IF(AJ346&gt;C346,1,0))</f>
        <v>0</v>
      </c>
      <c r="CR346" s="69">
        <f>IF(AND(C346&gt;0,AK346=""),1,IF(AK346&gt;C346,1,0))</f>
        <v>0</v>
      </c>
    </row>
    <row r="347" spans="1:99" s="56" customFormat="1" ht="12" x14ac:dyDescent="0.2">
      <c r="A347" s="1250" t="s">
        <v>321</v>
      </c>
      <c r="B347" s="1251"/>
      <c r="C347" s="1251"/>
      <c r="D347" s="1251"/>
      <c r="E347" s="1251"/>
      <c r="F347" s="1251"/>
      <c r="G347" s="1251"/>
      <c r="H347" s="1251"/>
      <c r="I347" s="1251"/>
      <c r="J347" s="1251"/>
      <c r="K347" s="1251"/>
      <c r="L347" s="1251"/>
      <c r="M347" s="1251"/>
      <c r="N347" s="1251"/>
      <c r="O347" s="55"/>
      <c r="P347" s="55"/>
      <c r="Q347" s="55"/>
      <c r="R347" s="55"/>
    </row>
    <row r="348" spans="1:99" ht="15" customHeight="1" x14ac:dyDescent="0.25">
      <c r="A348" s="3546" t="s">
        <v>322</v>
      </c>
      <c r="B348" s="3222" t="s">
        <v>323</v>
      </c>
      <c r="C348" s="3223"/>
      <c r="D348" s="3224"/>
      <c r="E348" s="3225" t="s">
        <v>139</v>
      </c>
      <c r="F348" s="3226"/>
      <c r="G348" s="3226"/>
      <c r="H348" s="3226"/>
      <c r="I348" s="3226"/>
      <c r="J348" s="3226"/>
      <c r="K348" s="3226"/>
      <c r="L348" s="3226"/>
      <c r="M348" s="3226"/>
      <c r="N348" s="527"/>
      <c r="O348" s="3584" t="s">
        <v>324</v>
      </c>
      <c r="P348" s="3585" t="s">
        <v>325</v>
      </c>
      <c r="Q348" s="3233" t="s">
        <v>326</v>
      </c>
      <c r="R348" s="3584" t="s">
        <v>12</v>
      </c>
      <c r="S348" s="2987" t="s">
        <v>13</v>
      </c>
      <c r="T348" s="3579" t="s">
        <v>209</v>
      </c>
      <c r="U348" s="3215"/>
    </row>
    <row r="349" spans="1:99" x14ac:dyDescent="0.25">
      <c r="A349" s="3343"/>
      <c r="B349" s="3583"/>
      <c r="C349" s="3493"/>
      <c r="D349" s="3573"/>
      <c r="E349" s="3542" t="s">
        <v>202</v>
      </c>
      <c r="F349" s="3541"/>
      <c r="G349" s="3542" t="s">
        <v>203</v>
      </c>
      <c r="H349" s="3541"/>
      <c r="I349" s="3542" t="s">
        <v>204</v>
      </c>
      <c r="J349" s="3541"/>
      <c r="K349" s="3542" t="s">
        <v>16</v>
      </c>
      <c r="L349" s="3541"/>
      <c r="M349" s="3542" t="s">
        <v>17</v>
      </c>
      <c r="N349" s="3540"/>
      <c r="O349" s="3228"/>
      <c r="P349" s="3231"/>
      <c r="Q349" s="3234"/>
      <c r="R349" s="3228"/>
      <c r="S349" s="2994"/>
      <c r="T349" s="3580"/>
      <c r="U349" s="3582"/>
    </row>
    <row r="350" spans="1:99" x14ac:dyDescent="0.25">
      <c r="A350" s="3445"/>
      <c r="B350" s="1252" t="s">
        <v>120</v>
      </c>
      <c r="C350" s="1253" t="s">
        <v>79</v>
      </c>
      <c r="D350" s="1249" t="s">
        <v>121</v>
      </c>
      <c r="E350" s="1162" t="s">
        <v>79</v>
      </c>
      <c r="F350" s="1164" t="s">
        <v>121</v>
      </c>
      <c r="G350" s="1162" t="s">
        <v>79</v>
      </c>
      <c r="H350" s="1164" t="s">
        <v>121</v>
      </c>
      <c r="I350" s="1162" t="s">
        <v>79</v>
      </c>
      <c r="J350" s="1164" t="s">
        <v>121</v>
      </c>
      <c r="K350" s="1162" t="s">
        <v>79</v>
      </c>
      <c r="L350" s="1164" t="s">
        <v>121</v>
      </c>
      <c r="M350" s="1162" t="s">
        <v>79</v>
      </c>
      <c r="N350" s="1254" t="s">
        <v>121</v>
      </c>
      <c r="O350" s="3229"/>
      <c r="P350" s="3232"/>
      <c r="Q350" s="3586"/>
      <c r="R350" s="3229"/>
      <c r="S350" s="3573"/>
      <c r="T350" s="1169" t="s">
        <v>212</v>
      </c>
      <c r="U350" s="1248" t="s">
        <v>213</v>
      </c>
    </row>
    <row r="351" spans="1:99" x14ac:dyDescent="0.25">
      <c r="A351" s="1197" t="s">
        <v>92</v>
      </c>
      <c r="B351" s="1184">
        <f>SUM(C351+D351)</f>
        <v>0</v>
      </c>
      <c r="C351" s="1255">
        <f>SUM(E351+G351+I351+K351+M351)</f>
        <v>0</v>
      </c>
      <c r="D351" s="1150">
        <f>SUM(F351+H351+J351+L351+N351)</f>
        <v>0</v>
      </c>
      <c r="E351" s="1151"/>
      <c r="F351" s="1152"/>
      <c r="G351" s="1151"/>
      <c r="H351" s="1152"/>
      <c r="I351" s="1151"/>
      <c r="J351" s="704"/>
      <c r="K351" s="1151"/>
      <c r="L351" s="704"/>
      <c r="M351" s="1256"/>
      <c r="N351" s="699"/>
      <c r="O351" s="533"/>
      <c r="P351" s="1257"/>
      <c r="Q351" s="1258"/>
      <c r="R351" s="1259"/>
      <c r="S351" s="1152"/>
      <c r="T351" s="1198"/>
      <c r="U351" s="1152"/>
      <c r="V351" t="str">
        <f>CD351&amp;CE351&amp;CF351&amp;CG351</f>
        <v/>
      </c>
      <c r="CA351" s="438"/>
      <c r="CB351" s="504"/>
      <c r="CC351" s="504"/>
      <c r="CD351" s="18" t="str">
        <f>IF(AND(B351&gt;0,R351="")," * No olvide digitar la variable Pueblos originarios. Digite Cero si no tiene.",IF(R351&gt;B351," * La variable Pueblos originarios No puede ser mayor al Total.",""))</f>
        <v/>
      </c>
      <c r="CE351" s="18" t="str">
        <f>IF(AND(B351&gt;0,S351="")," * No olvide digitar la variable Migrantes. Digite Cero si no tiene.",IF(S351&gt;B351," * La variable Migrantes No puede ser mayor al Total.",""))</f>
        <v/>
      </c>
      <c r="CF351" s="263" t="str">
        <f>IF(AND(D351&gt;0,OR(T351=""))," * No olvide digitar la variable Trans (Masculino). Digite Cero si no tiene.",IF((T351)&gt;D351," * La variable Trans Masculino No puede ser mayor al Total Mujeres.",""))</f>
        <v/>
      </c>
      <c r="CG351" s="263" t="str">
        <f>IF(AND(C351&gt;0,OR(U351=""))," * No olvide digitar la variable Trans (Femenino). Digite Cero si no tiene.",IF((U351)&gt;C351," * La variable Trans Femenino No puede ser mayor al Total Hombres.",""))</f>
        <v/>
      </c>
      <c r="CO351" s="520"/>
      <c r="CP351" s="520"/>
      <c r="CQ351" s="520"/>
      <c r="CR351" s="69">
        <f>IF(AND(B351&gt;0,R351=""),1,IF(R351&gt;B351,1,0))</f>
        <v>0</v>
      </c>
      <c r="CS351" s="69">
        <f>IF(AND(B351&gt;0,S351=""),1,IF(S351&gt;B351,1,0))</f>
        <v>0</v>
      </c>
      <c r="CT351" s="69">
        <f>IF(AND(D351&gt;0,OR(T351="")),1,IF((T351)&gt;D351,1,0))</f>
        <v>0</v>
      </c>
      <c r="CU351" s="69">
        <f>IF(AND(C351&gt;0,OR(U351="")),1,IF((U351)&gt;C351,1,0))</f>
        <v>0</v>
      </c>
    </row>
    <row r="352" spans="1:99" x14ac:dyDescent="0.25">
      <c r="A352" s="1040" t="s">
        <v>102</v>
      </c>
      <c r="B352" s="381">
        <f>SUM(C352+D352)</f>
        <v>0</v>
      </c>
      <c r="C352" s="1260">
        <f>SUM(E352+G352+I352+K352+M352)</f>
        <v>0</v>
      </c>
      <c r="D352" s="1261">
        <f>SUM(F352+H352+J352+L352+N352)</f>
        <v>0</v>
      </c>
      <c r="E352" s="91"/>
      <c r="F352" s="1246"/>
      <c r="G352" s="91"/>
      <c r="H352" s="385"/>
      <c r="I352" s="91"/>
      <c r="J352" s="1246"/>
      <c r="K352" s="91"/>
      <c r="L352" s="1246"/>
      <c r="M352" s="649"/>
      <c r="N352" s="538"/>
      <c r="O352" s="539"/>
      <c r="P352" s="92"/>
      <c r="Q352" s="1246"/>
      <c r="R352" s="539"/>
      <c r="S352" s="1246"/>
      <c r="T352" s="1245"/>
      <c r="U352" s="1246"/>
      <c r="V352" t="str">
        <f>CA352&amp;CB352&amp;CC352&amp;CD352&amp;CE352&amp;CF352&amp;CG352</f>
        <v/>
      </c>
      <c r="CA352" s="18" t="str">
        <f>IF(AND(B352&gt;0,O352="")," * No olvide digitar la variable Aumento de funcionalidad familiar (4 puntos o más). Digite Cero si no tiene.",IF(O352&gt;B352," * La variable Aumento de funcionalidad familiar (4 puntos o más) No puede ser mayor al Total.",""))</f>
        <v/>
      </c>
      <c r="CB352" s="18" t="str">
        <f>IF(AND(B352&gt;0,P352="")," * No olvide digitar la variable Cumple con el 70% de los objetivos del plan de acompañamiento. Digite Cero si no tiene.",IF(P352&gt;B352," * La variable Cumple con el 70% de los objetivos del plan de acompañamiento No puede ser mayor al Total.",""))</f>
        <v/>
      </c>
      <c r="CC352" s="18" t="str">
        <f>IF(AND(B352&gt;0,Q352="")," * No olvide digitar la variable Egreso por alta clínica del Prog de Salud Mental. Digite Cero si no tiene.",IF(Q352&gt;B352," * La variable Egreso por alta clínica del Prog de Salud Mental No puede ser mayor al Total.",""))</f>
        <v/>
      </c>
      <c r="CD352" s="18" t="str">
        <f>IF(AND(B352&gt;0,R352="")," * No olvide digitar la variable Pueblos originarios. Digite Cero si no tiene.",IF(R352&gt;B352," * La variable Pueblos originarios No puede ser mayor al Total.",""))</f>
        <v/>
      </c>
      <c r="CE352" s="18" t="str">
        <f>IF(AND(B352&gt;0,S352="")," * No olvide digitar la variable Migrantes. Digite Cero si no tiene.",IF(S352&gt;B352," * La variable Migrantes No puede ser mayor al Total.",""))</f>
        <v/>
      </c>
      <c r="CF352" s="263" t="str">
        <f>IF(AND(D352&gt;0,OR(T352=""))," * No olvide digitar la variable Trans (Masculino). Digite Cero si no tiene.",IF((T352)&gt;D352," * La variable Trans Masculino No puede ser mayor al Total Mujeres.",""))</f>
        <v/>
      </c>
      <c r="CG352" s="263" t="str">
        <f>IF(AND(C352&gt;0,OR(U352=""))," * No olvide digitar la variable Trans (Femenino). Digite Cero si no tiene.",IF((U352)&gt;C352," * La variable Trans Femenino No puede ser mayor al Total Hombres.",""))</f>
        <v/>
      </c>
      <c r="CO352" s="20">
        <f>IF(AND($B352&gt;0,O352=""),1,IF(O352&gt;$B352,1,0))</f>
        <v>0</v>
      </c>
      <c r="CP352" s="20">
        <f>IF(AND($B352&gt;0,P352=""),1,IF(P352&gt;$B352,1,0))</f>
        <v>0</v>
      </c>
      <c r="CQ352" s="20">
        <f>IF(AND($B352&gt;0,Q352=""),1,IF(Q352&gt;$B352,1,0))</f>
        <v>0</v>
      </c>
      <c r="CR352" s="69">
        <f>IF(AND(B352&gt;0,R352=""),1,IF(R352&gt;B352,1,0))</f>
        <v>0</v>
      </c>
      <c r="CS352" s="69">
        <f>IF(AND(B352&gt;0,S352=""),1,IF(S352&gt;B352,1,0))</f>
        <v>0</v>
      </c>
      <c r="CT352" s="69">
        <f>IF(AND(D352&gt;0,OR(T352="")),1,IF((T352)&gt;D352,1,0))</f>
        <v>0</v>
      </c>
      <c r="CU352" s="69">
        <f>IF(AND(C352&gt;0,OR(U352="")),1,IF((U352)&gt;C352,1,0))</f>
        <v>0</v>
      </c>
    </row>
    <row r="353" spans="1:94" s="56" customFormat="1" ht="12" x14ac:dyDescent="0.2">
      <c r="A353" s="38" t="s">
        <v>327</v>
      </c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</row>
    <row r="354" spans="1:94" ht="15" customHeight="1" x14ac:dyDescent="0.25">
      <c r="A354" s="3546" t="s">
        <v>322</v>
      </c>
      <c r="B354" s="3546" t="s">
        <v>328</v>
      </c>
      <c r="C354" s="3537" t="s">
        <v>323</v>
      </c>
      <c r="D354" s="3537"/>
      <c r="E354" s="3537"/>
      <c r="F354" s="3542" t="s">
        <v>139</v>
      </c>
      <c r="G354" s="3540"/>
      <c r="H354" s="3540"/>
      <c r="I354" s="3540"/>
      <c r="J354" s="3540"/>
      <c r="K354" s="3540"/>
      <c r="L354" s="3540"/>
      <c r="M354" s="3540"/>
      <c r="N354" s="3540"/>
      <c r="O354" s="3540"/>
      <c r="P354" s="3540"/>
      <c r="Q354" s="3540"/>
      <c r="R354" s="3540"/>
      <c r="S354" s="3540"/>
      <c r="T354" s="3540"/>
      <c r="U354" s="3540"/>
      <c r="V354" s="3540"/>
      <c r="W354" s="3540"/>
      <c r="X354" s="3540"/>
      <c r="Y354" s="3540"/>
      <c r="Z354" s="3540"/>
      <c r="AA354" s="3540"/>
      <c r="AB354" s="3540"/>
      <c r="AC354" s="3540"/>
      <c r="AD354" s="3540"/>
      <c r="AE354" s="3540"/>
      <c r="AF354" s="3540"/>
      <c r="AG354" s="3543"/>
      <c r="AH354" s="3538" t="s">
        <v>12</v>
      </c>
      <c r="AI354" s="3137" t="s">
        <v>13</v>
      </c>
      <c r="AJ354" s="3540" t="s">
        <v>329</v>
      </c>
      <c r="AK354" s="3540"/>
      <c r="AL354" s="3541"/>
      <c r="AM354" s="3546" t="s">
        <v>330</v>
      </c>
    </row>
    <row r="355" spans="1:94" ht="15" customHeight="1" x14ac:dyDescent="0.25">
      <c r="A355" s="3343"/>
      <c r="B355" s="3343"/>
      <c r="C355" s="3537"/>
      <c r="D355" s="3537"/>
      <c r="E355" s="3537"/>
      <c r="F355" s="3542" t="s">
        <v>16</v>
      </c>
      <c r="G355" s="3541"/>
      <c r="H355" s="3542" t="s">
        <v>17</v>
      </c>
      <c r="I355" s="3541"/>
      <c r="J355" s="3542" t="s">
        <v>18</v>
      </c>
      <c r="K355" s="3541"/>
      <c r="L355" s="3542" t="s">
        <v>19</v>
      </c>
      <c r="M355" s="3541"/>
      <c r="N355" s="3542" t="s">
        <v>20</v>
      </c>
      <c r="O355" s="3541"/>
      <c r="P355" s="3542" t="s">
        <v>21</v>
      </c>
      <c r="Q355" s="3541"/>
      <c r="R355" s="3542" t="s">
        <v>22</v>
      </c>
      <c r="S355" s="3541"/>
      <c r="T355" s="3542" t="s">
        <v>23</v>
      </c>
      <c r="U355" s="3541"/>
      <c r="V355" s="3542" t="s">
        <v>61</v>
      </c>
      <c r="W355" s="3541"/>
      <c r="X355" s="3542" t="s">
        <v>62</v>
      </c>
      <c r="Y355" s="3541"/>
      <c r="Z355" s="3542" t="s">
        <v>63</v>
      </c>
      <c r="AA355" s="3541"/>
      <c r="AB355" s="3542" t="s">
        <v>148</v>
      </c>
      <c r="AC355" s="3541"/>
      <c r="AD355" s="3542" t="s">
        <v>149</v>
      </c>
      <c r="AE355" s="3541"/>
      <c r="AF355" s="3542" t="s">
        <v>150</v>
      </c>
      <c r="AG355" s="3543"/>
      <c r="AH355" s="3130"/>
      <c r="AI355" s="3237"/>
      <c r="AJ355" s="3004" t="s">
        <v>331</v>
      </c>
      <c r="AK355" s="3566" t="s">
        <v>332</v>
      </c>
      <c r="AL355" s="3589" t="s">
        <v>333</v>
      </c>
      <c r="AM355" s="3343"/>
    </row>
    <row r="356" spans="1:94" x14ac:dyDescent="0.25">
      <c r="A356" s="3445"/>
      <c r="B356" s="3445"/>
      <c r="C356" s="1169" t="s">
        <v>120</v>
      </c>
      <c r="D356" s="1201" t="s">
        <v>79</v>
      </c>
      <c r="E356" s="1164" t="s">
        <v>121</v>
      </c>
      <c r="F356" s="1162" t="s">
        <v>79</v>
      </c>
      <c r="G356" s="1164" t="s">
        <v>121</v>
      </c>
      <c r="H356" s="1162" t="s">
        <v>79</v>
      </c>
      <c r="I356" s="1164" t="s">
        <v>121</v>
      </c>
      <c r="J356" s="1162" t="s">
        <v>291</v>
      </c>
      <c r="K356" s="1164" t="s">
        <v>121</v>
      </c>
      <c r="L356" s="1162" t="s">
        <v>291</v>
      </c>
      <c r="M356" s="1164" t="s">
        <v>121</v>
      </c>
      <c r="N356" s="1162" t="s">
        <v>291</v>
      </c>
      <c r="O356" s="1164" t="s">
        <v>121</v>
      </c>
      <c r="P356" s="1162" t="s">
        <v>291</v>
      </c>
      <c r="Q356" s="1164" t="s">
        <v>121</v>
      </c>
      <c r="R356" s="1162" t="s">
        <v>291</v>
      </c>
      <c r="S356" s="1164" t="s">
        <v>121</v>
      </c>
      <c r="T356" s="1162" t="s">
        <v>291</v>
      </c>
      <c r="U356" s="1164" t="s">
        <v>121</v>
      </c>
      <c r="V356" s="1162" t="s">
        <v>291</v>
      </c>
      <c r="W356" s="1164" t="s">
        <v>121</v>
      </c>
      <c r="X356" s="1162" t="s">
        <v>291</v>
      </c>
      <c r="Y356" s="1164" t="s">
        <v>121</v>
      </c>
      <c r="Z356" s="1162" t="s">
        <v>291</v>
      </c>
      <c r="AA356" s="1164" t="s">
        <v>121</v>
      </c>
      <c r="AB356" s="1162" t="s">
        <v>291</v>
      </c>
      <c r="AC356" s="1164" t="s">
        <v>121</v>
      </c>
      <c r="AD356" s="1162" t="s">
        <v>291</v>
      </c>
      <c r="AE356" s="1164" t="s">
        <v>121</v>
      </c>
      <c r="AF356" s="1162" t="s">
        <v>291</v>
      </c>
      <c r="AG356" s="1204" t="s">
        <v>121</v>
      </c>
      <c r="AH356" s="3001"/>
      <c r="AI356" s="3590"/>
      <c r="AJ356" s="3588"/>
      <c r="AK356" s="2983"/>
      <c r="AL356" s="3027"/>
      <c r="AM356" s="3445"/>
    </row>
    <row r="357" spans="1:94" x14ac:dyDescent="0.25">
      <c r="A357" s="3534" t="s">
        <v>334</v>
      </c>
      <c r="B357" s="1148" t="s">
        <v>335</v>
      </c>
      <c r="C357" s="1262">
        <f>SUM(D357+E357)</f>
        <v>0</v>
      </c>
      <c r="D357" s="1255">
        <f>SUM(F357+H357+J357+L357+N357+P357+R357+T357+V357+X357+Z357+AB357+AD357+AF357)</f>
        <v>0</v>
      </c>
      <c r="E357" s="1263">
        <f>SUM(G357+I357+K357+M357+O357+Q357+S357+U357+W357+Y357+AA357+AC357+AE357+AG357)</f>
        <v>0</v>
      </c>
      <c r="F357" s="1151"/>
      <c r="G357" s="1152"/>
      <c r="H357" s="1151"/>
      <c r="I357" s="1152"/>
      <c r="J357" s="1151"/>
      <c r="K357" s="1152"/>
      <c r="L357" s="1151"/>
      <c r="M357" s="1152"/>
      <c r="N357" s="1151"/>
      <c r="O357" s="1152"/>
      <c r="P357" s="1151"/>
      <c r="Q357" s="1152"/>
      <c r="R357" s="1151"/>
      <c r="S357" s="1152"/>
      <c r="T357" s="1151"/>
      <c r="U357" s="1152"/>
      <c r="V357" s="1151"/>
      <c r="W357" s="1152"/>
      <c r="X357" s="1151"/>
      <c r="Y357" s="1152"/>
      <c r="Z357" s="1151"/>
      <c r="AA357" s="1152"/>
      <c r="AB357" s="1151"/>
      <c r="AC357" s="1152"/>
      <c r="AD357" s="1151"/>
      <c r="AE357" s="1152"/>
      <c r="AF357" s="1151"/>
      <c r="AG357" s="1155"/>
      <c r="AH357" s="1154"/>
      <c r="AI357" s="701"/>
      <c r="AJ357" s="1198"/>
      <c r="AK357" s="699"/>
      <c r="AL357" s="704"/>
      <c r="AM357" s="704"/>
      <c r="AN357" t="str">
        <f t="shared" ref="AN357:AN366" si="238">CA357&amp;CB357</f>
        <v/>
      </c>
      <c r="CA357" s="18" t="str">
        <f>IF(AND(C357&gt;0,AH357="")," * No olvide digitar la variable Pueblos originarios. Digite Cero si no tiene.",IF(AH357&gt;C357," * La variable Pueblos originarios No puede ser mayor al Total.",""))</f>
        <v/>
      </c>
      <c r="CB357" s="18" t="str">
        <f t="shared" ref="CB357:CB366" si="239">IF(AND(C357&gt;0,AI357="")," * No olvide digitar la variable Migrantes. Digite Cero si no tiene.",IF(AI357&gt;C357," * La variable Migrantes No puede ser mayor al Total.",""))</f>
        <v/>
      </c>
      <c r="CO357" s="69">
        <f t="shared" ref="CO357:CO366" si="240">IF(AND(C357&gt;0,AH357=""),1,IF(AH357&gt;C357,1,0))</f>
        <v>0</v>
      </c>
      <c r="CP357" s="69">
        <f t="shared" ref="CP357:CP366" si="241">IF(AND(C357&gt;0,AI357=""),1,IF(AI357&gt;C357,1,0))</f>
        <v>0</v>
      </c>
    </row>
    <row r="358" spans="1:94" x14ac:dyDescent="0.25">
      <c r="A358" s="3307"/>
      <c r="B358" s="101" t="s">
        <v>336</v>
      </c>
      <c r="C358" s="542">
        <f t="shared" ref="C358:C366" si="242">SUM(D358+E358)</f>
        <v>0</v>
      </c>
      <c r="D358" s="543">
        <f t="shared" ref="D358:E366" si="243">SUM(F358+H358+J358+L358+N358+P358+R358+T358+V358+X358+Z358+AB358+AD358+AF358)</f>
        <v>0</v>
      </c>
      <c r="E358" s="544">
        <f t="shared" si="243"/>
        <v>0</v>
      </c>
      <c r="F358" s="22"/>
      <c r="G358" s="28"/>
      <c r="H358" s="22"/>
      <c r="I358" s="28"/>
      <c r="J358" s="22"/>
      <c r="K358" s="28"/>
      <c r="L358" s="22"/>
      <c r="M358" s="28"/>
      <c r="N358" s="22"/>
      <c r="O358" s="28"/>
      <c r="P358" s="22"/>
      <c r="Q358" s="28"/>
      <c r="R358" s="22"/>
      <c r="S358" s="28"/>
      <c r="T358" s="22"/>
      <c r="U358" s="28"/>
      <c r="V358" s="22"/>
      <c r="W358" s="28"/>
      <c r="X358" s="22"/>
      <c r="Y358" s="28"/>
      <c r="Z358" s="22"/>
      <c r="AA358" s="28"/>
      <c r="AB358" s="22"/>
      <c r="AC358" s="28"/>
      <c r="AD358" s="22"/>
      <c r="AE358" s="28"/>
      <c r="AF358" s="22"/>
      <c r="AG358" s="213"/>
      <c r="AH358" s="27"/>
      <c r="AI358" s="26"/>
      <c r="AJ358" s="23"/>
      <c r="AK358" s="24"/>
      <c r="AL358" s="239"/>
      <c r="AM358" s="239"/>
      <c r="AN358" t="str">
        <f t="shared" si="238"/>
        <v/>
      </c>
      <c r="CA358" s="18" t="str">
        <f t="shared" ref="CA358:CA365" si="244">IF(AND(C358&gt;0,AH358="")," * No olvide digitar la variable Pueblos originarios. Digite Cero si no tiene.",IF(AH358&gt;C358," * La variable Pueblos originarios No puede ser mayor al Total.",""))</f>
        <v/>
      </c>
      <c r="CB358" s="18" t="str">
        <f t="shared" si="239"/>
        <v/>
      </c>
      <c r="CO358" s="69">
        <f t="shared" si="240"/>
        <v>0</v>
      </c>
      <c r="CP358" s="69">
        <f t="shared" si="241"/>
        <v>0</v>
      </c>
    </row>
    <row r="359" spans="1:94" x14ac:dyDescent="0.25">
      <c r="A359" s="3468"/>
      <c r="B359" s="1029" t="s">
        <v>337</v>
      </c>
      <c r="C359" s="545">
        <f t="shared" si="242"/>
        <v>0</v>
      </c>
      <c r="D359" s="546">
        <f t="shared" si="243"/>
        <v>0</v>
      </c>
      <c r="E359" s="547">
        <f t="shared" si="243"/>
        <v>0</v>
      </c>
      <c r="F359" s="30"/>
      <c r="G359" s="37"/>
      <c r="H359" s="30"/>
      <c r="I359" s="37"/>
      <c r="J359" s="30"/>
      <c r="K359" s="37"/>
      <c r="L359" s="30"/>
      <c r="M359" s="37"/>
      <c r="N359" s="30"/>
      <c r="O359" s="37"/>
      <c r="P359" s="30"/>
      <c r="Q359" s="37"/>
      <c r="R359" s="30"/>
      <c r="S359" s="37"/>
      <c r="T359" s="30"/>
      <c r="U359" s="37"/>
      <c r="V359" s="30"/>
      <c r="W359" s="37"/>
      <c r="X359" s="30"/>
      <c r="Y359" s="37"/>
      <c r="Z359" s="30"/>
      <c r="AA359" s="37"/>
      <c r="AB359" s="30"/>
      <c r="AC359" s="37"/>
      <c r="AD359" s="30"/>
      <c r="AE359" s="37"/>
      <c r="AF359" s="30"/>
      <c r="AG359" s="220"/>
      <c r="AH359" s="35"/>
      <c r="AI359" s="34"/>
      <c r="AJ359" s="31"/>
      <c r="AK359" s="32"/>
      <c r="AL359" s="243"/>
      <c r="AM359" s="243"/>
      <c r="AN359" t="str">
        <f t="shared" si="238"/>
        <v/>
      </c>
      <c r="CA359" s="18" t="str">
        <f t="shared" si="244"/>
        <v/>
      </c>
      <c r="CB359" s="18" t="str">
        <f t="shared" si="239"/>
        <v/>
      </c>
      <c r="CO359" s="69">
        <f t="shared" si="240"/>
        <v>0</v>
      </c>
      <c r="CP359" s="69">
        <f t="shared" si="241"/>
        <v>0</v>
      </c>
    </row>
    <row r="360" spans="1:94" x14ac:dyDescent="0.25">
      <c r="A360" s="3534" t="s">
        <v>338</v>
      </c>
      <c r="B360" s="1148" t="s">
        <v>335</v>
      </c>
      <c r="C360" s="1262">
        <f t="shared" si="242"/>
        <v>0</v>
      </c>
      <c r="D360" s="1255">
        <f t="shared" si="243"/>
        <v>0</v>
      </c>
      <c r="E360" s="1263">
        <f t="shared" si="243"/>
        <v>0</v>
      </c>
      <c r="F360" s="45"/>
      <c r="G360" s="48"/>
      <c r="H360" s="45"/>
      <c r="I360" s="48"/>
      <c r="J360" s="45"/>
      <c r="K360" s="48"/>
      <c r="L360" s="45"/>
      <c r="M360" s="48"/>
      <c r="N360" s="45"/>
      <c r="O360" s="48"/>
      <c r="P360" s="45"/>
      <c r="Q360" s="48"/>
      <c r="R360" s="45"/>
      <c r="S360" s="48"/>
      <c r="T360" s="45"/>
      <c r="U360" s="48"/>
      <c r="V360" s="45"/>
      <c r="W360" s="48"/>
      <c r="X360" s="45"/>
      <c r="Y360" s="48"/>
      <c r="Z360" s="45"/>
      <c r="AA360" s="48"/>
      <c r="AB360" s="45"/>
      <c r="AC360" s="48"/>
      <c r="AD360" s="45"/>
      <c r="AE360" s="48"/>
      <c r="AF360" s="45"/>
      <c r="AG360" s="286"/>
      <c r="AH360" s="105"/>
      <c r="AI360" s="46"/>
      <c r="AJ360" s="47"/>
      <c r="AK360" s="102"/>
      <c r="AL360" s="352"/>
      <c r="AM360" s="352"/>
      <c r="AN360" t="str">
        <f t="shared" si="238"/>
        <v/>
      </c>
      <c r="CA360" s="18" t="str">
        <f t="shared" si="244"/>
        <v/>
      </c>
      <c r="CB360" s="18" t="str">
        <f t="shared" si="239"/>
        <v/>
      </c>
      <c r="CO360" s="69">
        <f t="shared" si="240"/>
        <v>0</v>
      </c>
      <c r="CP360" s="69">
        <f t="shared" si="241"/>
        <v>0</v>
      </c>
    </row>
    <row r="361" spans="1:94" x14ac:dyDescent="0.25">
      <c r="A361" s="3307"/>
      <c r="B361" s="101" t="s">
        <v>336</v>
      </c>
      <c r="C361" s="542">
        <f t="shared" si="242"/>
        <v>0</v>
      </c>
      <c r="D361" s="543">
        <f t="shared" si="243"/>
        <v>0</v>
      </c>
      <c r="E361" s="544">
        <f t="shared" si="243"/>
        <v>0</v>
      </c>
      <c r="F361" s="22"/>
      <c r="G361" s="28"/>
      <c r="H361" s="22"/>
      <c r="I361" s="28"/>
      <c r="J361" s="22"/>
      <c r="K361" s="28"/>
      <c r="L361" s="22"/>
      <c r="M361" s="28"/>
      <c r="N361" s="22"/>
      <c r="O361" s="28"/>
      <c r="P361" s="22"/>
      <c r="Q361" s="28"/>
      <c r="R361" s="22"/>
      <c r="S361" s="28"/>
      <c r="T361" s="22"/>
      <c r="U361" s="28"/>
      <c r="V361" s="22"/>
      <c r="W361" s="28"/>
      <c r="X361" s="22"/>
      <c r="Y361" s="28"/>
      <c r="Z361" s="22"/>
      <c r="AA361" s="28"/>
      <c r="AB361" s="22"/>
      <c r="AC361" s="28"/>
      <c r="AD361" s="22"/>
      <c r="AE361" s="28"/>
      <c r="AF361" s="22"/>
      <c r="AG361" s="213"/>
      <c r="AH361" s="27"/>
      <c r="AI361" s="26"/>
      <c r="AJ361" s="23"/>
      <c r="AK361" s="24"/>
      <c r="AL361" s="239"/>
      <c r="AM361" s="239"/>
      <c r="AN361" t="str">
        <f t="shared" si="238"/>
        <v/>
      </c>
      <c r="CA361" s="18" t="str">
        <f t="shared" si="244"/>
        <v/>
      </c>
      <c r="CB361" s="18" t="str">
        <f t="shared" si="239"/>
        <v/>
      </c>
      <c r="CO361" s="69">
        <f t="shared" si="240"/>
        <v>0</v>
      </c>
      <c r="CP361" s="69">
        <f t="shared" si="241"/>
        <v>0</v>
      </c>
    </row>
    <row r="362" spans="1:94" x14ac:dyDescent="0.25">
      <c r="A362" s="3468"/>
      <c r="B362" s="1029" t="s">
        <v>337</v>
      </c>
      <c r="C362" s="493">
        <f t="shared" si="242"/>
        <v>0</v>
      </c>
      <c r="D362" s="548">
        <f t="shared" si="243"/>
        <v>0</v>
      </c>
      <c r="E362" s="549">
        <f t="shared" si="243"/>
        <v>0</v>
      </c>
      <c r="F362" s="91"/>
      <c r="G362" s="1246"/>
      <c r="H362" s="91"/>
      <c r="I362" s="1246"/>
      <c r="J362" s="91"/>
      <c r="K362" s="1246"/>
      <c r="L362" s="91"/>
      <c r="M362" s="1246"/>
      <c r="N362" s="91"/>
      <c r="O362" s="1246"/>
      <c r="P362" s="91"/>
      <c r="Q362" s="1246"/>
      <c r="R362" s="91"/>
      <c r="S362" s="1246"/>
      <c r="T362" s="91"/>
      <c r="U362" s="1246"/>
      <c r="V362" s="91"/>
      <c r="W362" s="1246"/>
      <c r="X362" s="91"/>
      <c r="Y362" s="1246"/>
      <c r="Z362" s="91"/>
      <c r="AA362" s="1246"/>
      <c r="AB362" s="91"/>
      <c r="AC362" s="1246"/>
      <c r="AD362" s="91"/>
      <c r="AE362" s="1246"/>
      <c r="AF362" s="91"/>
      <c r="AG362" s="1247"/>
      <c r="AH362" s="35"/>
      <c r="AI362" s="34"/>
      <c r="AJ362" s="31"/>
      <c r="AK362" s="32"/>
      <c r="AL362" s="243"/>
      <c r="AM362" s="243"/>
      <c r="AN362" t="str">
        <f t="shared" si="238"/>
        <v/>
      </c>
      <c r="CA362" s="18" t="str">
        <f t="shared" si="244"/>
        <v/>
      </c>
      <c r="CB362" s="18" t="str">
        <f t="shared" si="239"/>
        <v/>
      </c>
      <c r="CO362" s="69">
        <f t="shared" si="240"/>
        <v>0</v>
      </c>
      <c r="CP362" s="69">
        <f t="shared" si="241"/>
        <v>0</v>
      </c>
    </row>
    <row r="363" spans="1:94" x14ac:dyDescent="0.25">
      <c r="A363" s="3238" t="s">
        <v>339</v>
      </c>
      <c r="B363" s="1148" t="s">
        <v>340</v>
      </c>
      <c r="C363" s="550">
        <f t="shared" si="242"/>
        <v>0</v>
      </c>
      <c r="D363" s="551">
        <f t="shared" si="243"/>
        <v>0</v>
      </c>
      <c r="E363" s="552">
        <f t="shared" si="243"/>
        <v>0</v>
      </c>
      <c r="F363" s="45"/>
      <c r="G363" s="48"/>
      <c r="H363" s="45"/>
      <c r="I363" s="48"/>
      <c r="J363" s="45"/>
      <c r="K363" s="48"/>
      <c r="L363" s="45"/>
      <c r="M363" s="48"/>
      <c r="N363" s="45"/>
      <c r="O363" s="48"/>
      <c r="P363" s="45"/>
      <c r="Q363" s="48"/>
      <c r="R363" s="45"/>
      <c r="S363" s="48"/>
      <c r="T363" s="45"/>
      <c r="U363" s="48"/>
      <c r="V363" s="45"/>
      <c r="W363" s="48"/>
      <c r="X363" s="45"/>
      <c r="Y363" s="48"/>
      <c r="Z363" s="45"/>
      <c r="AA363" s="48"/>
      <c r="AB363" s="45"/>
      <c r="AC363" s="48"/>
      <c r="AD363" s="45"/>
      <c r="AE363" s="48"/>
      <c r="AF363" s="45"/>
      <c r="AG363" s="286"/>
      <c r="AH363" s="105"/>
      <c r="AI363" s="46"/>
      <c r="AJ363" s="47"/>
      <c r="AK363" s="102"/>
      <c r="AL363" s="352"/>
      <c r="AM363" s="352"/>
      <c r="AN363" t="str">
        <f t="shared" si="238"/>
        <v/>
      </c>
      <c r="CA363" s="18" t="str">
        <f t="shared" si="244"/>
        <v/>
      </c>
      <c r="CB363" s="18" t="str">
        <f t="shared" si="239"/>
        <v/>
      </c>
      <c r="CO363" s="69">
        <f t="shared" si="240"/>
        <v>0</v>
      </c>
      <c r="CP363" s="69">
        <f t="shared" si="241"/>
        <v>0</v>
      </c>
    </row>
    <row r="364" spans="1:94" x14ac:dyDescent="0.25">
      <c r="A364" s="3239"/>
      <c r="B364" s="75" t="s">
        <v>341</v>
      </c>
      <c r="C364" s="542">
        <f t="shared" si="242"/>
        <v>0</v>
      </c>
      <c r="D364" s="543">
        <f t="shared" si="243"/>
        <v>0</v>
      </c>
      <c r="E364" s="544">
        <f t="shared" si="243"/>
        <v>0</v>
      </c>
      <c r="F364" s="22"/>
      <c r="G364" s="28"/>
      <c r="H364" s="22"/>
      <c r="I364" s="28"/>
      <c r="J364" s="22"/>
      <c r="K364" s="28"/>
      <c r="L364" s="22"/>
      <c r="M364" s="28"/>
      <c r="N364" s="22"/>
      <c r="O364" s="28"/>
      <c r="P364" s="22"/>
      <c r="Q364" s="28"/>
      <c r="R364" s="22"/>
      <c r="S364" s="28"/>
      <c r="T364" s="22"/>
      <c r="U364" s="28"/>
      <c r="V364" s="22"/>
      <c r="W364" s="28"/>
      <c r="X364" s="22"/>
      <c r="Y364" s="28"/>
      <c r="Z364" s="22"/>
      <c r="AA364" s="28"/>
      <c r="AB364" s="22"/>
      <c r="AC364" s="28"/>
      <c r="AD364" s="22"/>
      <c r="AE364" s="28"/>
      <c r="AF364" s="22"/>
      <c r="AG364" s="213"/>
      <c r="AH364" s="27"/>
      <c r="AI364" s="26"/>
      <c r="AJ364" s="23"/>
      <c r="AK364" s="24"/>
      <c r="AL364" s="239"/>
      <c r="AM364" s="239"/>
      <c r="AN364" t="str">
        <f t="shared" si="238"/>
        <v/>
      </c>
      <c r="CA364" s="18" t="str">
        <f t="shared" si="244"/>
        <v/>
      </c>
      <c r="CB364" s="18" t="str">
        <f t="shared" si="239"/>
        <v/>
      </c>
      <c r="CO364" s="69">
        <f t="shared" si="240"/>
        <v>0</v>
      </c>
      <c r="CP364" s="69">
        <f t="shared" si="241"/>
        <v>0</v>
      </c>
    </row>
    <row r="365" spans="1:94" x14ac:dyDescent="0.25">
      <c r="A365" s="3239"/>
      <c r="B365" s="75" t="s">
        <v>342</v>
      </c>
      <c r="C365" s="542">
        <f t="shared" si="242"/>
        <v>0</v>
      </c>
      <c r="D365" s="543">
        <f t="shared" si="243"/>
        <v>0</v>
      </c>
      <c r="E365" s="544">
        <f t="shared" si="243"/>
        <v>0</v>
      </c>
      <c r="F365" s="22"/>
      <c r="G365" s="28"/>
      <c r="H365" s="22"/>
      <c r="I365" s="28"/>
      <c r="J365" s="22"/>
      <c r="K365" s="28"/>
      <c r="L365" s="22"/>
      <c r="M365" s="28"/>
      <c r="N365" s="22"/>
      <c r="O365" s="28"/>
      <c r="P365" s="22"/>
      <c r="Q365" s="28"/>
      <c r="R365" s="22"/>
      <c r="S365" s="28"/>
      <c r="T365" s="22"/>
      <c r="U365" s="28"/>
      <c r="V365" s="22"/>
      <c r="W365" s="28"/>
      <c r="X365" s="22"/>
      <c r="Y365" s="28"/>
      <c r="Z365" s="22"/>
      <c r="AA365" s="28"/>
      <c r="AB365" s="22"/>
      <c r="AC365" s="28"/>
      <c r="AD365" s="22"/>
      <c r="AE365" s="28"/>
      <c r="AF365" s="22"/>
      <c r="AG365" s="213"/>
      <c r="AH365" s="27"/>
      <c r="AI365" s="26"/>
      <c r="AJ365" s="23"/>
      <c r="AK365" s="24"/>
      <c r="AL365" s="239"/>
      <c r="AM365" s="239"/>
      <c r="AN365" t="str">
        <f t="shared" si="238"/>
        <v/>
      </c>
      <c r="CA365" s="18" t="str">
        <f t="shared" si="244"/>
        <v/>
      </c>
      <c r="CB365" s="18" t="str">
        <f t="shared" si="239"/>
        <v/>
      </c>
      <c r="CO365" s="69">
        <f t="shared" si="240"/>
        <v>0</v>
      </c>
      <c r="CP365" s="69">
        <f t="shared" si="241"/>
        <v>0</v>
      </c>
    </row>
    <row r="366" spans="1:94" x14ac:dyDescent="0.25">
      <c r="A366" s="3591"/>
      <c r="B366" s="1029" t="s">
        <v>343</v>
      </c>
      <c r="C366" s="493">
        <f t="shared" si="242"/>
        <v>0</v>
      </c>
      <c r="D366" s="548">
        <f t="shared" si="243"/>
        <v>0</v>
      </c>
      <c r="E366" s="549">
        <f t="shared" si="243"/>
        <v>0</v>
      </c>
      <c r="F366" s="91"/>
      <c r="G366" s="1246"/>
      <c r="H366" s="91"/>
      <c r="I366" s="1246"/>
      <c r="J366" s="91"/>
      <c r="K366" s="1246"/>
      <c r="L366" s="91"/>
      <c r="M366" s="1246"/>
      <c r="N366" s="91"/>
      <c r="O366" s="1246"/>
      <c r="P366" s="91"/>
      <c r="Q366" s="1246"/>
      <c r="R366" s="91"/>
      <c r="S366" s="1246"/>
      <c r="T366" s="91"/>
      <c r="U366" s="1246"/>
      <c r="V366" s="91"/>
      <c r="W366" s="1246"/>
      <c r="X366" s="91"/>
      <c r="Y366" s="1246"/>
      <c r="Z366" s="91"/>
      <c r="AA366" s="1246"/>
      <c r="AB366" s="91"/>
      <c r="AC366" s="1246"/>
      <c r="AD366" s="91"/>
      <c r="AE366" s="1246"/>
      <c r="AF366" s="91"/>
      <c r="AG366" s="1247"/>
      <c r="AH366" s="95"/>
      <c r="AI366" s="113"/>
      <c r="AJ366" s="1245"/>
      <c r="AK366" s="92"/>
      <c r="AL366" s="385"/>
      <c r="AM366" s="385"/>
      <c r="AN366" t="str">
        <f t="shared" si="238"/>
        <v/>
      </c>
      <c r="CA366" s="18" t="str">
        <f>IF(AND(C366&gt;0,AH366="")," * No olvide digitar la variable Pueblos originarios. Digite Cero si no tiene.",IF(AH366&gt;C366," * La variable Pueblos originarios No puede ser mayor al Total.",""))</f>
        <v/>
      </c>
      <c r="CB366" s="18" t="str">
        <f t="shared" si="239"/>
        <v/>
      </c>
      <c r="CO366" s="69">
        <f t="shared" si="240"/>
        <v>0</v>
      </c>
      <c r="CP366" s="69">
        <f t="shared" si="241"/>
        <v>0</v>
      </c>
    </row>
    <row r="367" spans="1:94" x14ac:dyDescent="0.25">
      <c r="A367" s="553" t="s">
        <v>344</v>
      </c>
      <c r="B367" s="657"/>
      <c r="C367" s="140"/>
      <c r="D367" s="56"/>
      <c r="E367" s="140"/>
      <c r="F367" s="140"/>
      <c r="G367" s="140"/>
      <c r="H367" s="140"/>
      <c r="I367" s="140"/>
      <c r="J367" s="140"/>
      <c r="K367" s="554"/>
      <c r="L367" s="140"/>
      <c r="M367" s="140"/>
      <c r="N367" s="140"/>
      <c r="O367" s="140"/>
      <c r="P367" s="140"/>
      <c r="Q367" s="140"/>
      <c r="R367" s="140"/>
      <c r="S367" s="140"/>
      <c r="T367" s="140"/>
      <c r="U367" s="140"/>
      <c r="V367" s="140"/>
      <c r="W367" s="140"/>
      <c r="X367" s="140"/>
      <c r="Y367" s="140"/>
      <c r="Z367" s="140"/>
      <c r="AA367" s="140"/>
      <c r="AB367" s="140"/>
      <c r="AC367" s="140"/>
      <c r="AD367" s="140"/>
      <c r="AE367" s="140"/>
      <c r="AF367" s="140"/>
      <c r="AG367" s="140"/>
      <c r="AH367" s="140"/>
      <c r="AI367" s="140"/>
      <c r="AJ367" s="140"/>
      <c r="AK367" s="140"/>
      <c r="AL367" s="140"/>
      <c r="AM367" s="140"/>
      <c r="AN367" s="140"/>
      <c r="AO367" s="140"/>
      <c r="AP367" s="140"/>
      <c r="AQ367" s="140"/>
      <c r="AR367" s="140"/>
      <c r="AS367" s="140"/>
    </row>
    <row r="368" spans="1:94" ht="15" customHeight="1" x14ac:dyDescent="0.25">
      <c r="A368" s="3592" t="s">
        <v>345</v>
      </c>
      <c r="B368" s="3443" t="s">
        <v>91</v>
      </c>
      <c r="C368" s="3108"/>
      <c r="D368" s="2987"/>
      <c r="E368" s="3535" t="s">
        <v>139</v>
      </c>
      <c r="F368" s="3574"/>
      <c r="G368" s="3574"/>
      <c r="H368" s="3574"/>
      <c r="I368" s="3574"/>
      <c r="J368" s="3574"/>
      <c r="K368" s="3574"/>
      <c r="L368" s="3574"/>
      <c r="M368" s="3574"/>
      <c r="N368" s="3574"/>
      <c r="O368" s="3574"/>
      <c r="P368" s="3574"/>
      <c r="Q368" s="3574"/>
      <c r="R368" s="3574"/>
      <c r="S368" s="3574"/>
      <c r="T368" s="3574"/>
      <c r="U368" s="3574"/>
      <c r="V368" s="3574"/>
      <c r="W368" s="3574"/>
      <c r="X368" s="3574"/>
      <c r="Y368" s="3574"/>
      <c r="Z368" s="3574"/>
      <c r="AA368" s="3574"/>
      <c r="AB368" s="3574"/>
      <c r="AC368" s="3574"/>
      <c r="AD368" s="3574"/>
      <c r="AE368" s="3574"/>
      <c r="AF368" s="3574"/>
      <c r="AG368" s="3574"/>
      <c r="AH368" s="3574"/>
      <c r="AI368" s="3574"/>
      <c r="AJ368" s="3574"/>
      <c r="AK368" s="3574"/>
      <c r="AL368" s="3570"/>
      <c r="AM368" s="3594" t="s">
        <v>346</v>
      </c>
      <c r="AN368" s="3594"/>
      <c r="AO368" s="3594"/>
      <c r="AP368" s="3595"/>
      <c r="AQ368" s="3596" t="s">
        <v>347</v>
      </c>
      <c r="AR368" s="3538" t="s">
        <v>12</v>
      </c>
      <c r="AS368" s="2987" t="s">
        <v>13</v>
      </c>
    </row>
    <row r="369" spans="1:94" ht="15" customHeight="1" x14ac:dyDescent="0.25">
      <c r="A369" s="3424"/>
      <c r="B369" s="3124"/>
      <c r="C369" s="3109"/>
      <c r="D369" s="2994"/>
      <c r="E369" s="3542" t="s">
        <v>202</v>
      </c>
      <c r="F369" s="3541"/>
      <c r="G369" s="3542" t="s">
        <v>203</v>
      </c>
      <c r="H369" s="3541"/>
      <c r="I369" s="3542" t="s">
        <v>204</v>
      </c>
      <c r="J369" s="3541"/>
      <c r="K369" s="3542" t="s">
        <v>16</v>
      </c>
      <c r="L369" s="3541"/>
      <c r="M369" s="3542" t="s">
        <v>17</v>
      </c>
      <c r="N369" s="3541"/>
      <c r="O369" s="3542" t="s">
        <v>348</v>
      </c>
      <c r="P369" s="3541"/>
      <c r="Q369" s="3542" t="s">
        <v>349</v>
      </c>
      <c r="R369" s="3541"/>
      <c r="S369" s="3542" t="s">
        <v>20</v>
      </c>
      <c r="T369" s="3541"/>
      <c r="U369" s="3542" t="s">
        <v>21</v>
      </c>
      <c r="V369" s="3541"/>
      <c r="W369" s="3542" t="s">
        <v>350</v>
      </c>
      <c r="X369" s="3541"/>
      <c r="Y369" s="3542" t="s">
        <v>23</v>
      </c>
      <c r="Z369" s="3541"/>
      <c r="AA369" s="3542" t="s">
        <v>61</v>
      </c>
      <c r="AB369" s="3541"/>
      <c r="AC369" s="3542" t="s">
        <v>62</v>
      </c>
      <c r="AD369" s="3541"/>
      <c r="AE369" s="3542" t="s">
        <v>63</v>
      </c>
      <c r="AF369" s="3541"/>
      <c r="AG369" s="3542" t="s">
        <v>148</v>
      </c>
      <c r="AH369" s="3541"/>
      <c r="AI369" s="3542" t="s">
        <v>149</v>
      </c>
      <c r="AJ369" s="3541"/>
      <c r="AK369" s="3535" t="s">
        <v>351</v>
      </c>
      <c r="AL369" s="3570"/>
      <c r="AM369" s="3249" t="s">
        <v>352</v>
      </c>
      <c r="AN369" s="3599" t="s">
        <v>353</v>
      </c>
      <c r="AO369" s="3253" t="s">
        <v>354</v>
      </c>
      <c r="AP369" s="3254" t="s">
        <v>355</v>
      </c>
      <c r="AQ369" s="3428"/>
      <c r="AR369" s="3130"/>
      <c r="AS369" s="2994"/>
    </row>
    <row r="370" spans="1:94" x14ac:dyDescent="0.25">
      <c r="A370" s="3593"/>
      <c r="B370" s="1162" t="s">
        <v>120</v>
      </c>
      <c r="C370" s="1203" t="s">
        <v>79</v>
      </c>
      <c r="D370" s="1238" t="s">
        <v>121</v>
      </c>
      <c r="E370" s="1162" t="s">
        <v>79</v>
      </c>
      <c r="F370" s="1164" t="s">
        <v>121</v>
      </c>
      <c r="G370" s="1162" t="s">
        <v>79</v>
      </c>
      <c r="H370" s="1164" t="s">
        <v>121</v>
      </c>
      <c r="I370" s="1162" t="s">
        <v>79</v>
      </c>
      <c r="J370" s="1164" t="s">
        <v>121</v>
      </c>
      <c r="K370" s="1162" t="s">
        <v>79</v>
      </c>
      <c r="L370" s="1164" t="s">
        <v>121</v>
      </c>
      <c r="M370" s="1162" t="s">
        <v>79</v>
      </c>
      <c r="N370" s="1164" t="s">
        <v>121</v>
      </c>
      <c r="O370" s="1162" t="s">
        <v>79</v>
      </c>
      <c r="P370" s="1164" t="s">
        <v>121</v>
      </c>
      <c r="Q370" s="1162" t="s">
        <v>79</v>
      </c>
      <c r="R370" s="1164" t="s">
        <v>121</v>
      </c>
      <c r="S370" s="1162" t="s">
        <v>79</v>
      </c>
      <c r="T370" s="1164" t="s">
        <v>121</v>
      </c>
      <c r="U370" s="1162" t="s">
        <v>79</v>
      </c>
      <c r="V370" s="1164" t="s">
        <v>121</v>
      </c>
      <c r="W370" s="1162" t="s">
        <v>79</v>
      </c>
      <c r="X370" s="1164" t="s">
        <v>121</v>
      </c>
      <c r="Y370" s="1162" t="s">
        <v>79</v>
      </c>
      <c r="Z370" s="1164" t="s">
        <v>121</v>
      </c>
      <c r="AA370" s="1162" t="s">
        <v>79</v>
      </c>
      <c r="AB370" s="1164" t="s">
        <v>121</v>
      </c>
      <c r="AC370" s="1162" t="s">
        <v>79</v>
      </c>
      <c r="AD370" s="1164" t="s">
        <v>121</v>
      </c>
      <c r="AE370" s="1162" t="s">
        <v>79</v>
      </c>
      <c r="AF370" s="1164" t="s">
        <v>121</v>
      </c>
      <c r="AG370" s="1162" t="s">
        <v>79</v>
      </c>
      <c r="AH370" s="1164" t="s">
        <v>121</v>
      </c>
      <c r="AI370" s="1162" t="s">
        <v>79</v>
      </c>
      <c r="AJ370" s="1164" t="s">
        <v>121</v>
      </c>
      <c r="AK370" s="1162" t="s">
        <v>79</v>
      </c>
      <c r="AL370" s="1204" t="s">
        <v>121</v>
      </c>
      <c r="AM370" s="3598"/>
      <c r="AN370" s="3252"/>
      <c r="AO370" s="3252"/>
      <c r="AP370" s="3600"/>
      <c r="AQ370" s="3597"/>
      <c r="AR370" s="3001"/>
      <c r="AS370" s="3573"/>
    </row>
    <row r="371" spans="1:94" x14ac:dyDescent="0.25">
      <c r="A371" s="1264" t="s">
        <v>356</v>
      </c>
      <c r="B371" s="1265"/>
      <c r="C371" s="1266"/>
      <c r="D371" s="1267"/>
      <c r="E371" s="1265"/>
      <c r="F371" s="1268"/>
      <c r="G371" s="1265"/>
      <c r="H371" s="1268"/>
      <c r="I371" s="1265"/>
      <c r="J371" s="1268"/>
      <c r="K371" s="1265"/>
      <c r="L371" s="1268"/>
      <c r="M371" s="1265"/>
      <c r="N371" s="1268"/>
      <c r="O371" s="1265"/>
      <c r="P371" s="1268"/>
      <c r="Q371" s="1265"/>
      <c r="R371" s="1268"/>
      <c r="S371" s="1265"/>
      <c r="T371" s="1268"/>
      <c r="U371" s="1265"/>
      <c r="V371" s="1268"/>
      <c r="W371" s="1265"/>
      <c r="X371" s="1268"/>
      <c r="Y371" s="1265"/>
      <c r="Z371" s="1268"/>
      <c r="AA371" s="1265"/>
      <c r="AB371" s="1268"/>
      <c r="AC371" s="1265"/>
      <c r="AD371" s="1268"/>
      <c r="AE371" s="1265"/>
      <c r="AF371" s="1268"/>
      <c r="AG371" s="1265"/>
      <c r="AH371" s="1268"/>
      <c r="AI371" s="1265"/>
      <c r="AJ371" s="1268"/>
      <c r="AK371" s="1265"/>
      <c r="AL371" s="1269"/>
      <c r="AM371" s="1270"/>
      <c r="AN371" s="1271"/>
      <c r="AO371" s="1271"/>
      <c r="AP371" s="1268"/>
      <c r="AQ371" s="1272"/>
      <c r="AR371" s="1270"/>
      <c r="AS371" s="1268"/>
    </row>
    <row r="372" spans="1:94" ht="21" x14ac:dyDescent="0.25">
      <c r="A372" s="563" t="s">
        <v>357</v>
      </c>
      <c r="B372" s="1273">
        <f t="shared" ref="B372:B382" si="245">SUM(C372:D372)</f>
        <v>0</v>
      </c>
      <c r="C372" s="1274">
        <f t="shared" ref="C372:D382" si="246">SUM(E372,G372,I372,K372,M372,O372,Q372,S372,U372,W372,Y372,AA372,AC372,AE372,AG372,AI372,AK372)</f>
        <v>0</v>
      </c>
      <c r="D372" s="708">
        <f>SUM(F372,H372,J372,L372,N372,P372,R372,T372,V372,X372,Z372,AB372,AD372,AF372,AH372,AJ372,AL372)</f>
        <v>0</v>
      </c>
      <c r="E372" s="1151"/>
      <c r="F372" s="1152"/>
      <c r="G372" s="1151"/>
      <c r="H372" s="1152"/>
      <c r="I372" s="1151"/>
      <c r="J372" s="1152"/>
      <c r="K372" s="1151"/>
      <c r="L372" s="1152"/>
      <c r="M372" s="1151"/>
      <c r="N372" s="1152"/>
      <c r="O372" s="1151"/>
      <c r="P372" s="1152"/>
      <c r="Q372" s="1151"/>
      <c r="R372" s="1152"/>
      <c r="S372" s="1151"/>
      <c r="T372" s="1152"/>
      <c r="U372" s="1151"/>
      <c r="V372" s="1152"/>
      <c r="W372" s="1151"/>
      <c r="X372" s="1152"/>
      <c r="Y372" s="1151"/>
      <c r="Z372" s="1152"/>
      <c r="AA372" s="1151"/>
      <c r="AB372" s="1152"/>
      <c r="AC372" s="1151"/>
      <c r="AD372" s="1152"/>
      <c r="AE372" s="1151"/>
      <c r="AF372" s="1152"/>
      <c r="AG372" s="1151"/>
      <c r="AH372" s="1152"/>
      <c r="AI372" s="1151"/>
      <c r="AJ372" s="1152"/>
      <c r="AK372" s="1151"/>
      <c r="AL372" s="1155"/>
      <c r="AM372" s="1275"/>
      <c r="AN372" s="707"/>
      <c r="AO372" s="707"/>
      <c r="AP372" s="1187"/>
      <c r="AQ372" s="1276"/>
      <c r="AR372" s="1154"/>
      <c r="AS372" s="1152"/>
      <c r="AT372" t="str">
        <f>CA372&amp;CB372</f>
        <v/>
      </c>
      <c r="CA372" s="18" t="str">
        <f>IF(AND(B372&gt;0,AR372="")," A:AU* No olvide digitar la variable Pueblos originarios. Digite Cero si no tiene.",IF(AR372&gt;B372," * La variable Pueblos originarios No puede ser mayor al Total.",""))</f>
        <v/>
      </c>
      <c r="CB372" s="18" t="str">
        <f>IF(AND(B372&gt;0,AS372="")," * No olvide digitar la variable Migrantes. Digite Cero si no tiene.",IF(AS372&gt;B372," * La variable Migrantes No puede ser mayor al Total.",""))</f>
        <v/>
      </c>
      <c r="CO372" s="69">
        <f>IF(AND(B372&gt;0,AR372=""),1,IF(AR372&gt;B372,1,0))</f>
        <v>0</v>
      </c>
      <c r="CP372" s="69">
        <f>IF(AND(B372&gt;0,AS372=""),1,IF(AS372&gt;B372,1,0))</f>
        <v>0</v>
      </c>
    </row>
    <row r="373" spans="1:94" ht="21" x14ac:dyDescent="0.25">
      <c r="A373" s="785" t="s">
        <v>358</v>
      </c>
      <c r="B373" s="1273">
        <f>SUM(C373:D373)</f>
        <v>0</v>
      </c>
      <c r="C373" s="1274">
        <f>SUM(E373,G373,I373,K373,M373,O373,Q373,S373,U373,W373,Y373,AA373,AC373,AE373,AG373,AI373,AK373)</f>
        <v>0</v>
      </c>
      <c r="D373" s="708">
        <f>SUM(F373,H373,J373,L373,N373,P373,R373,T373,V373,X373,Z373,AB373,AD373,AF373,AH373,AJ373,AL373)</f>
        <v>0</v>
      </c>
      <c r="E373" s="30"/>
      <c r="F373" s="37"/>
      <c r="G373" s="30"/>
      <c r="H373" s="37"/>
      <c r="I373" s="30"/>
      <c r="J373" s="37"/>
      <c r="K373" s="30"/>
      <c r="L373" s="37"/>
      <c r="M373" s="30"/>
      <c r="N373" s="37"/>
      <c r="O373" s="30"/>
      <c r="P373" s="37"/>
      <c r="Q373" s="30"/>
      <c r="R373" s="37"/>
      <c r="S373" s="30"/>
      <c r="T373" s="37"/>
      <c r="U373" s="30"/>
      <c r="V373" s="37"/>
      <c r="W373" s="30"/>
      <c r="X373" s="37"/>
      <c r="Y373" s="30"/>
      <c r="Z373" s="37"/>
      <c r="AA373" s="30"/>
      <c r="AB373" s="37"/>
      <c r="AC373" s="30"/>
      <c r="AD373" s="37"/>
      <c r="AE373" s="30"/>
      <c r="AF373" s="37"/>
      <c r="AG373" s="30"/>
      <c r="AH373" s="37"/>
      <c r="AI373" s="30"/>
      <c r="AJ373" s="37"/>
      <c r="AK373" s="30"/>
      <c r="AL373" s="220"/>
      <c r="AM373" s="570"/>
      <c r="AN373" s="71"/>
      <c r="AO373" s="71"/>
      <c r="AP373" s="446"/>
      <c r="AQ373" s="571"/>
      <c r="AR373" s="35"/>
      <c r="AS373" s="37"/>
      <c r="AT373" t="str">
        <f>CA373&amp;CB373</f>
        <v/>
      </c>
      <c r="CA373" s="18" t="str">
        <f>IF(AND(B373&gt;0,AR373="")," * No olvide digitar la variable Pueblos originarios. Digite Cero si no tiene.",IF(AR373&gt;B373," * La variable Pueblos originarios No puede ser mayor al Total.",""))</f>
        <v/>
      </c>
      <c r="CB373" s="18" t="str">
        <f>IF(AND(B373&gt;0,AS373="")," * No olvide digitar la variable Migrantes. Digite Cero si no tiene.",IF(AS373&gt;B373," * La variable Migrantes No puede ser mayor al Total.",""))</f>
        <v/>
      </c>
      <c r="CO373" s="69">
        <f>IF(AND(B373&gt;0,AR373=""),1,IF(AR373&gt;B373,1,0))</f>
        <v>0</v>
      </c>
      <c r="CP373" s="69">
        <f>IF(AND(B373&gt;0,AS373=""),1,IF(AS373&gt;B373,1,0))</f>
        <v>0</v>
      </c>
    </row>
    <row r="374" spans="1:94" x14ac:dyDescent="0.25">
      <c r="A374" s="1277" t="s">
        <v>359</v>
      </c>
      <c r="B374" s="1278"/>
      <c r="C374" s="1279"/>
      <c r="D374" s="1267"/>
      <c r="E374" s="1265"/>
      <c r="F374" s="1268"/>
      <c r="G374" s="1265"/>
      <c r="H374" s="1268"/>
      <c r="I374" s="1265"/>
      <c r="J374" s="1268"/>
      <c r="K374" s="1265"/>
      <c r="L374" s="1268"/>
      <c r="M374" s="1265"/>
      <c r="N374" s="1268"/>
      <c r="O374" s="1265"/>
      <c r="P374" s="1268"/>
      <c r="Q374" s="1265"/>
      <c r="R374" s="1268"/>
      <c r="S374" s="1265"/>
      <c r="T374" s="1268"/>
      <c r="U374" s="1265"/>
      <c r="V374" s="1268"/>
      <c r="W374" s="1265"/>
      <c r="X374" s="1268"/>
      <c r="Y374" s="1265"/>
      <c r="Z374" s="1268"/>
      <c r="AA374" s="1265"/>
      <c r="AB374" s="1268"/>
      <c r="AC374" s="1265"/>
      <c r="AD374" s="1268"/>
      <c r="AE374" s="1265"/>
      <c r="AF374" s="1268"/>
      <c r="AG374" s="1265"/>
      <c r="AH374" s="1268"/>
      <c r="AI374" s="1265"/>
      <c r="AJ374" s="1268"/>
      <c r="AK374" s="1265"/>
      <c r="AL374" s="1269"/>
      <c r="AM374" s="1270"/>
      <c r="AN374" s="1271"/>
      <c r="AO374" s="1271"/>
      <c r="AP374" s="1268"/>
      <c r="AQ374" s="1272"/>
      <c r="AR374" s="1270"/>
      <c r="AS374" s="1268"/>
      <c r="CA374" s="438"/>
      <c r="CB374" s="438"/>
      <c r="CO374" s="575"/>
      <c r="CP374" s="575"/>
    </row>
    <row r="375" spans="1:94" ht="21" x14ac:dyDescent="0.25">
      <c r="A375" s="563" t="s">
        <v>360</v>
      </c>
      <c r="B375" s="576">
        <f t="shared" si="245"/>
        <v>0</v>
      </c>
      <c r="C375" s="577">
        <f t="shared" si="246"/>
        <v>0</v>
      </c>
      <c r="D375" s="251">
        <f t="shared" si="246"/>
        <v>0</v>
      </c>
      <c r="E375" s="45"/>
      <c r="F375" s="48"/>
      <c r="G375" s="45"/>
      <c r="H375" s="48"/>
      <c r="I375" s="45"/>
      <c r="J375" s="48"/>
      <c r="K375" s="45"/>
      <c r="L375" s="48"/>
      <c r="M375" s="45"/>
      <c r="N375" s="48"/>
      <c r="O375" s="45"/>
      <c r="P375" s="48"/>
      <c r="Q375" s="45"/>
      <c r="R375" s="48"/>
      <c r="S375" s="45"/>
      <c r="T375" s="48"/>
      <c r="U375" s="45"/>
      <c r="V375" s="48"/>
      <c r="W375" s="45"/>
      <c r="X375" s="48"/>
      <c r="Y375" s="45"/>
      <c r="Z375" s="48"/>
      <c r="AA375" s="45"/>
      <c r="AB375" s="48"/>
      <c r="AC375" s="45"/>
      <c r="AD375" s="48"/>
      <c r="AE375" s="45"/>
      <c r="AF375" s="48"/>
      <c r="AG375" s="45"/>
      <c r="AH375" s="48"/>
      <c r="AI375" s="45"/>
      <c r="AJ375" s="48"/>
      <c r="AK375" s="45"/>
      <c r="AL375" s="286"/>
      <c r="AM375" s="578"/>
      <c r="AN375" s="103"/>
      <c r="AO375" s="103"/>
      <c r="AP375" s="474"/>
      <c r="AQ375" s="579"/>
      <c r="AR375" s="105"/>
      <c r="AS375" s="48"/>
      <c r="AT375" t="str">
        <f t="shared" ref="AT375:AT376" si="247">CA375&amp;CB375</f>
        <v/>
      </c>
      <c r="CA375" s="18" t="str">
        <f t="shared" ref="CA375:CA389" si="248">IF(AND(B375&gt;0,AR375="")," * No olvide digitar la variable Pueblos originarios. Digite Cero si no tiene.",IF(AR375&gt;B375," * La variable Pueblos originarios No puede ser mayor al Total.",""))</f>
        <v/>
      </c>
      <c r="CB375" s="18" t="str">
        <f t="shared" ref="CB375:CB389" si="249">IF(AND(B375&gt;0,AS375="")," * No olvide digitar la variable Migrantes. Digite Cero si no tiene.",IF(AS375&gt;B375," * La variable Migrantes No puede ser mayor al Total.",""))</f>
        <v/>
      </c>
      <c r="CO375" s="69">
        <f>IF(AND(B375&gt;0,AR375=""),1,IF(AR375&gt;B375,1,0))</f>
        <v>0</v>
      </c>
      <c r="CP375" s="69">
        <f t="shared" ref="CP375:CP389" si="250">IF(AND(B375&gt;0,AS375=""),1,IF(AS375&gt;B375,1,0))</f>
        <v>0</v>
      </c>
    </row>
    <row r="376" spans="1:94" ht="21" x14ac:dyDescent="0.25">
      <c r="A376" s="580" t="s">
        <v>361</v>
      </c>
      <c r="B376" s="581">
        <f t="shared" si="245"/>
        <v>0</v>
      </c>
      <c r="C376" s="582">
        <f t="shared" si="246"/>
        <v>0</v>
      </c>
      <c r="D376" s="258">
        <f t="shared" si="246"/>
        <v>0</v>
      </c>
      <c r="E376" s="770"/>
      <c r="F376" s="52"/>
      <c r="G376" s="49"/>
      <c r="H376" s="52"/>
      <c r="I376" s="49"/>
      <c r="J376" s="52"/>
      <c r="K376" s="49"/>
      <c r="L376" s="52"/>
      <c r="M376" s="49"/>
      <c r="N376" s="52"/>
      <c r="O376" s="49"/>
      <c r="P376" s="52"/>
      <c r="Q376" s="49"/>
      <c r="R376" s="52"/>
      <c r="S376" s="49"/>
      <c r="T376" s="52"/>
      <c r="U376" s="49"/>
      <c r="V376" s="52"/>
      <c r="W376" s="49"/>
      <c r="X376" s="52"/>
      <c r="Y376" s="49"/>
      <c r="Z376" s="52"/>
      <c r="AA376" s="49"/>
      <c r="AB376" s="52"/>
      <c r="AC376" s="49"/>
      <c r="AD376" s="52"/>
      <c r="AE376" s="49"/>
      <c r="AF376" s="52"/>
      <c r="AG376" s="49"/>
      <c r="AH376" s="52"/>
      <c r="AI376" s="49"/>
      <c r="AJ376" s="52"/>
      <c r="AK376" s="49"/>
      <c r="AL376" s="264"/>
      <c r="AM376" s="583"/>
      <c r="AN376" s="584"/>
      <c r="AO376" s="584"/>
      <c r="AP376" s="443"/>
      <c r="AQ376" s="585"/>
      <c r="AR376" s="254"/>
      <c r="AS376" s="52"/>
      <c r="AT376" t="str">
        <f t="shared" si="247"/>
        <v/>
      </c>
      <c r="CA376" s="18" t="str">
        <f t="shared" si="248"/>
        <v/>
      </c>
      <c r="CB376" s="18" t="str">
        <f t="shared" si="249"/>
        <v/>
      </c>
      <c r="CO376" s="69">
        <f t="shared" ref="CO376:CO389" si="251">IF(AND(B376&gt;0,AR376=""),1,IF(AR376&gt;B376,1,0))</f>
        <v>0</v>
      </c>
      <c r="CP376" s="69">
        <f t="shared" si="250"/>
        <v>0</v>
      </c>
    </row>
    <row r="377" spans="1:94" x14ac:dyDescent="0.25">
      <c r="A377" s="1264" t="s">
        <v>362</v>
      </c>
      <c r="B377" s="1278"/>
      <c r="C377" s="1279"/>
      <c r="D377" s="1267"/>
      <c r="E377" s="1265"/>
      <c r="F377" s="1268"/>
      <c r="G377" s="1265"/>
      <c r="H377" s="1268"/>
      <c r="I377" s="1265"/>
      <c r="J377" s="1268"/>
      <c r="K377" s="1265"/>
      <c r="L377" s="1268"/>
      <c r="M377" s="1265"/>
      <c r="N377" s="1268"/>
      <c r="O377" s="1265"/>
      <c r="P377" s="1268"/>
      <c r="Q377" s="1265"/>
      <c r="R377" s="1268"/>
      <c r="S377" s="1265"/>
      <c r="T377" s="1268"/>
      <c r="U377" s="1265"/>
      <c r="V377" s="1268"/>
      <c r="W377" s="1265"/>
      <c r="X377" s="1268"/>
      <c r="Y377" s="1265"/>
      <c r="Z377" s="1268"/>
      <c r="AA377" s="1265"/>
      <c r="AB377" s="1268"/>
      <c r="AC377" s="1265"/>
      <c r="AD377" s="1268"/>
      <c r="AE377" s="1265"/>
      <c r="AF377" s="1268"/>
      <c r="AG377" s="1265"/>
      <c r="AH377" s="1268"/>
      <c r="AI377" s="1265"/>
      <c r="AJ377" s="1268"/>
      <c r="AK377" s="1265"/>
      <c r="AL377" s="1269"/>
      <c r="AM377" s="1270"/>
      <c r="AN377" s="1271"/>
      <c r="AO377" s="1271"/>
      <c r="AP377" s="1268"/>
      <c r="AQ377" s="1272"/>
      <c r="AR377" s="1270"/>
      <c r="AS377" s="1268"/>
      <c r="CA377" s="438"/>
      <c r="CB377" s="438"/>
      <c r="CO377" s="575"/>
      <c r="CP377" s="575"/>
    </row>
    <row r="378" spans="1:94" ht="21" x14ac:dyDescent="0.25">
      <c r="A378" s="563" t="s">
        <v>363</v>
      </c>
      <c r="B378" s="786">
        <f t="shared" si="245"/>
        <v>0</v>
      </c>
      <c r="C378" s="577">
        <f t="shared" si="246"/>
        <v>0</v>
      </c>
      <c r="D378" s="587">
        <f t="shared" si="246"/>
        <v>0</v>
      </c>
      <c r="E378" s="770"/>
      <c r="F378" s="85"/>
      <c r="G378" s="770"/>
      <c r="H378" s="85"/>
      <c r="I378" s="770"/>
      <c r="J378" s="85"/>
      <c r="K378" s="770"/>
      <c r="L378" s="85"/>
      <c r="M378" s="770"/>
      <c r="N378" s="85"/>
      <c r="O378" s="770"/>
      <c r="P378" s="85"/>
      <c r="Q378" s="770"/>
      <c r="R378" s="85"/>
      <c r="S378" s="770"/>
      <c r="T378" s="85"/>
      <c r="U378" s="770"/>
      <c r="V378" s="85"/>
      <c r="W378" s="770"/>
      <c r="X378" s="85"/>
      <c r="Y378" s="770"/>
      <c r="Z378" s="85"/>
      <c r="AA378" s="770"/>
      <c r="AB378" s="85"/>
      <c r="AC378" s="770"/>
      <c r="AD378" s="85"/>
      <c r="AE378" s="770"/>
      <c r="AF378" s="85"/>
      <c r="AG378" s="770"/>
      <c r="AH378" s="85"/>
      <c r="AI378" s="770"/>
      <c r="AJ378" s="85"/>
      <c r="AK378" s="770"/>
      <c r="AL378" s="469"/>
      <c r="AM378" s="588"/>
      <c r="AN378" s="82"/>
      <c r="AO378" s="82"/>
      <c r="AP378" s="389"/>
      <c r="AQ378" s="787"/>
      <c r="AR378" s="84"/>
      <c r="AS378" s="85"/>
      <c r="AT378" t="str">
        <f t="shared" ref="AT378:AT382" si="252">CA378&amp;CB378</f>
        <v/>
      </c>
      <c r="CA378" s="18" t="str">
        <f t="shared" si="248"/>
        <v/>
      </c>
      <c r="CB378" s="18" t="str">
        <f t="shared" si="249"/>
        <v/>
      </c>
      <c r="CO378" s="69">
        <f t="shared" si="251"/>
        <v>0</v>
      </c>
      <c r="CP378" s="69">
        <f t="shared" si="250"/>
        <v>0</v>
      </c>
    </row>
    <row r="379" spans="1:94" x14ac:dyDescent="0.25">
      <c r="A379" s="580" t="s">
        <v>364</v>
      </c>
      <c r="B379" s="581">
        <f t="shared" si="245"/>
        <v>0</v>
      </c>
      <c r="C379" s="582">
        <f t="shared" si="246"/>
        <v>0</v>
      </c>
      <c r="D379" s="258">
        <f t="shared" si="246"/>
        <v>0</v>
      </c>
      <c r="E379" s="49"/>
      <c r="F379" s="52"/>
      <c r="G379" s="49"/>
      <c r="H379" s="52"/>
      <c r="I379" s="49"/>
      <c r="J379" s="52"/>
      <c r="K379" s="49"/>
      <c r="L379" s="52"/>
      <c r="M379" s="49"/>
      <c r="N379" s="52"/>
      <c r="O379" s="49"/>
      <c r="P379" s="52"/>
      <c r="Q379" s="49"/>
      <c r="R379" s="52"/>
      <c r="S379" s="49"/>
      <c r="T379" s="52"/>
      <c r="U379" s="49"/>
      <c r="V379" s="52"/>
      <c r="W379" s="49"/>
      <c r="X379" s="52"/>
      <c r="Y379" s="49"/>
      <c r="Z379" s="52"/>
      <c r="AA379" s="49"/>
      <c r="AB379" s="52"/>
      <c r="AC379" s="49"/>
      <c r="AD379" s="52"/>
      <c r="AE379" s="49"/>
      <c r="AF379" s="52"/>
      <c r="AG379" s="49"/>
      <c r="AH379" s="52"/>
      <c r="AI379" s="49"/>
      <c r="AJ379" s="52"/>
      <c r="AK379" s="49"/>
      <c r="AL379" s="264"/>
      <c r="AM379" s="583"/>
      <c r="AN379" s="584"/>
      <c r="AO379" s="584"/>
      <c r="AP379" s="443"/>
      <c r="AQ379" s="585"/>
      <c r="AR379" s="254"/>
      <c r="AS379" s="52"/>
      <c r="AT379" t="str">
        <f t="shared" si="252"/>
        <v/>
      </c>
      <c r="CA379" s="18" t="str">
        <f t="shared" si="248"/>
        <v/>
      </c>
      <c r="CB379" s="18" t="str">
        <f t="shared" si="249"/>
        <v/>
      </c>
      <c r="CO379" s="69">
        <f t="shared" si="251"/>
        <v>0</v>
      </c>
      <c r="CP379" s="69">
        <f t="shared" si="250"/>
        <v>0</v>
      </c>
    </row>
    <row r="380" spans="1:94" x14ac:dyDescent="0.25">
      <c r="A380" s="590" t="s">
        <v>365</v>
      </c>
      <c r="B380" s="591">
        <f>SUM(C380:D380)</f>
        <v>0</v>
      </c>
      <c r="C380" s="592">
        <f>SUM(E380,G380,I380,K380,M380,O380,Q380,S380,U380,W380,Y380,AA380,AC380,AE380,AG380,AI380,AK380)</f>
        <v>0</v>
      </c>
      <c r="D380" s="212">
        <f>SUM(F380,H380,J380,L380,N380,P380,R380,T380,V380,X380,Z380,AB380,AD380,AF380,AH380,AJ380,AL380)</f>
        <v>0</v>
      </c>
      <c r="E380" s="22"/>
      <c r="F380" s="28"/>
      <c r="G380" s="22"/>
      <c r="H380" s="28"/>
      <c r="I380" s="22"/>
      <c r="J380" s="28"/>
      <c r="K380" s="22"/>
      <c r="L380" s="28"/>
      <c r="M380" s="22"/>
      <c r="N380" s="28"/>
      <c r="O380" s="22"/>
      <c r="P380" s="28"/>
      <c r="Q380" s="22"/>
      <c r="R380" s="28"/>
      <c r="S380" s="22"/>
      <c r="T380" s="28"/>
      <c r="U380" s="22"/>
      <c r="V380" s="28"/>
      <c r="W380" s="22"/>
      <c r="X380" s="28"/>
      <c r="Y380" s="22"/>
      <c r="Z380" s="28"/>
      <c r="AA380" s="22"/>
      <c r="AB380" s="28"/>
      <c r="AC380" s="22"/>
      <c r="AD380" s="28"/>
      <c r="AE380" s="22"/>
      <c r="AF380" s="28"/>
      <c r="AG380" s="22"/>
      <c r="AH380" s="28"/>
      <c r="AI380" s="22"/>
      <c r="AJ380" s="28"/>
      <c r="AK380" s="22"/>
      <c r="AL380" s="213"/>
      <c r="AM380" s="593"/>
      <c r="AN380" s="76"/>
      <c r="AO380" s="76"/>
      <c r="AP380" s="440"/>
      <c r="AQ380" s="594"/>
      <c r="AR380" s="27"/>
      <c r="AS380" s="28"/>
      <c r="AT380" t="str">
        <f t="shared" si="252"/>
        <v/>
      </c>
      <c r="CA380" s="18" t="str">
        <f t="shared" si="248"/>
        <v/>
      </c>
      <c r="CB380" s="18" t="str">
        <f t="shared" si="249"/>
        <v/>
      </c>
      <c r="CO380" s="69">
        <f t="shared" si="251"/>
        <v>0</v>
      </c>
      <c r="CP380" s="69">
        <f t="shared" si="250"/>
        <v>0</v>
      </c>
    </row>
    <row r="381" spans="1:94" x14ac:dyDescent="0.25">
      <c r="A381" s="785" t="s">
        <v>366</v>
      </c>
      <c r="B381" s="786">
        <f t="shared" si="245"/>
        <v>0</v>
      </c>
      <c r="C381" s="577">
        <f>SUM(E381,G381,I381,K381,M381,O381,Q381,S381,U381,W381,Y381,AA381,AC381,AE381,AG381,AI381,AK381)</f>
        <v>0</v>
      </c>
      <c r="D381" s="587">
        <f>SUM(F381,H381,J381,L381,N381,P381,R381,T381,V381,X381,Z381,AB381,AD381,AF381,AH381,AJ381,AL381)</f>
        <v>0</v>
      </c>
      <c r="E381" s="770"/>
      <c r="F381" s="85"/>
      <c r="G381" s="770"/>
      <c r="H381" s="85"/>
      <c r="I381" s="770"/>
      <c r="J381" s="85"/>
      <c r="K381" s="770"/>
      <c r="L381" s="85"/>
      <c r="M381" s="770"/>
      <c r="N381" s="85"/>
      <c r="O381" s="770"/>
      <c r="P381" s="85"/>
      <c r="Q381" s="770"/>
      <c r="R381" s="85"/>
      <c r="S381" s="770"/>
      <c r="T381" s="85"/>
      <c r="U381" s="770"/>
      <c r="V381" s="85"/>
      <c r="W381" s="770"/>
      <c r="X381" s="85"/>
      <c r="Y381" s="770"/>
      <c r="Z381" s="85"/>
      <c r="AA381" s="770"/>
      <c r="AB381" s="85"/>
      <c r="AC381" s="770"/>
      <c r="AD381" s="85"/>
      <c r="AE381" s="770"/>
      <c r="AF381" s="85"/>
      <c r="AG381" s="770"/>
      <c r="AH381" s="85"/>
      <c r="AI381" s="770"/>
      <c r="AJ381" s="85"/>
      <c r="AK381" s="770"/>
      <c r="AL381" s="469"/>
      <c r="AM381" s="588"/>
      <c r="AN381" s="82"/>
      <c r="AO381" s="82"/>
      <c r="AP381" s="389"/>
      <c r="AQ381" s="787"/>
      <c r="AR381" s="84"/>
      <c r="AS381" s="85"/>
      <c r="AT381" t="str">
        <f t="shared" si="252"/>
        <v/>
      </c>
      <c r="CA381" s="18" t="str">
        <f t="shared" si="248"/>
        <v/>
      </c>
      <c r="CB381" s="18" t="str">
        <f t="shared" si="249"/>
        <v/>
      </c>
      <c r="CO381" s="69">
        <f t="shared" si="251"/>
        <v>0</v>
      </c>
      <c r="CP381" s="69">
        <f t="shared" si="250"/>
        <v>0</v>
      </c>
    </row>
    <row r="382" spans="1:94" x14ac:dyDescent="0.25">
      <c r="A382" s="580" t="s">
        <v>367</v>
      </c>
      <c r="B382" s="581">
        <f t="shared" si="245"/>
        <v>0</v>
      </c>
      <c r="C382" s="582">
        <f t="shared" si="246"/>
        <v>0</v>
      </c>
      <c r="D382" s="258">
        <f t="shared" si="246"/>
        <v>0</v>
      </c>
      <c r="E382" s="49"/>
      <c r="F382" s="52"/>
      <c r="G382" s="49"/>
      <c r="H382" s="52"/>
      <c r="I382" s="49"/>
      <c r="J382" s="52"/>
      <c r="K382" s="49"/>
      <c r="L382" s="52"/>
      <c r="M382" s="49"/>
      <c r="N382" s="52"/>
      <c r="O382" s="49"/>
      <c r="P382" s="52"/>
      <c r="Q382" s="49"/>
      <c r="R382" s="52"/>
      <c r="S382" s="49"/>
      <c r="T382" s="52"/>
      <c r="U382" s="49"/>
      <c r="V382" s="52"/>
      <c r="W382" s="49"/>
      <c r="X382" s="52"/>
      <c r="Y382" s="49"/>
      <c r="Z382" s="52"/>
      <c r="AA382" s="49"/>
      <c r="AB382" s="52"/>
      <c r="AC382" s="49"/>
      <c r="AD382" s="52"/>
      <c r="AE382" s="49"/>
      <c r="AF382" s="52"/>
      <c r="AG382" s="49"/>
      <c r="AH382" s="52"/>
      <c r="AI382" s="49"/>
      <c r="AJ382" s="52"/>
      <c r="AK382" s="49"/>
      <c r="AL382" s="264"/>
      <c r="AM382" s="583"/>
      <c r="AN382" s="584"/>
      <c r="AO382" s="584"/>
      <c r="AP382" s="443"/>
      <c r="AQ382" s="585"/>
      <c r="AR382" s="254"/>
      <c r="AS382" s="52"/>
      <c r="AT382" t="str">
        <f t="shared" si="252"/>
        <v/>
      </c>
      <c r="CA382" s="18" t="str">
        <f t="shared" si="248"/>
        <v/>
      </c>
      <c r="CB382" s="18" t="str">
        <f t="shared" si="249"/>
        <v/>
      </c>
      <c r="CO382" s="69">
        <f t="shared" si="251"/>
        <v>0</v>
      </c>
      <c r="CP382" s="69">
        <f t="shared" si="250"/>
        <v>0</v>
      </c>
    </row>
    <row r="383" spans="1:94" x14ac:dyDescent="0.25">
      <c r="A383" s="1277" t="s">
        <v>368</v>
      </c>
      <c r="B383" s="1278"/>
      <c r="C383" s="1279"/>
      <c r="D383" s="1267"/>
      <c r="E383" s="1265"/>
      <c r="F383" s="1268"/>
      <c r="G383" s="1265"/>
      <c r="H383" s="1268"/>
      <c r="I383" s="1265"/>
      <c r="J383" s="1268"/>
      <c r="K383" s="1265"/>
      <c r="L383" s="1268"/>
      <c r="M383" s="1265"/>
      <c r="N383" s="1268"/>
      <c r="O383" s="1265"/>
      <c r="P383" s="1268"/>
      <c r="Q383" s="1265"/>
      <c r="R383" s="1268"/>
      <c r="S383" s="1265"/>
      <c r="T383" s="1268"/>
      <c r="U383" s="1265"/>
      <c r="V383" s="1268"/>
      <c r="W383" s="1265"/>
      <c r="X383" s="1268"/>
      <c r="Y383" s="1265"/>
      <c r="Z383" s="1268"/>
      <c r="AA383" s="1265"/>
      <c r="AB383" s="1268"/>
      <c r="AC383" s="1265"/>
      <c r="AD383" s="1268"/>
      <c r="AE383" s="1265"/>
      <c r="AF383" s="1268"/>
      <c r="AG383" s="1265"/>
      <c r="AH383" s="1268"/>
      <c r="AI383" s="1265"/>
      <c r="AJ383" s="1268"/>
      <c r="AK383" s="1265"/>
      <c r="AL383" s="1269"/>
      <c r="AM383" s="1270"/>
      <c r="AN383" s="1271"/>
      <c r="AO383" s="1271"/>
      <c r="AP383" s="1268"/>
      <c r="AQ383" s="1272"/>
      <c r="AR383" s="1270"/>
      <c r="AS383" s="1268"/>
      <c r="CA383" s="438"/>
      <c r="CB383" s="438"/>
      <c r="CO383" s="575"/>
      <c r="CP383" s="575"/>
    </row>
    <row r="384" spans="1:94" x14ac:dyDescent="0.25">
      <c r="A384" s="1280" t="s">
        <v>369</v>
      </c>
      <c r="B384" s="1281">
        <f t="shared" ref="B384:B389" si="253">SUM(C384:D384)</f>
        <v>0</v>
      </c>
      <c r="C384" s="1282">
        <f t="shared" ref="C384:D389" si="254">SUM(E384,G384,I384,K384,M384,O384,Q384,S384,U384,W384,Y384,AA384,AC384,AE384,AG384,AI384,AK384)</f>
        <v>0</v>
      </c>
      <c r="D384" s="708">
        <f t="shared" si="254"/>
        <v>0</v>
      </c>
      <c r="E384" s="1151"/>
      <c r="F384" s="1152"/>
      <c r="G384" s="1151"/>
      <c r="H384" s="1152"/>
      <c r="I384" s="1151"/>
      <c r="J384" s="1152"/>
      <c r="K384" s="1151"/>
      <c r="L384" s="1152"/>
      <c r="M384" s="1151"/>
      <c r="N384" s="1152"/>
      <c r="O384" s="1151"/>
      <c r="P384" s="1152"/>
      <c r="Q384" s="1151"/>
      <c r="R384" s="1152"/>
      <c r="S384" s="1151"/>
      <c r="T384" s="1152"/>
      <c r="U384" s="1151"/>
      <c r="V384" s="1152"/>
      <c r="W384" s="1151"/>
      <c r="X384" s="1152"/>
      <c r="Y384" s="1151"/>
      <c r="Z384" s="1152"/>
      <c r="AA384" s="1151"/>
      <c r="AB384" s="1152"/>
      <c r="AC384" s="1151"/>
      <c r="AD384" s="1152"/>
      <c r="AE384" s="1151"/>
      <c r="AF384" s="1152"/>
      <c r="AG384" s="1151"/>
      <c r="AH384" s="1152"/>
      <c r="AI384" s="1151"/>
      <c r="AJ384" s="1152"/>
      <c r="AK384" s="1151"/>
      <c r="AL384" s="1155"/>
      <c r="AM384" s="1275"/>
      <c r="AN384" s="707"/>
      <c r="AO384" s="707"/>
      <c r="AP384" s="1187"/>
      <c r="AQ384" s="1276"/>
      <c r="AR384" s="1154"/>
      <c r="AS384" s="1152"/>
      <c r="AT384" t="str">
        <f t="shared" ref="AT384:AT389" si="255">CA384&amp;CB384</f>
        <v/>
      </c>
      <c r="CA384" s="18" t="str">
        <f t="shared" si="248"/>
        <v/>
      </c>
      <c r="CB384" s="18" t="str">
        <f t="shared" si="249"/>
        <v/>
      </c>
      <c r="CO384" s="69">
        <f t="shared" si="251"/>
        <v>0</v>
      </c>
      <c r="CP384" s="69">
        <f t="shared" si="250"/>
        <v>0</v>
      </c>
    </row>
    <row r="385" spans="1:94" x14ac:dyDescent="0.25">
      <c r="A385" s="590" t="s">
        <v>370</v>
      </c>
      <c r="B385" s="591">
        <f t="shared" si="253"/>
        <v>0</v>
      </c>
      <c r="C385" s="592">
        <f t="shared" si="254"/>
        <v>0</v>
      </c>
      <c r="D385" s="212">
        <f t="shared" si="254"/>
        <v>0</v>
      </c>
      <c r="E385" s="22"/>
      <c r="F385" s="28"/>
      <c r="G385" s="22"/>
      <c r="H385" s="28"/>
      <c r="I385" s="22"/>
      <c r="J385" s="28"/>
      <c r="K385" s="22"/>
      <c r="L385" s="28"/>
      <c r="M385" s="22"/>
      <c r="N385" s="28"/>
      <c r="O385" s="22"/>
      <c r="P385" s="28"/>
      <c r="Q385" s="22"/>
      <c r="R385" s="28"/>
      <c r="S385" s="22"/>
      <c r="T385" s="28"/>
      <c r="U385" s="22"/>
      <c r="V385" s="28"/>
      <c r="W385" s="22"/>
      <c r="X385" s="28"/>
      <c r="Y385" s="22"/>
      <c r="Z385" s="28"/>
      <c r="AA385" s="22"/>
      <c r="AB385" s="28"/>
      <c r="AC385" s="22"/>
      <c r="AD385" s="28"/>
      <c r="AE385" s="22"/>
      <c r="AF385" s="28"/>
      <c r="AG385" s="22"/>
      <c r="AH385" s="28"/>
      <c r="AI385" s="22"/>
      <c r="AJ385" s="28"/>
      <c r="AK385" s="22"/>
      <c r="AL385" s="213"/>
      <c r="AM385" s="593"/>
      <c r="AN385" s="76"/>
      <c r="AO385" s="76"/>
      <c r="AP385" s="440"/>
      <c r="AQ385" s="594"/>
      <c r="AR385" s="27"/>
      <c r="AS385" s="28"/>
      <c r="AT385" t="str">
        <f t="shared" si="255"/>
        <v/>
      </c>
      <c r="CA385" s="18" t="str">
        <f t="shared" si="248"/>
        <v/>
      </c>
      <c r="CB385" s="18" t="str">
        <f t="shared" si="249"/>
        <v/>
      </c>
      <c r="CO385" s="69">
        <f t="shared" si="251"/>
        <v>0</v>
      </c>
      <c r="CP385" s="69">
        <f t="shared" si="250"/>
        <v>0</v>
      </c>
    </row>
    <row r="386" spans="1:94" x14ac:dyDescent="0.25">
      <c r="A386" s="590" t="s">
        <v>371</v>
      </c>
      <c r="B386" s="591">
        <f t="shared" si="253"/>
        <v>0</v>
      </c>
      <c r="C386" s="592">
        <f t="shared" si="254"/>
        <v>0</v>
      </c>
      <c r="D386" s="212">
        <f t="shared" si="254"/>
        <v>0</v>
      </c>
      <c r="E386" s="22"/>
      <c r="F386" s="28"/>
      <c r="G386" s="22"/>
      <c r="H386" s="28"/>
      <c r="I386" s="22"/>
      <c r="J386" s="28"/>
      <c r="K386" s="22"/>
      <c r="L386" s="28"/>
      <c r="M386" s="22"/>
      <c r="N386" s="28"/>
      <c r="O386" s="22"/>
      <c r="P386" s="28"/>
      <c r="Q386" s="22"/>
      <c r="R386" s="28"/>
      <c r="S386" s="22"/>
      <c r="T386" s="28"/>
      <c r="U386" s="22"/>
      <c r="V386" s="28"/>
      <c r="W386" s="22"/>
      <c r="X386" s="28"/>
      <c r="Y386" s="22"/>
      <c r="Z386" s="28"/>
      <c r="AA386" s="22"/>
      <c r="AB386" s="28"/>
      <c r="AC386" s="22"/>
      <c r="AD386" s="28"/>
      <c r="AE386" s="22"/>
      <c r="AF386" s="28"/>
      <c r="AG386" s="22"/>
      <c r="AH386" s="28"/>
      <c r="AI386" s="22"/>
      <c r="AJ386" s="28"/>
      <c r="AK386" s="22"/>
      <c r="AL386" s="213"/>
      <c r="AM386" s="593"/>
      <c r="AN386" s="76"/>
      <c r="AO386" s="76"/>
      <c r="AP386" s="440"/>
      <c r="AQ386" s="594"/>
      <c r="AR386" s="27"/>
      <c r="AS386" s="28"/>
      <c r="AT386" t="str">
        <f t="shared" si="255"/>
        <v/>
      </c>
      <c r="CA386" s="18" t="str">
        <f t="shared" si="248"/>
        <v/>
      </c>
      <c r="CB386" s="18" t="str">
        <f t="shared" si="249"/>
        <v/>
      </c>
      <c r="CO386" s="69">
        <f t="shared" si="251"/>
        <v>0</v>
      </c>
      <c r="CP386" s="69">
        <f t="shared" si="250"/>
        <v>0</v>
      </c>
    </row>
    <row r="387" spans="1:94" x14ac:dyDescent="0.25">
      <c r="A387" s="590" t="s">
        <v>365</v>
      </c>
      <c r="B387" s="591">
        <f t="shared" si="253"/>
        <v>0</v>
      </c>
      <c r="C387" s="592">
        <f t="shared" si="254"/>
        <v>0</v>
      </c>
      <c r="D387" s="212">
        <f t="shared" si="254"/>
        <v>0</v>
      </c>
      <c r="E387" s="22"/>
      <c r="F387" s="28"/>
      <c r="G387" s="22"/>
      <c r="H387" s="28"/>
      <c r="I387" s="22"/>
      <c r="J387" s="28"/>
      <c r="K387" s="22"/>
      <c r="L387" s="28"/>
      <c r="M387" s="22"/>
      <c r="N387" s="28"/>
      <c r="O387" s="22"/>
      <c r="P387" s="28"/>
      <c r="Q387" s="22"/>
      <c r="R387" s="28"/>
      <c r="S387" s="22"/>
      <c r="T387" s="28"/>
      <c r="U387" s="22"/>
      <c r="V387" s="28"/>
      <c r="W387" s="22"/>
      <c r="X387" s="28"/>
      <c r="Y387" s="22"/>
      <c r="Z387" s="28"/>
      <c r="AA387" s="22"/>
      <c r="AB387" s="28"/>
      <c r="AC387" s="22"/>
      <c r="AD387" s="28"/>
      <c r="AE387" s="22"/>
      <c r="AF387" s="28"/>
      <c r="AG387" s="22"/>
      <c r="AH387" s="28"/>
      <c r="AI387" s="22"/>
      <c r="AJ387" s="28"/>
      <c r="AK387" s="22"/>
      <c r="AL387" s="213"/>
      <c r="AM387" s="593"/>
      <c r="AN387" s="76"/>
      <c r="AO387" s="76"/>
      <c r="AP387" s="440"/>
      <c r="AQ387" s="594"/>
      <c r="AR387" s="27"/>
      <c r="AS387" s="28"/>
      <c r="AT387" t="str">
        <f t="shared" si="255"/>
        <v/>
      </c>
      <c r="CA387" s="18" t="str">
        <f t="shared" si="248"/>
        <v/>
      </c>
      <c r="CB387" s="18" t="str">
        <f t="shared" si="249"/>
        <v/>
      </c>
      <c r="CO387" s="69">
        <f t="shared" si="251"/>
        <v>0</v>
      </c>
      <c r="CP387" s="69">
        <f t="shared" si="250"/>
        <v>0</v>
      </c>
    </row>
    <row r="388" spans="1:94" ht="21" x14ac:dyDescent="0.25">
      <c r="A388" s="590" t="s">
        <v>372</v>
      </c>
      <c r="B388" s="591">
        <f t="shared" si="253"/>
        <v>0</v>
      </c>
      <c r="C388" s="592">
        <f t="shared" si="254"/>
        <v>0</v>
      </c>
      <c r="D388" s="212">
        <f t="shared" si="254"/>
        <v>0</v>
      </c>
      <c r="E388" s="22"/>
      <c r="F388" s="28"/>
      <c r="G388" s="22"/>
      <c r="H388" s="28"/>
      <c r="I388" s="22"/>
      <c r="J388" s="28"/>
      <c r="K388" s="22"/>
      <c r="L388" s="28"/>
      <c r="M388" s="22"/>
      <c r="N388" s="28"/>
      <c r="O388" s="22"/>
      <c r="P388" s="28"/>
      <c r="Q388" s="22"/>
      <c r="R388" s="28"/>
      <c r="S388" s="22"/>
      <c r="T388" s="28"/>
      <c r="U388" s="22"/>
      <c r="V388" s="28"/>
      <c r="W388" s="22"/>
      <c r="X388" s="28"/>
      <c r="Y388" s="22"/>
      <c r="Z388" s="28"/>
      <c r="AA388" s="22"/>
      <c r="AB388" s="28"/>
      <c r="AC388" s="22"/>
      <c r="AD388" s="28"/>
      <c r="AE388" s="22"/>
      <c r="AF388" s="28"/>
      <c r="AG388" s="22"/>
      <c r="AH388" s="28"/>
      <c r="AI388" s="22"/>
      <c r="AJ388" s="28"/>
      <c r="AK388" s="22"/>
      <c r="AL388" s="213"/>
      <c r="AM388" s="593"/>
      <c r="AN388" s="76"/>
      <c r="AO388" s="76"/>
      <c r="AP388" s="440"/>
      <c r="AQ388" s="594"/>
      <c r="AR388" s="27"/>
      <c r="AS388" s="28"/>
      <c r="AT388" t="str">
        <f t="shared" si="255"/>
        <v/>
      </c>
      <c r="CA388" s="18" t="str">
        <f t="shared" si="248"/>
        <v/>
      </c>
      <c r="CB388" s="18" t="str">
        <f t="shared" si="249"/>
        <v/>
      </c>
      <c r="CO388" s="69">
        <f t="shared" si="251"/>
        <v>0</v>
      </c>
      <c r="CP388" s="69">
        <f t="shared" si="250"/>
        <v>0</v>
      </c>
    </row>
    <row r="389" spans="1:94" x14ac:dyDescent="0.25">
      <c r="A389" s="598" t="s">
        <v>373</v>
      </c>
      <c r="B389" s="599">
        <f t="shared" si="253"/>
        <v>0</v>
      </c>
      <c r="C389" s="600">
        <f t="shared" si="254"/>
        <v>0</v>
      </c>
      <c r="D389" s="219">
        <f t="shared" si="254"/>
        <v>0</v>
      </c>
      <c r="E389" s="30"/>
      <c r="F389" s="37"/>
      <c r="G389" s="30"/>
      <c r="H389" s="37"/>
      <c r="I389" s="30"/>
      <c r="J389" s="37"/>
      <c r="K389" s="30"/>
      <c r="L389" s="37"/>
      <c r="M389" s="30"/>
      <c r="N389" s="37"/>
      <c r="O389" s="30"/>
      <c r="P389" s="37"/>
      <c r="Q389" s="30"/>
      <c r="R389" s="37"/>
      <c r="S389" s="30"/>
      <c r="T389" s="37"/>
      <c r="U389" s="30"/>
      <c r="V389" s="37"/>
      <c r="W389" s="30"/>
      <c r="X389" s="37"/>
      <c r="Y389" s="30"/>
      <c r="Z389" s="37"/>
      <c r="AA389" s="30"/>
      <c r="AB389" s="37"/>
      <c r="AC389" s="30"/>
      <c r="AD389" s="37"/>
      <c r="AE389" s="30"/>
      <c r="AF389" s="37"/>
      <c r="AG389" s="30"/>
      <c r="AH389" s="37"/>
      <c r="AI389" s="30"/>
      <c r="AJ389" s="37"/>
      <c r="AK389" s="30"/>
      <c r="AL389" s="220"/>
      <c r="AM389" s="570"/>
      <c r="AN389" s="71"/>
      <c r="AO389" s="71"/>
      <c r="AP389" s="446"/>
      <c r="AQ389" s="571"/>
      <c r="AR389" s="35"/>
      <c r="AS389" s="37"/>
      <c r="AT389" t="str">
        <f t="shared" si="255"/>
        <v/>
      </c>
      <c r="CA389" s="18" t="str">
        <f t="shared" si="248"/>
        <v/>
      </c>
      <c r="CB389" s="18" t="str">
        <f t="shared" si="249"/>
        <v/>
      </c>
      <c r="CO389" s="69">
        <f t="shared" si="251"/>
        <v>0</v>
      </c>
      <c r="CP389" s="69">
        <f t="shared" si="250"/>
        <v>0</v>
      </c>
    </row>
    <row r="390" spans="1:94" x14ac:dyDescent="0.25">
      <c r="A390" s="3601" t="s">
        <v>374</v>
      </c>
      <c r="B390" s="3602"/>
      <c r="C390" s="3602"/>
      <c r="D390" s="3602"/>
      <c r="E390" s="3602"/>
      <c r="F390" s="3602"/>
      <c r="G390" s="3602"/>
      <c r="H390" s="3602"/>
      <c r="I390" s="3602"/>
      <c r="J390" s="3602"/>
      <c r="K390" s="3602"/>
      <c r="L390" s="3602"/>
    </row>
    <row r="391" spans="1:94" ht="15" customHeight="1" x14ac:dyDescent="0.25">
      <c r="A391" s="3592" t="s">
        <v>345</v>
      </c>
      <c r="B391" s="3546" t="s">
        <v>91</v>
      </c>
      <c r="C391" s="3542" t="s">
        <v>5</v>
      </c>
      <c r="D391" s="3540"/>
      <c r="E391" s="3540"/>
      <c r="F391" s="3540"/>
      <c r="G391" s="3540"/>
      <c r="H391" s="3543"/>
      <c r="I391" s="3557" t="s">
        <v>375</v>
      </c>
      <c r="J391" s="3543"/>
      <c r="K391" s="3004" t="s">
        <v>287</v>
      </c>
      <c r="L391" s="3108" t="s">
        <v>272</v>
      </c>
      <c r="M391" s="3260" t="s">
        <v>376</v>
      </c>
      <c r="N391" s="3261"/>
      <c r="O391" s="3261"/>
      <c r="P391" s="3261"/>
      <c r="Q391" s="3261"/>
      <c r="R391" s="3262"/>
      <c r="S391" s="3603" t="s">
        <v>377</v>
      </c>
      <c r="T391" s="3603"/>
      <c r="U391" s="3604"/>
    </row>
    <row r="392" spans="1:94" ht="15" customHeight="1" x14ac:dyDescent="0.25">
      <c r="A392" s="3424"/>
      <c r="B392" s="3343"/>
      <c r="C392" s="3542" t="s">
        <v>378</v>
      </c>
      <c r="D392" s="3540"/>
      <c r="E392" s="3541"/>
      <c r="F392" s="3542" t="s">
        <v>379</v>
      </c>
      <c r="G392" s="3540"/>
      <c r="H392" s="3543"/>
      <c r="I392" s="3538" t="s">
        <v>380</v>
      </c>
      <c r="J392" s="3137" t="s">
        <v>381</v>
      </c>
      <c r="K392" s="3258"/>
      <c r="L392" s="2994"/>
      <c r="M392" s="3124" t="s">
        <v>382</v>
      </c>
      <c r="N392" s="3259" t="s">
        <v>383</v>
      </c>
      <c r="O392" s="3401" t="s">
        <v>384</v>
      </c>
      <c r="P392" s="3109" t="s">
        <v>385</v>
      </c>
      <c r="Q392" s="3266" t="s">
        <v>386</v>
      </c>
      <c r="R392" s="3259" t="s">
        <v>387</v>
      </c>
      <c r="S392" s="3258" t="s">
        <v>388</v>
      </c>
      <c r="T392" s="3258" t="s">
        <v>389</v>
      </c>
      <c r="U392" s="2994" t="s">
        <v>390</v>
      </c>
    </row>
    <row r="393" spans="1:94" x14ac:dyDescent="0.25">
      <c r="A393" s="3593"/>
      <c r="B393" s="3445"/>
      <c r="C393" s="1283" t="s">
        <v>391</v>
      </c>
      <c r="D393" s="1203" t="s">
        <v>78</v>
      </c>
      <c r="E393" s="1249" t="s">
        <v>392</v>
      </c>
      <c r="F393" s="1283" t="s">
        <v>391</v>
      </c>
      <c r="G393" s="1203" t="s">
        <v>78</v>
      </c>
      <c r="H393" s="1284" t="s">
        <v>392</v>
      </c>
      <c r="I393" s="3001"/>
      <c r="J393" s="3590"/>
      <c r="K393" s="3588"/>
      <c r="L393" s="3573"/>
      <c r="M393" s="3124"/>
      <c r="N393" s="3265"/>
      <c r="O393" s="3019"/>
      <c r="P393" s="3493"/>
      <c r="Q393" s="2983"/>
      <c r="R393" s="3027"/>
      <c r="S393" s="3588"/>
      <c r="T393" s="3588"/>
      <c r="U393" s="3573"/>
    </row>
    <row r="394" spans="1:94" ht="21" x14ac:dyDescent="0.25">
      <c r="A394" s="788" t="s">
        <v>393</v>
      </c>
      <c r="B394" s="1046">
        <f t="shared" ref="B394:B404" si="256">SUM(C394:H394)</f>
        <v>38</v>
      </c>
      <c r="C394" s="1151">
        <v>0</v>
      </c>
      <c r="D394" s="1198">
        <v>0</v>
      </c>
      <c r="E394" s="1152">
        <v>0</v>
      </c>
      <c r="F394" s="1151">
        <v>4</v>
      </c>
      <c r="G394" s="1198">
        <v>34</v>
      </c>
      <c r="H394" s="701">
        <v>0</v>
      </c>
      <c r="I394" s="1174">
        <v>38</v>
      </c>
      <c r="J394" s="1243"/>
      <c r="K394" s="1205">
        <v>0</v>
      </c>
      <c r="L394" s="1153">
        <v>1</v>
      </c>
      <c r="M394" s="604"/>
      <c r="N394" s="605"/>
      <c r="O394" s="1213"/>
      <c r="P394" s="1240"/>
      <c r="Q394" s="1271"/>
      <c r="R394" s="474"/>
      <c r="S394" s="1213"/>
      <c r="T394" s="1213"/>
      <c r="U394" s="1187"/>
      <c r="V394" t="str">
        <f>CA394&amp;CB394</f>
        <v/>
      </c>
      <c r="CA394" s="18" t="str">
        <f>IF(AND(B394&gt;0,K394="")," * No olvide digitar la variable Niños, Niñas, Adolescentes y Jóvenes SENAME. Digite Cero si no tiene.",IF(K394&gt;B394," * La variable Niños, Niñas, Adolescentes y Jóvenes SENAME No puede ser mayor al Total.",""))</f>
        <v/>
      </c>
      <c r="CB394" s="18" t="str">
        <f>IF(AND(B394&gt;0,L394="")," * No olvide digitar la variable Niños, Niñas, Adolescentes y Jóvenes Mejor Niñez. Digite Cero si no tiene.",IF(L394&gt;B394," * La variable Niños, Niñas, Adolescentes y Jóvenes Mejor Niñez No puede ser mayor al Total.",""))</f>
        <v/>
      </c>
      <c r="CO394" s="69">
        <f>IF(AND($B394&gt;0,K394=""),1,IF(K394&gt;$B394,1,0))</f>
        <v>0</v>
      </c>
      <c r="CP394" s="69">
        <f>IF(AND($B394&gt;0,L394=""),1,IF(L394&gt;$B394,1,0))</f>
        <v>0</v>
      </c>
    </row>
    <row r="395" spans="1:94" x14ac:dyDescent="0.25">
      <c r="A395" s="1285" t="s">
        <v>101</v>
      </c>
      <c r="B395" s="1286">
        <f t="shared" si="256"/>
        <v>5</v>
      </c>
      <c r="C395" s="1190">
        <f>SUM(C396:C398)</f>
        <v>0</v>
      </c>
      <c r="D395" s="1287">
        <f t="shared" ref="D395:E395" si="257">SUM(D396:D398)</f>
        <v>0</v>
      </c>
      <c r="E395" s="1287">
        <f t="shared" si="257"/>
        <v>0</v>
      </c>
      <c r="F395" s="1190">
        <f>SUM(F396:F398)</f>
        <v>1</v>
      </c>
      <c r="G395" s="1191">
        <f>SUM(G396:G398)</f>
        <v>4</v>
      </c>
      <c r="H395" s="1288">
        <f>SUM(H396:H398)</f>
        <v>0</v>
      </c>
      <c r="I395" s="298">
        <f>SUM(I396:I398)</f>
        <v>5</v>
      </c>
      <c r="J395" s="606"/>
      <c r="K395" s="1289">
        <f t="shared" ref="K395:U395" si="258">SUM(K396:K398)</f>
        <v>0</v>
      </c>
      <c r="L395" s="1290">
        <f t="shared" si="258"/>
        <v>1</v>
      </c>
      <c r="M395" s="608">
        <f t="shared" si="258"/>
        <v>0</v>
      </c>
      <c r="N395" s="1291">
        <f t="shared" si="258"/>
        <v>3</v>
      </c>
      <c r="O395" s="1190">
        <f t="shared" si="258"/>
        <v>1</v>
      </c>
      <c r="P395" s="1191">
        <f t="shared" si="258"/>
        <v>1</v>
      </c>
      <c r="Q395" s="1287">
        <f t="shared" si="258"/>
        <v>0</v>
      </c>
      <c r="R395" s="1192">
        <f t="shared" si="258"/>
        <v>0</v>
      </c>
      <c r="S395" s="1190">
        <f t="shared" si="258"/>
        <v>5</v>
      </c>
      <c r="T395" s="1287">
        <f t="shared" si="258"/>
        <v>0</v>
      </c>
      <c r="U395" s="1192">
        <f t="shared" si="258"/>
        <v>0</v>
      </c>
    </row>
    <row r="396" spans="1:94" x14ac:dyDescent="0.25">
      <c r="A396" s="1280" t="s">
        <v>394</v>
      </c>
      <c r="B396" s="1292">
        <f t="shared" si="256"/>
        <v>2</v>
      </c>
      <c r="C396" s="1151"/>
      <c r="D396" s="1198"/>
      <c r="E396" s="1152"/>
      <c r="F396" s="1151"/>
      <c r="G396" s="699">
        <v>2</v>
      </c>
      <c r="H396" s="1155"/>
      <c r="I396" s="1154">
        <v>2</v>
      </c>
      <c r="J396" s="1241"/>
      <c r="K396" s="1198">
        <v>0</v>
      </c>
      <c r="L396" s="1152">
        <v>0</v>
      </c>
      <c r="M396" s="1151"/>
      <c r="N396" s="1152">
        <v>2</v>
      </c>
      <c r="O396" s="1151"/>
      <c r="P396" s="699"/>
      <c r="Q396" s="1198"/>
      <c r="R396" s="1152"/>
      <c r="S396" s="1151">
        <v>2</v>
      </c>
      <c r="T396" s="1198"/>
      <c r="U396" s="1152"/>
      <c r="V396" t="str">
        <f t="shared" ref="V396:V404" si="259">CA396&amp;CB396</f>
        <v/>
      </c>
      <c r="CA396" s="18" t="str">
        <f>IF(AND(B396&gt;0,K396="")," * No olvide digitar la variable Niños, Niñas, Adolescentes y Jóvenes SENAME. Digite Cero si no tiene.",IF(K396&gt;B396," * La variable Niños, Niñas, Adolescentes y Jóvenes SENAME No puede ser mayor al Total.",""))</f>
        <v/>
      </c>
      <c r="CB396" s="18" t="str">
        <f>IF(AND(B396&gt;0,L396="")," * No olvide digitar la variable Niños, Niñas, Adolescentes y Jóvenes Mejor Niñez. Digite Cero si no tiene.",IF(L396&gt;B396," * La variable Niños, Niñas, Adolescentes y Jóvenes Mejor Niñez No puede ser mayor al Total.",""))</f>
        <v/>
      </c>
      <c r="CO396" s="69">
        <f t="shared" ref="CO396:CP398" si="260">IF(AND($B396&gt;0,K396=""),1,IF(K396&gt;$B396,1,0))</f>
        <v>0</v>
      </c>
      <c r="CP396" s="69">
        <f>IF(AND($B396&gt;0,L396=""),1,IF(L396&gt;$B396,1,0))</f>
        <v>0</v>
      </c>
    </row>
    <row r="397" spans="1:94" x14ac:dyDescent="0.25">
      <c r="A397" s="590" t="s">
        <v>395</v>
      </c>
      <c r="B397" s="610">
        <f t="shared" si="256"/>
        <v>2</v>
      </c>
      <c r="C397" s="22"/>
      <c r="D397" s="23"/>
      <c r="E397" s="28"/>
      <c r="F397" s="22"/>
      <c r="G397" s="23">
        <v>2</v>
      </c>
      <c r="H397" s="213"/>
      <c r="I397" s="27">
        <v>2</v>
      </c>
      <c r="J397" s="611"/>
      <c r="K397" s="23">
        <v>0</v>
      </c>
      <c r="L397" s="28">
        <v>1</v>
      </c>
      <c r="M397" s="22"/>
      <c r="N397" s="239"/>
      <c r="O397" s="22">
        <v>1</v>
      </c>
      <c r="P397" s="24">
        <v>1</v>
      </c>
      <c r="Q397" s="23"/>
      <c r="R397" s="28"/>
      <c r="S397" s="22">
        <v>2</v>
      </c>
      <c r="T397" s="23"/>
      <c r="U397" s="28"/>
      <c r="V397" t="str">
        <f t="shared" si="259"/>
        <v/>
      </c>
      <c r="CA397" s="18" t="str">
        <f t="shared" ref="CA397" si="261">IF(AND(B397&gt;0,K397="")," * No olvide digitar la variable Niños, Niñas, Adolescentes y Jóvenes SENAME. Digite Cero si no tiene.",IF(K397&gt;B397," * La variable Niños, Niñas, Adolescentes y Jóvenes SENAME No puede ser mayor al Total.",""))</f>
        <v/>
      </c>
      <c r="CB397" s="18" t="str">
        <f t="shared" ref="CB397:CB398" si="262">IF(AND(B397&gt;0,L397="")," * No olvide digitar la variable Niños, Niñas, Adolescentes y Jóvenes Mejor Niñez. Digite Cero si no tiene.",IF(L397&gt;B397," * La variable Niños, Niñas, Adolescentes y Jóvenes Mejor Niñez No puede ser mayor al Total.",""))</f>
        <v/>
      </c>
      <c r="CO397" s="69">
        <f t="shared" si="260"/>
        <v>0</v>
      </c>
      <c r="CP397" s="69">
        <f t="shared" si="260"/>
        <v>0</v>
      </c>
    </row>
    <row r="398" spans="1:94" x14ac:dyDescent="0.25">
      <c r="A398" s="590" t="s">
        <v>396</v>
      </c>
      <c r="B398" s="612">
        <f t="shared" si="256"/>
        <v>1</v>
      </c>
      <c r="C398" s="22"/>
      <c r="D398" s="23"/>
      <c r="E398" s="28"/>
      <c r="F398" s="22">
        <v>1</v>
      </c>
      <c r="G398" s="23"/>
      <c r="H398" s="213"/>
      <c r="I398" s="27">
        <v>1</v>
      </c>
      <c r="J398" s="611"/>
      <c r="K398" s="23">
        <v>0</v>
      </c>
      <c r="L398" s="28">
        <v>0</v>
      </c>
      <c r="M398" s="22"/>
      <c r="N398" s="48">
        <v>1</v>
      </c>
      <c r="O398" s="45"/>
      <c r="P398" s="102"/>
      <c r="Q398" s="47"/>
      <c r="R398" s="48"/>
      <c r="S398" s="45">
        <v>1</v>
      </c>
      <c r="T398" s="47"/>
      <c r="U398" s="48"/>
      <c r="V398" t="str">
        <f t="shared" si="259"/>
        <v/>
      </c>
      <c r="CA398" s="18" t="str">
        <f>IF(AND(B398&gt;0,K398="")," * No olvide digitar la variable Niños, Niñas, Adolescentes y Jóvenes SENAME. Digite Cero si no tiene.",IF(K398&gt;B398," * La variable Niños, Niñas, Adolescentes y Jóvenes SENAME No puede ser mayor al Total.",""))</f>
        <v/>
      </c>
      <c r="CB398" s="18" t="str">
        <f t="shared" si="262"/>
        <v/>
      </c>
      <c r="CO398" s="69">
        <f t="shared" si="260"/>
        <v>0</v>
      </c>
      <c r="CP398" s="69">
        <f>IF(AND($B398&gt;0,L398=""),1,IF(L398&gt;$B398,1,0))</f>
        <v>0</v>
      </c>
    </row>
    <row r="399" spans="1:94" x14ac:dyDescent="0.25">
      <c r="A399" s="1285" t="s">
        <v>271</v>
      </c>
      <c r="B399" s="1286">
        <f t="shared" si="256"/>
        <v>0</v>
      </c>
      <c r="C399" s="1190">
        <f>SUM(C400:C403)</f>
        <v>0</v>
      </c>
      <c r="D399" s="1287">
        <f t="shared" ref="D399:U399" si="263">SUM(D400:D403)</f>
        <v>0</v>
      </c>
      <c r="E399" s="1192">
        <f t="shared" si="263"/>
        <v>0</v>
      </c>
      <c r="F399" s="1190">
        <f t="shared" si="263"/>
        <v>0</v>
      </c>
      <c r="G399" s="1293">
        <f t="shared" si="263"/>
        <v>0</v>
      </c>
      <c r="H399" s="1288">
        <f t="shared" si="263"/>
        <v>0</v>
      </c>
      <c r="I399" s="1294">
        <f>SUM(I400:I403)</f>
        <v>0</v>
      </c>
      <c r="J399" s="1295">
        <f t="shared" si="263"/>
        <v>0</v>
      </c>
      <c r="K399" s="1287">
        <f t="shared" si="263"/>
        <v>0</v>
      </c>
      <c r="L399" s="1290">
        <f t="shared" si="263"/>
        <v>0</v>
      </c>
      <c r="M399" s="1296">
        <f t="shared" si="263"/>
        <v>0</v>
      </c>
      <c r="N399" s="616">
        <f t="shared" si="263"/>
        <v>0</v>
      </c>
      <c r="O399" s="1296">
        <f t="shared" si="263"/>
        <v>0</v>
      </c>
      <c r="P399" s="1297">
        <f t="shared" si="263"/>
        <v>0</v>
      </c>
      <c r="Q399" s="618">
        <f t="shared" si="263"/>
        <v>0</v>
      </c>
      <c r="R399" s="616">
        <f t="shared" si="263"/>
        <v>0</v>
      </c>
      <c r="S399" s="1296">
        <f t="shared" si="263"/>
        <v>0</v>
      </c>
      <c r="T399" s="618">
        <f t="shared" si="263"/>
        <v>0</v>
      </c>
      <c r="U399" s="616">
        <f t="shared" si="263"/>
        <v>0</v>
      </c>
    </row>
    <row r="400" spans="1:94" x14ac:dyDescent="0.25">
      <c r="A400" s="1280" t="s">
        <v>397</v>
      </c>
      <c r="B400" s="1292">
        <f t="shared" si="256"/>
        <v>0</v>
      </c>
      <c r="C400" s="1151"/>
      <c r="D400" s="1198"/>
      <c r="E400" s="1152"/>
      <c r="F400" s="1151"/>
      <c r="G400" s="1198"/>
      <c r="H400" s="1155"/>
      <c r="I400" s="1154"/>
      <c r="J400" s="1155"/>
      <c r="K400" s="1198"/>
      <c r="L400" s="1153"/>
      <c r="M400" s="619"/>
      <c r="N400" s="620"/>
      <c r="O400" s="619"/>
      <c r="P400" s="621"/>
      <c r="Q400" s="622"/>
      <c r="R400" s="620"/>
      <c r="S400" s="619"/>
      <c r="T400" s="622"/>
      <c r="U400" s="623"/>
      <c r="V400" t="str">
        <f t="shared" si="259"/>
        <v/>
      </c>
      <c r="CA400" s="18" t="str">
        <f t="shared" ref="CA400:CA403" si="264">IF(AND(B400&gt;0,K400="")," * No olvide digitar la variable Niños, Niñas, Adolescentes y Jóvenes SENAME. Digite Cero si no tiene.",IF(K400&gt;B400," * La variable Niños, Niñas, Adolescentes y Jóvenes SENAME No puede ser mayor al Total.",""))</f>
        <v/>
      </c>
      <c r="CB400" s="18" t="str">
        <f t="shared" ref="CB400:CB404" si="265">IF(AND(B400&gt;0,L400="")," * No olvide digitar la variable Niños, Niñas, Adolescentes y Jóvenes Mejor Niñez. Digite Cero si no tiene.",IF(L400&gt;B400," * La variable Niños, Niñas, Adolescentes y Jóvenes Mejor Niñez No puede ser mayor al Total.",""))</f>
        <v/>
      </c>
      <c r="CO400" s="69">
        <f t="shared" ref="CO400:CP404" si="266">IF(AND($B400&gt;0,K400=""),1,IF(K400&gt;$B400,1,0))</f>
        <v>0</v>
      </c>
      <c r="CP400" s="69">
        <f t="shared" si="266"/>
        <v>0</v>
      </c>
    </row>
    <row r="401" spans="1:94" x14ac:dyDescent="0.25">
      <c r="A401" s="590" t="s">
        <v>398</v>
      </c>
      <c r="B401" s="610">
        <f t="shared" si="256"/>
        <v>0</v>
      </c>
      <c r="C401" s="22"/>
      <c r="D401" s="23"/>
      <c r="E401" s="28"/>
      <c r="F401" s="22"/>
      <c r="G401" s="23"/>
      <c r="H401" s="213"/>
      <c r="I401" s="27"/>
      <c r="J401" s="213"/>
      <c r="K401" s="23"/>
      <c r="L401" s="216"/>
      <c r="M401" s="624"/>
      <c r="N401" s="625"/>
      <c r="O401" s="624"/>
      <c r="P401" s="82"/>
      <c r="Q401" s="119"/>
      <c r="R401" s="625"/>
      <c r="S401" s="624"/>
      <c r="T401" s="119"/>
      <c r="U401" s="626"/>
      <c r="V401" t="str">
        <f t="shared" si="259"/>
        <v/>
      </c>
      <c r="CA401" s="18" t="str">
        <f t="shared" si="264"/>
        <v/>
      </c>
      <c r="CB401" s="18" t="str">
        <f t="shared" si="265"/>
        <v/>
      </c>
      <c r="CO401" s="69">
        <f t="shared" si="266"/>
        <v>0</v>
      </c>
      <c r="CP401" s="69">
        <f t="shared" si="266"/>
        <v>0</v>
      </c>
    </row>
    <row r="402" spans="1:94" x14ac:dyDescent="0.25">
      <c r="A402" s="590" t="s">
        <v>399</v>
      </c>
      <c r="B402" s="612">
        <f t="shared" si="256"/>
        <v>0</v>
      </c>
      <c r="C402" s="22"/>
      <c r="D402" s="23"/>
      <c r="E402" s="28"/>
      <c r="F402" s="22"/>
      <c r="G402" s="23"/>
      <c r="H402" s="213"/>
      <c r="I402" s="27"/>
      <c r="J402" s="213"/>
      <c r="K402" s="23"/>
      <c r="L402" s="216"/>
      <c r="M402" s="624"/>
      <c r="N402" s="625"/>
      <c r="O402" s="624"/>
      <c r="P402" s="82"/>
      <c r="Q402" s="119"/>
      <c r="R402" s="625"/>
      <c r="S402" s="624"/>
      <c r="T402" s="119"/>
      <c r="U402" s="626"/>
      <c r="V402" t="str">
        <f t="shared" si="259"/>
        <v/>
      </c>
      <c r="CA402" s="18" t="str">
        <f t="shared" si="264"/>
        <v/>
      </c>
      <c r="CB402" s="18" t="str">
        <f t="shared" si="265"/>
        <v/>
      </c>
      <c r="CO402" s="69">
        <f t="shared" si="266"/>
        <v>0</v>
      </c>
      <c r="CP402" s="69">
        <f t="shared" si="266"/>
        <v>0</v>
      </c>
    </row>
    <row r="403" spans="1:94" ht="15.75" thickBot="1" x14ac:dyDescent="0.3">
      <c r="A403" s="627" t="s">
        <v>400</v>
      </c>
      <c r="B403" s="628">
        <f t="shared" si="256"/>
        <v>0</v>
      </c>
      <c r="C403" s="629"/>
      <c r="D403" s="630"/>
      <c r="E403" s="127"/>
      <c r="F403" s="629"/>
      <c r="G403" s="630"/>
      <c r="H403" s="631"/>
      <c r="I403" s="126"/>
      <c r="J403" s="631"/>
      <c r="K403" s="630"/>
      <c r="L403" s="632"/>
      <c r="M403" s="633"/>
      <c r="N403" s="634"/>
      <c r="O403" s="633"/>
      <c r="P403" s="124"/>
      <c r="Q403" s="123"/>
      <c r="R403" s="634"/>
      <c r="S403" s="633"/>
      <c r="T403" s="123"/>
      <c r="U403" s="635"/>
      <c r="V403" t="str">
        <f t="shared" si="259"/>
        <v/>
      </c>
      <c r="CA403" s="18" t="str">
        <f t="shared" si="264"/>
        <v/>
      </c>
      <c r="CB403" s="18" t="str">
        <f t="shared" si="265"/>
        <v/>
      </c>
      <c r="CO403" s="69">
        <f t="shared" si="266"/>
        <v>0</v>
      </c>
      <c r="CP403" s="69">
        <f t="shared" si="266"/>
        <v>0</v>
      </c>
    </row>
    <row r="404" spans="1:94" ht="15.75" thickTop="1" x14ac:dyDescent="0.25">
      <c r="A404" s="1048" t="s">
        <v>401</v>
      </c>
      <c r="B404" s="1049">
        <f t="shared" si="256"/>
        <v>1</v>
      </c>
      <c r="C404" s="91"/>
      <c r="D404" s="1245"/>
      <c r="E404" s="1246"/>
      <c r="F404" s="91"/>
      <c r="G404" s="1245">
        <v>1</v>
      </c>
      <c r="H404" s="1247"/>
      <c r="I404" s="95">
        <v>1</v>
      </c>
      <c r="J404" s="1247"/>
      <c r="K404" s="1245">
        <v>0</v>
      </c>
      <c r="L404" s="649">
        <v>0</v>
      </c>
      <c r="M404" s="638"/>
      <c r="N404" s="639"/>
      <c r="O404" s="638"/>
      <c r="P404" s="640"/>
      <c r="Q404" s="641"/>
      <c r="R404" s="639"/>
      <c r="S404" s="638"/>
      <c r="T404" s="641"/>
      <c r="U404" s="642"/>
      <c r="V404" t="str">
        <f t="shared" si="259"/>
        <v/>
      </c>
      <c r="CA404" s="18" t="str">
        <f>IF(AND(B404&gt;0,K404="")," * No olvide digitar la variable Niños, Niñas, Adolescentes y Jóvenes SENAME. Digite Cero si no tiene.",IF(K404&gt;B404," * La variable Niños, Niñas, Adolescentes y Jóvenes SENAME No puede ser mayor al Total.",""))</f>
        <v/>
      </c>
      <c r="CB404" s="18" t="str">
        <f t="shared" si="265"/>
        <v/>
      </c>
      <c r="CO404" s="69">
        <f t="shared" si="266"/>
        <v>0</v>
      </c>
      <c r="CP404" s="69">
        <f t="shared" si="266"/>
        <v>0</v>
      </c>
    </row>
    <row r="405" spans="1:94" x14ac:dyDescent="0.25">
      <c r="A405" s="656" t="s">
        <v>402</v>
      </c>
      <c r="B405" s="657"/>
      <c r="C405" s="140"/>
      <c r="D405" s="56"/>
    </row>
    <row r="406" spans="1:94" ht="15" customHeight="1" x14ac:dyDescent="0.25">
      <c r="A406" s="3592" t="s">
        <v>403</v>
      </c>
      <c r="B406" s="3546" t="s">
        <v>91</v>
      </c>
      <c r="C406" s="3605" t="s">
        <v>5</v>
      </c>
      <c r="D406" s="3543"/>
      <c r="E406" s="2987" t="s">
        <v>287</v>
      </c>
      <c r="F406" s="3546" t="s">
        <v>272</v>
      </c>
    </row>
    <row r="407" spans="1:94" ht="15" customHeight="1" x14ac:dyDescent="0.25">
      <c r="A407" s="3424"/>
      <c r="B407" s="3343"/>
      <c r="C407" s="3553" t="s">
        <v>378</v>
      </c>
      <c r="D407" s="3137" t="s">
        <v>379</v>
      </c>
      <c r="E407" s="2994"/>
      <c r="F407" s="3343"/>
    </row>
    <row r="408" spans="1:94" x14ac:dyDescent="0.25">
      <c r="A408" s="3424"/>
      <c r="B408" s="3445"/>
      <c r="C408" s="3019"/>
      <c r="D408" s="3590"/>
      <c r="E408" s="3573"/>
      <c r="F408" s="3445"/>
    </row>
    <row r="409" spans="1:94" x14ac:dyDescent="0.25">
      <c r="A409" s="1280" t="s">
        <v>404</v>
      </c>
      <c r="B409" s="1292">
        <f>SUM(C409:D409)</f>
        <v>33</v>
      </c>
      <c r="C409" s="1151">
        <v>0</v>
      </c>
      <c r="D409" s="1155">
        <v>33</v>
      </c>
      <c r="E409" s="1198">
        <v>0</v>
      </c>
      <c r="F409" s="1298">
        <v>1</v>
      </c>
      <c r="G409" t="str">
        <f>CA409&amp;CB409</f>
        <v/>
      </c>
      <c r="CA409" s="18" t="str">
        <f>IF(AND(B409&gt;0,E409="")," * No olvide digitar la variable Niños, Niñas, Adolescentes y Jóvenes SENAME. Digite Cero si no tiene.",IF(E409&gt;B409," * La variable Niños, Niñas, Adolescentes y Jóvenes SENAME No puede ser mayor al Total.",""))</f>
        <v/>
      </c>
      <c r="CB409" s="18" t="str">
        <f>IF(AND(B409&gt;0,F409="")," * No olvide digitar la variable Niños, Niñas, Adolescentes y Jóvenes Mejor Niñez. Digite Cero si no tiene.",IF(F409&gt;B409," * La variable Niños, Niñas, Adolescentes y Jóvenes Mejor Niñez No puede ser mayor al Total.",""))</f>
        <v/>
      </c>
      <c r="CO409" s="69">
        <f>IF(AND($B409&gt;0,E409=""),1,IF(E409&gt;$B409,1,0))</f>
        <v>0</v>
      </c>
      <c r="CP409" s="69">
        <f>IF(AND($B409&gt;0,F409=""),1,IF(F409&gt;$B409,1,0))</f>
        <v>0</v>
      </c>
    </row>
    <row r="410" spans="1:94" x14ac:dyDescent="0.25">
      <c r="A410" s="590" t="s">
        <v>405</v>
      </c>
      <c r="B410" s="610">
        <f>SUM(C410:D410)</f>
        <v>34</v>
      </c>
      <c r="C410" s="22">
        <v>0</v>
      </c>
      <c r="D410" s="213">
        <v>34</v>
      </c>
      <c r="E410" s="23">
        <v>0</v>
      </c>
      <c r="F410" s="215">
        <v>0</v>
      </c>
      <c r="G410" t="str">
        <f t="shared" ref="G410" si="267">CA410&amp;CB410</f>
        <v/>
      </c>
      <c r="CA410" s="18" t="str">
        <f t="shared" ref="CA410:CA411" si="268">IF(AND(B410&gt;0,E410="")," * No olvide digitar la variable Niños, Niñas, Adolescentes y Jóvenes SENAME. Digite Cero si no tiene.",IF(E410&gt;B410," * La variable Niños, Niñas, Adolescentes y Jóvenes SENAME No puede ser mayor al Total.",""))</f>
        <v/>
      </c>
      <c r="CB410" s="18" t="str">
        <f t="shared" ref="CB410:CB411" si="269">IF(AND(B410&gt;0,F410="")," * No olvide digitar la variable Niños, Niñas, Adolescentes y Jóvenes Mejor Niñez. Digite Cero si no tiene.",IF(F410&gt;B410," * La variable Niños, Niñas, Adolescentes y Jóvenes Mejor Niñez No puede ser mayor al Total.",""))</f>
        <v/>
      </c>
      <c r="CO410" s="69">
        <f t="shared" ref="CO410:CP411" si="270">IF(AND($B410&gt;0,E410=""),1,IF(E410&gt;$B410,1,0))</f>
        <v>0</v>
      </c>
      <c r="CP410" s="69">
        <f t="shared" si="270"/>
        <v>0</v>
      </c>
    </row>
    <row r="411" spans="1:94" x14ac:dyDescent="0.25">
      <c r="A411" s="1048" t="s">
        <v>406</v>
      </c>
      <c r="B411" s="644">
        <f>SUM(C411:D411)</f>
        <v>2</v>
      </c>
      <c r="C411" s="30">
        <v>0</v>
      </c>
      <c r="D411" s="220">
        <v>2</v>
      </c>
      <c r="E411" s="31">
        <v>0</v>
      </c>
      <c r="F411" s="222">
        <v>0</v>
      </c>
      <c r="G411" t="str">
        <f>CA411&amp;CB411</f>
        <v/>
      </c>
      <c r="CA411" s="18" t="str">
        <f t="shared" si="268"/>
        <v/>
      </c>
      <c r="CB411" s="18" t="str">
        <f t="shared" si="269"/>
        <v/>
      </c>
      <c r="CO411" s="69">
        <f t="shared" si="270"/>
        <v>0</v>
      </c>
      <c r="CP411" s="69">
        <f t="shared" si="270"/>
        <v>0</v>
      </c>
    </row>
    <row r="437" spans="1:2" x14ac:dyDescent="0.25">
      <c r="A437" s="645">
        <f>SUM(C11:C14,C18:D31,C36:C51,C55:C59,C63:C83,B86,C89,C95:E98,C103:E106,C112:E114,C119:E128,C133:E141,C146:E150,C154:E163,C167:E176,C180:E187,C193:E241,C245:E293,C298:E301,C306:E324,C329:E339,C344:E346,B351:D352,C357:E366,B372:D373,B375:D376,B378:D382,B384:D389,B394:B404,B409:B411)</f>
        <v>502</v>
      </c>
      <c r="B437" s="646">
        <f>SUM(CO11:CY411)</f>
        <v>0</v>
      </c>
    </row>
  </sheetData>
  <mergeCells count="583">
    <mergeCell ref="A406:A408"/>
    <mergeCell ref="B406:B408"/>
    <mergeCell ref="C406:D406"/>
    <mergeCell ref="E406:E408"/>
    <mergeCell ref="F406:F408"/>
    <mergeCell ref="C407:C408"/>
    <mergeCell ref="D407:D408"/>
    <mergeCell ref="P392:P393"/>
    <mergeCell ref="Q392:Q393"/>
    <mergeCell ref="A390:L390"/>
    <mergeCell ref="A391:A393"/>
    <mergeCell ref="B391:B393"/>
    <mergeCell ref="C391:H391"/>
    <mergeCell ref="I391:J391"/>
    <mergeCell ref="K391:K393"/>
    <mergeCell ref="AA369:AB369"/>
    <mergeCell ref="AC369:AD369"/>
    <mergeCell ref="AE369:AF369"/>
    <mergeCell ref="R392:R393"/>
    <mergeCell ref="S392:S393"/>
    <mergeCell ref="T392:T393"/>
    <mergeCell ref="U392:U393"/>
    <mergeCell ref="L391:L393"/>
    <mergeCell ref="M391:R391"/>
    <mergeCell ref="S391:U391"/>
    <mergeCell ref="C392:E392"/>
    <mergeCell ref="F392:H392"/>
    <mergeCell ref="I392:I393"/>
    <mergeCell ref="J392:J393"/>
    <mergeCell ref="M392:M393"/>
    <mergeCell ref="N392:N393"/>
    <mergeCell ref="O392:O393"/>
    <mergeCell ref="AQ368:AQ370"/>
    <mergeCell ref="AR368:AR370"/>
    <mergeCell ref="AS368:AS370"/>
    <mergeCell ref="E369:F369"/>
    <mergeCell ref="G369:H369"/>
    <mergeCell ref="I369:J369"/>
    <mergeCell ref="K369:L369"/>
    <mergeCell ref="M369:N369"/>
    <mergeCell ref="O369:P369"/>
    <mergeCell ref="Q369:R369"/>
    <mergeCell ref="AM369:AM370"/>
    <mergeCell ref="AN369:AN370"/>
    <mergeCell ref="AO369:AO370"/>
    <mergeCell ref="AP369:AP370"/>
    <mergeCell ref="AG369:AH369"/>
    <mergeCell ref="AI369:AJ369"/>
    <mergeCell ref="AK369:AL369"/>
    <mergeCell ref="A360:A362"/>
    <mergeCell ref="A363:A366"/>
    <mergeCell ref="A368:A370"/>
    <mergeCell ref="B368:D369"/>
    <mergeCell ref="E368:AL368"/>
    <mergeCell ref="AM368:AP368"/>
    <mergeCell ref="S369:T369"/>
    <mergeCell ref="U369:V369"/>
    <mergeCell ref="W369:X369"/>
    <mergeCell ref="Y369:Z369"/>
    <mergeCell ref="AD355:AE355"/>
    <mergeCell ref="AF355:AG355"/>
    <mergeCell ref="AJ355:AJ356"/>
    <mergeCell ref="AK355:AK356"/>
    <mergeCell ref="AL355:AL356"/>
    <mergeCell ref="A357:A359"/>
    <mergeCell ref="AJ354:AL354"/>
    <mergeCell ref="AM354:AM356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A354:A356"/>
    <mergeCell ref="B354:B356"/>
    <mergeCell ref="C354:E355"/>
    <mergeCell ref="F354:AG354"/>
    <mergeCell ref="AH354:AH356"/>
    <mergeCell ref="AI354:AI356"/>
    <mergeCell ref="V355:W355"/>
    <mergeCell ref="X355:Y355"/>
    <mergeCell ref="Z355:AA355"/>
    <mergeCell ref="AB355:AC355"/>
    <mergeCell ref="R348:R350"/>
    <mergeCell ref="S348:S350"/>
    <mergeCell ref="T348:U349"/>
    <mergeCell ref="E349:F349"/>
    <mergeCell ref="G349:H349"/>
    <mergeCell ref="I349:J349"/>
    <mergeCell ref="K349:L349"/>
    <mergeCell ref="M349:N349"/>
    <mergeCell ref="A348:A350"/>
    <mergeCell ref="B348:D349"/>
    <mergeCell ref="E348:M348"/>
    <mergeCell ref="O348:O350"/>
    <mergeCell ref="P348:P350"/>
    <mergeCell ref="Q348:Q350"/>
    <mergeCell ref="AB342:AC342"/>
    <mergeCell ref="AD342:AE342"/>
    <mergeCell ref="AF342:AG342"/>
    <mergeCell ref="A344:B344"/>
    <mergeCell ref="A345:B345"/>
    <mergeCell ref="A346:B346"/>
    <mergeCell ref="AH341:AI342"/>
    <mergeCell ref="AJ341:AJ343"/>
    <mergeCell ref="AK341:AK343"/>
    <mergeCell ref="F342:G342"/>
    <mergeCell ref="H342:I342"/>
    <mergeCell ref="J342:K342"/>
    <mergeCell ref="L342:M342"/>
    <mergeCell ref="N342:O342"/>
    <mergeCell ref="P342:Q342"/>
    <mergeCell ref="R342:S342"/>
    <mergeCell ref="A333:B333"/>
    <mergeCell ref="A334:B334"/>
    <mergeCell ref="A335:A339"/>
    <mergeCell ref="A341:B343"/>
    <mergeCell ref="C341:E342"/>
    <mergeCell ref="F341:AG341"/>
    <mergeCell ref="T342:U342"/>
    <mergeCell ref="V342:W342"/>
    <mergeCell ref="X342:Y342"/>
    <mergeCell ref="Z342:AA342"/>
    <mergeCell ref="A329:A330"/>
    <mergeCell ref="A331:B331"/>
    <mergeCell ref="A332:B332"/>
    <mergeCell ref="Z327:AA327"/>
    <mergeCell ref="AB327:AC327"/>
    <mergeCell ref="AD327:AE327"/>
    <mergeCell ref="AF327:AG327"/>
    <mergeCell ref="AH327:AI327"/>
    <mergeCell ref="AJ327:AK327"/>
    <mergeCell ref="A326:B328"/>
    <mergeCell ref="C326:E327"/>
    <mergeCell ref="AU326:AU328"/>
    <mergeCell ref="AV326:AV328"/>
    <mergeCell ref="AW326:AW328"/>
    <mergeCell ref="F327:G327"/>
    <mergeCell ref="H327:I327"/>
    <mergeCell ref="J327:K327"/>
    <mergeCell ref="L327:M327"/>
    <mergeCell ref="N327:O327"/>
    <mergeCell ref="P327:Q327"/>
    <mergeCell ref="AL327:AM327"/>
    <mergeCell ref="AN327:AO327"/>
    <mergeCell ref="AP327:AQ327"/>
    <mergeCell ref="F326:AQ326"/>
    <mergeCell ref="AR326:AS327"/>
    <mergeCell ref="R327:S327"/>
    <mergeCell ref="T327:U327"/>
    <mergeCell ref="V327:W327"/>
    <mergeCell ref="X327:Y327"/>
    <mergeCell ref="AT326:AT328"/>
    <mergeCell ref="A306:B306"/>
    <mergeCell ref="X304:Y304"/>
    <mergeCell ref="Z304:AA304"/>
    <mergeCell ref="AB304:AC304"/>
    <mergeCell ref="AD304:AE304"/>
    <mergeCell ref="AF304:AG304"/>
    <mergeCell ref="AH304:AI304"/>
    <mergeCell ref="A307:A315"/>
    <mergeCell ref="A316:A324"/>
    <mergeCell ref="AQ303:AR304"/>
    <mergeCell ref="AS303:AS305"/>
    <mergeCell ref="AT303:AT305"/>
    <mergeCell ref="AU303:AU305"/>
    <mergeCell ref="AV303:AV305"/>
    <mergeCell ref="F304:G304"/>
    <mergeCell ref="H304:I304"/>
    <mergeCell ref="J304:K304"/>
    <mergeCell ref="L304:M304"/>
    <mergeCell ref="N304:O304"/>
    <mergeCell ref="AJ304:AK304"/>
    <mergeCell ref="AL304:AM304"/>
    <mergeCell ref="AN304:AN305"/>
    <mergeCell ref="AO304:AO305"/>
    <mergeCell ref="AP304:AP305"/>
    <mergeCell ref="A298:A299"/>
    <mergeCell ref="A300:A301"/>
    <mergeCell ref="A303:B305"/>
    <mergeCell ref="C303:E304"/>
    <mergeCell ref="F303:AM303"/>
    <mergeCell ref="AN303:AP303"/>
    <mergeCell ref="P304:Q304"/>
    <mergeCell ref="R304:S304"/>
    <mergeCell ref="T304:U304"/>
    <mergeCell ref="V304:W304"/>
    <mergeCell ref="C295:E296"/>
    <mergeCell ref="F295:AK295"/>
    <mergeCell ref="AL295:AL297"/>
    <mergeCell ref="AM295:AM297"/>
    <mergeCell ref="AN295:AN297"/>
    <mergeCell ref="AO295:AO297"/>
    <mergeCell ref="F296:G296"/>
    <mergeCell ref="H296:I296"/>
    <mergeCell ref="J296:K296"/>
    <mergeCell ref="L296:M296"/>
    <mergeCell ref="Z296:AA296"/>
    <mergeCell ref="AB296:AC296"/>
    <mergeCell ref="AD296:AE296"/>
    <mergeCell ref="AF296:AG296"/>
    <mergeCell ref="AH296:AI296"/>
    <mergeCell ref="AJ296:AK296"/>
    <mergeCell ref="N296:O296"/>
    <mergeCell ref="P296:Q296"/>
    <mergeCell ref="R296:S296"/>
    <mergeCell ref="T296:U296"/>
    <mergeCell ref="V296:W296"/>
    <mergeCell ref="X296:Y296"/>
    <mergeCell ref="A286:B286"/>
    <mergeCell ref="A287:A291"/>
    <mergeCell ref="A292:B292"/>
    <mergeCell ref="A293:B293"/>
    <mergeCell ref="A295:A297"/>
    <mergeCell ref="B295:B297"/>
    <mergeCell ref="A274:A278"/>
    <mergeCell ref="A279:A281"/>
    <mergeCell ref="A282:B282"/>
    <mergeCell ref="A283:B283"/>
    <mergeCell ref="A284:B284"/>
    <mergeCell ref="A285:B285"/>
    <mergeCell ref="A251:A252"/>
    <mergeCell ref="A253:B253"/>
    <mergeCell ref="A254:A255"/>
    <mergeCell ref="A257:A264"/>
    <mergeCell ref="A265:A269"/>
    <mergeCell ref="A270:A273"/>
    <mergeCell ref="AW243:AW244"/>
    <mergeCell ref="AX243:AX244"/>
    <mergeCell ref="A245:B245"/>
    <mergeCell ref="A246:B246"/>
    <mergeCell ref="A247:A248"/>
    <mergeCell ref="A249:A250"/>
    <mergeCell ref="AN243:AP243"/>
    <mergeCell ref="AQ243:AQ244"/>
    <mergeCell ref="AR243:AR244"/>
    <mergeCell ref="AS243:AT243"/>
    <mergeCell ref="AU243:AU244"/>
    <mergeCell ref="AV243:AV244"/>
    <mergeCell ref="AB243:AC243"/>
    <mergeCell ref="AD243:AE243"/>
    <mergeCell ref="AF243:AG243"/>
    <mergeCell ref="AH243:AI243"/>
    <mergeCell ref="AJ243:AK243"/>
    <mergeCell ref="AL243:AM243"/>
    <mergeCell ref="P243:Q243"/>
    <mergeCell ref="R243:S243"/>
    <mergeCell ref="T243:U243"/>
    <mergeCell ref="V243:W243"/>
    <mergeCell ref="X243:Y243"/>
    <mergeCell ref="Z243:AA243"/>
    <mergeCell ref="C243:E243"/>
    <mergeCell ref="F243:G243"/>
    <mergeCell ref="H243:I243"/>
    <mergeCell ref="J243:K243"/>
    <mergeCell ref="L243:M243"/>
    <mergeCell ref="N243:O243"/>
    <mergeCell ref="A233:B233"/>
    <mergeCell ref="A234:B234"/>
    <mergeCell ref="A235:A239"/>
    <mergeCell ref="A240:B240"/>
    <mergeCell ref="A241:B241"/>
    <mergeCell ref="A243:B244"/>
    <mergeCell ref="A218:A221"/>
    <mergeCell ref="A222:A226"/>
    <mergeCell ref="A227:A229"/>
    <mergeCell ref="A230:B230"/>
    <mergeCell ref="A231:B231"/>
    <mergeCell ref="A232:B232"/>
    <mergeCell ref="A197:A198"/>
    <mergeCell ref="A199:A200"/>
    <mergeCell ref="A201:B201"/>
    <mergeCell ref="A202:A203"/>
    <mergeCell ref="A205:A212"/>
    <mergeCell ref="A213:A217"/>
    <mergeCell ref="AT191:AU191"/>
    <mergeCell ref="AV191:AW191"/>
    <mergeCell ref="AX191:AX192"/>
    <mergeCell ref="A193:B193"/>
    <mergeCell ref="A194:B194"/>
    <mergeCell ref="A195:A196"/>
    <mergeCell ref="AL191:AM191"/>
    <mergeCell ref="AN191:AN192"/>
    <mergeCell ref="AO191:AO192"/>
    <mergeCell ref="AP191:AQ191"/>
    <mergeCell ref="AR191:AR192"/>
    <mergeCell ref="AS191:AS192"/>
    <mergeCell ref="Z191:AA191"/>
    <mergeCell ref="AB191:AC191"/>
    <mergeCell ref="AD191:AE191"/>
    <mergeCell ref="AF191:AG191"/>
    <mergeCell ref="AH191:AI191"/>
    <mergeCell ref="AJ191:AK191"/>
    <mergeCell ref="P191:Q191"/>
    <mergeCell ref="R191:S191"/>
    <mergeCell ref="T191:U191"/>
    <mergeCell ref="V191:W191"/>
    <mergeCell ref="X191:Y191"/>
    <mergeCell ref="P178:P179"/>
    <mergeCell ref="Q178:Q179"/>
    <mergeCell ref="A180:A183"/>
    <mergeCell ref="A184:A187"/>
    <mergeCell ref="A191:B192"/>
    <mergeCell ref="C191:E191"/>
    <mergeCell ref="F191:G191"/>
    <mergeCell ref="H191:I191"/>
    <mergeCell ref="J191:K191"/>
    <mergeCell ref="L191:M191"/>
    <mergeCell ref="C178:E178"/>
    <mergeCell ref="F178:G178"/>
    <mergeCell ref="H178:I178"/>
    <mergeCell ref="J178:K178"/>
    <mergeCell ref="L178:M178"/>
    <mergeCell ref="N178:O178"/>
    <mergeCell ref="A170:B170"/>
    <mergeCell ref="A171:A174"/>
    <mergeCell ref="A175:B175"/>
    <mergeCell ref="A176:B176"/>
    <mergeCell ref="A178:B179"/>
    <mergeCell ref="H165:I165"/>
    <mergeCell ref="J165:K165"/>
    <mergeCell ref="L165:M165"/>
    <mergeCell ref="N191:O191"/>
    <mergeCell ref="Q165:Q166"/>
    <mergeCell ref="R165:R166"/>
    <mergeCell ref="A158:A161"/>
    <mergeCell ref="A162:B162"/>
    <mergeCell ref="A163:B163"/>
    <mergeCell ref="A165:B166"/>
    <mergeCell ref="C165:E165"/>
    <mergeCell ref="F165:G165"/>
    <mergeCell ref="A167:A169"/>
    <mergeCell ref="A154:A156"/>
    <mergeCell ref="A157:B157"/>
    <mergeCell ref="A148:A149"/>
    <mergeCell ref="A150:B150"/>
    <mergeCell ref="A152:B153"/>
    <mergeCell ref="C152:E152"/>
    <mergeCell ref="F152:G152"/>
    <mergeCell ref="H152:I152"/>
    <mergeCell ref="N165:P165"/>
    <mergeCell ref="A146:B146"/>
    <mergeCell ref="A147:B147"/>
    <mergeCell ref="Z144:AA144"/>
    <mergeCell ref="AB144:AC144"/>
    <mergeCell ref="AD144:AE144"/>
    <mergeCell ref="AF144:AG144"/>
    <mergeCell ref="AH144:AI144"/>
    <mergeCell ref="AJ144:AK144"/>
    <mergeCell ref="J152:K152"/>
    <mergeCell ref="L152:M152"/>
    <mergeCell ref="N152:N153"/>
    <mergeCell ref="O152:O153"/>
    <mergeCell ref="AN143:AP143"/>
    <mergeCell ref="AQ143:AQ145"/>
    <mergeCell ref="AR143:AR145"/>
    <mergeCell ref="F144:G144"/>
    <mergeCell ref="H144:I144"/>
    <mergeCell ref="J144:K144"/>
    <mergeCell ref="L144:M144"/>
    <mergeCell ref="N144:O144"/>
    <mergeCell ref="P144:Q144"/>
    <mergeCell ref="R144:S144"/>
    <mergeCell ref="AL144:AM144"/>
    <mergeCell ref="AN144:AN145"/>
    <mergeCell ref="AO144:AO145"/>
    <mergeCell ref="AP144:AP145"/>
    <mergeCell ref="A133:B133"/>
    <mergeCell ref="A134:A141"/>
    <mergeCell ref="A143:B145"/>
    <mergeCell ref="C143:E144"/>
    <mergeCell ref="F143:AM143"/>
    <mergeCell ref="T144:U144"/>
    <mergeCell ref="V144:W144"/>
    <mergeCell ref="X144:Y144"/>
    <mergeCell ref="Z131:AA131"/>
    <mergeCell ref="AB131:AC131"/>
    <mergeCell ref="AD131:AE131"/>
    <mergeCell ref="AF131:AG131"/>
    <mergeCell ref="AH131:AH132"/>
    <mergeCell ref="AI131:AI132"/>
    <mergeCell ref="AH130:AK130"/>
    <mergeCell ref="AL130:AL132"/>
    <mergeCell ref="AM130:AM132"/>
    <mergeCell ref="F131:G131"/>
    <mergeCell ref="H131:I131"/>
    <mergeCell ref="J131:K131"/>
    <mergeCell ref="L131:M131"/>
    <mergeCell ref="N131:O131"/>
    <mergeCell ref="P131:Q131"/>
    <mergeCell ref="R131:S131"/>
    <mergeCell ref="AJ131:AJ132"/>
    <mergeCell ref="AK131:AK132"/>
    <mergeCell ref="A119:B119"/>
    <mergeCell ref="A120:A127"/>
    <mergeCell ref="A128:B128"/>
    <mergeCell ref="A130:B132"/>
    <mergeCell ref="C130:E131"/>
    <mergeCell ref="F130:AG130"/>
    <mergeCell ref="T131:U131"/>
    <mergeCell ref="V131:W131"/>
    <mergeCell ref="X131:Y131"/>
    <mergeCell ref="F116:AG116"/>
    <mergeCell ref="AH116:AH118"/>
    <mergeCell ref="AI116:AI118"/>
    <mergeCell ref="F117:G117"/>
    <mergeCell ref="H117:I117"/>
    <mergeCell ref="J117:K117"/>
    <mergeCell ref="L117:M117"/>
    <mergeCell ref="N117:O117"/>
    <mergeCell ref="P117:Q117"/>
    <mergeCell ref="R117:S117"/>
    <mergeCell ref="AF117:AG117"/>
    <mergeCell ref="T117:U117"/>
    <mergeCell ref="V117:W117"/>
    <mergeCell ref="X117:Y117"/>
    <mergeCell ref="Z117:AA117"/>
    <mergeCell ref="AB117:AC117"/>
    <mergeCell ref="AD117:AE117"/>
    <mergeCell ref="A111:B111"/>
    <mergeCell ref="A112:B112"/>
    <mergeCell ref="A113:B113"/>
    <mergeCell ref="A114:B114"/>
    <mergeCell ref="A116:B118"/>
    <mergeCell ref="C116:E117"/>
    <mergeCell ref="A106:B106"/>
    <mergeCell ref="A108:B110"/>
    <mergeCell ref="C108:E109"/>
    <mergeCell ref="F108:M108"/>
    <mergeCell ref="F109:G109"/>
    <mergeCell ref="H109:I109"/>
    <mergeCell ref="J109:K109"/>
    <mergeCell ref="L109:M109"/>
    <mergeCell ref="AB101:AC101"/>
    <mergeCell ref="AD101:AG101"/>
    <mergeCell ref="AH101:AI101"/>
    <mergeCell ref="A103:B103"/>
    <mergeCell ref="A104:B104"/>
    <mergeCell ref="A105:B105"/>
    <mergeCell ref="A100:B102"/>
    <mergeCell ref="C100:E101"/>
    <mergeCell ref="AJ100:AJ102"/>
    <mergeCell ref="AK100:AK102"/>
    <mergeCell ref="AL100:AL102"/>
    <mergeCell ref="F101:G101"/>
    <mergeCell ref="H101:I101"/>
    <mergeCell ref="J101:K101"/>
    <mergeCell ref="L101:M101"/>
    <mergeCell ref="N101:O101"/>
    <mergeCell ref="P101:Q101"/>
    <mergeCell ref="R101:S101"/>
    <mergeCell ref="F100:Q100"/>
    <mergeCell ref="R100:W100"/>
    <mergeCell ref="X100:AC100"/>
    <mergeCell ref="AD100:AI100"/>
    <mergeCell ref="T101:U101"/>
    <mergeCell ref="V101:W101"/>
    <mergeCell ref="X101:Y101"/>
    <mergeCell ref="Z101:AA101"/>
    <mergeCell ref="A95:B95"/>
    <mergeCell ref="A96:B96"/>
    <mergeCell ref="A97:B97"/>
    <mergeCell ref="A98:B98"/>
    <mergeCell ref="Z93:AA93"/>
    <mergeCell ref="AB93:AC93"/>
    <mergeCell ref="AD93:AE93"/>
    <mergeCell ref="AF93:AG93"/>
    <mergeCell ref="AH93:AI93"/>
    <mergeCell ref="N93:O93"/>
    <mergeCell ref="P93:Q93"/>
    <mergeCell ref="R93:S93"/>
    <mergeCell ref="T93:U93"/>
    <mergeCell ref="V93:W93"/>
    <mergeCell ref="X93:Y93"/>
    <mergeCell ref="A91:B94"/>
    <mergeCell ref="C91:E93"/>
    <mergeCell ref="AW91:AW94"/>
    <mergeCell ref="F92:Q92"/>
    <mergeCell ref="R92:W92"/>
    <mergeCell ref="X92:AC92"/>
    <mergeCell ref="AD92:AO92"/>
    <mergeCell ref="AP92:AP94"/>
    <mergeCell ref="AQ92:AQ94"/>
    <mergeCell ref="AR92:AR94"/>
    <mergeCell ref="AS92:AS94"/>
    <mergeCell ref="AT92:AT94"/>
    <mergeCell ref="F91:AC91"/>
    <mergeCell ref="AD91:AT91"/>
    <mergeCell ref="AU91:AU94"/>
    <mergeCell ref="AV91:AV94"/>
    <mergeCell ref="F93:G93"/>
    <mergeCell ref="H93:I93"/>
    <mergeCell ref="J93:K93"/>
    <mergeCell ref="L93:M93"/>
    <mergeCell ref="AL93:AM93"/>
    <mergeCell ref="AN93:AO93"/>
    <mergeCell ref="AJ93:AK93"/>
    <mergeCell ref="A78:B78"/>
    <mergeCell ref="A79:A80"/>
    <mergeCell ref="A81:A82"/>
    <mergeCell ref="A83:B83"/>
    <mergeCell ref="A88:B88"/>
    <mergeCell ref="A89:B89"/>
    <mergeCell ref="A64:B64"/>
    <mergeCell ref="A65:B65"/>
    <mergeCell ref="A66:A72"/>
    <mergeCell ref="A73:A74"/>
    <mergeCell ref="A75:A76"/>
    <mergeCell ref="A77:B77"/>
    <mergeCell ref="A61:B62"/>
    <mergeCell ref="C61:C62"/>
    <mergeCell ref="D61:P61"/>
    <mergeCell ref="Q61:Q62"/>
    <mergeCell ref="R61:R62"/>
    <mergeCell ref="A63:B63"/>
    <mergeCell ref="S53:T53"/>
    <mergeCell ref="U53:W53"/>
    <mergeCell ref="X53:X54"/>
    <mergeCell ref="A55:A56"/>
    <mergeCell ref="A57:A58"/>
    <mergeCell ref="A59:B59"/>
    <mergeCell ref="A51:B51"/>
    <mergeCell ref="A53:B54"/>
    <mergeCell ref="C53:C54"/>
    <mergeCell ref="D53:P53"/>
    <mergeCell ref="Q53:Q54"/>
    <mergeCell ref="R53:R54"/>
    <mergeCell ref="A37:B37"/>
    <mergeCell ref="A38:A44"/>
    <mergeCell ref="A45:A46"/>
    <mergeCell ref="A47:A48"/>
    <mergeCell ref="A49:B49"/>
    <mergeCell ref="A50:B50"/>
    <mergeCell ref="V33:V34"/>
    <mergeCell ref="W33:W34"/>
    <mergeCell ref="X33:Z33"/>
    <mergeCell ref="AA33:AA34"/>
    <mergeCell ref="A35:B35"/>
    <mergeCell ref="A36:B36"/>
    <mergeCell ref="C33:C34"/>
    <mergeCell ref="D33:P33"/>
    <mergeCell ref="Q33:Q34"/>
    <mergeCell ref="R33:R34"/>
    <mergeCell ref="S33:S34"/>
    <mergeCell ref="T33:U33"/>
    <mergeCell ref="A27:B27"/>
    <mergeCell ref="A28:B28"/>
    <mergeCell ref="A29:B29"/>
    <mergeCell ref="A30:B30"/>
    <mergeCell ref="A31:B31"/>
    <mergeCell ref="A33:B34"/>
    <mergeCell ref="A21:B21"/>
    <mergeCell ref="A22:B22"/>
    <mergeCell ref="A23:B23"/>
    <mergeCell ref="A24:B24"/>
    <mergeCell ref="A25:B25"/>
    <mergeCell ref="A26:B26"/>
    <mergeCell ref="D16:D17"/>
    <mergeCell ref="E16:E17"/>
    <mergeCell ref="F16:F17"/>
    <mergeCell ref="A18:B18"/>
    <mergeCell ref="A19:B19"/>
    <mergeCell ref="A20:B20"/>
    <mergeCell ref="A11:B11"/>
    <mergeCell ref="A12:B12"/>
    <mergeCell ref="A13:B13"/>
    <mergeCell ref="A14:B14"/>
    <mergeCell ref="A16:B17"/>
    <mergeCell ref="C16:C17"/>
    <mergeCell ref="Q9:Q10"/>
    <mergeCell ref="R9:R10"/>
    <mergeCell ref="S9:T9"/>
    <mergeCell ref="U9:U10"/>
    <mergeCell ref="V9:V10"/>
    <mergeCell ref="W9:X9"/>
    <mergeCell ref="A6:P6"/>
    <mergeCell ref="A9:B10"/>
    <mergeCell ref="C9:C10"/>
    <mergeCell ref="D9:N9"/>
    <mergeCell ref="O9:O10"/>
    <mergeCell ref="P9:P10"/>
  </mergeCells>
  <dataValidations count="12">
    <dataValidation type="whole" allowBlank="1" showInputMessage="1" showErrorMessage="1" sqref="C394:U394 C396:U398 C400:U404 C409:F411" xr:uid="{00000000-0002-0000-0200-000000000000}">
      <formula1>0</formula1>
      <formula2>9.99999999999999E+34</formula2>
    </dataValidation>
    <dataValidation type="whole" allowBlank="1" showInputMessage="1" showErrorMessage="1" sqref="F195:AX241 F329:AW339" xr:uid="{00000000-0002-0000-0200-000001000000}">
      <formula1>0</formula1>
      <formula2>9.99999999999999E+37</formula2>
    </dataValidation>
    <dataValidation type="whole" allowBlank="1" showInputMessage="1" showErrorMessage="1" sqref="F95:AW98" xr:uid="{00000000-0002-0000-0200-000002000000}">
      <formula1>0</formula1>
      <formula2>9.99999999999999E+39</formula2>
    </dataValidation>
    <dataValidation type="whole" allowBlank="1" showInputMessage="1" showErrorMessage="1" sqref="D64:R83" xr:uid="{00000000-0002-0000-0200-000003000000}">
      <formula1>0</formula1>
      <formula2>9.99999999999999E+28</formula2>
    </dataValidation>
    <dataValidation type="whole" allowBlank="1" showInputMessage="1" showErrorMessage="1" sqref="D36:M51 O36:AA51 N36 N38:N51" xr:uid="{00000000-0002-0000-0200-000004000000}">
      <formula1>0</formula1>
      <formula2>9.99999999999999E+32</formula2>
    </dataValidation>
    <dataValidation type="whole" operator="equal" allowBlank="1" showInputMessage="1" showErrorMessage="1" error="Valor no Permitido" sqref="B371:AS371 B374:AS374 B377:AS377 B383:AS383 J395" xr:uid="{00000000-0002-0000-0200-000005000000}">
      <formula1>0</formula1>
    </dataValidation>
    <dataValidation type="whole" operator="equal" allowBlank="1" showInputMessage="1" showErrorMessage="1" sqref="C246:AX246 D208 D329 C194:AX194 N37" xr:uid="{00000000-0002-0000-0200-000006000000}">
      <formula1>0</formula1>
    </dataValidation>
    <dataValidation type="whole" operator="greaterThanOrEqual" allowBlank="1" showInputMessage="1" showErrorMessage="1" error="Valor no Permitido" sqref="C399:U399 B384:AS389 B372:AS373 B375:AS376 B378:AS382 K395:U395 B395:B402 C395:I395 B409:B411" xr:uid="{00000000-0002-0000-0200-000007000000}">
      <formula1>0</formula1>
    </dataValidation>
    <dataValidation allowBlank="1" showInputMessage="1" showErrorMessage="1" errorTitle="Error de ingreso" error="Debe ingresar sólo números enteros positivos." sqref="AA33:AA34 X33 X53:X54 U53" xr:uid="{00000000-0002-0000-0200-000008000000}"/>
    <dataValidation type="whole" allowBlank="1" showInputMessage="1" showErrorMessage="1" sqref="F307:AV324 F180:Q182 F184:Q187" xr:uid="{00000000-0002-0000-0200-000009000000}">
      <formula1>0</formula1>
      <formula2>9.99999999999999E+38</formula2>
    </dataValidation>
    <dataValidation type="whole" allowBlank="1" showInputMessage="1" showErrorMessage="1" sqref="E351:U352 F247:AX293" xr:uid="{00000000-0002-0000-0200-00000A000000}">
      <formula1>0</formula1>
      <formula2>9.99999999999999E+35</formula2>
    </dataValidation>
    <dataValidation type="whole" operator="greaterThanOrEqual" allowBlank="1" showInputMessage="1" showErrorMessage="1" sqref="F344:AK346 C18:F31 F357:AM366 D11:X14 B86:D86 F133:AM141 F119:AI128 F111:M114 F154:O156 F158:O161 F146:AR150 D89:E89 F167:R169 F298:AO301 F245:AX245 D55:X59 F193:AX193 D52:U52 F171:R174 F103:AL106" xr:uid="{00000000-0002-0000-0200-00000B000000}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Z437"/>
  <sheetViews>
    <sheetView topLeftCell="A211" workbookViewId="0">
      <selection activeCell="A230" sqref="A230:B230"/>
    </sheetView>
  </sheetViews>
  <sheetFormatPr baseColWidth="10" defaultColWidth="11.42578125" defaultRowHeight="15" x14ac:dyDescent="0.25"/>
  <cols>
    <col min="1" max="1" width="41.7109375" customWidth="1"/>
    <col min="2" max="2" width="37.42578125" customWidth="1"/>
    <col min="3" max="3" width="12.140625" customWidth="1"/>
    <col min="14" max="14" width="12.7109375" customWidth="1"/>
    <col min="15" max="15" width="13.7109375" customWidth="1"/>
    <col min="16" max="16" width="15.85546875" customWidth="1"/>
    <col min="17" max="17" width="12.5703125" customWidth="1"/>
    <col min="18" max="18" width="12.85546875" customWidth="1"/>
    <col min="20" max="20" width="11.85546875" customWidth="1"/>
    <col min="21" max="21" width="11.5703125" customWidth="1"/>
    <col min="22" max="22" width="12.28515625" customWidth="1"/>
    <col min="23" max="23" width="13.140625" customWidth="1"/>
    <col min="24" max="24" width="13.5703125" customWidth="1"/>
    <col min="35" max="35" width="10.7109375" customWidth="1"/>
    <col min="36" max="36" width="11.5703125" customWidth="1"/>
    <col min="37" max="37" width="10.42578125" customWidth="1"/>
    <col min="39" max="39" width="12.28515625" customWidth="1"/>
    <col min="40" max="40" width="12.5703125" customWidth="1"/>
    <col min="41" max="41" width="13.7109375" customWidth="1"/>
    <col min="42" max="42" width="12.5703125" customWidth="1"/>
    <col min="46" max="46" width="11.140625" customWidth="1"/>
    <col min="49" max="50" width="12.5703125" customWidth="1"/>
    <col min="66" max="67" width="11.42578125" customWidth="1"/>
    <col min="76" max="77" width="0" hidden="1" customWidth="1"/>
    <col min="78" max="104" width="11.42578125" hidden="1" customWidth="1"/>
  </cols>
  <sheetData>
    <row r="1" spans="1:102" x14ac:dyDescent="0.25">
      <c r="A1" s="1" t="s">
        <v>0</v>
      </c>
    </row>
    <row r="2" spans="1:102" x14ac:dyDescent="0.25">
      <c r="A2" s="1" t="str">
        <f>CONCATENATE("COMUNA: ",[4]NOMBRE!B2," (",[4]NOMBRE!C2,[4]NOMBRE!D2,[4]NOMBRE!E2,[4]NOMBRE!F2,[4]NOMBRE!G2,")")</f>
        <v>COMUNA: LINARES (07401)</v>
      </c>
    </row>
    <row r="3" spans="1:102" x14ac:dyDescent="0.25">
      <c r="A3" s="1" t="str">
        <f>CONCATENATE("ESTABLECIMIENTO/ESTRATEGIA: ", [4]NOMBRE!B3," (",[4]NOMBRE!C3,[4]NOMBRE!D3,[4]NOMBRE!E3,[4]NOMBRE!F3,[4]NOMBRE!G3,[4]NOMBRE!H3,")")</f>
        <v>ESTABLECIMIENTO/ESTRATEGIA: HOSPITAL PRESIDENTE CARLOS IBAÑEZ DEL CAMPO (116108)</v>
      </c>
    </row>
    <row r="4" spans="1:102" x14ac:dyDescent="0.25">
      <c r="A4" s="1" t="str">
        <f>CONCATENATE("MES: ",[4]NOMBRE!B6," (",[4]NOMBRE!C6,[4]NOMBRE!D6,")")</f>
        <v>MES: MARZO (03)</v>
      </c>
    </row>
    <row r="5" spans="1:102" x14ac:dyDescent="0.25">
      <c r="A5" s="1" t="str">
        <f>CONCATENATE("AÑO: ",[4]NOMBRE!B7)</f>
        <v>AÑO: 2025</v>
      </c>
    </row>
    <row r="6" spans="1:102" ht="15" customHeight="1" x14ac:dyDescent="0.25">
      <c r="A6" s="2991" t="s">
        <v>1</v>
      </c>
      <c r="B6" s="2991"/>
      <c r="C6" s="2991"/>
      <c r="D6" s="2991"/>
      <c r="E6" s="2991"/>
      <c r="F6" s="2991"/>
      <c r="G6" s="2991"/>
      <c r="H6" s="2991"/>
      <c r="I6" s="2991"/>
      <c r="J6" s="2991"/>
      <c r="K6" s="2991"/>
      <c r="L6" s="2991"/>
      <c r="M6" s="2991"/>
      <c r="N6" s="2991"/>
      <c r="O6" s="2991"/>
      <c r="P6" s="2991"/>
    </row>
    <row r="8" spans="1:102" x14ac:dyDescent="0.25">
      <c r="A8" s="2" t="s">
        <v>2</v>
      </c>
    </row>
    <row r="9" spans="1:102" ht="15" customHeight="1" x14ac:dyDescent="0.25">
      <c r="A9" s="3609" t="s">
        <v>3</v>
      </c>
      <c r="B9" s="2987"/>
      <c r="C9" s="3610" t="s">
        <v>4</v>
      </c>
      <c r="D9" s="3612" t="s">
        <v>5</v>
      </c>
      <c r="E9" s="3613"/>
      <c r="F9" s="3613"/>
      <c r="G9" s="3613"/>
      <c r="H9" s="3613"/>
      <c r="I9" s="3613"/>
      <c r="J9" s="3613"/>
      <c r="K9" s="3613"/>
      <c r="L9" s="3613"/>
      <c r="M9" s="3613"/>
      <c r="N9" s="3614"/>
      <c r="O9" s="3615" t="s">
        <v>6</v>
      </c>
      <c r="P9" s="3606" t="s">
        <v>7</v>
      </c>
      <c r="Q9" s="3606" t="s">
        <v>8</v>
      </c>
      <c r="R9" s="3607" t="s">
        <v>9</v>
      </c>
      <c r="S9" s="2986" t="s">
        <v>10</v>
      </c>
      <c r="T9" s="2986"/>
      <c r="U9" s="3606" t="s">
        <v>11</v>
      </c>
      <c r="V9" s="2987" t="s">
        <v>12</v>
      </c>
      <c r="W9" s="3605" t="s">
        <v>13</v>
      </c>
      <c r="X9" s="3608"/>
    </row>
    <row r="10" spans="1:102" ht="21" x14ac:dyDescent="0.25">
      <c r="A10" s="3273"/>
      <c r="B10" s="2994"/>
      <c r="C10" s="3611"/>
      <c r="D10" s="1283" t="s">
        <v>14</v>
      </c>
      <c r="E10" s="725" t="s">
        <v>15</v>
      </c>
      <c r="F10" s="1170" t="s">
        <v>16</v>
      </c>
      <c r="G10" s="1170" t="s">
        <v>17</v>
      </c>
      <c r="H10" s="1170" t="s">
        <v>18</v>
      </c>
      <c r="I10" s="1170" t="s">
        <v>19</v>
      </c>
      <c r="J10" s="1170" t="s">
        <v>20</v>
      </c>
      <c r="K10" s="1170" t="s">
        <v>21</v>
      </c>
      <c r="L10" s="1170" t="s">
        <v>22</v>
      </c>
      <c r="M10" s="1170" t="s">
        <v>23</v>
      </c>
      <c r="N10" s="1165" t="s">
        <v>24</v>
      </c>
      <c r="O10" s="3001"/>
      <c r="P10" s="2983"/>
      <c r="Q10" s="2983"/>
      <c r="R10" s="2985"/>
      <c r="S10" s="7" t="s">
        <v>25</v>
      </c>
      <c r="T10" s="7" t="s">
        <v>26</v>
      </c>
      <c r="U10" s="2983"/>
      <c r="V10" s="3573"/>
      <c r="W10" s="1283" t="s">
        <v>27</v>
      </c>
      <c r="X10" s="1249" t="s">
        <v>28</v>
      </c>
    </row>
    <row r="11" spans="1:102" x14ac:dyDescent="0.25">
      <c r="A11" s="3619" t="s">
        <v>29</v>
      </c>
      <c r="B11" s="3619"/>
      <c r="C11" s="1302">
        <f>SUM(D11:N11)</f>
        <v>0</v>
      </c>
      <c r="D11" s="1151"/>
      <c r="E11" s="1198"/>
      <c r="F11" s="699"/>
      <c r="G11" s="699"/>
      <c r="H11" s="699"/>
      <c r="I11" s="699"/>
      <c r="J11" s="699"/>
      <c r="K11" s="699"/>
      <c r="L11" s="699"/>
      <c r="M11" s="804"/>
      <c r="N11" s="701"/>
      <c r="O11" s="1154"/>
      <c r="P11" s="699"/>
      <c r="Q11" s="699"/>
      <c r="R11" s="16"/>
      <c r="S11" s="16"/>
      <c r="T11" s="16"/>
      <c r="U11" s="16"/>
      <c r="V11" s="1152"/>
      <c r="W11" s="1151"/>
      <c r="X11" s="1152"/>
      <c r="Y11" t="str">
        <f>CA11&amp;CB11&amp;CC11&amp;CD11&amp;CE11&amp;CF11&amp;CG11&amp;CH11&amp;CI11&amp;CJ11</f>
        <v/>
      </c>
      <c r="CA11" s="18" t="str">
        <f>IF(AND($C11&gt;0,O11="")," * No olvide digitar la variable Víctima de Violencia de Género. Digite Cero si no tiene.",IF(O11&gt;$C11," * La variable Víctima de Violencia de Género No puede ser mayor al Total.",""))</f>
        <v/>
      </c>
      <c r="CB11" s="18" t="str">
        <f>IF(AND(C11&gt;0,P11=""),"  * No olvide digitar la variable Ingresos por Traslados. Digite Cero si no tiene.",IF(P11&gt;C11,"  * La variable Ingresos por Traslados No puede ser mayor al Total.",""))</f>
        <v/>
      </c>
      <c r="CC11" s="18" t="str">
        <f>IF(AND($C11&gt;0,Q11="")," * No olvide digitar la variable Ingresos con Control Precoz Extrasistema. Digite Cero si no tiene.",IF(Q11&gt;$C11," * La variable Ingresos con Control Precoz Extrasistema No puede ser mayor al Total.",""))</f>
        <v/>
      </c>
      <c r="CD11" s="18" t="str">
        <f>IF(AND($C11&gt;0,R11="")," * No olvide digitar la variable Derivación por IVE causal 3 &lt;14 años. Digite Cero si no tiene.",IF(R11&gt;$C11," * La variable Derivación por IVE causal 3 &lt;14 años No puede ser mayor al Total.",""))</f>
        <v/>
      </c>
      <c r="CE11" s="18" t="str">
        <f>IF(AND($C11&gt;0,S11=""),"  * No olvide digitar la variable Trans masculino. Digite Cero si no tiene.",IF(S11&gt;$C11,"  * La variable Trans masculino No puede ser mayor al Total.",""))</f>
        <v/>
      </c>
      <c r="CF11" s="18" t="str">
        <f>IF(AND($C11&gt;0,T11=""),"  * No olvide digitar la variable No binarie. Digite Cero si no tiene.",IF(T11&gt;$C11," * La variable No binarie No puede ser mayor al Total.",""))</f>
        <v/>
      </c>
      <c r="CG11" s="18" t="str">
        <f>IF(AND($C11&gt;0,U11="")," * No olvide digitar la variable Personas con discapacidad. Digite Cero si no tiene.",IF(U11&gt;$C11," *La variable Personas con discapacidad No puede ser mayor al Total.",""))</f>
        <v/>
      </c>
      <c r="CH11" s="18" t="str">
        <f>IF(AND($C11&gt;0,V11="")," * No olvide digitar la variable Pueblos Originarios. Digite Cero si no tiene.",IF(V11&gt;$C11," *La variable Pueblos Originarios No puede ser mayor al Total.",""))</f>
        <v/>
      </c>
      <c r="CI11" s="18" t="str">
        <f>IF(AND($D11+E11+F11&gt;0,W11="")," * No olvide digitar la variable Migrantes Menor de 20 años. Digite Cero si no tiene.",IF(W11&gt;$D11+E11+F11," * La variable Migrantes Menor de 20 años No puede ser mayor a la suma del grupo Migrantes Menor de 20 años.",""))</f>
        <v/>
      </c>
      <c r="CJ11" s="18" t="str">
        <f>IF(AND($H11+I11+J11+K11+L11+M11+N11&gt;0,X11="")," * No olvide digitar la variable Migrantes 20 y más años. Digite Cero si no tiene.",IF(H11+I11+J11+K11+L11+M11+N11&lt;$X11," * La variable Migrantes 20 y más años No puede ser mayor a la suma del grupo Migrantes 20 y más años.",""))</f>
        <v/>
      </c>
      <c r="CO11" s="19">
        <f t="shared" ref="CO11:CQ14" si="0">IF(AND($C11&gt;0,O11=""),1,IF(O11&gt;$C11,1,0))</f>
        <v>0</v>
      </c>
      <c r="CP11" s="19">
        <f t="shared" si="0"/>
        <v>0</v>
      </c>
      <c r="CQ11" s="19">
        <f t="shared" si="0"/>
        <v>0</v>
      </c>
      <c r="CR11" s="20">
        <f>IF(R11&gt;$E11+D11,1,0)</f>
        <v>0</v>
      </c>
      <c r="CS11" s="19">
        <f t="shared" ref="CS11:CV14" si="1">IF(AND($C11&gt;0,S11=""),1,IF(S11&gt;$C11,1,0))</f>
        <v>0</v>
      </c>
      <c r="CT11" s="19">
        <f t="shared" si="1"/>
        <v>0</v>
      </c>
      <c r="CU11" s="19">
        <f t="shared" si="1"/>
        <v>0</v>
      </c>
      <c r="CV11" s="19">
        <f t="shared" si="1"/>
        <v>0</v>
      </c>
      <c r="CW11" s="19">
        <f>IF(AND(D11+E11+F11&gt;0,W11=""),1,IF(W11&gt;D11+E11+F11,1,0))</f>
        <v>0</v>
      </c>
      <c r="CX11" s="19">
        <f>IF(AND($H11+I11+J11+K11+L11+M11+N1&gt;0,X11=""),1,IF(H11+I11+J11+K11+L11+M11+N11&lt;X11,1,0))</f>
        <v>0</v>
      </c>
    </row>
    <row r="12" spans="1:102" x14ac:dyDescent="0.25">
      <c r="A12" s="3013" t="s">
        <v>30</v>
      </c>
      <c r="B12" s="3013"/>
      <c r="C12" s="21">
        <f t="shared" ref="C12:C14" si="2">SUM(D12:N12)</f>
        <v>0</v>
      </c>
      <c r="D12" s="22"/>
      <c r="E12" s="23"/>
      <c r="F12" s="24"/>
      <c r="G12" s="24"/>
      <c r="H12" s="24"/>
      <c r="I12" s="24"/>
      <c r="J12" s="24"/>
      <c r="K12" s="24"/>
      <c r="L12" s="24"/>
      <c r="M12" s="25"/>
      <c r="N12" s="26"/>
      <c r="O12" s="27"/>
      <c r="P12" s="24"/>
      <c r="Q12" s="24"/>
      <c r="R12" s="16"/>
      <c r="S12" s="16"/>
      <c r="T12" s="16"/>
      <c r="U12" s="16"/>
      <c r="V12" s="28"/>
      <c r="W12" s="22"/>
      <c r="X12" s="28"/>
      <c r="Y12" t="str">
        <f t="shared" ref="Y12:Y14" si="3">CA12&amp;CB12&amp;CC12&amp;CD12&amp;CE12&amp;CF12&amp;CG12&amp;CH12&amp;CI12&amp;CJ12</f>
        <v/>
      </c>
      <c r="CA12" s="18" t="str">
        <f t="shared" ref="CA12:CA14" si="4">IF(AND($C12&gt;0,O12="")," * No olvide digitar la variable Víctima de Violencia de Género. Digite Cero si no tiene.",IF(O12&gt;$C12," * La variable Víctima de Violencia de Género No puede ser mayor al Total.",""))</f>
        <v/>
      </c>
      <c r="CB12" s="18" t="str">
        <f t="shared" ref="CB12:CB14" si="5">IF(AND(C12&gt;0,P12=""),"  * No olvide digitar la variable Ingresos por Traslados. Digite Cero si no tiene.",IF(P12&gt;C12,"  * La variable Ingresos por Traslados No puede ser mayor al Total.",""))</f>
        <v/>
      </c>
      <c r="CC12" s="18" t="str">
        <f t="shared" ref="CC12:CC14" si="6">IF(AND($C12&gt;0,Q12="")," * No olvide digitar la variable Ingresos con Control Precoz Extrasistema. Digite Cero si no tiene.",IF(Q12&gt;$C12," * La variable Ingresos con Control Precoz Extrasistema No puede ser mayor al Total.",""))</f>
        <v/>
      </c>
      <c r="CD12" s="18" t="str">
        <f t="shared" ref="CD12:CD14" si="7">IF(AND($C12&gt;0,R12="")," * No olvide digitar la variable Derivación por IVE causal 3 &lt;14 años. Digite Cero si no tiene.",IF(R12&gt;$C12," * La variable Derivación por IVE causal 3 &lt;14 años No puede ser mayor al Total.",""))</f>
        <v/>
      </c>
      <c r="CE12" s="18" t="str">
        <f t="shared" ref="CE12:CE14" si="8">IF(AND($C12&gt;0,S12=""),"  * No olvide digitar la variable Trans masculino. Digite Cero si no tiene.",IF(S12&gt;$C12,"  * La variable Trans masculino No puede ser mayor al Total.",""))</f>
        <v/>
      </c>
      <c r="CF12" s="18" t="str">
        <f t="shared" ref="CF12:CF14" si="9">IF(AND($C12&gt;0,T12=""),"  * No olvide digitar la variable No binarie. Digite Cero si no tiene.",IF(T12&gt;$C12," * La variable No binarie No puede ser mayor al Total.",""))</f>
        <v/>
      </c>
      <c r="CG12" s="18" t="str">
        <f t="shared" ref="CG12:CG14" si="10">IF(AND($C12&gt;0,U12="")," * No olvide digitar la variable Personas con discapacidad. Digite Cero si no tiene.",IF(U12&gt;$C12," *La variable Personas con discapacidad No puede ser mayor al Total.",""))</f>
        <v/>
      </c>
      <c r="CH12" s="18" t="str">
        <f t="shared" ref="CH12:CH14" si="11">IF(AND($C12&gt;0,V12="")," * No olvide digitar la variable Pueblos Originarios. Digite Cero si no tiene.",IF(V12&gt;$C12," *La variable Pueblos Originarios No puede ser mayor al Total.",""))</f>
        <v/>
      </c>
      <c r="CI12" s="18" t="str">
        <f t="shared" ref="CI12:CI14" si="12">IF(AND($D12+E12+F12&gt;0,W12="")," * No olvide digitar la variable Migrantes Menor de 20 años. Digite Cero si no tiene.",IF(W12&gt;$D12+E12+F12," * La variable Migrantes Menor de 20 años No puede ser mayor a la suma del grupo Migrantes Menor de 20 años.",""))</f>
        <v/>
      </c>
      <c r="CJ12" s="18" t="str">
        <f t="shared" ref="CJ12:CJ14" si="13">IF(AND($H12+I12+J12+K12+L12+M12+N12&gt;0,X12="")," * No olvide digitar la variable Migrantes 20 y más años. Digite Cero si no tiene.",IF(H12+I12+J12+K12+L12+M12+N12&lt;$X12," * La variable Migrantes 20 y más años No puede ser mayor a la suma del grupo Migrantes 20 y más años.",""))</f>
        <v/>
      </c>
      <c r="CO12" s="19">
        <f t="shared" si="0"/>
        <v>0</v>
      </c>
      <c r="CP12" s="19">
        <f t="shared" si="0"/>
        <v>0</v>
      </c>
      <c r="CQ12" s="19">
        <f t="shared" si="0"/>
        <v>0</v>
      </c>
      <c r="CR12" s="20">
        <f>IF(R12&gt;$E12+D12,1,0)</f>
        <v>0</v>
      </c>
      <c r="CS12" s="19">
        <f t="shared" si="1"/>
        <v>0</v>
      </c>
      <c r="CT12" s="19">
        <f t="shared" si="1"/>
        <v>0</v>
      </c>
      <c r="CU12" s="19">
        <f t="shared" si="1"/>
        <v>0</v>
      </c>
      <c r="CV12" s="19">
        <f t="shared" si="1"/>
        <v>0</v>
      </c>
      <c r="CW12" s="19">
        <f>IF(AND(D12+E12+F12&gt;0,W12=""),1,IF(W12&gt;D12+E12+F12,1,0))</f>
        <v>0</v>
      </c>
      <c r="CX12" s="19">
        <f>IF(AND($H12+I12+J12+K12+L12+M12+N2&gt;0,X12=""),1,IF(H12+I12+J12+K12+L12+M12+N12&lt;X12,1,0))</f>
        <v>0</v>
      </c>
    </row>
    <row r="13" spans="1:102" x14ac:dyDescent="0.25">
      <c r="A13" s="3014" t="s">
        <v>31</v>
      </c>
      <c r="B13" s="3015"/>
      <c r="C13" s="21">
        <f>SUM(D13:N13)</f>
        <v>0</v>
      </c>
      <c r="D13" s="22"/>
      <c r="E13" s="23"/>
      <c r="F13" s="24"/>
      <c r="G13" s="24"/>
      <c r="H13" s="24"/>
      <c r="I13" s="24"/>
      <c r="J13" s="24"/>
      <c r="K13" s="24"/>
      <c r="L13" s="24"/>
      <c r="M13" s="25"/>
      <c r="N13" s="26"/>
      <c r="O13" s="27"/>
      <c r="P13" s="24"/>
      <c r="Q13" s="24"/>
      <c r="R13" s="16"/>
      <c r="S13" s="16"/>
      <c r="T13" s="16"/>
      <c r="U13" s="16"/>
      <c r="V13" s="28"/>
      <c r="W13" s="22"/>
      <c r="X13" s="28"/>
      <c r="Y13" t="str">
        <f t="shared" si="3"/>
        <v/>
      </c>
      <c r="CA13" s="18" t="str">
        <f t="shared" si="4"/>
        <v/>
      </c>
      <c r="CB13" s="18" t="str">
        <f t="shared" si="5"/>
        <v/>
      </c>
      <c r="CC13" s="18" t="str">
        <f t="shared" si="6"/>
        <v/>
      </c>
      <c r="CD13" s="18" t="str">
        <f t="shared" si="7"/>
        <v/>
      </c>
      <c r="CE13" s="18" t="str">
        <f t="shared" si="8"/>
        <v/>
      </c>
      <c r="CF13" s="18" t="str">
        <f t="shared" si="9"/>
        <v/>
      </c>
      <c r="CG13" s="18" t="str">
        <f t="shared" si="10"/>
        <v/>
      </c>
      <c r="CH13" s="18" t="str">
        <f t="shared" si="11"/>
        <v/>
      </c>
      <c r="CI13" s="18" t="str">
        <f t="shared" si="12"/>
        <v/>
      </c>
      <c r="CJ13" s="18" t="str">
        <f t="shared" si="13"/>
        <v/>
      </c>
      <c r="CO13" s="19">
        <f t="shared" si="0"/>
        <v>0</v>
      </c>
      <c r="CP13" s="19">
        <f t="shared" si="0"/>
        <v>0</v>
      </c>
      <c r="CQ13" s="19">
        <f t="shared" si="0"/>
        <v>0</v>
      </c>
      <c r="CR13" s="20">
        <f>IF(R13&gt;$E13+D13,1,0)</f>
        <v>0</v>
      </c>
      <c r="CS13" s="19">
        <f t="shared" si="1"/>
        <v>0</v>
      </c>
      <c r="CT13" s="19">
        <f t="shared" si="1"/>
        <v>0</v>
      </c>
      <c r="CU13" s="19">
        <f t="shared" si="1"/>
        <v>0</v>
      </c>
      <c r="CV13" s="19">
        <f t="shared" si="1"/>
        <v>0</v>
      </c>
      <c r="CW13" s="19">
        <f>IF(AND(D13+E13+F13&gt;0,W13=""),1,IF(W13&gt;D13+E13+F13,1,0))</f>
        <v>0</v>
      </c>
      <c r="CX13" s="19">
        <f>IF(AND($H13+I13+J13+K13+L13+M13+N3&gt;0,X13=""),1,IF(H13+I13+J13+K13+L13+M13+N13&lt;X13,1,0))</f>
        <v>0</v>
      </c>
    </row>
    <row r="14" spans="1:102" x14ac:dyDescent="0.25">
      <c r="A14" s="3016" t="s">
        <v>32</v>
      </c>
      <c r="B14" s="3017"/>
      <c r="C14" s="29">
        <f t="shared" si="2"/>
        <v>0</v>
      </c>
      <c r="D14" s="30"/>
      <c r="E14" s="31"/>
      <c r="F14" s="32"/>
      <c r="G14" s="32"/>
      <c r="H14" s="32"/>
      <c r="I14" s="32"/>
      <c r="J14" s="32"/>
      <c r="K14" s="32"/>
      <c r="L14" s="32"/>
      <c r="M14" s="33"/>
      <c r="N14" s="34"/>
      <c r="O14" s="35"/>
      <c r="P14" s="32"/>
      <c r="Q14" s="32"/>
      <c r="R14" s="36"/>
      <c r="S14" s="36"/>
      <c r="T14" s="36"/>
      <c r="U14" s="36"/>
      <c r="V14" s="37"/>
      <c r="W14" s="30"/>
      <c r="X14" s="37"/>
      <c r="Y14" t="str">
        <f t="shared" si="3"/>
        <v/>
      </c>
      <c r="CA14" s="18" t="str">
        <f t="shared" si="4"/>
        <v/>
      </c>
      <c r="CB14" s="18" t="str">
        <f t="shared" si="5"/>
        <v/>
      </c>
      <c r="CC14" s="18" t="str">
        <f t="shared" si="6"/>
        <v/>
      </c>
      <c r="CD14" s="18" t="str">
        <f t="shared" si="7"/>
        <v/>
      </c>
      <c r="CE14" s="18" t="str">
        <f t="shared" si="8"/>
        <v/>
      </c>
      <c r="CF14" s="18" t="str">
        <f t="shared" si="9"/>
        <v/>
      </c>
      <c r="CG14" s="18" t="str">
        <f t="shared" si="10"/>
        <v/>
      </c>
      <c r="CH14" s="18" t="str">
        <f t="shared" si="11"/>
        <v/>
      </c>
      <c r="CI14" s="18" t="str">
        <f t="shared" si="12"/>
        <v/>
      </c>
      <c r="CJ14" s="18" t="str">
        <f t="shared" si="13"/>
        <v/>
      </c>
      <c r="CO14" s="19">
        <f t="shared" si="0"/>
        <v>0</v>
      </c>
      <c r="CP14" s="19">
        <f t="shared" si="0"/>
        <v>0</v>
      </c>
      <c r="CQ14" s="19">
        <f t="shared" si="0"/>
        <v>0</v>
      </c>
      <c r="CR14" s="20">
        <f>IF(R14&gt;$E14+D14,1,0)</f>
        <v>0</v>
      </c>
      <c r="CS14" s="19">
        <f t="shared" si="1"/>
        <v>0</v>
      </c>
      <c r="CT14" s="19">
        <f t="shared" si="1"/>
        <v>0</v>
      </c>
      <c r="CU14" s="19">
        <f t="shared" si="1"/>
        <v>0</v>
      </c>
      <c r="CV14" s="19">
        <f t="shared" si="1"/>
        <v>0</v>
      </c>
      <c r="CW14" s="19">
        <f>IF(AND(D14+E14+F14&gt;0,W14=""),1,IF(W14&gt;D14+E14+F14,1,0))</f>
        <v>0</v>
      </c>
      <c r="CX14" s="19">
        <f>IF(AND($H14+I14+J14+K14+L14+M14+N4&gt;0,X14=""),1,IF(H14+I14+J14+K14+L14+M14+N14&lt;X14,1,0))</f>
        <v>0</v>
      </c>
    </row>
    <row r="15" spans="1:102" x14ac:dyDescent="0.25">
      <c r="A15" s="38" t="s">
        <v>33</v>
      </c>
      <c r="B15" s="39"/>
      <c r="C15" s="39"/>
      <c r="D15" s="39"/>
      <c r="E15" s="39"/>
      <c r="F15" s="39"/>
      <c r="G15" s="39"/>
      <c r="H15" s="39"/>
      <c r="I15" s="39"/>
      <c r="J15" s="39"/>
      <c r="CN15" s="40"/>
      <c r="CO15" s="40"/>
      <c r="CP15" s="40"/>
      <c r="CQ15" s="40"/>
      <c r="CR15" s="40"/>
      <c r="CS15" s="40"/>
      <c r="CT15" s="40"/>
      <c r="CU15" s="40"/>
      <c r="CV15" s="40"/>
      <c r="CW15" s="40"/>
    </row>
    <row r="16" spans="1:102" ht="15" customHeight="1" x14ac:dyDescent="0.25">
      <c r="A16" s="3609" t="s">
        <v>34</v>
      </c>
      <c r="B16" s="2987"/>
      <c r="C16" s="3620" t="s">
        <v>35</v>
      </c>
      <c r="D16" s="3616" t="s">
        <v>36</v>
      </c>
      <c r="E16" s="3004" t="s">
        <v>12</v>
      </c>
      <c r="F16" s="2987" t="s">
        <v>13</v>
      </c>
      <c r="CN16" s="40"/>
      <c r="CO16" s="40"/>
      <c r="CP16" s="40"/>
      <c r="CQ16" s="40"/>
      <c r="CR16" s="40"/>
      <c r="CS16" s="40"/>
      <c r="CT16" s="40"/>
      <c r="CU16" s="40"/>
      <c r="CV16" s="40"/>
      <c r="CW16" s="40"/>
    </row>
    <row r="17" spans="1:101" x14ac:dyDescent="0.25">
      <c r="A17" s="3273"/>
      <c r="B17" s="2994"/>
      <c r="C17" s="3019"/>
      <c r="D17" s="3003"/>
      <c r="E17" s="3588"/>
      <c r="F17" s="3573"/>
      <c r="CN17" s="40"/>
      <c r="CO17" s="40"/>
      <c r="CP17" s="40"/>
      <c r="CQ17" s="40"/>
      <c r="CR17" s="40"/>
      <c r="CS17" s="40"/>
      <c r="CT17" s="40"/>
      <c r="CU17" s="40"/>
      <c r="CV17" s="40"/>
      <c r="CW17" s="40"/>
    </row>
    <row r="18" spans="1:101" x14ac:dyDescent="0.25">
      <c r="A18" s="3617" t="s">
        <v>37</v>
      </c>
      <c r="B18" s="3618"/>
      <c r="C18" s="1303">
        <v>80</v>
      </c>
      <c r="D18" s="1304">
        <v>0</v>
      </c>
      <c r="E18" s="726">
        <v>0</v>
      </c>
      <c r="F18" s="1305">
        <v>5</v>
      </c>
      <c r="G18" t="str">
        <f t="shared" ref="G18:G31" si="14">CA18&amp;CB18&amp;CC18</f>
        <v/>
      </c>
      <c r="CA18" s="18" t="str">
        <f>IF(AND($C18&gt;0,$D18=""),"  * No olvide digitar la variable "&amp;$D$16&amp;""&amp;". Digite Cero si no tiene.",IF(D18&gt;C18,"  ** La variable Víctima de violencia de género No puede ser mayor al "&amp;$C$16&amp;""&amp;" .",""))</f>
        <v/>
      </c>
      <c r="CB18" s="18" t="str">
        <f>IF(AND(C18&gt;0,E18=""),"  * No olvide digitar la "&amp;$E$16&amp;""&amp;" . Digite Cero si no tiene.",IF(E18&gt;C18,"  * La variable Pueblos originarios No puede ser mayor al  "&amp;$C$16&amp;""&amp;" .",""))</f>
        <v/>
      </c>
      <c r="CC18" s="18" t="str">
        <f>IF(AND(C18&gt;0,F18=""),"  * No olvide digitar la "&amp;$F$16&amp;""&amp;" . Digite Cero si no tiene.",IF(F18&gt;C18,"  * La variable Migrantes No puede ser mayor al  "&amp;$C$16&amp;""&amp;" .",""))</f>
        <v/>
      </c>
      <c r="CN18" s="40"/>
      <c r="CO18" s="19">
        <f t="shared" ref="CO18:CO31" si="15">IF(AND(C18&gt;0,D18=""),1,IF(D18&gt;C18,1,0))</f>
        <v>0</v>
      </c>
      <c r="CP18" s="19">
        <f t="shared" ref="CP18:CP31" si="16">IF(AND(C18&gt;0,E18=""),1,IF(E18&gt;C18,1,0))</f>
        <v>0</v>
      </c>
      <c r="CQ18" s="19">
        <f t="shared" ref="CQ18:CQ31" si="17">IF(AND(C18&gt;0,F18=""),1,IF(F18&gt;C18,1,0))</f>
        <v>0</v>
      </c>
      <c r="CR18" s="40"/>
      <c r="CS18" s="40"/>
      <c r="CT18" s="40"/>
      <c r="CU18" s="40"/>
      <c r="CV18" s="40"/>
      <c r="CW18" s="40"/>
    </row>
    <row r="19" spans="1:101" x14ac:dyDescent="0.25">
      <c r="A19" s="3554" t="s">
        <v>38</v>
      </c>
      <c r="B19" s="3555"/>
      <c r="C19" s="45">
        <v>0</v>
      </c>
      <c r="D19" s="46">
        <v>0</v>
      </c>
      <c r="E19" s="47">
        <v>0</v>
      </c>
      <c r="F19" s="48">
        <v>0</v>
      </c>
      <c r="G19" t="str">
        <f t="shared" si="14"/>
        <v/>
      </c>
      <c r="CA19" s="18" t="str">
        <f t="shared" ref="CA19:CA31" si="18">IF(AND($C19&gt;0,$D19=""),"  * No olvide digitar la variable "&amp;$D$16&amp;""&amp;". Digite Cero si no tiene.",IF(D19&gt;C19,"  ** La variable Víctima de violencia de género No puede ser mayor al "&amp;$C$16&amp;""&amp;" .",""))</f>
        <v/>
      </c>
      <c r="CB19" s="18" t="str">
        <f t="shared" ref="CB19:CB31" si="19">IF(AND(C19&gt;0,E19=""),"  * No olvide digitar la "&amp;$E$16&amp;""&amp;" . Digite Cero si no tiene.",IF(E19&gt;C19,"  * La variable Pueblos originarios No puede ser mayor al  "&amp;$C$16&amp;""&amp;" .",""))</f>
        <v/>
      </c>
      <c r="CC19" s="18" t="str">
        <f t="shared" ref="CC19:CC31" si="20">IF(AND(C19&gt;0,F19=""),"  * No olvide digitar la "&amp;$F$16&amp;""&amp;" . Digite Cero si no tiene.",IF(F19&gt;C19,"  * La variable Migrantes No puede ser mayor al  "&amp;$C$16&amp;""&amp;" .",""))</f>
        <v/>
      </c>
      <c r="CN19" s="40"/>
      <c r="CO19" s="19">
        <f t="shared" si="15"/>
        <v>0</v>
      </c>
      <c r="CP19" s="19">
        <f t="shared" si="16"/>
        <v>0</v>
      </c>
      <c r="CQ19" s="19">
        <f t="shared" si="17"/>
        <v>0</v>
      </c>
      <c r="CR19" s="40"/>
      <c r="CS19" s="40"/>
      <c r="CT19" s="40"/>
      <c r="CU19" s="40"/>
      <c r="CV19" s="40"/>
      <c r="CW19" s="40"/>
    </row>
    <row r="20" spans="1:101" x14ac:dyDescent="0.25">
      <c r="A20" s="3010" t="s">
        <v>39</v>
      </c>
      <c r="B20" s="3011"/>
      <c r="C20" s="22">
        <v>0</v>
      </c>
      <c r="D20" s="26">
        <v>0</v>
      </c>
      <c r="E20" s="23">
        <v>0</v>
      </c>
      <c r="F20" s="28">
        <v>0</v>
      </c>
      <c r="G20" t="str">
        <f t="shared" si="14"/>
        <v/>
      </c>
      <c r="P20" t="s">
        <v>40</v>
      </c>
      <c r="CA20" s="18" t="str">
        <f t="shared" si="18"/>
        <v/>
      </c>
      <c r="CB20" s="18" t="str">
        <f t="shared" si="19"/>
        <v/>
      </c>
      <c r="CC20" s="18" t="str">
        <f t="shared" si="20"/>
        <v/>
      </c>
      <c r="CN20" s="40"/>
      <c r="CO20" s="19">
        <f t="shared" si="15"/>
        <v>0</v>
      </c>
      <c r="CP20" s="19">
        <f t="shared" si="16"/>
        <v>0</v>
      </c>
      <c r="CQ20" s="19">
        <f t="shared" si="17"/>
        <v>0</v>
      </c>
      <c r="CR20" s="40"/>
      <c r="CS20" s="40"/>
      <c r="CT20" s="40"/>
      <c r="CU20" s="40"/>
      <c r="CV20" s="40"/>
      <c r="CW20" s="40"/>
    </row>
    <row r="21" spans="1:101" ht="15" customHeight="1" x14ac:dyDescent="0.25">
      <c r="A21" s="3010" t="s">
        <v>41</v>
      </c>
      <c r="B21" s="3011"/>
      <c r="C21" s="22">
        <v>8</v>
      </c>
      <c r="D21" s="26">
        <v>0</v>
      </c>
      <c r="E21" s="23">
        <v>0</v>
      </c>
      <c r="F21" s="28">
        <v>0</v>
      </c>
      <c r="G21" t="str">
        <f t="shared" si="14"/>
        <v/>
      </c>
      <c r="CA21" s="18" t="str">
        <f t="shared" si="18"/>
        <v/>
      </c>
      <c r="CB21" s="18" t="str">
        <f t="shared" si="19"/>
        <v/>
      </c>
      <c r="CC21" s="18" t="str">
        <f t="shared" si="20"/>
        <v/>
      </c>
      <c r="CN21" s="40"/>
      <c r="CO21" s="19">
        <f t="shared" si="15"/>
        <v>0</v>
      </c>
      <c r="CP21" s="19">
        <f t="shared" si="16"/>
        <v>0</v>
      </c>
      <c r="CQ21" s="19">
        <f t="shared" si="17"/>
        <v>0</v>
      </c>
      <c r="CR21" s="40"/>
      <c r="CS21" s="40"/>
      <c r="CT21" s="40"/>
      <c r="CU21" s="40"/>
      <c r="CV21" s="40"/>
      <c r="CW21" s="40"/>
    </row>
    <row r="22" spans="1:101" x14ac:dyDescent="0.25">
      <c r="A22" s="3010" t="s">
        <v>42</v>
      </c>
      <c r="B22" s="3011"/>
      <c r="C22" s="22">
        <v>1</v>
      </c>
      <c r="D22" s="26">
        <v>0</v>
      </c>
      <c r="E22" s="23">
        <v>0</v>
      </c>
      <c r="F22" s="28">
        <v>1</v>
      </c>
      <c r="G22" t="str">
        <f t="shared" si="14"/>
        <v/>
      </c>
      <c r="CA22" s="18" t="str">
        <f t="shared" si="18"/>
        <v/>
      </c>
      <c r="CB22" s="18" t="str">
        <f t="shared" si="19"/>
        <v/>
      </c>
      <c r="CC22" s="18" t="str">
        <f t="shared" si="20"/>
        <v/>
      </c>
      <c r="CN22" s="40"/>
      <c r="CO22" s="19">
        <f t="shared" si="15"/>
        <v>0</v>
      </c>
      <c r="CP22" s="19">
        <f t="shared" si="16"/>
        <v>0</v>
      </c>
      <c r="CQ22" s="19">
        <f t="shared" si="17"/>
        <v>0</v>
      </c>
      <c r="CR22" s="40"/>
      <c r="CS22" s="40"/>
      <c r="CT22" s="40"/>
      <c r="CU22" s="40"/>
      <c r="CV22" s="40"/>
      <c r="CW22" s="40"/>
    </row>
    <row r="23" spans="1:101" x14ac:dyDescent="0.25">
      <c r="A23" s="3010" t="s">
        <v>43</v>
      </c>
      <c r="B23" s="3011"/>
      <c r="C23" s="22">
        <v>0</v>
      </c>
      <c r="D23" s="26">
        <v>0</v>
      </c>
      <c r="E23" s="23">
        <v>0</v>
      </c>
      <c r="F23" s="28">
        <v>0</v>
      </c>
      <c r="G23" t="str">
        <f t="shared" si="14"/>
        <v/>
      </c>
      <c r="CA23" s="18" t="str">
        <f t="shared" si="18"/>
        <v/>
      </c>
      <c r="CB23" s="18" t="str">
        <f t="shared" si="19"/>
        <v/>
      </c>
      <c r="CC23" s="18" t="str">
        <f t="shared" si="20"/>
        <v/>
      </c>
      <c r="CN23" s="40"/>
      <c r="CO23" s="19">
        <f t="shared" si="15"/>
        <v>0</v>
      </c>
      <c r="CP23" s="19">
        <f t="shared" si="16"/>
        <v>0</v>
      </c>
      <c r="CQ23" s="19">
        <f t="shared" si="17"/>
        <v>0</v>
      </c>
      <c r="CR23" s="40"/>
      <c r="CS23" s="40"/>
      <c r="CT23" s="40"/>
      <c r="CU23" s="40"/>
      <c r="CV23" s="40"/>
      <c r="CW23" s="40"/>
    </row>
    <row r="24" spans="1:101" x14ac:dyDescent="0.25">
      <c r="A24" s="3010" t="s">
        <v>44</v>
      </c>
      <c r="B24" s="3011"/>
      <c r="C24" s="22">
        <v>0</v>
      </c>
      <c r="D24" s="26">
        <v>0</v>
      </c>
      <c r="E24" s="23">
        <v>0</v>
      </c>
      <c r="F24" s="28">
        <v>0</v>
      </c>
      <c r="G24" t="str">
        <f t="shared" si="14"/>
        <v/>
      </c>
      <c r="CA24" s="18" t="str">
        <f t="shared" si="18"/>
        <v/>
      </c>
      <c r="CB24" s="18" t="str">
        <f t="shared" si="19"/>
        <v/>
      </c>
      <c r="CC24" s="18" t="str">
        <f t="shared" si="20"/>
        <v/>
      </c>
      <c r="CN24" s="40"/>
      <c r="CO24" s="19">
        <f t="shared" si="15"/>
        <v>0</v>
      </c>
      <c r="CP24" s="19">
        <f t="shared" si="16"/>
        <v>0</v>
      </c>
      <c r="CQ24" s="19">
        <f t="shared" si="17"/>
        <v>0</v>
      </c>
      <c r="CR24" s="40"/>
      <c r="CS24" s="40"/>
      <c r="CT24" s="40"/>
      <c r="CU24" s="40"/>
      <c r="CV24" s="40"/>
      <c r="CW24" s="40"/>
    </row>
    <row r="25" spans="1:101" x14ac:dyDescent="0.25">
      <c r="A25" s="3010" t="s">
        <v>45</v>
      </c>
      <c r="B25" s="3011"/>
      <c r="C25" s="22">
        <v>1</v>
      </c>
      <c r="D25" s="26">
        <v>0</v>
      </c>
      <c r="E25" s="23">
        <v>0</v>
      </c>
      <c r="F25" s="28">
        <v>0</v>
      </c>
      <c r="G25" t="str">
        <f t="shared" si="14"/>
        <v/>
      </c>
      <c r="CA25" s="18" t="str">
        <f t="shared" si="18"/>
        <v/>
      </c>
      <c r="CB25" s="18" t="str">
        <f t="shared" si="19"/>
        <v/>
      </c>
      <c r="CC25" s="18" t="str">
        <f t="shared" si="20"/>
        <v/>
      </c>
      <c r="CN25" s="40"/>
      <c r="CO25" s="19">
        <f t="shared" si="15"/>
        <v>0</v>
      </c>
      <c r="CP25" s="19">
        <f t="shared" si="16"/>
        <v>0</v>
      </c>
      <c r="CQ25" s="19">
        <f t="shared" si="17"/>
        <v>0</v>
      </c>
      <c r="CR25" s="40"/>
      <c r="CS25" s="40"/>
      <c r="CT25" s="40"/>
      <c r="CU25" s="40"/>
      <c r="CV25" s="40"/>
      <c r="CW25" s="40"/>
    </row>
    <row r="26" spans="1:101" x14ac:dyDescent="0.25">
      <c r="A26" s="3010" t="s">
        <v>46</v>
      </c>
      <c r="B26" s="3011"/>
      <c r="C26" s="22">
        <v>17</v>
      </c>
      <c r="D26" s="26">
        <v>0</v>
      </c>
      <c r="E26" s="23">
        <v>0</v>
      </c>
      <c r="F26" s="28">
        <v>1</v>
      </c>
      <c r="G26" t="str">
        <f t="shared" si="14"/>
        <v/>
      </c>
      <c r="CA26" s="18" t="str">
        <f t="shared" si="18"/>
        <v/>
      </c>
      <c r="CB26" s="18" t="str">
        <f t="shared" si="19"/>
        <v/>
      </c>
      <c r="CC26" s="18" t="str">
        <f t="shared" si="20"/>
        <v/>
      </c>
      <c r="CN26" s="40"/>
      <c r="CO26" s="19">
        <f t="shared" si="15"/>
        <v>0</v>
      </c>
      <c r="CP26" s="19">
        <f t="shared" si="16"/>
        <v>0</v>
      </c>
      <c r="CQ26" s="19">
        <f t="shared" si="17"/>
        <v>0</v>
      </c>
      <c r="CR26" s="40"/>
      <c r="CS26" s="40"/>
      <c r="CT26" s="40"/>
      <c r="CU26" s="40"/>
      <c r="CV26" s="40"/>
      <c r="CW26" s="40"/>
    </row>
    <row r="27" spans="1:101" x14ac:dyDescent="0.25">
      <c r="A27" s="3010" t="s">
        <v>47</v>
      </c>
      <c r="B27" s="3011"/>
      <c r="C27" s="22">
        <v>0</v>
      </c>
      <c r="D27" s="26">
        <v>0</v>
      </c>
      <c r="E27" s="23">
        <v>0</v>
      </c>
      <c r="F27" s="28">
        <v>0</v>
      </c>
      <c r="G27" t="str">
        <f t="shared" si="14"/>
        <v/>
      </c>
      <c r="CA27" s="18" t="str">
        <f t="shared" si="18"/>
        <v/>
      </c>
      <c r="CB27" s="18" t="str">
        <f t="shared" si="19"/>
        <v/>
      </c>
      <c r="CC27" s="18" t="str">
        <f t="shared" si="20"/>
        <v/>
      </c>
      <c r="CN27" s="40"/>
      <c r="CO27" s="19">
        <f t="shared" si="15"/>
        <v>0</v>
      </c>
      <c r="CP27" s="19">
        <f t="shared" si="16"/>
        <v>0</v>
      </c>
      <c r="CQ27" s="19">
        <f t="shared" si="17"/>
        <v>0</v>
      </c>
      <c r="CR27" s="40"/>
      <c r="CS27" s="40"/>
      <c r="CT27" s="40"/>
      <c r="CU27" s="40"/>
      <c r="CV27" s="40"/>
      <c r="CW27" s="40"/>
    </row>
    <row r="28" spans="1:101" x14ac:dyDescent="0.25">
      <c r="A28" s="3010" t="s">
        <v>48</v>
      </c>
      <c r="B28" s="3011"/>
      <c r="C28" s="49">
        <v>2</v>
      </c>
      <c r="D28" s="50">
        <v>0</v>
      </c>
      <c r="E28" s="51">
        <v>0</v>
      </c>
      <c r="F28" s="52">
        <v>0</v>
      </c>
      <c r="G28" t="str">
        <f t="shared" si="14"/>
        <v/>
      </c>
      <c r="CA28" s="18" t="str">
        <f t="shared" si="18"/>
        <v/>
      </c>
      <c r="CB28" s="18" t="str">
        <f t="shared" si="19"/>
        <v/>
      </c>
      <c r="CC28" s="18" t="str">
        <f t="shared" si="20"/>
        <v/>
      </c>
      <c r="CN28" s="40"/>
      <c r="CO28" s="19">
        <f t="shared" si="15"/>
        <v>0</v>
      </c>
      <c r="CP28" s="19">
        <f t="shared" si="16"/>
        <v>0</v>
      </c>
      <c r="CQ28" s="19">
        <f t="shared" si="17"/>
        <v>0</v>
      </c>
      <c r="CR28" s="40"/>
      <c r="CS28" s="40"/>
      <c r="CT28" s="40"/>
      <c r="CU28" s="40"/>
      <c r="CV28" s="40"/>
      <c r="CW28" s="40"/>
    </row>
    <row r="29" spans="1:101" x14ac:dyDescent="0.25">
      <c r="A29" s="3010" t="s">
        <v>49</v>
      </c>
      <c r="B29" s="3011"/>
      <c r="C29" s="49">
        <v>17</v>
      </c>
      <c r="D29" s="50">
        <v>0</v>
      </c>
      <c r="E29" s="51">
        <v>0</v>
      </c>
      <c r="F29" s="52">
        <v>1</v>
      </c>
      <c r="G29" t="str">
        <f t="shared" si="14"/>
        <v/>
      </c>
      <c r="CA29" s="18" t="str">
        <f t="shared" si="18"/>
        <v/>
      </c>
      <c r="CB29" s="18" t="str">
        <f t="shared" si="19"/>
        <v/>
      </c>
      <c r="CC29" s="18" t="str">
        <f t="shared" si="20"/>
        <v/>
      </c>
      <c r="CN29" s="40"/>
      <c r="CO29" s="19">
        <f t="shared" si="15"/>
        <v>0</v>
      </c>
      <c r="CP29" s="19">
        <f t="shared" si="16"/>
        <v>0</v>
      </c>
      <c r="CQ29" s="19">
        <f t="shared" si="17"/>
        <v>0</v>
      </c>
      <c r="CR29" s="40"/>
      <c r="CS29" s="40"/>
      <c r="CT29" s="40"/>
      <c r="CU29" s="40"/>
      <c r="CV29" s="40"/>
      <c r="CW29" s="40"/>
    </row>
    <row r="30" spans="1:101" x14ac:dyDescent="0.25">
      <c r="A30" s="3010" t="s">
        <v>50</v>
      </c>
      <c r="B30" s="3011"/>
      <c r="C30" s="49">
        <v>1</v>
      </c>
      <c r="D30" s="50">
        <v>0</v>
      </c>
      <c r="E30" s="51">
        <v>0</v>
      </c>
      <c r="F30" s="52">
        <v>0</v>
      </c>
      <c r="G30" t="str">
        <f t="shared" si="14"/>
        <v/>
      </c>
      <c r="CA30" s="18" t="str">
        <f t="shared" si="18"/>
        <v/>
      </c>
      <c r="CB30" s="18" t="str">
        <f t="shared" si="19"/>
        <v/>
      </c>
      <c r="CC30" s="18" t="str">
        <f t="shared" si="20"/>
        <v/>
      </c>
      <c r="CN30" s="40"/>
      <c r="CO30" s="19">
        <f t="shared" si="15"/>
        <v>0</v>
      </c>
      <c r="CP30" s="19">
        <f t="shared" si="16"/>
        <v>0</v>
      </c>
      <c r="CQ30" s="19">
        <f t="shared" si="17"/>
        <v>0</v>
      </c>
      <c r="CR30" s="40"/>
      <c r="CS30" s="40"/>
      <c r="CT30" s="40"/>
      <c r="CU30" s="40"/>
      <c r="CV30" s="40"/>
      <c r="CW30" s="40"/>
    </row>
    <row r="31" spans="1:101" x14ac:dyDescent="0.25">
      <c r="A31" s="3020" t="s">
        <v>51</v>
      </c>
      <c r="B31" s="3021"/>
      <c r="C31" s="30">
        <v>33</v>
      </c>
      <c r="D31" s="34">
        <v>0</v>
      </c>
      <c r="E31" s="31">
        <v>0</v>
      </c>
      <c r="F31" s="37">
        <v>2</v>
      </c>
      <c r="G31" t="str">
        <f t="shared" si="14"/>
        <v/>
      </c>
      <c r="CA31" s="18" t="str">
        <f t="shared" si="18"/>
        <v/>
      </c>
      <c r="CB31" s="18" t="str">
        <f t="shared" si="19"/>
        <v/>
      </c>
      <c r="CC31" s="18" t="str">
        <f t="shared" si="20"/>
        <v/>
      </c>
      <c r="CN31" s="40"/>
      <c r="CO31" s="19">
        <f t="shared" si="15"/>
        <v>0</v>
      </c>
      <c r="CP31" s="19">
        <f t="shared" si="16"/>
        <v>0</v>
      </c>
      <c r="CQ31" s="19">
        <f t="shared" si="17"/>
        <v>0</v>
      </c>
      <c r="CR31" s="40"/>
      <c r="CS31" s="40"/>
      <c r="CT31" s="40"/>
      <c r="CU31" s="40"/>
      <c r="CV31" s="40"/>
      <c r="CW31" s="40"/>
    </row>
    <row r="32" spans="1:101" s="56" customFormat="1" ht="12" x14ac:dyDescent="0.2">
      <c r="A32" s="38" t="s">
        <v>52</v>
      </c>
      <c r="B32" s="806"/>
      <c r="C32" s="709"/>
      <c r="D32" s="55"/>
      <c r="E32" s="55"/>
      <c r="F32" s="38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</row>
    <row r="33" spans="1:103" ht="15" customHeight="1" x14ac:dyDescent="0.25">
      <c r="A33" s="3609" t="s">
        <v>53</v>
      </c>
      <c r="B33" s="2987"/>
      <c r="C33" s="3610" t="s">
        <v>4</v>
      </c>
      <c r="D33" s="3612" t="s">
        <v>5</v>
      </c>
      <c r="E33" s="3613"/>
      <c r="F33" s="3613"/>
      <c r="G33" s="3613"/>
      <c r="H33" s="3613"/>
      <c r="I33" s="3613"/>
      <c r="J33" s="3613"/>
      <c r="K33" s="3613"/>
      <c r="L33" s="3613"/>
      <c r="M33" s="3613"/>
      <c r="N33" s="3613"/>
      <c r="O33" s="3613"/>
      <c r="P33" s="3614"/>
      <c r="Q33" s="3615" t="s">
        <v>54</v>
      </c>
      <c r="R33" s="3606" t="s">
        <v>55</v>
      </c>
      <c r="S33" s="2987" t="s">
        <v>12</v>
      </c>
      <c r="T33" s="3605" t="s">
        <v>13</v>
      </c>
      <c r="U33" s="3608"/>
      <c r="V33" s="3621" t="s">
        <v>56</v>
      </c>
      <c r="W33" s="3024" t="s">
        <v>57</v>
      </c>
      <c r="X33" s="3605" t="s">
        <v>58</v>
      </c>
      <c r="Y33" s="3623"/>
      <c r="Z33" s="3608"/>
      <c r="AA33" s="3624" t="s">
        <v>59</v>
      </c>
    </row>
    <row r="34" spans="1:103" ht="21" x14ac:dyDescent="0.25">
      <c r="A34" s="3273"/>
      <c r="B34" s="2994"/>
      <c r="C34" s="3611"/>
      <c r="D34" s="1283" t="s">
        <v>60</v>
      </c>
      <c r="E34" s="1170" t="s">
        <v>16</v>
      </c>
      <c r="F34" s="1170" t="s">
        <v>17</v>
      </c>
      <c r="G34" s="1170" t="s">
        <v>18</v>
      </c>
      <c r="H34" s="1170" t="s">
        <v>19</v>
      </c>
      <c r="I34" s="1170" t="s">
        <v>20</v>
      </c>
      <c r="J34" s="1170" t="s">
        <v>21</v>
      </c>
      <c r="K34" s="1170" t="s">
        <v>22</v>
      </c>
      <c r="L34" s="1170" t="s">
        <v>23</v>
      </c>
      <c r="M34" s="1170" t="s">
        <v>61</v>
      </c>
      <c r="N34" s="728" t="s">
        <v>62</v>
      </c>
      <c r="O34" s="1170" t="s">
        <v>63</v>
      </c>
      <c r="P34" s="1165" t="s">
        <v>64</v>
      </c>
      <c r="Q34" s="3001"/>
      <c r="R34" s="2983"/>
      <c r="S34" s="3573"/>
      <c r="T34" s="1283" t="s">
        <v>27</v>
      </c>
      <c r="U34" s="1249" t="s">
        <v>28</v>
      </c>
      <c r="V34" s="3622"/>
      <c r="W34" s="3024"/>
      <c r="X34" s="1306" t="s">
        <v>25</v>
      </c>
      <c r="Y34" s="1307" t="s">
        <v>65</v>
      </c>
      <c r="Z34" s="60" t="s">
        <v>26</v>
      </c>
      <c r="AA34" s="3027"/>
    </row>
    <row r="35" spans="1:103" x14ac:dyDescent="0.25">
      <c r="A35" s="3625" t="s">
        <v>66</v>
      </c>
      <c r="B35" s="3625"/>
      <c r="C35" s="1286">
        <f>SUM(D35:P35)</f>
        <v>0</v>
      </c>
      <c r="D35" s="1308">
        <f>SUM(D36:D49)</f>
        <v>0</v>
      </c>
      <c r="E35" s="1191">
        <f>SUM(E36:E49)</f>
        <v>0</v>
      </c>
      <c r="F35" s="1191">
        <f t="shared" ref="F35:M35" si="21">SUM(F36:F49)</f>
        <v>0</v>
      </c>
      <c r="G35" s="1191">
        <f t="shared" si="21"/>
        <v>0</v>
      </c>
      <c r="H35" s="1191">
        <f t="shared" si="21"/>
        <v>0</v>
      </c>
      <c r="I35" s="1191">
        <f t="shared" si="21"/>
        <v>0</v>
      </c>
      <c r="J35" s="1191">
        <f t="shared" si="21"/>
        <v>0</v>
      </c>
      <c r="K35" s="1191">
        <f t="shared" si="21"/>
        <v>0</v>
      </c>
      <c r="L35" s="1191">
        <f t="shared" si="21"/>
        <v>0</v>
      </c>
      <c r="M35" s="1191">
        <f t="shared" si="21"/>
        <v>0</v>
      </c>
      <c r="N35" s="1191">
        <f>SUM(N36:N48)</f>
        <v>0</v>
      </c>
      <c r="O35" s="1191">
        <f t="shared" ref="O35:P35" si="22">SUM(O36:O48)</f>
        <v>0</v>
      </c>
      <c r="P35" s="1191">
        <f t="shared" si="22"/>
        <v>0</v>
      </c>
      <c r="Q35" s="1294">
        <f>SUM(Q36:Q48)</f>
        <v>0</v>
      </c>
      <c r="R35" s="1191">
        <f>SUM(R36:R48)</f>
        <v>0</v>
      </c>
      <c r="S35" s="732">
        <f t="shared" ref="S35:AA35" si="23">SUM(S36:S48)</f>
        <v>0</v>
      </c>
      <c r="T35" s="1308">
        <f t="shared" si="23"/>
        <v>0</v>
      </c>
      <c r="U35" s="732">
        <f t="shared" si="23"/>
        <v>0</v>
      </c>
      <c r="V35" s="1308">
        <f t="shared" si="23"/>
        <v>0</v>
      </c>
      <c r="W35" s="732">
        <f t="shared" si="23"/>
        <v>0</v>
      </c>
      <c r="X35" s="1308">
        <f t="shared" si="23"/>
        <v>0</v>
      </c>
      <c r="Y35" s="1191">
        <f t="shared" si="23"/>
        <v>0</v>
      </c>
      <c r="Z35" s="732">
        <f t="shared" si="23"/>
        <v>0</v>
      </c>
      <c r="AA35" s="732">
        <f t="shared" si="23"/>
        <v>0</v>
      </c>
    </row>
    <row r="36" spans="1:103" x14ac:dyDescent="0.25">
      <c r="A36" s="3626" t="s">
        <v>67</v>
      </c>
      <c r="B36" s="3627"/>
      <c r="C36" s="1148">
        <f>SUM(D36:M36)</f>
        <v>0</v>
      </c>
      <c r="D36" s="1151"/>
      <c r="E36" s="699"/>
      <c r="F36" s="699"/>
      <c r="G36" s="699"/>
      <c r="H36" s="699"/>
      <c r="I36" s="699"/>
      <c r="J36" s="699"/>
      <c r="K36" s="699"/>
      <c r="L36" s="699"/>
      <c r="M36" s="699"/>
      <c r="N36" s="707"/>
      <c r="O36" s="707"/>
      <c r="P36" s="710"/>
      <c r="Q36" s="1154"/>
      <c r="R36" s="699"/>
      <c r="S36" s="1152"/>
      <c r="T36" s="1151"/>
      <c r="U36" s="1152"/>
      <c r="V36" s="1151"/>
      <c r="W36" s="1152"/>
      <c r="X36" s="1151"/>
      <c r="Y36" s="699"/>
      <c r="Z36" s="1152"/>
      <c r="AA36" s="1152"/>
      <c r="AB36" t="str">
        <f>CA36&amp;CB36&amp;CC36&amp;CD36&amp;CE36&amp;CF36&amp;CG36&amp;CH36&amp;CI36&amp;CJ36&amp;CK36</f>
        <v/>
      </c>
      <c r="CA36" s="18" t="str">
        <f>IF(AND($C36&gt;0,Q36="")," * No olvide digitar la variable "&amp;$Q$33&amp;""&amp;". Digite Cero si no tiene.",IF(Q36&gt;$C36," * La variable "&amp;$Q$33&amp;""&amp;" no  puede ser mayor al Total.",""))</f>
        <v/>
      </c>
      <c r="CB36" s="18" t="str">
        <f>IF(AND($C36&gt;0,R36="")," * No olvide digitar la variable "&amp;$R$33&amp;""&amp;". Digite Cero si no tiene.", "")</f>
        <v/>
      </c>
      <c r="CC36" s="18" t="str">
        <f>IF(AND($C36&gt;0,S36="")," * No olvide digitar la variable "&amp;$S$33&amp;""&amp;". Digite Cero si no tiene.",IF(S36&gt;C36," * La variable "&amp;$S$33&amp;""&amp;" no  puede ser mayor al Total.",""))</f>
        <v/>
      </c>
      <c r="CD36" s="18" t="str">
        <f>IF(AND($D36+E36&gt;0,T36="")," * No olvide digitar la variable Migrantes "&amp;$T$34&amp;""&amp;". Digite Cero si no tiene.",IF(T36&gt;$D36+E36," * La variable Migrantes "&amp;$T$34&amp;""&amp;" no  puede ser mayor al Total.",""))</f>
        <v/>
      </c>
      <c r="CE36" s="18" t="str">
        <f>IF(AND($F36+$G36+$H36+$I36+$J36+$K36+$L36+$M36&gt;0,$U36="")," * No olvide digitar la variable Migrantes "&amp;$U$34&amp;""&amp;". Digite Cero si no tiene.",IF($U36&gt;$F36+$G36+$H36+$I36+$J36+$K36+$L36+$M36," * La variable Migrantes "&amp;$U$34&amp;""&amp;" no  puede ser mayor al Total.",""))</f>
        <v/>
      </c>
      <c r="CF36" s="18" t="str">
        <f>IF(AND($C36&gt;0,V36="")," * No olvide digitar la variable "&amp;$V$33&amp;""&amp;". Digite Cero si no tiene.","")</f>
        <v/>
      </c>
      <c r="CG36" s="18" t="str">
        <f>IF(AND($C36&gt;0,W36="")," * No olvide digitar la variable "&amp;$W$33&amp;""&amp;". Digite Cero si no tiene.",IF(W36&gt;$C36," * La variable "&amp;$W$33&amp;""&amp;" no  puede ser mayor al Total.",""))</f>
        <v/>
      </c>
      <c r="CH36" s="18" t="str">
        <f>IF(AND($C36&gt;0,X36="")," * No olvide digitar la variable "&amp;$X$34&amp;""&amp;". Digite Cero si no tiene.",IF(X36&gt;$C36," * La variable "&amp;$X$34&amp;""&amp;" no  puede ser mayor al Total.",""))</f>
        <v/>
      </c>
      <c r="CI36" s="18" t="str">
        <f>IF(AND($C36&gt;0,Y36="")," * No olvide digitar la variable "&amp;$Y$34&amp;""&amp;". Digite Cero si no tiene.",IF(Y36&gt;$C36," * La variable "&amp;$Y$34&amp;""&amp;" no  puede ser mayor al Total.",""))</f>
        <v/>
      </c>
      <c r="CJ36" s="18" t="str">
        <f>IF(AND($C36&gt;0,Z36="")," * No olvide digitar la variable "&amp;$Z$34&amp;""&amp;". Digite Cero si no tiene.",IF(Z36&gt;$C36," * La variable "&amp;$Z$34&amp;""&amp;" no  puede ser mayor al Total.",""))</f>
        <v/>
      </c>
      <c r="CK36" s="18" t="str">
        <f>IF(AND($C36&gt;0,AA36="")," * No olvide digitar la variable "&amp;$AA$33&amp;""&amp;". Digite Cero si no tiene.",IF(AA36&gt;$C36," * La variable "&amp;$AA$33&amp;""&amp;" no  puede ser mayor al Total.",""))</f>
        <v/>
      </c>
      <c r="CO36" s="69">
        <f t="shared" ref="CO36:CY51" si="24">IF(AND($C36&gt;0,Q36=""),1,IF(Q36&gt;$C36,1,0))</f>
        <v>0</v>
      </c>
      <c r="CP36" s="69">
        <f t="shared" si="24"/>
        <v>0</v>
      </c>
      <c r="CQ36" s="69">
        <f t="shared" si="24"/>
        <v>0</v>
      </c>
      <c r="CR36" s="69">
        <f>IF(AND($D36+$E36&gt;0,$T36=""),1,IF(T36&gt;$D36+$E36,1,0))</f>
        <v>0</v>
      </c>
      <c r="CS36" s="69">
        <f>IF(AND($F36+$G36+$H36+$I36+$J36+$K36+$L36+$M36&gt;0,$U36=""),1,IF($U36&gt;$F36+$G36+$H36+$I36+$J36+$K36+$L36+$M36,1,0))</f>
        <v>0</v>
      </c>
      <c r="CT36" s="69">
        <f>IF(AND($C36&gt;0,V36=""),1,0)</f>
        <v>0</v>
      </c>
      <c r="CU36" s="69">
        <f>IF(AND($C36&gt;0,W36=""),1,IF(W36&gt;$C36,1,0))</f>
        <v>0</v>
      </c>
      <c r="CV36" s="69">
        <f>IF(AND($C36&gt;0,X36=""),1,IF(X36&gt;$C36,1,0))</f>
        <v>0</v>
      </c>
      <c r="CW36" s="69">
        <f>IF(AND($C36&gt;0,Y36=""),1,IF(Y36&gt;$C36,1,0))</f>
        <v>0</v>
      </c>
      <c r="CX36" s="69">
        <f>IF(AND($C36&gt;0,Z36=""),1,IF(Z36&gt;$C36,1,0))</f>
        <v>0</v>
      </c>
      <c r="CY36" s="69">
        <f t="shared" si="24"/>
        <v>0</v>
      </c>
    </row>
    <row r="37" spans="1:103" x14ac:dyDescent="0.25">
      <c r="A37" s="3033" t="s">
        <v>68</v>
      </c>
      <c r="B37" s="3034"/>
      <c r="C37" s="70">
        <f t="shared" ref="C37:C51" si="25">SUM(D37:M37)</f>
        <v>0</v>
      </c>
      <c r="D37" s="30"/>
      <c r="E37" s="32"/>
      <c r="F37" s="32"/>
      <c r="G37" s="32"/>
      <c r="H37" s="32"/>
      <c r="I37" s="32"/>
      <c r="J37" s="32"/>
      <c r="K37" s="32"/>
      <c r="L37" s="32"/>
      <c r="M37" s="32"/>
      <c r="N37" s="71"/>
      <c r="O37" s="71"/>
      <c r="P37" s="72"/>
      <c r="Q37" s="35"/>
      <c r="R37" s="32"/>
      <c r="S37" s="37"/>
      <c r="T37" s="30"/>
      <c r="U37" s="37"/>
      <c r="V37" s="30"/>
      <c r="W37" s="37"/>
      <c r="X37" s="30"/>
      <c r="Y37" s="32"/>
      <c r="Z37" s="37"/>
      <c r="AA37" s="37"/>
      <c r="AB37" t="str">
        <f t="shared" ref="AB37:AB51" si="26">CA37&amp;CB37&amp;CC37&amp;CD37&amp;CE37&amp;CF37&amp;CG37&amp;CH37&amp;CI37&amp;CJ37&amp;CK37</f>
        <v/>
      </c>
      <c r="CA37" s="18" t="str">
        <f t="shared" ref="CA37:CA51" si="27">IF(AND($C37&gt;0,Q37="")," * No olvide digitar la variable "&amp;$Q$33&amp;""&amp;". Digite Cero si no tiene.",IF(Q37&gt;$C37," * La variable "&amp;$Q$33&amp;""&amp;" no  puede ser mayor al Total.",""))</f>
        <v/>
      </c>
      <c r="CB37" s="18" t="str">
        <f t="shared" ref="CB37:CB51" si="28">IF(AND($C37&gt;0,R37="")," * No olvide digitar la variable "&amp;$R$33&amp;""&amp;". Digite Cero si no tiene.", "")</f>
        <v/>
      </c>
      <c r="CC37" s="18" t="str">
        <f t="shared" ref="CC37:CC51" si="29">IF(AND($C37&gt;0,S37="")," * No olvide digitar la variable "&amp;$S$33&amp;""&amp;". Digite Cero si no tiene.",IF(S37&gt;C37," * La variable "&amp;$S$33&amp;""&amp;" no  puede ser mayor al Total.",""))</f>
        <v/>
      </c>
      <c r="CD37" s="18" t="str">
        <f t="shared" ref="CD37:CD51" si="30">IF(AND($D37+E37&gt;0,T37="")," * No olvide digitar la variable Migrantes "&amp;$T$34&amp;""&amp;". Digite Cero si no tiene.",IF(T37&gt;$D37+E37," * La variable Migrantes "&amp;$T$34&amp;""&amp;" no  puede ser mayor al Total.",""))</f>
        <v/>
      </c>
      <c r="CE37" s="18" t="str">
        <f t="shared" ref="CE37:CE51" si="31">IF(AND($F37+$G37+$H37+$I37+$J37+$K37+$L37+$M37&gt;0,$U37="")," * No olvide digitar la variable Migrantes "&amp;$U$34&amp;""&amp;". Digite Cero si no tiene.",IF($U37&gt;$F37+$G37+$H37+$I37+$J37+$K37+$L37+$M37," * La variable Migrantes "&amp;$U$34&amp;""&amp;" no  puede ser mayor al Total.",""))</f>
        <v/>
      </c>
      <c r="CF37" s="18" t="str">
        <f t="shared" ref="CF37:CF51" si="32">IF(AND($C37&gt;0,V37="")," * No olvide digitar la variable "&amp;$V$33&amp;""&amp;". Digite Cero si no tiene.","")</f>
        <v/>
      </c>
      <c r="CG37" s="18" t="str">
        <f t="shared" ref="CG37:CG51" si="33">IF(AND($C37&gt;0,W37="")," * No olvide digitar la variable "&amp;$W$33&amp;""&amp;". Digite Cero si no tiene.",IF(W37&gt;$C37," * La variable "&amp;$W$33&amp;""&amp;" no  puede ser mayor al Total.",""))</f>
        <v/>
      </c>
      <c r="CH37" s="18" t="str">
        <f t="shared" ref="CH37:CH51" si="34">IF(AND($C37&gt;0,X37="")," * No olvide digitar la variable "&amp;$X$34&amp;""&amp;". Digite Cero si no tiene.",IF(X37&gt;$C37," * La variable "&amp;$X$34&amp;""&amp;" no  puede ser mayor al Total.",""))</f>
        <v/>
      </c>
      <c r="CI37" s="18" t="str">
        <f t="shared" ref="CI37:CI51" si="35">IF(AND($C37&gt;0,Y37="")," * No olvide digitar la variable "&amp;$Y$34&amp;""&amp;". Digite Cero si no tiene.",IF(Y37&gt;$C37," * La variable "&amp;$Y$34&amp;""&amp;" no  puede ser mayor al Total.",""))</f>
        <v/>
      </c>
      <c r="CJ37" s="18" t="str">
        <f t="shared" ref="CJ37:CJ51" si="36">IF(AND($C37&gt;0,Z37="")," * No olvide digitar la variable "&amp;$Z$34&amp;""&amp;". Digite Cero si no tiene.",IF(Z37&gt;$C37," * La variable "&amp;$Z$34&amp;""&amp;" no  puede ser mayor al Total.",""))</f>
        <v/>
      </c>
      <c r="CK37" s="18" t="str">
        <f t="shared" ref="CK37:CK51" si="37">IF(AND($C37&gt;0,AA37="")," * No olvide digitar la variable "&amp;$AA$33&amp;""&amp;". Digite Cero si no tiene.",IF(AA37&gt;$C37," * La variable "&amp;$AA$33&amp;""&amp;" no  puede ser mayor al Total.",""))</f>
        <v/>
      </c>
      <c r="CO37" s="69">
        <f t="shared" si="24"/>
        <v>0</v>
      </c>
      <c r="CP37" s="69">
        <f t="shared" si="24"/>
        <v>0</v>
      </c>
      <c r="CQ37" s="69">
        <f t="shared" si="24"/>
        <v>0</v>
      </c>
      <c r="CR37" s="69">
        <f t="shared" ref="CR37:CR51" si="38">IF(AND($D37+$E37&gt;0,$T37=""),1,IF(T37&gt;$D37+$E37,1,0))</f>
        <v>0</v>
      </c>
      <c r="CS37" s="69">
        <f t="shared" ref="CS37:CS51" si="39">IF(AND($F37+$G37+$H37+$I37+$J37+$K37+$L37+$M37&gt;0,$U37=""),1,IF($U37&gt;$F37+$G37+$H37+$I37+$J37+$K37+$L37+$M37,1,0))</f>
        <v>0</v>
      </c>
      <c r="CT37" s="69">
        <f t="shared" ref="CT37:CT51" si="40">IF(AND($C37&gt;0,V37=""),1,0)</f>
        <v>0</v>
      </c>
      <c r="CU37" s="69">
        <f t="shared" ref="CU37:CX51" si="41">IF(AND($C37&gt;0,W37=""),1,IF(W37&gt;$C37,1,0))</f>
        <v>0</v>
      </c>
      <c r="CV37" s="69">
        <f t="shared" si="41"/>
        <v>0</v>
      </c>
      <c r="CW37" s="69">
        <f t="shared" si="41"/>
        <v>0</v>
      </c>
      <c r="CX37" s="69">
        <f t="shared" si="41"/>
        <v>0</v>
      </c>
      <c r="CY37" s="69">
        <f t="shared" si="24"/>
        <v>0</v>
      </c>
    </row>
    <row r="38" spans="1:103" x14ac:dyDescent="0.25">
      <c r="A38" s="3631" t="s">
        <v>69</v>
      </c>
      <c r="B38" s="1309" t="s">
        <v>70</v>
      </c>
      <c r="C38" s="1148">
        <f t="shared" si="25"/>
        <v>0</v>
      </c>
      <c r="D38" s="1151"/>
      <c r="E38" s="699"/>
      <c r="F38" s="699"/>
      <c r="G38" s="699"/>
      <c r="H38" s="699"/>
      <c r="I38" s="699"/>
      <c r="J38" s="699"/>
      <c r="K38" s="699"/>
      <c r="L38" s="699"/>
      <c r="M38" s="699"/>
      <c r="N38" s="707"/>
      <c r="O38" s="707"/>
      <c r="P38" s="710"/>
      <c r="Q38" s="1154"/>
      <c r="R38" s="699"/>
      <c r="S38" s="1152"/>
      <c r="T38" s="1151"/>
      <c r="U38" s="1152"/>
      <c r="V38" s="1151"/>
      <c r="W38" s="1152"/>
      <c r="X38" s="1151"/>
      <c r="Y38" s="699"/>
      <c r="Z38" s="1152"/>
      <c r="AA38" s="1152"/>
      <c r="AB38" t="str">
        <f t="shared" si="26"/>
        <v/>
      </c>
      <c r="CA38" s="18" t="str">
        <f t="shared" si="27"/>
        <v/>
      </c>
      <c r="CB38" s="18" t="str">
        <f t="shared" si="28"/>
        <v/>
      </c>
      <c r="CC38" s="18" t="str">
        <f t="shared" si="29"/>
        <v/>
      </c>
      <c r="CD38" s="18" t="str">
        <f t="shared" si="30"/>
        <v/>
      </c>
      <c r="CE38" s="18" t="str">
        <f t="shared" si="31"/>
        <v/>
      </c>
      <c r="CF38" s="18" t="str">
        <f t="shared" si="32"/>
        <v/>
      </c>
      <c r="CG38" s="18" t="str">
        <f t="shared" si="33"/>
        <v/>
      </c>
      <c r="CH38" s="18" t="str">
        <f t="shared" si="34"/>
        <v/>
      </c>
      <c r="CI38" s="18" t="str">
        <f t="shared" si="35"/>
        <v/>
      </c>
      <c r="CJ38" s="18" t="str">
        <f t="shared" si="36"/>
        <v/>
      </c>
      <c r="CK38" s="18" t="str">
        <f t="shared" si="37"/>
        <v/>
      </c>
      <c r="CO38" s="69">
        <f t="shared" si="24"/>
        <v>0</v>
      </c>
      <c r="CP38" s="69">
        <f t="shared" si="24"/>
        <v>0</v>
      </c>
      <c r="CQ38" s="69">
        <f t="shared" si="24"/>
        <v>0</v>
      </c>
      <c r="CR38" s="69">
        <f t="shared" si="38"/>
        <v>0</v>
      </c>
      <c r="CS38" s="69">
        <f t="shared" si="39"/>
        <v>0</v>
      </c>
      <c r="CT38" s="69">
        <f t="shared" si="40"/>
        <v>0</v>
      </c>
      <c r="CU38" s="69">
        <f t="shared" si="41"/>
        <v>0</v>
      </c>
      <c r="CV38" s="69">
        <f t="shared" si="41"/>
        <v>0</v>
      </c>
      <c r="CW38" s="69">
        <f t="shared" si="41"/>
        <v>0</v>
      </c>
      <c r="CX38" s="69">
        <f t="shared" si="41"/>
        <v>0</v>
      </c>
      <c r="CY38" s="69">
        <f t="shared" si="24"/>
        <v>0</v>
      </c>
    </row>
    <row r="39" spans="1:103" x14ac:dyDescent="0.25">
      <c r="A39" s="3631"/>
      <c r="B39" s="74" t="s">
        <v>71</v>
      </c>
      <c r="C39" s="75">
        <f t="shared" si="25"/>
        <v>0</v>
      </c>
      <c r="D39" s="22"/>
      <c r="E39" s="24"/>
      <c r="F39" s="24"/>
      <c r="G39" s="24"/>
      <c r="H39" s="24"/>
      <c r="I39" s="24"/>
      <c r="J39" s="24"/>
      <c r="K39" s="24"/>
      <c r="L39" s="24"/>
      <c r="M39" s="24"/>
      <c r="N39" s="76"/>
      <c r="O39" s="76"/>
      <c r="P39" s="77"/>
      <c r="Q39" s="27"/>
      <c r="R39" s="24"/>
      <c r="S39" s="28"/>
      <c r="T39" s="22"/>
      <c r="U39" s="28"/>
      <c r="V39" s="22"/>
      <c r="W39" s="28"/>
      <c r="X39" s="22"/>
      <c r="Y39" s="24"/>
      <c r="Z39" s="28"/>
      <c r="AA39" s="28"/>
      <c r="AB39" t="str">
        <f t="shared" si="26"/>
        <v/>
      </c>
      <c r="CA39" s="18" t="str">
        <f t="shared" si="27"/>
        <v/>
      </c>
      <c r="CB39" s="18" t="str">
        <f t="shared" si="28"/>
        <v/>
      </c>
      <c r="CC39" s="18" t="str">
        <f t="shared" si="29"/>
        <v/>
      </c>
      <c r="CD39" s="18" t="str">
        <f t="shared" si="30"/>
        <v/>
      </c>
      <c r="CE39" s="18" t="str">
        <f t="shared" si="31"/>
        <v/>
      </c>
      <c r="CF39" s="18" t="str">
        <f t="shared" si="32"/>
        <v/>
      </c>
      <c r="CG39" s="18" t="str">
        <f t="shared" si="33"/>
        <v/>
      </c>
      <c r="CH39" s="18" t="str">
        <f t="shared" si="34"/>
        <v/>
      </c>
      <c r="CI39" s="18" t="str">
        <f t="shared" si="35"/>
        <v/>
      </c>
      <c r="CJ39" s="18" t="str">
        <f t="shared" si="36"/>
        <v/>
      </c>
      <c r="CK39" s="18" t="str">
        <f t="shared" si="37"/>
        <v/>
      </c>
      <c r="CO39" s="69">
        <f t="shared" si="24"/>
        <v>0</v>
      </c>
      <c r="CP39" s="69">
        <f t="shared" si="24"/>
        <v>0</v>
      </c>
      <c r="CQ39" s="69">
        <f t="shared" si="24"/>
        <v>0</v>
      </c>
      <c r="CR39" s="69">
        <f t="shared" si="38"/>
        <v>0</v>
      </c>
      <c r="CS39" s="69">
        <f t="shared" si="39"/>
        <v>0</v>
      </c>
      <c r="CT39" s="69">
        <f t="shared" si="40"/>
        <v>0</v>
      </c>
      <c r="CU39" s="69">
        <f t="shared" si="41"/>
        <v>0</v>
      </c>
      <c r="CV39" s="69">
        <f t="shared" si="41"/>
        <v>0</v>
      </c>
      <c r="CW39" s="69">
        <f t="shared" si="41"/>
        <v>0</v>
      </c>
      <c r="CX39" s="69">
        <f t="shared" si="41"/>
        <v>0</v>
      </c>
      <c r="CY39" s="69">
        <f t="shared" si="24"/>
        <v>0</v>
      </c>
    </row>
    <row r="40" spans="1:103" x14ac:dyDescent="0.25">
      <c r="A40" s="3631"/>
      <c r="B40" s="74" t="s">
        <v>72</v>
      </c>
      <c r="C40" s="75">
        <f t="shared" si="25"/>
        <v>0</v>
      </c>
      <c r="D40" s="22"/>
      <c r="E40" s="24"/>
      <c r="F40" s="24"/>
      <c r="G40" s="24"/>
      <c r="H40" s="24"/>
      <c r="I40" s="24"/>
      <c r="J40" s="24"/>
      <c r="K40" s="24"/>
      <c r="L40" s="24"/>
      <c r="M40" s="24"/>
      <c r="N40" s="76"/>
      <c r="O40" s="76"/>
      <c r="P40" s="77"/>
      <c r="Q40" s="27"/>
      <c r="R40" s="24"/>
      <c r="S40" s="28"/>
      <c r="T40" s="22"/>
      <c r="U40" s="28"/>
      <c r="V40" s="22"/>
      <c r="W40" s="28"/>
      <c r="X40" s="22"/>
      <c r="Y40" s="24"/>
      <c r="Z40" s="28"/>
      <c r="AA40" s="28"/>
      <c r="AB40" t="str">
        <f t="shared" si="26"/>
        <v/>
      </c>
      <c r="CA40" s="18" t="str">
        <f t="shared" si="27"/>
        <v/>
      </c>
      <c r="CB40" s="18" t="str">
        <f t="shared" si="28"/>
        <v/>
      </c>
      <c r="CC40" s="18" t="str">
        <f t="shared" si="29"/>
        <v/>
      </c>
      <c r="CD40" s="18" t="str">
        <f t="shared" si="30"/>
        <v/>
      </c>
      <c r="CE40" s="18" t="str">
        <f t="shared" si="31"/>
        <v/>
      </c>
      <c r="CF40" s="18" t="str">
        <f t="shared" si="32"/>
        <v/>
      </c>
      <c r="CG40" s="18" t="str">
        <f t="shared" si="33"/>
        <v/>
      </c>
      <c r="CH40" s="18" t="str">
        <f t="shared" si="34"/>
        <v/>
      </c>
      <c r="CI40" s="18" t="str">
        <f t="shared" si="35"/>
        <v/>
      </c>
      <c r="CJ40" s="18" t="str">
        <f t="shared" si="36"/>
        <v/>
      </c>
      <c r="CK40" s="18" t="str">
        <f t="shared" si="37"/>
        <v/>
      </c>
      <c r="CO40" s="69">
        <f t="shared" si="24"/>
        <v>0</v>
      </c>
      <c r="CP40" s="69">
        <f t="shared" si="24"/>
        <v>0</v>
      </c>
      <c r="CQ40" s="69">
        <f t="shared" si="24"/>
        <v>0</v>
      </c>
      <c r="CR40" s="69">
        <f t="shared" si="38"/>
        <v>0</v>
      </c>
      <c r="CS40" s="69">
        <f t="shared" si="39"/>
        <v>0</v>
      </c>
      <c r="CT40" s="69">
        <f t="shared" si="40"/>
        <v>0</v>
      </c>
      <c r="CU40" s="69">
        <f t="shared" si="41"/>
        <v>0</v>
      </c>
      <c r="CV40" s="69">
        <f t="shared" si="41"/>
        <v>0</v>
      </c>
      <c r="CW40" s="69">
        <f t="shared" si="41"/>
        <v>0</v>
      </c>
      <c r="CX40" s="69">
        <f t="shared" si="41"/>
        <v>0</v>
      </c>
      <c r="CY40" s="69">
        <f t="shared" si="24"/>
        <v>0</v>
      </c>
    </row>
    <row r="41" spans="1:103" x14ac:dyDescent="0.25">
      <c r="A41" s="3631"/>
      <c r="B41" s="74" t="s">
        <v>73</v>
      </c>
      <c r="C41" s="75">
        <f t="shared" si="25"/>
        <v>0</v>
      </c>
      <c r="D41" s="22"/>
      <c r="E41" s="24"/>
      <c r="F41" s="24"/>
      <c r="G41" s="24"/>
      <c r="H41" s="24"/>
      <c r="I41" s="24"/>
      <c r="J41" s="24"/>
      <c r="K41" s="24"/>
      <c r="L41" s="24"/>
      <c r="M41" s="24"/>
      <c r="N41" s="76"/>
      <c r="O41" s="76"/>
      <c r="P41" s="77"/>
      <c r="Q41" s="27"/>
      <c r="R41" s="24"/>
      <c r="S41" s="28"/>
      <c r="T41" s="22"/>
      <c r="U41" s="28"/>
      <c r="V41" s="22"/>
      <c r="W41" s="28"/>
      <c r="X41" s="22"/>
      <c r="Y41" s="24"/>
      <c r="Z41" s="28"/>
      <c r="AA41" s="28"/>
      <c r="AB41" t="str">
        <f t="shared" si="26"/>
        <v/>
      </c>
      <c r="CA41" s="18" t="str">
        <f t="shared" si="27"/>
        <v/>
      </c>
      <c r="CB41" s="18" t="str">
        <f t="shared" si="28"/>
        <v/>
      </c>
      <c r="CC41" s="18" t="str">
        <f t="shared" si="29"/>
        <v/>
      </c>
      <c r="CD41" s="18" t="str">
        <f t="shared" si="30"/>
        <v/>
      </c>
      <c r="CE41" s="18" t="str">
        <f t="shared" si="31"/>
        <v/>
      </c>
      <c r="CF41" s="18" t="str">
        <f t="shared" si="32"/>
        <v/>
      </c>
      <c r="CG41" s="18" t="str">
        <f t="shared" si="33"/>
        <v/>
      </c>
      <c r="CH41" s="18" t="str">
        <f t="shared" si="34"/>
        <v/>
      </c>
      <c r="CI41" s="18" t="str">
        <f t="shared" si="35"/>
        <v/>
      </c>
      <c r="CJ41" s="18" t="str">
        <f t="shared" si="36"/>
        <v/>
      </c>
      <c r="CK41" s="18" t="str">
        <f t="shared" si="37"/>
        <v/>
      </c>
      <c r="CO41" s="69">
        <f t="shared" si="24"/>
        <v>0</v>
      </c>
      <c r="CP41" s="69">
        <f t="shared" si="24"/>
        <v>0</v>
      </c>
      <c r="CQ41" s="69">
        <f t="shared" si="24"/>
        <v>0</v>
      </c>
      <c r="CR41" s="69">
        <f t="shared" si="38"/>
        <v>0</v>
      </c>
      <c r="CS41" s="69">
        <f t="shared" si="39"/>
        <v>0</v>
      </c>
      <c r="CT41" s="69">
        <f t="shared" si="40"/>
        <v>0</v>
      </c>
      <c r="CU41" s="69">
        <f t="shared" si="41"/>
        <v>0</v>
      </c>
      <c r="CV41" s="69">
        <f t="shared" si="41"/>
        <v>0</v>
      </c>
      <c r="CW41" s="69">
        <f t="shared" si="41"/>
        <v>0</v>
      </c>
      <c r="CX41" s="69">
        <f t="shared" si="41"/>
        <v>0</v>
      </c>
      <c r="CY41" s="69">
        <f t="shared" si="24"/>
        <v>0</v>
      </c>
    </row>
    <row r="42" spans="1:103" x14ac:dyDescent="0.25">
      <c r="A42" s="3631"/>
      <c r="B42" s="74" t="s">
        <v>74</v>
      </c>
      <c r="C42" s="75">
        <f t="shared" si="25"/>
        <v>0</v>
      </c>
      <c r="D42" s="22"/>
      <c r="E42" s="24"/>
      <c r="F42" s="24"/>
      <c r="G42" s="24"/>
      <c r="H42" s="24"/>
      <c r="I42" s="24"/>
      <c r="J42" s="24"/>
      <c r="K42" s="24"/>
      <c r="L42" s="24"/>
      <c r="M42" s="24"/>
      <c r="N42" s="76"/>
      <c r="O42" s="76"/>
      <c r="P42" s="77"/>
      <c r="Q42" s="27"/>
      <c r="R42" s="24"/>
      <c r="S42" s="28"/>
      <c r="T42" s="22"/>
      <c r="U42" s="28"/>
      <c r="V42" s="22"/>
      <c r="W42" s="28"/>
      <c r="X42" s="22"/>
      <c r="Y42" s="24"/>
      <c r="Z42" s="28"/>
      <c r="AA42" s="28"/>
      <c r="AB42" t="str">
        <f t="shared" si="26"/>
        <v/>
      </c>
      <c r="CA42" s="18" t="str">
        <f t="shared" si="27"/>
        <v/>
      </c>
      <c r="CB42" s="18" t="str">
        <f t="shared" si="28"/>
        <v/>
      </c>
      <c r="CC42" s="18" t="str">
        <f t="shared" si="29"/>
        <v/>
      </c>
      <c r="CD42" s="18" t="str">
        <f t="shared" si="30"/>
        <v/>
      </c>
      <c r="CE42" s="18" t="str">
        <f t="shared" si="31"/>
        <v/>
      </c>
      <c r="CF42" s="18" t="str">
        <f t="shared" si="32"/>
        <v/>
      </c>
      <c r="CG42" s="18" t="str">
        <f t="shared" si="33"/>
        <v/>
      </c>
      <c r="CH42" s="18" t="str">
        <f t="shared" si="34"/>
        <v/>
      </c>
      <c r="CI42" s="18" t="str">
        <f t="shared" si="35"/>
        <v/>
      </c>
      <c r="CJ42" s="18" t="str">
        <f t="shared" si="36"/>
        <v/>
      </c>
      <c r="CK42" s="18" t="str">
        <f t="shared" si="37"/>
        <v/>
      </c>
      <c r="CO42" s="69">
        <f t="shared" si="24"/>
        <v>0</v>
      </c>
      <c r="CP42" s="69">
        <f t="shared" si="24"/>
        <v>0</v>
      </c>
      <c r="CQ42" s="69">
        <f t="shared" si="24"/>
        <v>0</v>
      </c>
      <c r="CR42" s="69">
        <f t="shared" si="38"/>
        <v>0</v>
      </c>
      <c r="CS42" s="69">
        <f t="shared" si="39"/>
        <v>0</v>
      </c>
      <c r="CT42" s="69">
        <f t="shared" si="40"/>
        <v>0</v>
      </c>
      <c r="CU42" s="69">
        <f t="shared" si="41"/>
        <v>0</v>
      </c>
      <c r="CV42" s="69">
        <f t="shared" si="41"/>
        <v>0</v>
      </c>
      <c r="CW42" s="69">
        <f t="shared" si="41"/>
        <v>0</v>
      </c>
      <c r="CX42" s="69">
        <f t="shared" si="41"/>
        <v>0</v>
      </c>
      <c r="CY42" s="69">
        <f t="shared" si="24"/>
        <v>0</v>
      </c>
    </row>
    <row r="43" spans="1:103" x14ac:dyDescent="0.25">
      <c r="A43" s="3631"/>
      <c r="B43" s="78" t="s">
        <v>75</v>
      </c>
      <c r="C43" s="810">
        <f t="shared" si="25"/>
        <v>0</v>
      </c>
      <c r="D43" s="770"/>
      <c r="E43" s="81"/>
      <c r="F43" s="81"/>
      <c r="G43" s="81"/>
      <c r="H43" s="81"/>
      <c r="I43" s="81"/>
      <c r="J43" s="81"/>
      <c r="K43" s="81"/>
      <c r="L43" s="81"/>
      <c r="M43" s="81"/>
      <c r="N43" s="82"/>
      <c r="O43" s="82"/>
      <c r="P43" s="83"/>
      <c r="Q43" s="84"/>
      <c r="R43" s="81"/>
      <c r="S43" s="85"/>
      <c r="T43" s="770"/>
      <c r="U43" s="85"/>
      <c r="V43" s="770"/>
      <c r="W43" s="85"/>
      <c r="X43" s="770"/>
      <c r="Y43" s="81"/>
      <c r="Z43" s="85"/>
      <c r="AA43" s="85"/>
      <c r="AB43" t="str">
        <f t="shared" si="26"/>
        <v/>
      </c>
      <c r="CA43" s="18" t="str">
        <f t="shared" si="27"/>
        <v/>
      </c>
      <c r="CB43" s="18" t="str">
        <f t="shared" si="28"/>
        <v/>
      </c>
      <c r="CC43" s="18" t="str">
        <f t="shared" si="29"/>
        <v/>
      </c>
      <c r="CD43" s="18" t="str">
        <f t="shared" si="30"/>
        <v/>
      </c>
      <c r="CE43" s="18" t="str">
        <f>IF(AND($F43+$G43+$H43+$I43+$J43+$K43+$L43+$M43&gt;0,$U43="")," * No olvide digitar la variable Migrantes "&amp;$U$34&amp;""&amp;". Digite Cero si no tiene.",IF($U43&gt;$F43+$G43+$H43+$I43+$J43+$K43+$L43+$M43," * La variable Migrantes "&amp;$U$34&amp;""&amp;" no  puede ser mayor al Total.",""))</f>
        <v/>
      </c>
      <c r="CF43" s="18" t="str">
        <f t="shared" si="32"/>
        <v/>
      </c>
      <c r="CG43" s="18" t="str">
        <f t="shared" si="33"/>
        <v/>
      </c>
      <c r="CH43" s="18" t="str">
        <f t="shared" si="34"/>
        <v/>
      </c>
      <c r="CI43" s="18" t="str">
        <f t="shared" si="35"/>
        <v/>
      </c>
      <c r="CJ43" s="18" t="str">
        <f t="shared" si="36"/>
        <v/>
      </c>
      <c r="CK43" s="18" t="str">
        <f t="shared" si="37"/>
        <v/>
      </c>
      <c r="CO43" s="69">
        <f t="shared" si="24"/>
        <v>0</v>
      </c>
      <c r="CP43" s="69">
        <f t="shared" si="24"/>
        <v>0</v>
      </c>
      <c r="CQ43" s="69">
        <f t="shared" si="24"/>
        <v>0</v>
      </c>
      <c r="CR43" s="69">
        <f t="shared" si="38"/>
        <v>0</v>
      </c>
      <c r="CS43" s="69">
        <f t="shared" si="39"/>
        <v>0</v>
      </c>
      <c r="CT43" s="69">
        <f t="shared" si="40"/>
        <v>0</v>
      </c>
      <c r="CU43" s="69">
        <f t="shared" si="41"/>
        <v>0</v>
      </c>
      <c r="CV43" s="69">
        <f t="shared" si="41"/>
        <v>0</v>
      </c>
      <c r="CW43" s="69">
        <f t="shared" si="41"/>
        <v>0</v>
      </c>
      <c r="CX43" s="69">
        <f t="shared" si="41"/>
        <v>0</v>
      </c>
      <c r="CY43" s="69">
        <f t="shared" si="24"/>
        <v>0</v>
      </c>
    </row>
    <row r="44" spans="1:103" x14ac:dyDescent="0.25">
      <c r="A44" s="3631"/>
      <c r="B44" s="86" t="s">
        <v>76</v>
      </c>
      <c r="C44" s="70">
        <f>SUM(D44:M44)</f>
        <v>0</v>
      </c>
      <c r="D44" s="30"/>
      <c r="E44" s="32"/>
      <c r="F44" s="32"/>
      <c r="G44" s="32"/>
      <c r="H44" s="32"/>
      <c r="I44" s="32"/>
      <c r="J44" s="32"/>
      <c r="K44" s="32"/>
      <c r="L44" s="32"/>
      <c r="M44" s="32"/>
      <c r="N44" s="71"/>
      <c r="O44" s="71"/>
      <c r="P44" s="72"/>
      <c r="Q44" s="35"/>
      <c r="R44" s="32"/>
      <c r="S44" s="37"/>
      <c r="T44" s="30"/>
      <c r="U44" s="37"/>
      <c r="V44" s="30"/>
      <c r="W44" s="37"/>
      <c r="X44" s="30"/>
      <c r="Y44" s="32"/>
      <c r="Z44" s="37"/>
      <c r="AA44" s="37"/>
      <c r="AB44" t="str">
        <f t="shared" si="26"/>
        <v/>
      </c>
      <c r="CA44" s="18" t="str">
        <f t="shared" si="27"/>
        <v/>
      </c>
      <c r="CB44" s="18" t="str">
        <f t="shared" si="28"/>
        <v/>
      </c>
      <c r="CC44" s="18" t="str">
        <f t="shared" si="29"/>
        <v/>
      </c>
      <c r="CD44" s="18" t="str">
        <f>IF(AND($D44+E44&gt;0,T44="")," * No olvide digitar la variable Migrantes "&amp;$T$34&amp;""&amp;". Digite Cero si no tiene.",IF(T44&gt;$D44+E44," * La variable Migrantes "&amp;$T$34&amp;""&amp;" no  puede ser mayor al Total.",""))</f>
        <v/>
      </c>
      <c r="CE44" s="18" t="str">
        <f t="shared" si="31"/>
        <v/>
      </c>
      <c r="CF44" s="18" t="str">
        <f t="shared" si="32"/>
        <v/>
      </c>
      <c r="CG44" s="18" t="str">
        <f t="shared" si="33"/>
        <v/>
      </c>
      <c r="CH44" s="18" t="str">
        <f t="shared" si="34"/>
        <v/>
      </c>
      <c r="CI44" s="18" t="str">
        <f t="shared" si="35"/>
        <v/>
      </c>
      <c r="CJ44" s="18" t="str">
        <f t="shared" si="36"/>
        <v/>
      </c>
      <c r="CK44" s="18" t="str">
        <f t="shared" si="37"/>
        <v/>
      </c>
      <c r="CO44" s="69">
        <f t="shared" si="24"/>
        <v>0</v>
      </c>
      <c r="CP44" s="69">
        <f t="shared" si="24"/>
        <v>0</v>
      </c>
      <c r="CQ44" s="69">
        <f t="shared" si="24"/>
        <v>0</v>
      </c>
      <c r="CR44" s="69">
        <f t="shared" si="38"/>
        <v>0</v>
      </c>
      <c r="CS44" s="69">
        <f t="shared" si="39"/>
        <v>0</v>
      </c>
      <c r="CT44" s="69">
        <f t="shared" si="40"/>
        <v>0</v>
      </c>
      <c r="CU44" s="69">
        <f t="shared" si="41"/>
        <v>0</v>
      </c>
      <c r="CV44" s="69">
        <f t="shared" si="41"/>
        <v>0</v>
      </c>
      <c r="CW44" s="69">
        <f t="shared" si="41"/>
        <v>0</v>
      </c>
      <c r="CX44" s="69">
        <f t="shared" si="41"/>
        <v>0</v>
      </c>
      <c r="CY44" s="69">
        <f t="shared" si="24"/>
        <v>0</v>
      </c>
    </row>
    <row r="45" spans="1:103" x14ac:dyDescent="0.25">
      <c r="A45" s="3632" t="s">
        <v>77</v>
      </c>
      <c r="B45" s="1309" t="s">
        <v>78</v>
      </c>
      <c r="C45" s="1148">
        <f>SUM(D45:P45)</f>
        <v>0</v>
      </c>
      <c r="D45" s="1151"/>
      <c r="E45" s="699"/>
      <c r="F45" s="699"/>
      <c r="G45" s="699"/>
      <c r="H45" s="699"/>
      <c r="I45" s="699"/>
      <c r="J45" s="699"/>
      <c r="K45" s="699"/>
      <c r="L45" s="699"/>
      <c r="M45" s="699"/>
      <c r="N45" s="711"/>
      <c r="O45" s="711"/>
      <c r="P45" s="711"/>
      <c r="Q45" s="1154"/>
      <c r="R45" s="699"/>
      <c r="S45" s="1152"/>
      <c r="T45" s="1151"/>
      <c r="U45" s="1152"/>
      <c r="V45" s="1151"/>
      <c r="W45" s="1152"/>
      <c r="X45" s="1151"/>
      <c r="Y45" s="699"/>
      <c r="Z45" s="1152"/>
      <c r="AA45" s="1152"/>
      <c r="AB45" t="str">
        <f t="shared" si="26"/>
        <v/>
      </c>
      <c r="CA45" s="18" t="str">
        <f t="shared" si="27"/>
        <v/>
      </c>
      <c r="CB45" s="18" t="str">
        <f t="shared" si="28"/>
        <v/>
      </c>
      <c r="CC45" s="18" t="str">
        <f t="shared" si="29"/>
        <v/>
      </c>
      <c r="CD45" s="18" t="str">
        <f t="shared" si="30"/>
        <v/>
      </c>
      <c r="CE45" s="18" t="str">
        <f t="shared" si="31"/>
        <v/>
      </c>
      <c r="CF45" s="18" t="str">
        <f t="shared" si="32"/>
        <v/>
      </c>
      <c r="CG45" s="18" t="str">
        <f t="shared" si="33"/>
        <v/>
      </c>
      <c r="CH45" s="18" t="str">
        <f t="shared" si="34"/>
        <v/>
      </c>
      <c r="CI45" s="18" t="str">
        <f t="shared" si="35"/>
        <v/>
      </c>
      <c r="CJ45" s="18" t="str">
        <f t="shared" si="36"/>
        <v/>
      </c>
      <c r="CK45" s="18" t="str">
        <f t="shared" si="37"/>
        <v/>
      </c>
      <c r="CO45" s="69">
        <f t="shared" si="24"/>
        <v>0</v>
      </c>
      <c r="CP45" s="69">
        <f t="shared" si="24"/>
        <v>0</v>
      </c>
      <c r="CQ45" s="69">
        <f t="shared" si="24"/>
        <v>0</v>
      </c>
      <c r="CR45" s="69">
        <f t="shared" si="38"/>
        <v>0</v>
      </c>
      <c r="CS45" s="69">
        <f t="shared" si="39"/>
        <v>0</v>
      </c>
      <c r="CT45" s="69">
        <f t="shared" si="40"/>
        <v>0</v>
      </c>
      <c r="CU45" s="69">
        <f t="shared" si="41"/>
        <v>0</v>
      </c>
      <c r="CV45" s="69">
        <f t="shared" si="41"/>
        <v>0</v>
      </c>
      <c r="CW45" s="69">
        <f t="shared" si="41"/>
        <v>0</v>
      </c>
      <c r="CX45" s="69">
        <f t="shared" si="41"/>
        <v>0</v>
      </c>
      <c r="CY45" s="69">
        <f t="shared" si="24"/>
        <v>0</v>
      </c>
    </row>
    <row r="46" spans="1:103" x14ac:dyDescent="0.25">
      <c r="A46" s="3633"/>
      <c r="B46" s="88" t="s">
        <v>79</v>
      </c>
      <c r="C46" s="70">
        <f>SUM(D46:P46)</f>
        <v>0</v>
      </c>
      <c r="D46" s="30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5"/>
      <c r="R46" s="32"/>
      <c r="S46" s="37"/>
      <c r="T46" s="30"/>
      <c r="U46" s="37"/>
      <c r="V46" s="30"/>
      <c r="W46" s="37"/>
      <c r="X46" s="30"/>
      <c r="Y46" s="32"/>
      <c r="Z46" s="37"/>
      <c r="AA46" s="37"/>
      <c r="AB46" t="str">
        <f t="shared" si="26"/>
        <v/>
      </c>
      <c r="CA46" s="18" t="str">
        <f t="shared" si="27"/>
        <v/>
      </c>
      <c r="CB46" s="18" t="str">
        <f t="shared" si="28"/>
        <v/>
      </c>
      <c r="CC46" s="18" t="str">
        <f t="shared" si="29"/>
        <v/>
      </c>
      <c r="CD46" s="18" t="str">
        <f t="shared" si="30"/>
        <v/>
      </c>
      <c r="CE46" s="18" t="str">
        <f t="shared" si="31"/>
        <v/>
      </c>
      <c r="CF46" s="18" t="str">
        <f t="shared" si="32"/>
        <v/>
      </c>
      <c r="CG46" s="18" t="str">
        <f t="shared" si="33"/>
        <v/>
      </c>
      <c r="CH46" s="18" t="str">
        <f t="shared" si="34"/>
        <v/>
      </c>
      <c r="CI46" s="18" t="str">
        <f t="shared" si="35"/>
        <v/>
      </c>
      <c r="CJ46" s="18" t="str">
        <f t="shared" si="36"/>
        <v/>
      </c>
      <c r="CK46" s="18" t="str">
        <f t="shared" si="37"/>
        <v/>
      </c>
      <c r="CO46" s="69">
        <f t="shared" si="24"/>
        <v>0</v>
      </c>
      <c r="CP46" s="69">
        <f t="shared" si="24"/>
        <v>0</v>
      </c>
      <c r="CQ46" s="69">
        <f t="shared" si="24"/>
        <v>0</v>
      </c>
      <c r="CR46" s="69">
        <f t="shared" si="38"/>
        <v>0</v>
      </c>
      <c r="CS46" s="69">
        <f t="shared" si="39"/>
        <v>0</v>
      </c>
      <c r="CT46" s="69">
        <f t="shared" si="40"/>
        <v>0</v>
      </c>
      <c r="CU46" s="69">
        <f t="shared" si="41"/>
        <v>0</v>
      </c>
      <c r="CV46" s="69">
        <f t="shared" si="41"/>
        <v>0</v>
      </c>
      <c r="CW46" s="69">
        <f t="shared" si="41"/>
        <v>0</v>
      </c>
      <c r="CX46" s="69">
        <f t="shared" si="41"/>
        <v>0</v>
      </c>
      <c r="CY46" s="69">
        <f t="shared" si="24"/>
        <v>0</v>
      </c>
    </row>
    <row r="47" spans="1:103" x14ac:dyDescent="0.25">
      <c r="A47" s="3632" t="s">
        <v>80</v>
      </c>
      <c r="B47" s="1309" t="s">
        <v>78</v>
      </c>
      <c r="C47" s="1148">
        <f>SUM(D47:M47)</f>
        <v>0</v>
      </c>
      <c r="D47" s="1151"/>
      <c r="E47" s="699"/>
      <c r="F47" s="699"/>
      <c r="G47" s="699"/>
      <c r="H47" s="699"/>
      <c r="I47" s="699"/>
      <c r="J47" s="699"/>
      <c r="K47" s="699"/>
      <c r="L47" s="699"/>
      <c r="M47" s="699"/>
      <c r="N47" s="707"/>
      <c r="O47" s="707"/>
      <c r="P47" s="710"/>
      <c r="Q47" s="1154"/>
      <c r="R47" s="699"/>
      <c r="S47" s="1152"/>
      <c r="T47" s="1151"/>
      <c r="U47" s="1152"/>
      <c r="V47" s="1151"/>
      <c r="W47" s="1152"/>
      <c r="X47" s="1151"/>
      <c r="Y47" s="699"/>
      <c r="Z47" s="1152"/>
      <c r="AA47" s="1152"/>
      <c r="AB47" t="str">
        <f t="shared" si="26"/>
        <v/>
      </c>
      <c r="CA47" s="18" t="str">
        <f t="shared" si="27"/>
        <v/>
      </c>
      <c r="CB47" s="18" t="str">
        <f t="shared" si="28"/>
        <v/>
      </c>
      <c r="CC47" s="18" t="str">
        <f t="shared" si="29"/>
        <v/>
      </c>
      <c r="CD47" s="18" t="str">
        <f t="shared" si="30"/>
        <v/>
      </c>
      <c r="CE47" s="18" t="str">
        <f t="shared" si="31"/>
        <v/>
      </c>
      <c r="CF47" s="18" t="str">
        <f t="shared" si="32"/>
        <v/>
      </c>
      <c r="CG47" s="18" t="str">
        <f t="shared" si="33"/>
        <v/>
      </c>
      <c r="CH47" s="18" t="str">
        <f t="shared" si="34"/>
        <v/>
      </c>
      <c r="CI47" s="18" t="str">
        <f t="shared" si="35"/>
        <v/>
      </c>
      <c r="CJ47" s="18" t="str">
        <f t="shared" si="36"/>
        <v/>
      </c>
      <c r="CK47" s="18" t="str">
        <f t="shared" si="37"/>
        <v/>
      </c>
      <c r="CO47" s="69">
        <f t="shared" si="24"/>
        <v>0</v>
      </c>
      <c r="CP47" s="69">
        <f t="shared" si="24"/>
        <v>0</v>
      </c>
      <c r="CQ47" s="69">
        <f t="shared" si="24"/>
        <v>0</v>
      </c>
      <c r="CR47" s="69">
        <f t="shared" si="38"/>
        <v>0</v>
      </c>
      <c r="CS47" s="69">
        <f t="shared" si="39"/>
        <v>0</v>
      </c>
      <c r="CT47" s="69">
        <f t="shared" si="40"/>
        <v>0</v>
      </c>
      <c r="CU47" s="69">
        <f t="shared" si="41"/>
        <v>0</v>
      </c>
      <c r="CV47" s="69">
        <f t="shared" si="41"/>
        <v>0</v>
      </c>
      <c r="CW47" s="69">
        <f t="shared" si="41"/>
        <v>0</v>
      </c>
      <c r="CX47" s="69">
        <f t="shared" si="41"/>
        <v>0</v>
      </c>
      <c r="CY47" s="69">
        <f t="shared" si="24"/>
        <v>0</v>
      </c>
    </row>
    <row r="48" spans="1:103" x14ac:dyDescent="0.25">
      <c r="A48" s="3633"/>
      <c r="B48" s="675" t="s">
        <v>79</v>
      </c>
      <c r="C48" s="1310">
        <f>SUM(D48:M48)</f>
        <v>0</v>
      </c>
      <c r="D48" s="91"/>
      <c r="E48" s="92"/>
      <c r="F48" s="92"/>
      <c r="G48" s="92"/>
      <c r="H48" s="92"/>
      <c r="I48" s="92"/>
      <c r="J48" s="92"/>
      <c r="K48" s="92"/>
      <c r="L48" s="92"/>
      <c r="M48" s="92"/>
      <c r="N48" s="93"/>
      <c r="O48" s="93"/>
      <c r="P48" s="94"/>
      <c r="Q48" s="95"/>
      <c r="R48" s="92"/>
      <c r="S48" s="668"/>
      <c r="T48" s="91"/>
      <c r="U48" s="668"/>
      <c r="V48" s="91"/>
      <c r="W48" s="668"/>
      <c r="X48" s="91"/>
      <c r="Y48" s="92"/>
      <c r="Z48" s="668"/>
      <c r="AA48" s="668"/>
      <c r="AB48" t="str">
        <f t="shared" si="26"/>
        <v/>
      </c>
      <c r="CA48" s="18" t="str">
        <f t="shared" si="27"/>
        <v/>
      </c>
      <c r="CB48" s="18" t="str">
        <f t="shared" si="28"/>
        <v/>
      </c>
      <c r="CC48" s="18" t="str">
        <f t="shared" si="29"/>
        <v/>
      </c>
      <c r="CD48" s="18" t="str">
        <f>IF(AND($D48+E48&gt;0,T48="")," * No olvide digitar la variable Migrantes "&amp;$T$34&amp;""&amp;". Digite Cero si no tiene.",IF(T48&gt;$D48+E48," * La variable Migrantes "&amp;$T$34&amp;""&amp;" no  puede ser mayor al Total.",""))</f>
        <v/>
      </c>
      <c r="CE48" s="18" t="str">
        <f t="shared" si="31"/>
        <v/>
      </c>
      <c r="CF48" s="18" t="str">
        <f t="shared" si="32"/>
        <v/>
      </c>
      <c r="CG48" s="18" t="str">
        <f t="shared" si="33"/>
        <v/>
      </c>
      <c r="CH48" s="18" t="str">
        <f t="shared" si="34"/>
        <v/>
      </c>
      <c r="CI48" s="18" t="str">
        <f t="shared" si="35"/>
        <v/>
      </c>
      <c r="CJ48" s="18" t="str">
        <f t="shared" si="36"/>
        <v/>
      </c>
      <c r="CK48" s="18" t="str">
        <f t="shared" si="37"/>
        <v/>
      </c>
      <c r="CO48" s="69">
        <f t="shared" si="24"/>
        <v>0</v>
      </c>
      <c r="CP48" s="69">
        <f t="shared" si="24"/>
        <v>0</v>
      </c>
      <c r="CQ48" s="69">
        <f t="shared" si="24"/>
        <v>0</v>
      </c>
      <c r="CR48" s="69">
        <f>IF(AND($D48+$E48&gt;0,$T48=""),1,IF(T48&gt;$D48+$E48,1,0))</f>
        <v>0</v>
      </c>
      <c r="CS48" s="69">
        <f t="shared" si="39"/>
        <v>0</v>
      </c>
      <c r="CT48" s="69">
        <f t="shared" si="40"/>
        <v>0</v>
      </c>
      <c r="CU48" s="69">
        <f t="shared" si="41"/>
        <v>0</v>
      </c>
      <c r="CV48" s="69">
        <f t="shared" si="41"/>
        <v>0</v>
      </c>
      <c r="CW48" s="69">
        <f t="shared" si="41"/>
        <v>0</v>
      </c>
      <c r="CX48" s="69">
        <f t="shared" si="41"/>
        <v>0</v>
      </c>
      <c r="CY48" s="69">
        <f t="shared" si="24"/>
        <v>0</v>
      </c>
    </row>
    <row r="49" spans="1:103" x14ac:dyDescent="0.25">
      <c r="A49" s="3634" t="s">
        <v>81</v>
      </c>
      <c r="B49" s="3635"/>
      <c r="C49" s="1286">
        <f>SUM(D49:M49)</f>
        <v>0</v>
      </c>
      <c r="D49" s="1303"/>
      <c r="E49" s="1244"/>
      <c r="F49" s="1244"/>
      <c r="G49" s="1244"/>
      <c r="H49" s="1244"/>
      <c r="I49" s="1244"/>
      <c r="J49" s="1244"/>
      <c r="K49" s="1244"/>
      <c r="L49" s="1244"/>
      <c r="M49" s="1244"/>
      <c r="N49" s="1271"/>
      <c r="O49" s="1271"/>
      <c r="P49" s="1311"/>
      <c r="Q49" s="1174"/>
      <c r="R49" s="1244"/>
      <c r="S49" s="1305"/>
      <c r="T49" s="1303"/>
      <c r="U49" s="1305"/>
      <c r="V49" s="1303"/>
      <c r="W49" s="1305"/>
      <c r="X49" s="1303"/>
      <c r="Y49" s="1244"/>
      <c r="Z49" s="1305"/>
      <c r="AA49" s="1305"/>
      <c r="AB49" t="str">
        <f t="shared" si="26"/>
        <v/>
      </c>
      <c r="CA49" s="18" t="str">
        <f t="shared" si="27"/>
        <v/>
      </c>
      <c r="CB49" s="18" t="str">
        <f t="shared" si="28"/>
        <v/>
      </c>
      <c r="CC49" s="18" t="str">
        <f t="shared" si="29"/>
        <v/>
      </c>
      <c r="CD49" s="18" t="str">
        <f>IF(AND($D49+E49&gt;0,T49="")," * No olvide digitar la variable Migrantes "&amp;$T$34&amp;""&amp;". Digite Cero si no tiene.",IF(T49&gt;$D49+E49," * La variable Migrantes "&amp;$T$34&amp;""&amp;" no  puede ser mayor al Total.",""))</f>
        <v/>
      </c>
      <c r="CE49" s="18" t="str">
        <f t="shared" si="31"/>
        <v/>
      </c>
      <c r="CF49" s="18" t="str">
        <f t="shared" si="32"/>
        <v/>
      </c>
      <c r="CG49" s="18" t="str">
        <f t="shared" si="33"/>
        <v/>
      </c>
      <c r="CH49" s="18" t="str">
        <f t="shared" si="34"/>
        <v/>
      </c>
      <c r="CI49" s="18" t="str">
        <f t="shared" si="35"/>
        <v/>
      </c>
      <c r="CJ49" s="18" t="str">
        <f t="shared" si="36"/>
        <v/>
      </c>
      <c r="CK49" s="18" t="str">
        <f t="shared" si="37"/>
        <v/>
      </c>
      <c r="CO49" s="69">
        <f t="shared" si="24"/>
        <v>0</v>
      </c>
      <c r="CP49" s="69">
        <f t="shared" si="24"/>
        <v>0</v>
      </c>
      <c r="CQ49" s="69">
        <f t="shared" si="24"/>
        <v>0</v>
      </c>
      <c r="CR49" s="69">
        <f>IF(AND($D49+$E49&gt;0,$T49=""),1,IF(T49&gt;$D49+$E49,1,0))</f>
        <v>0</v>
      </c>
      <c r="CS49" s="69">
        <f t="shared" si="39"/>
        <v>0</v>
      </c>
      <c r="CT49" s="69">
        <f t="shared" si="40"/>
        <v>0</v>
      </c>
      <c r="CU49" s="69">
        <f t="shared" si="41"/>
        <v>0</v>
      </c>
      <c r="CV49" s="69">
        <f t="shared" si="41"/>
        <v>0</v>
      </c>
      <c r="CW49" s="69">
        <f t="shared" si="41"/>
        <v>0</v>
      </c>
      <c r="CX49" s="69">
        <f t="shared" si="41"/>
        <v>0</v>
      </c>
      <c r="CY49" s="69">
        <f t="shared" si="24"/>
        <v>0</v>
      </c>
    </row>
    <row r="50" spans="1:103" x14ac:dyDescent="0.25">
      <c r="A50" s="3040" t="s">
        <v>82</v>
      </c>
      <c r="B50" s="3041"/>
      <c r="C50" s="101">
        <f t="shared" si="25"/>
        <v>0</v>
      </c>
      <c r="D50" s="45"/>
      <c r="E50" s="102"/>
      <c r="F50" s="102"/>
      <c r="G50" s="102"/>
      <c r="H50" s="102"/>
      <c r="I50" s="102"/>
      <c r="J50" s="102"/>
      <c r="K50" s="102"/>
      <c r="L50" s="102"/>
      <c r="M50" s="102"/>
      <c r="N50" s="103"/>
      <c r="O50" s="103"/>
      <c r="P50" s="104"/>
      <c r="Q50" s="105"/>
      <c r="R50" s="102"/>
      <c r="S50" s="48"/>
      <c r="T50" s="45"/>
      <c r="U50" s="48"/>
      <c r="V50" s="45"/>
      <c r="W50" s="48"/>
      <c r="X50" s="45"/>
      <c r="Y50" s="102"/>
      <c r="Z50" s="48"/>
      <c r="AA50" s="48"/>
      <c r="AB50" t="str">
        <f t="shared" si="26"/>
        <v/>
      </c>
      <c r="CA50" s="18" t="str">
        <f t="shared" si="27"/>
        <v/>
      </c>
      <c r="CB50" s="18" t="str">
        <f t="shared" si="28"/>
        <v/>
      </c>
      <c r="CC50" s="18" t="str">
        <f t="shared" si="29"/>
        <v/>
      </c>
      <c r="CD50" s="18" t="str">
        <f t="shared" si="30"/>
        <v/>
      </c>
      <c r="CE50" s="18" t="str">
        <f t="shared" si="31"/>
        <v/>
      </c>
      <c r="CF50" s="18" t="str">
        <f t="shared" si="32"/>
        <v/>
      </c>
      <c r="CG50" s="18" t="str">
        <f t="shared" si="33"/>
        <v/>
      </c>
      <c r="CH50" s="18" t="str">
        <f t="shared" si="34"/>
        <v/>
      </c>
      <c r="CI50" s="18" t="str">
        <f t="shared" si="35"/>
        <v/>
      </c>
      <c r="CJ50" s="18" t="str">
        <f t="shared" si="36"/>
        <v/>
      </c>
      <c r="CK50" s="18" t="str">
        <f t="shared" si="37"/>
        <v/>
      </c>
      <c r="CO50" s="69">
        <f t="shared" si="24"/>
        <v>0</v>
      </c>
      <c r="CP50" s="69">
        <f t="shared" si="24"/>
        <v>0</v>
      </c>
      <c r="CQ50" s="69">
        <f t="shared" si="24"/>
        <v>0</v>
      </c>
      <c r="CR50" s="69">
        <f t="shared" si="38"/>
        <v>0</v>
      </c>
      <c r="CS50" s="69">
        <f t="shared" si="39"/>
        <v>0</v>
      </c>
      <c r="CT50" s="69">
        <f t="shared" si="40"/>
        <v>0</v>
      </c>
      <c r="CU50" s="69">
        <f t="shared" si="41"/>
        <v>0</v>
      </c>
      <c r="CV50" s="69">
        <f t="shared" si="41"/>
        <v>0</v>
      </c>
      <c r="CW50" s="69">
        <f t="shared" si="41"/>
        <v>0</v>
      </c>
      <c r="CX50" s="69">
        <f t="shared" si="41"/>
        <v>0</v>
      </c>
      <c r="CY50" s="69">
        <f t="shared" si="24"/>
        <v>0</v>
      </c>
    </row>
    <row r="51" spans="1:103" x14ac:dyDescent="0.25">
      <c r="A51" s="3628" t="s">
        <v>83</v>
      </c>
      <c r="B51" s="3629"/>
      <c r="C51" s="1310">
        <f t="shared" si="25"/>
        <v>0</v>
      </c>
      <c r="D51" s="91"/>
      <c r="E51" s="92"/>
      <c r="F51" s="92"/>
      <c r="G51" s="92"/>
      <c r="H51" s="92"/>
      <c r="I51" s="92"/>
      <c r="J51" s="92"/>
      <c r="K51" s="92"/>
      <c r="L51" s="92"/>
      <c r="M51" s="92"/>
      <c r="N51" s="93"/>
      <c r="O51" s="93"/>
      <c r="P51" s="94"/>
      <c r="Q51" s="95"/>
      <c r="R51" s="92"/>
      <c r="S51" s="668"/>
      <c r="T51" s="91"/>
      <c r="U51" s="668"/>
      <c r="V51" s="91"/>
      <c r="W51" s="668"/>
      <c r="X51" s="91"/>
      <c r="Y51" s="92"/>
      <c r="Z51" s="668"/>
      <c r="AA51" s="668"/>
      <c r="AB51" t="str">
        <f t="shared" si="26"/>
        <v/>
      </c>
      <c r="CA51" s="18" t="str">
        <f t="shared" si="27"/>
        <v/>
      </c>
      <c r="CB51" s="18" t="str">
        <f t="shared" si="28"/>
        <v/>
      </c>
      <c r="CC51" s="18" t="str">
        <f t="shared" si="29"/>
        <v/>
      </c>
      <c r="CD51" s="18" t="str">
        <f t="shared" si="30"/>
        <v/>
      </c>
      <c r="CE51" s="18" t="str">
        <f t="shared" si="31"/>
        <v/>
      </c>
      <c r="CF51" s="18" t="str">
        <f t="shared" si="32"/>
        <v/>
      </c>
      <c r="CG51" s="18" t="str">
        <f t="shared" si="33"/>
        <v/>
      </c>
      <c r="CH51" s="18" t="str">
        <f t="shared" si="34"/>
        <v/>
      </c>
      <c r="CI51" s="18" t="str">
        <f t="shared" si="35"/>
        <v/>
      </c>
      <c r="CJ51" s="18" t="str">
        <f t="shared" si="36"/>
        <v/>
      </c>
      <c r="CK51" s="18" t="str">
        <f t="shared" si="37"/>
        <v/>
      </c>
      <c r="CO51" s="69">
        <f t="shared" si="24"/>
        <v>0</v>
      </c>
      <c r="CP51" s="69">
        <f t="shared" si="24"/>
        <v>0</v>
      </c>
      <c r="CQ51" s="69">
        <f t="shared" si="24"/>
        <v>0</v>
      </c>
      <c r="CR51" s="69">
        <f t="shared" si="38"/>
        <v>0</v>
      </c>
      <c r="CS51" s="69">
        <f t="shared" si="39"/>
        <v>0</v>
      </c>
      <c r="CT51" s="69">
        <f t="shared" si="40"/>
        <v>0</v>
      </c>
      <c r="CU51" s="69">
        <f t="shared" si="41"/>
        <v>0</v>
      </c>
      <c r="CV51" s="69">
        <f t="shared" si="41"/>
        <v>0</v>
      </c>
      <c r="CW51" s="69">
        <f t="shared" si="41"/>
        <v>0</v>
      </c>
      <c r="CX51" s="69">
        <f t="shared" si="41"/>
        <v>0</v>
      </c>
      <c r="CY51" s="69">
        <f t="shared" si="24"/>
        <v>0</v>
      </c>
    </row>
    <row r="52" spans="1:103" x14ac:dyDescent="0.25">
      <c r="A52" s="38" t="s">
        <v>84</v>
      </c>
      <c r="CB52" s="40"/>
      <c r="CC52" s="40"/>
      <c r="CD52" s="40"/>
      <c r="CE52" s="40"/>
      <c r="CF52" s="40"/>
      <c r="CO52" s="106"/>
    </row>
    <row r="53" spans="1:103" ht="15" customHeight="1" x14ac:dyDescent="0.25">
      <c r="A53" s="3609" t="s">
        <v>53</v>
      </c>
      <c r="B53" s="2987"/>
      <c r="C53" s="3610" t="s">
        <v>4</v>
      </c>
      <c r="D53" s="3612" t="s">
        <v>5</v>
      </c>
      <c r="E53" s="3613"/>
      <c r="F53" s="3613"/>
      <c r="G53" s="3613"/>
      <c r="H53" s="3613"/>
      <c r="I53" s="3613"/>
      <c r="J53" s="3613"/>
      <c r="K53" s="3613"/>
      <c r="L53" s="3613"/>
      <c r="M53" s="3613"/>
      <c r="N53" s="3613"/>
      <c r="O53" s="3613"/>
      <c r="P53" s="3614"/>
      <c r="Q53" s="3615" t="s">
        <v>54</v>
      </c>
      <c r="R53" s="2987" t="s">
        <v>12</v>
      </c>
      <c r="S53" s="3605" t="s">
        <v>13</v>
      </c>
      <c r="T53" s="3608"/>
      <c r="U53" s="3605" t="s">
        <v>58</v>
      </c>
      <c r="V53" s="3623"/>
      <c r="W53" s="3608"/>
      <c r="X53" s="2987" t="s">
        <v>59</v>
      </c>
      <c r="CA53" s="40"/>
      <c r="CB53" s="40"/>
      <c r="CC53" s="40"/>
      <c r="CD53" s="40"/>
      <c r="CE53" s="40"/>
      <c r="CQ53" s="106"/>
    </row>
    <row r="54" spans="1:103" ht="21" x14ac:dyDescent="0.25">
      <c r="A54" s="3273"/>
      <c r="B54" s="2994"/>
      <c r="C54" s="3611"/>
      <c r="D54" s="1283" t="s">
        <v>60</v>
      </c>
      <c r="E54" s="1170" t="s">
        <v>16</v>
      </c>
      <c r="F54" s="1170" t="s">
        <v>17</v>
      </c>
      <c r="G54" s="1170" t="s">
        <v>18</v>
      </c>
      <c r="H54" s="1170" t="s">
        <v>19</v>
      </c>
      <c r="I54" s="1170" t="s">
        <v>20</v>
      </c>
      <c r="J54" s="1170" t="s">
        <v>21</v>
      </c>
      <c r="K54" s="1170" t="s">
        <v>22</v>
      </c>
      <c r="L54" s="1170" t="s">
        <v>23</v>
      </c>
      <c r="M54" s="1170" t="s">
        <v>61</v>
      </c>
      <c r="N54" s="728" t="s">
        <v>62</v>
      </c>
      <c r="O54" s="1170" t="s">
        <v>63</v>
      </c>
      <c r="P54" s="1165" t="s">
        <v>64</v>
      </c>
      <c r="Q54" s="3001"/>
      <c r="R54" s="3630"/>
      <c r="S54" s="1283" t="s">
        <v>27</v>
      </c>
      <c r="T54" s="1021" t="s">
        <v>28</v>
      </c>
      <c r="U54" s="1306" t="s">
        <v>25</v>
      </c>
      <c r="V54" s="1307" t="s">
        <v>65</v>
      </c>
      <c r="W54" s="107" t="s">
        <v>26</v>
      </c>
      <c r="X54" s="3630"/>
      <c r="CA54" s="40"/>
      <c r="CB54" s="40"/>
      <c r="CC54" s="40"/>
      <c r="CD54" s="40"/>
      <c r="CE54" s="40"/>
      <c r="CQ54" s="106"/>
    </row>
    <row r="55" spans="1:103" x14ac:dyDescent="0.25">
      <c r="A55" s="3632" t="s">
        <v>85</v>
      </c>
      <c r="B55" s="1312" t="s">
        <v>78</v>
      </c>
      <c r="C55" s="1148">
        <f>SUM(D55:P55)</f>
        <v>0</v>
      </c>
      <c r="D55" s="1151"/>
      <c r="E55" s="699"/>
      <c r="F55" s="699"/>
      <c r="G55" s="699"/>
      <c r="H55" s="699"/>
      <c r="I55" s="699"/>
      <c r="J55" s="699"/>
      <c r="K55" s="699"/>
      <c r="L55" s="699"/>
      <c r="M55" s="699"/>
      <c r="N55" s="1198"/>
      <c r="O55" s="699"/>
      <c r="P55" s="701"/>
      <c r="Q55" s="1154"/>
      <c r="R55" s="1152"/>
      <c r="S55" s="1151"/>
      <c r="T55" s="1152"/>
      <c r="U55" s="1151"/>
      <c r="V55" s="699"/>
      <c r="W55" s="1152"/>
      <c r="X55" s="1152"/>
      <c r="Y55" t="str">
        <f>CA55&amp;CB55&amp;CC55&amp;CD55&amp;CE55&amp;CF55&amp;CG55&amp;CH55</f>
        <v/>
      </c>
      <c r="CA55" s="18" t="str">
        <f>IF(AND($C55&gt;0,Q55="")," * No olvide digitar la variable "&amp;Q$53&amp;""&amp;". Digite Cero si no tiene.",IF(Q55&gt;$C55," * La variable "&amp;Q$53&amp;""&amp;" no  puede ser mayor al Total.",""))</f>
        <v/>
      </c>
      <c r="CB55" s="18" t="str">
        <f>IF(AND($C55&gt;0,R55="")," * No olvide digitar la variable "&amp;R$53&amp;""&amp;". Digite Cero si no tiene.",IF(R55&gt;$C55," * La variable "&amp;R$53&amp;""&amp;" no  puede ser mayor al Total.",""))</f>
        <v/>
      </c>
      <c r="CC55" s="18" t="str">
        <f>IF(AND($D55+$E55&gt;0,$S55="")," * No olvide digitar la variable Migrantes "&amp;S$54&amp;""&amp;". Digite Cero si no tiene.",IF($S55&gt;$D55+$E55," * La variable Migrantes "&amp;S$54&amp;""&amp;" no  puede ser mayor al Total.",""))</f>
        <v/>
      </c>
      <c r="CD55" s="18" t="str">
        <f>IF(AND($F55+$G55+$H55+$I55+$J55+$K55+$L55+$M55+$N55+$O55+$P55&gt;0,$T55="")," * No olvide digitar la variable Migrantes "&amp;T$54&amp;""&amp;". Digite Cero si no tiene.",IF(T55&gt;$F55+$G55+$H55+$I55+$J55+$K55+$L55+$M55+$N55+$O55+$P55," * La variable Migrantes "&amp;T$54&amp;""&amp;" no  puede ser mayor al Total.",""))</f>
        <v/>
      </c>
      <c r="CE55" s="18" t="str">
        <f>IF(AND($C55&gt;0,U55="")," * No olvide digitar la variable "&amp;U$54&amp;""&amp;". Digite Cero si no tiene.",IF(U55&gt;$C55," * La variable "&amp;U$54&amp;""&amp;" no  puede ser mayor al Total.",""))</f>
        <v/>
      </c>
      <c r="CF55" s="18" t="str">
        <f>IF(AND($C55&gt;0,V55="")," * No olvide digitar la variable "&amp;V$54&amp;""&amp;". Digite Cero si no tiene.",IF(V55&gt;$C55," * La variable "&amp;V$54&amp;""&amp;" no  puede ser mayor al Total.",""))</f>
        <v/>
      </c>
      <c r="CG55" s="18" t="str">
        <f>IF(AND($C55&gt;0,W55="")," * No olvide digitar la variable "&amp;W$54&amp;""&amp;". Digite Cero si no tiene.",IF(W55&gt;$C55," * La variable "&amp;W$54&amp;""&amp;" no  puede ser mayor al Total.",""))</f>
        <v/>
      </c>
      <c r="CH55" s="18" t="str">
        <f>IF(AND($C55&gt;0,X55="")," * No olvide digitar la variable "&amp;X$53&amp;""&amp;". Digite Cero si no tiene.",IF(X55&gt;$C55," * La variable "&amp;X$53&amp;""&amp;" no  puede ser mayor al Total.",""))</f>
        <v/>
      </c>
      <c r="CI55" s="40"/>
      <c r="CO55" s="109">
        <f t="shared" ref="CO55:CP59" si="42">IF(AND($C55&gt;0,Q55=""),1,IF(Q55&gt;$C55,1,0))</f>
        <v>0</v>
      </c>
      <c r="CP55" s="109">
        <f t="shared" si="42"/>
        <v>0</v>
      </c>
      <c r="CQ55" s="109">
        <f>IF(AND($D55+$E55&gt;0,S55=""),1,IF(S55&gt;$D55+$E55,1,0))</f>
        <v>0</v>
      </c>
      <c r="CR55" s="109">
        <f>IF(AND($F55+$G55+$H55+$I55+$J55+$K55+$L55+$M55+$N55+$O55+$P55&gt;0,$T55=""),1,IF($T55&gt;$F55+$G55+$H55+$I55+$J55+$K55+$L55+$M55+$N55+$O55+$P55,1,0))</f>
        <v>0</v>
      </c>
      <c r="CS55" s="109">
        <f>IF(AND($C55&gt;0,U55=""),1,IF(U55&gt;$C55,1,0))</f>
        <v>0</v>
      </c>
      <c r="CT55" s="109">
        <f>IF(AND($C55&gt;0,V55=""),1,IF(V55&gt;$C55,1,0))</f>
        <v>0</v>
      </c>
      <c r="CU55" s="109">
        <f>IF(AND($C55&gt;0,W55=""),1,IF(W55&gt;$C55,1,0))</f>
        <v>0</v>
      </c>
      <c r="CV55" s="109">
        <f>IF(AND($C55&gt;0,X55=""),1,IF(X55&gt;$C55,1,0))</f>
        <v>0</v>
      </c>
      <c r="CW55" s="110"/>
    </row>
    <row r="56" spans="1:103" x14ac:dyDescent="0.25">
      <c r="A56" s="3633"/>
      <c r="B56" s="111" t="s">
        <v>79</v>
      </c>
      <c r="C56" s="1310">
        <f>SUM(D56:P56)</f>
        <v>0</v>
      </c>
      <c r="D56" s="91"/>
      <c r="E56" s="92"/>
      <c r="F56" s="92"/>
      <c r="G56" s="92"/>
      <c r="H56" s="92"/>
      <c r="I56" s="92"/>
      <c r="J56" s="92"/>
      <c r="K56" s="92"/>
      <c r="L56" s="92"/>
      <c r="M56" s="92"/>
      <c r="N56" s="695"/>
      <c r="O56" s="92"/>
      <c r="P56" s="113"/>
      <c r="Q56" s="95"/>
      <c r="R56" s="668"/>
      <c r="S56" s="91"/>
      <c r="T56" s="668"/>
      <c r="U56" s="91"/>
      <c r="V56" s="92"/>
      <c r="W56" s="668"/>
      <c r="X56" s="668"/>
      <c r="Y56" t="str">
        <f t="shared" ref="Y56:Y59" si="43">CA56&amp;CB56&amp;CC56&amp;CD56&amp;CE56&amp;CF56&amp;CG56&amp;CH56</f>
        <v/>
      </c>
      <c r="CA56" s="18" t="str">
        <f t="shared" ref="CA56:CB59" si="44">IF(AND($C56&gt;0,Q56="")," * No olvide digitar la variable "&amp;Q$53&amp;""&amp;". Digite Cero si no tiene.",IF(Q56&gt;$C56," * La variable "&amp;Q$53&amp;""&amp;" no  puede ser mayor al Total.",""))</f>
        <v/>
      </c>
      <c r="CB56" s="18" t="str">
        <f t="shared" si="44"/>
        <v/>
      </c>
      <c r="CC56" s="18" t="str">
        <f t="shared" ref="CC56:CC59" si="45">IF(AND($D56+$E56&gt;0,$S56="")," * No olvide digitar la variable Migrantes "&amp;S$54&amp;""&amp;". Digite Cero si no tiene.",IF($S56&gt;$D56+$E56," * La variable Migrantes "&amp;S$54&amp;""&amp;" no  puede ser mayor al Total.",""))</f>
        <v/>
      </c>
      <c r="CD56" s="18" t="str">
        <f t="shared" ref="CD56:CD59" si="46">IF(AND($F56+$G56+$H56+$I56+$J56+$K56+$L56+$M56+$N56+$O56+$P56&gt;0,$T56="")," * No olvide digitar la variable Migrantes "&amp;T$54&amp;""&amp;". Digite Cero si no tiene.",IF(T56&gt;$F56+$G56+$H56+$I56+$J56+$K56+$L56+$M56+$N56+$O56+$P56," * La variable Migrantes "&amp;T$54&amp;""&amp;" no  puede ser mayor al Total.",""))</f>
        <v/>
      </c>
      <c r="CE56" s="18" t="str">
        <f t="shared" ref="CE56:CG59" si="47">IF(AND($C56&gt;0,U56="")," * No olvide digitar la variable "&amp;U$54&amp;""&amp;". Digite Cero si no tiene.",IF(U56&gt;$C56," * La variable "&amp;U$54&amp;""&amp;" no  puede ser mayor al Total.",""))</f>
        <v/>
      </c>
      <c r="CF56" s="18" t="str">
        <f t="shared" si="47"/>
        <v/>
      </c>
      <c r="CG56" s="18" t="str">
        <f t="shared" si="47"/>
        <v/>
      </c>
      <c r="CH56" s="18" t="str">
        <f t="shared" ref="CH56:CH59" si="48">IF(AND($C56&gt;0,X56="")," * No olvide digitar la variable "&amp;X$53&amp;""&amp;". Digite Cero si no tiene.",IF(X56&gt;$C56," * La variable "&amp;X$53&amp;""&amp;" no  puede ser mayor al Total.",""))</f>
        <v/>
      </c>
      <c r="CO56" s="109">
        <f t="shared" si="42"/>
        <v>0</v>
      </c>
      <c r="CP56" s="109">
        <f t="shared" si="42"/>
        <v>0</v>
      </c>
      <c r="CQ56" s="109">
        <f t="shared" ref="CQ56:CQ59" si="49">IF(AND($D56+$E56&gt;0,S56=""),1,IF(S56&gt;$D56+$E56,1,0))</f>
        <v>0</v>
      </c>
      <c r="CR56" s="109">
        <f t="shared" ref="CR56:CR59" si="50">IF(AND($F56+$G56+$H56+$I56+$J56+$K56+$L56+$M56+$N56+$O56+$P56&gt;0,$T56=""),1,IF($T56&gt;$F56+$G56+$H56+$I56+$J56+$K56+$L56+$M56+$N56+$O56+$P56,1,0))</f>
        <v>0</v>
      </c>
      <c r="CS56" s="109">
        <f t="shared" ref="CS56:CV59" si="51">IF(AND($C56&gt;0,U56=""),1,IF(U56&gt;$C56,1,0))</f>
        <v>0</v>
      </c>
      <c r="CT56" s="109">
        <f t="shared" si="51"/>
        <v>0</v>
      </c>
      <c r="CU56" s="109">
        <f t="shared" si="51"/>
        <v>0</v>
      </c>
      <c r="CV56" s="109">
        <f t="shared" si="51"/>
        <v>0</v>
      </c>
    </row>
    <row r="57" spans="1:103" x14ac:dyDescent="0.25">
      <c r="A57" s="3632" t="s">
        <v>86</v>
      </c>
      <c r="B57" s="1312" t="s">
        <v>78</v>
      </c>
      <c r="C57" s="1148">
        <f>SUM(D57:P57)</f>
        <v>0</v>
      </c>
      <c r="D57" s="1151"/>
      <c r="E57" s="699"/>
      <c r="F57" s="699"/>
      <c r="G57" s="699"/>
      <c r="H57" s="699"/>
      <c r="I57" s="699"/>
      <c r="J57" s="699"/>
      <c r="K57" s="699"/>
      <c r="L57" s="699"/>
      <c r="M57" s="699"/>
      <c r="N57" s="1198"/>
      <c r="O57" s="699"/>
      <c r="P57" s="701"/>
      <c r="Q57" s="1154"/>
      <c r="R57" s="1152"/>
      <c r="S57" s="1151"/>
      <c r="T57" s="1152"/>
      <c r="U57" s="1151"/>
      <c r="V57" s="699"/>
      <c r="W57" s="1152"/>
      <c r="X57" s="1152"/>
      <c r="Y57" t="str">
        <f t="shared" si="43"/>
        <v/>
      </c>
      <c r="CA57" s="18" t="str">
        <f t="shared" si="44"/>
        <v/>
      </c>
      <c r="CB57" s="18" t="str">
        <f t="shared" si="44"/>
        <v/>
      </c>
      <c r="CC57" s="18" t="str">
        <f t="shared" si="45"/>
        <v/>
      </c>
      <c r="CD57" s="18" t="str">
        <f t="shared" si="46"/>
        <v/>
      </c>
      <c r="CE57" s="18" t="str">
        <f t="shared" si="47"/>
        <v/>
      </c>
      <c r="CF57" s="18" t="str">
        <f t="shared" si="47"/>
        <v/>
      </c>
      <c r="CG57" s="18" t="str">
        <f t="shared" si="47"/>
        <v/>
      </c>
      <c r="CH57" s="18" t="str">
        <f t="shared" si="48"/>
        <v/>
      </c>
      <c r="CO57" s="109">
        <f t="shared" si="42"/>
        <v>0</v>
      </c>
      <c r="CP57" s="109">
        <f t="shared" si="42"/>
        <v>0</v>
      </c>
      <c r="CQ57" s="109">
        <f t="shared" si="49"/>
        <v>0</v>
      </c>
      <c r="CR57" s="109">
        <f t="shared" si="50"/>
        <v>0</v>
      </c>
      <c r="CS57" s="109">
        <f t="shared" si="51"/>
        <v>0</v>
      </c>
      <c r="CT57" s="109">
        <f t="shared" si="51"/>
        <v>0</v>
      </c>
      <c r="CU57" s="109">
        <f t="shared" si="51"/>
        <v>0</v>
      </c>
      <c r="CV57" s="109">
        <f t="shared" si="51"/>
        <v>0</v>
      </c>
    </row>
    <row r="58" spans="1:103" x14ac:dyDescent="0.25">
      <c r="A58" s="3633"/>
      <c r="B58" s="1313" t="s">
        <v>79</v>
      </c>
      <c r="C58" s="1310">
        <f>SUM(D58:P58)</f>
        <v>0</v>
      </c>
      <c r="D58" s="91"/>
      <c r="E58" s="92"/>
      <c r="F58" s="92"/>
      <c r="G58" s="92"/>
      <c r="H58" s="92"/>
      <c r="I58" s="92"/>
      <c r="J58" s="92"/>
      <c r="K58" s="92"/>
      <c r="L58" s="92"/>
      <c r="M58" s="92"/>
      <c r="N58" s="695"/>
      <c r="O58" s="92"/>
      <c r="P58" s="113"/>
      <c r="Q58" s="95"/>
      <c r="R58" s="668"/>
      <c r="S58" s="91"/>
      <c r="T58" s="668"/>
      <c r="U58" s="91"/>
      <c r="V58" s="92"/>
      <c r="W58" s="668"/>
      <c r="X58" s="668"/>
      <c r="Y58" t="str">
        <f t="shared" si="43"/>
        <v/>
      </c>
      <c r="CA58" s="18" t="str">
        <f t="shared" si="44"/>
        <v/>
      </c>
      <c r="CB58" s="18" t="str">
        <f t="shared" si="44"/>
        <v/>
      </c>
      <c r="CC58" s="18" t="str">
        <f t="shared" si="45"/>
        <v/>
      </c>
      <c r="CD58" s="18" t="str">
        <f t="shared" si="46"/>
        <v/>
      </c>
      <c r="CE58" s="18" t="str">
        <f t="shared" si="47"/>
        <v/>
      </c>
      <c r="CF58" s="18" t="str">
        <f t="shared" si="47"/>
        <v/>
      </c>
      <c r="CG58" s="18" t="str">
        <f t="shared" si="47"/>
        <v/>
      </c>
      <c r="CH58" s="18" t="str">
        <f t="shared" si="48"/>
        <v/>
      </c>
      <c r="CO58" s="109">
        <f t="shared" si="42"/>
        <v>0</v>
      </c>
      <c r="CP58" s="109">
        <f t="shared" si="42"/>
        <v>0</v>
      </c>
      <c r="CQ58" s="109">
        <f t="shared" si="49"/>
        <v>0</v>
      </c>
      <c r="CR58" s="109">
        <f t="shared" si="50"/>
        <v>0</v>
      </c>
      <c r="CS58" s="109">
        <f t="shared" si="51"/>
        <v>0</v>
      </c>
      <c r="CT58" s="109">
        <f t="shared" si="51"/>
        <v>0</v>
      </c>
      <c r="CU58" s="109">
        <f t="shared" si="51"/>
        <v>0</v>
      </c>
      <c r="CV58" s="109">
        <f t="shared" si="51"/>
        <v>0</v>
      </c>
    </row>
    <row r="59" spans="1:103" x14ac:dyDescent="0.25">
      <c r="A59" s="3639" t="s">
        <v>87</v>
      </c>
      <c r="B59" s="3640"/>
      <c r="C59" s="1310">
        <f>SUM(D59:P59)</f>
        <v>0</v>
      </c>
      <c r="D59" s="91"/>
      <c r="E59" s="92"/>
      <c r="F59" s="92"/>
      <c r="G59" s="92"/>
      <c r="H59" s="92"/>
      <c r="I59" s="92"/>
      <c r="J59" s="92"/>
      <c r="K59" s="92"/>
      <c r="L59" s="92"/>
      <c r="M59" s="92"/>
      <c r="N59" s="695"/>
      <c r="O59" s="92"/>
      <c r="P59" s="113"/>
      <c r="Q59" s="95"/>
      <c r="R59" s="668"/>
      <c r="S59" s="91"/>
      <c r="T59" s="668"/>
      <c r="U59" s="91"/>
      <c r="V59" s="92"/>
      <c r="W59" s="668"/>
      <c r="X59" s="668"/>
      <c r="Y59" t="str">
        <f t="shared" si="43"/>
        <v/>
      </c>
      <c r="CA59" s="18" t="str">
        <f t="shared" si="44"/>
        <v/>
      </c>
      <c r="CB59" s="18" t="str">
        <f t="shared" si="44"/>
        <v/>
      </c>
      <c r="CC59" s="18" t="str">
        <f t="shared" si="45"/>
        <v/>
      </c>
      <c r="CD59" s="18" t="str">
        <f t="shared" si="46"/>
        <v/>
      </c>
      <c r="CE59" s="18" t="str">
        <f t="shared" si="47"/>
        <v/>
      </c>
      <c r="CF59" s="18" t="str">
        <f t="shared" si="47"/>
        <v/>
      </c>
      <c r="CG59" s="18" t="str">
        <f t="shared" si="47"/>
        <v/>
      </c>
      <c r="CH59" s="18" t="str">
        <f t="shared" si="48"/>
        <v/>
      </c>
      <c r="CO59" s="109">
        <f t="shared" si="42"/>
        <v>0</v>
      </c>
      <c r="CP59" s="109">
        <f t="shared" si="42"/>
        <v>0</v>
      </c>
      <c r="CQ59" s="109">
        <f t="shared" si="49"/>
        <v>0</v>
      </c>
      <c r="CR59" s="109">
        <f t="shared" si="50"/>
        <v>0</v>
      </c>
      <c r="CS59" s="109">
        <f t="shared" si="51"/>
        <v>0</v>
      </c>
      <c r="CT59" s="109">
        <f t="shared" si="51"/>
        <v>0</v>
      </c>
      <c r="CU59" s="109">
        <f t="shared" si="51"/>
        <v>0</v>
      </c>
      <c r="CV59" s="109">
        <f t="shared" si="51"/>
        <v>0</v>
      </c>
    </row>
    <row r="60" spans="1:103" s="56" customFormat="1" ht="12" x14ac:dyDescent="0.2">
      <c r="A60" s="38" t="s">
        <v>88</v>
      </c>
      <c r="B60" s="806"/>
      <c r="C60" s="709"/>
      <c r="D60" s="55"/>
      <c r="E60" s="55"/>
      <c r="F60" s="38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</row>
    <row r="61" spans="1:103" ht="15" customHeight="1" x14ac:dyDescent="0.25">
      <c r="A61" s="3609" t="s">
        <v>53</v>
      </c>
      <c r="B61" s="2987"/>
      <c r="C61" s="3610" t="s">
        <v>4</v>
      </c>
      <c r="D61" s="3612" t="s">
        <v>5</v>
      </c>
      <c r="E61" s="3613"/>
      <c r="F61" s="3613"/>
      <c r="G61" s="3613"/>
      <c r="H61" s="3613"/>
      <c r="I61" s="3613"/>
      <c r="J61" s="3613"/>
      <c r="K61" s="3613"/>
      <c r="L61" s="3613"/>
      <c r="M61" s="3613"/>
      <c r="N61" s="3613"/>
      <c r="O61" s="3613"/>
      <c r="P61" s="3614"/>
      <c r="Q61" s="3615" t="s">
        <v>12</v>
      </c>
      <c r="R61" s="2987" t="s">
        <v>13</v>
      </c>
    </row>
    <row r="62" spans="1:103" ht="21" x14ac:dyDescent="0.25">
      <c r="A62" s="3636"/>
      <c r="B62" s="3630"/>
      <c r="C62" s="3611"/>
      <c r="D62" s="1283" t="s">
        <v>60</v>
      </c>
      <c r="E62" s="1170" t="s">
        <v>16</v>
      </c>
      <c r="F62" s="1170" t="s">
        <v>17</v>
      </c>
      <c r="G62" s="1170" t="s">
        <v>18</v>
      </c>
      <c r="H62" s="1170" t="s">
        <v>19</v>
      </c>
      <c r="I62" s="1170" t="s">
        <v>20</v>
      </c>
      <c r="J62" s="1170" t="s">
        <v>21</v>
      </c>
      <c r="K62" s="1170" t="s">
        <v>22</v>
      </c>
      <c r="L62" s="1170" t="s">
        <v>23</v>
      </c>
      <c r="M62" s="1170" t="s">
        <v>61</v>
      </c>
      <c r="N62" s="728" t="s">
        <v>62</v>
      </c>
      <c r="O62" s="1170" t="s">
        <v>63</v>
      </c>
      <c r="P62" s="1165" t="s">
        <v>64</v>
      </c>
      <c r="Q62" s="3001"/>
      <c r="R62" s="3630"/>
    </row>
    <row r="63" spans="1:103" x14ac:dyDescent="0.25">
      <c r="A63" s="3637" t="s">
        <v>66</v>
      </c>
      <c r="B63" s="3638"/>
      <c r="C63" s="1286">
        <f>SUM(D63:P63)</f>
        <v>0</v>
      </c>
      <c r="D63" s="1308">
        <f>SUM(D64:D76)</f>
        <v>0</v>
      </c>
      <c r="E63" s="1191">
        <f t="shared" ref="E63:M63" si="52">SUM(E64:E76)</f>
        <v>0</v>
      </c>
      <c r="F63" s="1191">
        <f>SUM(F64:F76)</f>
        <v>0</v>
      </c>
      <c r="G63" s="1191">
        <f t="shared" si="52"/>
        <v>0</v>
      </c>
      <c r="H63" s="1191">
        <f t="shared" si="52"/>
        <v>0</v>
      </c>
      <c r="I63" s="1191">
        <f t="shared" si="52"/>
        <v>0</v>
      </c>
      <c r="J63" s="1191">
        <f t="shared" si="52"/>
        <v>0</v>
      </c>
      <c r="K63" s="1191">
        <f t="shared" si="52"/>
        <v>0</v>
      </c>
      <c r="L63" s="1191">
        <f t="shared" si="52"/>
        <v>0</v>
      </c>
      <c r="M63" s="1191">
        <f t="shared" si="52"/>
        <v>0</v>
      </c>
      <c r="N63" s="1191">
        <f>SUM(N79:N83)</f>
        <v>0</v>
      </c>
      <c r="O63" s="1191">
        <f t="shared" ref="O63:P63" si="53">SUM(O79:O83)</f>
        <v>0</v>
      </c>
      <c r="P63" s="733">
        <f t="shared" si="53"/>
        <v>0</v>
      </c>
      <c r="Q63" s="1294">
        <f>SUM(Q64:Q76)</f>
        <v>0</v>
      </c>
      <c r="R63" s="732">
        <f>SUM(R64:R76)</f>
        <v>0</v>
      </c>
    </row>
    <row r="64" spans="1:103" x14ac:dyDescent="0.25">
      <c r="A64" s="3626" t="s">
        <v>67</v>
      </c>
      <c r="B64" s="3627"/>
      <c r="C64" s="1148">
        <f>SUM(D64:M64)</f>
        <v>0</v>
      </c>
      <c r="D64" s="1151"/>
      <c r="E64" s="699"/>
      <c r="F64" s="699"/>
      <c r="G64" s="699"/>
      <c r="H64" s="699"/>
      <c r="I64" s="699"/>
      <c r="J64" s="699"/>
      <c r="K64" s="699"/>
      <c r="L64" s="699"/>
      <c r="M64" s="699"/>
      <c r="N64" s="1213"/>
      <c r="O64" s="707"/>
      <c r="P64" s="710"/>
      <c r="Q64" s="1154"/>
      <c r="R64" s="1152"/>
      <c r="S64" t="str">
        <f t="shared" ref="S64:S83" si="54">CA64&amp;CB64</f>
        <v/>
      </c>
      <c r="CA64" s="18" t="str">
        <f>IF(AND($C64&gt;0,Q64="")," * No olvide digitar la variable "&amp;$Q$61&amp;""&amp;". Digite Cero si no tiene.",IF(Q64&gt;$C64," * La variable  "&amp;$Q$61&amp;""&amp;" No puede ser mayor al Total.",""))</f>
        <v/>
      </c>
      <c r="CB64" s="18" t="str">
        <f>IF(AND($C64&gt;0,R64="")," * No olvide digitar la variable  "&amp;$R$61&amp;""&amp;". Digite Cero si no tiene.",IF(R64&gt;$C64,"  * La variable  "&amp;$R$61&amp;""&amp;" No puede ser mayor al Total.",""))</f>
        <v/>
      </c>
      <c r="CO64" s="69">
        <f>IF(AND($C64&gt;0,Q64=""),1,IF(Q64&gt;$C64,1,0))</f>
        <v>0</v>
      </c>
      <c r="CP64" s="69">
        <f t="shared" ref="CP64:CP83" si="55">IF(AND(C64&gt;0,R64=""),1,IF(R64&gt;C64,1,0))</f>
        <v>0</v>
      </c>
    </row>
    <row r="65" spans="1:94" x14ac:dyDescent="0.25">
      <c r="A65" s="3033" t="s">
        <v>68</v>
      </c>
      <c r="B65" s="3034"/>
      <c r="C65" s="70">
        <f>SUM(D65:M65)</f>
        <v>0</v>
      </c>
      <c r="D65" s="30"/>
      <c r="E65" s="32"/>
      <c r="F65" s="32"/>
      <c r="G65" s="32"/>
      <c r="H65" s="32"/>
      <c r="I65" s="32"/>
      <c r="J65" s="32"/>
      <c r="K65" s="32"/>
      <c r="L65" s="32"/>
      <c r="M65" s="32"/>
      <c r="N65" s="117"/>
      <c r="O65" s="71"/>
      <c r="P65" s="72"/>
      <c r="Q65" s="105"/>
      <c r="R65" s="48"/>
      <c r="S65" t="str">
        <f t="shared" si="54"/>
        <v/>
      </c>
      <c r="CA65" s="18" t="str">
        <f t="shared" ref="CA65:CA83" si="56">IF(AND($C65&gt;0,Q65="")," * No olvide digitar la variable "&amp;$Q$61&amp;""&amp;". Digite Cero si no tiene.",IF(Q65&gt;$C65," * La variable  "&amp;$Q$61&amp;""&amp;" No puede ser mayor al Total.",""))</f>
        <v/>
      </c>
      <c r="CB65" s="18" t="str">
        <f t="shared" ref="CB65:CB83" si="57">IF(AND($C65&gt;0,R65="")," * No olvide digitar la variable  "&amp;$R$61&amp;""&amp;". Digite Cero si no tiene.",IF(R65&gt;$C65,"  * La variable  "&amp;$R$61&amp;""&amp;" No puede ser mayor al Total.",""))</f>
        <v/>
      </c>
      <c r="CO65" s="69">
        <f t="shared" ref="CO65:CO83" si="58">IF(AND(C65&gt;0,Q65=""),1,IF(Q65&gt;C65,1,0))</f>
        <v>0</v>
      </c>
      <c r="CP65" s="69">
        <f t="shared" si="55"/>
        <v>0</v>
      </c>
    </row>
    <row r="66" spans="1:94" x14ac:dyDescent="0.25">
      <c r="A66" s="3632" t="s">
        <v>69</v>
      </c>
      <c r="B66" s="1309" t="s">
        <v>70</v>
      </c>
      <c r="C66" s="1148">
        <f t="shared" ref="C66:C78" si="59">SUM(D66:M66)</f>
        <v>0</v>
      </c>
      <c r="D66" s="1151"/>
      <c r="E66" s="699"/>
      <c r="F66" s="699"/>
      <c r="G66" s="699"/>
      <c r="H66" s="699"/>
      <c r="I66" s="699"/>
      <c r="J66" s="699"/>
      <c r="K66" s="699"/>
      <c r="L66" s="699"/>
      <c r="M66" s="699"/>
      <c r="N66" s="1213"/>
      <c r="O66" s="707"/>
      <c r="P66" s="710"/>
      <c r="Q66" s="1154"/>
      <c r="R66" s="1152"/>
      <c r="S66" t="str">
        <f t="shared" si="54"/>
        <v/>
      </c>
      <c r="CA66" s="18" t="str">
        <f t="shared" si="56"/>
        <v/>
      </c>
      <c r="CB66" s="18" t="str">
        <f t="shared" si="57"/>
        <v/>
      </c>
      <c r="CO66" s="69">
        <f t="shared" si="58"/>
        <v>0</v>
      </c>
      <c r="CP66" s="69">
        <f t="shared" si="55"/>
        <v>0</v>
      </c>
    </row>
    <row r="67" spans="1:94" x14ac:dyDescent="0.25">
      <c r="A67" s="3307"/>
      <c r="B67" s="74" t="s">
        <v>71</v>
      </c>
      <c r="C67" s="75">
        <f t="shared" si="59"/>
        <v>0</v>
      </c>
      <c r="D67" s="22"/>
      <c r="E67" s="24"/>
      <c r="F67" s="24"/>
      <c r="G67" s="24"/>
      <c r="H67" s="24"/>
      <c r="I67" s="24"/>
      <c r="J67" s="24"/>
      <c r="K67" s="24"/>
      <c r="L67" s="24"/>
      <c r="M67" s="24"/>
      <c r="N67" s="118"/>
      <c r="O67" s="76"/>
      <c r="P67" s="77"/>
      <c r="Q67" s="27"/>
      <c r="R67" s="28"/>
      <c r="S67" t="str">
        <f t="shared" si="54"/>
        <v/>
      </c>
      <c r="CA67" s="18" t="str">
        <f t="shared" si="56"/>
        <v/>
      </c>
      <c r="CB67" s="18" t="str">
        <f t="shared" si="57"/>
        <v/>
      </c>
      <c r="CO67" s="69">
        <f t="shared" si="58"/>
        <v>0</v>
      </c>
      <c r="CP67" s="69">
        <f t="shared" si="55"/>
        <v>0</v>
      </c>
    </row>
    <row r="68" spans="1:94" x14ac:dyDescent="0.25">
      <c r="A68" s="3307"/>
      <c r="B68" s="74" t="s">
        <v>72</v>
      </c>
      <c r="C68" s="75">
        <f t="shared" si="59"/>
        <v>0</v>
      </c>
      <c r="D68" s="22"/>
      <c r="E68" s="24"/>
      <c r="F68" s="24"/>
      <c r="G68" s="24"/>
      <c r="H68" s="24"/>
      <c r="I68" s="24"/>
      <c r="J68" s="24"/>
      <c r="K68" s="24"/>
      <c r="L68" s="24"/>
      <c r="M68" s="24"/>
      <c r="N68" s="118"/>
      <c r="O68" s="76"/>
      <c r="P68" s="77"/>
      <c r="Q68" s="27"/>
      <c r="R68" s="28"/>
      <c r="S68" t="str">
        <f t="shared" si="54"/>
        <v/>
      </c>
      <c r="CA68" s="18" t="str">
        <f t="shared" si="56"/>
        <v/>
      </c>
      <c r="CB68" s="18" t="str">
        <f t="shared" si="57"/>
        <v/>
      </c>
      <c r="CO68" s="69">
        <f t="shared" si="58"/>
        <v>0</v>
      </c>
      <c r="CP68" s="69">
        <f t="shared" si="55"/>
        <v>0</v>
      </c>
    </row>
    <row r="69" spans="1:94" x14ac:dyDescent="0.25">
      <c r="A69" s="3307"/>
      <c r="B69" s="74" t="s">
        <v>73</v>
      </c>
      <c r="C69" s="75">
        <f t="shared" si="59"/>
        <v>0</v>
      </c>
      <c r="D69" s="22"/>
      <c r="E69" s="24"/>
      <c r="F69" s="24"/>
      <c r="G69" s="24"/>
      <c r="H69" s="24"/>
      <c r="I69" s="24"/>
      <c r="J69" s="24"/>
      <c r="K69" s="24"/>
      <c r="L69" s="24"/>
      <c r="M69" s="24"/>
      <c r="N69" s="118"/>
      <c r="O69" s="76"/>
      <c r="P69" s="77"/>
      <c r="Q69" s="27"/>
      <c r="R69" s="28"/>
      <c r="S69" t="str">
        <f t="shared" si="54"/>
        <v/>
      </c>
      <c r="CA69" s="18" t="str">
        <f t="shared" si="56"/>
        <v/>
      </c>
      <c r="CB69" s="18" t="str">
        <f t="shared" si="57"/>
        <v/>
      </c>
      <c r="CO69" s="69">
        <f t="shared" si="58"/>
        <v>0</v>
      </c>
      <c r="CP69" s="69">
        <f t="shared" si="55"/>
        <v>0</v>
      </c>
    </row>
    <row r="70" spans="1:94" x14ac:dyDescent="0.25">
      <c r="A70" s="3307"/>
      <c r="B70" s="74" t="s">
        <v>74</v>
      </c>
      <c r="C70" s="75">
        <f t="shared" si="59"/>
        <v>0</v>
      </c>
      <c r="D70" s="22"/>
      <c r="E70" s="24"/>
      <c r="F70" s="24"/>
      <c r="G70" s="24"/>
      <c r="H70" s="24"/>
      <c r="I70" s="24"/>
      <c r="J70" s="24"/>
      <c r="K70" s="24"/>
      <c r="L70" s="24"/>
      <c r="M70" s="24"/>
      <c r="N70" s="118"/>
      <c r="O70" s="76"/>
      <c r="P70" s="77"/>
      <c r="Q70" s="27"/>
      <c r="R70" s="28"/>
      <c r="S70" t="str">
        <f t="shared" si="54"/>
        <v/>
      </c>
      <c r="CA70" s="18" t="str">
        <f t="shared" si="56"/>
        <v/>
      </c>
      <c r="CB70" s="18" t="str">
        <f t="shared" si="57"/>
        <v/>
      </c>
      <c r="CO70" s="69">
        <f t="shared" si="58"/>
        <v>0</v>
      </c>
      <c r="CP70" s="69">
        <f t="shared" si="55"/>
        <v>0</v>
      </c>
    </row>
    <row r="71" spans="1:94" x14ac:dyDescent="0.25">
      <c r="A71" s="3307"/>
      <c r="B71" s="78" t="s">
        <v>75</v>
      </c>
      <c r="C71" s="810">
        <f t="shared" si="59"/>
        <v>0</v>
      </c>
      <c r="D71" s="770"/>
      <c r="E71" s="81"/>
      <c r="F71" s="81"/>
      <c r="G71" s="81"/>
      <c r="H71" s="81"/>
      <c r="I71" s="81"/>
      <c r="J71" s="81"/>
      <c r="K71" s="81"/>
      <c r="L71" s="81"/>
      <c r="M71" s="81"/>
      <c r="N71" s="119"/>
      <c r="O71" s="82"/>
      <c r="P71" s="83"/>
      <c r="Q71" s="84"/>
      <c r="R71" s="85"/>
      <c r="S71" t="str">
        <f t="shared" si="54"/>
        <v/>
      </c>
      <c r="CA71" s="18" t="str">
        <f t="shared" si="56"/>
        <v/>
      </c>
      <c r="CB71" s="18" t="str">
        <f t="shared" si="57"/>
        <v/>
      </c>
      <c r="CO71" s="69">
        <f t="shared" si="58"/>
        <v>0</v>
      </c>
      <c r="CP71" s="69">
        <f t="shared" si="55"/>
        <v>0</v>
      </c>
    </row>
    <row r="72" spans="1:94" x14ac:dyDescent="0.25">
      <c r="A72" s="3633"/>
      <c r="B72" s="86" t="s">
        <v>76</v>
      </c>
      <c r="C72" s="70">
        <f>SUM(D72:M72)</f>
        <v>0</v>
      </c>
      <c r="D72" s="30"/>
      <c r="E72" s="32"/>
      <c r="F72" s="32"/>
      <c r="G72" s="32"/>
      <c r="H72" s="32"/>
      <c r="I72" s="32"/>
      <c r="J72" s="32"/>
      <c r="K72" s="32"/>
      <c r="L72" s="32"/>
      <c r="M72" s="32"/>
      <c r="N72" s="117"/>
      <c r="O72" s="71"/>
      <c r="P72" s="72"/>
      <c r="Q72" s="35"/>
      <c r="R72" s="37"/>
      <c r="S72" t="str">
        <f t="shared" si="54"/>
        <v/>
      </c>
      <c r="CA72" s="18" t="str">
        <f t="shared" si="56"/>
        <v/>
      </c>
      <c r="CB72" s="18" t="str">
        <f t="shared" si="57"/>
        <v/>
      </c>
      <c r="CO72" s="69">
        <f t="shared" si="58"/>
        <v>0</v>
      </c>
      <c r="CP72" s="69">
        <f t="shared" si="55"/>
        <v>0</v>
      </c>
    </row>
    <row r="73" spans="1:94" x14ac:dyDescent="0.25">
      <c r="A73" s="3632" t="s">
        <v>77</v>
      </c>
      <c r="B73" s="1309" t="s">
        <v>78</v>
      </c>
      <c r="C73" s="1148">
        <f>SUM(D73:P73)</f>
        <v>0</v>
      </c>
      <c r="D73" s="1151"/>
      <c r="E73" s="699"/>
      <c r="F73" s="699"/>
      <c r="G73" s="699"/>
      <c r="H73" s="699"/>
      <c r="I73" s="699"/>
      <c r="J73" s="699"/>
      <c r="K73" s="699"/>
      <c r="L73" s="699"/>
      <c r="M73" s="699"/>
      <c r="N73" s="711"/>
      <c r="O73" s="711"/>
      <c r="P73" s="711"/>
      <c r="Q73" s="1154"/>
      <c r="R73" s="1152"/>
      <c r="S73" t="str">
        <f t="shared" si="54"/>
        <v/>
      </c>
      <c r="CA73" s="18" t="str">
        <f t="shared" si="56"/>
        <v/>
      </c>
      <c r="CB73" s="18" t="str">
        <f t="shared" si="57"/>
        <v/>
      </c>
      <c r="CO73" s="69">
        <f t="shared" si="58"/>
        <v>0</v>
      </c>
      <c r="CP73" s="69">
        <f t="shared" si="55"/>
        <v>0</v>
      </c>
    </row>
    <row r="74" spans="1:94" x14ac:dyDescent="0.25">
      <c r="A74" s="3633"/>
      <c r="B74" s="88" t="s">
        <v>79</v>
      </c>
      <c r="C74" s="70">
        <f>SUM(D74:P74)</f>
        <v>0</v>
      </c>
      <c r="D74" s="30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5"/>
      <c r="R74" s="37"/>
      <c r="S74" t="str">
        <f t="shared" si="54"/>
        <v/>
      </c>
      <c r="CA74" s="18" t="str">
        <f t="shared" si="56"/>
        <v/>
      </c>
      <c r="CB74" s="18" t="str">
        <f t="shared" si="57"/>
        <v/>
      </c>
      <c r="CO74" s="69">
        <f t="shared" si="58"/>
        <v>0</v>
      </c>
      <c r="CP74" s="69">
        <f t="shared" si="55"/>
        <v>0</v>
      </c>
    </row>
    <row r="75" spans="1:94" x14ac:dyDescent="0.25">
      <c r="A75" s="3632" t="s">
        <v>80</v>
      </c>
      <c r="B75" s="1309" t="s">
        <v>78</v>
      </c>
      <c r="C75" s="1148">
        <f>SUM(D75:M75)</f>
        <v>0</v>
      </c>
      <c r="D75" s="699"/>
      <c r="E75" s="699"/>
      <c r="F75" s="699"/>
      <c r="G75" s="699"/>
      <c r="H75" s="699"/>
      <c r="I75" s="699"/>
      <c r="J75" s="699"/>
      <c r="K75" s="699"/>
      <c r="L75" s="699"/>
      <c r="M75" s="699"/>
      <c r="N75" s="1213"/>
      <c r="O75" s="707"/>
      <c r="P75" s="710"/>
      <c r="Q75" s="1154"/>
      <c r="R75" s="1152"/>
      <c r="S75" t="str">
        <f t="shared" si="54"/>
        <v/>
      </c>
      <c r="CA75" s="18" t="str">
        <f t="shared" si="56"/>
        <v/>
      </c>
      <c r="CB75" s="18" t="str">
        <f t="shared" si="57"/>
        <v/>
      </c>
      <c r="CO75" s="69">
        <f t="shared" si="58"/>
        <v>0</v>
      </c>
      <c r="CP75" s="69">
        <f t="shared" si="55"/>
        <v>0</v>
      </c>
    </row>
    <row r="76" spans="1:94" ht="15.75" thickBot="1" x14ac:dyDescent="0.3">
      <c r="A76" s="3052"/>
      <c r="B76" s="120" t="s">
        <v>79</v>
      </c>
      <c r="C76" s="121">
        <f t="shared" si="59"/>
        <v>0</v>
      </c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3"/>
      <c r="O76" s="124"/>
      <c r="P76" s="125"/>
      <c r="Q76" s="126"/>
      <c r="R76" s="127"/>
      <c r="S76" t="str">
        <f t="shared" si="54"/>
        <v/>
      </c>
      <c r="CA76" s="18" t="str">
        <f t="shared" si="56"/>
        <v/>
      </c>
      <c r="CB76" s="18" t="str">
        <f t="shared" si="57"/>
        <v/>
      </c>
      <c r="CO76" s="69">
        <f t="shared" si="58"/>
        <v>0</v>
      </c>
      <c r="CP76" s="69">
        <f t="shared" si="55"/>
        <v>0</v>
      </c>
    </row>
    <row r="77" spans="1:94" ht="15.75" thickTop="1" x14ac:dyDescent="0.25">
      <c r="A77" s="3053" t="s">
        <v>82</v>
      </c>
      <c r="B77" s="3054"/>
      <c r="C77" s="101">
        <f t="shared" si="59"/>
        <v>0</v>
      </c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28"/>
      <c r="O77" s="103"/>
      <c r="P77" s="104"/>
      <c r="Q77" s="105"/>
      <c r="R77" s="48"/>
      <c r="S77" t="str">
        <f t="shared" si="54"/>
        <v/>
      </c>
      <c r="CA77" s="18" t="str">
        <f t="shared" si="56"/>
        <v/>
      </c>
      <c r="CB77" s="18" t="str">
        <f t="shared" si="57"/>
        <v/>
      </c>
      <c r="CO77" s="69">
        <f t="shared" si="58"/>
        <v>0</v>
      </c>
      <c r="CP77" s="69">
        <f t="shared" si="55"/>
        <v>0</v>
      </c>
    </row>
    <row r="78" spans="1:94" x14ac:dyDescent="0.25">
      <c r="A78" s="3047" t="s">
        <v>83</v>
      </c>
      <c r="B78" s="3048"/>
      <c r="C78" s="1310">
        <f t="shared" si="59"/>
        <v>0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1314"/>
      <c r="O78" s="93"/>
      <c r="P78" s="94"/>
      <c r="Q78" s="35"/>
      <c r="R78" s="37"/>
      <c r="S78" t="str">
        <f t="shared" si="54"/>
        <v/>
      </c>
      <c r="CA78" s="18" t="str">
        <f t="shared" si="56"/>
        <v/>
      </c>
      <c r="CB78" s="18" t="str">
        <f t="shared" si="57"/>
        <v/>
      </c>
      <c r="CO78" s="69">
        <f t="shared" si="58"/>
        <v>0</v>
      </c>
      <c r="CP78" s="69">
        <f t="shared" si="55"/>
        <v>0</v>
      </c>
    </row>
    <row r="79" spans="1:94" x14ac:dyDescent="0.25">
      <c r="A79" s="3632" t="s">
        <v>85</v>
      </c>
      <c r="B79" s="1312" t="s">
        <v>78</v>
      </c>
      <c r="C79" s="1148">
        <f>SUM(D79:P79)</f>
        <v>0</v>
      </c>
      <c r="D79" s="1151"/>
      <c r="E79" s="699"/>
      <c r="F79" s="699"/>
      <c r="G79" s="699"/>
      <c r="H79" s="699"/>
      <c r="I79" s="699"/>
      <c r="J79" s="699"/>
      <c r="K79" s="699"/>
      <c r="L79" s="699"/>
      <c r="M79" s="699"/>
      <c r="N79" s="1198"/>
      <c r="O79" s="699"/>
      <c r="P79" s="701"/>
      <c r="Q79" s="1154"/>
      <c r="R79" s="1152"/>
      <c r="S79" t="str">
        <f t="shared" si="54"/>
        <v/>
      </c>
      <c r="CA79" s="18" t="str">
        <f t="shared" si="56"/>
        <v/>
      </c>
      <c r="CB79" s="18" t="str">
        <f t="shared" si="57"/>
        <v/>
      </c>
      <c r="CO79" s="69">
        <f t="shared" si="58"/>
        <v>0</v>
      </c>
      <c r="CP79" s="69">
        <f t="shared" si="55"/>
        <v>0</v>
      </c>
    </row>
    <row r="80" spans="1:94" x14ac:dyDescent="0.25">
      <c r="A80" s="3633"/>
      <c r="B80" s="111" t="s">
        <v>79</v>
      </c>
      <c r="C80" s="1310">
        <f>SUM(D80:P80)</f>
        <v>0</v>
      </c>
      <c r="D80" s="91"/>
      <c r="E80" s="92"/>
      <c r="F80" s="92"/>
      <c r="G80" s="92"/>
      <c r="H80" s="92"/>
      <c r="I80" s="92"/>
      <c r="J80" s="92"/>
      <c r="K80" s="92"/>
      <c r="L80" s="92"/>
      <c r="M80" s="92"/>
      <c r="N80" s="695"/>
      <c r="O80" s="92"/>
      <c r="P80" s="113"/>
      <c r="Q80" s="95"/>
      <c r="R80" s="668"/>
      <c r="S80" t="str">
        <f t="shared" si="54"/>
        <v/>
      </c>
      <c r="CA80" s="18" t="str">
        <f t="shared" si="56"/>
        <v/>
      </c>
      <c r="CB80" s="18" t="str">
        <f t="shared" si="57"/>
        <v/>
      </c>
      <c r="CO80" s="69">
        <f t="shared" si="58"/>
        <v>0</v>
      </c>
      <c r="CP80" s="69">
        <f t="shared" si="55"/>
        <v>0</v>
      </c>
    </row>
    <row r="81" spans="1:95" x14ac:dyDescent="0.25">
      <c r="A81" s="3632" t="s">
        <v>86</v>
      </c>
      <c r="B81" s="1312" t="s">
        <v>78</v>
      </c>
      <c r="C81" s="1148">
        <f>SUM(D81:P81)</f>
        <v>0</v>
      </c>
      <c r="D81" s="699"/>
      <c r="E81" s="699"/>
      <c r="F81" s="699"/>
      <c r="G81" s="699"/>
      <c r="H81" s="699"/>
      <c r="I81" s="699"/>
      <c r="J81" s="699"/>
      <c r="K81" s="699"/>
      <c r="L81" s="699"/>
      <c r="M81" s="699"/>
      <c r="N81" s="1198"/>
      <c r="O81" s="699"/>
      <c r="P81" s="701"/>
      <c r="Q81" s="105"/>
      <c r="R81" s="48"/>
      <c r="S81" t="str">
        <f t="shared" si="54"/>
        <v/>
      </c>
      <c r="CA81" s="18" t="str">
        <f t="shared" si="56"/>
        <v/>
      </c>
      <c r="CB81" s="18" t="str">
        <f t="shared" si="57"/>
        <v/>
      </c>
      <c r="CO81" s="69">
        <f t="shared" si="58"/>
        <v>0</v>
      </c>
      <c r="CP81" s="69">
        <f t="shared" si="55"/>
        <v>0</v>
      </c>
    </row>
    <row r="82" spans="1:95" x14ac:dyDescent="0.25">
      <c r="A82" s="3633"/>
      <c r="B82" s="1313" t="s">
        <v>79</v>
      </c>
      <c r="C82" s="1310">
        <f>SUM(D82:P82)</f>
        <v>0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695"/>
      <c r="O82" s="92"/>
      <c r="P82" s="113"/>
      <c r="Q82" s="95"/>
      <c r="R82" s="668"/>
      <c r="S82" t="str">
        <f>CA82&amp;CB82</f>
        <v/>
      </c>
      <c r="CA82" s="18" t="str">
        <f t="shared" si="56"/>
        <v/>
      </c>
      <c r="CB82" s="18" t="str">
        <f t="shared" si="57"/>
        <v/>
      </c>
      <c r="CO82" s="69">
        <f t="shared" si="58"/>
        <v>0</v>
      </c>
      <c r="CP82" s="69">
        <f t="shared" si="55"/>
        <v>0</v>
      </c>
    </row>
    <row r="83" spans="1:95" x14ac:dyDescent="0.25">
      <c r="A83" s="3641" t="s">
        <v>87</v>
      </c>
      <c r="B83" s="3642"/>
      <c r="C83" s="1310">
        <f>SUM(D83:P83)</f>
        <v>0</v>
      </c>
      <c r="D83" s="91"/>
      <c r="E83" s="92"/>
      <c r="F83" s="92"/>
      <c r="G83" s="92"/>
      <c r="H83" s="92"/>
      <c r="I83" s="92"/>
      <c r="J83" s="92"/>
      <c r="K83" s="92"/>
      <c r="L83" s="92"/>
      <c r="M83" s="92"/>
      <c r="N83" s="695"/>
      <c r="O83" s="92"/>
      <c r="P83" s="113"/>
      <c r="Q83" s="95"/>
      <c r="R83" s="668"/>
      <c r="S83" t="str">
        <f t="shared" si="54"/>
        <v/>
      </c>
      <c r="CA83" s="18" t="str">
        <f t="shared" si="56"/>
        <v/>
      </c>
      <c r="CB83" s="18" t="str">
        <f t="shared" si="57"/>
        <v/>
      </c>
      <c r="CO83" s="69">
        <f t="shared" si="58"/>
        <v>0</v>
      </c>
      <c r="CP83" s="69">
        <f t="shared" si="55"/>
        <v>0</v>
      </c>
    </row>
    <row r="84" spans="1:95" x14ac:dyDescent="0.25">
      <c r="A84" s="38" t="s">
        <v>89</v>
      </c>
      <c r="B84" s="55"/>
      <c r="C84" s="130"/>
    </row>
    <row r="85" spans="1:95" ht="33" x14ac:dyDescent="0.25">
      <c r="A85" s="1315" t="s">
        <v>90</v>
      </c>
      <c r="B85" s="1016" t="s">
        <v>91</v>
      </c>
      <c r="C85" s="1316" t="s">
        <v>25</v>
      </c>
      <c r="D85" s="134" t="s">
        <v>11</v>
      </c>
    </row>
    <row r="86" spans="1:95" x14ac:dyDescent="0.25">
      <c r="A86" s="1317" t="s">
        <v>92</v>
      </c>
      <c r="B86" s="729"/>
      <c r="C86" s="1318"/>
      <c r="D86" s="1319"/>
      <c r="E86" t="str">
        <f>CA86&amp;CB86</f>
        <v/>
      </c>
      <c r="CA86" s="18" t="str">
        <f>IF(AND($B86&gt;0,C86="")," * No olvide digitar la variable "&amp;$C$85&amp;""&amp;". Digite Cero si no tiene.",IF(C86&gt;$B86," * La variable  "&amp;$C$85&amp;""&amp;" No puede ser mayor al Total.",""))</f>
        <v/>
      </c>
      <c r="CB86" s="18" t="str">
        <f>IF(AND($B86&gt;0,D86="")," * No olvide digitar la variable "&amp;$D$85&amp;""&amp;". Digite Cero si no tiene.",IF(D86&gt;$B86," * La variable  "&amp;$D$85&amp;""&amp;" No puede ser mayor al Total.",""))</f>
        <v/>
      </c>
      <c r="CO86" s="69">
        <f>IF(AND(B86&gt;0,C86=""),1,IF(C86&gt;B86,1,0))</f>
        <v>0</v>
      </c>
      <c r="CP86" s="69">
        <f>IF(AND(B86&gt;0,D86=""),1,IF(D86&gt;B86,1,0))</f>
        <v>0</v>
      </c>
    </row>
    <row r="87" spans="1:95" x14ac:dyDescent="0.25">
      <c r="A87" s="657" t="s">
        <v>93</v>
      </c>
      <c r="B87" s="55"/>
      <c r="C87" s="140"/>
      <c r="D87" s="140"/>
      <c r="E87" s="677"/>
    </row>
    <row r="88" spans="1:95" x14ac:dyDescent="0.25">
      <c r="A88" s="3609" t="s">
        <v>94</v>
      </c>
      <c r="B88" s="2987"/>
      <c r="C88" s="1283" t="s">
        <v>91</v>
      </c>
      <c r="D88" s="725" t="s">
        <v>95</v>
      </c>
      <c r="E88" s="1238" t="s">
        <v>96</v>
      </c>
    </row>
    <row r="89" spans="1:95" x14ac:dyDescent="0.25">
      <c r="A89" s="3637" t="s">
        <v>97</v>
      </c>
      <c r="B89" s="3638"/>
      <c r="C89" s="1308">
        <f>SUM(D89:E89)</f>
        <v>0</v>
      </c>
      <c r="D89" s="726"/>
      <c r="E89" s="1305"/>
      <c r="CA89" s="18" t="str">
        <f>IF(AND($C89&gt;0,D89="")," * No olvide digitar la variable "&amp;$D$88&amp;""&amp;". Digite Cero si no tiene.",IF(D89&gt;$C89," * La variable  "&amp;$D$88&amp;""&amp;" No puede ser mayor al Total.",""))</f>
        <v/>
      </c>
      <c r="CB89" s="18" t="str">
        <f>IF(AND($C89&gt;0,E89="")," * No olvide digitar la variable "&amp;$E$88&amp;""&amp;". Digite Cero si no tiene.",IF(E89&gt;$C89," * La variable  "&amp;$E$88&amp;""&amp;" No puede ser mayor al Total.",""))</f>
        <v/>
      </c>
      <c r="CO89" s="69">
        <f>IF(AND(C89&gt;0,D89=""),1,IF(D89&gt;C89,1,0))</f>
        <v>0</v>
      </c>
      <c r="CP89" s="69">
        <f>IF(AND(C89&gt;0,E89=""),1,IF(E89&gt;C89,1,0))</f>
        <v>0</v>
      </c>
    </row>
    <row r="90" spans="1:95" s="56" customFormat="1" x14ac:dyDescent="0.25">
      <c r="A90" s="143" t="s">
        <v>98</v>
      </c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4"/>
      <c r="AI90" s="144"/>
      <c r="AJ90" s="144"/>
      <c r="AK90" s="144"/>
      <c r="AL90" s="144"/>
      <c r="AM90" s="144"/>
      <c r="AN90" s="144"/>
      <c r="AO90" s="144"/>
      <c r="AP90" s="144"/>
      <c r="AQ90" s="144"/>
      <c r="AR90" s="144"/>
      <c r="AS90" s="144"/>
      <c r="AT90" s="144"/>
      <c r="AU90" s="144"/>
      <c r="AV90" s="144"/>
      <c r="AW90" s="144"/>
    </row>
    <row r="91" spans="1:95" s="56" customFormat="1" ht="12" customHeight="1" x14ac:dyDescent="0.2">
      <c r="A91" s="3654" t="s">
        <v>99</v>
      </c>
      <c r="B91" s="3100"/>
      <c r="C91" s="3654" t="s">
        <v>100</v>
      </c>
      <c r="D91" s="3105"/>
      <c r="E91" s="3100"/>
      <c r="F91" s="3077" t="s">
        <v>101</v>
      </c>
      <c r="G91" s="3078"/>
      <c r="H91" s="3078"/>
      <c r="I91" s="3078"/>
      <c r="J91" s="3078"/>
      <c r="K91" s="3078"/>
      <c r="L91" s="3078"/>
      <c r="M91" s="3078"/>
      <c r="N91" s="3078"/>
      <c r="O91" s="3078"/>
      <c r="P91" s="3078"/>
      <c r="Q91" s="3078"/>
      <c r="R91" s="3078"/>
      <c r="S91" s="3078"/>
      <c r="T91" s="3078"/>
      <c r="U91" s="3078"/>
      <c r="V91" s="3078"/>
      <c r="W91" s="3078"/>
      <c r="X91" s="3078"/>
      <c r="Y91" s="3078"/>
      <c r="Z91" s="3078"/>
      <c r="AA91" s="3078"/>
      <c r="AB91" s="3078"/>
      <c r="AC91" s="3079"/>
      <c r="AD91" s="3066" t="s">
        <v>102</v>
      </c>
      <c r="AE91" s="3066"/>
      <c r="AF91" s="3066"/>
      <c r="AG91" s="3066"/>
      <c r="AH91" s="3066"/>
      <c r="AI91" s="3066"/>
      <c r="AJ91" s="3066"/>
      <c r="AK91" s="3066"/>
      <c r="AL91" s="3066"/>
      <c r="AM91" s="3066"/>
      <c r="AN91" s="3066"/>
      <c r="AO91" s="3066"/>
      <c r="AP91" s="3066"/>
      <c r="AQ91" s="3066"/>
      <c r="AR91" s="3066"/>
      <c r="AS91" s="3066"/>
      <c r="AT91" s="3080"/>
      <c r="AU91" s="3081" t="s">
        <v>12</v>
      </c>
      <c r="AV91" s="3084" t="s">
        <v>13</v>
      </c>
      <c r="AW91" s="3055" t="s">
        <v>103</v>
      </c>
    </row>
    <row r="92" spans="1:95" s="56" customFormat="1" ht="12" customHeight="1" x14ac:dyDescent="0.2">
      <c r="A92" s="3101"/>
      <c r="B92" s="3102"/>
      <c r="C92" s="3101"/>
      <c r="D92" s="3106"/>
      <c r="E92" s="3102"/>
      <c r="F92" s="3058" t="s">
        <v>104</v>
      </c>
      <c r="G92" s="3059"/>
      <c r="H92" s="3059"/>
      <c r="I92" s="3059"/>
      <c r="J92" s="3059"/>
      <c r="K92" s="3059"/>
      <c r="L92" s="3059"/>
      <c r="M92" s="3059"/>
      <c r="N92" s="3059"/>
      <c r="O92" s="3059"/>
      <c r="P92" s="3059"/>
      <c r="Q92" s="3060"/>
      <c r="R92" s="3061" t="s">
        <v>105</v>
      </c>
      <c r="S92" s="3062"/>
      <c r="T92" s="3062"/>
      <c r="U92" s="3062"/>
      <c r="V92" s="3062"/>
      <c r="W92" s="3063"/>
      <c r="X92" s="3064" t="s">
        <v>106</v>
      </c>
      <c r="Y92" s="3064"/>
      <c r="Z92" s="3064"/>
      <c r="AA92" s="3064"/>
      <c r="AB92" s="3064"/>
      <c r="AC92" s="3065"/>
      <c r="AD92" s="3066" t="s">
        <v>107</v>
      </c>
      <c r="AE92" s="3066"/>
      <c r="AF92" s="3066"/>
      <c r="AG92" s="3066"/>
      <c r="AH92" s="3066"/>
      <c r="AI92" s="3066"/>
      <c r="AJ92" s="3066"/>
      <c r="AK92" s="3066"/>
      <c r="AL92" s="3066"/>
      <c r="AM92" s="3066"/>
      <c r="AN92" s="3066"/>
      <c r="AO92" s="3067"/>
      <c r="AP92" s="3068" t="s">
        <v>108</v>
      </c>
      <c r="AQ92" s="3071" t="s">
        <v>106</v>
      </c>
      <c r="AR92" s="3071" t="s">
        <v>109</v>
      </c>
      <c r="AS92" s="3071" t="s">
        <v>81</v>
      </c>
      <c r="AT92" s="3074" t="s">
        <v>110</v>
      </c>
      <c r="AU92" s="3082"/>
      <c r="AV92" s="3085"/>
      <c r="AW92" s="3308"/>
    </row>
    <row r="93" spans="1:95" s="56" customFormat="1" ht="12" customHeight="1" x14ac:dyDescent="0.2">
      <c r="A93" s="3101"/>
      <c r="B93" s="3102"/>
      <c r="C93" s="3655"/>
      <c r="D93" s="3657"/>
      <c r="E93" s="3656"/>
      <c r="F93" s="3646" t="s">
        <v>111</v>
      </c>
      <c r="G93" s="3647"/>
      <c r="H93" s="3648" t="s">
        <v>112</v>
      </c>
      <c r="I93" s="3647"/>
      <c r="J93" s="3648" t="s">
        <v>113</v>
      </c>
      <c r="K93" s="3647"/>
      <c r="L93" s="3648" t="s">
        <v>114</v>
      </c>
      <c r="M93" s="3647"/>
      <c r="N93" s="3648" t="s">
        <v>115</v>
      </c>
      <c r="O93" s="3647"/>
      <c r="P93" s="3648" t="s">
        <v>116</v>
      </c>
      <c r="Q93" s="3653"/>
      <c r="R93" s="3646" t="s">
        <v>117</v>
      </c>
      <c r="S93" s="3647"/>
      <c r="T93" s="3648" t="s">
        <v>118</v>
      </c>
      <c r="U93" s="3647"/>
      <c r="V93" s="3648" t="s">
        <v>119</v>
      </c>
      <c r="W93" s="3653"/>
      <c r="X93" s="3652" t="s">
        <v>117</v>
      </c>
      <c r="Y93" s="3647"/>
      <c r="Z93" s="3648" t="s">
        <v>118</v>
      </c>
      <c r="AA93" s="3647"/>
      <c r="AB93" s="3648" t="s">
        <v>119</v>
      </c>
      <c r="AC93" s="3651"/>
      <c r="AD93" s="3652" t="s">
        <v>111</v>
      </c>
      <c r="AE93" s="3647"/>
      <c r="AF93" s="3648" t="s">
        <v>112</v>
      </c>
      <c r="AG93" s="3647"/>
      <c r="AH93" s="3648" t="s">
        <v>113</v>
      </c>
      <c r="AI93" s="3647"/>
      <c r="AJ93" s="3648" t="s">
        <v>114</v>
      </c>
      <c r="AK93" s="3647"/>
      <c r="AL93" s="3648" t="s">
        <v>115</v>
      </c>
      <c r="AM93" s="3647"/>
      <c r="AN93" s="3648" t="s">
        <v>116</v>
      </c>
      <c r="AO93" s="3647"/>
      <c r="AP93" s="3069"/>
      <c r="AQ93" s="3072"/>
      <c r="AR93" s="3072"/>
      <c r="AS93" s="3072"/>
      <c r="AT93" s="3075"/>
      <c r="AU93" s="3082"/>
      <c r="AV93" s="3085"/>
      <c r="AW93" s="3308"/>
    </row>
    <row r="94" spans="1:95" s="56" customFormat="1" ht="12" x14ac:dyDescent="0.2">
      <c r="A94" s="3655"/>
      <c r="B94" s="3656"/>
      <c r="C94" s="1320" t="s">
        <v>120</v>
      </c>
      <c r="D94" s="1321" t="s">
        <v>79</v>
      </c>
      <c r="E94" s="678" t="s">
        <v>121</v>
      </c>
      <c r="F94" s="1018" t="s">
        <v>79</v>
      </c>
      <c r="G94" s="679" t="s">
        <v>121</v>
      </c>
      <c r="H94" s="1018" t="s">
        <v>79</v>
      </c>
      <c r="I94" s="679" t="s">
        <v>121</v>
      </c>
      <c r="J94" s="1018" t="s">
        <v>79</v>
      </c>
      <c r="K94" s="679" t="s">
        <v>121</v>
      </c>
      <c r="L94" s="1018" t="s">
        <v>79</v>
      </c>
      <c r="M94" s="679" t="s">
        <v>121</v>
      </c>
      <c r="N94" s="1018" t="s">
        <v>79</v>
      </c>
      <c r="O94" s="679" t="s">
        <v>121</v>
      </c>
      <c r="P94" s="1018" t="s">
        <v>79</v>
      </c>
      <c r="Q94" s="1322" t="s">
        <v>121</v>
      </c>
      <c r="R94" s="1018" t="s">
        <v>79</v>
      </c>
      <c r="S94" s="679" t="s">
        <v>121</v>
      </c>
      <c r="T94" s="1018" t="s">
        <v>79</v>
      </c>
      <c r="U94" s="679" t="s">
        <v>121</v>
      </c>
      <c r="V94" s="697" t="s">
        <v>79</v>
      </c>
      <c r="W94" s="678" t="s">
        <v>121</v>
      </c>
      <c r="X94" s="152" t="s">
        <v>79</v>
      </c>
      <c r="Y94" s="679" t="s">
        <v>121</v>
      </c>
      <c r="Z94" s="1018" t="s">
        <v>79</v>
      </c>
      <c r="AA94" s="679" t="s">
        <v>121</v>
      </c>
      <c r="AB94" s="1018" t="s">
        <v>79</v>
      </c>
      <c r="AC94" s="680" t="s">
        <v>121</v>
      </c>
      <c r="AD94" s="152" t="s">
        <v>79</v>
      </c>
      <c r="AE94" s="679" t="s">
        <v>121</v>
      </c>
      <c r="AF94" s="1018" t="s">
        <v>79</v>
      </c>
      <c r="AG94" s="679" t="s">
        <v>121</v>
      </c>
      <c r="AH94" s="1018" t="s">
        <v>79</v>
      </c>
      <c r="AI94" s="679" t="s">
        <v>121</v>
      </c>
      <c r="AJ94" s="1018" t="s">
        <v>79</v>
      </c>
      <c r="AK94" s="679" t="s">
        <v>121</v>
      </c>
      <c r="AL94" s="1018" t="s">
        <v>79</v>
      </c>
      <c r="AM94" s="679" t="s">
        <v>121</v>
      </c>
      <c r="AN94" s="1018" t="s">
        <v>79</v>
      </c>
      <c r="AO94" s="679" t="s">
        <v>121</v>
      </c>
      <c r="AP94" s="3070"/>
      <c r="AQ94" s="3073"/>
      <c r="AR94" s="3073"/>
      <c r="AS94" s="3073"/>
      <c r="AT94" s="3076"/>
      <c r="AU94" s="3644"/>
      <c r="AV94" s="3645"/>
      <c r="AW94" s="3643"/>
      <c r="CA94" s="40"/>
      <c r="CB94" s="40"/>
    </row>
    <row r="95" spans="1:95" s="56" customFormat="1" x14ac:dyDescent="0.25">
      <c r="A95" s="3649" t="s">
        <v>122</v>
      </c>
      <c r="B95" s="3650"/>
      <c r="C95" s="1323">
        <f>SUM(D95:E95)</f>
        <v>0</v>
      </c>
      <c r="D95" s="1324">
        <f>+F95+H95+J95+L95+N95+P95+R95+T95+V95+X95+Z95+AB95</f>
        <v>0</v>
      </c>
      <c r="E95" s="1325">
        <f>+G95+I95+K95+M95+O95+Q95+S95+U95+W95+Y95+AA95+AC95</f>
        <v>0</v>
      </c>
      <c r="F95" s="1326"/>
      <c r="G95" s="158"/>
      <c r="H95" s="826"/>
      <c r="I95" s="158"/>
      <c r="J95" s="826"/>
      <c r="K95" s="158"/>
      <c r="L95" s="826"/>
      <c r="M95" s="158"/>
      <c r="N95" s="826"/>
      <c r="O95" s="158"/>
      <c r="P95" s="826"/>
      <c r="Q95" s="160"/>
      <c r="R95" s="1326"/>
      <c r="S95" s="158"/>
      <c r="T95" s="826"/>
      <c r="U95" s="158"/>
      <c r="V95" s="826"/>
      <c r="W95" s="160"/>
      <c r="X95" s="1327"/>
      <c r="Y95" s="158"/>
      <c r="Z95" s="826"/>
      <c r="AA95" s="1328"/>
      <c r="AB95" s="1327"/>
      <c r="AC95" s="163"/>
      <c r="AD95" s="1327"/>
      <c r="AE95" s="1328"/>
      <c r="AF95" s="826"/>
      <c r="AG95" s="158"/>
      <c r="AH95" s="826"/>
      <c r="AI95" s="1328"/>
      <c r="AJ95" s="826"/>
      <c r="AK95" s="158"/>
      <c r="AL95" s="826"/>
      <c r="AM95" s="1328"/>
      <c r="AN95" s="1327"/>
      <c r="AO95" s="158"/>
      <c r="AP95" s="829"/>
      <c r="AQ95" s="712"/>
      <c r="AR95" s="166"/>
      <c r="AS95" s="166"/>
      <c r="AT95" s="163"/>
      <c r="AU95" s="167"/>
      <c r="AV95" s="158"/>
      <c r="AW95" s="168"/>
      <c r="AX95" t="str">
        <f>CA95&amp;CB95&amp;CC95</f>
        <v/>
      </c>
      <c r="AZ95" t="str">
        <f>CA95&amp;CB95</f>
        <v/>
      </c>
      <c r="CA95" s="18" t="str">
        <f>IF(AND($C95&gt;0,AU95="")," * No olvide digitar la variable Pueblos originarios. Digite Cero si no tiene.",IF(AU95&gt;$C95," * La variable Pueblos originarios No puede ser mayor al Total.",""))</f>
        <v/>
      </c>
      <c r="CB95" s="18" t="str">
        <f>IF(AND($C95&gt;0,AV95=""),"  * No olvide digitar la variable Migrantes. Digite Cero si no tiene.",IF(AV95&gt;$C95,"  * La variable Migrantes No puede ser mayor al Total.",""))</f>
        <v/>
      </c>
      <c r="CC95" s="18" t="str">
        <f>IF(AND($C95&gt;0,AW95="")," * No olvide digitar la variable Niños y niñas Mejor Niñez. Digite Cero si no tiene.",IF(AW95&gt;$C95," * La variable Niños y niñas Mejor Niñez No puede ser mayor al Total.",""))</f>
        <v/>
      </c>
      <c r="CO95" s="169">
        <f>IF(AND($C95&gt;0,AU95=""),1,IF(AU95&gt;$C95,1,0))</f>
        <v>0</v>
      </c>
      <c r="CP95" s="169">
        <f>IF(AND($C95&gt;0,AV95=""),1,IF(AV95&gt;$C95,1,0))</f>
        <v>0</v>
      </c>
      <c r="CQ95" s="169">
        <f>IF(AND($C95&gt;0,AW95=""),1,IF(AW95&gt;$C95,1,0))</f>
        <v>0</v>
      </c>
    </row>
    <row r="96" spans="1:95" s="56" customFormat="1" x14ac:dyDescent="0.25">
      <c r="A96" s="3092" t="s">
        <v>123</v>
      </c>
      <c r="B96" s="3093"/>
      <c r="C96" s="170">
        <f t="shared" ref="C96:C98" si="60">SUM(D96:E96)</f>
        <v>0</v>
      </c>
      <c r="D96" s="171">
        <f t="shared" ref="D96:E98" si="61">+F96+H96+J96+L96+N96+P96+R96+T96+V96+X96+Z96+AB96</f>
        <v>0</v>
      </c>
      <c r="E96" s="172">
        <f t="shared" si="61"/>
        <v>0</v>
      </c>
      <c r="F96" s="173"/>
      <c r="G96" s="174"/>
      <c r="H96" s="175"/>
      <c r="I96" s="174"/>
      <c r="J96" s="175"/>
      <c r="K96" s="174"/>
      <c r="L96" s="175"/>
      <c r="M96" s="174"/>
      <c r="N96" s="175"/>
      <c r="O96" s="174"/>
      <c r="P96" s="175"/>
      <c r="Q96" s="176"/>
      <c r="R96" s="173"/>
      <c r="S96" s="174"/>
      <c r="T96" s="175"/>
      <c r="U96" s="174"/>
      <c r="V96" s="175"/>
      <c r="W96" s="176"/>
      <c r="X96" s="167"/>
      <c r="Y96" s="174"/>
      <c r="Z96" s="175"/>
      <c r="AA96" s="158"/>
      <c r="AB96" s="167"/>
      <c r="AC96" s="163"/>
      <c r="AD96" s="167"/>
      <c r="AE96" s="158"/>
      <c r="AF96" s="175"/>
      <c r="AG96" s="158"/>
      <c r="AH96" s="175"/>
      <c r="AI96" s="158"/>
      <c r="AJ96" s="175"/>
      <c r="AK96" s="158"/>
      <c r="AL96" s="175"/>
      <c r="AM96" s="158"/>
      <c r="AN96" s="167"/>
      <c r="AO96" s="158"/>
      <c r="AP96" s="177"/>
      <c r="AQ96" s="166"/>
      <c r="AR96" s="166"/>
      <c r="AS96" s="166"/>
      <c r="AT96" s="163"/>
      <c r="AU96" s="167"/>
      <c r="AV96" s="158"/>
      <c r="AW96" s="168"/>
      <c r="AX96" t="str">
        <f t="shared" ref="AX96:AX97" si="62">CA96&amp;CB96&amp;CC96</f>
        <v/>
      </c>
      <c r="AZ96" t="str">
        <f>CA96&amp;CB96</f>
        <v/>
      </c>
      <c r="CA96" s="18" t="str">
        <f>IF(AND($C96&gt;0,AU96="")," * No olvide digitar la variable Pueblos originarios. Digite Cero si no tiene.",IF(AU96&gt;$C96," * La variable Pueblos originarios No puede ser mayor al Total.",""))</f>
        <v/>
      </c>
      <c r="CB96" s="18" t="str">
        <f t="shared" ref="CB96:CB98" si="63">IF(AND($C96&gt;0,AV96=""),"  * No olvide digitar la variable Migrantes. Digite Cero si no tiene.",IF(AV96&gt;$C96,"  * La variable Migrantes No puede ser mayor al Total.",""))</f>
        <v/>
      </c>
      <c r="CC96" s="18" t="str">
        <f t="shared" ref="CC96:CC97" si="64">IF(AND($C96&gt;0,AW96="")," * No olvide digitar la variable Niños y niñas Mejor Niñez. Digite Cero si no tiene.",IF(AW96&gt;$C96," * La variable Niños y niñas Mejor Niñez No puede ser mayor al Total.",""))</f>
        <v/>
      </c>
      <c r="CO96" s="169">
        <f t="shared" ref="CO96:CQ98" si="65">IF(AND($C96&gt;0,AU96=""),1,IF(AU96&gt;$C96,1,0))</f>
        <v>0</v>
      </c>
      <c r="CP96" s="169">
        <f t="shared" si="65"/>
        <v>0</v>
      </c>
      <c r="CQ96" s="169">
        <f t="shared" si="65"/>
        <v>0</v>
      </c>
    </row>
    <row r="97" spans="1:101" s="56" customFormat="1" x14ac:dyDescent="0.25">
      <c r="A97" s="3092" t="s">
        <v>124</v>
      </c>
      <c r="B97" s="3093"/>
      <c r="C97" s="178">
        <f t="shared" si="60"/>
        <v>0</v>
      </c>
      <c r="D97" s="171">
        <f t="shared" si="61"/>
        <v>0</v>
      </c>
      <c r="E97" s="172">
        <f t="shared" si="61"/>
        <v>0</v>
      </c>
      <c r="F97" s="173"/>
      <c r="G97" s="158"/>
      <c r="H97" s="175"/>
      <c r="I97" s="158"/>
      <c r="J97" s="175"/>
      <c r="K97" s="158"/>
      <c r="L97" s="175"/>
      <c r="M97" s="158"/>
      <c r="N97" s="175"/>
      <c r="O97" s="158"/>
      <c r="P97" s="175"/>
      <c r="Q97" s="160"/>
      <c r="R97" s="173"/>
      <c r="S97" s="158"/>
      <c r="T97" s="175"/>
      <c r="U97" s="158"/>
      <c r="V97" s="175"/>
      <c r="W97" s="160"/>
      <c r="X97" s="167"/>
      <c r="Y97" s="158"/>
      <c r="Z97" s="175"/>
      <c r="AA97" s="158"/>
      <c r="AB97" s="167"/>
      <c r="AC97" s="163"/>
      <c r="AD97" s="167"/>
      <c r="AE97" s="158"/>
      <c r="AF97" s="175"/>
      <c r="AG97" s="158"/>
      <c r="AH97" s="175"/>
      <c r="AI97" s="158"/>
      <c r="AJ97" s="175"/>
      <c r="AK97" s="158"/>
      <c r="AL97" s="175"/>
      <c r="AM97" s="158"/>
      <c r="AN97" s="167"/>
      <c r="AO97" s="158"/>
      <c r="AP97" s="177"/>
      <c r="AQ97" s="166"/>
      <c r="AR97" s="166"/>
      <c r="AS97" s="166"/>
      <c r="AT97" s="163"/>
      <c r="AU97" s="167"/>
      <c r="AV97" s="158"/>
      <c r="AW97" s="168"/>
      <c r="AX97" t="str">
        <f t="shared" si="62"/>
        <v/>
      </c>
      <c r="AZ97" t="str">
        <f>CA97&amp;CB97</f>
        <v/>
      </c>
      <c r="CA97" s="18" t="str">
        <f t="shared" ref="CA97:CA98" si="66">IF(AND($C97&gt;0,AU97="")," * No olvide digitar la variable Pueblos originarios. Digite Cero si no tiene.",IF(AU97&gt;$C97," * La variable Pueblos originarios No puede ser mayor al Total.",""))</f>
        <v/>
      </c>
      <c r="CB97" s="18" t="str">
        <f t="shared" si="63"/>
        <v/>
      </c>
      <c r="CC97" s="18" t="str">
        <f t="shared" si="64"/>
        <v/>
      </c>
      <c r="CO97" s="169">
        <f t="shared" si="65"/>
        <v>0</v>
      </c>
      <c r="CP97" s="169">
        <f t="shared" si="65"/>
        <v>0</v>
      </c>
      <c r="CQ97" s="169">
        <f t="shared" si="65"/>
        <v>0</v>
      </c>
    </row>
    <row r="98" spans="1:101" s="56" customFormat="1" x14ac:dyDescent="0.25">
      <c r="A98" s="3094" t="s">
        <v>125</v>
      </c>
      <c r="B98" s="3095"/>
      <c r="C98" s="179">
        <f t="shared" si="60"/>
        <v>0</v>
      </c>
      <c r="D98" s="681">
        <f t="shared" si="61"/>
        <v>0</v>
      </c>
      <c r="E98" s="181">
        <f t="shared" si="61"/>
        <v>0</v>
      </c>
      <c r="F98" s="182"/>
      <c r="G98" s="682"/>
      <c r="H98" s="184"/>
      <c r="I98" s="682"/>
      <c r="J98" s="184"/>
      <c r="K98" s="682"/>
      <c r="L98" s="184"/>
      <c r="M98" s="682"/>
      <c r="N98" s="184"/>
      <c r="O98" s="682"/>
      <c r="P98" s="184"/>
      <c r="Q98" s="683"/>
      <c r="R98" s="182"/>
      <c r="S98" s="682"/>
      <c r="T98" s="184"/>
      <c r="U98" s="682"/>
      <c r="V98" s="184"/>
      <c r="W98" s="683"/>
      <c r="X98" s="186"/>
      <c r="Y98" s="187"/>
      <c r="Z98" s="188"/>
      <c r="AA98" s="187"/>
      <c r="AB98" s="186"/>
      <c r="AC98" s="189"/>
      <c r="AD98" s="684"/>
      <c r="AE98" s="682"/>
      <c r="AF98" s="184"/>
      <c r="AG98" s="682"/>
      <c r="AH98" s="184"/>
      <c r="AI98" s="682"/>
      <c r="AJ98" s="184"/>
      <c r="AK98" s="682"/>
      <c r="AL98" s="184"/>
      <c r="AM98" s="682"/>
      <c r="AN98" s="684"/>
      <c r="AO98" s="682"/>
      <c r="AP98" s="191"/>
      <c r="AQ98" s="192"/>
      <c r="AR98" s="192"/>
      <c r="AS98" s="192"/>
      <c r="AT98" s="685"/>
      <c r="AU98" s="684"/>
      <c r="AV98" s="682"/>
      <c r="AW98" s="194"/>
      <c r="AX98" t="str">
        <f>CA98&amp;CB98&amp;CC98</f>
        <v/>
      </c>
      <c r="AZ98"/>
      <c r="CA98" s="18" t="str">
        <f t="shared" si="66"/>
        <v/>
      </c>
      <c r="CB98" s="18" t="str">
        <f t="shared" si="63"/>
        <v/>
      </c>
      <c r="CC98" s="18" t="str">
        <f>IF(AND($C98&gt;0,AW98="")," * No olvide digitar la variable Niños y niñas Mejor Niñez. Digite Cero si no tiene.",IF(AW98&gt;$C98," * La variable Niños y niñas Mejor Niñez No puede ser mayor al Total.",""))</f>
        <v/>
      </c>
      <c r="CO98" s="169">
        <f t="shared" si="65"/>
        <v>0</v>
      </c>
      <c r="CP98" s="169">
        <f t="shared" si="65"/>
        <v>0</v>
      </c>
      <c r="CQ98" s="169">
        <f t="shared" si="65"/>
        <v>0</v>
      </c>
    </row>
    <row r="99" spans="1:101" s="56" customFormat="1" ht="12" x14ac:dyDescent="0.2">
      <c r="A99" s="657" t="s">
        <v>126</v>
      </c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</row>
    <row r="100" spans="1:101" s="56" customFormat="1" ht="12" customHeight="1" x14ac:dyDescent="0.2">
      <c r="A100" s="3609" t="s">
        <v>99</v>
      </c>
      <c r="B100" s="2987"/>
      <c r="C100" s="3609" t="s">
        <v>100</v>
      </c>
      <c r="D100" s="3108"/>
      <c r="E100" s="2987"/>
      <c r="F100" s="3660" t="s">
        <v>127</v>
      </c>
      <c r="G100" s="3661"/>
      <c r="H100" s="3661"/>
      <c r="I100" s="3661"/>
      <c r="J100" s="3661"/>
      <c r="K100" s="3661"/>
      <c r="L100" s="3661"/>
      <c r="M100" s="3661"/>
      <c r="N100" s="3661"/>
      <c r="O100" s="3661"/>
      <c r="P100" s="3661"/>
      <c r="Q100" s="3662"/>
      <c r="R100" s="3661" t="s">
        <v>128</v>
      </c>
      <c r="S100" s="3661"/>
      <c r="T100" s="3661"/>
      <c r="U100" s="3661"/>
      <c r="V100" s="3661"/>
      <c r="W100" s="3662"/>
      <c r="X100" s="3662" t="s">
        <v>129</v>
      </c>
      <c r="Y100" s="3663"/>
      <c r="Z100" s="3663"/>
      <c r="AA100" s="3663"/>
      <c r="AB100" s="3663"/>
      <c r="AC100" s="3664"/>
      <c r="AD100" s="3665" t="s">
        <v>130</v>
      </c>
      <c r="AE100" s="3665"/>
      <c r="AF100" s="3665"/>
      <c r="AG100" s="3665"/>
      <c r="AH100" s="3665"/>
      <c r="AI100" s="3666"/>
      <c r="AJ100" s="3108" t="s">
        <v>12</v>
      </c>
      <c r="AK100" s="3659" t="s">
        <v>13</v>
      </c>
      <c r="AL100" s="3624" t="s">
        <v>103</v>
      </c>
    </row>
    <row r="101" spans="1:101" s="56" customFormat="1" ht="12" customHeight="1" x14ac:dyDescent="0.2">
      <c r="A101" s="3124"/>
      <c r="B101" s="2994"/>
      <c r="C101" s="3636"/>
      <c r="D101" s="3658"/>
      <c r="E101" s="3630"/>
      <c r="F101" s="3646" t="s">
        <v>111</v>
      </c>
      <c r="G101" s="3647"/>
      <c r="H101" s="3648" t="s">
        <v>112</v>
      </c>
      <c r="I101" s="3647"/>
      <c r="J101" s="3648" t="s">
        <v>113</v>
      </c>
      <c r="K101" s="3647"/>
      <c r="L101" s="3648" t="s">
        <v>114</v>
      </c>
      <c r="M101" s="3647"/>
      <c r="N101" s="3648" t="s">
        <v>115</v>
      </c>
      <c r="O101" s="3647"/>
      <c r="P101" s="3648" t="s">
        <v>116</v>
      </c>
      <c r="Q101" s="3653"/>
      <c r="R101" s="3605" t="s">
        <v>117</v>
      </c>
      <c r="S101" s="3608"/>
      <c r="T101" s="3605" t="s">
        <v>118</v>
      </c>
      <c r="U101" s="3608"/>
      <c r="V101" s="3605" t="s">
        <v>131</v>
      </c>
      <c r="W101" s="3608"/>
      <c r="X101" s="3623" t="s">
        <v>117</v>
      </c>
      <c r="Y101" s="3608"/>
      <c r="Z101" s="3605" t="s">
        <v>118</v>
      </c>
      <c r="AA101" s="3608"/>
      <c r="AB101" s="3667" t="s">
        <v>131</v>
      </c>
      <c r="AC101" s="3668"/>
      <c r="AD101" s="3623" t="s">
        <v>132</v>
      </c>
      <c r="AE101" s="3623"/>
      <c r="AF101" s="3623"/>
      <c r="AG101" s="3608"/>
      <c r="AH101" s="3605" t="s">
        <v>133</v>
      </c>
      <c r="AI101" s="3608"/>
      <c r="AJ101" s="3109"/>
      <c r="AK101" s="3112"/>
      <c r="AL101" s="3114"/>
    </row>
    <row r="102" spans="1:101" s="56" customFormat="1" ht="31.5" x14ac:dyDescent="0.2">
      <c r="A102" s="3636"/>
      <c r="B102" s="3630"/>
      <c r="C102" s="1162" t="s">
        <v>120</v>
      </c>
      <c r="D102" s="1163" t="s">
        <v>79</v>
      </c>
      <c r="E102" s="1021" t="s">
        <v>121</v>
      </c>
      <c r="F102" s="1020" t="s">
        <v>79</v>
      </c>
      <c r="G102" s="1012" t="s">
        <v>121</v>
      </c>
      <c r="H102" s="1020" t="s">
        <v>79</v>
      </c>
      <c r="I102" s="1012" t="s">
        <v>121</v>
      </c>
      <c r="J102" s="1020" t="s">
        <v>79</v>
      </c>
      <c r="K102" s="1012" t="s">
        <v>121</v>
      </c>
      <c r="L102" s="1020" t="s">
        <v>79</v>
      </c>
      <c r="M102" s="1012" t="s">
        <v>121</v>
      </c>
      <c r="N102" s="1020" t="s">
        <v>79</v>
      </c>
      <c r="O102" s="1012" t="s">
        <v>121</v>
      </c>
      <c r="P102" s="1020" t="s">
        <v>79</v>
      </c>
      <c r="Q102" s="1012" t="s">
        <v>121</v>
      </c>
      <c r="R102" s="1020" t="s">
        <v>79</v>
      </c>
      <c r="S102" s="1012" t="s">
        <v>121</v>
      </c>
      <c r="T102" s="1020" t="s">
        <v>79</v>
      </c>
      <c r="U102" s="1012" t="s">
        <v>121</v>
      </c>
      <c r="V102" s="1020" t="s">
        <v>79</v>
      </c>
      <c r="W102" s="1012" t="s">
        <v>121</v>
      </c>
      <c r="X102" s="198" t="s">
        <v>79</v>
      </c>
      <c r="Y102" s="1012" t="s">
        <v>121</v>
      </c>
      <c r="Z102" s="1020" t="s">
        <v>79</v>
      </c>
      <c r="AA102" s="1012" t="s">
        <v>121</v>
      </c>
      <c r="AB102" s="1162" t="s">
        <v>79</v>
      </c>
      <c r="AC102" s="1014" t="s">
        <v>121</v>
      </c>
      <c r="AD102" s="1329" t="s">
        <v>134</v>
      </c>
      <c r="AE102" s="1315" t="s">
        <v>109</v>
      </c>
      <c r="AF102" s="1027" t="s">
        <v>81</v>
      </c>
      <c r="AG102" s="202" t="s">
        <v>110</v>
      </c>
      <c r="AH102" s="1162" t="s">
        <v>135</v>
      </c>
      <c r="AI102" s="1012" t="s">
        <v>136</v>
      </c>
      <c r="AJ102" s="3658"/>
      <c r="AK102" s="3113"/>
      <c r="AL102" s="3027"/>
    </row>
    <row r="103" spans="1:101" s="56" customFormat="1" x14ac:dyDescent="0.25">
      <c r="A103" s="3554" t="s">
        <v>122</v>
      </c>
      <c r="B103" s="3555"/>
      <c r="C103" s="1166">
        <f>SUM(D103:E103)</f>
        <v>0</v>
      </c>
      <c r="D103" s="1330">
        <f>SUM(F103+H103+J103+L103+N103+P103+R103+T103+V103+X103+Z103+AB103)</f>
        <v>0</v>
      </c>
      <c r="E103" s="708">
        <f>SUM(G103+I103+K103+M103+O103+Q103+S103+U103+W103+Y103+AA103+AC103)</f>
        <v>0</v>
      </c>
      <c r="F103" s="1151"/>
      <c r="G103" s="1152"/>
      <c r="H103" s="1151"/>
      <c r="I103" s="1152"/>
      <c r="J103" s="1151"/>
      <c r="K103" s="1152"/>
      <c r="L103" s="1151"/>
      <c r="M103" s="1152"/>
      <c r="N103" s="1151"/>
      <c r="O103" s="1152"/>
      <c r="P103" s="1151"/>
      <c r="Q103" s="1152"/>
      <c r="R103" s="1151"/>
      <c r="S103" s="1152"/>
      <c r="T103" s="1151"/>
      <c r="U103" s="1152"/>
      <c r="V103" s="1151"/>
      <c r="W103" s="1152"/>
      <c r="X103" s="1198"/>
      <c r="Y103" s="1152"/>
      <c r="Z103" s="1151"/>
      <c r="AA103" s="1152"/>
      <c r="AB103" s="1151"/>
      <c r="AC103" s="1155"/>
      <c r="AD103" s="832"/>
      <c r="AE103" s="1298"/>
      <c r="AF103" s="1298"/>
      <c r="AG103" s="1153"/>
      <c r="AH103" s="1151"/>
      <c r="AI103" s="1152"/>
      <c r="AJ103" s="1151"/>
      <c r="AK103" s="699"/>
      <c r="AL103" s="1152"/>
      <c r="AM103" t="str">
        <f>CG103&amp;CH103</f>
        <v/>
      </c>
      <c r="CG103" s="18" t="str">
        <f>IF(AND($C103&gt;0,AJ103="")," * No olvide digitar la variable Pueblos Originarios. Digite Cero si no tiene.",IF(AJ103&gt;$C103,"  * La variable Pueblos Originarios No puede ser mayor al Total.",""))</f>
        <v/>
      </c>
      <c r="CH103" s="18" t="str">
        <f>IF(AND($C103&gt;0,AK103="")," * No olvide digitar la variable Migrantes. Digite Cero si no tiene.",IF(AK103&gt;$C103,"  * La variable Migrantes No puede ser mayor al Total.",""))</f>
        <v/>
      </c>
      <c r="CI103" s="18" t="str">
        <f>IF(AND($C103&gt;0,AL103="")," * No olvide digitar la variable Niños y niñas Mejor Niñez. Digite Cero si no tiene.",IF(AL103&gt;$C103,"  * La variable Niños y niñas Mejor Niñez No puede ser mayor al Total.",""))</f>
        <v/>
      </c>
      <c r="CU103" s="169">
        <f>IF(AND($C103&gt;0,AJ103=""),1,IF(AJ103&gt;$C103,1,0))</f>
        <v>0</v>
      </c>
      <c r="CV103" s="169">
        <f>IF(AND($C103&gt;0,AK103=""),1,IF(AK103&gt;$C103,1,0))</f>
        <v>0</v>
      </c>
      <c r="CW103" s="169">
        <f>IF(AND($C103&gt;0,AL103=""),1,IF(AL103&gt;$C103,1,0))</f>
        <v>0</v>
      </c>
    </row>
    <row r="104" spans="1:101" s="56" customFormat="1" x14ac:dyDescent="0.25">
      <c r="A104" s="3010" t="s">
        <v>123</v>
      </c>
      <c r="B104" s="3011"/>
      <c r="C104" s="210">
        <f>SUM(D104:E104)</f>
        <v>0</v>
      </c>
      <c r="D104" s="211">
        <f t="shared" ref="D104:E106" si="67">SUM(F104+H104+J104+L104+N104+P104+R104+T104+V104+X104+Z104+AB104)</f>
        <v>0</v>
      </c>
      <c r="E104" s="212">
        <f t="shared" si="67"/>
        <v>0</v>
      </c>
      <c r="F104" s="22"/>
      <c r="G104" s="28"/>
      <c r="H104" s="22"/>
      <c r="I104" s="28"/>
      <c r="J104" s="22"/>
      <c r="K104" s="28"/>
      <c r="L104" s="22"/>
      <c r="M104" s="28"/>
      <c r="N104" s="22"/>
      <c r="O104" s="28"/>
      <c r="P104" s="22"/>
      <c r="Q104" s="28"/>
      <c r="R104" s="22"/>
      <c r="S104" s="28"/>
      <c r="T104" s="22"/>
      <c r="U104" s="28"/>
      <c r="V104" s="22"/>
      <c r="W104" s="28"/>
      <c r="X104" s="23"/>
      <c r="Y104" s="28"/>
      <c r="Z104" s="22"/>
      <c r="AA104" s="28"/>
      <c r="AB104" s="22"/>
      <c r="AC104" s="213"/>
      <c r="AD104" s="214"/>
      <c r="AE104" s="215"/>
      <c r="AF104" s="215"/>
      <c r="AG104" s="216"/>
      <c r="AH104" s="22"/>
      <c r="AI104" s="28"/>
      <c r="AJ104" s="22"/>
      <c r="AK104" s="24"/>
      <c r="AL104" s="28"/>
      <c r="AM104" t="str">
        <f>CG104&amp;CH104</f>
        <v/>
      </c>
      <c r="CG104" s="18" t="str">
        <f t="shared" ref="CG104:CG106" si="68">IF(AND($C104&gt;0,AJ104="")," * No olvide digitar la variable Pueblos Originarios. Digite Cero si no tiene.",IF(AJ104&gt;$C104,"  * La variable Pueblos Originarios No puede ser mayor al Total.",""))</f>
        <v/>
      </c>
      <c r="CH104" s="18" t="str">
        <f t="shared" ref="CH104:CH106" si="69">IF(AND($C104&gt;0,AK104="")," * No olvide digitar la variable Migrantes. Digite Cero si no tiene.",IF(AK104&gt;$C104,"  * La variable Migrantes No puede ser mayor al Total.",""))</f>
        <v/>
      </c>
      <c r="CI104" s="18" t="str">
        <f t="shared" ref="CI104:CI106" si="70">IF(AND($C104&gt;0,AL104="")," * No olvide digitar la variable Niños y niñas Mejor Niñez. Digite Cero si no tiene.",IF(AL104&gt;$C104,"  * La variable Niños y niñas Mejor Niñez No puede ser mayor al Total.",""))</f>
        <v/>
      </c>
      <c r="CU104" s="169">
        <f t="shared" ref="CU104:CW106" si="71">IF(AND($C104&gt;0,AJ104=""),1,IF(AJ104&gt;$C104,1,0))</f>
        <v>0</v>
      </c>
      <c r="CV104" s="169">
        <f t="shared" si="71"/>
        <v>0</v>
      </c>
      <c r="CW104" s="169">
        <f t="shared" si="71"/>
        <v>0</v>
      </c>
    </row>
    <row r="105" spans="1:101" s="56" customFormat="1" x14ac:dyDescent="0.25">
      <c r="A105" s="3010" t="s">
        <v>124</v>
      </c>
      <c r="B105" s="3011"/>
      <c r="C105" s="210">
        <f>SUM(D105:E105)</f>
        <v>0</v>
      </c>
      <c r="D105" s="211">
        <f t="shared" si="67"/>
        <v>0</v>
      </c>
      <c r="E105" s="212">
        <f t="shared" si="67"/>
        <v>0</v>
      </c>
      <c r="F105" s="22"/>
      <c r="G105" s="28"/>
      <c r="H105" s="22"/>
      <c r="I105" s="28"/>
      <c r="J105" s="22"/>
      <c r="K105" s="28"/>
      <c r="L105" s="22"/>
      <c r="M105" s="28"/>
      <c r="N105" s="22"/>
      <c r="O105" s="28"/>
      <c r="P105" s="22"/>
      <c r="Q105" s="28"/>
      <c r="R105" s="22"/>
      <c r="S105" s="28"/>
      <c r="T105" s="22"/>
      <c r="U105" s="28"/>
      <c r="V105" s="22"/>
      <c r="W105" s="28"/>
      <c r="X105" s="23"/>
      <c r="Y105" s="28"/>
      <c r="Z105" s="22"/>
      <c r="AA105" s="28"/>
      <c r="AB105" s="22"/>
      <c r="AC105" s="213"/>
      <c r="AD105" s="214"/>
      <c r="AE105" s="215"/>
      <c r="AF105" s="215"/>
      <c r="AG105" s="216"/>
      <c r="AH105" s="22"/>
      <c r="AI105" s="28"/>
      <c r="AJ105" s="22"/>
      <c r="AK105" s="24"/>
      <c r="AL105" s="28"/>
      <c r="AM105" t="str">
        <f>CG105&amp;CH105</f>
        <v/>
      </c>
      <c r="CG105" s="18" t="str">
        <f t="shared" si="68"/>
        <v/>
      </c>
      <c r="CH105" s="18" t="str">
        <f t="shared" si="69"/>
        <v/>
      </c>
      <c r="CI105" s="18" t="str">
        <f t="shared" si="70"/>
        <v/>
      </c>
      <c r="CU105" s="169">
        <f t="shared" si="71"/>
        <v>0</v>
      </c>
      <c r="CV105" s="169">
        <f t="shared" si="71"/>
        <v>0</v>
      </c>
      <c r="CW105" s="169">
        <f t="shared" si="71"/>
        <v>0</v>
      </c>
    </row>
    <row r="106" spans="1:101" s="56" customFormat="1" x14ac:dyDescent="0.25">
      <c r="A106" s="3020" t="s">
        <v>125</v>
      </c>
      <c r="B106" s="3021"/>
      <c r="C106" s="217">
        <f>SUM(D106:E106)</f>
        <v>0</v>
      </c>
      <c r="D106" s="218">
        <f t="shared" si="67"/>
        <v>0</v>
      </c>
      <c r="E106" s="219">
        <f t="shared" si="67"/>
        <v>0</v>
      </c>
      <c r="F106" s="30"/>
      <c r="G106" s="37"/>
      <c r="H106" s="30"/>
      <c r="I106" s="37"/>
      <c r="J106" s="30"/>
      <c r="K106" s="37"/>
      <c r="L106" s="30"/>
      <c r="M106" s="37"/>
      <c r="N106" s="30"/>
      <c r="O106" s="37"/>
      <c r="P106" s="30"/>
      <c r="Q106" s="37"/>
      <c r="R106" s="30"/>
      <c r="S106" s="37"/>
      <c r="T106" s="30"/>
      <c r="U106" s="37"/>
      <c r="V106" s="30"/>
      <c r="W106" s="37"/>
      <c r="X106" s="31"/>
      <c r="Y106" s="37"/>
      <c r="Z106" s="30"/>
      <c r="AA106" s="37"/>
      <c r="AB106" s="30"/>
      <c r="AC106" s="220"/>
      <c r="AD106" s="221"/>
      <c r="AE106" s="222"/>
      <c r="AF106" s="222"/>
      <c r="AG106" s="223"/>
      <c r="AH106" s="224"/>
      <c r="AI106" s="686"/>
      <c r="AJ106" s="30"/>
      <c r="AK106" s="32"/>
      <c r="AL106" s="37"/>
      <c r="AM106" t="str">
        <f>CG106&amp;CH106</f>
        <v/>
      </c>
      <c r="CG106" s="18" t="str">
        <f t="shared" si="68"/>
        <v/>
      </c>
      <c r="CH106" s="18" t="str">
        <f t="shared" si="69"/>
        <v/>
      </c>
      <c r="CI106" s="18" t="str">
        <f t="shared" si="70"/>
        <v/>
      </c>
      <c r="CU106" s="169">
        <f t="shared" si="71"/>
        <v>0</v>
      </c>
      <c r="CV106" s="169">
        <f>IF(AND($C106&gt;0,AK106=""),1,IF(AK106&gt;$C106,1,0))</f>
        <v>0</v>
      </c>
      <c r="CW106" s="169">
        <f t="shared" si="71"/>
        <v>0</v>
      </c>
    </row>
    <row r="107" spans="1:101" s="56" customFormat="1" ht="12" x14ac:dyDescent="0.2">
      <c r="A107" s="657" t="s">
        <v>137</v>
      </c>
      <c r="B107" s="22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</row>
    <row r="108" spans="1:101" ht="15" customHeight="1" x14ac:dyDescent="0.25">
      <c r="A108" s="3609" t="s">
        <v>138</v>
      </c>
      <c r="B108" s="2987"/>
      <c r="C108" s="3609" t="s">
        <v>91</v>
      </c>
      <c r="D108" s="3108"/>
      <c r="E108" s="2987"/>
      <c r="F108" s="3605" t="s">
        <v>139</v>
      </c>
      <c r="G108" s="3623"/>
      <c r="H108" s="3623"/>
      <c r="I108" s="3623"/>
      <c r="J108" s="3623"/>
      <c r="K108" s="3623"/>
      <c r="L108" s="3623"/>
      <c r="M108" s="3608"/>
    </row>
    <row r="109" spans="1:101" x14ac:dyDescent="0.25">
      <c r="A109" s="3124"/>
      <c r="B109" s="2994"/>
      <c r="C109" s="3124"/>
      <c r="D109" s="3109"/>
      <c r="E109" s="2994"/>
      <c r="F109" s="3605" t="s">
        <v>140</v>
      </c>
      <c r="G109" s="3608"/>
      <c r="H109" s="3605" t="s">
        <v>141</v>
      </c>
      <c r="I109" s="3608"/>
      <c r="J109" s="3605" t="s">
        <v>142</v>
      </c>
      <c r="K109" s="3608"/>
      <c r="L109" s="3605" t="s">
        <v>16</v>
      </c>
      <c r="M109" s="3608"/>
    </row>
    <row r="110" spans="1:101" x14ac:dyDescent="0.25">
      <c r="A110" s="3636"/>
      <c r="B110" s="3630"/>
      <c r="C110" s="696" t="s">
        <v>120</v>
      </c>
      <c r="D110" s="1163" t="s">
        <v>79</v>
      </c>
      <c r="E110" s="1012" t="s">
        <v>121</v>
      </c>
      <c r="F110" s="1162" t="s">
        <v>79</v>
      </c>
      <c r="G110" s="1012" t="s">
        <v>121</v>
      </c>
      <c r="H110" s="1162" t="s">
        <v>79</v>
      </c>
      <c r="I110" s="1012" t="s">
        <v>121</v>
      </c>
      <c r="J110" s="1162" t="s">
        <v>79</v>
      </c>
      <c r="K110" s="1012" t="s">
        <v>121</v>
      </c>
      <c r="L110" s="1162" t="s">
        <v>79</v>
      </c>
      <c r="M110" s="1012" t="s">
        <v>121</v>
      </c>
    </row>
    <row r="111" spans="1:101" x14ac:dyDescent="0.25">
      <c r="A111" s="3669" t="s">
        <v>143</v>
      </c>
      <c r="B111" s="3670"/>
      <c r="C111" s="1331">
        <f>SUM(D111:E111)</f>
        <v>0</v>
      </c>
      <c r="D111" s="1332">
        <f>+F111+H111+J111+L111</f>
        <v>0</v>
      </c>
      <c r="E111" s="730">
        <f>+G111+I111+K111+M111</f>
        <v>0</v>
      </c>
      <c r="F111" s="1190">
        <f>SUM(F112:F114)</f>
        <v>0</v>
      </c>
      <c r="G111" s="731">
        <f t="shared" ref="G111:M111" si="72">SUM(G112:G114)</f>
        <v>0</v>
      </c>
      <c r="H111" s="1190">
        <f t="shared" si="72"/>
        <v>0</v>
      </c>
      <c r="I111" s="731">
        <f t="shared" si="72"/>
        <v>0</v>
      </c>
      <c r="J111" s="1190">
        <f t="shared" si="72"/>
        <v>0</v>
      </c>
      <c r="K111" s="731">
        <f t="shared" si="72"/>
        <v>0</v>
      </c>
      <c r="L111" s="1190">
        <f t="shared" si="72"/>
        <v>0</v>
      </c>
      <c r="M111" s="1015">
        <f t="shared" si="72"/>
        <v>0</v>
      </c>
    </row>
    <row r="112" spans="1:101" x14ac:dyDescent="0.25">
      <c r="A112" s="3671" t="s">
        <v>144</v>
      </c>
      <c r="B112" s="3672"/>
      <c r="C112" s="1333">
        <f>SUM(D112:E112)</f>
        <v>0</v>
      </c>
      <c r="D112" s="713">
        <f>+F112+H112+J112+L112</f>
        <v>0</v>
      </c>
      <c r="E112" s="1334">
        <f>+G112+I112+K112+M112</f>
        <v>0</v>
      </c>
      <c r="F112" s="1151"/>
      <c r="G112" s="1152"/>
      <c r="H112" s="1151"/>
      <c r="I112" s="1152"/>
      <c r="J112" s="1151"/>
      <c r="K112" s="704"/>
      <c r="L112" s="1151"/>
      <c r="M112" s="704"/>
    </row>
    <row r="113" spans="1:94" x14ac:dyDescent="0.25">
      <c r="A113" s="3014" t="s">
        <v>145</v>
      </c>
      <c r="B113" s="3015"/>
      <c r="C113" s="236">
        <f>SUM(D113:E113)</f>
        <v>0</v>
      </c>
      <c r="D113" s="237">
        <f t="shared" ref="D113:E114" si="73">+F113+H113+J113+L113</f>
        <v>0</v>
      </c>
      <c r="E113" s="238">
        <f t="shared" si="73"/>
        <v>0</v>
      </c>
      <c r="F113" s="22"/>
      <c r="G113" s="28"/>
      <c r="H113" s="22"/>
      <c r="I113" s="28"/>
      <c r="J113" s="22"/>
      <c r="K113" s="239"/>
      <c r="L113" s="22"/>
      <c r="M113" s="239"/>
    </row>
    <row r="114" spans="1:94" x14ac:dyDescent="0.25">
      <c r="A114" s="3016" t="s">
        <v>146</v>
      </c>
      <c r="B114" s="3017"/>
      <c r="C114" s="240">
        <f>SUM(D114:E114)</f>
        <v>0</v>
      </c>
      <c r="D114" s="241">
        <f t="shared" si="73"/>
        <v>0</v>
      </c>
      <c r="E114" s="242">
        <f t="shared" si="73"/>
        <v>0</v>
      </c>
      <c r="F114" s="30"/>
      <c r="G114" s="37"/>
      <c r="H114" s="30"/>
      <c r="I114" s="37"/>
      <c r="J114" s="30"/>
      <c r="K114" s="243"/>
      <c r="L114" s="30"/>
      <c r="M114" s="243"/>
    </row>
    <row r="115" spans="1:94" s="56" customFormat="1" ht="12" x14ac:dyDescent="0.2">
      <c r="A115" s="658" t="s">
        <v>147</v>
      </c>
      <c r="B115" s="1335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0"/>
      <c r="AH115" s="140"/>
      <c r="AI115" s="140"/>
    </row>
    <row r="116" spans="1:94" ht="15" customHeight="1" x14ac:dyDescent="0.25">
      <c r="A116" s="3609" t="s">
        <v>90</v>
      </c>
      <c r="B116" s="2987"/>
      <c r="C116" s="3609" t="s">
        <v>91</v>
      </c>
      <c r="D116" s="3108"/>
      <c r="E116" s="2987"/>
      <c r="F116" s="3605" t="s">
        <v>139</v>
      </c>
      <c r="G116" s="3623"/>
      <c r="H116" s="3623"/>
      <c r="I116" s="3623"/>
      <c r="J116" s="3623"/>
      <c r="K116" s="3623"/>
      <c r="L116" s="3623"/>
      <c r="M116" s="3623"/>
      <c r="N116" s="3623"/>
      <c r="O116" s="3623"/>
      <c r="P116" s="3623"/>
      <c r="Q116" s="3623"/>
      <c r="R116" s="3623"/>
      <c r="S116" s="3623"/>
      <c r="T116" s="3623"/>
      <c r="U116" s="3623"/>
      <c r="V116" s="3623"/>
      <c r="W116" s="3623"/>
      <c r="X116" s="3623"/>
      <c r="Y116" s="3623"/>
      <c r="Z116" s="3623"/>
      <c r="AA116" s="3623"/>
      <c r="AB116" s="3623"/>
      <c r="AC116" s="3623"/>
      <c r="AD116" s="3623"/>
      <c r="AE116" s="3623"/>
      <c r="AF116" s="3623"/>
      <c r="AG116" s="3673"/>
      <c r="AH116" s="3615" t="s">
        <v>12</v>
      </c>
      <c r="AI116" s="2987" t="s">
        <v>13</v>
      </c>
    </row>
    <row r="117" spans="1:94" ht="15" customHeight="1" x14ac:dyDescent="0.25">
      <c r="A117" s="3124"/>
      <c r="B117" s="2994"/>
      <c r="C117" s="3124"/>
      <c r="D117" s="3109"/>
      <c r="E117" s="2994"/>
      <c r="F117" s="3612" t="s">
        <v>16</v>
      </c>
      <c r="G117" s="3674"/>
      <c r="H117" s="3675" t="s">
        <v>17</v>
      </c>
      <c r="I117" s="3675"/>
      <c r="J117" s="3675" t="s">
        <v>18</v>
      </c>
      <c r="K117" s="3675"/>
      <c r="L117" s="3675" t="s">
        <v>19</v>
      </c>
      <c r="M117" s="3675"/>
      <c r="N117" s="3675" t="s">
        <v>20</v>
      </c>
      <c r="O117" s="3675"/>
      <c r="P117" s="3675" t="s">
        <v>21</v>
      </c>
      <c r="Q117" s="3675"/>
      <c r="R117" s="3675" t="s">
        <v>22</v>
      </c>
      <c r="S117" s="3675"/>
      <c r="T117" s="3675" t="s">
        <v>23</v>
      </c>
      <c r="U117" s="3675"/>
      <c r="V117" s="3675" t="s">
        <v>61</v>
      </c>
      <c r="W117" s="3675"/>
      <c r="X117" s="3675" t="s">
        <v>62</v>
      </c>
      <c r="Y117" s="3675"/>
      <c r="Z117" s="3605" t="s">
        <v>63</v>
      </c>
      <c r="AA117" s="3676"/>
      <c r="AB117" s="3605" t="s">
        <v>148</v>
      </c>
      <c r="AC117" s="3676"/>
      <c r="AD117" s="3605" t="s">
        <v>149</v>
      </c>
      <c r="AE117" s="3676"/>
      <c r="AF117" s="3605" t="s">
        <v>150</v>
      </c>
      <c r="AG117" s="3673"/>
      <c r="AH117" s="3130"/>
      <c r="AI117" s="2994"/>
    </row>
    <row r="118" spans="1:94" x14ac:dyDescent="0.25">
      <c r="A118" s="3636"/>
      <c r="B118" s="3630"/>
      <c r="C118" s="1162" t="s">
        <v>120</v>
      </c>
      <c r="D118" s="1163" t="s">
        <v>79</v>
      </c>
      <c r="E118" s="1013" t="s">
        <v>121</v>
      </c>
      <c r="F118" s="1020" t="s">
        <v>79</v>
      </c>
      <c r="G118" s="1017" t="s">
        <v>121</v>
      </c>
      <c r="H118" s="1020" t="s">
        <v>79</v>
      </c>
      <c r="I118" s="1017" t="s">
        <v>121</v>
      </c>
      <c r="J118" s="1020" t="s">
        <v>79</v>
      </c>
      <c r="K118" s="1017" t="s">
        <v>121</v>
      </c>
      <c r="L118" s="1020" t="s">
        <v>79</v>
      </c>
      <c r="M118" s="1017" t="s">
        <v>121</v>
      </c>
      <c r="N118" s="1020" t="s">
        <v>79</v>
      </c>
      <c r="O118" s="1017" t="s">
        <v>121</v>
      </c>
      <c r="P118" s="1020" t="s">
        <v>79</v>
      </c>
      <c r="Q118" s="1017" t="s">
        <v>121</v>
      </c>
      <c r="R118" s="1020" t="s">
        <v>79</v>
      </c>
      <c r="S118" s="1017" t="s">
        <v>121</v>
      </c>
      <c r="T118" s="1020" t="s">
        <v>79</v>
      </c>
      <c r="U118" s="1017" t="s">
        <v>121</v>
      </c>
      <c r="V118" s="1020" t="s">
        <v>79</v>
      </c>
      <c r="W118" s="1017" t="s">
        <v>121</v>
      </c>
      <c r="X118" s="1020" t="s">
        <v>79</v>
      </c>
      <c r="Y118" s="1017" t="s">
        <v>121</v>
      </c>
      <c r="Z118" s="1020" t="s">
        <v>79</v>
      </c>
      <c r="AA118" s="1017" t="s">
        <v>121</v>
      </c>
      <c r="AB118" s="1020" t="s">
        <v>79</v>
      </c>
      <c r="AC118" s="1017" t="s">
        <v>121</v>
      </c>
      <c r="AD118" s="1020" t="s">
        <v>79</v>
      </c>
      <c r="AE118" s="1017" t="s">
        <v>121</v>
      </c>
      <c r="AF118" s="1020" t="s">
        <v>79</v>
      </c>
      <c r="AG118" s="1019" t="s">
        <v>121</v>
      </c>
      <c r="AH118" s="3001"/>
      <c r="AI118" s="3630"/>
    </row>
    <row r="119" spans="1:94" x14ac:dyDescent="0.25">
      <c r="A119" s="3637" t="s">
        <v>151</v>
      </c>
      <c r="B119" s="3677"/>
      <c r="C119" s="1190">
        <f>SUM(D119:E119)</f>
        <v>0</v>
      </c>
      <c r="D119" s="1191">
        <f>SUM(F119+H119+J119+L119+N119+P119+R119+T119+V119+X119+Z119+AB119+AD119+AF119)</f>
        <v>0</v>
      </c>
      <c r="E119" s="1290">
        <f>SUM(+G119+I119+K119+M119+O119+Q119+S119+U119+W119+Y119+AA119+AC119+AE119+AG119)</f>
        <v>0</v>
      </c>
      <c r="F119" s="1151"/>
      <c r="G119" s="1198"/>
      <c r="H119" s="1151"/>
      <c r="I119" s="1198"/>
      <c r="J119" s="1151"/>
      <c r="K119" s="1198"/>
      <c r="L119" s="1151"/>
      <c r="M119" s="1198"/>
      <c r="N119" s="1151"/>
      <c r="O119" s="1198"/>
      <c r="P119" s="1151"/>
      <c r="Q119" s="1198"/>
      <c r="R119" s="1151"/>
      <c r="S119" s="1198"/>
      <c r="T119" s="1151"/>
      <c r="U119" s="1198"/>
      <c r="V119" s="1151"/>
      <c r="W119" s="1198"/>
      <c r="X119" s="1151"/>
      <c r="Y119" s="1198"/>
      <c r="Z119" s="1151"/>
      <c r="AA119" s="1198"/>
      <c r="AB119" s="1151"/>
      <c r="AC119" s="1198"/>
      <c r="AD119" s="1151"/>
      <c r="AE119" s="1198"/>
      <c r="AF119" s="1151"/>
      <c r="AG119" s="701"/>
      <c r="AH119" s="1154"/>
      <c r="AI119" s="1152"/>
      <c r="AJ119" t="str">
        <f>CA119&amp;CB119</f>
        <v/>
      </c>
      <c r="CA119" s="18" t="str">
        <f>IF(AND(C119&gt;0,AH119="")," * No olvide digitar la variable Pueblos originarios. Digite Cero si no tiene.",IF(AH119&gt;C119,"* La variable Pueblos originarios No puede ser mayor al Total.",""))</f>
        <v/>
      </c>
      <c r="CB119" s="18" t="str">
        <f>IF(AND(C119&gt;0,AI119="")," * No olvide digitar la variable Migrantes. Digite Cero si no tiene.",IF(AI119&gt;C119,"* La variable Migrantes No puede ser mayor al Total.",""))</f>
        <v/>
      </c>
      <c r="CO119" s="69">
        <f>IF(AND($C119&gt;0,AH119=""),1,IF(AH119&gt;$C119,1,0))</f>
        <v>0</v>
      </c>
      <c r="CP119" s="69">
        <f>IF(AND($C119&gt;0,AI119=""),1,IF(AI119&gt;$C119,1,0))</f>
        <v>0</v>
      </c>
    </row>
    <row r="120" spans="1:94" x14ac:dyDescent="0.25">
      <c r="A120" s="3632" t="s">
        <v>152</v>
      </c>
      <c r="B120" s="1148" t="s">
        <v>153</v>
      </c>
      <c r="C120" s="249">
        <f t="shared" ref="C120:C128" si="74">SUM(D120:E120)</f>
        <v>0</v>
      </c>
      <c r="D120" s="250">
        <f t="shared" ref="D120:D128" si="75">SUM(F120+H120+J120+L120+N120+P120+R120+T120+V120+X120+Z120+AB120+AD120+AF120)</f>
        <v>0</v>
      </c>
      <c r="E120" s="251">
        <f>SUM(+G120+I120+K120+M120+O120+Q120+S120+U120+W120+Y120+AA120+AC120+AE120+AG120)</f>
        <v>0</v>
      </c>
      <c r="F120" s="1151"/>
      <c r="G120" s="1152"/>
      <c r="H120" s="1151"/>
      <c r="I120" s="1152"/>
      <c r="J120" s="1151"/>
      <c r="K120" s="1152"/>
      <c r="L120" s="1151"/>
      <c r="M120" s="1152"/>
      <c r="N120" s="1151"/>
      <c r="O120" s="1152"/>
      <c r="P120" s="1151"/>
      <c r="Q120" s="1152"/>
      <c r="R120" s="1151"/>
      <c r="S120" s="1152"/>
      <c r="T120" s="1151"/>
      <c r="U120" s="1152"/>
      <c r="V120" s="1151"/>
      <c r="W120" s="1152"/>
      <c r="X120" s="1151"/>
      <c r="Y120" s="1152"/>
      <c r="Z120" s="1151"/>
      <c r="AA120" s="1152"/>
      <c r="AB120" s="1151"/>
      <c r="AC120" s="1152"/>
      <c r="AD120" s="1151"/>
      <c r="AE120" s="1152"/>
      <c r="AF120" s="1151"/>
      <c r="AG120" s="701"/>
      <c r="AH120" s="1154"/>
      <c r="AI120" s="1152"/>
      <c r="AJ120" t="str">
        <f>CA120&amp;CB120</f>
        <v/>
      </c>
      <c r="CA120" s="18" t="str">
        <f t="shared" ref="CA120:CA126" si="76">IF(AND(C120&gt;0,AH120="")," * No olvide digitar la variable Pueblos originarios. Digite Cero si no tiene.",IF(AH120&gt;C120,"* La variable Pueblos originarios No puede ser mayor al Total.",""))</f>
        <v/>
      </c>
      <c r="CB120" s="18" t="str">
        <f t="shared" ref="CB120:CB128" si="77">IF(AND(C120&gt;0,AI120="")," * No olvide digitar la variable Migrantes. Digite Cero si no tiene.",IF(AI120&gt;C120,"* La variable Migrantes No puede ser mayor al Total.",""))</f>
        <v/>
      </c>
      <c r="CO120" s="69">
        <f t="shared" ref="CO120:CP128" si="78">IF(AND($C120&gt;0,AH120=""),1,IF(AH120&gt;$C120,1,0))</f>
        <v>0</v>
      </c>
      <c r="CP120" s="69">
        <f t="shared" si="78"/>
        <v>0</v>
      </c>
    </row>
    <row r="121" spans="1:94" x14ac:dyDescent="0.25">
      <c r="A121" s="3307"/>
      <c r="B121" s="75" t="s">
        <v>154</v>
      </c>
      <c r="C121" s="210">
        <f t="shared" si="74"/>
        <v>0</v>
      </c>
      <c r="D121" s="252">
        <f t="shared" si="75"/>
        <v>0</v>
      </c>
      <c r="E121" s="212">
        <f>SUM(+G121+I121+K121+M121+O121+Q121+S121+U121+W121+Y121+AA121+AC121+AE121+AG121)</f>
        <v>0</v>
      </c>
      <c r="F121" s="22"/>
      <c r="G121" s="28"/>
      <c r="H121" s="22"/>
      <c r="I121" s="28"/>
      <c r="J121" s="22"/>
      <c r="K121" s="28"/>
      <c r="L121" s="22"/>
      <c r="M121" s="28"/>
      <c r="N121" s="22"/>
      <c r="O121" s="28"/>
      <c r="P121" s="22"/>
      <c r="Q121" s="28"/>
      <c r="R121" s="22"/>
      <c r="S121" s="28"/>
      <c r="T121" s="22"/>
      <c r="U121" s="28"/>
      <c r="V121" s="22"/>
      <c r="W121" s="28"/>
      <c r="X121" s="22"/>
      <c r="Y121" s="28"/>
      <c r="Z121" s="22"/>
      <c r="AA121" s="28"/>
      <c r="AB121" s="22"/>
      <c r="AC121" s="28"/>
      <c r="AD121" s="22"/>
      <c r="AE121" s="28"/>
      <c r="AF121" s="22"/>
      <c r="AG121" s="26"/>
      <c r="AH121" s="27"/>
      <c r="AI121" s="28"/>
      <c r="AJ121" t="str">
        <f>CA121&amp;CB121</f>
        <v/>
      </c>
      <c r="CA121" s="18" t="str">
        <f t="shared" si="76"/>
        <v/>
      </c>
      <c r="CB121" s="18" t="str">
        <f t="shared" si="77"/>
        <v/>
      </c>
      <c r="CO121" s="69">
        <f t="shared" si="78"/>
        <v>0</v>
      </c>
      <c r="CP121" s="69">
        <f t="shared" si="78"/>
        <v>0</v>
      </c>
    </row>
    <row r="122" spans="1:94" x14ac:dyDescent="0.25">
      <c r="A122" s="3307"/>
      <c r="B122" s="75" t="s">
        <v>155</v>
      </c>
      <c r="C122" s="210">
        <f t="shared" si="74"/>
        <v>0</v>
      </c>
      <c r="D122" s="252">
        <f t="shared" si="75"/>
        <v>0</v>
      </c>
      <c r="E122" s="212">
        <f t="shared" ref="E122:E128" si="79">SUM(+G122+I122+K122+M122+O122+Q122+S122+U122+W122+Y122+AA122+AC122+AE122+AG122)</f>
        <v>0</v>
      </c>
      <c r="F122" s="22"/>
      <c r="G122" s="28"/>
      <c r="H122" s="22"/>
      <c r="I122" s="28"/>
      <c r="J122" s="22"/>
      <c r="K122" s="28"/>
      <c r="L122" s="22"/>
      <c r="M122" s="28"/>
      <c r="N122" s="22"/>
      <c r="O122" s="28"/>
      <c r="P122" s="22"/>
      <c r="Q122" s="28"/>
      <c r="R122" s="22"/>
      <c r="S122" s="28"/>
      <c r="T122" s="22"/>
      <c r="U122" s="28"/>
      <c r="V122" s="22"/>
      <c r="W122" s="28"/>
      <c r="X122" s="22"/>
      <c r="Y122" s="28"/>
      <c r="Z122" s="22"/>
      <c r="AA122" s="28"/>
      <c r="AB122" s="22"/>
      <c r="AC122" s="28"/>
      <c r="AD122" s="22"/>
      <c r="AE122" s="28"/>
      <c r="AF122" s="22"/>
      <c r="AG122" s="26"/>
      <c r="AH122" s="27"/>
      <c r="AI122" s="28"/>
      <c r="AJ122" t="str">
        <f>CA122&amp;CB122</f>
        <v/>
      </c>
      <c r="CA122" s="18" t="str">
        <f t="shared" si="76"/>
        <v/>
      </c>
      <c r="CB122" s="18" t="str">
        <f t="shared" si="77"/>
        <v/>
      </c>
      <c r="CO122" s="69">
        <f t="shared" si="78"/>
        <v>0</v>
      </c>
      <c r="CP122" s="69">
        <f t="shared" si="78"/>
        <v>0</v>
      </c>
    </row>
    <row r="123" spans="1:94" ht="22.5" x14ac:dyDescent="0.25">
      <c r="A123" s="3307"/>
      <c r="B123" s="253" t="s">
        <v>156</v>
      </c>
      <c r="C123" s="210">
        <f>SUM(D123:E123)</f>
        <v>0</v>
      </c>
      <c r="D123" s="252">
        <f t="shared" si="75"/>
        <v>0</v>
      </c>
      <c r="E123" s="212">
        <f t="shared" si="79"/>
        <v>0</v>
      </c>
      <c r="F123" s="22"/>
      <c r="G123" s="28"/>
      <c r="H123" s="22"/>
      <c r="I123" s="28"/>
      <c r="J123" s="22"/>
      <c r="K123" s="28"/>
      <c r="L123" s="22"/>
      <c r="M123" s="28"/>
      <c r="N123" s="22"/>
      <c r="O123" s="28"/>
      <c r="P123" s="22"/>
      <c r="Q123" s="28"/>
      <c r="R123" s="22"/>
      <c r="S123" s="28"/>
      <c r="T123" s="22"/>
      <c r="U123" s="28"/>
      <c r="V123" s="22"/>
      <c r="W123" s="28"/>
      <c r="X123" s="22"/>
      <c r="Y123" s="28"/>
      <c r="Z123" s="22"/>
      <c r="AA123" s="28"/>
      <c r="AB123" s="22"/>
      <c r="AC123" s="28"/>
      <c r="AD123" s="22"/>
      <c r="AE123" s="28"/>
      <c r="AF123" s="22"/>
      <c r="AG123" s="26"/>
      <c r="AH123" s="27"/>
      <c r="AI123" s="28"/>
      <c r="AJ123" t="str">
        <f>CA123&amp;CB123</f>
        <v/>
      </c>
      <c r="CA123" s="18" t="str">
        <f>IF(AND(C123&gt;0,AH123="")," * No olvide digitar la variable Pueblos originarios. Digite Cero si no tiene.",IF(AH123&gt;C123,"* La variable Pueblos originarios No puede ser mayor al Total.",""))</f>
        <v/>
      </c>
      <c r="CB123" s="18" t="str">
        <f t="shared" si="77"/>
        <v/>
      </c>
      <c r="CO123" s="69">
        <f t="shared" si="78"/>
        <v>0</v>
      </c>
      <c r="CP123" s="69">
        <f t="shared" si="78"/>
        <v>0</v>
      </c>
    </row>
    <row r="124" spans="1:94" ht="22.5" x14ac:dyDescent="0.25">
      <c r="A124" s="3307"/>
      <c r="B124" s="253" t="s">
        <v>157</v>
      </c>
      <c r="C124" s="210">
        <f>SUM(D124:E124)</f>
        <v>0</v>
      </c>
      <c r="D124" s="252">
        <f>SUM(F124+H124+J124+L124+N124+P124+R124+T124+V124+X124+Z124+AB124+AD124+AF124)</f>
        <v>0</v>
      </c>
      <c r="E124" s="212">
        <f t="shared" ref="E124" si="80">SUM(+G124+I124+K124+M124+O124+Q124+S124+U124+W124+Y124+AA124+AC124+AE124+AG124)</f>
        <v>0</v>
      </c>
      <c r="F124" s="49"/>
      <c r="G124" s="52"/>
      <c r="H124" s="49"/>
      <c r="I124" s="52"/>
      <c r="J124" s="49"/>
      <c r="K124" s="52"/>
      <c r="L124" s="49"/>
      <c r="M124" s="52"/>
      <c r="N124" s="49"/>
      <c r="O124" s="52"/>
      <c r="P124" s="49"/>
      <c r="Q124" s="52"/>
      <c r="R124" s="49"/>
      <c r="S124" s="52"/>
      <c r="T124" s="49"/>
      <c r="U124" s="52"/>
      <c r="V124" s="49"/>
      <c r="W124" s="52"/>
      <c r="X124" s="49"/>
      <c r="Y124" s="52"/>
      <c r="Z124" s="49"/>
      <c r="AA124" s="52"/>
      <c r="AB124" s="49"/>
      <c r="AC124" s="52"/>
      <c r="AD124" s="49"/>
      <c r="AE124" s="52"/>
      <c r="AF124" s="49"/>
      <c r="AG124" s="50"/>
      <c r="AH124" s="254"/>
      <c r="AI124" s="52"/>
      <c r="AJ124" t="str">
        <f t="shared" ref="AJ124:AJ128" si="81">CA124&amp;CB124</f>
        <v/>
      </c>
      <c r="CA124" s="18" t="str">
        <f t="shared" si="76"/>
        <v/>
      </c>
      <c r="CB124" s="18" t="str">
        <f t="shared" si="77"/>
        <v/>
      </c>
      <c r="CO124" s="69">
        <f t="shared" si="78"/>
        <v>0</v>
      </c>
      <c r="CP124" s="69">
        <f t="shared" si="78"/>
        <v>0</v>
      </c>
    </row>
    <row r="125" spans="1:94" x14ac:dyDescent="0.25">
      <c r="A125" s="3307"/>
      <c r="B125" s="253" t="s">
        <v>158</v>
      </c>
      <c r="C125" s="210">
        <f t="shared" si="74"/>
        <v>0</v>
      </c>
      <c r="D125" s="252">
        <f t="shared" si="75"/>
        <v>0</v>
      </c>
      <c r="E125" s="212">
        <f t="shared" si="79"/>
        <v>0</v>
      </c>
      <c r="F125" s="49"/>
      <c r="G125" s="52"/>
      <c r="H125" s="49"/>
      <c r="I125" s="52"/>
      <c r="J125" s="49"/>
      <c r="K125" s="52"/>
      <c r="L125" s="49"/>
      <c r="M125" s="52"/>
      <c r="N125" s="49"/>
      <c r="O125" s="52"/>
      <c r="P125" s="49"/>
      <c r="Q125" s="52"/>
      <c r="R125" s="49"/>
      <c r="S125" s="52"/>
      <c r="T125" s="49"/>
      <c r="U125" s="52"/>
      <c r="V125" s="49"/>
      <c r="W125" s="52"/>
      <c r="X125" s="49"/>
      <c r="Y125" s="52"/>
      <c r="Z125" s="49"/>
      <c r="AA125" s="52"/>
      <c r="AB125" s="49"/>
      <c r="AC125" s="52"/>
      <c r="AD125" s="49"/>
      <c r="AE125" s="52"/>
      <c r="AF125" s="49"/>
      <c r="AG125" s="50"/>
      <c r="AH125" s="254"/>
      <c r="AI125" s="52"/>
      <c r="AJ125" t="str">
        <f t="shared" si="81"/>
        <v/>
      </c>
      <c r="CA125" s="18" t="str">
        <f t="shared" si="76"/>
        <v/>
      </c>
      <c r="CB125" s="18" t="str">
        <f t="shared" si="77"/>
        <v/>
      </c>
      <c r="CO125" s="69">
        <f t="shared" si="78"/>
        <v>0</v>
      </c>
      <c r="CP125" s="69">
        <f t="shared" si="78"/>
        <v>0</v>
      </c>
    </row>
    <row r="126" spans="1:94" x14ac:dyDescent="0.25">
      <c r="A126" s="3307"/>
      <c r="B126" s="255" t="s">
        <v>159</v>
      </c>
      <c r="C126" s="210">
        <f t="shared" si="74"/>
        <v>0</v>
      </c>
      <c r="D126" s="252">
        <f t="shared" si="75"/>
        <v>0</v>
      </c>
      <c r="E126" s="212">
        <f t="shared" si="79"/>
        <v>0</v>
      </c>
      <c r="F126" s="49"/>
      <c r="G126" s="52"/>
      <c r="H126" s="49"/>
      <c r="I126" s="52"/>
      <c r="J126" s="49"/>
      <c r="K126" s="52"/>
      <c r="L126" s="49"/>
      <c r="M126" s="52"/>
      <c r="N126" s="49"/>
      <c r="O126" s="52"/>
      <c r="P126" s="49"/>
      <c r="Q126" s="52"/>
      <c r="R126" s="49"/>
      <c r="S126" s="52"/>
      <c r="T126" s="49"/>
      <c r="U126" s="52"/>
      <c r="V126" s="49"/>
      <c r="W126" s="52"/>
      <c r="X126" s="49"/>
      <c r="Y126" s="52"/>
      <c r="Z126" s="49"/>
      <c r="AA126" s="52"/>
      <c r="AB126" s="49"/>
      <c r="AC126" s="52"/>
      <c r="AD126" s="49"/>
      <c r="AE126" s="52"/>
      <c r="AF126" s="49"/>
      <c r="AG126" s="50"/>
      <c r="AH126" s="254"/>
      <c r="AI126" s="52"/>
      <c r="AJ126" t="str">
        <f t="shared" si="81"/>
        <v/>
      </c>
      <c r="CA126" s="18" t="str">
        <f t="shared" si="76"/>
        <v/>
      </c>
      <c r="CB126" s="18" t="str">
        <f t="shared" si="77"/>
        <v/>
      </c>
      <c r="CO126" s="69">
        <f t="shared" si="78"/>
        <v>0</v>
      </c>
      <c r="CP126" s="69">
        <f t="shared" si="78"/>
        <v>0</v>
      </c>
    </row>
    <row r="127" spans="1:94" x14ac:dyDescent="0.25">
      <c r="A127" s="3633"/>
      <c r="B127" s="70" t="s">
        <v>160</v>
      </c>
      <c r="C127" s="256">
        <f t="shared" si="74"/>
        <v>0</v>
      </c>
      <c r="D127" s="257">
        <f>SUM(V127+X127+Z127+AB127+AD127+AF127)</f>
        <v>0</v>
      </c>
      <c r="E127" s="258">
        <f>SUM(W127+Y127+AA127+AC127+AE127+AG127)</f>
        <v>0</v>
      </c>
      <c r="F127" s="259"/>
      <c r="G127" s="260"/>
      <c r="H127" s="259"/>
      <c r="I127" s="260"/>
      <c r="J127" s="259"/>
      <c r="K127" s="260"/>
      <c r="L127" s="259"/>
      <c r="M127" s="260"/>
      <c r="N127" s="259"/>
      <c r="O127" s="260"/>
      <c r="P127" s="259"/>
      <c r="Q127" s="260"/>
      <c r="R127" s="259"/>
      <c r="S127" s="260"/>
      <c r="T127" s="259"/>
      <c r="U127" s="260"/>
      <c r="V127" s="30"/>
      <c r="W127" s="37"/>
      <c r="X127" s="30"/>
      <c r="Y127" s="37"/>
      <c r="Z127" s="30"/>
      <c r="AA127" s="37"/>
      <c r="AB127" s="30"/>
      <c r="AC127" s="37"/>
      <c r="AD127" s="30"/>
      <c r="AE127" s="37"/>
      <c r="AF127" s="30"/>
      <c r="AG127" s="34"/>
      <c r="AH127" s="35"/>
      <c r="AI127" s="37"/>
      <c r="AJ127" t="str">
        <f t="shared" si="81"/>
        <v/>
      </c>
      <c r="CA127" s="18" t="str">
        <f>IF(AND(C127&gt;0,AH127="")," * No olvide digitar la variable Pueblos originarios. Digite Cero si no tiene.",IF(AH127&gt;C127,"* La variable Pueblos originarios No puede ser mayor al Total.",""))</f>
        <v/>
      </c>
      <c r="CB127" s="18" t="str">
        <f t="shared" si="77"/>
        <v/>
      </c>
      <c r="CO127" s="69">
        <f t="shared" si="78"/>
        <v>0</v>
      </c>
      <c r="CP127" s="69">
        <f t="shared" si="78"/>
        <v>0</v>
      </c>
    </row>
    <row r="128" spans="1:94" x14ac:dyDescent="0.25">
      <c r="A128" s="3631" t="s">
        <v>161</v>
      </c>
      <c r="B128" s="3631"/>
      <c r="C128" s="1190">
        <f t="shared" si="74"/>
        <v>0</v>
      </c>
      <c r="D128" s="1191">
        <f t="shared" si="75"/>
        <v>0</v>
      </c>
      <c r="E128" s="1290">
        <f t="shared" si="79"/>
        <v>0</v>
      </c>
      <c r="F128" s="1173"/>
      <c r="G128" s="727"/>
      <c r="H128" s="1173"/>
      <c r="I128" s="727"/>
      <c r="J128" s="1173"/>
      <c r="K128" s="727"/>
      <c r="L128" s="1173"/>
      <c r="M128" s="727"/>
      <c r="N128" s="1173"/>
      <c r="O128" s="727"/>
      <c r="P128" s="1173"/>
      <c r="Q128" s="727"/>
      <c r="R128" s="1173"/>
      <c r="S128" s="727"/>
      <c r="T128" s="1173"/>
      <c r="U128" s="727"/>
      <c r="V128" s="1173"/>
      <c r="W128" s="727"/>
      <c r="X128" s="1173"/>
      <c r="Y128" s="727"/>
      <c r="Z128" s="1173"/>
      <c r="AA128" s="727"/>
      <c r="AB128" s="1173"/>
      <c r="AC128" s="727"/>
      <c r="AD128" s="1173"/>
      <c r="AE128" s="727"/>
      <c r="AF128" s="1173"/>
      <c r="AG128" s="1304"/>
      <c r="AH128" s="1174"/>
      <c r="AI128" s="727"/>
      <c r="AJ128" t="str">
        <f t="shared" si="81"/>
        <v/>
      </c>
      <c r="CA128" s="18" t="str">
        <f>IF(AND(C128&gt;0,AH128="")," * No olvide digitar la variable Pueblos originarios. Digite Cero si no tiene.",IF(AH128&gt;C128,"* La variable Pueblos originarios No puede ser mayor al Total.",""))</f>
        <v/>
      </c>
      <c r="CB128" s="18" t="str">
        <f t="shared" si="77"/>
        <v/>
      </c>
      <c r="CO128" s="69">
        <f t="shared" si="78"/>
        <v>0</v>
      </c>
      <c r="CP128" s="69">
        <f t="shared" si="78"/>
        <v>0</v>
      </c>
    </row>
    <row r="129" spans="1:95" s="56" customFormat="1" ht="12" x14ac:dyDescent="0.2">
      <c r="A129" s="657" t="s">
        <v>162</v>
      </c>
      <c r="B129" s="657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1336"/>
      <c r="AM129" s="1336"/>
    </row>
    <row r="130" spans="1:95" ht="15" customHeight="1" x14ac:dyDescent="0.25">
      <c r="A130" s="3609" t="s">
        <v>90</v>
      </c>
      <c r="B130" s="2987"/>
      <c r="C130" s="3610" t="s">
        <v>91</v>
      </c>
      <c r="D130" s="3610"/>
      <c r="E130" s="3610"/>
      <c r="F130" s="3605" t="s">
        <v>139</v>
      </c>
      <c r="G130" s="3623"/>
      <c r="H130" s="3623"/>
      <c r="I130" s="3623"/>
      <c r="J130" s="3623"/>
      <c r="K130" s="3623"/>
      <c r="L130" s="3623"/>
      <c r="M130" s="3623"/>
      <c r="N130" s="3623"/>
      <c r="O130" s="3623"/>
      <c r="P130" s="3623"/>
      <c r="Q130" s="3623"/>
      <c r="R130" s="3623"/>
      <c r="S130" s="3623"/>
      <c r="T130" s="3623"/>
      <c r="U130" s="3623"/>
      <c r="V130" s="3623"/>
      <c r="W130" s="3623"/>
      <c r="X130" s="3623"/>
      <c r="Y130" s="3623"/>
      <c r="Z130" s="3623"/>
      <c r="AA130" s="3623"/>
      <c r="AB130" s="3623"/>
      <c r="AC130" s="3623"/>
      <c r="AD130" s="3623"/>
      <c r="AE130" s="3623"/>
      <c r="AF130" s="3623"/>
      <c r="AG130" s="3673"/>
      <c r="AH130" s="3678" t="s">
        <v>163</v>
      </c>
      <c r="AI130" s="3679"/>
      <c r="AJ130" s="3679"/>
      <c r="AK130" s="3680"/>
      <c r="AL130" s="3615" t="s">
        <v>12</v>
      </c>
      <c r="AM130" s="2987" t="s">
        <v>13</v>
      </c>
    </row>
    <row r="131" spans="1:95" ht="15" customHeight="1" x14ac:dyDescent="0.25">
      <c r="A131" s="3124"/>
      <c r="B131" s="2994"/>
      <c r="C131" s="3343"/>
      <c r="D131" s="3343"/>
      <c r="E131" s="3343"/>
      <c r="F131" s="3675" t="s">
        <v>16</v>
      </c>
      <c r="G131" s="3675"/>
      <c r="H131" s="3675" t="s">
        <v>17</v>
      </c>
      <c r="I131" s="3675"/>
      <c r="J131" s="3675" t="s">
        <v>18</v>
      </c>
      <c r="K131" s="3675"/>
      <c r="L131" s="3675" t="s">
        <v>19</v>
      </c>
      <c r="M131" s="3675"/>
      <c r="N131" s="3675" t="s">
        <v>20</v>
      </c>
      <c r="O131" s="3675"/>
      <c r="P131" s="3675" t="s">
        <v>21</v>
      </c>
      <c r="Q131" s="3675"/>
      <c r="R131" s="3675" t="s">
        <v>22</v>
      </c>
      <c r="S131" s="3675"/>
      <c r="T131" s="3675" t="s">
        <v>23</v>
      </c>
      <c r="U131" s="3675"/>
      <c r="V131" s="3675" t="s">
        <v>61</v>
      </c>
      <c r="W131" s="3675"/>
      <c r="X131" s="3675" t="s">
        <v>62</v>
      </c>
      <c r="Y131" s="3675"/>
      <c r="Z131" s="3605" t="s">
        <v>63</v>
      </c>
      <c r="AA131" s="3676"/>
      <c r="AB131" s="3605" t="s">
        <v>148</v>
      </c>
      <c r="AC131" s="3676"/>
      <c r="AD131" s="3605" t="s">
        <v>149</v>
      </c>
      <c r="AE131" s="3676"/>
      <c r="AF131" s="3605" t="s">
        <v>150</v>
      </c>
      <c r="AG131" s="3673"/>
      <c r="AH131" s="3615" t="s">
        <v>164</v>
      </c>
      <c r="AI131" s="3606" t="s">
        <v>165</v>
      </c>
      <c r="AJ131" s="3606" t="s">
        <v>166</v>
      </c>
      <c r="AK131" s="3137" t="s">
        <v>167</v>
      </c>
      <c r="AL131" s="3130"/>
      <c r="AM131" s="2994"/>
    </row>
    <row r="132" spans="1:95" x14ac:dyDescent="0.25">
      <c r="A132" s="3636"/>
      <c r="B132" s="3630"/>
      <c r="C132" s="1162" t="s">
        <v>120</v>
      </c>
      <c r="D132" s="1163" t="s">
        <v>79</v>
      </c>
      <c r="E132" s="1013" t="s">
        <v>121</v>
      </c>
      <c r="F132" s="1020" t="s">
        <v>79</v>
      </c>
      <c r="G132" s="202" t="s">
        <v>121</v>
      </c>
      <c r="H132" s="1020" t="s">
        <v>79</v>
      </c>
      <c r="I132" s="202" t="s">
        <v>121</v>
      </c>
      <c r="J132" s="1020" t="s">
        <v>79</v>
      </c>
      <c r="K132" s="202" t="s">
        <v>121</v>
      </c>
      <c r="L132" s="1020" t="s">
        <v>79</v>
      </c>
      <c r="M132" s="202" t="s">
        <v>121</v>
      </c>
      <c r="N132" s="1020" t="s">
        <v>79</v>
      </c>
      <c r="O132" s="202" t="s">
        <v>121</v>
      </c>
      <c r="P132" s="1020" t="s">
        <v>79</v>
      </c>
      <c r="Q132" s="202" t="s">
        <v>121</v>
      </c>
      <c r="R132" s="1020" t="s">
        <v>79</v>
      </c>
      <c r="S132" s="202" t="s">
        <v>121</v>
      </c>
      <c r="T132" s="1020" t="s">
        <v>79</v>
      </c>
      <c r="U132" s="202" t="s">
        <v>121</v>
      </c>
      <c r="V132" s="1020" t="s">
        <v>79</v>
      </c>
      <c r="W132" s="202" t="s">
        <v>121</v>
      </c>
      <c r="X132" s="1020" t="s">
        <v>79</v>
      </c>
      <c r="Y132" s="202" t="s">
        <v>121</v>
      </c>
      <c r="Z132" s="1020" t="s">
        <v>79</v>
      </c>
      <c r="AA132" s="202" t="s">
        <v>121</v>
      </c>
      <c r="AB132" s="1020" t="s">
        <v>79</v>
      </c>
      <c r="AC132" s="202" t="s">
        <v>121</v>
      </c>
      <c r="AD132" s="1020" t="s">
        <v>79</v>
      </c>
      <c r="AE132" s="202" t="s">
        <v>121</v>
      </c>
      <c r="AF132" s="1020" t="s">
        <v>79</v>
      </c>
      <c r="AG132" s="262" t="s">
        <v>121</v>
      </c>
      <c r="AH132" s="3001"/>
      <c r="AI132" s="2983"/>
      <c r="AJ132" s="2983"/>
      <c r="AK132" s="3681"/>
      <c r="AL132" s="3001"/>
      <c r="AM132" s="3630"/>
    </row>
    <row r="133" spans="1:95" x14ac:dyDescent="0.25">
      <c r="A133" s="3637" t="s">
        <v>168</v>
      </c>
      <c r="B133" s="3677"/>
      <c r="C133" s="1190">
        <f>SUM(D133:E133)</f>
        <v>0</v>
      </c>
      <c r="D133" s="1191">
        <f>SUM(F133+H133+J133+L133+N133+P133+R133+T133+V133+X133+Z133+AB133+AD133+AF133)</f>
        <v>0</v>
      </c>
      <c r="E133" s="1290">
        <f>SUM(G133+I133+K133+M133+O133+Q133+S133+U133+W133+Y133+AA133+AC133+AE133+AG133)</f>
        <v>0</v>
      </c>
      <c r="F133" s="1151"/>
      <c r="G133" s="1152"/>
      <c r="H133" s="1151"/>
      <c r="I133" s="1152"/>
      <c r="J133" s="1151"/>
      <c r="K133" s="1152"/>
      <c r="L133" s="1151"/>
      <c r="M133" s="1152"/>
      <c r="N133" s="1151"/>
      <c r="O133" s="1152"/>
      <c r="P133" s="1151"/>
      <c r="Q133" s="1152"/>
      <c r="R133" s="1151"/>
      <c r="S133" s="1152"/>
      <c r="T133" s="1151"/>
      <c r="U133" s="1152"/>
      <c r="V133" s="1151"/>
      <c r="W133" s="1152"/>
      <c r="X133" s="1151"/>
      <c r="Y133" s="1152"/>
      <c r="Z133" s="1151"/>
      <c r="AA133" s="1152"/>
      <c r="AB133" s="1151"/>
      <c r="AC133" s="1152"/>
      <c r="AD133" s="1151"/>
      <c r="AE133" s="1152"/>
      <c r="AF133" s="1151"/>
      <c r="AG133" s="1155"/>
      <c r="AH133" s="1154"/>
      <c r="AI133" s="699"/>
      <c r="AJ133" s="699"/>
      <c r="AK133" s="1155"/>
      <c r="AL133" s="1154"/>
      <c r="AM133" s="1152"/>
      <c r="AN133" t="str">
        <f>CB133&amp;CC133&amp;CA133</f>
        <v/>
      </c>
      <c r="CA133" s="263" t="str">
        <f>IF(OR(AH133+AI133+AJ133+AK133&gt;C133,)," ** La suma de Causal de Egresos no deben ser mayor que el Total Ambos Sexos","")</f>
        <v/>
      </c>
      <c r="CB133" s="18" t="str">
        <f>IF(AND($C133&gt;0,AL133=""),"  * No olvide digitar la variable Pueblos originarios. Digite Cero si no tiene.",IF(AL133&gt;$C133,"  * La variable Pueblos originarios No puede ser mayor al Total.",""))</f>
        <v/>
      </c>
      <c r="CC133" s="18" t="str">
        <f>IF(AND($C133&gt;0,AM133="")," * No olvide digitar la variable Migrantes. Digite Cero si no tiene.",IF(AM133&gt;$C133," * La variable Migrantes No puede ser mayor al Total.",""))</f>
        <v/>
      </c>
      <c r="CO133" s="69">
        <f>IF((AH133+AI133+AJ133+AK133)&gt;$C133,1,0)</f>
        <v>0</v>
      </c>
      <c r="CP133" s="69">
        <f t="shared" ref="CP133:CQ141" si="82">IF(AND($C133&gt;0,AL133=""),1,IF(AL133&gt;$C133,1,0))</f>
        <v>0</v>
      </c>
      <c r="CQ133" s="69">
        <f t="shared" si="82"/>
        <v>0</v>
      </c>
    </row>
    <row r="134" spans="1:95" x14ac:dyDescent="0.25">
      <c r="A134" s="3632" t="s">
        <v>152</v>
      </c>
      <c r="B134" s="1148" t="s">
        <v>153</v>
      </c>
      <c r="C134" s="249">
        <f t="shared" ref="C134:C141" si="83">SUM(D134:E134)</f>
        <v>0</v>
      </c>
      <c r="D134" s="250">
        <f t="shared" ref="D134:E140" si="84">SUM(F134+H134+J134+L134+N134+P134+R134+T134+V134+X134+Z134+AB134+AD134+AF134)</f>
        <v>0</v>
      </c>
      <c r="E134" s="251">
        <f t="shared" si="84"/>
        <v>0</v>
      </c>
      <c r="F134" s="1151"/>
      <c r="G134" s="1152"/>
      <c r="H134" s="1151"/>
      <c r="I134" s="1152"/>
      <c r="J134" s="1151"/>
      <c r="K134" s="1152"/>
      <c r="L134" s="1151"/>
      <c r="M134" s="1152"/>
      <c r="N134" s="1151"/>
      <c r="O134" s="1152"/>
      <c r="P134" s="1151"/>
      <c r="Q134" s="1152"/>
      <c r="R134" s="1151"/>
      <c r="S134" s="1152"/>
      <c r="T134" s="1151"/>
      <c r="U134" s="1152"/>
      <c r="V134" s="1151"/>
      <c r="W134" s="1152"/>
      <c r="X134" s="1151"/>
      <c r="Y134" s="1152"/>
      <c r="Z134" s="1151"/>
      <c r="AA134" s="1152"/>
      <c r="AB134" s="1151"/>
      <c r="AC134" s="1152"/>
      <c r="AD134" s="1151"/>
      <c r="AE134" s="1152"/>
      <c r="AF134" s="1151"/>
      <c r="AG134" s="1155"/>
      <c r="AH134" s="1154"/>
      <c r="AI134" s="699"/>
      <c r="AJ134" s="699"/>
      <c r="AK134" s="1155"/>
      <c r="AL134" s="1154"/>
      <c r="AM134" s="1152"/>
      <c r="AN134" t="str">
        <f>CB134&amp;CC134&amp;CA134</f>
        <v/>
      </c>
      <c r="CA134" s="263" t="str">
        <f t="shared" ref="CA134:CA141" si="85">IF(OR(AH134+AI134+AJ134+AK134&gt;C134,)," ** La suma de Causal de Egresos no deben ser mayor que el Total Ambos Sexos","")</f>
        <v/>
      </c>
      <c r="CB134" s="18" t="str">
        <f t="shared" ref="CB134:CB141" si="86">IF(AND($C134&gt;0,AL134=""),"  * No olvide digitar la variable Pueblos originarios. Digite Cero si no tiene.",IF(AL134&gt;$C134,"  * La variable Pueblos originarios No puede ser mayor al Total.",""))</f>
        <v/>
      </c>
      <c r="CC134" s="18" t="str">
        <f t="shared" ref="CC134:CC141" si="87">IF(AND($C134&gt;0,AM134="")," * No olvide digitar la variable Migrantes. Digite Cero si no tiene.",IF(AM134&gt;$C134," * La variable Migrantes No puede ser mayor al Total.",""))</f>
        <v/>
      </c>
      <c r="CO134" s="69">
        <f t="shared" ref="CO134:CO141" si="88">IF((AH134+AI134+AJ134+AK134)&gt;$C134,1,0)</f>
        <v>0</v>
      </c>
      <c r="CP134" s="69">
        <f t="shared" si="82"/>
        <v>0</v>
      </c>
      <c r="CQ134" s="69">
        <f t="shared" si="82"/>
        <v>0</v>
      </c>
    </row>
    <row r="135" spans="1:95" x14ac:dyDescent="0.25">
      <c r="A135" s="3307"/>
      <c r="B135" s="75" t="s">
        <v>154</v>
      </c>
      <c r="C135" s="210">
        <f t="shared" si="83"/>
        <v>0</v>
      </c>
      <c r="D135" s="252">
        <f t="shared" si="84"/>
        <v>0</v>
      </c>
      <c r="E135" s="212">
        <f t="shared" si="84"/>
        <v>0</v>
      </c>
      <c r="F135" s="22"/>
      <c r="G135" s="28"/>
      <c r="H135" s="22"/>
      <c r="I135" s="28"/>
      <c r="J135" s="22"/>
      <c r="K135" s="28"/>
      <c r="L135" s="22"/>
      <c r="M135" s="28"/>
      <c r="N135" s="22"/>
      <c r="O135" s="28"/>
      <c r="P135" s="22"/>
      <c r="Q135" s="28"/>
      <c r="R135" s="22"/>
      <c r="S135" s="28"/>
      <c r="T135" s="22"/>
      <c r="U135" s="28"/>
      <c r="V135" s="22"/>
      <c r="W135" s="28"/>
      <c r="X135" s="22"/>
      <c r="Y135" s="28"/>
      <c r="Z135" s="22"/>
      <c r="AA135" s="28"/>
      <c r="AB135" s="22"/>
      <c r="AC135" s="28"/>
      <c r="AD135" s="22"/>
      <c r="AE135" s="28"/>
      <c r="AF135" s="22"/>
      <c r="AG135" s="213"/>
      <c r="AH135" s="27"/>
      <c r="AI135" s="24"/>
      <c r="AJ135" s="24"/>
      <c r="AK135" s="213"/>
      <c r="AL135" s="27"/>
      <c r="AM135" s="28"/>
      <c r="AN135" t="str">
        <f>CB135&amp;CC135&amp;CA135</f>
        <v/>
      </c>
      <c r="CA135" s="263" t="str">
        <f t="shared" si="85"/>
        <v/>
      </c>
      <c r="CB135" s="18" t="str">
        <f t="shared" si="86"/>
        <v/>
      </c>
      <c r="CC135" s="18" t="str">
        <f t="shared" si="87"/>
        <v/>
      </c>
      <c r="CO135" s="69">
        <f t="shared" si="88"/>
        <v>0</v>
      </c>
      <c r="CP135" s="69">
        <f t="shared" si="82"/>
        <v>0</v>
      </c>
      <c r="CQ135" s="69">
        <f t="shared" si="82"/>
        <v>0</v>
      </c>
    </row>
    <row r="136" spans="1:95" x14ac:dyDescent="0.25">
      <c r="A136" s="3307"/>
      <c r="B136" s="75" t="s">
        <v>155</v>
      </c>
      <c r="C136" s="210">
        <f t="shared" si="83"/>
        <v>0</v>
      </c>
      <c r="D136" s="252">
        <f t="shared" si="84"/>
        <v>0</v>
      </c>
      <c r="E136" s="212">
        <f t="shared" si="84"/>
        <v>0</v>
      </c>
      <c r="F136" s="22"/>
      <c r="G136" s="28"/>
      <c r="H136" s="22"/>
      <c r="I136" s="28"/>
      <c r="J136" s="22"/>
      <c r="K136" s="28"/>
      <c r="L136" s="22"/>
      <c r="M136" s="28"/>
      <c r="N136" s="22"/>
      <c r="O136" s="28"/>
      <c r="P136" s="22"/>
      <c r="Q136" s="28"/>
      <c r="R136" s="22"/>
      <c r="S136" s="28"/>
      <c r="T136" s="22"/>
      <c r="U136" s="28"/>
      <c r="V136" s="22"/>
      <c r="W136" s="28"/>
      <c r="X136" s="22"/>
      <c r="Y136" s="28"/>
      <c r="Z136" s="22"/>
      <c r="AA136" s="28"/>
      <c r="AB136" s="22"/>
      <c r="AC136" s="28"/>
      <c r="AD136" s="22"/>
      <c r="AE136" s="28"/>
      <c r="AF136" s="22"/>
      <c r="AG136" s="213"/>
      <c r="AH136" s="27"/>
      <c r="AI136" s="24"/>
      <c r="AJ136" s="24"/>
      <c r="AK136" s="213"/>
      <c r="AL136" s="27"/>
      <c r="AM136" s="28"/>
      <c r="AN136" t="str">
        <f>CB136&amp;CC136&amp;CA136</f>
        <v/>
      </c>
      <c r="CA136" s="263" t="str">
        <f t="shared" si="85"/>
        <v/>
      </c>
      <c r="CB136" s="18" t="str">
        <f t="shared" si="86"/>
        <v/>
      </c>
      <c r="CC136" s="18" t="str">
        <f t="shared" si="87"/>
        <v/>
      </c>
      <c r="CO136" s="69">
        <f t="shared" si="88"/>
        <v>0</v>
      </c>
      <c r="CP136" s="69">
        <f t="shared" si="82"/>
        <v>0</v>
      </c>
      <c r="CQ136" s="69">
        <f t="shared" si="82"/>
        <v>0</v>
      </c>
    </row>
    <row r="137" spans="1:95" ht="22.5" x14ac:dyDescent="0.25">
      <c r="A137" s="3307"/>
      <c r="B137" s="253" t="s">
        <v>169</v>
      </c>
      <c r="C137" s="210">
        <f t="shared" si="83"/>
        <v>0</v>
      </c>
      <c r="D137" s="252">
        <f t="shared" si="84"/>
        <v>0</v>
      </c>
      <c r="E137" s="212">
        <f t="shared" si="84"/>
        <v>0</v>
      </c>
      <c r="F137" s="22"/>
      <c r="G137" s="28"/>
      <c r="H137" s="22"/>
      <c r="I137" s="28"/>
      <c r="J137" s="22"/>
      <c r="K137" s="28"/>
      <c r="L137" s="22"/>
      <c r="M137" s="28"/>
      <c r="N137" s="22"/>
      <c r="O137" s="28"/>
      <c r="P137" s="22"/>
      <c r="Q137" s="28"/>
      <c r="R137" s="22"/>
      <c r="S137" s="28"/>
      <c r="T137" s="22"/>
      <c r="U137" s="28"/>
      <c r="V137" s="22"/>
      <c r="W137" s="28"/>
      <c r="X137" s="22"/>
      <c r="Y137" s="28"/>
      <c r="Z137" s="22"/>
      <c r="AA137" s="28"/>
      <c r="AB137" s="22"/>
      <c r="AC137" s="28"/>
      <c r="AD137" s="22"/>
      <c r="AE137" s="28"/>
      <c r="AF137" s="22"/>
      <c r="AG137" s="213"/>
      <c r="AH137" s="27"/>
      <c r="AI137" s="24"/>
      <c r="AJ137" s="24"/>
      <c r="AK137" s="213"/>
      <c r="AL137" s="27"/>
      <c r="AM137" s="28"/>
      <c r="AN137" t="str">
        <f>CB137&amp;CC137&amp;CA137</f>
        <v/>
      </c>
      <c r="CA137" s="263" t="str">
        <f t="shared" si="85"/>
        <v/>
      </c>
      <c r="CB137" s="18" t="str">
        <f t="shared" si="86"/>
        <v/>
      </c>
      <c r="CC137" s="18" t="str">
        <f t="shared" si="87"/>
        <v/>
      </c>
      <c r="CO137" s="69">
        <f t="shared" si="88"/>
        <v>0</v>
      </c>
      <c r="CP137" s="69">
        <f t="shared" si="82"/>
        <v>0</v>
      </c>
      <c r="CQ137" s="69">
        <f t="shared" si="82"/>
        <v>0</v>
      </c>
    </row>
    <row r="138" spans="1:95" ht="22.5" x14ac:dyDescent="0.25">
      <c r="A138" s="3307"/>
      <c r="B138" s="253" t="s">
        <v>157</v>
      </c>
      <c r="C138" s="210">
        <f t="shared" ref="C138" si="89">SUM(D138:E138)</f>
        <v>0</v>
      </c>
      <c r="D138" s="252">
        <f t="shared" si="84"/>
        <v>0</v>
      </c>
      <c r="E138" s="212">
        <f t="shared" ref="E138" si="90">SUM(G138+I138+K138+M138+O138+Q138+S138+U138+W138+Y138+AA138+AC138+AE138+AG138)</f>
        <v>0</v>
      </c>
      <c r="F138" s="49"/>
      <c r="G138" s="52"/>
      <c r="H138" s="49"/>
      <c r="I138" s="52"/>
      <c r="J138" s="49"/>
      <c r="K138" s="52"/>
      <c r="L138" s="49"/>
      <c r="M138" s="52"/>
      <c r="N138" s="49"/>
      <c r="O138" s="52"/>
      <c r="P138" s="49"/>
      <c r="Q138" s="52"/>
      <c r="R138" s="49"/>
      <c r="S138" s="52"/>
      <c r="T138" s="49"/>
      <c r="U138" s="52"/>
      <c r="V138" s="49"/>
      <c r="W138" s="52"/>
      <c r="X138" s="49"/>
      <c r="Y138" s="52"/>
      <c r="Z138" s="49"/>
      <c r="AA138" s="52"/>
      <c r="AB138" s="49"/>
      <c r="AC138" s="52"/>
      <c r="AD138" s="49"/>
      <c r="AE138" s="52"/>
      <c r="AF138" s="49"/>
      <c r="AG138" s="264"/>
      <c r="AH138" s="254"/>
      <c r="AI138" s="265"/>
      <c r="AJ138" s="265"/>
      <c r="AK138" s="264"/>
      <c r="AL138" s="254"/>
      <c r="AM138" s="52"/>
      <c r="CA138" s="263" t="str">
        <f t="shared" si="85"/>
        <v/>
      </c>
      <c r="CB138" s="18" t="str">
        <f t="shared" si="86"/>
        <v/>
      </c>
      <c r="CC138" s="18" t="str">
        <f t="shared" si="87"/>
        <v/>
      </c>
      <c r="CO138" s="69">
        <f t="shared" si="88"/>
        <v>0</v>
      </c>
      <c r="CP138" s="69">
        <f t="shared" si="82"/>
        <v>0</v>
      </c>
      <c r="CQ138" s="69">
        <f t="shared" si="82"/>
        <v>0</v>
      </c>
    </row>
    <row r="139" spans="1:95" x14ac:dyDescent="0.25">
      <c r="A139" s="3307"/>
      <c r="B139" s="253" t="s">
        <v>158</v>
      </c>
      <c r="C139" s="210">
        <f t="shared" si="83"/>
        <v>0</v>
      </c>
      <c r="D139" s="252">
        <f t="shared" si="84"/>
        <v>0</v>
      </c>
      <c r="E139" s="212">
        <f t="shared" si="84"/>
        <v>0</v>
      </c>
      <c r="F139" s="49"/>
      <c r="G139" s="52"/>
      <c r="H139" s="49"/>
      <c r="I139" s="52"/>
      <c r="J139" s="49"/>
      <c r="K139" s="52"/>
      <c r="L139" s="49"/>
      <c r="M139" s="52"/>
      <c r="N139" s="49"/>
      <c r="O139" s="52"/>
      <c r="P139" s="49"/>
      <c r="Q139" s="52"/>
      <c r="R139" s="49"/>
      <c r="S139" s="52"/>
      <c r="T139" s="49"/>
      <c r="U139" s="52"/>
      <c r="V139" s="49"/>
      <c r="W139" s="52"/>
      <c r="X139" s="49"/>
      <c r="Y139" s="52"/>
      <c r="Z139" s="49"/>
      <c r="AA139" s="52"/>
      <c r="AB139" s="49"/>
      <c r="AC139" s="52"/>
      <c r="AD139" s="49"/>
      <c r="AE139" s="52"/>
      <c r="AF139" s="49"/>
      <c r="AG139" s="264"/>
      <c r="AH139" s="254"/>
      <c r="AI139" s="265"/>
      <c r="AJ139" s="265"/>
      <c r="AK139" s="264"/>
      <c r="AL139" s="254"/>
      <c r="AM139" s="52"/>
      <c r="AN139" t="str">
        <f>CB139&amp;CC139&amp;CA139</f>
        <v/>
      </c>
      <c r="CA139" s="263" t="str">
        <f t="shared" si="85"/>
        <v/>
      </c>
      <c r="CB139" s="18" t="str">
        <f t="shared" si="86"/>
        <v/>
      </c>
      <c r="CC139" s="18" t="str">
        <f t="shared" si="87"/>
        <v/>
      </c>
      <c r="CO139" s="69">
        <f t="shared" si="88"/>
        <v>0</v>
      </c>
      <c r="CP139" s="69">
        <f t="shared" si="82"/>
        <v>0</v>
      </c>
      <c r="CQ139" s="69">
        <f t="shared" si="82"/>
        <v>0</v>
      </c>
    </row>
    <row r="140" spans="1:95" x14ac:dyDescent="0.25">
      <c r="A140" s="3307"/>
      <c r="B140" s="255" t="s">
        <v>159</v>
      </c>
      <c r="C140" s="210">
        <f t="shared" si="83"/>
        <v>0</v>
      </c>
      <c r="D140" s="252">
        <f t="shared" si="84"/>
        <v>0</v>
      </c>
      <c r="E140" s="212">
        <f t="shared" si="84"/>
        <v>0</v>
      </c>
      <c r="F140" s="49"/>
      <c r="G140" s="52"/>
      <c r="H140" s="49"/>
      <c r="I140" s="52"/>
      <c r="J140" s="49"/>
      <c r="K140" s="52"/>
      <c r="L140" s="49"/>
      <c r="M140" s="52"/>
      <c r="N140" s="49"/>
      <c r="O140" s="52"/>
      <c r="P140" s="49"/>
      <c r="Q140" s="52"/>
      <c r="R140" s="49"/>
      <c r="S140" s="52"/>
      <c r="T140" s="49"/>
      <c r="U140" s="52"/>
      <c r="V140" s="49"/>
      <c r="W140" s="52"/>
      <c r="X140" s="49"/>
      <c r="Y140" s="52"/>
      <c r="Z140" s="49"/>
      <c r="AA140" s="52"/>
      <c r="AB140" s="49"/>
      <c r="AC140" s="52"/>
      <c r="AD140" s="49"/>
      <c r="AE140" s="52"/>
      <c r="AF140" s="49"/>
      <c r="AG140" s="264"/>
      <c r="AH140" s="254"/>
      <c r="AI140" s="265"/>
      <c r="AJ140" s="265"/>
      <c r="AK140" s="264"/>
      <c r="AL140" s="254"/>
      <c r="AM140" s="52"/>
      <c r="AN140" t="str">
        <f>CB140&amp;CC140&amp;CA140</f>
        <v/>
      </c>
      <c r="CA140" s="263" t="str">
        <f t="shared" si="85"/>
        <v/>
      </c>
      <c r="CB140" s="18" t="str">
        <f t="shared" si="86"/>
        <v/>
      </c>
      <c r="CC140" s="18" t="str">
        <f t="shared" si="87"/>
        <v/>
      </c>
      <c r="CO140" s="69">
        <f t="shared" si="88"/>
        <v>0</v>
      </c>
      <c r="CP140" s="69">
        <f t="shared" si="82"/>
        <v>0</v>
      </c>
      <c r="CQ140" s="69">
        <f t="shared" si="82"/>
        <v>0</v>
      </c>
    </row>
    <row r="141" spans="1:95" x14ac:dyDescent="0.25">
      <c r="A141" s="3633"/>
      <c r="B141" s="70" t="s">
        <v>160</v>
      </c>
      <c r="C141" s="266">
        <f t="shared" si="83"/>
        <v>0</v>
      </c>
      <c r="D141" s="267">
        <f>SUM(V141+X141+Z141+AB141+AD141+AF141)</f>
        <v>0</v>
      </c>
      <c r="E141" s="219">
        <f>SUM(W141+Y141+AA141+AC141+AE141+AG141)</f>
        <v>0</v>
      </c>
      <c r="F141" s="259"/>
      <c r="G141" s="260"/>
      <c r="H141" s="259"/>
      <c r="I141" s="260"/>
      <c r="J141" s="259"/>
      <c r="K141" s="260"/>
      <c r="L141" s="259"/>
      <c r="M141" s="260"/>
      <c r="N141" s="259"/>
      <c r="O141" s="260"/>
      <c r="P141" s="259"/>
      <c r="Q141" s="260"/>
      <c r="R141" s="259"/>
      <c r="S141" s="260"/>
      <c r="T141" s="259"/>
      <c r="U141" s="260"/>
      <c r="V141" s="30"/>
      <c r="W141" s="37"/>
      <c r="X141" s="30"/>
      <c r="Y141" s="37"/>
      <c r="Z141" s="30"/>
      <c r="AA141" s="37"/>
      <c r="AB141" s="30"/>
      <c r="AC141" s="37"/>
      <c r="AD141" s="30"/>
      <c r="AE141" s="37"/>
      <c r="AF141" s="30"/>
      <c r="AG141" s="220"/>
      <c r="AH141" s="35"/>
      <c r="AI141" s="32"/>
      <c r="AJ141" s="32"/>
      <c r="AK141" s="220"/>
      <c r="AL141" s="35"/>
      <c r="AM141" s="37"/>
      <c r="AN141" t="str">
        <f>CB141&amp;CC141&amp;CA141</f>
        <v/>
      </c>
      <c r="CA141" s="263" t="str">
        <f t="shared" si="85"/>
        <v/>
      </c>
      <c r="CB141" s="18" t="str">
        <f t="shared" si="86"/>
        <v/>
      </c>
      <c r="CC141" s="18" t="str">
        <f t="shared" si="87"/>
        <v/>
      </c>
      <c r="CO141" s="69">
        <f t="shared" si="88"/>
        <v>0</v>
      </c>
      <c r="CP141" s="69">
        <f t="shared" si="82"/>
        <v>0</v>
      </c>
      <c r="CQ141" s="69">
        <f t="shared" si="82"/>
        <v>0</v>
      </c>
    </row>
    <row r="142" spans="1:95" s="56" customFormat="1" ht="12" x14ac:dyDescent="0.2">
      <c r="A142" s="657" t="s">
        <v>170</v>
      </c>
      <c r="B142" s="657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</row>
    <row r="143" spans="1:95" ht="15" customHeight="1" x14ac:dyDescent="0.25">
      <c r="A143" s="3609" t="s">
        <v>90</v>
      </c>
      <c r="B143" s="2987"/>
      <c r="C143" s="3609" t="s">
        <v>171</v>
      </c>
      <c r="D143" s="3108"/>
      <c r="E143" s="2987"/>
      <c r="F143" s="3605" t="s">
        <v>139</v>
      </c>
      <c r="G143" s="3623"/>
      <c r="H143" s="3623"/>
      <c r="I143" s="3623"/>
      <c r="J143" s="3623"/>
      <c r="K143" s="3623"/>
      <c r="L143" s="3623"/>
      <c r="M143" s="3623"/>
      <c r="N143" s="3623"/>
      <c r="O143" s="3623"/>
      <c r="P143" s="3623"/>
      <c r="Q143" s="3623"/>
      <c r="R143" s="3623"/>
      <c r="S143" s="3623"/>
      <c r="T143" s="3623"/>
      <c r="U143" s="3623"/>
      <c r="V143" s="3623"/>
      <c r="W143" s="3623"/>
      <c r="X143" s="3623"/>
      <c r="Y143" s="3623"/>
      <c r="Z143" s="3623"/>
      <c r="AA143" s="3623"/>
      <c r="AB143" s="3623"/>
      <c r="AC143" s="3623"/>
      <c r="AD143" s="3623"/>
      <c r="AE143" s="3623"/>
      <c r="AF143" s="3623"/>
      <c r="AG143" s="3623"/>
      <c r="AH143" s="3623"/>
      <c r="AI143" s="3623"/>
      <c r="AJ143" s="3623"/>
      <c r="AK143" s="3623"/>
      <c r="AL143" s="3623"/>
      <c r="AM143" s="3673"/>
      <c r="AN143" s="3682" t="s">
        <v>163</v>
      </c>
      <c r="AO143" s="3683"/>
      <c r="AP143" s="3684"/>
      <c r="AQ143" s="3615" t="s">
        <v>12</v>
      </c>
      <c r="AR143" s="2987" t="s">
        <v>13</v>
      </c>
    </row>
    <row r="144" spans="1:95" ht="15" customHeight="1" x14ac:dyDescent="0.25">
      <c r="A144" s="3124"/>
      <c r="B144" s="2994"/>
      <c r="C144" s="3124"/>
      <c r="D144" s="3109"/>
      <c r="E144" s="2994"/>
      <c r="F144" s="3605" t="s">
        <v>140</v>
      </c>
      <c r="G144" s="3676"/>
      <c r="H144" s="3605" t="s">
        <v>141</v>
      </c>
      <c r="I144" s="3676"/>
      <c r="J144" s="3605" t="s">
        <v>172</v>
      </c>
      <c r="K144" s="3676"/>
      <c r="L144" s="3605" t="s">
        <v>16</v>
      </c>
      <c r="M144" s="3676"/>
      <c r="N144" s="3675" t="s">
        <v>17</v>
      </c>
      <c r="O144" s="3675"/>
      <c r="P144" s="3675" t="s">
        <v>18</v>
      </c>
      <c r="Q144" s="3675"/>
      <c r="R144" s="3675" t="s">
        <v>19</v>
      </c>
      <c r="S144" s="3675"/>
      <c r="T144" s="3675" t="s">
        <v>20</v>
      </c>
      <c r="U144" s="3675"/>
      <c r="V144" s="3675" t="s">
        <v>21</v>
      </c>
      <c r="W144" s="3675"/>
      <c r="X144" s="3675" t="s">
        <v>22</v>
      </c>
      <c r="Y144" s="3675"/>
      <c r="Z144" s="3675" t="s">
        <v>23</v>
      </c>
      <c r="AA144" s="3675"/>
      <c r="AB144" s="3675" t="s">
        <v>61</v>
      </c>
      <c r="AC144" s="3675"/>
      <c r="AD144" s="3675" t="s">
        <v>62</v>
      </c>
      <c r="AE144" s="3675"/>
      <c r="AF144" s="3605" t="s">
        <v>63</v>
      </c>
      <c r="AG144" s="3676"/>
      <c r="AH144" s="3605" t="s">
        <v>148</v>
      </c>
      <c r="AI144" s="3676"/>
      <c r="AJ144" s="3605" t="s">
        <v>149</v>
      </c>
      <c r="AK144" s="3676"/>
      <c r="AL144" s="3605" t="s">
        <v>150</v>
      </c>
      <c r="AM144" s="3673"/>
      <c r="AN144" s="3615" t="s">
        <v>173</v>
      </c>
      <c r="AO144" s="3606" t="s">
        <v>174</v>
      </c>
      <c r="AP144" s="3137" t="s">
        <v>166</v>
      </c>
      <c r="AQ144" s="3130"/>
      <c r="AR144" s="2994"/>
    </row>
    <row r="145" spans="1:95" x14ac:dyDescent="0.25">
      <c r="A145" s="3636"/>
      <c r="B145" s="3630"/>
      <c r="C145" s="1162" t="s">
        <v>120</v>
      </c>
      <c r="D145" s="1163" t="s">
        <v>79</v>
      </c>
      <c r="E145" s="1013" t="s">
        <v>121</v>
      </c>
      <c r="F145" s="1020" t="s">
        <v>79</v>
      </c>
      <c r="G145" s="202" t="s">
        <v>121</v>
      </c>
      <c r="H145" s="1020" t="s">
        <v>79</v>
      </c>
      <c r="I145" s="202" t="s">
        <v>121</v>
      </c>
      <c r="J145" s="1020" t="s">
        <v>79</v>
      </c>
      <c r="K145" s="202" t="s">
        <v>121</v>
      </c>
      <c r="L145" s="1020" t="s">
        <v>79</v>
      </c>
      <c r="M145" s="202" t="s">
        <v>121</v>
      </c>
      <c r="N145" s="1020" t="s">
        <v>79</v>
      </c>
      <c r="O145" s="202" t="s">
        <v>121</v>
      </c>
      <c r="P145" s="1020" t="s">
        <v>79</v>
      </c>
      <c r="Q145" s="202" t="s">
        <v>121</v>
      </c>
      <c r="R145" s="1020" t="s">
        <v>79</v>
      </c>
      <c r="S145" s="202" t="s">
        <v>121</v>
      </c>
      <c r="T145" s="1020" t="s">
        <v>79</v>
      </c>
      <c r="U145" s="202" t="s">
        <v>121</v>
      </c>
      <c r="V145" s="1020" t="s">
        <v>79</v>
      </c>
      <c r="W145" s="202" t="s">
        <v>121</v>
      </c>
      <c r="X145" s="1020" t="s">
        <v>79</v>
      </c>
      <c r="Y145" s="202" t="s">
        <v>121</v>
      </c>
      <c r="Z145" s="1020" t="s">
        <v>79</v>
      </c>
      <c r="AA145" s="202" t="s">
        <v>121</v>
      </c>
      <c r="AB145" s="1020" t="s">
        <v>79</v>
      </c>
      <c r="AC145" s="202" t="s">
        <v>121</v>
      </c>
      <c r="AD145" s="1020" t="s">
        <v>79</v>
      </c>
      <c r="AE145" s="202" t="s">
        <v>121</v>
      </c>
      <c r="AF145" s="1020" t="s">
        <v>79</v>
      </c>
      <c r="AG145" s="202" t="s">
        <v>121</v>
      </c>
      <c r="AH145" s="1020" t="s">
        <v>79</v>
      </c>
      <c r="AI145" s="202" t="s">
        <v>121</v>
      </c>
      <c r="AJ145" s="1020" t="s">
        <v>79</v>
      </c>
      <c r="AK145" s="202" t="s">
        <v>121</v>
      </c>
      <c r="AL145" s="1020" t="s">
        <v>79</v>
      </c>
      <c r="AM145" s="262" t="s">
        <v>121</v>
      </c>
      <c r="AN145" s="3001"/>
      <c r="AO145" s="2983"/>
      <c r="AP145" s="3681"/>
      <c r="AQ145" s="3001"/>
      <c r="AR145" s="3630"/>
    </row>
    <row r="146" spans="1:95" x14ac:dyDescent="0.25">
      <c r="A146" s="3554" t="s">
        <v>175</v>
      </c>
      <c r="B146" s="3555"/>
      <c r="C146" s="1166">
        <f>SUM(D146:E146)</f>
        <v>0</v>
      </c>
      <c r="D146" s="700">
        <f>SUM(F146+H146+J146+L146+N146+P146+R146+T146+V146+X146+Z146+AB146+AD146+AF146+AH146+AJ146+AL146)</f>
        <v>0</v>
      </c>
      <c r="E146" s="1167">
        <f>SUM(G146+I146+K146+M146+O146+Q146+S146+U146+W146+Y146+AA146+AC146+AE146+AG146+AI146+AK146+AM146)</f>
        <v>0</v>
      </c>
      <c r="F146" s="1151"/>
      <c r="G146" s="1152"/>
      <c r="H146" s="1151"/>
      <c r="I146" s="1152"/>
      <c r="J146" s="1151"/>
      <c r="K146" s="1152"/>
      <c r="L146" s="1151"/>
      <c r="M146" s="1152"/>
      <c r="N146" s="1151"/>
      <c r="O146" s="1152"/>
      <c r="P146" s="1151"/>
      <c r="Q146" s="1152"/>
      <c r="R146" s="1151"/>
      <c r="S146" s="1152"/>
      <c r="T146" s="1151"/>
      <c r="U146" s="1152"/>
      <c r="V146" s="1151"/>
      <c r="W146" s="1152"/>
      <c r="X146" s="1151"/>
      <c r="Y146" s="1152"/>
      <c r="Z146" s="1151"/>
      <c r="AA146" s="1152"/>
      <c r="AB146" s="1151"/>
      <c r="AC146" s="1152"/>
      <c r="AD146" s="1151"/>
      <c r="AE146" s="1152"/>
      <c r="AF146" s="1151"/>
      <c r="AG146" s="1152"/>
      <c r="AH146" s="1151"/>
      <c r="AI146" s="1152"/>
      <c r="AJ146" s="1151"/>
      <c r="AK146" s="1152"/>
      <c r="AL146" s="1151"/>
      <c r="AM146" s="1155"/>
      <c r="AN146" s="1154"/>
      <c r="AO146" s="699"/>
      <c r="AP146" s="1155"/>
      <c r="AQ146" s="1154"/>
      <c r="AR146" s="1152"/>
      <c r="AS146" t="str">
        <f>CA146&amp;CB146</f>
        <v/>
      </c>
      <c r="CA146" s="263"/>
      <c r="CB146" s="18" t="str">
        <f>IF(AND($C146&gt;0,AQ146="")," * No olvide digitar la variable Pueblos originarios. Digite Cero si no tiene.",IF(AQ146&gt;$C146," * La variable Pueblos originarios No puede ser mayor al Total.",""))</f>
        <v/>
      </c>
      <c r="CC146" s="18" t="str">
        <f>IF(AND($C146&gt;0,AR146="")," * No olvide digitar la variable Migrantes. Digite Cero si no tiene.",IF(AR146&gt;$C146," * La variable Migrantes No puede ser mayor al Total.",""))</f>
        <v/>
      </c>
      <c r="CO146" s="69"/>
      <c r="CP146" s="69">
        <f>IF(AND($C146&gt;0,AQ146=""),1,IF(AQ146&gt;$C146,1,0))</f>
        <v>0</v>
      </c>
      <c r="CQ146" s="69">
        <f>IF(AND($C146&gt;0,AR146=""),1,IF(AR146&gt;$C146,1,0))</f>
        <v>0</v>
      </c>
    </row>
    <row r="147" spans="1:95" x14ac:dyDescent="0.25">
      <c r="A147" s="3020" t="s">
        <v>176</v>
      </c>
      <c r="B147" s="3021"/>
      <c r="C147" s="256">
        <f>SUM(D147:E147)</f>
        <v>0</v>
      </c>
      <c r="D147" s="257">
        <f t="shared" ref="D147:E150" si="91">SUM(F147+H147+J147+L147+N147+P147+R147+T147+V147+X147+Z147+AB147+AD147+AF147+AH147+AJ147+AL147)</f>
        <v>0</v>
      </c>
      <c r="E147" s="270">
        <f>SUM(G147+I147+K147+M147+O147+Q147+S147+U147+W147+Y147+AA147+AC147+AE147+AG147+AI147+AK147+AM147)</f>
        <v>0</v>
      </c>
      <c r="F147" s="49"/>
      <c r="G147" s="52"/>
      <c r="H147" s="49"/>
      <c r="I147" s="52"/>
      <c r="J147" s="49"/>
      <c r="K147" s="52"/>
      <c r="L147" s="49"/>
      <c r="M147" s="52"/>
      <c r="N147" s="49"/>
      <c r="O147" s="52"/>
      <c r="P147" s="49"/>
      <c r="Q147" s="52"/>
      <c r="R147" s="49"/>
      <c r="S147" s="52"/>
      <c r="T147" s="49"/>
      <c r="U147" s="52"/>
      <c r="V147" s="49"/>
      <c r="W147" s="52"/>
      <c r="X147" s="49"/>
      <c r="Y147" s="52"/>
      <c r="Z147" s="49"/>
      <c r="AA147" s="52"/>
      <c r="AB147" s="49"/>
      <c r="AC147" s="52"/>
      <c r="AD147" s="49"/>
      <c r="AE147" s="52"/>
      <c r="AF147" s="49"/>
      <c r="AG147" s="52"/>
      <c r="AH147" s="49"/>
      <c r="AI147" s="52"/>
      <c r="AJ147" s="49"/>
      <c r="AK147" s="52"/>
      <c r="AL147" s="49"/>
      <c r="AM147" s="264"/>
      <c r="AN147" s="254"/>
      <c r="AO147" s="265"/>
      <c r="AP147" s="264"/>
      <c r="AQ147" s="254"/>
      <c r="AR147" s="52"/>
      <c r="AS147" t="str">
        <f>CA147&amp;CB147</f>
        <v/>
      </c>
      <c r="CA147" s="263"/>
      <c r="CB147" s="18" t="str">
        <f t="shared" ref="CB147:CB150" si="92">IF(AND($C147&gt;0,AQ147="")," * No olvide digitar la variable Pueblos originarios. Digite Cero si no tiene.",IF(AQ147&gt;$C147," * La variable Pueblos originarios No puede ser mayor al Total.",""))</f>
        <v/>
      </c>
      <c r="CC147" s="18" t="str">
        <f t="shared" ref="CC147:CC150" si="93">IF(AND($C147&gt;0,AR147="")," * No olvide digitar la variable Migrantes. Digite Cero si no tiene.",IF(AR147&gt;$C147," * La variable Migrantes No puede ser mayor al Total.",""))</f>
        <v/>
      </c>
      <c r="CO147" s="69"/>
      <c r="CP147" s="69">
        <f t="shared" ref="CP147:CQ150" si="94">IF(AND($C147&gt;0,AQ147=""),1,IF(AQ147&gt;$C147,1,0))</f>
        <v>0</v>
      </c>
      <c r="CQ147" s="69">
        <f t="shared" si="94"/>
        <v>0</v>
      </c>
    </row>
    <row r="148" spans="1:95" x14ac:dyDescent="0.25">
      <c r="A148" s="3632" t="s">
        <v>177</v>
      </c>
      <c r="B148" s="1148" t="s">
        <v>178</v>
      </c>
      <c r="C148" s="1166">
        <f>SUM(D148:E148)</f>
        <v>0</v>
      </c>
      <c r="D148" s="700">
        <f t="shared" si="91"/>
        <v>0</v>
      </c>
      <c r="E148" s="1167">
        <f t="shared" si="91"/>
        <v>0</v>
      </c>
      <c r="F148" s="1151"/>
      <c r="G148" s="1152"/>
      <c r="H148" s="1151"/>
      <c r="I148" s="1152"/>
      <c r="J148" s="1151"/>
      <c r="K148" s="1152"/>
      <c r="L148" s="1151"/>
      <c r="M148" s="1152"/>
      <c r="N148" s="1151"/>
      <c r="O148" s="1152"/>
      <c r="P148" s="1151"/>
      <c r="Q148" s="1152"/>
      <c r="R148" s="1151"/>
      <c r="S148" s="1152"/>
      <c r="T148" s="1151"/>
      <c r="U148" s="1152"/>
      <c r="V148" s="1151"/>
      <c r="W148" s="1152"/>
      <c r="X148" s="1151"/>
      <c r="Y148" s="1152"/>
      <c r="Z148" s="1151"/>
      <c r="AA148" s="1152"/>
      <c r="AB148" s="1151"/>
      <c r="AC148" s="1152"/>
      <c r="AD148" s="1151"/>
      <c r="AE148" s="1152"/>
      <c r="AF148" s="1151"/>
      <c r="AG148" s="1152"/>
      <c r="AH148" s="1151"/>
      <c r="AI148" s="1152"/>
      <c r="AJ148" s="1151"/>
      <c r="AK148" s="1152"/>
      <c r="AL148" s="1151"/>
      <c r="AM148" s="1155"/>
      <c r="AN148" s="1154"/>
      <c r="AO148" s="699"/>
      <c r="AP148" s="1155"/>
      <c r="AQ148" s="1154"/>
      <c r="AR148" s="1152"/>
      <c r="AS148" t="str">
        <f>CA148&amp;CB148</f>
        <v/>
      </c>
      <c r="CA148" s="263"/>
      <c r="CB148" s="18" t="str">
        <f t="shared" si="92"/>
        <v/>
      </c>
      <c r="CC148" s="18" t="str">
        <f t="shared" si="93"/>
        <v/>
      </c>
      <c r="CO148" s="69"/>
      <c r="CP148" s="69">
        <f t="shared" si="94"/>
        <v>0</v>
      </c>
      <c r="CQ148" s="69">
        <f t="shared" si="94"/>
        <v>0</v>
      </c>
    </row>
    <row r="149" spans="1:95" x14ac:dyDescent="0.25">
      <c r="A149" s="3633"/>
      <c r="B149" s="70" t="s">
        <v>179</v>
      </c>
      <c r="C149" s="266">
        <f>SUM(D149:E149)</f>
        <v>0</v>
      </c>
      <c r="D149" s="267">
        <f>SUM(F149+H149+J149+L149+N149+P149+R149+T149+V149+X149+Z149+AB149+AD149+AF149+AH149+AJ149+AL149)</f>
        <v>0</v>
      </c>
      <c r="E149" s="271">
        <f t="shared" si="91"/>
        <v>0</v>
      </c>
      <c r="F149" s="30"/>
      <c r="G149" s="37"/>
      <c r="H149" s="30"/>
      <c r="I149" s="37"/>
      <c r="J149" s="30"/>
      <c r="K149" s="37"/>
      <c r="L149" s="30"/>
      <c r="M149" s="37"/>
      <c r="N149" s="30"/>
      <c r="O149" s="37"/>
      <c r="P149" s="30"/>
      <c r="Q149" s="37"/>
      <c r="R149" s="30"/>
      <c r="S149" s="37"/>
      <c r="T149" s="30"/>
      <c r="U149" s="37"/>
      <c r="V149" s="30"/>
      <c r="W149" s="37"/>
      <c r="X149" s="30"/>
      <c r="Y149" s="37"/>
      <c r="Z149" s="30"/>
      <c r="AA149" s="37"/>
      <c r="AB149" s="30"/>
      <c r="AC149" s="37"/>
      <c r="AD149" s="30"/>
      <c r="AE149" s="37"/>
      <c r="AF149" s="30"/>
      <c r="AG149" s="37"/>
      <c r="AH149" s="30"/>
      <c r="AI149" s="37"/>
      <c r="AJ149" s="30"/>
      <c r="AK149" s="37"/>
      <c r="AL149" s="30"/>
      <c r="AM149" s="220"/>
      <c r="AN149" s="35"/>
      <c r="AO149" s="32"/>
      <c r="AP149" s="220"/>
      <c r="AQ149" s="35"/>
      <c r="AR149" s="37"/>
      <c r="AS149" t="str">
        <f>CA149&amp;CB149</f>
        <v/>
      </c>
      <c r="CA149" s="263"/>
      <c r="CB149" s="18" t="str">
        <f t="shared" si="92"/>
        <v/>
      </c>
      <c r="CC149" s="18" t="str">
        <f t="shared" si="93"/>
        <v/>
      </c>
      <c r="CO149" s="69"/>
      <c r="CP149" s="69">
        <f t="shared" si="94"/>
        <v>0</v>
      </c>
      <c r="CQ149" s="69">
        <f t="shared" si="94"/>
        <v>0</v>
      </c>
    </row>
    <row r="150" spans="1:95" x14ac:dyDescent="0.25">
      <c r="A150" s="3691" t="s">
        <v>180</v>
      </c>
      <c r="B150" s="3692"/>
      <c r="C150" s="217">
        <f>SUM(D150:E150)</f>
        <v>0</v>
      </c>
      <c r="D150" s="272">
        <f t="shared" si="91"/>
        <v>0</v>
      </c>
      <c r="E150" s="1023">
        <f>SUM(G150+I150+K150+M150+O150+Q150+S150+U150+W150+Y150+AA150+AC150+AE150+AG150+AI150+AK150+AM150)</f>
        <v>0</v>
      </c>
      <c r="F150" s="91"/>
      <c r="G150" s="668"/>
      <c r="H150" s="91"/>
      <c r="I150" s="668"/>
      <c r="J150" s="91"/>
      <c r="K150" s="668"/>
      <c r="L150" s="91"/>
      <c r="M150" s="668"/>
      <c r="N150" s="91"/>
      <c r="O150" s="668"/>
      <c r="P150" s="91"/>
      <c r="Q150" s="668"/>
      <c r="R150" s="91"/>
      <c r="S150" s="668"/>
      <c r="T150" s="91"/>
      <c r="U150" s="668"/>
      <c r="V150" s="91"/>
      <c r="W150" s="668"/>
      <c r="X150" s="91"/>
      <c r="Y150" s="668"/>
      <c r="Z150" s="91"/>
      <c r="AA150" s="668"/>
      <c r="AB150" s="91"/>
      <c r="AC150" s="668"/>
      <c r="AD150" s="91"/>
      <c r="AE150" s="668"/>
      <c r="AF150" s="91"/>
      <c r="AG150" s="668"/>
      <c r="AH150" s="91"/>
      <c r="AI150" s="668"/>
      <c r="AJ150" s="91"/>
      <c r="AK150" s="668"/>
      <c r="AL150" s="91"/>
      <c r="AM150" s="670"/>
      <c r="AN150" s="95"/>
      <c r="AO150" s="92"/>
      <c r="AP150" s="670"/>
      <c r="AQ150" s="95"/>
      <c r="AR150" s="668"/>
      <c r="AS150" t="str">
        <f>CA150&amp;CB150</f>
        <v/>
      </c>
      <c r="CA150" s="263"/>
      <c r="CB150" s="18" t="str">
        <f t="shared" si="92"/>
        <v/>
      </c>
      <c r="CC150" s="18" t="str">
        <f t="shared" si="93"/>
        <v/>
      </c>
      <c r="CO150" s="69"/>
      <c r="CP150" s="69">
        <f t="shared" si="94"/>
        <v>0</v>
      </c>
      <c r="CQ150" s="69">
        <f t="shared" si="94"/>
        <v>0</v>
      </c>
    </row>
    <row r="151" spans="1:95" s="56" customFormat="1" ht="12" x14ac:dyDescent="0.2">
      <c r="A151" s="657" t="s">
        <v>181</v>
      </c>
      <c r="B151" s="657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1337"/>
      <c r="N151" s="1338"/>
      <c r="O151" s="1339"/>
    </row>
    <row r="152" spans="1:95" ht="15" customHeight="1" x14ac:dyDescent="0.25">
      <c r="A152" s="3693" t="s">
        <v>3</v>
      </c>
      <c r="B152" s="2987"/>
      <c r="C152" s="3685" t="s">
        <v>91</v>
      </c>
      <c r="D152" s="3694"/>
      <c r="E152" s="3686"/>
      <c r="F152" s="3685" t="s">
        <v>63</v>
      </c>
      <c r="G152" s="3686"/>
      <c r="H152" s="3685" t="s">
        <v>148</v>
      </c>
      <c r="I152" s="3686"/>
      <c r="J152" s="3685" t="s">
        <v>149</v>
      </c>
      <c r="K152" s="3686"/>
      <c r="L152" s="3685" t="s">
        <v>150</v>
      </c>
      <c r="M152" s="3687"/>
      <c r="N152" s="3688" t="s">
        <v>12</v>
      </c>
      <c r="O152" s="2987" t="s">
        <v>13</v>
      </c>
    </row>
    <row r="153" spans="1:95" x14ac:dyDescent="0.25">
      <c r="A153" s="3636"/>
      <c r="B153" s="3630"/>
      <c r="C153" s="1340" t="s">
        <v>120</v>
      </c>
      <c r="D153" s="1341" t="s">
        <v>79</v>
      </c>
      <c r="E153" s="1342" t="s">
        <v>121</v>
      </c>
      <c r="F153" s="1340" t="s">
        <v>79</v>
      </c>
      <c r="G153" s="1342" t="s">
        <v>121</v>
      </c>
      <c r="H153" s="1340" t="s">
        <v>79</v>
      </c>
      <c r="I153" s="1342" t="s">
        <v>121</v>
      </c>
      <c r="J153" s="1340" t="s">
        <v>79</v>
      </c>
      <c r="K153" s="1342" t="s">
        <v>121</v>
      </c>
      <c r="L153" s="1340" t="s">
        <v>79</v>
      </c>
      <c r="M153" s="1343" t="s">
        <v>121</v>
      </c>
      <c r="N153" s="3001"/>
      <c r="O153" s="3630"/>
    </row>
    <row r="154" spans="1:95" x14ac:dyDescent="0.25">
      <c r="A154" s="3689" t="s">
        <v>182</v>
      </c>
      <c r="B154" s="1344" t="s">
        <v>183</v>
      </c>
      <c r="C154" s="1345">
        <f>SUM(D154:E154)</f>
        <v>0</v>
      </c>
      <c r="D154" s="700">
        <f>SUM(F154+H154+J154+L154)</f>
        <v>0</v>
      </c>
      <c r="E154" s="1346">
        <f>SUM(G154+I154+K154+M154)</f>
        <v>0</v>
      </c>
      <c r="F154" s="45"/>
      <c r="G154" s="48"/>
      <c r="H154" s="45"/>
      <c r="I154" s="48"/>
      <c r="J154" s="45"/>
      <c r="K154" s="48"/>
      <c r="L154" s="45"/>
      <c r="M154" s="286"/>
      <c r="N154" s="105"/>
      <c r="O154" s="48"/>
      <c r="P154" t="str">
        <f>CA154&amp;CB154</f>
        <v/>
      </c>
      <c r="CA154" s="18" t="str">
        <f>IF(AND(C154&gt;0,N154="")," * No olvide digitar la variable Pueblos originarios. Digite Cero si no tiene.",IF(N154&gt;C154," * La variable Pueblos originarios No puede ser mayor al Total.",""))</f>
        <v/>
      </c>
      <c r="CB154" s="18" t="str">
        <f>IF(AND(C154&gt;0,O154="")," * No olvide digitar la variable Migrantes. Digite Cero si no tiene.",IF(O154&gt;C154," * La variable Pueblos Migrantes No puede ser mayor al Total.",""))</f>
        <v/>
      </c>
      <c r="CO154" s="69">
        <f>IF(AND($C154&gt;0,N154=""),1,IF(N154&gt;$C154,1,0))</f>
        <v>0</v>
      </c>
      <c r="CP154" s="69">
        <f>IF(AND($C154&gt;0,O154=""),1,IF(O154&gt;$C154,1,0))</f>
        <v>0</v>
      </c>
    </row>
    <row r="155" spans="1:95" x14ac:dyDescent="0.25">
      <c r="A155" s="3307"/>
      <c r="B155" s="75" t="s">
        <v>184</v>
      </c>
      <c r="C155" s="210">
        <f>SUM(D155:E155)</f>
        <v>0</v>
      </c>
      <c r="D155" s="252">
        <f t="shared" ref="D155:E156" si="95">SUM(F155+H155+J155+L155)</f>
        <v>0</v>
      </c>
      <c r="E155" s="287">
        <f t="shared" si="95"/>
        <v>0</v>
      </c>
      <c r="F155" s="45"/>
      <c r="G155" s="48"/>
      <c r="H155" s="45"/>
      <c r="I155" s="48"/>
      <c r="J155" s="45"/>
      <c r="K155" s="48"/>
      <c r="L155" s="45"/>
      <c r="M155" s="286"/>
      <c r="N155" s="105"/>
      <c r="O155" s="48"/>
      <c r="P155" t="str">
        <f>CA155&amp;CB155</f>
        <v/>
      </c>
      <c r="CA155" s="18" t="str">
        <f t="shared" ref="CA155:CA156" si="96">IF(AND(C155&gt;0,N155="")," * No olvide digitar la variable Pueblos originarios. Digite Cero si no tiene.",IF(N155&gt;C155," * La variable Pueblos originarios No puede ser mayor al Total.",""))</f>
        <v/>
      </c>
      <c r="CB155" s="18" t="str">
        <f t="shared" ref="CB155:CB156" si="97">IF(AND(C155&gt;0,O155="")," * No olvide digitar la variable Migrantes. Digite Cero si no tiene.",IF(O155&gt;C155," * La variable Pueblos Migrantes No puede ser mayor al Total.",""))</f>
        <v/>
      </c>
      <c r="CO155" s="69">
        <f t="shared" ref="CO155:CP156" si="98">IF(AND($C155&gt;0,N155=""),1,IF(N155&gt;$C155,1,0))</f>
        <v>0</v>
      </c>
      <c r="CP155" s="69">
        <f t="shared" si="98"/>
        <v>0</v>
      </c>
    </row>
    <row r="156" spans="1:95" x14ac:dyDescent="0.25">
      <c r="A156" s="3307"/>
      <c r="B156" s="288" t="s">
        <v>185</v>
      </c>
      <c r="C156" s="256">
        <f>SUM(D156:E156)</f>
        <v>0</v>
      </c>
      <c r="D156" s="257">
        <f t="shared" si="95"/>
        <v>0</v>
      </c>
      <c r="E156" s="270">
        <f t="shared" si="95"/>
        <v>0</v>
      </c>
      <c r="F156" s="45"/>
      <c r="G156" s="48"/>
      <c r="H156" s="45"/>
      <c r="I156" s="48"/>
      <c r="J156" s="45"/>
      <c r="K156" s="48"/>
      <c r="L156" s="45"/>
      <c r="M156" s="286"/>
      <c r="N156" s="105"/>
      <c r="O156" s="48"/>
      <c r="P156" t="str">
        <f>CA156&amp;CB156</f>
        <v/>
      </c>
      <c r="CA156" s="18" t="str">
        <f t="shared" si="96"/>
        <v/>
      </c>
      <c r="CB156" s="18" t="str">
        <f t="shared" si="97"/>
        <v/>
      </c>
      <c r="CO156" s="69">
        <f t="shared" si="98"/>
        <v>0</v>
      </c>
      <c r="CP156" s="69">
        <f t="shared" si="98"/>
        <v>0</v>
      </c>
    </row>
    <row r="157" spans="1:95" s="294" customFormat="1" ht="11.25" x14ac:dyDescent="0.2">
      <c r="A157" s="3690" t="s">
        <v>186</v>
      </c>
      <c r="B157" s="3690"/>
      <c r="C157" s="1347">
        <f>SUM(C154:C156)</f>
        <v>0</v>
      </c>
      <c r="D157" s="1348">
        <f>SUM(D154:D156)</f>
        <v>0</v>
      </c>
      <c r="E157" s="1349">
        <f>SUM(E154:E156)</f>
        <v>0</v>
      </c>
      <c r="F157" s="1347">
        <f>SUM(F154:F156)</f>
        <v>0</v>
      </c>
      <c r="G157" s="1349">
        <f t="shared" ref="G157:M157" si="99">SUM(G154:G156)</f>
        <v>0</v>
      </c>
      <c r="H157" s="1347">
        <f t="shared" si="99"/>
        <v>0</v>
      </c>
      <c r="I157" s="1349">
        <f t="shared" si="99"/>
        <v>0</v>
      </c>
      <c r="J157" s="1347">
        <f t="shared" si="99"/>
        <v>0</v>
      </c>
      <c r="K157" s="1349">
        <f t="shared" si="99"/>
        <v>0</v>
      </c>
      <c r="L157" s="1347">
        <f t="shared" si="99"/>
        <v>0</v>
      </c>
      <c r="M157" s="1350">
        <f t="shared" si="99"/>
        <v>0</v>
      </c>
      <c r="N157" s="1351">
        <f>SUM(N154:N156)</f>
        <v>0</v>
      </c>
      <c r="O157" s="1349">
        <f>SUM(O154:O156)</f>
        <v>0</v>
      </c>
    </row>
    <row r="158" spans="1:95" x14ac:dyDescent="0.25">
      <c r="A158" s="3689" t="s">
        <v>187</v>
      </c>
      <c r="B158" s="101" t="s">
        <v>188</v>
      </c>
      <c r="C158" s="249">
        <f>SUM(D158:E158)</f>
        <v>0</v>
      </c>
      <c r="D158" s="250">
        <f t="shared" ref="D158:E161" si="100">SUM(F158+H158+J158+L158)</f>
        <v>0</v>
      </c>
      <c r="E158" s="295">
        <f t="shared" si="100"/>
        <v>0</v>
      </c>
      <c r="F158" s="45"/>
      <c r="G158" s="48"/>
      <c r="H158" s="45"/>
      <c r="I158" s="48"/>
      <c r="J158" s="45"/>
      <c r="K158" s="48"/>
      <c r="L158" s="45"/>
      <c r="M158" s="286"/>
      <c r="N158" s="105"/>
      <c r="O158" s="48"/>
      <c r="P158" t="str">
        <f>CA158&amp;CB158</f>
        <v/>
      </c>
      <c r="CA158" s="18" t="str">
        <f>IF(AND(C158&gt;0,N158="")," * No olvide digitar la variable Pueblos originarios. Digite Cero si no tiene.",IF(N158&gt;C158," * La variable Pueblos originarios No puede ser mayor al Total.",""))</f>
        <v/>
      </c>
      <c r="CB158" s="18" t="str">
        <f>IF(AND(C158&gt;0,O158=""),"  * No olvide digitar la variable Migrantes. Digite Cero si no tiene.",IF(O158&gt;C158,"  * La variable Pueblos Migrantes No puede ser mayor al Total.",""))</f>
        <v/>
      </c>
      <c r="CO158" s="69">
        <f t="shared" ref="CO158:CP161" si="101">IF(AND($C158&gt;0,N158=""),1,IF(N158&gt;$C158,1,0))</f>
        <v>0</v>
      </c>
      <c r="CP158" s="69">
        <f t="shared" si="101"/>
        <v>0</v>
      </c>
    </row>
    <row r="159" spans="1:95" x14ac:dyDescent="0.25">
      <c r="A159" s="3307"/>
      <c r="B159" s="75" t="s">
        <v>189</v>
      </c>
      <c r="C159" s="210">
        <f>SUM(D159:E159)</f>
        <v>0</v>
      </c>
      <c r="D159" s="252">
        <f t="shared" si="100"/>
        <v>0</v>
      </c>
      <c r="E159" s="287">
        <f t="shared" si="100"/>
        <v>0</v>
      </c>
      <c r="F159" s="22"/>
      <c r="G159" s="28"/>
      <c r="H159" s="22"/>
      <c r="I159" s="28"/>
      <c r="J159" s="22"/>
      <c r="K159" s="28"/>
      <c r="L159" s="22"/>
      <c r="M159" s="213"/>
      <c r="N159" s="27"/>
      <c r="O159" s="28"/>
      <c r="P159" t="str">
        <f>CA159&amp;CB159</f>
        <v/>
      </c>
      <c r="CA159" s="18" t="str">
        <f>IF(AND(C159&gt;0,N159=""),"  * No olvide digitar la variable Pueblos originarios. Digite Cero si no tiene.",IF(N159&gt;C159,"  * La variable Pueblos originarios No puede ser mayor al Total.",""))</f>
        <v/>
      </c>
      <c r="CB159" s="18" t="str">
        <f>IF(AND(C159&gt;0,O159=""),"  * No olvide digitar la variable Migrantes. Digite Cero si no tiene.",IF(O159&gt;C159,"  * La variable Pueblos Migrantes No puede ser mayor al Total.",""))</f>
        <v/>
      </c>
      <c r="CO159" s="69">
        <f t="shared" si="101"/>
        <v>0</v>
      </c>
      <c r="CP159" s="69">
        <f t="shared" si="101"/>
        <v>0</v>
      </c>
    </row>
    <row r="160" spans="1:95" x14ac:dyDescent="0.25">
      <c r="A160" s="3307"/>
      <c r="B160" s="75" t="s">
        <v>190</v>
      </c>
      <c r="C160" s="210">
        <f>SUM(D160:E160)</f>
        <v>0</v>
      </c>
      <c r="D160" s="252">
        <f t="shared" si="100"/>
        <v>0</v>
      </c>
      <c r="E160" s="287">
        <f t="shared" si="100"/>
        <v>0</v>
      </c>
      <c r="F160" s="22"/>
      <c r="G160" s="28"/>
      <c r="H160" s="22"/>
      <c r="I160" s="28"/>
      <c r="J160" s="22"/>
      <c r="K160" s="28"/>
      <c r="L160" s="22"/>
      <c r="M160" s="213"/>
      <c r="N160" s="27"/>
      <c r="O160" s="28"/>
      <c r="P160" t="str">
        <f>CA160&amp;CB160</f>
        <v/>
      </c>
      <c r="CA160" s="18" t="str">
        <f>IF(AND(C160&gt;0,N160=""),"  * No olvide digitar la variable Pueblos originarios. Digite Cero si no tiene.",IF(N160&gt;C160,"  * La variable Pueblos originarios No puede ser mayor al Total.",""))</f>
        <v/>
      </c>
      <c r="CB160" s="18" t="str">
        <f>IF(AND(C160&gt;0,O160=""),"  * No olvide digitar la variable Migrantes. Digite Cero si no tiene.",IF(O160&gt;C160,"  * La variable Pueblos Migrantes No puede ser mayor al Total.",""))</f>
        <v/>
      </c>
      <c r="CO160" s="69">
        <f t="shared" si="101"/>
        <v>0</v>
      </c>
      <c r="CP160" s="69">
        <f t="shared" si="101"/>
        <v>0</v>
      </c>
    </row>
    <row r="161" spans="1:94" x14ac:dyDescent="0.25">
      <c r="A161" s="3633"/>
      <c r="B161" s="296" t="s">
        <v>191</v>
      </c>
      <c r="C161" s="256">
        <f>SUM(D161:E161)</f>
        <v>0</v>
      </c>
      <c r="D161" s="257">
        <f t="shared" si="100"/>
        <v>0</v>
      </c>
      <c r="E161" s="270">
        <f t="shared" si="100"/>
        <v>0</v>
      </c>
      <c r="F161" s="49"/>
      <c r="G161" s="52"/>
      <c r="H161" s="49"/>
      <c r="I161" s="52"/>
      <c r="J161" s="49"/>
      <c r="K161" s="52"/>
      <c r="L161" s="49"/>
      <c r="M161" s="264"/>
      <c r="N161" s="254"/>
      <c r="O161" s="52"/>
      <c r="P161" t="str">
        <f>CA161&amp;CB161</f>
        <v/>
      </c>
      <c r="CA161" s="18" t="str">
        <f>IF(AND(C161&gt;0,N161=""),"  * No olvide digitar la variable Pueblos originarios. Digite Cero si no tiene.",IF(N161&gt;C161,"  * La variable Pueblos originarios No puede ser mayor al Total.",""))</f>
        <v/>
      </c>
      <c r="CB161" s="18" t="str">
        <f>IF(AND(C161&gt;0,O161=""),"  * No olvide digitar la variable Migrantes. Digite Cero si no tiene.",IF(O161&gt;C161,"  * La variable Pueblos Migrantes No puede ser mayor al Total.",""))</f>
        <v/>
      </c>
      <c r="CO161" s="69">
        <f t="shared" si="101"/>
        <v>0</v>
      </c>
      <c r="CP161" s="69">
        <f t="shared" si="101"/>
        <v>0</v>
      </c>
    </row>
    <row r="162" spans="1:94" s="294" customFormat="1" ht="11.25" x14ac:dyDescent="0.2">
      <c r="A162" s="3696" t="s">
        <v>186</v>
      </c>
      <c r="B162" s="3690"/>
      <c r="C162" s="1347">
        <f>SUM(C158:C161)</f>
        <v>0</v>
      </c>
      <c r="D162" s="1348">
        <f>SUM(D158:D161)</f>
        <v>0</v>
      </c>
      <c r="E162" s="1349">
        <f>SUM(E158:E161)</f>
        <v>0</v>
      </c>
      <c r="F162" s="1347">
        <f>SUM(F158:F161)</f>
        <v>0</v>
      </c>
      <c r="G162" s="1349">
        <f t="shared" ref="G162:M162" si="102">SUM(G158:G161)</f>
        <v>0</v>
      </c>
      <c r="H162" s="1347">
        <f t="shared" si="102"/>
        <v>0</v>
      </c>
      <c r="I162" s="1349">
        <f t="shared" si="102"/>
        <v>0</v>
      </c>
      <c r="J162" s="1347">
        <f t="shared" si="102"/>
        <v>0</v>
      </c>
      <c r="K162" s="1349">
        <f t="shared" si="102"/>
        <v>0</v>
      </c>
      <c r="L162" s="1347">
        <f t="shared" si="102"/>
        <v>0</v>
      </c>
      <c r="M162" s="1350">
        <f t="shared" si="102"/>
        <v>0</v>
      </c>
      <c r="N162" s="1351">
        <f>SUM(N158:N161)</f>
        <v>0</v>
      </c>
      <c r="O162" s="1349">
        <f>SUM(O158:O161)</f>
        <v>0</v>
      </c>
    </row>
    <row r="163" spans="1:94" x14ac:dyDescent="0.25">
      <c r="A163" s="3696" t="s">
        <v>192</v>
      </c>
      <c r="B163" s="3696"/>
      <c r="C163" s="217">
        <f>SUM(C157+C162)</f>
        <v>0</v>
      </c>
      <c r="D163" s="272">
        <f>SUM(D157+D162)</f>
        <v>0</v>
      </c>
      <c r="E163" s="1023">
        <f>SUM(E157+E162)</f>
        <v>0</v>
      </c>
      <c r="F163" s="217">
        <f>SUM(F157+F162)</f>
        <v>0</v>
      </c>
      <c r="G163" s="1023">
        <f>SUM(G157+G162)</f>
        <v>0</v>
      </c>
      <c r="H163" s="217">
        <f t="shared" ref="H163:M163" si="103">SUM(H157+H162)</f>
        <v>0</v>
      </c>
      <c r="I163" s="1023">
        <f t="shared" si="103"/>
        <v>0</v>
      </c>
      <c r="J163" s="217">
        <f t="shared" si="103"/>
        <v>0</v>
      </c>
      <c r="K163" s="1023">
        <f t="shared" si="103"/>
        <v>0</v>
      </c>
      <c r="L163" s="217">
        <f t="shared" si="103"/>
        <v>0</v>
      </c>
      <c r="M163" s="687">
        <f t="shared" si="103"/>
        <v>0</v>
      </c>
      <c r="N163" s="298">
        <f>SUM(N157+N162)</f>
        <v>0</v>
      </c>
      <c r="O163" s="1023">
        <f>SUM(O157+O162)</f>
        <v>0</v>
      </c>
    </row>
    <row r="164" spans="1:94" s="56" customFormat="1" ht="12" x14ac:dyDescent="0.2">
      <c r="A164" s="657" t="s">
        <v>193</v>
      </c>
      <c r="B164" s="657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1352"/>
      <c r="R164" s="1353"/>
    </row>
    <row r="165" spans="1:94" ht="15" customHeight="1" x14ac:dyDescent="0.25">
      <c r="A165" s="3697" t="s">
        <v>3</v>
      </c>
      <c r="B165" s="2987"/>
      <c r="C165" s="3685" t="s">
        <v>91</v>
      </c>
      <c r="D165" s="3694"/>
      <c r="E165" s="3686"/>
      <c r="F165" s="3685" t="s">
        <v>63</v>
      </c>
      <c r="G165" s="3686"/>
      <c r="H165" s="3685" t="s">
        <v>148</v>
      </c>
      <c r="I165" s="3686"/>
      <c r="J165" s="3685" t="s">
        <v>149</v>
      </c>
      <c r="K165" s="3686"/>
      <c r="L165" s="3685" t="s">
        <v>150</v>
      </c>
      <c r="M165" s="3687"/>
      <c r="N165" s="3695" t="s">
        <v>163</v>
      </c>
      <c r="O165" s="3694"/>
      <c r="P165" s="3687"/>
      <c r="Q165" s="3688" t="s">
        <v>12</v>
      </c>
      <c r="R165" s="2987" t="s">
        <v>13</v>
      </c>
    </row>
    <row r="166" spans="1:94" x14ac:dyDescent="0.25">
      <c r="A166" s="3636"/>
      <c r="B166" s="3630"/>
      <c r="C166" s="1340" t="s">
        <v>120</v>
      </c>
      <c r="D166" s="1341" t="s">
        <v>79</v>
      </c>
      <c r="E166" s="1342" t="s">
        <v>121</v>
      </c>
      <c r="F166" s="1340" t="s">
        <v>79</v>
      </c>
      <c r="G166" s="1342" t="s">
        <v>121</v>
      </c>
      <c r="H166" s="1340" t="s">
        <v>79</v>
      </c>
      <c r="I166" s="1342" t="s">
        <v>121</v>
      </c>
      <c r="J166" s="1340" t="s">
        <v>79</v>
      </c>
      <c r="K166" s="1342" t="s">
        <v>121</v>
      </c>
      <c r="L166" s="1340" t="s">
        <v>79</v>
      </c>
      <c r="M166" s="1354" t="s">
        <v>121</v>
      </c>
      <c r="N166" s="1355" t="s">
        <v>164</v>
      </c>
      <c r="O166" s="1341" t="s">
        <v>165</v>
      </c>
      <c r="P166" s="1343" t="s">
        <v>166</v>
      </c>
      <c r="Q166" s="3001"/>
      <c r="R166" s="3630"/>
    </row>
    <row r="167" spans="1:94" x14ac:dyDescent="0.25">
      <c r="A167" s="3689" t="s">
        <v>182</v>
      </c>
      <c r="B167" s="1356" t="s">
        <v>183</v>
      </c>
      <c r="C167" s="1357">
        <f>SUM(D167:E167)</f>
        <v>0</v>
      </c>
      <c r="D167" s="698">
        <f t="shared" ref="D167:E169" si="104">SUM(F167+H167+J167+L167)</f>
        <v>0</v>
      </c>
      <c r="E167" s="1358">
        <f t="shared" si="104"/>
        <v>0</v>
      </c>
      <c r="F167" s="1359"/>
      <c r="G167" s="1360"/>
      <c r="H167" s="1359"/>
      <c r="I167" s="1360"/>
      <c r="J167" s="1359"/>
      <c r="K167" s="1360"/>
      <c r="L167" s="1359"/>
      <c r="M167" s="1361"/>
      <c r="N167" s="1362"/>
      <c r="O167" s="699"/>
      <c r="P167" s="1363"/>
      <c r="Q167" s="1362"/>
      <c r="R167" s="1360"/>
      <c r="S167" t="str">
        <f>CA167&amp;CB167&amp;CC167</f>
        <v/>
      </c>
      <c r="CA167" s="18" t="str">
        <f>IF(AND(C167&gt;0,Q167=""),"  * No olvide digitar la variable Pueblos originarios. Digite Cero si no tiene.",IF(Q167&gt;C167," * La variable Pueblos originarios No puede ser mayor al Total.",""))</f>
        <v/>
      </c>
      <c r="CB167" s="18" t="str">
        <f>IF(AND(C167&gt;0,R167=""),"   * No olvide digitar la variable Migrantes. Digite Cero si no tiene.",IF(R167&gt;C167," *  La variable Migrantes No puede ser mayor al Total.",""))</f>
        <v/>
      </c>
      <c r="CO167" s="69">
        <f>IF(AND(C167&gt;0,Q167=""),1,IF(Q167&gt;C167,1,0))</f>
        <v>0</v>
      </c>
      <c r="CP167" s="69">
        <f>IF(AND(C167&gt;0,R167=""),1,IF(R167&gt;C167,1,0))</f>
        <v>0</v>
      </c>
    </row>
    <row r="168" spans="1:94" x14ac:dyDescent="0.25">
      <c r="A168" s="3307"/>
      <c r="B168" s="75" t="s">
        <v>184</v>
      </c>
      <c r="C168" s="317">
        <f>SUM(D168:E168)</f>
        <v>0</v>
      </c>
      <c r="D168" s="318">
        <f t="shared" si="104"/>
        <v>0</v>
      </c>
      <c r="E168" s="319">
        <f t="shared" si="104"/>
        <v>0</v>
      </c>
      <c r="F168" s="22"/>
      <c r="G168" s="28"/>
      <c r="H168" s="22"/>
      <c r="I168" s="28"/>
      <c r="J168" s="22"/>
      <c r="K168" s="28"/>
      <c r="L168" s="22"/>
      <c r="M168" s="216"/>
      <c r="N168" s="27"/>
      <c r="O168" s="24"/>
      <c r="P168" s="213"/>
      <c r="Q168" s="27"/>
      <c r="R168" s="28"/>
      <c r="S168" t="str">
        <f>CA168&amp;CB168&amp;CC168</f>
        <v/>
      </c>
      <c r="CA168" s="18" t="str">
        <f>IF(AND(C168&gt;0,Q168=""),"   * No olvide digitar la variable Pueblos originarios. Digite Cero si no tiene.",IF(Q168&gt;C168," *  La variable Pueblos originarios No puede ser mayor al Total.",""))</f>
        <v/>
      </c>
      <c r="CB168" s="18" t="str">
        <f>IF(AND(C168&gt;0,R168=""),"   * No olvide digitar la variable Migrantes. Digite Cero si no tiene.",IF(R168&gt;C168," *  La variable Migrantes No puede ser mayor al Total.",""))</f>
        <v/>
      </c>
      <c r="CO168" s="69">
        <f>IF(AND(C168&gt;0,Q168=""),1,IF(Q168&gt;C168,1,0))</f>
        <v>0</v>
      </c>
      <c r="CP168" s="69">
        <f>IF(AND(C168&gt;0,R168=""),1,IF(R168&gt;C168,1,0))</f>
        <v>0</v>
      </c>
    </row>
    <row r="169" spans="1:94" x14ac:dyDescent="0.25">
      <c r="A169" s="3307"/>
      <c r="B169" s="288" t="s">
        <v>185</v>
      </c>
      <c r="C169" s="320">
        <f>SUM(D169:E169)</f>
        <v>0</v>
      </c>
      <c r="D169" s="321">
        <f t="shared" si="104"/>
        <v>0</v>
      </c>
      <c r="E169" s="322">
        <f t="shared" si="104"/>
        <v>0</v>
      </c>
      <c r="F169" s="49"/>
      <c r="G169" s="52"/>
      <c r="H169" s="49"/>
      <c r="I169" s="52"/>
      <c r="J169" s="49"/>
      <c r="K169" s="52"/>
      <c r="L169" s="49"/>
      <c r="M169" s="323"/>
      <c r="N169" s="254"/>
      <c r="O169" s="265"/>
      <c r="P169" s="264"/>
      <c r="Q169" s="254"/>
      <c r="R169" s="52"/>
      <c r="S169" t="str">
        <f>CA169&amp;CB169&amp;CC169</f>
        <v/>
      </c>
      <c r="CA169" s="18" t="str">
        <f>IF(AND(C169&gt;0,Q169=""),"   * No olvide digitar la variable Pueblos originarios. Digite Cero si no tiene.",IF(Q169&gt;C169," *  La variable Pueblos originarios No puede ser mayor al Total.",""))</f>
        <v/>
      </c>
      <c r="CB169" s="18" t="str">
        <f>IF(AND(C169&gt;0,R169=""),"   * No olvide digitar la variable Migrantes. Digite Cero si no tiene.",IF(R169&gt;C169," *  La variable Migrantes No puede ser mayor al Total.",""))</f>
        <v/>
      </c>
      <c r="CO169" s="69">
        <f>IF(AND(C169&gt;0,Q169=""),1,IF(Q169&gt;C169,1,0))</f>
        <v>0</v>
      </c>
      <c r="CP169" s="69">
        <f>IF(AND(C169&gt;0,R169=""),1,IF(R169&gt;C169,1,0))</f>
        <v>0</v>
      </c>
    </row>
    <row r="170" spans="1:94" x14ac:dyDescent="0.25">
      <c r="A170" s="3690" t="s">
        <v>186</v>
      </c>
      <c r="B170" s="3690"/>
      <c r="C170" s="1364">
        <f>SUM(C167:C169)</f>
        <v>0</v>
      </c>
      <c r="D170" s="1365">
        <f>SUM(D167:D169)</f>
        <v>0</v>
      </c>
      <c r="E170" s="1366">
        <f>SUM(E167:E169)</f>
        <v>0</v>
      </c>
      <c r="F170" s="1367">
        <f>SUM(F167:F169)</f>
        <v>0</v>
      </c>
      <c r="G170" s="1366">
        <f t="shared" ref="G170:P170" si="105">SUM(G167:G169)</f>
        <v>0</v>
      </c>
      <c r="H170" s="1367">
        <f t="shared" si="105"/>
        <v>0</v>
      </c>
      <c r="I170" s="1366">
        <f t="shared" si="105"/>
        <v>0</v>
      </c>
      <c r="J170" s="1367">
        <f t="shared" si="105"/>
        <v>0</v>
      </c>
      <c r="K170" s="1366">
        <f t="shared" si="105"/>
        <v>0</v>
      </c>
      <c r="L170" s="1367">
        <f t="shared" si="105"/>
        <v>0</v>
      </c>
      <c r="M170" s="1368">
        <f t="shared" si="105"/>
        <v>0</v>
      </c>
      <c r="N170" s="1369">
        <f t="shared" si="105"/>
        <v>0</v>
      </c>
      <c r="O170" s="1365">
        <f t="shared" si="105"/>
        <v>0</v>
      </c>
      <c r="P170" s="1370">
        <f t="shared" si="105"/>
        <v>0</v>
      </c>
      <c r="Q170" s="1369">
        <f>SUM(Q167:Q169)</f>
        <v>0</v>
      </c>
      <c r="R170" s="1366">
        <f>SUM(R167:R169)</f>
        <v>0</v>
      </c>
    </row>
    <row r="171" spans="1:94" x14ac:dyDescent="0.25">
      <c r="A171" s="3698" t="s">
        <v>187</v>
      </c>
      <c r="B171" s="101" t="s">
        <v>188</v>
      </c>
      <c r="C171" s="330">
        <f>SUM(D171:E171)</f>
        <v>0</v>
      </c>
      <c r="D171" s="331">
        <f>SUM(F171+H171+J171+L171)</f>
        <v>0</v>
      </c>
      <c r="E171" s="332">
        <f>SUM(G171+I171+K171+M171)</f>
        <v>0</v>
      </c>
      <c r="F171" s="45"/>
      <c r="G171" s="48"/>
      <c r="H171" s="45"/>
      <c r="I171" s="48"/>
      <c r="J171" s="45"/>
      <c r="K171" s="48"/>
      <c r="L171" s="45"/>
      <c r="M171" s="333"/>
      <c r="N171" s="105"/>
      <c r="O171" s="102"/>
      <c r="P171" s="286"/>
      <c r="Q171" s="105"/>
      <c r="R171" s="48"/>
      <c r="S171" t="str">
        <f>CA171&amp;CB171&amp;CC171</f>
        <v/>
      </c>
      <c r="CA171" s="18" t="str">
        <f>IF(AND(C171&gt;0,Q171=""),"   * No olvide digitar la variable Pueblos originarios. Digite Cero si no tiene.",IF(Q171&gt;C171," *  La variable Pueblos originarios No puede ser mayor al Total.",""))</f>
        <v/>
      </c>
      <c r="CB171" s="18" t="str">
        <f>IF(AND(C171&gt;0,R171=""),"   * No olvide digitar la variable Migrantes. Digite Cero si no tiene.",IF(R171&gt;C171," *  La variable Migrantes No puede ser mayor al Total.",""))</f>
        <v/>
      </c>
      <c r="CO171" s="69">
        <f>IF(AND(C171&gt;0,Q171=""),1,IF(Q171&gt;C171,1,0))</f>
        <v>0</v>
      </c>
      <c r="CP171" s="69">
        <f>IF(AND(C171&gt;0,R171=""),1,IF(R171&gt;C171,1,0))</f>
        <v>0</v>
      </c>
    </row>
    <row r="172" spans="1:94" x14ac:dyDescent="0.25">
      <c r="A172" s="3307"/>
      <c r="B172" s="75" t="s">
        <v>189</v>
      </c>
      <c r="C172" s="317">
        <f>SUM(D172:E172)</f>
        <v>0</v>
      </c>
      <c r="D172" s="318">
        <f t="shared" ref="D172:E174" si="106">SUM(F172+H172+J172+L172)</f>
        <v>0</v>
      </c>
      <c r="E172" s="319">
        <f t="shared" si="106"/>
        <v>0</v>
      </c>
      <c r="F172" s="22"/>
      <c r="G172" s="28"/>
      <c r="H172" s="22"/>
      <c r="I172" s="28"/>
      <c r="J172" s="22"/>
      <c r="K172" s="28"/>
      <c r="L172" s="22"/>
      <c r="M172" s="216"/>
      <c r="N172" s="27"/>
      <c r="O172" s="24"/>
      <c r="P172" s="213"/>
      <c r="Q172" s="27"/>
      <c r="R172" s="28"/>
      <c r="S172" t="str">
        <f>CA172&amp;CB172&amp;CC172</f>
        <v/>
      </c>
      <c r="CA172" s="18" t="str">
        <f>IF(AND(C172&gt;0,Q172=""),"   * No olvide digitar la variable Pueblos originarios. Digite Cero si no tiene.",IF(Q172&gt;C172," *  La variable Pueblos originarios No puede ser mayor al Total.",""))</f>
        <v/>
      </c>
      <c r="CB172" s="18" t="str">
        <f>IF(AND(C172&gt;0,R172=""),"   * No olvide digitar la variable Migrantes. Digite Cero si no tiene.",IF(R172&gt;C172," *  La variable Migrantes No puede ser mayor al Total.",""))</f>
        <v/>
      </c>
      <c r="CO172" s="69">
        <f>IF(AND(C172&gt;0,Q172=""),1,IF(Q172&gt;C172,1,0))</f>
        <v>0</v>
      </c>
      <c r="CP172" s="69">
        <f>IF(AND(C172&gt;0,R172=""),1,IF(R172&gt;C172,1,0))</f>
        <v>0</v>
      </c>
    </row>
    <row r="173" spans="1:94" x14ac:dyDescent="0.25">
      <c r="A173" s="3307"/>
      <c r="B173" s="75" t="s">
        <v>190</v>
      </c>
      <c r="C173" s="317">
        <f>SUM(D173:E173)</f>
        <v>0</v>
      </c>
      <c r="D173" s="318">
        <f t="shared" si="106"/>
        <v>0</v>
      </c>
      <c r="E173" s="319">
        <f t="shared" si="106"/>
        <v>0</v>
      </c>
      <c r="F173" s="22"/>
      <c r="G173" s="28"/>
      <c r="H173" s="22"/>
      <c r="I173" s="28"/>
      <c r="J173" s="22"/>
      <c r="K173" s="28"/>
      <c r="L173" s="22"/>
      <c r="M173" s="216"/>
      <c r="N173" s="27"/>
      <c r="O173" s="24"/>
      <c r="P173" s="213"/>
      <c r="Q173" s="27"/>
      <c r="R173" s="28"/>
      <c r="S173" t="str">
        <f>CA173&amp;CB173&amp;CC173</f>
        <v/>
      </c>
      <c r="CA173" s="18" t="str">
        <f>IF(AND(C173&gt;0,Q173=""),"   * No olvide digitar la variable Pueblos originarios. Digite Cero si no tiene.",IF(Q173&gt;C173," *  La variable Pueblos originarios No puede ser mayor al Total.",""))</f>
        <v/>
      </c>
      <c r="CB173" s="18" t="str">
        <f>IF(AND(C173&gt;0,R173=""),"   * No olvide digitar la variable Migrantes. Digite Cero si no tiene.",IF(R173&gt;C173," *  La variable Migrantes No puede ser mayor al Total.",""))</f>
        <v/>
      </c>
      <c r="CO173" s="69">
        <f>IF(AND(C173&gt;0,Q173=""),1,IF(Q173&gt;C173,1,0))</f>
        <v>0</v>
      </c>
      <c r="CP173" s="69">
        <f>IF(AND(C173&gt;0,R173=""),1,IF(R173&gt;C173,1,0))</f>
        <v>0</v>
      </c>
    </row>
    <row r="174" spans="1:94" x14ac:dyDescent="0.25">
      <c r="A174" s="3633"/>
      <c r="B174" s="296" t="s">
        <v>191</v>
      </c>
      <c r="C174" s="320">
        <f>SUM(D174:E174)</f>
        <v>0</v>
      </c>
      <c r="D174" s="321">
        <f t="shared" si="106"/>
        <v>0</v>
      </c>
      <c r="E174" s="322">
        <f t="shared" si="106"/>
        <v>0</v>
      </c>
      <c r="F174" s="49"/>
      <c r="G174" s="52"/>
      <c r="H174" s="49"/>
      <c r="I174" s="52"/>
      <c r="J174" s="49"/>
      <c r="K174" s="52"/>
      <c r="L174" s="49"/>
      <c r="M174" s="323"/>
      <c r="N174" s="254"/>
      <c r="O174" s="265"/>
      <c r="P174" s="264"/>
      <c r="Q174" s="254"/>
      <c r="R174" s="52"/>
      <c r="S174" t="str">
        <f>CA174&amp;CB174&amp;CC174</f>
        <v/>
      </c>
      <c r="CA174" s="18" t="str">
        <f>IF(AND(C174&gt;0,Q174=""),"   * No olvide digitar la variable Pueblos originarios. Digite Cero si no tiene.",IF(Q174&gt;C174," *  La variable Pueblos originarios No puede ser mayor al Total.",""))</f>
        <v/>
      </c>
      <c r="CB174" s="18" t="str">
        <f>IF(AND(C174&gt;0,R174=""),"   * No olvide digitar la variable Migrantes. Digite Cero si no tiene.",IF(R174&gt;C174," *  La variable Migrantes No puede ser mayor al Total.",""))</f>
        <v/>
      </c>
      <c r="CO174" s="69">
        <f>IF(AND(C174&gt;0,Q174=""),1,IF(Q174&gt;C174,1,0))</f>
        <v>0</v>
      </c>
      <c r="CP174" s="69">
        <f>IF(AND(C174&gt;0,R174=""),1,IF(R174&gt;C174,1,0))</f>
        <v>0</v>
      </c>
    </row>
    <row r="175" spans="1:94" x14ac:dyDescent="0.25">
      <c r="A175" s="3696" t="s">
        <v>186</v>
      </c>
      <c r="B175" s="3699"/>
      <c r="C175" s="1367">
        <f>SUM(C171:C174)</f>
        <v>0</v>
      </c>
      <c r="D175" s="1365">
        <f>SUM(D171:D174)</f>
        <v>0</v>
      </c>
      <c r="E175" s="1366">
        <f>SUM(E171:E174)</f>
        <v>0</v>
      </c>
      <c r="F175" s="1367">
        <f>SUM(F171:F174)</f>
        <v>0</v>
      </c>
      <c r="G175" s="1366">
        <f t="shared" ref="G175:P175" si="107">SUM(G171:G174)</f>
        <v>0</v>
      </c>
      <c r="H175" s="1367">
        <f t="shared" si="107"/>
        <v>0</v>
      </c>
      <c r="I175" s="1366">
        <f t="shared" si="107"/>
        <v>0</v>
      </c>
      <c r="J175" s="1367">
        <f t="shared" si="107"/>
        <v>0</v>
      </c>
      <c r="K175" s="1366">
        <f t="shared" si="107"/>
        <v>0</v>
      </c>
      <c r="L175" s="1367">
        <f t="shared" si="107"/>
        <v>0</v>
      </c>
      <c r="M175" s="1368">
        <f t="shared" si="107"/>
        <v>0</v>
      </c>
      <c r="N175" s="1369">
        <f t="shared" si="107"/>
        <v>0</v>
      </c>
      <c r="O175" s="1365">
        <f t="shared" si="107"/>
        <v>0</v>
      </c>
      <c r="P175" s="1370">
        <f t="shared" si="107"/>
        <v>0</v>
      </c>
      <c r="Q175" s="1369">
        <f>SUM(Q171:Q174)</f>
        <v>0</v>
      </c>
      <c r="R175" s="1366">
        <f>SUM(R171:R174)</f>
        <v>0</v>
      </c>
    </row>
    <row r="176" spans="1:94" x14ac:dyDescent="0.25">
      <c r="A176" s="3696" t="s">
        <v>192</v>
      </c>
      <c r="B176" s="3696"/>
      <c r="C176" s="334">
        <f>SUM(C170+C175)</f>
        <v>0</v>
      </c>
      <c r="D176" s="335">
        <f t="shared" ref="D176:P176" si="108">SUM(D170+D175)</f>
        <v>0</v>
      </c>
      <c r="E176" s="673">
        <f t="shared" si="108"/>
        <v>0</v>
      </c>
      <c r="F176" s="334">
        <f t="shared" si="108"/>
        <v>0</v>
      </c>
      <c r="G176" s="673">
        <f t="shared" si="108"/>
        <v>0</v>
      </c>
      <c r="H176" s="334">
        <f t="shared" si="108"/>
        <v>0</v>
      </c>
      <c r="I176" s="673">
        <f t="shared" si="108"/>
        <v>0</v>
      </c>
      <c r="J176" s="334">
        <f t="shared" si="108"/>
        <v>0</v>
      </c>
      <c r="K176" s="673">
        <f t="shared" si="108"/>
        <v>0</v>
      </c>
      <c r="L176" s="334">
        <f t="shared" si="108"/>
        <v>0</v>
      </c>
      <c r="M176" s="688">
        <f t="shared" si="108"/>
        <v>0</v>
      </c>
      <c r="N176" s="338">
        <f t="shared" si="108"/>
        <v>0</v>
      </c>
      <c r="O176" s="335">
        <f t="shared" si="108"/>
        <v>0</v>
      </c>
      <c r="P176" s="689">
        <f t="shared" si="108"/>
        <v>0</v>
      </c>
      <c r="Q176" s="338">
        <f>SUM(Q170+Q175)</f>
        <v>0</v>
      </c>
      <c r="R176" s="673">
        <f>SUM(R170+R175)</f>
        <v>0</v>
      </c>
    </row>
    <row r="177" spans="1:94" s="56" customFormat="1" ht="12" x14ac:dyDescent="0.2">
      <c r="A177" s="657" t="s">
        <v>194</v>
      </c>
      <c r="B177" s="657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</row>
    <row r="178" spans="1:94" ht="15" customHeight="1" x14ac:dyDescent="0.25">
      <c r="A178" s="3697" t="s">
        <v>3</v>
      </c>
      <c r="B178" s="2987"/>
      <c r="C178" s="3705" t="s">
        <v>91</v>
      </c>
      <c r="D178" s="3705"/>
      <c r="E178" s="3706"/>
      <c r="F178" s="3707" t="s">
        <v>62</v>
      </c>
      <c r="G178" s="3706"/>
      <c r="H178" s="3707" t="s">
        <v>63</v>
      </c>
      <c r="I178" s="3706"/>
      <c r="J178" s="3707" t="s">
        <v>148</v>
      </c>
      <c r="K178" s="3706"/>
      <c r="L178" s="3707" t="s">
        <v>149</v>
      </c>
      <c r="M178" s="3706"/>
      <c r="N178" s="3707" t="s">
        <v>150</v>
      </c>
      <c r="O178" s="3708"/>
      <c r="P178" s="3703" t="s">
        <v>12</v>
      </c>
      <c r="Q178" s="2987" t="s">
        <v>13</v>
      </c>
    </row>
    <row r="179" spans="1:94" x14ac:dyDescent="0.25">
      <c r="A179" s="3636"/>
      <c r="B179" s="3630"/>
      <c r="C179" s="1371" t="s">
        <v>120</v>
      </c>
      <c r="D179" s="1372" t="s">
        <v>79</v>
      </c>
      <c r="E179" s="1373" t="s">
        <v>121</v>
      </c>
      <c r="F179" s="1371" t="s">
        <v>79</v>
      </c>
      <c r="G179" s="1373" t="s">
        <v>121</v>
      </c>
      <c r="H179" s="1371" t="s">
        <v>79</v>
      </c>
      <c r="I179" s="1373" t="s">
        <v>121</v>
      </c>
      <c r="J179" s="1371" t="s">
        <v>79</v>
      </c>
      <c r="K179" s="1373" t="s">
        <v>121</v>
      </c>
      <c r="L179" s="1371" t="s">
        <v>79</v>
      </c>
      <c r="M179" s="1373" t="s">
        <v>121</v>
      </c>
      <c r="N179" s="1371" t="s">
        <v>79</v>
      </c>
      <c r="O179" s="1374" t="s">
        <v>121</v>
      </c>
      <c r="P179" s="3001"/>
      <c r="Q179" s="3630"/>
    </row>
    <row r="180" spans="1:94" x14ac:dyDescent="0.25">
      <c r="A180" s="3698" t="s">
        <v>195</v>
      </c>
      <c r="B180" s="1356" t="s">
        <v>183</v>
      </c>
      <c r="C180" s="1375">
        <f>SUM(D180+E180)</f>
        <v>0</v>
      </c>
      <c r="D180" s="700">
        <f>SUM(F180+H180+J180+L180+N180)</f>
        <v>0</v>
      </c>
      <c r="E180" s="1376">
        <f>SUM(G180+I180+K180+M180+O180)</f>
        <v>0</v>
      </c>
      <c r="F180" s="1359"/>
      <c r="G180" s="1360"/>
      <c r="H180" s="1359"/>
      <c r="I180" s="1360"/>
      <c r="J180" s="1359"/>
      <c r="K180" s="1360"/>
      <c r="L180" s="1359"/>
      <c r="M180" s="1360"/>
      <c r="N180" s="1359"/>
      <c r="O180" s="701"/>
      <c r="P180" s="1362"/>
      <c r="Q180" s="1360"/>
      <c r="R180" t="str">
        <f>CA180&amp;CB180</f>
        <v/>
      </c>
      <c r="CA180" s="18" t="str">
        <f>IF(AND(C180&gt;0,P180="")," * No olvide digitar la variable Pueblos originarios. Digite Cero si no tiene.",IF(P180&gt;C180," * La variable Pueblos originarios No puede ser mayor al Total.",""))</f>
        <v/>
      </c>
      <c r="CB180" s="18" t="str">
        <f>IF(AND(C180&gt;0,Q180="")," * No olvide digitar la variable Migrantes. Digite Cero si no tiene.",IF(Q180&gt;C180," * La variable Migrantes No puede ser mayor al Total.",""))</f>
        <v/>
      </c>
      <c r="CO180" s="69">
        <f>IF(AND(C180&gt;0,P180=""),1,IF(P180&gt;C180,1,0))</f>
        <v>0</v>
      </c>
      <c r="CP180" s="69">
        <f>IF(AND(C180&gt;0,Q180=""),1,IF(Q180&gt;C180,1,0))</f>
        <v>0</v>
      </c>
    </row>
    <row r="181" spans="1:94" x14ac:dyDescent="0.25">
      <c r="A181" s="3307"/>
      <c r="B181" s="75" t="s">
        <v>184</v>
      </c>
      <c r="C181" s="210">
        <f>SUM(D181+E181)</f>
        <v>0</v>
      </c>
      <c r="D181" s="252">
        <f>SUM(H181+J181+L181+N181)</f>
        <v>0</v>
      </c>
      <c r="E181" s="287">
        <f>SUM(I181+K181+M181+O181)</f>
        <v>0</v>
      </c>
      <c r="F181" s="345"/>
      <c r="G181" s="346"/>
      <c r="H181" s="45"/>
      <c r="I181" s="48"/>
      <c r="J181" s="45"/>
      <c r="K181" s="48"/>
      <c r="L181" s="45"/>
      <c r="M181" s="48"/>
      <c r="N181" s="45"/>
      <c r="O181" s="46"/>
      <c r="P181" s="105"/>
      <c r="Q181" s="48"/>
      <c r="R181" t="str">
        <f>CA181&amp;CB181</f>
        <v/>
      </c>
      <c r="CA181" s="18" t="str">
        <f>IF(AND(C181&gt;0,P181=""),"   * No olvide digitar la variable Pueblos originarios. Digite Cero si no tiene.",IF(P181&gt;C181," *  La variable Pueblos originarios No puede ser mayor al Total.",""))</f>
        <v/>
      </c>
      <c r="CB181" s="18" t="str">
        <f t="shared" ref="CB181:CB182" si="109">IF(AND(C181&gt;0,Q181="")," * No olvide digitar la variable Migrantes. Digite Cero si no tiene.",IF(Q181&gt;C181," * La variable Migrantes No puede ser mayor al Total.",""))</f>
        <v/>
      </c>
      <c r="CO181" s="69">
        <f>IF(AND(C181&gt;0,P181=""),1,IF(P181&gt;C181,1,0))</f>
        <v>0</v>
      </c>
      <c r="CP181" s="69">
        <f>IF(AND(C181&gt;0,Q181=""),1,IF(Q181&gt;C181,1,0))</f>
        <v>0</v>
      </c>
    </row>
    <row r="182" spans="1:94" x14ac:dyDescent="0.25">
      <c r="A182" s="3307"/>
      <c r="B182" s="296" t="s">
        <v>185</v>
      </c>
      <c r="C182" s="266">
        <f>SUM(D182+E182)</f>
        <v>0</v>
      </c>
      <c r="D182" s="267">
        <f>SUM(H182+J182+L182+N182)</f>
        <v>0</v>
      </c>
      <c r="E182" s="271">
        <f>SUM(I182+K182+M182+O182)</f>
        <v>0</v>
      </c>
      <c r="F182" s="347"/>
      <c r="G182" s="348"/>
      <c r="H182" s="30"/>
      <c r="I182" s="37"/>
      <c r="J182" s="30"/>
      <c r="K182" s="37"/>
      <c r="L182" s="30"/>
      <c r="M182" s="37"/>
      <c r="N182" s="30"/>
      <c r="O182" s="34"/>
      <c r="P182" s="35"/>
      <c r="Q182" s="37"/>
      <c r="R182" t="str">
        <f>CA182&amp;CB182</f>
        <v/>
      </c>
      <c r="CA182" s="18" t="str">
        <f>IF(AND(C182&gt;0,P182=""),"   * No olvide digitar la variable Pueblos originarios. Digite Cero si no tiene.",IF(P182&gt;C182," *  La variable Pueblos originarios No puede ser mayor al Total.",""))</f>
        <v/>
      </c>
      <c r="CB182" s="18" t="str">
        <f t="shared" si="109"/>
        <v/>
      </c>
      <c r="CO182" s="69">
        <f>IF(AND(C182&gt;0,P182=""),1,IF(P182&gt;C182,1,0))</f>
        <v>0</v>
      </c>
      <c r="CP182" s="69">
        <f>IF(AND(C182&gt;0,Q182=""),1,IF(Q182&gt;C182,1,0))</f>
        <v>0</v>
      </c>
    </row>
    <row r="183" spans="1:94" x14ac:dyDescent="0.25">
      <c r="A183" s="3633"/>
      <c r="B183" s="1377" t="s">
        <v>171</v>
      </c>
      <c r="C183" s="217">
        <f>SUM(C180:C182)</f>
        <v>0</v>
      </c>
      <c r="D183" s="272">
        <f>SUM(D180:D182)</f>
        <v>0</v>
      </c>
      <c r="E183" s="1023">
        <f>SUM(E180:E182)</f>
        <v>0</v>
      </c>
      <c r="F183" s="217">
        <f>SUM(F180:F182)</f>
        <v>0</v>
      </c>
      <c r="G183" s="1023">
        <f t="shared" ref="G183:O183" si="110">SUM(G180:G182)</f>
        <v>0</v>
      </c>
      <c r="H183" s="217">
        <f t="shared" si="110"/>
        <v>0</v>
      </c>
      <c r="I183" s="1023">
        <f t="shared" si="110"/>
        <v>0</v>
      </c>
      <c r="J183" s="217">
        <f t="shared" si="110"/>
        <v>0</v>
      </c>
      <c r="K183" s="1023">
        <f t="shared" si="110"/>
        <v>0</v>
      </c>
      <c r="L183" s="217">
        <f t="shared" si="110"/>
        <v>0</v>
      </c>
      <c r="M183" s="1023">
        <f t="shared" si="110"/>
        <v>0</v>
      </c>
      <c r="N183" s="217">
        <f t="shared" si="110"/>
        <v>0</v>
      </c>
      <c r="O183" s="350">
        <f t="shared" si="110"/>
        <v>0</v>
      </c>
      <c r="P183" s="298">
        <f>SUM(P180:P182)</f>
        <v>0</v>
      </c>
      <c r="Q183" s="1023">
        <f>SUM(Q180:Q182)</f>
        <v>0</v>
      </c>
    </row>
    <row r="184" spans="1:94" x14ac:dyDescent="0.25">
      <c r="A184" s="3307" t="s">
        <v>196</v>
      </c>
      <c r="B184" s="101" t="s">
        <v>197</v>
      </c>
      <c r="C184" s="249">
        <f>SUM(D184+E184)</f>
        <v>0</v>
      </c>
      <c r="D184" s="250">
        <f>SUM(F184+H184+J184+L184+N184)</f>
        <v>0</v>
      </c>
      <c r="E184" s="295">
        <f>SUM(G184+I184+K184+M184+O184)</f>
        <v>0</v>
      </c>
      <c r="F184" s="351"/>
      <c r="G184" s="352"/>
      <c r="H184" s="353"/>
      <c r="I184" s="352"/>
      <c r="J184" s="45"/>
      <c r="K184" s="48"/>
      <c r="L184" s="45"/>
      <c r="M184" s="48"/>
      <c r="N184" s="702"/>
      <c r="O184" s="46"/>
      <c r="P184" s="84"/>
      <c r="Q184" s="48"/>
      <c r="R184" t="str">
        <f>CA184&amp;CB184</f>
        <v/>
      </c>
      <c r="CA184" s="18" t="str">
        <f>IF(AND(C184&gt;0,P184="")," * No olvide digitar la variable Pueblos originarios. Digite Cero si no tiene.",IF(P184&gt;C184," * La variable Pueblos originarios No puede ser mayor al Total.",""))</f>
        <v/>
      </c>
      <c r="CB184" s="18" t="str">
        <f>IF(AND(C184&gt;0,Q184=""),"   No olvide digitar la variable Migrantes. Digite Cero si no tiene.",IF(Q184&gt;C184," * La variable Migrantes No puede ser mayor al Total.",""))</f>
        <v/>
      </c>
      <c r="CO184" s="69">
        <f>IF(AND(C184&gt;0,P184=""),1,IF(P184&gt;C184,1,0))</f>
        <v>0</v>
      </c>
      <c r="CP184" s="69">
        <f>IF(AND(C184&gt;0,Q184=""),1,IF(Q184&gt;C184,1,0))</f>
        <v>0</v>
      </c>
    </row>
    <row r="185" spans="1:94" x14ac:dyDescent="0.25">
      <c r="A185" s="3307"/>
      <c r="B185" s="75" t="s">
        <v>164</v>
      </c>
      <c r="C185" s="355">
        <f>SUM(D185+E185)</f>
        <v>0</v>
      </c>
      <c r="D185" s="331">
        <f t="shared" ref="D185:E187" si="111">SUM(F185+H185+J185+L185+N185)</f>
        <v>0</v>
      </c>
      <c r="E185" s="332">
        <f t="shared" si="111"/>
        <v>0</v>
      </c>
      <c r="F185" s="45"/>
      <c r="G185" s="48"/>
      <c r="H185" s="22"/>
      <c r="I185" s="48"/>
      <c r="J185" s="22"/>
      <c r="K185" s="48"/>
      <c r="L185" s="45"/>
      <c r="M185" s="48"/>
      <c r="N185" s="22"/>
      <c r="O185" s="46"/>
      <c r="P185" s="27"/>
      <c r="Q185" s="48"/>
      <c r="R185" t="str">
        <f>CA185&amp;CB185</f>
        <v/>
      </c>
      <c r="CA185" s="18" t="str">
        <f t="shared" ref="CA185:CA187" si="112">IF(AND(C185&gt;0,P185="")," * No olvide digitar la variable Pueblos originarios. Digite Cero si no tiene.",IF(P185&gt;C185," * La variable Pueblos originarios No puede ser mayor al Total.",""))</f>
        <v/>
      </c>
      <c r="CB185" s="18" t="str">
        <f t="shared" ref="CB185:CB187" si="113">IF(AND(C185&gt;0,Q185=""),"   No olvide digitar la variable Migrantes. Digite Cero si no tiene.",IF(Q185&gt;C185," * La variable Migrantes No puede ser mayor al Total.",""))</f>
        <v/>
      </c>
      <c r="CO185" s="69">
        <f>IF(AND(C185&gt;0,P185=""),1,IF(P185&gt;C185,1,0))</f>
        <v>0</v>
      </c>
      <c r="CP185" s="69">
        <f>IF(AND(C185&gt;0,Q185=""),1,IF(Q185&gt;C185,1,0))</f>
        <v>0</v>
      </c>
    </row>
    <row r="186" spans="1:94" x14ac:dyDescent="0.25">
      <c r="A186" s="3307"/>
      <c r="B186" s="75" t="s">
        <v>165</v>
      </c>
      <c r="C186" s="317">
        <f>SUM(D186+E186)</f>
        <v>0</v>
      </c>
      <c r="D186" s="318">
        <f t="shared" si="111"/>
        <v>0</v>
      </c>
      <c r="E186" s="319">
        <f t="shared" si="111"/>
        <v>0</v>
      </c>
      <c r="F186" s="22"/>
      <c r="G186" s="28"/>
      <c r="H186" s="22"/>
      <c r="I186" s="28"/>
      <c r="J186" s="22"/>
      <c r="K186" s="28"/>
      <c r="L186" s="22"/>
      <c r="M186" s="28"/>
      <c r="N186" s="22"/>
      <c r="O186" s="26"/>
      <c r="P186" s="27"/>
      <c r="Q186" s="28"/>
      <c r="R186" t="str">
        <f>CA186&amp;CB186</f>
        <v/>
      </c>
      <c r="CA186" s="18" t="str">
        <f t="shared" si="112"/>
        <v/>
      </c>
      <c r="CB186" s="18" t="str">
        <f t="shared" si="113"/>
        <v/>
      </c>
      <c r="CO186" s="69">
        <f>IF(AND(C186&gt;0,P186=""),1,IF(P186&gt;C186,1,0))</f>
        <v>0</v>
      </c>
      <c r="CP186" s="69">
        <f>IF(AND(C186&gt;0,Q186=""),1,IF(Q186&gt;C186,1,0))</f>
        <v>0</v>
      </c>
    </row>
    <row r="187" spans="1:94" x14ac:dyDescent="0.25">
      <c r="A187" s="3633"/>
      <c r="B187" s="70" t="s">
        <v>166</v>
      </c>
      <c r="C187" s="356">
        <f>SUM(D187+E187)</f>
        <v>0</v>
      </c>
      <c r="D187" s="357">
        <f t="shared" si="111"/>
        <v>0</v>
      </c>
      <c r="E187" s="358">
        <f t="shared" si="111"/>
        <v>0</v>
      </c>
      <c r="F187" s="30"/>
      <c r="G187" s="37"/>
      <c r="H187" s="30"/>
      <c r="I187" s="37"/>
      <c r="J187" s="30"/>
      <c r="K187" s="37"/>
      <c r="L187" s="30"/>
      <c r="M187" s="37"/>
      <c r="N187" s="30"/>
      <c r="O187" s="34"/>
      <c r="P187" s="35"/>
      <c r="Q187" s="37"/>
      <c r="R187" t="str">
        <f>CA187&amp;CB187</f>
        <v/>
      </c>
      <c r="CA187" s="18" t="str">
        <f t="shared" si="112"/>
        <v/>
      </c>
      <c r="CB187" s="18" t="str">
        <f t="shared" si="113"/>
        <v/>
      </c>
      <c r="CO187" s="69">
        <f>IF(AND(C187&gt;0,P187=""),1,IF(P187&gt;C187,1,0))</f>
        <v>0</v>
      </c>
      <c r="CP187" s="69">
        <f>IF(AND(C187&gt;0,Q187=""),1,IF(Q187&gt;C187,1,0))</f>
        <v>0</v>
      </c>
    </row>
    <row r="188" spans="1:94" x14ac:dyDescent="0.25">
      <c r="A188" s="359" t="s">
        <v>198</v>
      </c>
      <c r="B188" s="359"/>
      <c r="C188" s="360"/>
      <c r="D188" s="360"/>
      <c r="E188" s="360"/>
      <c r="F188" s="360"/>
      <c r="G188" s="360"/>
      <c r="H188" s="360"/>
    </row>
    <row r="189" spans="1:94" x14ac:dyDescent="0.25">
      <c r="A189" s="359" t="s">
        <v>199</v>
      </c>
      <c r="B189" s="359"/>
      <c r="C189" s="360"/>
      <c r="D189" s="360"/>
      <c r="E189" s="360"/>
      <c r="F189" s="360"/>
      <c r="G189" s="360"/>
      <c r="H189" s="360"/>
    </row>
    <row r="190" spans="1:94" s="56" customFormat="1" ht="12" x14ac:dyDescent="0.2">
      <c r="A190" s="657" t="s">
        <v>200</v>
      </c>
      <c r="B190" s="657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361"/>
      <c r="AV190" s="361"/>
      <c r="AW190" s="361"/>
    </row>
    <row r="191" spans="1:94" ht="15" customHeight="1" x14ac:dyDescent="0.25">
      <c r="A191" s="3697" t="s">
        <v>201</v>
      </c>
      <c r="B191" s="2987"/>
      <c r="C191" s="3704" t="s">
        <v>91</v>
      </c>
      <c r="D191" s="3704"/>
      <c r="E191" s="3704"/>
      <c r="F191" s="3704" t="s">
        <v>202</v>
      </c>
      <c r="G191" s="3704"/>
      <c r="H191" s="3704" t="s">
        <v>203</v>
      </c>
      <c r="I191" s="3704"/>
      <c r="J191" s="3704" t="s">
        <v>204</v>
      </c>
      <c r="K191" s="3704"/>
      <c r="L191" s="3704" t="s">
        <v>16</v>
      </c>
      <c r="M191" s="3704"/>
      <c r="N191" s="3700" t="s">
        <v>17</v>
      </c>
      <c r="O191" s="3701"/>
      <c r="P191" s="3702" t="s">
        <v>18</v>
      </c>
      <c r="Q191" s="3702"/>
      <c r="R191" s="3702" t="s">
        <v>19</v>
      </c>
      <c r="S191" s="3702"/>
      <c r="T191" s="3702" t="s">
        <v>20</v>
      </c>
      <c r="U191" s="3702"/>
      <c r="V191" s="3702" t="s">
        <v>21</v>
      </c>
      <c r="W191" s="3702"/>
      <c r="X191" s="3702" t="s">
        <v>22</v>
      </c>
      <c r="Y191" s="3702"/>
      <c r="Z191" s="3702" t="s">
        <v>23</v>
      </c>
      <c r="AA191" s="3702"/>
      <c r="AB191" s="3702" t="s">
        <v>61</v>
      </c>
      <c r="AC191" s="3702"/>
      <c r="AD191" s="3702" t="s">
        <v>62</v>
      </c>
      <c r="AE191" s="3702"/>
      <c r="AF191" s="3702" t="s">
        <v>63</v>
      </c>
      <c r="AG191" s="3702"/>
      <c r="AH191" s="3702" t="s">
        <v>148</v>
      </c>
      <c r="AI191" s="3702"/>
      <c r="AJ191" s="3702" t="s">
        <v>149</v>
      </c>
      <c r="AK191" s="3702"/>
      <c r="AL191" s="3702" t="s">
        <v>150</v>
      </c>
      <c r="AM191" s="3707"/>
      <c r="AN191" s="3716" t="s">
        <v>205</v>
      </c>
      <c r="AO191" s="3717" t="s">
        <v>206</v>
      </c>
      <c r="AP191" s="3707" t="s">
        <v>12</v>
      </c>
      <c r="AQ191" s="3706"/>
      <c r="AR191" s="3718" t="s">
        <v>207</v>
      </c>
      <c r="AS191" s="2987" t="s">
        <v>208</v>
      </c>
      <c r="AT191" s="3707" t="s">
        <v>13</v>
      </c>
      <c r="AU191" s="3706"/>
      <c r="AV191" s="3700" t="s">
        <v>209</v>
      </c>
      <c r="AW191" s="3701" t="s">
        <v>210</v>
      </c>
      <c r="AX191" s="3711" t="s">
        <v>211</v>
      </c>
    </row>
    <row r="192" spans="1:94" x14ac:dyDescent="0.25">
      <c r="A192" s="3636"/>
      <c r="B192" s="3630"/>
      <c r="C192" s="1379" t="s">
        <v>120</v>
      </c>
      <c r="D192" s="1380" t="s">
        <v>79</v>
      </c>
      <c r="E192" s="1025" t="s">
        <v>121</v>
      </c>
      <c r="F192" s="1379" t="s">
        <v>79</v>
      </c>
      <c r="G192" s="1025" t="s">
        <v>121</v>
      </c>
      <c r="H192" s="1379" t="s">
        <v>79</v>
      </c>
      <c r="I192" s="1025" t="s">
        <v>121</v>
      </c>
      <c r="J192" s="1379" t="s">
        <v>79</v>
      </c>
      <c r="K192" s="1025" t="s">
        <v>121</v>
      </c>
      <c r="L192" s="1379" t="s">
        <v>79</v>
      </c>
      <c r="M192" s="1025" t="s">
        <v>121</v>
      </c>
      <c r="N192" s="1379" t="s">
        <v>79</v>
      </c>
      <c r="O192" s="1025" t="s">
        <v>121</v>
      </c>
      <c r="P192" s="1379" t="s">
        <v>79</v>
      </c>
      <c r="Q192" s="1025" t="s">
        <v>121</v>
      </c>
      <c r="R192" s="1379" t="s">
        <v>79</v>
      </c>
      <c r="S192" s="1025" t="s">
        <v>121</v>
      </c>
      <c r="T192" s="1379" t="s">
        <v>79</v>
      </c>
      <c r="U192" s="1025" t="s">
        <v>121</v>
      </c>
      <c r="V192" s="1379" t="s">
        <v>79</v>
      </c>
      <c r="W192" s="1025" t="s">
        <v>121</v>
      </c>
      <c r="X192" s="1379" t="s">
        <v>79</v>
      </c>
      <c r="Y192" s="1025" t="s">
        <v>121</v>
      </c>
      <c r="Z192" s="1379" t="s">
        <v>79</v>
      </c>
      <c r="AA192" s="1025" t="s">
        <v>121</v>
      </c>
      <c r="AB192" s="1379" t="s">
        <v>79</v>
      </c>
      <c r="AC192" s="1025" t="s">
        <v>121</v>
      </c>
      <c r="AD192" s="1379" t="s">
        <v>79</v>
      </c>
      <c r="AE192" s="1025" t="s">
        <v>121</v>
      </c>
      <c r="AF192" s="1379" t="s">
        <v>79</v>
      </c>
      <c r="AG192" s="1025" t="s">
        <v>121</v>
      </c>
      <c r="AH192" s="1379" t="s">
        <v>79</v>
      </c>
      <c r="AI192" s="1025" t="s">
        <v>121</v>
      </c>
      <c r="AJ192" s="1379" t="s">
        <v>79</v>
      </c>
      <c r="AK192" s="1025" t="s">
        <v>121</v>
      </c>
      <c r="AL192" s="1379" t="s">
        <v>79</v>
      </c>
      <c r="AM192" s="1026" t="s">
        <v>121</v>
      </c>
      <c r="AN192" s="3172"/>
      <c r="AO192" s="3174"/>
      <c r="AP192" s="1379" t="s">
        <v>79</v>
      </c>
      <c r="AQ192" s="1025" t="s">
        <v>121</v>
      </c>
      <c r="AR192" s="3019"/>
      <c r="AS192" s="3630"/>
      <c r="AT192" s="1379" t="s">
        <v>79</v>
      </c>
      <c r="AU192" s="1025" t="s">
        <v>121</v>
      </c>
      <c r="AV192" s="1022" t="s">
        <v>212</v>
      </c>
      <c r="AW192" s="1021" t="s">
        <v>213</v>
      </c>
      <c r="AX192" s="3611"/>
    </row>
    <row r="193" spans="1:103" s="56" customFormat="1" ht="12" x14ac:dyDescent="0.2">
      <c r="A193" s="3712" t="s">
        <v>214</v>
      </c>
      <c r="B193" s="3713"/>
      <c r="C193" s="1381">
        <f>SUM(D193+E193)</f>
        <v>14</v>
      </c>
      <c r="D193" s="1382">
        <f>SUM(F193+H193+J193+L193+N193+P193+R193+T193+V193+X193+Z193+AB193+AD193+AF193+AH193+AJ193+AL193)</f>
        <v>3</v>
      </c>
      <c r="E193" s="369">
        <f>SUM(G193+I193+K193+M193+O193+Q193+S193+U193+W193+Y193+AA193+AC193+AE193+AG193+AI193+AK193+AM193)</f>
        <v>11</v>
      </c>
      <c r="F193" s="1383">
        <v>0</v>
      </c>
      <c r="G193" s="85">
        <v>0</v>
      </c>
      <c r="H193" s="1383">
        <v>0</v>
      </c>
      <c r="I193" s="85">
        <v>0</v>
      </c>
      <c r="J193" s="1383">
        <v>0</v>
      </c>
      <c r="K193" s="85">
        <v>0</v>
      </c>
      <c r="L193" s="1383">
        <v>0</v>
      </c>
      <c r="M193" s="85">
        <v>0</v>
      </c>
      <c r="N193" s="1383">
        <v>1</v>
      </c>
      <c r="O193" s="85">
        <v>1</v>
      </c>
      <c r="P193" s="1383">
        <v>0</v>
      </c>
      <c r="Q193" s="85">
        <v>1</v>
      </c>
      <c r="R193" s="1383">
        <v>0</v>
      </c>
      <c r="S193" s="85">
        <v>2</v>
      </c>
      <c r="T193" s="1383">
        <v>0</v>
      </c>
      <c r="U193" s="85">
        <v>0</v>
      </c>
      <c r="V193" s="1383">
        <v>0</v>
      </c>
      <c r="W193" s="85">
        <v>1</v>
      </c>
      <c r="X193" s="1383">
        <v>0</v>
      </c>
      <c r="Y193" s="85">
        <v>1</v>
      </c>
      <c r="Z193" s="1383">
        <v>0</v>
      </c>
      <c r="AA193" s="85">
        <v>2</v>
      </c>
      <c r="AB193" s="1383">
        <v>0</v>
      </c>
      <c r="AC193" s="85">
        <v>0</v>
      </c>
      <c r="AD193" s="91">
        <v>0</v>
      </c>
      <c r="AE193" s="85">
        <v>3</v>
      </c>
      <c r="AF193" s="91">
        <v>0</v>
      </c>
      <c r="AG193" s="85">
        <v>0</v>
      </c>
      <c r="AH193" s="91">
        <v>2</v>
      </c>
      <c r="AI193" s="85">
        <v>0</v>
      </c>
      <c r="AJ193" s="91">
        <v>0</v>
      </c>
      <c r="AK193" s="85">
        <v>0</v>
      </c>
      <c r="AL193" s="91">
        <v>0</v>
      </c>
      <c r="AM193" s="353">
        <v>0</v>
      </c>
      <c r="AN193" s="1384">
        <v>0</v>
      </c>
      <c r="AO193" s="85">
        <v>0</v>
      </c>
      <c r="AP193" s="91">
        <v>0</v>
      </c>
      <c r="AQ193" s="85">
        <v>0</v>
      </c>
      <c r="AR193" s="1383">
        <v>0</v>
      </c>
      <c r="AS193" s="1385">
        <v>0</v>
      </c>
      <c r="AT193" s="1386">
        <v>0</v>
      </c>
      <c r="AU193" s="1387">
        <v>0</v>
      </c>
      <c r="AV193" s="1386">
        <v>0</v>
      </c>
      <c r="AW193" s="1387">
        <v>0</v>
      </c>
      <c r="AX193" s="1388">
        <v>0</v>
      </c>
      <c r="AY193" s="56" t="str">
        <f>CA193&amp;CB193&amp;CC193&amp;CD193&amp;CE193&amp;CF193&amp;CG193&amp;CH193&amp;CI193&amp;CJ193&amp;CK193</f>
        <v/>
      </c>
      <c r="CA193" s="18" t="str">
        <f>IF(AND(E193&gt;0,AN193=""), "* No olvide digitar la variable Gestantes. Digite Cero si no tiene.",IF(AN193&gt;E193,"  * La variable Gestantes No puede ser mayor al Total Mujeres.",""))</f>
        <v/>
      </c>
      <c r="CB193" s="18" t="str">
        <f>IF(AND(E193&gt;0,AO193=""), "* No olvide digitar la variable Madre de hijo menor de 5 años. Digite Cero si no tiene.",IF(AO193&gt;E193,"  * La variable Madre de hijo menor de 5 años No puede ser mayor al Total de Mujeres.",""))</f>
        <v/>
      </c>
      <c r="CC193" s="18" t="str">
        <f>IF(AND(D193&gt;0,OR(AP193="")), "* No olvide digitar la variable Pueblos originarios - Hombres. Digite Cero si no tiene.",IF((AP193)&gt;D193,"  * La variable Pueblos originarios - Hombres No puede ser mayor al Total Hombres.",""))</f>
        <v/>
      </c>
      <c r="CD193" s="18" t="str">
        <f>IF(AND(E193&gt;0,OR(AQ193="")), "* No olvide digitar la variable Pueblos originarios - Mujeres. Digite Cero si no tiene.",IF((AQ193)&gt;E193,"  * La variable Pueblos originarios - Mujeres No puede ser mayor al Total Mujeres.",""))</f>
        <v/>
      </c>
      <c r="CE193" s="18" t="str">
        <f>IF(AND($C193&gt;0,AR193=""), "* No olvide digitar la variable Niños, niñas, adolescentes y jóvenes SENAME. Digite Cero si no tiene.",IF(AR193&gt;$C193,"  * La variable Niños, niñas, adolescentes y jóvenes SENAME No puede ser mayor al Total.",""))</f>
        <v/>
      </c>
      <c r="CF193" s="18" t="str">
        <f>IF(AND(C193&gt;0,AS193=""), "* No olvide digitar la variable Niños, niñas, adolescentes y jóvenes Mejor Niñez. Digite Cero si no tiene.",IF(AS193&gt;C193,"  * La variable Niños, niñas, adolescentes y jóvenes Mejor Niñez No puede ser mayor al Total.",""))</f>
        <v/>
      </c>
      <c r="CG193" s="18" t="str">
        <f>IF(AND(D193&gt;0,OR(AT193="")), "* No olvide digitar la variable Migrantes - Hombres. Digite Cero si no tiene.",IF((AT193)&gt;D193,"  * La variable Migrantes - Hombres No puede ser mayor al Total Hombres.",""))</f>
        <v/>
      </c>
      <c r="CH193" s="18" t="str">
        <f>IF(AND(E193&gt;0,OR(AU193="")), "* No olvide digitar la variable Migrantes - Mujeres. Digite Cero si no tiene.",IF((AU193)&gt;E193,"  * La variable Migrantes - Mujeres No puede ser mayor al Total Mujeres.",""))</f>
        <v/>
      </c>
      <c r="CI193" s="18" t="str">
        <f>IF(AND(E193&gt;0,OR(AV193="")), "* No olvide digitar la variable Trans Masculino. Digite Cero si no tiene.",IF((AV193)&gt;E193,"  * La variable Trans Masculino No puede ser mayor al Total Mujeres.",""))</f>
        <v/>
      </c>
      <c r="CJ193" s="18" t="str">
        <f>IF(AND(D193&gt;0,OR(AW193="")), "* No olvide digitar la variable Trans Femenino. Digite Cero si no tiene.",IF((AW193)&gt;D193,"  * La variable Trans Femenino No puede ser mayor al Total Mujeres.",""))</f>
        <v/>
      </c>
      <c r="CK193" s="18" t="str">
        <f>IF(AND($C193&gt;0,AX193=""), "* No olvide digitar la variable Adolescentes derivados de Espacios Amigables. Digite Cero si no tiene.",IF(AX193&gt;$C193,"  * La variable Adolescentes derivados de Espacios Amigables No puede ser mayor al Total.",""))</f>
        <v/>
      </c>
      <c r="CO193" s="370">
        <f>IF(AND(E193&gt;0,AN193=""),1,IF(AN193&gt;E193,1,0))</f>
        <v>0</v>
      </c>
      <c r="CP193" s="370">
        <f>IF(AND(E193&gt;0,AO193=""),1,IF(AO193&gt;E193,1,0))</f>
        <v>0</v>
      </c>
      <c r="CQ193" s="370">
        <f>IF(AND(D193&gt;0,OR(AP193="")),1,IF((AP193)&gt;D193,1,0))</f>
        <v>0</v>
      </c>
      <c r="CR193" s="370">
        <f>IF(AND(E193&gt;0,OR(AQ193="")),1,IF((AQ193)&gt;E193,1,0))</f>
        <v>0</v>
      </c>
      <c r="CS193" s="370">
        <f>IF(AND(C193&gt;0,AR193=""),1,IF(AR193&gt;C193,1,0))</f>
        <v>0</v>
      </c>
      <c r="CT193" s="370">
        <f>IF(AND(C193&gt;0,AS193=""),1,IF(AS193&gt;C193,1,0))</f>
        <v>0</v>
      </c>
      <c r="CU193" s="370">
        <f>IF(AND(D193&gt;0,OR(AT193="")),1,IF((AT193)&gt;D193,1,0))</f>
        <v>0</v>
      </c>
      <c r="CV193" s="370">
        <f>IF(AND(E193&gt;0,OR(AU193="")),1,IF((AU193)&gt;E193,1,0))</f>
        <v>0</v>
      </c>
      <c r="CW193" s="370">
        <f>IF(AND(E193&gt;0,OR(AV193="")),1,IF((AV193)&gt;E193,1,0))</f>
        <v>0</v>
      </c>
      <c r="CX193" s="370">
        <f>IF(AND(D193&gt;0,OR(AW193="")),1,IF((AW193)&gt;D193,1,0))</f>
        <v>0</v>
      </c>
      <c r="CY193" s="370">
        <f>IF(AND(C193&gt;0,AX193=""),1,IF(AX193&gt;C193,1,0))</f>
        <v>0</v>
      </c>
    </row>
    <row r="194" spans="1:103" s="56" customFormat="1" ht="12" customHeight="1" x14ac:dyDescent="0.2">
      <c r="A194" s="3714" t="s">
        <v>215</v>
      </c>
      <c r="B194" s="3715"/>
      <c r="C194" s="1389"/>
      <c r="D194" s="1390"/>
      <c r="E194" s="1390"/>
      <c r="F194" s="1390"/>
      <c r="G194" s="1390"/>
      <c r="H194" s="1390"/>
      <c r="I194" s="1390"/>
      <c r="J194" s="1390"/>
      <c r="K194" s="1390"/>
      <c r="L194" s="1390"/>
      <c r="M194" s="1390"/>
      <c r="N194" s="1390"/>
      <c r="O194" s="1390"/>
      <c r="P194" s="1390"/>
      <c r="Q194" s="1390"/>
      <c r="R194" s="1390"/>
      <c r="S194" s="1390"/>
      <c r="T194" s="1390"/>
      <c r="U194" s="1390"/>
      <c r="V194" s="1390"/>
      <c r="W194" s="1390"/>
      <c r="X194" s="1390"/>
      <c r="Y194" s="1390"/>
      <c r="Z194" s="1390"/>
      <c r="AA194" s="1390"/>
      <c r="AB194" s="1390"/>
      <c r="AC194" s="1390"/>
      <c r="AD194" s="1390"/>
      <c r="AE194" s="1390"/>
      <c r="AF194" s="1390"/>
      <c r="AG194" s="1390"/>
      <c r="AH194" s="1390"/>
      <c r="AI194" s="1390"/>
      <c r="AJ194" s="1390"/>
      <c r="AK194" s="1390"/>
      <c r="AL194" s="1390"/>
      <c r="AM194" s="1390"/>
      <c r="AN194" s="1390"/>
      <c r="AO194" s="1390"/>
      <c r="AP194" s="1390"/>
      <c r="AQ194" s="1390"/>
      <c r="AR194" s="1390"/>
      <c r="AS194" s="1390"/>
      <c r="AT194" s="1390"/>
      <c r="AU194" s="1390"/>
      <c r="AV194" s="1390"/>
      <c r="AW194" s="1391"/>
      <c r="AX194" s="1392"/>
    </row>
    <row r="195" spans="1:103" s="56" customFormat="1" ht="12" x14ac:dyDescent="0.2">
      <c r="A195" s="3698" t="s">
        <v>216</v>
      </c>
      <c r="B195" s="1393" t="s">
        <v>217</v>
      </c>
      <c r="C195" s="1394">
        <f t="shared" ref="C195:C198" si="114">SUM(D195+E195)</f>
        <v>0</v>
      </c>
      <c r="D195" s="703">
        <f t="shared" ref="D195:D198" si="115">SUM(F195+H195+J195+L195+N195+P195+R195+T195+V195+X195+Z195+AB195+AD195+AF195+AH195+AJ195+AL195)</f>
        <v>0</v>
      </c>
      <c r="E195" s="1393">
        <f t="shared" ref="E195:E198" si="116">SUM(G195+I195+K195+M195+O195+Q195+S195+U195+W195+Y195+AA195+AC195+AE195+AG195+AI195+AK195+AM195)</f>
        <v>0</v>
      </c>
      <c r="F195" s="1359"/>
      <c r="G195" s="1360"/>
      <c r="H195" s="1359"/>
      <c r="I195" s="1360"/>
      <c r="J195" s="1359"/>
      <c r="K195" s="1360"/>
      <c r="L195" s="1359"/>
      <c r="M195" s="1360"/>
      <c r="N195" s="1359"/>
      <c r="O195" s="1360"/>
      <c r="P195" s="1359"/>
      <c r="Q195" s="1360"/>
      <c r="R195" s="1359"/>
      <c r="S195" s="1360"/>
      <c r="T195" s="1359"/>
      <c r="U195" s="1360"/>
      <c r="V195" s="1359"/>
      <c r="W195" s="1360"/>
      <c r="X195" s="1359"/>
      <c r="Y195" s="1360"/>
      <c r="Z195" s="1359"/>
      <c r="AA195" s="1360"/>
      <c r="AB195" s="1359"/>
      <c r="AC195" s="1360"/>
      <c r="AD195" s="1359"/>
      <c r="AE195" s="1360"/>
      <c r="AF195" s="1359"/>
      <c r="AG195" s="1360"/>
      <c r="AH195" s="1359"/>
      <c r="AI195" s="1360"/>
      <c r="AJ195" s="1359"/>
      <c r="AK195" s="1360"/>
      <c r="AL195" s="1359"/>
      <c r="AM195" s="1361"/>
      <c r="AN195" s="1362"/>
      <c r="AO195" s="1360"/>
      <c r="AP195" s="1359"/>
      <c r="AQ195" s="1360"/>
      <c r="AR195" s="1359"/>
      <c r="AS195" s="1360"/>
      <c r="AT195" s="1361"/>
      <c r="AU195" s="704"/>
      <c r="AV195" s="1361"/>
      <c r="AW195" s="704"/>
      <c r="AX195" s="1360"/>
      <c r="AY195" s="56" t="str">
        <f t="shared" ref="AY195:AY241" si="117">CA195&amp;CB195&amp;CC195&amp;CD195&amp;CE195&amp;CF195&amp;CG195&amp;CH195&amp;CI195&amp;CJ195&amp;CK195</f>
        <v/>
      </c>
      <c r="CA195" s="18" t="str">
        <f t="shared" ref="CA195:CA207" si="118">IF(AND(E195&gt;0,AN195=""), "* No olvide digitar la variable Gestantes. Digite Cero si no tiene.",IF(AN195&gt;E195,"  * La variable Gestantes No puede ser mayor al Total Mujeres.",""))</f>
        <v/>
      </c>
      <c r="CB195" s="18" t="str">
        <f t="shared" ref="CB195:CB207" si="119">IF(AND(E195&gt;0,AO195=""), "* No olvide digitar la variable Madre de hijo menor de 5 años. Digite Cero si no tiene.",IF(AO195&gt;E195,"  * La variable Madre de hijo menor de 5 años No puede ser mayor al Total de Mujeres.",""))</f>
        <v/>
      </c>
      <c r="CC195" s="18" t="str">
        <f t="shared" ref="CC195:CC207" si="120">IF(AND(D195&gt;0,OR(AP195="")), "* No olvide digitar la variable Pueblos originarios - Hombres. Digite Cero si no tiene.",IF((AP195)&gt;D195,"  * La variable Pueblos originarios - Hombres No puede ser mayor al Total Hombres.",""))</f>
        <v/>
      </c>
      <c r="CD195" s="18" t="str">
        <f t="shared" ref="CD195:CD207" si="121">IF(AND(E195&gt;0,OR(AQ195="")), "* No olvide digitar la variable Pueblos originarios - Mujeres. Digite Cero si no tiene.",IF((AQ195)&gt;E195,"  * La variable Pueblos originarios - Mujeres No puede ser mayor al Total Mujeres.",""))</f>
        <v/>
      </c>
      <c r="CE195" s="18" t="str">
        <f t="shared" ref="CE195:CE207" si="122">IF(AND($C195&gt;0,AR195=""), "* No olvide digitar la variable Niños, niñas, adolescentes y jóvenes SENAME. Digite Cero si no tiene.",IF(AR195&gt;$C195,"  * La variable Niños, niñas, adolescentes y jóvenes SENAME No puede ser mayor al Total.",""))</f>
        <v/>
      </c>
      <c r="CF195" s="18" t="str">
        <f t="shared" ref="CF195:CF207" si="123">IF(AND(C195&gt;0,AS195=""), "* No olvide digitar la variable Niños, niñas, adolescentes y jóvenes Mejor Niñez. Digite Cero si no tiene.",IF(AS195&gt;C195,"  * La variable Niños, niñas, adolescentes y jóvenes Mejor Niñez No puede ser mayor al Total.",""))</f>
        <v/>
      </c>
      <c r="CG195" s="18" t="str">
        <f>IF(AND(D195&gt;0,OR(AT195="")), "* No olvide digitar la variable Migrantes - Hombres. Digite Cero si no tiene.",IF((AT195)&gt;D195,"  * La variable Migrantes - Hombres No puede ser mayor al Total Hombres.",""))</f>
        <v/>
      </c>
      <c r="CH195" s="18" t="str">
        <f t="shared" ref="CH195:CH207" si="124">IF(AND(E195&gt;0,OR(AU195="")), "* No olvide digitar la variable Migrantes - Mujeres. Digite Cero si no tiene.",IF((AU195)&gt;E195,"  * La variable Migrantes - Mujeres No puede ser mayor al Total Mujeres.",""))</f>
        <v/>
      </c>
      <c r="CI195" s="18" t="str">
        <f>IF(AND(E195&gt;0,OR(AV195="")), "* No olvide digitar la variable Trans Masculino. Digite Cero si no tiene.",IF((AV195)&gt;E195,"  * La variable Trans Masculino No puede ser mayor al Total Mujeres.",""))</f>
        <v/>
      </c>
      <c r="CJ195" s="18" t="str">
        <f>IF(AND(D195&gt;0,OR(AW195="")), "* No olvide digitar la variable Trans Femenino. Digite Cero si no tiene.",IF((AW195)&gt;D195,"  * La variable Trans Femenino No puede ser mayor al Total Hombres.",""))</f>
        <v/>
      </c>
      <c r="CK195" s="18" t="str">
        <f t="shared" ref="CK195:CK207" si="125">IF(AND($C195&gt;0,AX195=""), "* No olvide digitar la variable Adolescentes derivados de Espacios Amigables. Digite Cero si no tiene.",IF(AX195&gt;$C195,"  * La variable Adolescentes derivados de Espacios Amigables No puede ser mayor al Total.",""))</f>
        <v/>
      </c>
      <c r="CO195" s="370">
        <f t="shared" ref="CO195:CO226" si="126">IF(AND(E195&gt;0,AN195=""),1,IF(AN195&gt;E195,1,0))</f>
        <v>0</v>
      </c>
      <c r="CP195" s="370">
        <f t="shared" ref="CP195:CP217" si="127">IF(AND(E195&gt;0,AO195=""),1,IF(AO195&gt;E195,1,0))</f>
        <v>0</v>
      </c>
      <c r="CQ195" s="370">
        <f t="shared" ref="CQ195:CR210" si="128">IF(AND(D195&gt;0,OR(AP195="")),1,IF((AP195)&gt;D195,1,0))</f>
        <v>0</v>
      </c>
      <c r="CR195" s="370">
        <f t="shared" si="128"/>
        <v>0</v>
      </c>
      <c r="CS195" s="370">
        <f t="shared" ref="CS195:CS241" si="129">IF(AND(C195&gt;0,AR195=""),1,IF(AR195&gt;C195,1,0))</f>
        <v>0</v>
      </c>
      <c r="CT195" s="370">
        <f t="shared" ref="CT195:CT241" si="130">IF(AND(C195&gt;0,AS195=""),1,IF(AS195&gt;C195,1,0))</f>
        <v>0</v>
      </c>
      <c r="CU195" s="370">
        <f t="shared" ref="CU195:CV210" si="131">IF(AND(D195&gt;0,OR(AT195="")),1,IF((AT195)&gt;D195,1,0))</f>
        <v>0</v>
      </c>
      <c r="CV195" s="370">
        <f t="shared" si="131"/>
        <v>0</v>
      </c>
      <c r="CW195" s="370">
        <f t="shared" ref="CW195:CW207" si="132">IF(AND(E195&gt;0,OR(AV195="")),1,IF((AV195)&gt;E195,1,0))</f>
        <v>0</v>
      </c>
      <c r="CX195" s="370">
        <f t="shared" ref="CX195:CX207" si="133">IF(AND(D195&gt;0,OR(AW195="")),1,IF((AW195)&gt;D195,1,0))</f>
        <v>0</v>
      </c>
      <c r="CY195" s="370">
        <f t="shared" ref="CY195:CY241" si="134">IF(AND(C195&gt;0,AX195=""),1,IF(AX195&gt;C195,1,0))</f>
        <v>0</v>
      </c>
    </row>
    <row r="196" spans="1:103" s="56" customFormat="1" ht="12" x14ac:dyDescent="0.2">
      <c r="A196" s="3633"/>
      <c r="B196" s="377" t="s">
        <v>218</v>
      </c>
      <c r="C196" s="378">
        <f t="shared" si="114"/>
        <v>0</v>
      </c>
      <c r="D196" s="379">
        <f t="shared" si="115"/>
        <v>0</v>
      </c>
      <c r="E196" s="380">
        <f t="shared" si="116"/>
        <v>0</v>
      </c>
      <c r="F196" s="45"/>
      <c r="G196" s="48"/>
      <c r="H196" s="45"/>
      <c r="I196" s="48"/>
      <c r="J196" s="45"/>
      <c r="K196" s="48"/>
      <c r="L196" s="45"/>
      <c r="M196" s="48"/>
      <c r="N196" s="45"/>
      <c r="O196" s="48"/>
      <c r="P196" s="45"/>
      <c r="Q196" s="48"/>
      <c r="R196" s="45"/>
      <c r="S196" s="48"/>
      <c r="T196" s="45"/>
      <c r="U196" s="48"/>
      <c r="V196" s="45"/>
      <c r="W196" s="48"/>
      <c r="X196" s="45"/>
      <c r="Y196" s="48"/>
      <c r="Z196" s="45"/>
      <c r="AA196" s="48"/>
      <c r="AB196" s="45"/>
      <c r="AC196" s="48"/>
      <c r="AD196" s="45"/>
      <c r="AE196" s="48"/>
      <c r="AF196" s="45"/>
      <c r="AG196" s="48"/>
      <c r="AH196" s="45"/>
      <c r="AI196" s="48"/>
      <c r="AJ196" s="45"/>
      <c r="AK196" s="48"/>
      <c r="AL196" s="45"/>
      <c r="AM196" s="333"/>
      <c r="AN196" s="105"/>
      <c r="AO196" s="48"/>
      <c r="AP196" s="45"/>
      <c r="AQ196" s="48"/>
      <c r="AR196" s="45"/>
      <c r="AS196" s="48"/>
      <c r="AT196" s="333"/>
      <c r="AU196" s="352"/>
      <c r="AV196" s="333"/>
      <c r="AW196" s="352"/>
      <c r="AX196" s="48"/>
      <c r="AY196" s="56" t="str">
        <f t="shared" si="117"/>
        <v/>
      </c>
      <c r="CA196" s="18" t="str">
        <f t="shared" si="118"/>
        <v/>
      </c>
      <c r="CB196" s="18" t="str">
        <f t="shared" si="119"/>
        <v/>
      </c>
      <c r="CC196" s="18" t="str">
        <f t="shared" si="120"/>
        <v/>
      </c>
      <c r="CD196" s="18" t="str">
        <f t="shared" si="121"/>
        <v/>
      </c>
      <c r="CE196" s="18" t="str">
        <f t="shared" si="122"/>
        <v/>
      </c>
      <c r="CF196" s="18" t="str">
        <f t="shared" si="123"/>
        <v/>
      </c>
      <c r="CG196" s="18" t="str">
        <f t="shared" ref="CG196:CG241" si="135">IF(AND(D196&gt;0,OR(AT196="")), "* No olvide digitar la variable Migrantes - Hombres. Digite Cero si no tiene.",IF((AT196)&gt;D196,"  * La variable Migrantes - Hombres No puede ser mayor al Total Hombres.",""))</f>
        <v/>
      </c>
      <c r="CH196" s="18" t="str">
        <f t="shared" si="124"/>
        <v/>
      </c>
      <c r="CI196" s="18" t="str">
        <f t="shared" ref="CI196:CI241" si="136">IF(AND(E196&gt;0,OR(AV196="")), "* No olvide digitar la variable Trans Masculino. Digite Cero si no tiene.",IF((AV196)&gt;E196,"  * La variable Trans Masculino No puede ser mayor al Total Mujeres.",""))</f>
        <v/>
      </c>
      <c r="CJ196" s="18" t="str">
        <f t="shared" ref="CJ196:CJ207" si="137">IF(AND(D196&gt;0,OR(AW196="")), "* No olvide digitar la variable Trans Femenino. Digite Cero si no tiene.",IF((AW196)&gt;D196,"  * La variable Trans Femenino No puede ser mayor al Total Hombres.",""))</f>
        <v/>
      </c>
      <c r="CK196" s="18" t="str">
        <f t="shared" si="125"/>
        <v/>
      </c>
      <c r="CO196" s="370">
        <f t="shared" si="126"/>
        <v>0</v>
      </c>
      <c r="CP196" s="370">
        <f t="shared" si="127"/>
        <v>0</v>
      </c>
      <c r="CQ196" s="370">
        <f t="shared" si="128"/>
        <v>0</v>
      </c>
      <c r="CR196" s="370">
        <f t="shared" si="128"/>
        <v>0</v>
      </c>
      <c r="CS196" s="370">
        <f t="shared" si="129"/>
        <v>0</v>
      </c>
      <c r="CT196" s="370">
        <f t="shared" si="130"/>
        <v>0</v>
      </c>
      <c r="CU196" s="370">
        <f t="shared" si="131"/>
        <v>0</v>
      </c>
      <c r="CV196" s="370">
        <f t="shared" si="131"/>
        <v>0</v>
      </c>
      <c r="CW196" s="370">
        <f t="shared" si="132"/>
        <v>0</v>
      </c>
      <c r="CX196" s="370">
        <f t="shared" si="133"/>
        <v>0</v>
      </c>
      <c r="CY196" s="370">
        <f t="shared" si="134"/>
        <v>0</v>
      </c>
    </row>
    <row r="197" spans="1:103" s="56" customFormat="1" ht="12" x14ac:dyDescent="0.2">
      <c r="A197" s="3698" t="s">
        <v>219</v>
      </c>
      <c r="B197" s="1393" t="s">
        <v>217</v>
      </c>
      <c r="C197" s="1394">
        <f t="shared" si="114"/>
        <v>0</v>
      </c>
      <c r="D197" s="703">
        <f t="shared" si="115"/>
        <v>0</v>
      </c>
      <c r="E197" s="1393">
        <f t="shared" si="116"/>
        <v>0</v>
      </c>
      <c r="F197" s="1359"/>
      <c r="G197" s="1360"/>
      <c r="H197" s="1359"/>
      <c r="I197" s="1360"/>
      <c r="J197" s="1359"/>
      <c r="K197" s="1360"/>
      <c r="L197" s="1359"/>
      <c r="M197" s="1360"/>
      <c r="N197" s="1359"/>
      <c r="O197" s="1360"/>
      <c r="P197" s="1359"/>
      <c r="Q197" s="1360"/>
      <c r="R197" s="1359"/>
      <c r="S197" s="1360"/>
      <c r="T197" s="1359"/>
      <c r="U197" s="1360"/>
      <c r="V197" s="1359"/>
      <c r="W197" s="1360"/>
      <c r="X197" s="1359"/>
      <c r="Y197" s="1360"/>
      <c r="Z197" s="1359"/>
      <c r="AA197" s="1360"/>
      <c r="AB197" s="1359"/>
      <c r="AC197" s="1360"/>
      <c r="AD197" s="1359"/>
      <c r="AE197" s="1360"/>
      <c r="AF197" s="1359"/>
      <c r="AG197" s="1360"/>
      <c r="AH197" s="1359"/>
      <c r="AI197" s="1360"/>
      <c r="AJ197" s="1359"/>
      <c r="AK197" s="1360"/>
      <c r="AL197" s="1359"/>
      <c r="AM197" s="1361"/>
      <c r="AN197" s="1362"/>
      <c r="AO197" s="1360"/>
      <c r="AP197" s="1359"/>
      <c r="AQ197" s="1360"/>
      <c r="AR197" s="1359"/>
      <c r="AS197" s="1360"/>
      <c r="AT197" s="1361"/>
      <c r="AU197" s="704"/>
      <c r="AV197" s="1361"/>
      <c r="AW197" s="704"/>
      <c r="AX197" s="1360"/>
      <c r="AY197" s="56" t="str">
        <f t="shared" si="117"/>
        <v/>
      </c>
      <c r="CA197" s="18" t="str">
        <f t="shared" si="118"/>
        <v/>
      </c>
      <c r="CB197" s="18" t="str">
        <f t="shared" si="119"/>
        <v/>
      </c>
      <c r="CC197" s="18" t="str">
        <f t="shared" si="120"/>
        <v/>
      </c>
      <c r="CD197" s="18" t="str">
        <f t="shared" si="121"/>
        <v/>
      </c>
      <c r="CE197" s="18" t="str">
        <f t="shared" si="122"/>
        <v/>
      </c>
      <c r="CF197" s="18" t="str">
        <f t="shared" si="123"/>
        <v/>
      </c>
      <c r="CG197" s="18" t="str">
        <f t="shared" si="135"/>
        <v/>
      </c>
      <c r="CH197" s="18" t="str">
        <f t="shared" si="124"/>
        <v/>
      </c>
      <c r="CI197" s="18" t="str">
        <f t="shared" si="136"/>
        <v/>
      </c>
      <c r="CJ197" s="18" t="str">
        <f t="shared" si="137"/>
        <v/>
      </c>
      <c r="CK197" s="18" t="str">
        <f t="shared" si="125"/>
        <v/>
      </c>
      <c r="CO197" s="370">
        <f t="shared" si="126"/>
        <v>0</v>
      </c>
      <c r="CP197" s="370">
        <f t="shared" si="127"/>
        <v>0</v>
      </c>
      <c r="CQ197" s="370">
        <f t="shared" si="128"/>
        <v>0</v>
      </c>
      <c r="CR197" s="370">
        <f t="shared" si="128"/>
        <v>0</v>
      </c>
      <c r="CS197" s="370">
        <f t="shared" si="129"/>
        <v>0</v>
      </c>
      <c r="CT197" s="370">
        <f t="shared" si="130"/>
        <v>0</v>
      </c>
      <c r="CU197" s="370">
        <f t="shared" si="131"/>
        <v>0</v>
      </c>
      <c r="CV197" s="370">
        <f t="shared" si="131"/>
        <v>0</v>
      </c>
      <c r="CW197" s="370">
        <f t="shared" si="132"/>
        <v>0</v>
      </c>
      <c r="CX197" s="370">
        <f t="shared" si="133"/>
        <v>0</v>
      </c>
      <c r="CY197" s="370">
        <f t="shared" si="134"/>
        <v>0</v>
      </c>
    </row>
    <row r="198" spans="1:103" s="56" customFormat="1" ht="12" x14ac:dyDescent="0.2">
      <c r="A198" s="3633"/>
      <c r="B198" s="377" t="s">
        <v>218</v>
      </c>
      <c r="C198" s="378">
        <f t="shared" si="114"/>
        <v>0</v>
      </c>
      <c r="D198" s="379">
        <f t="shared" si="115"/>
        <v>0</v>
      </c>
      <c r="E198" s="380">
        <f t="shared" si="116"/>
        <v>0</v>
      </c>
      <c r="F198" s="45"/>
      <c r="G198" s="48"/>
      <c r="H198" s="45"/>
      <c r="I198" s="48"/>
      <c r="J198" s="45"/>
      <c r="K198" s="48"/>
      <c r="L198" s="45"/>
      <c r="M198" s="48"/>
      <c r="N198" s="45"/>
      <c r="O198" s="48"/>
      <c r="P198" s="45"/>
      <c r="Q198" s="48"/>
      <c r="R198" s="45"/>
      <c r="S198" s="48"/>
      <c r="T198" s="45"/>
      <c r="U198" s="48"/>
      <c r="V198" s="45"/>
      <c r="W198" s="48"/>
      <c r="X198" s="45"/>
      <c r="Y198" s="48"/>
      <c r="Z198" s="45"/>
      <c r="AA198" s="48"/>
      <c r="AB198" s="45"/>
      <c r="AC198" s="48"/>
      <c r="AD198" s="45"/>
      <c r="AE198" s="48"/>
      <c r="AF198" s="45"/>
      <c r="AG198" s="48"/>
      <c r="AH198" s="45"/>
      <c r="AI198" s="48"/>
      <c r="AJ198" s="45"/>
      <c r="AK198" s="48"/>
      <c r="AL198" s="45"/>
      <c r="AM198" s="333"/>
      <c r="AN198" s="105"/>
      <c r="AO198" s="48"/>
      <c r="AP198" s="45"/>
      <c r="AQ198" s="48"/>
      <c r="AR198" s="45"/>
      <c r="AS198" s="48"/>
      <c r="AT198" s="333"/>
      <c r="AU198" s="352"/>
      <c r="AV198" s="333"/>
      <c r="AW198" s="352"/>
      <c r="AX198" s="48"/>
      <c r="AY198" s="56" t="str">
        <f t="shared" si="117"/>
        <v/>
      </c>
      <c r="CA198" s="18" t="str">
        <f t="shared" si="118"/>
        <v/>
      </c>
      <c r="CB198" s="18" t="str">
        <f t="shared" si="119"/>
        <v/>
      </c>
      <c r="CC198" s="18" t="str">
        <f t="shared" si="120"/>
        <v/>
      </c>
      <c r="CD198" s="18" t="str">
        <f t="shared" si="121"/>
        <v/>
      </c>
      <c r="CE198" s="18" t="str">
        <f t="shared" si="122"/>
        <v/>
      </c>
      <c r="CF198" s="18" t="str">
        <f t="shared" si="123"/>
        <v/>
      </c>
      <c r="CG198" s="18" t="str">
        <f t="shared" si="135"/>
        <v/>
      </c>
      <c r="CH198" s="18" t="str">
        <f t="shared" si="124"/>
        <v/>
      </c>
      <c r="CI198" s="18" t="str">
        <f t="shared" si="136"/>
        <v/>
      </c>
      <c r="CJ198" s="18" t="str">
        <f t="shared" si="137"/>
        <v/>
      </c>
      <c r="CK198" s="18" t="str">
        <f t="shared" si="125"/>
        <v/>
      </c>
      <c r="CO198" s="370">
        <f t="shared" si="126"/>
        <v>0</v>
      </c>
      <c r="CP198" s="370">
        <f t="shared" si="127"/>
        <v>0</v>
      </c>
      <c r="CQ198" s="370">
        <f t="shared" si="128"/>
        <v>0</v>
      </c>
      <c r="CR198" s="370">
        <f t="shared" si="128"/>
        <v>0</v>
      </c>
      <c r="CS198" s="370">
        <f t="shared" si="129"/>
        <v>0</v>
      </c>
      <c r="CT198" s="370">
        <f t="shared" si="130"/>
        <v>0</v>
      </c>
      <c r="CU198" s="370">
        <f t="shared" si="131"/>
        <v>0</v>
      </c>
      <c r="CV198" s="370">
        <f t="shared" si="131"/>
        <v>0</v>
      </c>
      <c r="CW198" s="370">
        <f t="shared" si="132"/>
        <v>0</v>
      </c>
      <c r="CX198" s="370">
        <f t="shared" si="133"/>
        <v>0</v>
      </c>
      <c r="CY198" s="370">
        <f t="shared" si="134"/>
        <v>0</v>
      </c>
    </row>
    <row r="199" spans="1:103" x14ac:dyDescent="0.25">
      <c r="A199" s="3698" t="s">
        <v>220</v>
      </c>
      <c r="B199" s="1393" t="s">
        <v>217</v>
      </c>
      <c r="C199" s="1394">
        <f>SUM(D199+E199)</f>
        <v>0</v>
      </c>
      <c r="D199" s="703">
        <f t="shared" ref="D199:E207" si="138">SUM(F199+H199+J199+L199+N199+P199+R199+T199+V199+X199+Z199+AB199+AD199+AF199+AH199+AJ199+AL199)</f>
        <v>0</v>
      </c>
      <c r="E199" s="1393">
        <f t="shared" si="138"/>
        <v>0</v>
      </c>
      <c r="F199" s="1359"/>
      <c r="G199" s="1360"/>
      <c r="H199" s="1359"/>
      <c r="I199" s="1360"/>
      <c r="J199" s="1359"/>
      <c r="K199" s="1360"/>
      <c r="L199" s="1359"/>
      <c r="M199" s="1360"/>
      <c r="N199" s="1359"/>
      <c r="O199" s="1360"/>
      <c r="P199" s="1359"/>
      <c r="Q199" s="1360"/>
      <c r="R199" s="1359"/>
      <c r="S199" s="1360"/>
      <c r="T199" s="1359"/>
      <c r="U199" s="1360"/>
      <c r="V199" s="1359"/>
      <c r="W199" s="1360"/>
      <c r="X199" s="1359"/>
      <c r="Y199" s="1360"/>
      <c r="Z199" s="1359"/>
      <c r="AA199" s="1360"/>
      <c r="AB199" s="1359"/>
      <c r="AC199" s="1360"/>
      <c r="AD199" s="1359"/>
      <c r="AE199" s="1360"/>
      <c r="AF199" s="1359"/>
      <c r="AG199" s="1360"/>
      <c r="AH199" s="1359"/>
      <c r="AI199" s="1360"/>
      <c r="AJ199" s="1359"/>
      <c r="AK199" s="1360"/>
      <c r="AL199" s="1359"/>
      <c r="AM199" s="1361"/>
      <c r="AN199" s="1362"/>
      <c r="AO199" s="1360"/>
      <c r="AP199" s="1359"/>
      <c r="AQ199" s="1360"/>
      <c r="AR199" s="1359"/>
      <c r="AS199" s="1360"/>
      <c r="AT199" s="1361"/>
      <c r="AU199" s="704"/>
      <c r="AV199" s="1361"/>
      <c r="AW199" s="704"/>
      <c r="AX199" s="1360"/>
      <c r="AY199" s="56" t="str">
        <f t="shared" si="117"/>
        <v/>
      </c>
      <c r="CA199" s="18" t="str">
        <f t="shared" si="118"/>
        <v/>
      </c>
      <c r="CB199" s="18" t="str">
        <f t="shared" si="119"/>
        <v/>
      </c>
      <c r="CC199" s="18" t="str">
        <f t="shared" si="120"/>
        <v/>
      </c>
      <c r="CD199" s="18" t="str">
        <f t="shared" si="121"/>
        <v/>
      </c>
      <c r="CE199" s="18" t="str">
        <f t="shared" si="122"/>
        <v/>
      </c>
      <c r="CF199" s="18" t="str">
        <f t="shared" si="123"/>
        <v/>
      </c>
      <c r="CG199" s="18" t="str">
        <f t="shared" si="135"/>
        <v/>
      </c>
      <c r="CH199" s="18" t="str">
        <f t="shared" si="124"/>
        <v/>
      </c>
      <c r="CI199" s="18" t="str">
        <f t="shared" si="136"/>
        <v/>
      </c>
      <c r="CJ199" s="18" t="str">
        <f t="shared" si="137"/>
        <v/>
      </c>
      <c r="CK199" s="18" t="str">
        <f t="shared" si="125"/>
        <v/>
      </c>
      <c r="CL199" s="56"/>
      <c r="CM199" s="56"/>
      <c r="CN199" s="56"/>
      <c r="CO199" s="370">
        <f t="shared" si="126"/>
        <v>0</v>
      </c>
      <c r="CP199" s="370">
        <f t="shared" si="127"/>
        <v>0</v>
      </c>
      <c r="CQ199" s="370">
        <f t="shared" si="128"/>
        <v>0</v>
      </c>
      <c r="CR199" s="370">
        <f t="shared" si="128"/>
        <v>0</v>
      </c>
      <c r="CS199" s="370">
        <f t="shared" si="129"/>
        <v>0</v>
      </c>
      <c r="CT199" s="370">
        <f t="shared" si="130"/>
        <v>0</v>
      </c>
      <c r="CU199" s="370">
        <f t="shared" si="131"/>
        <v>0</v>
      </c>
      <c r="CV199" s="370">
        <f t="shared" si="131"/>
        <v>0</v>
      </c>
      <c r="CW199" s="370">
        <f t="shared" si="132"/>
        <v>0</v>
      </c>
      <c r="CX199" s="370">
        <f t="shared" si="133"/>
        <v>0</v>
      </c>
      <c r="CY199" s="370">
        <f t="shared" si="134"/>
        <v>0</v>
      </c>
    </row>
    <row r="200" spans="1:103" x14ac:dyDescent="0.25">
      <c r="A200" s="3633"/>
      <c r="B200" s="377" t="s">
        <v>218</v>
      </c>
      <c r="C200" s="381">
        <f>SUM(D200+E200)</f>
        <v>0</v>
      </c>
      <c r="D200" s="382">
        <f t="shared" si="138"/>
        <v>0</v>
      </c>
      <c r="E200" s="666">
        <f t="shared" si="138"/>
        <v>0</v>
      </c>
      <c r="F200" s="91"/>
      <c r="G200" s="668"/>
      <c r="H200" s="91"/>
      <c r="I200" s="668"/>
      <c r="J200" s="91"/>
      <c r="K200" s="668"/>
      <c r="L200" s="91"/>
      <c r="M200" s="668"/>
      <c r="N200" s="91"/>
      <c r="O200" s="668"/>
      <c r="P200" s="91"/>
      <c r="Q200" s="668"/>
      <c r="R200" s="91"/>
      <c r="S200" s="668"/>
      <c r="T200" s="91"/>
      <c r="U200" s="668"/>
      <c r="V200" s="91"/>
      <c r="W200" s="668"/>
      <c r="X200" s="91"/>
      <c r="Y200" s="668"/>
      <c r="Z200" s="91"/>
      <c r="AA200" s="668"/>
      <c r="AB200" s="91"/>
      <c r="AC200" s="668"/>
      <c r="AD200" s="91"/>
      <c r="AE200" s="668"/>
      <c r="AF200" s="91"/>
      <c r="AG200" s="668"/>
      <c r="AH200" s="91"/>
      <c r="AI200" s="668"/>
      <c r="AJ200" s="91"/>
      <c r="AK200" s="668"/>
      <c r="AL200" s="91"/>
      <c r="AM200" s="669"/>
      <c r="AN200" s="95"/>
      <c r="AO200" s="668"/>
      <c r="AP200" s="91"/>
      <c r="AQ200" s="668"/>
      <c r="AR200" s="91"/>
      <c r="AS200" s="668"/>
      <c r="AT200" s="669"/>
      <c r="AU200" s="385"/>
      <c r="AV200" s="669"/>
      <c r="AW200" s="385"/>
      <c r="AX200" s="668"/>
      <c r="AY200" s="56" t="str">
        <f t="shared" si="117"/>
        <v/>
      </c>
      <c r="CA200" s="18" t="str">
        <f t="shared" si="118"/>
        <v/>
      </c>
      <c r="CB200" s="18" t="str">
        <f t="shared" si="119"/>
        <v/>
      </c>
      <c r="CC200" s="18" t="str">
        <f t="shared" si="120"/>
        <v/>
      </c>
      <c r="CD200" s="18" t="str">
        <f t="shared" si="121"/>
        <v/>
      </c>
      <c r="CE200" s="18" t="str">
        <f t="shared" si="122"/>
        <v/>
      </c>
      <c r="CF200" s="18" t="str">
        <f t="shared" si="123"/>
        <v/>
      </c>
      <c r="CG200" s="18" t="str">
        <f t="shared" si="135"/>
        <v/>
      </c>
      <c r="CH200" s="18" t="str">
        <f t="shared" si="124"/>
        <v/>
      </c>
      <c r="CI200" s="18" t="str">
        <f t="shared" si="136"/>
        <v/>
      </c>
      <c r="CJ200" s="18" t="str">
        <f t="shared" si="137"/>
        <v/>
      </c>
      <c r="CK200" s="18" t="str">
        <f t="shared" si="125"/>
        <v/>
      </c>
      <c r="CL200" s="56"/>
      <c r="CM200" s="56"/>
      <c r="CN200" s="56"/>
      <c r="CO200" s="370">
        <f t="shared" si="126"/>
        <v>0</v>
      </c>
      <c r="CP200" s="370">
        <f t="shared" si="127"/>
        <v>0</v>
      </c>
      <c r="CQ200" s="370">
        <f t="shared" si="128"/>
        <v>0</v>
      </c>
      <c r="CR200" s="370">
        <f t="shared" si="128"/>
        <v>0</v>
      </c>
      <c r="CS200" s="370">
        <f t="shared" si="129"/>
        <v>0</v>
      </c>
      <c r="CT200" s="370">
        <f t="shared" si="130"/>
        <v>0</v>
      </c>
      <c r="CU200" s="370">
        <f t="shared" si="131"/>
        <v>0</v>
      </c>
      <c r="CV200" s="370">
        <f t="shared" si="131"/>
        <v>0</v>
      </c>
      <c r="CW200" s="370">
        <f t="shared" si="132"/>
        <v>0</v>
      </c>
      <c r="CX200" s="370">
        <f t="shared" si="133"/>
        <v>0</v>
      </c>
      <c r="CY200" s="370">
        <f t="shared" si="134"/>
        <v>0</v>
      </c>
    </row>
    <row r="201" spans="1:103" x14ac:dyDescent="0.25">
      <c r="A201" s="3709" t="s">
        <v>221</v>
      </c>
      <c r="B201" s="3710"/>
      <c r="C201" s="1381">
        <f t="shared" ref="C201:C241" si="139">SUM(D201+E201)</f>
        <v>0</v>
      </c>
      <c r="D201" s="1382">
        <f t="shared" si="138"/>
        <v>0</v>
      </c>
      <c r="E201" s="1395">
        <f t="shared" si="138"/>
        <v>0</v>
      </c>
      <c r="F201" s="1383"/>
      <c r="G201" s="1385"/>
      <c r="H201" s="1383"/>
      <c r="I201" s="1385"/>
      <c r="J201" s="1383"/>
      <c r="K201" s="1385"/>
      <c r="L201" s="1383"/>
      <c r="M201" s="1385"/>
      <c r="N201" s="1383"/>
      <c r="O201" s="1385"/>
      <c r="P201" s="1383"/>
      <c r="Q201" s="1385"/>
      <c r="R201" s="1383"/>
      <c r="S201" s="1385"/>
      <c r="T201" s="1383"/>
      <c r="U201" s="1385"/>
      <c r="V201" s="1383"/>
      <c r="W201" s="1385"/>
      <c r="X201" s="1383"/>
      <c r="Y201" s="1385"/>
      <c r="Z201" s="1383"/>
      <c r="AA201" s="1385"/>
      <c r="AB201" s="1383"/>
      <c r="AC201" s="1385"/>
      <c r="AD201" s="1383"/>
      <c r="AE201" s="1385"/>
      <c r="AF201" s="1383"/>
      <c r="AG201" s="1385"/>
      <c r="AH201" s="1383"/>
      <c r="AI201" s="1385"/>
      <c r="AJ201" s="1383"/>
      <c r="AK201" s="1385"/>
      <c r="AL201" s="1383"/>
      <c r="AM201" s="1386"/>
      <c r="AN201" s="1384"/>
      <c r="AO201" s="1385"/>
      <c r="AP201" s="1383"/>
      <c r="AQ201" s="1385"/>
      <c r="AR201" s="1383"/>
      <c r="AS201" s="1385"/>
      <c r="AT201" s="1386"/>
      <c r="AU201" s="1387"/>
      <c r="AV201" s="1386"/>
      <c r="AW201" s="1387"/>
      <c r="AX201" s="1385"/>
      <c r="AY201" s="56" t="str">
        <f t="shared" si="117"/>
        <v/>
      </c>
      <c r="CA201" s="18" t="str">
        <f t="shared" si="118"/>
        <v/>
      </c>
      <c r="CB201" s="18" t="str">
        <f t="shared" si="119"/>
        <v/>
      </c>
      <c r="CC201" s="18" t="str">
        <f t="shared" si="120"/>
        <v/>
      </c>
      <c r="CD201" s="18" t="str">
        <f t="shared" si="121"/>
        <v/>
      </c>
      <c r="CE201" s="18" t="str">
        <f t="shared" si="122"/>
        <v/>
      </c>
      <c r="CF201" s="18" t="str">
        <f t="shared" si="123"/>
        <v/>
      </c>
      <c r="CG201" s="18" t="str">
        <f t="shared" si="135"/>
        <v/>
      </c>
      <c r="CH201" s="18" t="str">
        <f t="shared" si="124"/>
        <v/>
      </c>
      <c r="CI201" s="18" t="str">
        <f t="shared" si="136"/>
        <v/>
      </c>
      <c r="CJ201" s="18" t="str">
        <f t="shared" si="137"/>
        <v/>
      </c>
      <c r="CK201" s="18" t="str">
        <f t="shared" si="125"/>
        <v/>
      </c>
      <c r="CL201" s="56"/>
      <c r="CM201" s="56"/>
      <c r="CN201" s="56"/>
      <c r="CO201" s="370">
        <f t="shared" si="126"/>
        <v>0</v>
      </c>
      <c r="CP201" s="370">
        <f t="shared" si="127"/>
        <v>0</v>
      </c>
      <c r="CQ201" s="370">
        <f t="shared" si="128"/>
        <v>0</v>
      </c>
      <c r="CR201" s="370">
        <f t="shared" si="128"/>
        <v>0</v>
      </c>
      <c r="CS201" s="370">
        <f t="shared" si="129"/>
        <v>0</v>
      </c>
      <c r="CT201" s="370">
        <f t="shared" si="130"/>
        <v>0</v>
      </c>
      <c r="CU201" s="370">
        <f t="shared" si="131"/>
        <v>0</v>
      </c>
      <c r="CV201" s="370">
        <f t="shared" si="131"/>
        <v>0</v>
      </c>
      <c r="CW201" s="370">
        <f t="shared" si="132"/>
        <v>0</v>
      </c>
      <c r="CX201" s="370">
        <f t="shared" si="133"/>
        <v>0</v>
      </c>
      <c r="CY201" s="370">
        <f t="shared" si="134"/>
        <v>0</v>
      </c>
    </row>
    <row r="202" spans="1:103" x14ac:dyDescent="0.25">
      <c r="A202" s="3698" t="s">
        <v>222</v>
      </c>
      <c r="B202" s="1393" t="s">
        <v>223</v>
      </c>
      <c r="C202" s="1394">
        <f t="shared" si="139"/>
        <v>0</v>
      </c>
      <c r="D202" s="703">
        <f>SUM(H202+J202+L202+N202+P202+R202+T202+V202+X202+Z202+AB202+AD202+AF202+AH202+AJ202+AL202)</f>
        <v>0</v>
      </c>
      <c r="E202" s="1393">
        <f>SUM(I202+K202+M202+O202+Q202+S202+U202+W202+Y202+AA202+AC202+AE202+AG202+AI202+AK202+AM202)</f>
        <v>0</v>
      </c>
      <c r="F202" s="1396"/>
      <c r="G202" s="1397"/>
      <c r="H202" s="1359"/>
      <c r="I202" s="1360"/>
      <c r="J202" s="1359"/>
      <c r="K202" s="1360"/>
      <c r="L202" s="1359"/>
      <c r="M202" s="1360"/>
      <c r="N202" s="1359"/>
      <c r="O202" s="1360"/>
      <c r="P202" s="1359"/>
      <c r="Q202" s="1360"/>
      <c r="R202" s="1359"/>
      <c r="S202" s="1360"/>
      <c r="T202" s="1359"/>
      <c r="U202" s="1360"/>
      <c r="V202" s="1359"/>
      <c r="W202" s="1360"/>
      <c r="X202" s="1359"/>
      <c r="Y202" s="1360"/>
      <c r="Z202" s="1359"/>
      <c r="AA202" s="1360"/>
      <c r="AB202" s="1359"/>
      <c r="AC202" s="1360"/>
      <c r="AD202" s="1359"/>
      <c r="AE202" s="1360"/>
      <c r="AF202" s="1359"/>
      <c r="AG202" s="1360"/>
      <c r="AH202" s="1359"/>
      <c r="AI202" s="1360"/>
      <c r="AJ202" s="1359"/>
      <c r="AK202" s="1360"/>
      <c r="AL202" s="1359"/>
      <c r="AM202" s="1361"/>
      <c r="AN202" s="1362"/>
      <c r="AO202" s="1360"/>
      <c r="AP202" s="1359"/>
      <c r="AQ202" s="1360"/>
      <c r="AR202" s="1359"/>
      <c r="AS202" s="1360"/>
      <c r="AT202" s="1361"/>
      <c r="AU202" s="704"/>
      <c r="AV202" s="1361"/>
      <c r="AW202" s="704"/>
      <c r="AX202" s="1360"/>
      <c r="AY202" s="56" t="str">
        <f t="shared" si="117"/>
        <v/>
      </c>
      <c r="CA202" s="18" t="str">
        <f t="shared" si="118"/>
        <v/>
      </c>
      <c r="CB202" s="18" t="str">
        <f t="shared" si="119"/>
        <v/>
      </c>
      <c r="CC202" s="18" t="str">
        <f t="shared" si="120"/>
        <v/>
      </c>
      <c r="CD202" s="18" t="str">
        <f t="shared" si="121"/>
        <v/>
      </c>
      <c r="CE202" s="18" t="str">
        <f t="shared" si="122"/>
        <v/>
      </c>
      <c r="CF202" s="18" t="str">
        <f t="shared" si="123"/>
        <v/>
      </c>
      <c r="CG202" s="18" t="str">
        <f t="shared" si="135"/>
        <v/>
      </c>
      <c r="CH202" s="18" t="str">
        <f t="shared" si="124"/>
        <v/>
      </c>
      <c r="CI202" s="18" t="str">
        <f t="shared" si="136"/>
        <v/>
      </c>
      <c r="CJ202" s="18" t="str">
        <f t="shared" si="137"/>
        <v/>
      </c>
      <c r="CK202" s="18" t="str">
        <f t="shared" si="125"/>
        <v/>
      </c>
      <c r="CL202" s="56"/>
      <c r="CM202" s="56"/>
      <c r="CN202" s="56"/>
      <c r="CO202" s="370">
        <f t="shared" si="126"/>
        <v>0</v>
      </c>
      <c r="CP202" s="370">
        <f t="shared" si="127"/>
        <v>0</v>
      </c>
      <c r="CQ202" s="370">
        <f t="shared" si="128"/>
        <v>0</v>
      </c>
      <c r="CR202" s="370">
        <f t="shared" si="128"/>
        <v>0</v>
      </c>
      <c r="CS202" s="370">
        <f t="shared" si="129"/>
        <v>0</v>
      </c>
      <c r="CT202" s="370">
        <f t="shared" si="130"/>
        <v>0</v>
      </c>
      <c r="CU202" s="370">
        <f t="shared" si="131"/>
        <v>0</v>
      </c>
      <c r="CV202" s="370">
        <f t="shared" si="131"/>
        <v>0</v>
      </c>
      <c r="CW202" s="370">
        <f t="shared" si="132"/>
        <v>0</v>
      </c>
      <c r="CX202" s="370">
        <f t="shared" si="133"/>
        <v>0</v>
      </c>
      <c r="CY202" s="370">
        <f t="shared" si="134"/>
        <v>0</v>
      </c>
    </row>
    <row r="203" spans="1:103" x14ac:dyDescent="0.25">
      <c r="A203" s="3633"/>
      <c r="B203" s="377" t="s">
        <v>224</v>
      </c>
      <c r="C203" s="902">
        <f t="shared" si="139"/>
        <v>0</v>
      </c>
      <c r="D203" s="388">
        <f>SUM(H203+J203+L203+N203+P203+R203+T203+V203+X203+Z203+AB203+AD203+AF203+AH203+AJ203+AL203)</f>
        <v>0</v>
      </c>
      <c r="E203" s="369">
        <f>SUM(I203+K203+M203+O203+Q203+S203+U203+W203+Y203+AA203+AC203+AE203+AG203+AI203+AK203+AM203)</f>
        <v>0</v>
      </c>
      <c r="F203" s="903"/>
      <c r="G203" s="389"/>
      <c r="H203" s="770"/>
      <c r="I203" s="85"/>
      <c r="J203" s="770"/>
      <c r="K203" s="85"/>
      <c r="L203" s="91"/>
      <c r="M203" s="668"/>
      <c r="N203" s="770"/>
      <c r="O203" s="85"/>
      <c r="P203" s="770"/>
      <c r="Q203" s="85"/>
      <c r="R203" s="770"/>
      <c r="S203" s="85"/>
      <c r="T203" s="770"/>
      <c r="U203" s="85"/>
      <c r="V203" s="770"/>
      <c r="W203" s="85"/>
      <c r="X203" s="770"/>
      <c r="Y203" s="85"/>
      <c r="Z203" s="770"/>
      <c r="AA203" s="85"/>
      <c r="AB203" s="770"/>
      <c r="AC203" s="85"/>
      <c r="AD203" s="770"/>
      <c r="AE203" s="85"/>
      <c r="AF203" s="770"/>
      <c r="AG203" s="85"/>
      <c r="AH203" s="770"/>
      <c r="AI203" s="85"/>
      <c r="AJ203" s="770"/>
      <c r="AK203" s="85"/>
      <c r="AL203" s="770"/>
      <c r="AM203" s="353"/>
      <c r="AN203" s="95"/>
      <c r="AO203" s="668"/>
      <c r="AP203" s="91"/>
      <c r="AQ203" s="668"/>
      <c r="AR203" s="91"/>
      <c r="AS203" s="668"/>
      <c r="AT203" s="669"/>
      <c r="AU203" s="385"/>
      <c r="AV203" s="669"/>
      <c r="AW203" s="385"/>
      <c r="AX203" s="668"/>
      <c r="AY203" s="56" t="str">
        <f t="shared" si="117"/>
        <v/>
      </c>
      <c r="CA203" s="18" t="str">
        <f t="shared" si="118"/>
        <v/>
      </c>
      <c r="CB203" s="18" t="str">
        <f t="shared" si="119"/>
        <v/>
      </c>
      <c r="CC203" s="18" t="str">
        <f t="shared" si="120"/>
        <v/>
      </c>
      <c r="CD203" s="18" t="str">
        <f t="shared" si="121"/>
        <v/>
      </c>
      <c r="CE203" s="18" t="str">
        <f t="shared" si="122"/>
        <v/>
      </c>
      <c r="CF203" s="18" t="str">
        <f t="shared" si="123"/>
        <v/>
      </c>
      <c r="CG203" s="18" t="str">
        <f t="shared" si="135"/>
        <v/>
      </c>
      <c r="CH203" s="18" t="str">
        <f t="shared" si="124"/>
        <v/>
      </c>
      <c r="CI203" s="18" t="str">
        <f t="shared" si="136"/>
        <v/>
      </c>
      <c r="CJ203" s="18" t="str">
        <f t="shared" si="137"/>
        <v/>
      </c>
      <c r="CK203" s="18" t="str">
        <f t="shared" si="125"/>
        <v/>
      </c>
      <c r="CL203" s="56"/>
      <c r="CM203" s="56"/>
      <c r="CN203" s="56"/>
      <c r="CO203" s="370">
        <f t="shared" si="126"/>
        <v>0</v>
      </c>
      <c r="CP203" s="370">
        <f t="shared" si="127"/>
        <v>0</v>
      </c>
      <c r="CQ203" s="370">
        <f t="shared" si="128"/>
        <v>0</v>
      </c>
      <c r="CR203" s="370">
        <f t="shared" si="128"/>
        <v>0</v>
      </c>
      <c r="CS203" s="370">
        <f t="shared" si="129"/>
        <v>0</v>
      </c>
      <c r="CT203" s="370">
        <f t="shared" si="130"/>
        <v>0</v>
      </c>
      <c r="CU203" s="370">
        <f t="shared" si="131"/>
        <v>0</v>
      </c>
      <c r="CV203" s="370">
        <f t="shared" si="131"/>
        <v>0</v>
      </c>
      <c r="CW203" s="370">
        <f t="shared" si="132"/>
        <v>0</v>
      </c>
      <c r="CX203" s="370">
        <f t="shared" si="133"/>
        <v>0</v>
      </c>
      <c r="CY203" s="370">
        <f t="shared" si="134"/>
        <v>0</v>
      </c>
    </row>
    <row r="204" spans="1:103" s="56" customFormat="1" ht="12" x14ac:dyDescent="0.2">
      <c r="A204" s="1398" t="s">
        <v>225</v>
      </c>
      <c r="B204" s="1399"/>
      <c r="C204" s="1400">
        <f t="shared" si="139"/>
        <v>14</v>
      </c>
      <c r="D204" s="1401">
        <f t="shared" si="138"/>
        <v>3</v>
      </c>
      <c r="E204" s="1402">
        <f t="shared" si="138"/>
        <v>11</v>
      </c>
      <c r="F204" s="1383">
        <v>0</v>
      </c>
      <c r="G204" s="1385">
        <v>0</v>
      </c>
      <c r="H204" s="1383">
        <v>0</v>
      </c>
      <c r="I204" s="1385">
        <v>0</v>
      </c>
      <c r="J204" s="1383">
        <v>0</v>
      </c>
      <c r="K204" s="1385">
        <v>0</v>
      </c>
      <c r="L204" s="1383">
        <v>0</v>
      </c>
      <c r="M204" s="1385">
        <v>0</v>
      </c>
      <c r="N204" s="1383">
        <v>1</v>
      </c>
      <c r="O204" s="1385">
        <v>1</v>
      </c>
      <c r="P204" s="1383">
        <v>0</v>
      </c>
      <c r="Q204" s="1385">
        <v>1</v>
      </c>
      <c r="R204" s="1383">
        <v>0</v>
      </c>
      <c r="S204" s="1385">
        <v>2</v>
      </c>
      <c r="T204" s="1383">
        <v>0</v>
      </c>
      <c r="U204" s="1385">
        <v>0</v>
      </c>
      <c r="V204" s="1383">
        <v>0</v>
      </c>
      <c r="W204" s="1385">
        <v>1</v>
      </c>
      <c r="X204" s="1383">
        <v>0</v>
      </c>
      <c r="Y204" s="1385">
        <v>1</v>
      </c>
      <c r="Z204" s="1383">
        <v>0</v>
      </c>
      <c r="AA204" s="1385">
        <v>2</v>
      </c>
      <c r="AB204" s="1383">
        <v>0</v>
      </c>
      <c r="AC204" s="1385">
        <v>0</v>
      </c>
      <c r="AD204" s="1383">
        <v>0</v>
      </c>
      <c r="AE204" s="1385">
        <v>3</v>
      </c>
      <c r="AF204" s="1383">
        <v>0</v>
      </c>
      <c r="AG204" s="1385">
        <v>0</v>
      </c>
      <c r="AH204" s="1383">
        <v>2</v>
      </c>
      <c r="AI204" s="1385">
        <v>0</v>
      </c>
      <c r="AJ204" s="1383">
        <v>0</v>
      </c>
      <c r="AK204" s="1385">
        <v>0</v>
      </c>
      <c r="AL204" s="1383">
        <v>0</v>
      </c>
      <c r="AM204" s="1386">
        <v>0</v>
      </c>
      <c r="AN204" s="1384">
        <v>0</v>
      </c>
      <c r="AO204" s="1385">
        <v>0</v>
      </c>
      <c r="AP204" s="91">
        <v>0</v>
      </c>
      <c r="AQ204" s="1385">
        <v>0</v>
      </c>
      <c r="AR204" s="1383">
        <v>0</v>
      </c>
      <c r="AS204" s="1385">
        <v>0</v>
      </c>
      <c r="AT204" s="1386">
        <v>0</v>
      </c>
      <c r="AU204" s="1387">
        <v>0</v>
      </c>
      <c r="AV204" s="1386">
        <v>0</v>
      </c>
      <c r="AW204" s="1387">
        <v>0</v>
      </c>
      <c r="AX204" s="1385">
        <v>0</v>
      </c>
      <c r="AY204" s="56" t="str">
        <f t="shared" si="117"/>
        <v/>
      </c>
      <c r="CA204" s="18" t="str">
        <f t="shared" si="118"/>
        <v/>
      </c>
      <c r="CB204" s="18" t="str">
        <f t="shared" si="119"/>
        <v/>
      </c>
      <c r="CC204" s="18" t="str">
        <f t="shared" si="120"/>
        <v/>
      </c>
      <c r="CD204" s="18" t="str">
        <f t="shared" si="121"/>
        <v/>
      </c>
      <c r="CE204" s="18" t="str">
        <f t="shared" si="122"/>
        <v/>
      </c>
      <c r="CF204" s="18" t="str">
        <f t="shared" si="123"/>
        <v/>
      </c>
      <c r="CG204" s="18" t="str">
        <f t="shared" si="135"/>
        <v/>
      </c>
      <c r="CH204" s="18" t="str">
        <f t="shared" si="124"/>
        <v/>
      </c>
      <c r="CI204" s="18" t="str">
        <f t="shared" si="136"/>
        <v/>
      </c>
      <c r="CJ204" s="18" t="str">
        <f t="shared" si="137"/>
        <v/>
      </c>
      <c r="CK204" s="18" t="str">
        <f t="shared" si="125"/>
        <v/>
      </c>
      <c r="CO204" s="370">
        <f t="shared" si="126"/>
        <v>0</v>
      </c>
      <c r="CP204" s="370">
        <f t="shared" si="127"/>
        <v>0</v>
      </c>
      <c r="CQ204" s="370">
        <f t="shared" si="128"/>
        <v>0</v>
      </c>
      <c r="CR204" s="370">
        <f t="shared" si="128"/>
        <v>0</v>
      </c>
      <c r="CS204" s="370">
        <f t="shared" si="129"/>
        <v>0</v>
      </c>
      <c r="CT204" s="370">
        <f t="shared" si="130"/>
        <v>0</v>
      </c>
      <c r="CU204" s="370">
        <f t="shared" si="131"/>
        <v>0</v>
      </c>
      <c r="CV204" s="370">
        <f t="shared" si="131"/>
        <v>0</v>
      </c>
      <c r="CW204" s="370">
        <f t="shared" si="132"/>
        <v>0</v>
      </c>
      <c r="CX204" s="370">
        <f t="shared" si="133"/>
        <v>0</v>
      </c>
      <c r="CY204" s="370">
        <f t="shared" si="134"/>
        <v>0</v>
      </c>
    </row>
    <row r="205" spans="1:103" ht="15" customHeight="1" x14ac:dyDescent="0.25">
      <c r="A205" s="3698" t="s">
        <v>226</v>
      </c>
      <c r="B205" s="380" t="s">
        <v>227</v>
      </c>
      <c r="C205" s="378">
        <f t="shared" si="139"/>
        <v>1</v>
      </c>
      <c r="D205" s="379">
        <f t="shared" si="138"/>
        <v>0</v>
      </c>
      <c r="E205" s="380">
        <f t="shared" si="138"/>
        <v>1</v>
      </c>
      <c r="F205" s="45">
        <v>0</v>
      </c>
      <c r="G205" s="48">
        <v>0</v>
      </c>
      <c r="H205" s="45">
        <v>0</v>
      </c>
      <c r="I205" s="48">
        <v>0</v>
      </c>
      <c r="J205" s="45">
        <v>0</v>
      </c>
      <c r="K205" s="48">
        <v>0</v>
      </c>
      <c r="L205" s="45">
        <v>0</v>
      </c>
      <c r="M205" s="48">
        <v>0</v>
      </c>
      <c r="N205" s="45">
        <v>0</v>
      </c>
      <c r="O205" s="48">
        <v>1</v>
      </c>
      <c r="P205" s="45">
        <v>0</v>
      </c>
      <c r="Q205" s="48">
        <v>0</v>
      </c>
      <c r="R205" s="45">
        <v>0</v>
      </c>
      <c r="S205" s="48">
        <v>0</v>
      </c>
      <c r="T205" s="45">
        <v>0</v>
      </c>
      <c r="U205" s="48">
        <v>0</v>
      </c>
      <c r="V205" s="45">
        <v>0</v>
      </c>
      <c r="W205" s="48">
        <v>0</v>
      </c>
      <c r="X205" s="45">
        <v>0</v>
      </c>
      <c r="Y205" s="48">
        <v>0</v>
      </c>
      <c r="Z205" s="45">
        <v>0</v>
      </c>
      <c r="AA205" s="48">
        <v>0</v>
      </c>
      <c r="AB205" s="45">
        <v>0</v>
      </c>
      <c r="AC205" s="48">
        <v>0</v>
      </c>
      <c r="AD205" s="45">
        <v>0</v>
      </c>
      <c r="AE205" s="48">
        <v>0</v>
      </c>
      <c r="AF205" s="45">
        <v>0</v>
      </c>
      <c r="AG205" s="48">
        <v>0</v>
      </c>
      <c r="AH205" s="45">
        <v>0</v>
      </c>
      <c r="AI205" s="48">
        <v>0</v>
      </c>
      <c r="AJ205" s="45">
        <v>0</v>
      </c>
      <c r="AK205" s="48">
        <v>0</v>
      </c>
      <c r="AL205" s="45">
        <v>0</v>
      </c>
      <c r="AM205" s="333">
        <v>0</v>
      </c>
      <c r="AN205" s="105">
        <v>0</v>
      </c>
      <c r="AO205" s="48">
        <v>0</v>
      </c>
      <c r="AP205" s="45">
        <v>0</v>
      </c>
      <c r="AQ205" s="85">
        <v>0</v>
      </c>
      <c r="AR205" s="770">
        <v>0</v>
      </c>
      <c r="AS205" s="85">
        <v>0</v>
      </c>
      <c r="AT205" s="353">
        <v>0</v>
      </c>
      <c r="AU205" s="395">
        <v>0</v>
      </c>
      <c r="AV205" s="353">
        <v>0</v>
      </c>
      <c r="AW205" s="395">
        <v>0</v>
      </c>
      <c r="AX205" s="85">
        <v>0</v>
      </c>
      <c r="AY205" s="56" t="str">
        <f t="shared" si="117"/>
        <v/>
      </c>
      <c r="CA205" s="18" t="str">
        <f t="shared" si="118"/>
        <v/>
      </c>
      <c r="CB205" s="18" t="str">
        <f t="shared" si="119"/>
        <v/>
      </c>
      <c r="CC205" s="18" t="str">
        <f t="shared" si="120"/>
        <v/>
      </c>
      <c r="CD205" s="18" t="str">
        <f t="shared" si="121"/>
        <v/>
      </c>
      <c r="CE205" s="18" t="str">
        <f t="shared" si="122"/>
        <v/>
      </c>
      <c r="CF205" s="18" t="str">
        <f t="shared" si="123"/>
        <v/>
      </c>
      <c r="CG205" s="18" t="str">
        <f t="shared" si="135"/>
        <v/>
      </c>
      <c r="CH205" s="18" t="str">
        <f t="shared" si="124"/>
        <v/>
      </c>
      <c r="CI205" s="18" t="str">
        <f t="shared" si="136"/>
        <v/>
      </c>
      <c r="CJ205" s="18" t="str">
        <f t="shared" si="137"/>
        <v/>
      </c>
      <c r="CK205" s="18" t="str">
        <f t="shared" si="125"/>
        <v/>
      </c>
      <c r="CL205" s="56"/>
      <c r="CM205" s="56"/>
      <c r="CN205" s="56"/>
      <c r="CO205" s="370">
        <f t="shared" si="126"/>
        <v>0</v>
      </c>
      <c r="CP205" s="370">
        <f t="shared" si="127"/>
        <v>0</v>
      </c>
      <c r="CQ205" s="370">
        <f t="shared" si="128"/>
        <v>0</v>
      </c>
      <c r="CR205" s="370">
        <f t="shared" si="128"/>
        <v>0</v>
      </c>
      <c r="CS205" s="370">
        <f t="shared" si="129"/>
        <v>0</v>
      </c>
      <c r="CT205" s="370">
        <f t="shared" si="130"/>
        <v>0</v>
      </c>
      <c r="CU205" s="370">
        <f t="shared" si="131"/>
        <v>0</v>
      </c>
      <c r="CV205" s="370">
        <f t="shared" si="131"/>
        <v>0</v>
      </c>
      <c r="CW205" s="370">
        <f t="shared" si="132"/>
        <v>0</v>
      </c>
      <c r="CX205" s="370">
        <f t="shared" si="133"/>
        <v>0</v>
      </c>
      <c r="CY205" s="370">
        <f t="shared" si="134"/>
        <v>0</v>
      </c>
    </row>
    <row r="206" spans="1:103" x14ac:dyDescent="0.25">
      <c r="A206" s="3307"/>
      <c r="B206" s="396" t="s">
        <v>228</v>
      </c>
      <c r="C206" s="397">
        <f t="shared" si="139"/>
        <v>0</v>
      </c>
      <c r="D206" s="398">
        <f t="shared" si="138"/>
        <v>0</v>
      </c>
      <c r="E206" s="396">
        <f t="shared" si="138"/>
        <v>0</v>
      </c>
      <c r="F206" s="22">
        <v>0</v>
      </c>
      <c r="G206" s="28">
        <v>0</v>
      </c>
      <c r="H206" s="22">
        <v>0</v>
      </c>
      <c r="I206" s="28">
        <v>0</v>
      </c>
      <c r="J206" s="22">
        <v>0</v>
      </c>
      <c r="K206" s="28">
        <v>0</v>
      </c>
      <c r="L206" s="22">
        <v>0</v>
      </c>
      <c r="M206" s="28">
        <v>0</v>
      </c>
      <c r="N206" s="22">
        <v>0</v>
      </c>
      <c r="O206" s="28">
        <v>0</v>
      </c>
      <c r="P206" s="22">
        <v>0</v>
      </c>
      <c r="Q206" s="28">
        <v>0</v>
      </c>
      <c r="R206" s="22">
        <v>0</v>
      </c>
      <c r="S206" s="28">
        <v>0</v>
      </c>
      <c r="T206" s="22">
        <v>0</v>
      </c>
      <c r="U206" s="28">
        <v>0</v>
      </c>
      <c r="V206" s="22">
        <v>0</v>
      </c>
      <c r="W206" s="28">
        <v>0</v>
      </c>
      <c r="X206" s="22">
        <v>0</v>
      </c>
      <c r="Y206" s="28">
        <v>0</v>
      </c>
      <c r="Z206" s="22">
        <v>0</v>
      </c>
      <c r="AA206" s="28">
        <v>0</v>
      </c>
      <c r="AB206" s="22">
        <v>0</v>
      </c>
      <c r="AC206" s="28">
        <v>0</v>
      </c>
      <c r="AD206" s="22">
        <v>0</v>
      </c>
      <c r="AE206" s="28">
        <v>0</v>
      </c>
      <c r="AF206" s="22">
        <v>0</v>
      </c>
      <c r="AG206" s="28">
        <v>0</v>
      </c>
      <c r="AH206" s="22">
        <v>0</v>
      </c>
      <c r="AI206" s="28">
        <v>0</v>
      </c>
      <c r="AJ206" s="22">
        <v>0</v>
      </c>
      <c r="AK206" s="28">
        <v>0</v>
      </c>
      <c r="AL206" s="22">
        <v>0</v>
      </c>
      <c r="AM206" s="216">
        <v>0</v>
      </c>
      <c r="AN206" s="27">
        <v>0</v>
      </c>
      <c r="AO206" s="28">
        <v>0</v>
      </c>
      <c r="AP206" s="22">
        <v>0</v>
      </c>
      <c r="AQ206" s="52">
        <v>0</v>
      </c>
      <c r="AR206" s="49">
        <v>0</v>
      </c>
      <c r="AS206" s="52">
        <v>0</v>
      </c>
      <c r="AT206" s="323">
        <v>0</v>
      </c>
      <c r="AU206" s="399">
        <v>0</v>
      </c>
      <c r="AV206" s="323">
        <v>0</v>
      </c>
      <c r="AW206" s="399">
        <v>0</v>
      </c>
      <c r="AX206" s="52">
        <v>0</v>
      </c>
      <c r="AY206" s="56" t="str">
        <f t="shared" si="117"/>
        <v/>
      </c>
      <c r="CA206" s="18" t="str">
        <f t="shared" si="118"/>
        <v/>
      </c>
      <c r="CB206" s="18" t="str">
        <f t="shared" si="119"/>
        <v/>
      </c>
      <c r="CC206" s="18" t="str">
        <f t="shared" si="120"/>
        <v/>
      </c>
      <c r="CD206" s="18" t="str">
        <f t="shared" si="121"/>
        <v/>
      </c>
      <c r="CE206" s="18" t="str">
        <f t="shared" si="122"/>
        <v/>
      </c>
      <c r="CF206" s="18" t="str">
        <f t="shared" si="123"/>
        <v/>
      </c>
      <c r="CG206" s="18" t="str">
        <f t="shared" si="135"/>
        <v/>
      </c>
      <c r="CH206" s="18" t="str">
        <f t="shared" si="124"/>
        <v/>
      </c>
      <c r="CI206" s="18" t="str">
        <f t="shared" si="136"/>
        <v/>
      </c>
      <c r="CJ206" s="18" t="str">
        <f t="shared" si="137"/>
        <v/>
      </c>
      <c r="CK206" s="18" t="str">
        <f t="shared" si="125"/>
        <v/>
      </c>
      <c r="CL206" s="56"/>
      <c r="CM206" s="56"/>
      <c r="CN206" s="56"/>
      <c r="CO206" s="370">
        <f t="shared" si="126"/>
        <v>0</v>
      </c>
      <c r="CP206" s="370">
        <f t="shared" si="127"/>
        <v>0</v>
      </c>
      <c r="CQ206" s="370">
        <f t="shared" si="128"/>
        <v>0</v>
      </c>
      <c r="CR206" s="370">
        <f t="shared" si="128"/>
        <v>0</v>
      </c>
      <c r="CS206" s="370">
        <f t="shared" si="129"/>
        <v>0</v>
      </c>
      <c r="CT206" s="370">
        <f t="shared" si="130"/>
        <v>0</v>
      </c>
      <c r="CU206" s="370">
        <f t="shared" si="131"/>
        <v>0</v>
      </c>
      <c r="CV206" s="370">
        <f t="shared" si="131"/>
        <v>0</v>
      </c>
      <c r="CW206" s="370">
        <f t="shared" si="132"/>
        <v>0</v>
      </c>
      <c r="CX206" s="370">
        <f t="shared" si="133"/>
        <v>0</v>
      </c>
      <c r="CY206" s="370">
        <f t="shared" si="134"/>
        <v>0</v>
      </c>
    </row>
    <row r="207" spans="1:103" x14ac:dyDescent="0.25">
      <c r="A207" s="3307"/>
      <c r="B207" s="396" t="s">
        <v>229</v>
      </c>
      <c r="C207" s="397">
        <f t="shared" si="139"/>
        <v>3</v>
      </c>
      <c r="D207" s="400">
        <f t="shared" si="138"/>
        <v>0</v>
      </c>
      <c r="E207" s="396">
        <f t="shared" si="138"/>
        <v>3</v>
      </c>
      <c r="F207" s="49">
        <v>0</v>
      </c>
      <c r="G207" s="52">
        <v>0</v>
      </c>
      <c r="H207" s="49">
        <v>0</v>
      </c>
      <c r="I207" s="52">
        <v>0</v>
      </c>
      <c r="J207" s="49">
        <v>0</v>
      </c>
      <c r="K207" s="52">
        <v>0</v>
      </c>
      <c r="L207" s="49">
        <v>0</v>
      </c>
      <c r="M207" s="52">
        <v>0</v>
      </c>
      <c r="N207" s="49">
        <v>0</v>
      </c>
      <c r="O207" s="52">
        <v>0</v>
      </c>
      <c r="P207" s="49">
        <v>0</v>
      </c>
      <c r="Q207" s="52">
        <v>1</v>
      </c>
      <c r="R207" s="49">
        <v>0</v>
      </c>
      <c r="S207" s="52">
        <v>0</v>
      </c>
      <c r="T207" s="49">
        <v>0</v>
      </c>
      <c r="U207" s="52">
        <v>0</v>
      </c>
      <c r="V207" s="49">
        <v>0</v>
      </c>
      <c r="W207" s="52">
        <v>0</v>
      </c>
      <c r="X207" s="49">
        <v>0</v>
      </c>
      <c r="Y207" s="52">
        <v>1</v>
      </c>
      <c r="Z207" s="49">
        <v>0</v>
      </c>
      <c r="AA207" s="52">
        <v>1</v>
      </c>
      <c r="AB207" s="49">
        <v>0</v>
      </c>
      <c r="AC207" s="52">
        <v>0</v>
      </c>
      <c r="AD207" s="49">
        <v>0</v>
      </c>
      <c r="AE207" s="52">
        <v>0</v>
      </c>
      <c r="AF207" s="49">
        <v>0</v>
      </c>
      <c r="AG207" s="52">
        <v>0</v>
      </c>
      <c r="AH207" s="49">
        <v>0</v>
      </c>
      <c r="AI207" s="52">
        <v>0</v>
      </c>
      <c r="AJ207" s="49">
        <v>0</v>
      </c>
      <c r="AK207" s="52">
        <v>0</v>
      </c>
      <c r="AL207" s="49">
        <v>0</v>
      </c>
      <c r="AM207" s="323">
        <v>0</v>
      </c>
      <c r="AN207" s="254">
        <v>0</v>
      </c>
      <c r="AO207" s="52">
        <v>0</v>
      </c>
      <c r="AP207" s="49">
        <v>0</v>
      </c>
      <c r="AQ207" s="52">
        <v>0</v>
      </c>
      <c r="AR207" s="49">
        <v>0</v>
      </c>
      <c r="AS207" s="52">
        <v>0</v>
      </c>
      <c r="AT207" s="323">
        <v>0</v>
      </c>
      <c r="AU207" s="399">
        <v>0</v>
      </c>
      <c r="AV207" s="323">
        <v>0</v>
      </c>
      <c r="AW207" s="399">
        <v>0</v>
      </c>
      <c r="AX207" s="52">
        <v>0</v>
      </c>
      <c r="AY207" s="56" t="str">
        <f t="shared" si="117"/>
        <v/>
      </c>
      <c r="CA207" s="18" t="str">
        <f t="shared" si="118"/>
        <v/>
      </c>
      <c r="CB207" s="18" t="str">
        <f t="shared" si="119"/>
        <v/>
      </c>
      <c r="CC207" s="18" t="str">
        <f t="shared" si="120"/>
        <v/>
      </c>
      <c r="CD207" s="18" t="str">
        <f t="shared" si="121"/>
        <v/>
      </c>
      <c r="CE207" s="18" t="str">
        <f t="shared" si="122"/>
        <v/>
      </c>
      <c r="CF207" s="18" t="str">
        <f t="shared" si="123"/>
        <v/>
      </c>
      <c r="CG207" s="18" t="str">
        <f t="shared" si="135"/>
        <v/>
      </c>
      <c r="CH207" s="18" t="str">
        <f t="shared" si="124"/>
        <v/>
      </c>
      <c r="CI207" s="18" t="str">
        <f t="shared" si="136"/>
        <v/>
      </c>
      <c r="CJ207" s="18" t="str">
        <f t="shared" si="137"/>
        <v/>
      </c>
      <c r="CK207" s="18" t="str">
        <f t="shared" si="125"/>
        <v/>
      </c>
      <c r="CL207" s="56"/>
      <c r="CM207" s="56"/>
      <c r="CN207" s="56"/>
      <c r="CO207" s="370">
        <f t="shared" si="126"/>
        <v>0</v>
      </c>
      <c r="CP207" s="370">
        <f t="shared" si="127"/>
        <v>0</v>
      </c>
      <c r="CQ207" s="370">
        <f t="shared" si="128"/>
        <v>0</v>
      </c>
      <c r="CR207" s="370">
        <f t="shared" si="128"/>
        <v>0</v>
      </c>
      <c r="CS207" s="370">
        <f t="shared" si="129"/>
        <v>0</v>
      </c>
      <c r="CT207" s="370">
        <f t="shared" si="130"/>
        <v>0</v>
      </c>
      <c r="CU207" s="370">
        <f t="shared" si="131"/>
        <v>0</v>
      </c>
      <c r="CV207" s="370">
        <f t="shared" si="131"/>
        <v>0</v>
      </c>
      <c r="CW207" s="370">
        <f t="shared" si="132"/>
        <v>0</v>
      </c>
      <c r="CX207" s="370">
        <f t="shared" si="133"/>
        <v>0</v>
      </c>
      <c r="CY207" s="370">
        <f t="shared" si="134"/>
        <v>0</v>
      </c>
    </row>
    <row r="208" spans="1:103" x14ac:dyDescent="0.25">
      <c r="A208" s="3307"/>
      <c r="B208" s="401" t="s">
        <v>230</v>
      </c>
      <c r="C208" s="397">
        <f t="shared" si="139"/>
        <v>0</v>
      </c>
      <c r="D208" s="402"/>
      <c r="E208" s="396">
        <f>SUM(K208+M208+O208+Q208+S208+U208+W208+Y208+AA208+AC208+AE208+AG208+AI208+AK208+AM208)</f>
        <v>0</v>
      </c>
      <c r="F208" s="345"/>
      <c r="G208" s="346"/>
      <c r="H208" s="345"/>
      <c r="I208" s="346"/>
      <c r="J208" s="345"/>
      <c r="K208" s="28"/>
      <c r="L208" s="345"/>
      <c r="M208" s="28"/>
      <c r="N208" s="345"/>
      <c r="O208" s="28"/>
      <c r="P208" s="345"/>
      <c r="Q208" s="28"/>
      <c r="R208" s="345"/>
      <c r="S208" s="28"/>
      <c r="T208" s="345"/>
      <c r="U208" s="28"/>
      <c r="V208" s="345"/>
      <c r="W208" s="28"/>
      <c r="X208" s="345"/>
      <c r="Y208" s="28"/>
      <c r="Z208" s="345"/>
      <c r="AA208" s="28"/>
      <c r="AB208" s="345"/>
      <c r="AC208" s="28"/>
      <c r="AD208" s="345"/>
      <c r="AE208" s="28"/>
      <c r="AF208" s="345"/>
      <c r="AG208" s="28"/>
      <c r="AH208" s="345"/>
      <c r="AI208" s="28"/>
      <c r="AJ208" s="345"/>
      <c r="AK208" s="28"/>
      <c r="AL208" s="345"/>
      <c r="AM208" s="216"/>
      <c r="AN208" s="27"/>
      <c r="AO208" s="28"/>
      <c r="AP208" s="345"/>
      <c r="AQ208" s="28"/>
      <c r="AR208" s="22"/>
      <c r="AS208" s="28"/>
      <c r="AT208" s="345"/>
      <c r="AU208" s="239"/>
      <c r="AV208" s="216"/>
      <c r="AW208" s="345"/>
      <c r="AX208" s="28"/>
      <c r="AY208" s="56" t="str">
        <f>CA208&amp;CB208&amp;CD208&amp;CE208&amp;CF208&amp;CH208&amp;CI208&amp;CK208</f>
        <v/>
      </c>
      <c r="CA208" s="18" t="str">
        <f t="shared" ref="CA208:CA226" si="140">IF(AND(E208&gt;0,AN208=""), "* No olvide digitar la variable Gestantes. Digite Cero si no tiene.",IF(AN208&gt;E208,"  * La  variable Gestantes No puede ser mayor al Total Mujeres.",""))</f>
        <v/>
      </c>
      <c r="CB208" s="18" t="str">
        <f>IF(AND(E208&gt;0,AO208=""), "* No olvide digitar la variable Madre de hijo menor de 5 años. Digite Cero si no tiene.",IF(AO208&gt;E208,"  * La variable Madre de hijo menor de 5 años No puede ser mayor al Total Mujeres.",""))</f>
        <v/>
      </c>
      <c r="CC208" s="403"/>
      <c r="CD208" s="18" t="str">
        <f t="shared" ref="CD208:CD241" si="141">IF(AND(E208&gt;0,OR(AQ208="")), "* No olvide digitar la variable Pueblos originarios - Mujeres. Digite Cero si no tiene.",IF((AQ208)&gt;E208,"  * La variable Pueblos originarios - Mujeres No puede ser mayor al Total.",""))</f>
        <v/>
      </c>
      <c r="CE208" s="18" t="str">
        <f t="shared" ref="CE208:CE241" si="142">IF(AND(C208&gt;0,AR208=""), "* No olvide digitar la variable Niños, niñas, adolescentes y jóvenes SENAME. Digite Cero si no tiene.",IF(AR208&gt;C208,"  * La variable Niños, niñas, adolescentes y jóvenes SENAME No puede ser mayor al Total.",""))</f>
        <v/>
      </c>
      <c r="CF208" s="18" t="str">
        <f>IF(AND(C208&gt;0,AS208=""), "* No olvide digitar la variable Niños, niñas, adolescentes y jóvenes Mejor Niñez. Digite Cero si no tiene.",IF(AS208&gt;C208,"  * La variable Niños, niñas, adolescentes y jóvenes Mejor Niñez No puede ser mayor al Total.",""))</f>
        <v/>
      </c>
      <c r="CG208" s="403"/>
      <c r="CH208" s="18" t="str">
        <f>IF(AND(E208&gt;0,OR(AU208="")), "* No olvide digitar la variable Migrantes - Mujeres. Digite Cero si no tiene.",IF((AU208)&gt;E208,"  * La variable Migrantes - Mujeres No puede ser mayor al Total.",""))</f>
        <v/>
      </c>
      <c r="CI208" s="18" t="str">
        <f t="shared" si="136"/>
        <v/>
      </c>
      <c r="CJ208" s="404"/>
      <c r="CK208" s="18" t="str">
        <f>IF(AND($C208&gt;0,AX208=""), "* No olvide digitar la variable Adolescentes derivados de Espacios Amigables. Digite Cero si no tiene.",IF(AX208&gt;$C208,"  * La variable Adolescentes derivados de Espacios Amigables No puede ser mayor al Total.",""))</f>
        <v/>
      </c>
      <c r="CL208" s="56"/>
      <c r="CO208" s="370">
        <f t="shared" si="126"/>
        <v>0</v>
      </c>
      <c r="CP208" s="370">
        <f t="shared" si="127"/>
        <v>0</v>
      </c>
      <c r="CQ208" s="405"/>
      <c r="CR208" s="370">
        <f t="shared" si="128"/>
        <v>0</v>
      </c>
      <c r="CS208" s="370">
        <f t="shared" si="129"/>
        <v>0</v>
      </c>
      <c r="CT208" s="370">
        <f t="shared" si="130"/>
        <v>0</v>
      </c>
      <c r="CU208" s="405"/>
      <c r="CV208" s="370">
        <f t="shared" si="131"/>
        <v>0</v>
      </c>
      <c r="CW208" s="370">
        <f>IF(AND(E208&gt;0,OR(AV208="")),1,IF((AV208)&gt;E208,1,0))</f>
        <v>0</v>
      </c>
      <c r="CX208" s="405"/>
      <c r="CY208" s="370">
        <f t="shared" si="134"/>
        <v>0</v>
      </c>
    </row>
    <row r="209" spans="1:103" x14ac:dyDescent="0.25">
      <c r="A209" s="3307"/>
      <c r="B209" s="396" t="s">
        <v>231</v>
      </c>
      <c r="C209" s="397">
        <f t="shared" si="139"/>
        <v>2</v>
      </c>
      <c r="D209" s="379">
        <f t="shared" ref="D209:E217" si="143">SUM(F209+H209+J209+L209+N209+P209+R209+T209+V209+X209+Z209+AB209+AD209+AF209+AH209+AJ209+AL209)</f>
        <v>1</v>
      </c>
      <c r="E209" s="396">
        <f t="shared" si="143"/>
        <v>1</v>
      </c>
      <c r="F209" s="45">
        <v>0</v>
      </c>
      <c r="G209" s="48">
        <v>0</v>
      </c>
      <c r="H209" s="45">
        <v>0</v>
      </c>
      <c r="I209" s="48">
        <v>0</v>
      </c>
      <c r="J209" s="45">
        <v>0</v>
      </c>
      <c r="K209" s="48">
        <v>0</v>
      </c>
      <c r="L209" s="45">
        <v>0</v>
      </c>
      <c r="M209" s="48">
        <v>0</v>
      </c>
      <c r="N209" s="45">
        <v>0</v>
      </c>
      <c r="O209" s="48">
        <v>0</v>
      </c>
      <c r="P209" s="45">
        <v>0</v>
      </c>
      <c r="Q209" s="48">
        <v>0</v>
      </c>
      <c r="R209" s="45">
        <v>0</v>
      </c>
      <c r="S209" s="48">
        <v>0</v>
      </c>
      <c r="T209" s="45">
        <v>0</v>
      </c>
      <c r="U209" s="48">
        <v>0</v>
      </c>
      <c r="V209" s="45">
        <v>0</v>
      </c>
      <c r="W209" s="48">
        <v>0</v>
      </c>
      <c r="X209" s="45">
        <v>0</v>
      </c>
      <c r="Y209" s="48">
        <v>0</v>
      </c>
      <c r="Z209" s="45">
        <v>0</v>
      </c>
      <c r="AA209" s="48">
        <v>0</v>
      </c>
      <c r="AB209" s="45">
        <v>0</v>
      </c>
      <c r="AC209" s="48">
        <v>0</v>
      </c>
      <c r="AD209" s="45">
        <v>0</v>
      </c>
      <c r="AE209" s="48">
        <v>1</v>
      </c>
      <c r="AF209" s="45">
        <v>0</v>
      </c>
      <c r="AG209" s="48">
        <v>0</v>
      </c>
      <c r="AH209" s="45">
        <v>1</v>
      </c>
      <c r="AI209" s="48">
        <v>0</v>
      </c>
      <c r="AJ209" s="45">
        <v>0</v>
      </c>
      <c r="AK209" s="48">
        <v>0</v>
      </c>
      <c r="AL209" s="45">
        <v>0</v>
      </c>
      <c r="AM209" s="333">
        <v>0</v>
      </c>
      <c r="AN209" s="105">
        <v>0</v>
      </c>
      <c r="AO209" s="48">
        <v>0</v>
      </c>
      <c r="AP209" s="45">
        <v>0</v>
      </c>
      <c r="AQ209" s="48">
        <v>0</v>
      </c>
      <c r="AR209" s="45">
        <v>0</v>
      </c>
      <c r="AS209" s="48">
        <v>0</v>
      </c>
      <c r="AT209" s="333">
        <v>0</v>
      </c>
      <c r="AU209" s="352">
        <v>0</v>
      </c>
      <c r="AV209" s="333">
        <v>0</v>
      </c>
      <c r="AW209" s="352">
        <v>0</v>
      </c>
      <c r="AX209" s="48">
        <v>0</v>
      </c>
      <c r="AY209" s="56" t="str">
        <f t="shared" si="117"/>
        <v/>
      </c>
      <c r="CA209" s="18" t="str">
        <f t="shared" ref="CA209:CA217" si="144">IF(AND(E209&gt;0,AN209=""), "* No olvide digitar la variable Gestantes. Digite Cero si no tiene.",IF(AN209&gt;E209,"  * La variable Gestantes No puede ser mayor al Total Mujeres.",""))</f>
        <v/>
      </c>
      <c r="CB209" s="18" t="str">
        <f t="shared" ref="CB209:CB217" si="145">IF(AND(E209&gt;0,AO209=""), "* No olvide digitar la variable Madre de hijo menor de 5 años. Digite Cero si no tiene.",IF(AO209&gt;E209,"  * La variable Madre de hijo menor de 5 años No puede ser mayor al Total de Mujeres.",""))</f>
        <v/>
      </c>
      <c r="CC209" s="18" t="str">
        <f t="shared" ref="CC209:CC217" si="146">IF(AND(D209&gt;0,OR(AP209="")), "* No olvide digitar la variable Pueblos originarios - Hombres. Digite Cero si no tiene.",IF((AP209)&gt;D209,"  * La variable Pueblos originarios - Hombres No puede ser mayor al Total Hombres.",""))</f>
        <v/>
      </c>
      <c r="CD209" s="18" t="str">
        <f t="shared" ref="CD209:CD217" si="147">IF(AND(E209&gt;0,OR(AQ209="")), "* No olvide digitar la variable Pueblos originarios - Mujeres. Digite Cero si no tiene.",IF((AQ209)&gt;E209,"  * La variable Pueblos originarios - Mujeres No puede ser mayor al Total Mujeres.",""))</f>
        <v/>
      </c>
      <c r="CE209" s="18" t="str">
        <f t="shared" ref="CE209:CE217" si="148">IF(AND($C209&gt;0,AR209=""), "* No olvide digitar la variable Niños, niñas, adolescentes y jóvenes SENAME. Digite Cero si no tiene.",IF(AR209&gt;$C209,"  * La variable Niños, niñas, adolescentes y jóvenes SENAME No puede ser mayor al Total.",""))</f>
        <v/>
      </c>
      <c r="CF209" s="18" t="str">
        <f t="shared" ref="CF209:CF241" si="149">IF(AND(C209&gt;0,AS209=""), "* No olvide digitar la variable Niños, niñas, adolescentes y jóvenes Mejor Niñez. Digite Cero si no tiene.",IF(AS209&gt;C209,"  * La variable Niños, niñas, adolescentes y jóvenes Mejor Niñez No puede ser mayor al Total.",""))</f>
        <v/>
      </c>
      <c r="CG209" s="18" t="str">
        <f t="shared" si="135"/>
        <v/>
      </c>
      <c r="CH209" s="18" t="str">
        <f t="shared" ref="CH209:CH217" si="150">IF(AND(E209&gt;0,OR(AU209="")), "* No olvide digitar la variable Migrantes - Mujeres. Digite Cero si no tiene.",IF((AU209)&gt;E209,"  * La variable Migrantes - Mujeres No puede ser mayor al Total Mujeres.",""))</f>
        <v/>
      </c>
      <c r="CI209" s="18" t="str">
        <f t="shared" si="136"/>
        <v/>
      </c>
      <c r="CJ209" s="18" t="str">
        <f t="shared" ref="CJ209:CJ241" si="151">IF(AND(D209&gt;0,OR(AW209="")), "* No olvide digitar la variable Trans Femenino. Digite Cero si no tiene.",IF((AW209)&gt;D209,"  * La variable Trans Femenino No puede ser mayor al Total Hombres.",""))</f>
        <v/>
      </c>
      <c r="CK209" s="18" t="str">
        <f t="shared" ref="CK209:CK240" si="152">IF(AND($C209&gt;0,AX209=""), "* No olvide digitar la variable Adolescentes derivados de Espacios Amigables. Digite Cero si no tiene.",IF(AX209&gt;$C209,"  * La variable Adolescentes derivados de Espacios Amigables No puede ser mayor al Total.",""))</f>
        <v/>
      </c>
      <c r="CL209" s="56"/>
      <c r="CO209" s="370">
        <f t="shared" si="126"/>
        <v>0</v>
      </c>
      <c r="CP209" s="370">
        <f t="shared" si="127"/>
        <v>0</v>
      </c>
      <c r="CQ209" s="370">
        <f t="shared" ref="CQ209:CR241" si="153">IF(AND(D209&gt;0,OR(AP209="")),1,IF((AP209)&gt;D209,1,0))</f>
        <v>0</v>
      </c>
      <c r="CR209" s="370">
        <f t="shared" si="128"/>
        <v>0</v>
      </c>
      <c r="CS209" s="370">
        <f t="shared" si="129"/>
        <v>0</v>
      </c>
      <c r="CT209" s="370">
        <f t="shared" si="130"/>
        <v>0</v>
      </c>
      <c r="CU209" s="370">
        <f t="shared" ref="CU209:CV241" si="154">IF(AND(D209&gt;0,OR(AT209="")),1,IF((AT209)&gt;D209,1,0))</f>
        <v>0</v>
      </c>
      <c r="CV209" s="370">
        <f t="shared" si="131"/>
        <v>0</v>
      </c>
      <c r="CW209" s="370">
        <f t="shared" ref="CW209:CW241" si="155">IF(AND(E209&gt;0,OR(AV209="")),1,IF((AV209)&gt;E209,1,0))</f>
        <v>0</v>
      </c>
      <c r="CX209" s="370">
        <f t="shared" ref="CX209:CX241" si="156">IF(AND(D209&gt;0,OR(AW209="")),1,IF((AW209)&gt;D209,1,0))</f>
        <v>0</v>
      </c>
      <c r="CY209" s="370">
        <f t="shared" si="134"/>
        <v>0</v>
      </c>
    </row>
    <row r="210" spans="1:103" x14ac:dyDescent="0.25">
      <c r="A210" s="3307"/>
      <c r="B210" s="406" t="s">
        <v>232</v>
      </c>
      <c r="C210" s="397">
        <f t="shared" si="139"/>
        <v>0</v>
      </c>
      <c r="D210" s="398">
        <f t="shared" si="143"/>
        <v>0</v>
      </c>
      <c r="E210" s="396">
        <f t="shared" si="143"/>
        <v>0</v>
      </c>
      <c r="F210" s="22">
        <v>0</v>
      </c>
      <c r="G210" s="28">
        <v>0</v>
      </c>
      <c r="H210" s="22">
        <v>0</v>
      </c>
      <c r="I210" s="28">
        <v>0</v>
      </c>
      <c r="J210" s="22">
        <v>0</v>
      </c>
      <c r="K210" s="28">
        <v>0</v>
      </c>
      <c r="L210" s="22">
        <v>0</v>
      </c>
      <c r="M210" s="28">
        <v>0</v>
      </c>
      <c r="N210" s="22">
        <v>0</v>
      </c>
      <c r="O210" s="28">
        <v>0</v>
      </c>
      <c r="P210" s="22">
        <v>0</v>
      </c>
      <c r="Q210" s="28">
        <v>0</v>
      </c>
      <c r="R210" s="22">
        <v>0</v>
      </c>
      <c r="S210" s="28">
        <v>0</v>
      </c>
      <c r="T210" s="22">
        <v>0</v>
      </c>
      <c r="U210" s="28">
        <v>0</v>
      </c>
      <c r="V210" s="22">
        <v>0</v>
      </c>
      <c r="W210" s="28">
        <v>0</v>
      </c>
      <c r="X210" s="22">
        <v>0</v>
      </c>
      <c r="Y210" s="28">
        <v>0</v>
      </c>
      <c r="Z210" s="22">
        <v>0</v>
      </c>
      <c r="AA210" s="28">
        <v>0</v>
      </c>
      <c r="AB210" s="22">
        <v>0</v>
      </c>
      <c r="AC210" s="28">
        <v>0</v>
      </c>
      <c r="AD210" s="22">
        <v>0</v>
      </c>
      <c r="AE210" s="28">
        <v>0</v>
      </c>
      <c r="AF210" s="22">
        <v>0</v>
      </c>
      <c r="AG210" s="28">
        <v>0</v>
      </c>
      <c r="AH210" s="22">
        <v>0</v>
      </c>
      <c r="AI210" s="28">
        <v>0</v>
      </c>
      <c r="AJ210" s="22">
        <v>0</v>
      </c>
      <c r="AK210" s="28">
        <v>0</v>
      </c>
      <c r="AL210" s="22">
        <v>0</v>
      </c>
      <c r="AM210" s="216">
        <v>0</v>
      </c>
      <c r="AN210" s="27">
        <v>0</v>
      </c>
      <c r="AO210" s="28">
        <v>0</v>
      </c>
      <c r="AP210" s="22">
        <v>0</v>
      </c>
      <c r="AQ210" s="85">
        <v>0</v>
      </c>
      <c r="AR210" s="770">
        <v>0</v>
      </c>
      <c r="AS210" s="85">
        <v>0</v>
      </c>
      <c r="AT210" s="353">
        <v>0</v>
      </c>
      <c r="AU210" s="395">
        <v>0</v>
      </c>
      <c r="AV210" s="353">
        <v>0</v>
      </c>
      <c r="AW210" s="395">
        <v>0</v>
      </c>
      <c r="AX210" s="85">
        <v>0</v>
      </c>
      <c r="AY210" s="56" t="str">
        <f t="shared" si="117"/>
        <v/>
      </c>
      <c r="CA210" s="18" t="str">
        <f t="shared" si="144"/>
        <v/>
      </c>
      <c r="CB210" s="18" t="str">
        <f t="shared" si="145"/>
        <v/>
      </c>
      <c r="CC210" s="18" t="str">
        <f t="shared" si="146"/>
        <v/>
      </c>
      <c r="CD210" s="18" t="str">
        <f t="shared" si="147"/>
        <v/>
      </c>
      <c r="CE210" s="18" t="str">
        <f t="shared" si="148"/>
        <v/>
      </c>
      <c r="CF210" s="18" t="str">
        <f t="shared" si="149"/>
        <v/>
      </c>
      <c r="CG210" s="18" t="str">
        <f t="shared" si="135"/>
        <v/>
      </c>
      <c r="CH210" s="18" t="str">
        <f t="shared" si="150"/>
        <v/>
      </c>
      <c r="CI210" s="18" t="str">
        <f t="shared" si="136"/>
        <v/>
      </c>
      <c r="CJ210" s="18" t="str">
        <f t="shared" si="151"/>
        <v/>
      </c>
      <c r="CK210" s="18" t="str">
        <f t="shared" si="152"/>
        <v/>
      </c>
      <c r="CL210" s="56"/>
      <c r="CO210" s="370">
        <f t="shared" si="126"/>
        <v>0</v>
      </c>
      <c r="CP210" s="370">
        <f t="shared" si="127"/>
        <v>0</v>
      </c>
      <c r="CQ210" s="370">
        <f t="shared" si="153"/>
        <v>0</v>
      </c>
      <c r="CR210" s="370">
        <f t="shared" si="128"/>
        <v>0</v>
      </c>
      <c r="CS210" s="370">
        <f t="shared" si="129"/>
        <v>0</v>
      </c>
      <c r="CT210" s="370">
        <f t="shared" si="130"/>
        <v>0</v>
      </c>
      <c r="CU210" s="370">
        <f t="shared" si="154"/>
        <v>0</v>
      </c>
      <c r="CV210" s="370">
        <f t="shared" si="131"/>
        <v>0</v>
      </c>
      <c r="CW210" s="370">
        <f t="shared" si="155"/>
        <v>0</v>
      </c>
      <c r="CX210" s="370">
        <f t="shared" si="156"/>
        <v>0</v>
      </c>
      <c r="CY210" s="370">
        <f t="shared" si="134"/>
        <v>0</v>
      </c>
    </row>
    <row r="211" spans="1:103" x14ac:dyDescent="0.25">
      <c r="A211" s="3307"/>
      <c r="B211" s="407" t="s">
        <v>233</v>
      </c>
      <c r="C211" s="397">
        <f t="shared" si="139"/>
        <v>1</v>
      </c>
      <c r="D211" s="398">
        <f t="shared" si="143"/>
        <v>1</v>
      </c>
      <c r="E211" s="396">
        <f t="shared" si="143"/>
        <v>0</v>
      </c>
      <c r="F211" s="22">
        <v>0</v>
      </c>
      <c r="G211" s="28">
        <v>0</v>
      </c>
      <c r="H211" s="22">
        <v>0</v>
      </c>
      <c r="I211" s="28">
        <v>0</v>
      </c>
      <c r="J211" s="22">
        <v>0</v>
      </c>
      <c r="K211" s="28">
        <v>0</v>
      </c>
      <c r="L211" s="22">
        <v>0</v>
      </c>
      <c r="M211" s="28">
        <v>0</v>
      </c>
      <c r="N211" s="22">
        <v>0</v>
      </c>
      <c r="O211" s="28">
        <v>0</v>
      </c>
      <c r="P211" s="22">
        <v>0</v>
      </c>
      <c r="Q211" s="28">
        <v>0</v>
      </c>
      <c r="R211" s="22">
        <v>0</v>
      </c>
      <c r="S211" s="28">
        <v>0</v>
      </c>
      <c r="T211" s="22">
        <v>0</v>
      </c>
      <c r="U211" s="28">
        <v>0</v>
      </c>
      <c r="V211" s="22">
        <v>0</v>
      </c>
      <c r="W211" s="28">
        <v>0</v>
      </c>
      <c r="X211" s="22">
        <v>0</v>
      </c>
      <c r="Y211" s="28">
        <v>0</v>
      </c>
      <c r="Z211" s="22">
        <v>0</v>
      </c>
      <c r="AA211" s="28">
        <v>0</v>
      </c>
      <c r="AB211" s="22">
        <v>0</v>
      </c>
      <c r="AC211" s="28">
        <v>0</v>
      </c>
      <c r="AD211" s="22">
        <v>0</v>
      </c>
      <c r="AE211" s="28">
        <v>0</v>
      </c>
      <c r="AF211" s="22">
        <v>0</v>
      </c>
      <c r="AG211" s="28">
        <v>0</v>
      </c>
      <c r="AH211" s="22">
        <v>1</v>
      </c>
      <c r="AI211" s="28">
        <v>0</v>
      </c>
      <c r="AJ211" s="22">
        <v>0</v>
      </c>
      <c r="AK211" s="28">
        <v>0</v>
      </c>
      <c r="AL211" s="22">
        <v>0</v>
      </c>
      <c r="AM211" s="216">
        <v>0</v>
      </c>
      <c r="AN211" s="27">
        <v>0</v>
      </c>
      <c r="AO211" s="28">
        <v>0</v>
      </c>
      <c r="AP211" s="22">
        <v>0</v>
      </c>
      <c r="AQ211" s="52">
        <v>0</v>
      </c>
      <c r="AR211" s="49">
        <v>0</v>
      </c>
      <c r="AS211" s="52">
        <v>0</v>
      </c>
      <c r="AT211" s="323">
        <v>0</v>
      </c>
      <c r="AU211" s="399">
        <v>0</v>
      </c>
      <c r="AV211" s="323">
        <v>0</v>
      </c>
      <c r="AW211" s="399">
        <v>0</v>
      </c>
      <c r="AX211" s="52">
        <v>0</v>
      </c>
      <c r="AY211" s="56" t="str">
        <f t="shared" si="117"/>
        <v/>
      </c>
      <c r="CA211" s="18" t="str">
        <f t="shared" si="144"/>
        <v/>
      </c>
      <c r="CB211" s="18" t="str">
        <f t="shared" si="145"/>
        <v/>
      </c>
      <c r="CC211" s="18" t="str">
        <f t="shared" si="146"/>
        <v/>
      </c>
      <c r="CD211" s="18" t="str">
        <f t="shared" si="147"/>
        <v/>
      </c>
      <c r="CE211" s="18" t="str">
        <f t="shared" si="148"/>
        <v/>
      </c>
      <c r="CF211" s="18" t="str">
        <f t="shared" si="149"/>
        <v/>
      </c>
      <c r="CG211" s="18" t="str">
        <f t="shared" si="135"/>
        <v/>
      </c>
      <c r="CH211" s="18" t="str">
        <f t="shared" si="150"/>
        <v/>
      </c>
      <c r="CI211" s="18" t="str">
        <f t="shared" si="136"/>
        <v/>
      </c>
      <c r="CJ211" s="18" t="str">
        <f t="shared" si="151"/>
        <v/>
      </c>
      <c r="CK211" s="18" t="str">
        <f t="shared" si="152"/>
        <v/>
      </c>
      <c r="CL211" s="56"/>
      <c r="CO211" s="370">
        <f t="shared" si="126"/>
        <v>0</v>
      </c>
      <c r="CP211" s="370">
        <f t="shared" si="127"/>
        <v>0</v>
      </c>
      <c r="CQ211" s="370">
        <f t="shared" si="153"/>
        <v>0</v>
      </c>
      <c r="CR211" s="370">
        <f t="shared" si="153"/>
        <v>0</v>
      </c>
      <c r="CS211" s="370">
        <f t="shared" si="129"/>
        <v>0</v>
      </c>
      <c r="CT211" s="370">
        <f t="shared" si="130"/>
        <v>0</v>
      </c>
      <c r="CU211" s="370">
        <f t="shared" si="154"/>
        <v>0</v>
      </c>
      <c r="CV211" s="370">
        <f t="shared" si="154"/>
        <v>0</v>
      </c>
      <c r="CW211" s="370">
        <f t="shared" si="155"/>
        <v>0</v>
      </c>
      <c r="CX211" s="370">
        <f t="shared" si="156"/>
        <v>0</v>
      </c>
      <c r="CY211" s="370">
        <f t="shared" si="134"/>
        <v>0</v>
      </c>
    </row>
    <row r="212" spans="1:103" x14ac:dyDescent="0.25">
      <c r="A212" s="3633"/>
      <c r="B212" s="408" t="s">
        <v>234</v>
      </c>
      <c r="C212" s="409">
        <f t="shared" si="139"/>
        <v>0</v>
      </c>
      <c r="D212" s="400">
        <f>SUM(H212+J212+L212+N212+P212+R212+T212+V212+X212+Z212+AB212+AD212+AF212+AH212+AJ212+AL212)</f>
        <v>0</v>
      </c>
      <c r="E212" s="410">
        <f>SUM(I212+K212+M212+O212+Q212+S212+U212+W212+Y212+AA212+AC212+AE212+AG212+AI212+AK212+AM212)</f>
        <v>0</v>
      </c>
      <c r="F212" s="411"/>
      <c r="G212" s="412"/>
      <c r="H212" s="49"/>
      <c r="I212" s="52"/>
      <c r="J212" s="49"/>
      <c r="K212" s="52"/>
      <c r="L212" s="49"/>
      <c r="M212" s="52"/>
      <c r="N212" s="49"/>
      <c r="O212" s="52"/>
      <c r="P212" s="49"/>
      <c r="Q212" s="52"/>
      <c r="R212" s="49"/>
      <c r="S212" s="52"/>
      <c r="T212" s="49"/>
      <c r="U212" s="52"/>
      <c r="V212" s="49"/>
      <c r="W212" s="52"/>
      <c r="X212" s="49"/>
      <c r="Y212" s="52"/>
      <c r="Z212" s="49"/>
      <c r="AA212" s="52"/>
      <c r="AB212" s="49"/>
      <c r="AC212" s="52"/>
      <c r="AD212" s="49"/>
      <c r="AE212" s="52"/>
      <c r="AF212" s="49"/>
      <c r="AG212" s="52"/>
      <c r="AH212" s="49"/>
      <c r="AI212" s="52"/>
      <c r="AJ212" s="49"/>
      <c r="AK212" s="52"/>
      <c r="AL212" s="49"/>
      <c r="AM212" s="323"/>
      <c r="AN212" s="254"/>
      <c r="AO212" s="52"/>
      <c r="AP212" s="49"/>
      <c r="AQ212" s="37"/>
      <c r="AR212" s="30"/>
      <c r="AS212" s="37"/>
      <c r="AT212" s="223"/>
      <c r="AU212" s="243"/>
      <c r="AV212" s="223"/>
      <c r="AW212" s="243"/>
      <c r="AX212" s="37"/>
      <c r="AY212" s="56" t="str">
        <f t="shared" si="117"/>
        <v/>
      </c>
      <c r="CA212" s="18" t="str">
        <f t="shared" si="144"/>
        <v/>
      </c>
      <c r="CB212" s="18" t="str">
        <f t="shared" si="145"/>
        <v/>
      </c>
      <c r="CC212" s="18" t="str">
        <f t="shared" si="146"/>
        <v/>
      </c>
      <c r="CD212" s="18" t="str">
        <f t="shared" si="147"/>
        <v/>
      </c>
      <c r="CE212" s="18" t="str">
        <f t="shared" si="148"/>
        <v/>
      </c>
      <c r="CF212" s="18" t="str">
        <f t="shared" si="149"/>
        <v/>
      </c>
      <c r="CG212" s="18" t="str">
        <f t="shared" si="135"/>
        <v/>
      </c>
      <c r="CH212" s="18" t="str">
        <f t="shared" si="150"/>
        <v/>
      </c>
      <c r="CI212" s="18" t="str">
        <f t="shared" si="136"/>
        <v/>
      </c>
      <c r="CJ212" s="18" t="str">
        <f t="shared" si="151"/>
        <v/>
      </c>
      <c r="CK212" s="18" t="str">
        <f t="shared" si="152"/>
        <v/>
      </c>
      <c r="CL212" s="56"/>
      <c r="CO212" s="370">
        <f t="shared" si="126"/>
        <v>0</v>
      </c>
      <c r="CP212" s="370">
        <f t="shared" si="127"/>
        <v>0</v>
      </c>
      <c r="CQ212" s="370">
        <f t="shared" si="153"/>
        <v>0</v>
      </c>
      <c r="CR212" s="370">
        <f t="shared" si="153"/>
        <v>0</v>
      </c>
      <c r="CS212" s="370">
        <f t="shared" si="129"/>
        <v>0</v>
      </c>
      <c r="CT212" s="370">
        <f t="shared" si="130"/>
        <v>0</v>
      </c>
      <c r="CU212" s="370">
        <f t="shared" si="154"/>
        <v>0</v>
      </c>
      <c r="CV212" s="370">
        <f t="shared" si="154"/>
        <v>0</v>
      </c>
      <c r="CW212" s="370">
        <f t="shared" si="155"/>
        <v>0</v>
      </c>
      <c r="CX212" s="370">
        <f t="shared" si="156"/>
        <v>0</v>
      </c>
      <c r="CY212" s="370">
        <f t="shared" si="134"/>
        <v>0</v>
      </c>
    </row>
    <row r="213" spans="1:103" ht="15" customHeight="1" x14ac:dyDescent="0.25">
      <c r="A213" s="3698" t="s">
        <v>235</v>
      </c>
      <c r="B213" s="1403" t="s">
        <v>236</v>
      </c>
      <c r="C213" s="1394">
        <f t="shared" si="139"/>
        <v>0</v>
      </c>
      <c r="D213" s="703">
        <f t="shared" si="143"/>
        <v>0</v>
      </c>
      <c r="E213" s="1393">
        <f t="shared" si="143"/>
        <v>0</v>
      </c>
      <c r="F213" s="1359"/>
      <c r="G213" s="1360"/>
      <c r="H213" s="1359"/>
      <c r="I213" s="1360"/>
      <c r="J213" s="1359"/>
      <c r="K213" s="1360"/>
      <c r="L213" s="1359"/>
      <c r="M213" s="1360"/>
      <c r="N213" s="1359"/>
      <c r="O213" s="1360"/>
      <c r="P213" s="1359"/>
      <c r="Q213" s="1360"/>
      <c r="R213" s="1359"/>
      <c r="S213" s="1360"/>
      <c r="T213" s="1359"/>
      <c r="U213" s="1360"/>
      <c r="V213" s="1359"/>
      <c r="W213" s="1360"/>
      <c r="X213" s="1359"/>
      <c r="Y213" s="1360"/>
      <c r="Z213" s="1359"/>
      <c r="AA213" s="1360"/>
      <c r="AB213" s="1359"/>
      <c r="AC213" s="1360"/>
      <c r="AD213" s="1359"/>
      <c r="AE213" s="1360"/>
      <c r="AF213" s="1359"/>
      <c r="AG213" s="1360"/>
      <c r="AH213" s="1359"/>
      <c r="AI213" s="1360"/>
      <c r="AJ213" s="1359"/>
      <c r="AK213" s="1360"/>
      <c r="AL213" s="1359"/>
      <c r="AM213" s="1361"/>
      <c r="AN213" s="1362"/>
      <c r="AO213" s="1360"/>
      <c r="AP213" s="1359"/>
      <c r="AQ213" s="414"/>
      <c r="AR213" s="1404"/>
      <c r="AS213" s="414"/>
      <c r="AT213" s="415"/>
      <c r="AU213" s="1405"/>
      <c r="AV213" s="415"/>
      <c r="AW213" s="1405"/>
      <c r="AX213" s="414"/>
      <c r="AY213" s="56" t="str">
        <f t="shared" si="117"/>
        <v/>
      </c>
      <c r="CA213" s="18" t="str">
        <f t="shared" si="144"/>
        <v/>
      </c>
      <c r="CB213" s="18" t="str">
        <f t="shared" si="145"/>
        <v/>
      </c>
      <c r="CC213" s="18" t="str">
        <f t="shared" si="146"/>
        <v/>
      </c>
      <c r="CD213" s="18" t="str">
        <f t="shared" si="147"/>
        <v/>
      </c>
      <c r="CE213" s="18" t="str">
        <f t="shared" si="148"/>
        <v/>
      </c>
      <c r="CF213" s="18" t="str">
        <f t="shared" si="149"/>
        <v/>
      </c>
      <c r="CG213" s="18" t="str">
        <f t="shared" si="135"/>
        <v/>
      </c>
      <c r="CH213" s="18" t="str">
        <f t="shared" si="150"/>
        <v/>
      </c>
      <c r="CI213" s="18" t="str">
        <f t="shared" si="136"/>
        <v/>
      </c>
      <c r="CJ213" s="18" t="str">
        <f t="shared" si="151"/>
        <v/>
      </c>
      <c r="CK213" s="18" t="str">
        <f t="shared" si="152"/>
        <v/>
      </c>
      <c r="CL213" s="56"/>
      <c r="CO213" s="370">
        <f t="shared" si="126"/>
        <v>0</v>
      </c>
      <c r="CP213" s="370">
        <f t="shared" si="127"/>
        <v>0</v>
      </c>
      <c r="CQ213" s="370">
        <f t="shared" si="153"/>
        <v>0</v>
      </c>
      <c r="CR213" s="370">
        <f t="shared" si="153"/>
        <v>0</v>
      </c>
      <c r="CS213" s="370">
        <f t="shared" si="129"/>
        <v>0</v>
      </c>
      <c r="CT213" s="370">
        <f t="shared" si="130"/>
        <v>0</v>
      </c>
      <c r="CU213" s="370">
        <f t="shared" si="154"/>
        <v>0</v>
      </c>
      <c r="CV213" s="370">
        <f t="shared" si="154"/>
        <v>0</v>
      </c>
      <c r="CW213" s="370">
        <f t="shared" si="155"/>
        <v>0</v>
      </c>
      <c r="CX213" s="370">
        <f t="shared" si="156"/>
        <v>0</v>
      </c>
      <c r="CY213" s="370">
        <f t="shared" si="134"/>
        <v>0</v>
      </c>
    </row>
    <row r="214" spans="1:103" x14ac:dyDescent="0.25">
      <c r="A214" s="3307"/>
      <c r="B214" s="396" t="s">
        <v>237</v>
      </c>
      <c r="C214" s="397">
        <f t="shared" si="139"/>
        <v>0</v>
      </c>
      <c r="D214" s="398">
        <f>SUM(F214+H214+J214+L214+N214+P214+R214+T214+V214+X214+Z214+AB214+AD214+AF214+AH214+AJ214+AL214)</f>
        <v>0</v>
      </c>
      <c r="E214" s="396">
        <f t="shared" si="143"/>
        <v>0</v>
      </c>
      <c r="F214" s="22"/>
      <c r="G214" s="28"/>
      <c r="H214" s="22"/>
      <c r="I214" s="28"/>
      <c r="J214" s="22"/>
      <c r="K214" s="28"/>
      <c r="L214" s="22"/>
      <c r="M214" s="28"/>
      <c r="N214" s="22"/>
      <c r="O214" s="28"/>
      <c r="P214" s="22"/>
      <c r="Q214" s="28"/>
      <c r="R214" s="22"/>
      <c r="S214" s="28"/>
      <c r="T214" s="22"/>
      <c r="U214" s="28"/>
      <c r="V214" s="22"/>
      <c r="W214" s="28"/>
      <c r="X214" s="22"/>
      <c r="Y214" s="28"/>
      <c r="Z214" s="22"/>
      <c r="AA214" s="28"/>
      <c r="AB214" s="22"/>
      <c r="AC214" s="28"/>
      <c r="AD214" s="22"/>
      <c r="AE214" s="28"/>
      <c r="AF214" s="22"/>
      <c r="AG214" s="28"/>
      <c r="AH214" s="22"/>
      <c r="AI214" s="28"/>
      <c r="AJ214" s="22"/>
      <c r="AK214" s="28"/>
      <c r="AL214" s="22"/>
      <c r="AM214" s="216"/>
      <c r="AN214" s="27"/>
      <c r="AO214" s="28"/>
      <c r="AP214" s="22"/>
      <c r="AQ214" s="52"/>
      <c r="AR214" s="49"/>
      <c r="AS214" s="52"/>
      <c r="AT214" s="323"/>
      <c r="AU214" s="399"/>
      <c r="AV214" s="323"/>
      <c r="AW214" s="399"/>
      <c r="AX214" s="52"/>
      <c r="AY214" s="56" t="str">
        <f t="shared" si="117"/>
        <v/>
      </c>
      <c r="CA214" s="18" t="str">
        <f t="shared" si="144"/>
        <v/>
      </c>
      <c r="CB214" s="18" t="str">
        <f t="shared" si="145"/>
        <v/>
      </c>
      <c r="CC214" s="18" t="str">
        <f t="shared" si="146"/>
        <v/>
      </c>
      <c r="CD214" s="18" t="str">
        <f t="shared" si="147"/>
        <v/>
      </c>
      <c r="CE214" s="18" t="str">
        <f t="shared" si="148"/>
        <v/>
      </c>
      <c r="CF214" s="18" t="str">
        <f t="shared" si="149"/>
        <v/>
      </c>
      <c r="CG214" s="18" t="str">
        <f t="shared" si="135"/>
        <v/>
      </c>
      <c r="CH214" s="18" t="str">
        <f t="shared" si="150"/>
        <v/>
      </c>
      <c r="CI214" s="18" t="str">
        <f t="shared" si="136"/>
        <v/>
      </c>
      <c r="CJ214" s="18" t="str">
        <f t="shared" si="151"/>
        <v/>
      </c>
      <c r="CK214" s="18" t="str">
        <f t="shared" si="152"/>
        <v/>
      </c>
      <c r="CL214" s="56"/>
      <c r="CO214" s="370">
        <f t="shared" si="126"/>
        <v>0</v>
      </c>
      <c r="CP214" s="370">
        <f t="shared" si="127"/>
        <v>0</v>
      </c>
      <c r="CQ214" s="370">
        <f t="shared" si="153"/>
        <v>0</v>
      </c>
      <c r="CR214" s="370">
        <f t="shared" si="153"/>
        <v>0</v>
      </c>
      <c r="CS214" s="370">
        <f t="shared" si="129"/>
        <v>0</v>
      </c>
      <c r="CT214" s="370">
        <f t="shared" si="130"/>
        <v>0</v>
      </c>
      <c r="CU214" s="370">
        <f t="shared" si="154"/>
        <v>0</v>
      </c>
      <c r="CV214" s="370">
        <f t="shared" si="154"/>
        <v>0</v>
      </c>
      <c r="CW214" s="370">
        <f t="shared" si="155"/>
        <v>0</v>
      </c>
      <c r="CX214" s="370">
        <f t="shared" si="156"/>
        <v>0</v>
      </c>
      <c r="CY214" s="370">
        <f t="shared" si="134"/>
        <v>0</v>
      </c>
    </row>
    <row r="215" spans="1:103" x14ac:dyDescent="0.25">
      <c r="A215" s="3307"/>
      <c r="B215" s="410" t="s">
        <v>238</v>
      </c>
      <c r="C215" s="409">
        <f t="shared" si="139"/>
        <v>0</v>
      </c>
      <c r="D215" s="400">
        <f>SUM(F215+H215+J215+L215+N215+P215+R215+T215+V215+X215+Z215+AB215+AD215+AF215+AH215+AJ215+AL215)</f>
        <v>0</v>
      </c>
      <c r="E215" s="410">
        <f>SUM(G215+I215+K215+M215+O215+Q215+S215+U215+W215+Y215+AA215+AC215+AE215+AG215+AI215+AK215+AM215)</f>
        <v>0</v>
      </c>
      <c r="F215" s="49"/>
      <c r="G215" s="52"/>
      <c r="H215" s="49"/>
      <c r="I215" s="52"/>
      <c r="J215" s="49"/>
      <c r="K215" s="52"/>
      <c r="L215" s="49"/>
      <c r="M215" s="52"/>
      <c r="N215" s="49"/>
      <c r="O215" s="52"/>
      <c r="P215" s="49"/>
      <c r="Q215" s="52"/>
      <c r="R215" s="49"/>
      <c r="S215" s="52"/>
      <c r="T215" s="49"/>
      <c r="U215" s="52"/>
      <c r="V215" s="49"/>
      <c r="W215" s="52"/>
      <c r="X215" s="49"/>
      <c r="Y215" s="52"/>
      <c r="Z215" s="49"/>
      <c r="AA215" s="52"/>
      <c r="AB215" s="49"/>
      <c r="AC215" s="52"/>
      <c r="AD215" s="49"/>
      <c r="AE215" s="52"/>
      <c r="AF215" s="49"/>
      <c r="AG215" s="52"/>
      <c r="AH215" s="49"/>
      <c r="AI215" s="52"/>
      <c r="AJ215" s="49"/>
      <c r="AK215" s="52"/>
      <c r="AL215" s="49"/>
      <c r="AM215" s="323"/>
      <c r="AN215" s="254"/>
      <c r="AO215" s="52"/>
      <c r="AP215" s="49"/>
      <c r="AQ215" s="52"/>
      <c r="AR215" s="49"/>
      <c r="AS215" s="52"/>
      <c r="AT215" s="323"/>
      <c r="AU215" s="399"/>
      <c r="AV215" s="323"/>
      <c r="AW215" s="399"/>
      <c r="AX215" s="52"/>
      <c r="AY215" s="56" t="str">
        <f t="shared" si="117"/>
        <v/>
      </c>
      <c r="CA215" s="18" t="str">
        <f t="shared" si="144"/>
        <v/>
      </c>
      <c r="CB215" s="18" t="str">
        <f t="shared" si="145"/>
        <v/>
      </c>
      <c r="CC215" s="18" t="str">
        <f t="shared" si="146"/>
        <v/>
      </c>
      <c r="CD215" s="18" t="str">
        <f t="shared" si="147"/>
        <v/>
      </c>
      <c r="CE215" s="18" t="str">
        <f t="shared" si="148"/>
        <v/>
      </c>
      <c r="CF215" s="18" t="str">
        <f t="shared" si="149"/>
        <v/>
      </c>
      <c r="CG215" s="18" t="str">
        <f t="shared" si="135"/>
        <v/>
      </c>
      <c r="CH215" s="18" t="str">
        <f t="shared" si="150"/>
        <v/>
      </c>
      <c r="CI215" s="18" t="str">
        <f t="shared" si="136"/>
        <v/>
      </c>
      <c r="CJ215" s="18" t="str">
        <f t="shared" si="151"/>
        <v/>
      </c>
      <c r="CK215" s="18" t="str">
        <f t="shared" si="152"/>
        <v/>
      </c>
      <c r="CL215" s="56"/>
      <c r="CO215" s="370">
        <f t="shared" si="126"/>
        <v>0</v>
      </c>
      <c r="CP215" s="370">
        <f t="shared" si="127"/>
        <v>0</v>
      </c>
      <c r="CQ215" s="370">
        <f t="shared" si="153"/>
        <v>0</v>
      </c>
      <c r="CR215" s="370">
        <f t="shared" si="153"/>
        <v>0</v>
      </c>
      <c r="CS215" s="370">
        <f t="shared" si="129"/>
        <v>0</v>
      </c>
      <c r="CT215" s="370">
        <f t="shared" si="130"/>
        <v>0</v>
      </c>
      <c r="CU215" s="370">
        <f t="shared" si="154"/>
        <v>0</v>
      </c>
      <c r="CV215" s="370">
        <f t="shared" si="154"/>
        <v>0</v>
      </c>
      <c r="CW215" s="370">
        <f t="shared" si="155"/>
        <v>0</v>
      </c>
      <c r="CX215" s="370">
        <f t="shared" si="156"/>
        <v>0</v>
      </c>
      <c r="CY215" s="370">
        <f t="shared" si="134"/>
        <v>0</v>
      </c>
    </row>
    <row r="216" spans="1:103" x14ac:dyDescent="0.25">
      <c r="A216" s="3307"/>
      <c r="B216" s="410" t="s">
        <v>239</v>
      </c>
      <c r="C216" s="409">
        <f t="shared" si="139"/>
        <v>0</v>
      </c>
      <c r="D216" s="400">
        <f>SUM(F216+H216+J216+L216+N216+P216+R216+T216+V216+X216+Z216+AB216+AD216+AF216+AH216+AJ216+AL216)</f>
        <v>0</v>
      </c>
      <c r="E216" s="410">
        <f>SUM(G216+I216+K216+M216+O216+Q216+S216+U216+W216+Y216+AA216+AC216+AE216+AG216+AI216+AK216+AM216)</f>
        <v>0</v>
      </c>
      <c r="F216" s="49"/>
      <c r="G216" s="52"/>
      <c r="H216" s="49"/>
      <c r="I216" s="52"/>
      <c r="J216" s="49"/>
      <c r="K216" s="52"/>
      <c r="L216" s="49"/>
      <c r="M216" s="52"/>
      <c r="N216" s="49"/>
      <c r="O216" s="52"/>
      <c r="P216" s="49"/>
      <c r="Q216" s="52"/>
      <c r="R216" s="49"/>
      <c r="S216" s="52"/>
      <c r="T216" s="49"/>
      <c r="U216" s="52"/>
      <c r="V216" s="49"/>
      <c r="W216" s="52"/>
      <c r="X216" s="49"/>
      <c r="Y216" s="52"/>
      <c r="Z216" s="49"/>
      <c r="AA216" s="52"/>
      <c r="AB216" s="49"/>
      <c r="AC216" s="52"/>
      <c r="AD216" s="49"/>
      <c r="AE216" s="52"/>
      <c r="AF216" s="49"/>
      <c r="AG216" s="52"/>
      <c r="AH216" s="49"/>
      <c r="AI216" s="52"/>
      <c r="AJ216" s="49"/>
      <c r="AK216" s="52"/>
      <c r="AL216" s="49"/>
      <c r="AM216" s="323"/>
      <c r="AN216" s="254"/>
      <c r="AO216" s="52"/>
      <c r="AP216" s="49"/>
      <c r="AQ216" s="52"/>
      <c r="AR216" s="49"/>
      <c r="AS216" s="52"/>
      <c r="AT216" s="323"/>
      <c r="AU216" s="399"/>
      <c r="AV216" s="323"/>
      <c r="AW216" s="399"/>
      <c r="AX216" s="52"/>
      <c r="AY216" s="56" t="str">
        <f t="shared" si="117"/>
        <v/>
      </c>
      <c r="CA216" s="18" t="str">
        <f t="shared" si="144"/>
        <v/>
      </c>
      <c r="CB216" s="18" t="str">
        <f t="shared" si="145"/>
        <v/>
      </c>
      <c r="CC216" s="18" t="str">
        <f t="shared" si="146"/>
        <v/>
      </c>
      <c r="CD216" s="18" t="str">
        <f t="shared" si="147"/>
        <v/>
      </c>
      <c r="CE216" s="18" t="str">
        <f t="shared" si="148"/>
        <v/>
      </c>
      <c r="CF216" s="18" t="str">
        <f t="shared" si="149"/>
        <v/>
      </c>
      <c r="CG216" s="18" t="str">
        <f t="shared" si="135"/>
        <v/>
      </c>
      <c r="CH216" s="18" t="str">
        <f t="shared" si="150"/>
        <v/>
      </c>
      <c r="CI216" s="18" t="str">
        <f t="shared" si="136"/>
        <v/>
      </c>
      <c r="CJ216" s="18" t="str">
        <f t="shared" si="151"/>
        <v/>
      </c>
      <c r="CK216" s="18" t="str">
        <f t="shared" si="152"/>
        <v/>
      </c>
      <c r="CL216" s="56"/>
      <c r="CO216" s="370">
        <f t="shared" si="126"/>
        <v>0</v>
      </c>
      <c r="CP216" s="370">
        <f t="shared" si="127"/>
        <v>0</v>
      </c>
      <c r="CQ216" s="370">
        <f t="shared" si="153"/>
        <v>0</v>
      </c>
      <c r="CR216" s="370">
        <f t="shared" si="153"/>
        <v>0</v>
      </c>
      <c r="CS216" s="370">
        <f t="shared" si="129"/>
        <v>0</v>
      </c>
      <c r="CT216" s="370">
        <f t="shared" si="130"/>
        <v>0</v>
      </c>
      <c r="CU216" s="370">
        <f t="shared" si="154"/>
        <v>0</v>
      </c>
      <c r="CV216" s="370">
        <f t="shared" si="154"/>
        <v>0</v>
      </c>
      <c r="CW216" s="370">
        <f t="shared" si="155"/>
        <v>0</v>
      </c>
      <c r="CX216" s="370">
        <f t="shared" si="156"/>
        <v>0</v>
      </c>
      <c r="CY216" s="370">
        <f t="shared" si="134"/>
        <v>0</v>
      </c>
    </row>
    <row r="217" spans="1:103" x14ac:dyDescent="0.25">
      <c r="A217" s="3633"/>
      <c r="B217" s="377" t="s">
        <v>240</v>
      </c>
      <c r="C217" s="416">
        <f t="shared" si="139"/>
        <v>0</v>
      </c>
      <c r="D217" s="417">
        <f>SUM(F217+H217+J217+L217+N217+P217+R217+T217+V217+X217+Z217+AB217+AD217+AF217+AH217+AJ217+AL217)</f>
        <v>0</v>
      </c>
      <c r="E217" s="377">
        <f t="shared" si="143"/>
        <v>0</v>
      </c>
      <c r="F217" s="30"/>
      <c r="G217" s="37"/>
      <c r="H217" s="30"/>
      <c r="I217" s="37"/>
      <c r="J217" s="30"/>
      <c r="K217" s="37"/>
      <c r="L217" s="30"/>
      <c r="M217" s="37"/>
      <c r="N217" s="30"/>
      <c r="O217" s="37"/>
      <c r="P217" s="30"/>
      <c r="Q217" s="37"/>
      <c r="R217" s="30"/>
      <c r="S217" s="37"/>
      <c r="T217" s="30"/>
      <c r="U217" s="37"/>
      <c r="V217" s="30"/>
      <c r="W217" s="37"/>
      <c r="X217" s="30"/>
      <c r="Y217" s="37"/>
      <c r="Z217" s="30"/>
      <c r="AA217" s="37"/>
      <c r="AB217" s="30"/>
      <c r="AC217" s="37"/>
      <c r="AD217" s="30"/>
      <c r="AE217" s="37"/>
      <c r="AF217" s="30"/>
      <c r="AG217" s="37"/>
      <c r="AH217" s="30"/>
      <c r="AI217" s="37"/>
      <c r="AJ217" s="30"/>
      <c r="AK217" s="37"/>
      <c r="AL217" s="30"/>
      <c r="AM217" s="223"/>
      <c r="AN217" s="35"/>
      <c r="AO217" s="37"/>
      <c r="AP217" s="30"/>
      <c r="AQ217" s="37"/>
      <c r="AR217" s="30"/>
      <c r="AS217" s="37"/>
      <c r="AT217" s="223"/>
      <c r="AU217" s="243"/>
      <c r="AV217" s="223"/>
      <c r="AW217" s="243"/>
      <c r="AX217" s="37"/>
      <c r="AY217" s="56" t="str">
        <f t="shared" si="117"/>
        <v/>
      </c>
      <c r="CA217" s="18" t="str">
        <f t="shared" si="144"/>
        <v/>
      </c>
      <c r="CB217" s="18" t="str">
        <f t="shared" si="145"/>
        <v/>
      </c>
      <c r="CC217" s="18" t="str">
        <f t="shared" si="146"/>
        <v/>
      </c>
      <c r="CD217" s="18" t="str">
        <f t="shared" si="147"/>
        <v/>
      </c>
      <c r="CE217" s="18" t="str">
        <f t="shared" si="148"/>
        <v/>
      </c>
      <c r="CF217" s="18" t="str">
        <f t="shared" si="149"/>
        <v/>
      </c>
      <c r="CG217" s="18" t="str">
        <f t="shared" si="135"/>
        <v/>
      </c>
      <c r="CH217" s="18" t="str">
        <f t="shared" si="150"/>
        <v/>
      </c>
      <c r="CI217" s="18" t="str">
        <f t="shared" si="136"/>
        <v/>
      </c>
      <c r="CJ217" s="18" t="str">
        <f t="shared" si="151"/>
        <v/>
      </c>
      <c r="CK217" s="18" t="str">
        <f t="shared" si="152"/>
        <v/>
      </c>
      <c r="CL217" s="56"/>
      <c r="CO217" s="370">
        <f t="shared" si="126"/>
        <v>0</v>
      </c>
      <c r="CP217" s="370">
        <f t="shared" si="127"/>
        <v>0</v>
      </c>
      <c r="CQ217" s="370">
        <f t="shared" si="153"/>
        <v>0</v>
      </c>
      <c r="CR217" s="370">
        <f t="shared" si="153"/>
        <v>0</v>
      </c>
      <c r="CS217" s="370">
        <f t="shared" si="129"/>
        <v>0</v>
      </c>
      <c r="CT217" s="370">
        <f t="shared" si="130"/>
        <v>0</v>
      </c>
      <c r="CU217" s="370">
        <f t="shared" si="154"/>
        <v>0</v>
      </c>
      <c r="CV217" s="370">
        <f t="shared" si="154"/>
        <v>0</v>
      </c>
      <c r="CW217" s="370">
        <f t="shared" si="155"/>
        <v>0</v>
      </c>
      <c r="CX217" s="370">
        <f t="shared" si="156"/>
        <v>0</v>
      </c>
      <c r="CY217" s="370">
        <f t="shared" si="134"/>
        <v>0</v>
      </c>
    </row>
    <row r="218" spans="1:103" ht="15" customHeight="1" x14ac:dyDescent="0.25">
      <c r="A218" s="3698" t="s">
        <v>241</v>
      </c>
      <c r="B218" s="1393" t="s">
        <v>242</v>
      </c>
      <c r="C218" s="1394">
        <f t="shared" si="139"/>
        <v>0</v>
      </c>
      <c r="D218" s="703">
        <f>SUM(F218+H218+J218+L218+N218)</f>
        <v>0</v>
      </c>
      <c r="E218" s="1393">
        <f t="shared" ref="D218:E221" si="157">SUM(G218+I218+K218+M218+O218)</f>
        <v>0</v>
      </c>
      <c r="F218" s="1359"/>
      <c r="G218" s="1360"/>
      <c r="H218" s="1359"/>
      <c r="I218" s="1360"/>
      <c r="J218" s="1359"/>
      <c r="K218" s="1360"/>
      <c r="L218" s="1359"/>
      <c r="M218" s="1360"/>
      <c r="N218" s="1359"/>
      <c r="O218" s="1360"/>
      <c r="P218" s="1406"/>
      <c r="Q218" s="418"/>
      <c r="R218" s="418"/>
      <c r="S218" s="418"/>
      <c r="T218" s="418"/>
      <c r="U218" s="418"/>
      <c r="V218" s="418"/>
      <c r="W218" s="418"/>
      <c r="X218" s="418"/>
      <c r="Y218" s="418"/>
      <c r="Z218" s="418"/>
      <c r="AA218" s="418"/>
      <c r="AB218" s="418"/>
      <c r="AC218" s="418"/>
      <c r="AD218" s="418"/>
      <c r="AE218" s="418"/>
      <c r="AF218" s="418"/>
      <c r="AG218" s="418"/>
      <c r="AH218" s="418"/>
      <c r="AI218" s="418"/>
      <c r="AJ218" s="418"/>
      <c r="AK218" s="418"/>
      <c r="AL218" s="418"/>
      <c r="AM218" s="419"/>
      <c r="AN218" s="1362"/>
      <c r="AO218" s="420"/>
      <c r="AP218" s="1359"/>
      <c r="AQ218" s="414"/>
      <c r="AR218" s="1404"/>
      <c r="AS218" s="414"/>
      <c r="AT218" s="415"/>
      <c r="AU218" s="1405"/>
      <c r="AV218" s="415"/>
      <c r="AW218" s="1405"/>
      <c r="AX218" s="414"/>
      <c r="AY218" s="56" t="str">
        <f>CA218&amp;CC218&amp;CD218&amp;CE218&amp;CF218&amp;CG218&amp;CH218&amp;CI218&amp;CJ218&amp;CK218</f>
        <v/>
      </c>
      <c r="CA218" s="18" t="str">
        <f>IF(AND(E218&gt;0,AN218=""), "* No olvide digitar la variable Gestantes. Digite Cero si no tiene.",IF(AN218&gt;E218,"  * La  variable Gestantes No puede ser mayor al Total Mujeres.",""))</f>
        <v/>
      </c>
      <c r="CB218" s="421"/>
      <c r="CC218" s="18" t="str">
        <f t="shared" ref="CC218:CC241" si="158">IF(AND(D218&gt;0,OR(AP218="")), "* No olvide digitar la variable Pueblos originarios - Hombres. Digite Cero si no tiene.",IF((AP218)&gt;D218,"  * La variable Pueblos originarios - Hombres No puede ser mayor al Total.",""))</f>
        <v/>
      </c>
      <c r="CD218" s="18" t="str">
        <f t="shared" si="141"/>
        <v/>
      </c>
      <c r="CE218" s="18" t="str">
        <f t="shared" si="142"/>
        <v/>
      </c>
      <c r="CF218" s="18" t="str">
        <f t="shared" si="149"/>
        <v/>
      </c>
      <c r="CG218" s="18" t="str">
        <f t="shared" si="135"/>
        <v/>
      </c>
      <c r="CH218" s="18" t="str">
        <f t="shared" ref="CH218:CH241" si="159">IF(AND(E218&gt;0,OR(AU218="")), "* No olvide digitar la variable Migrantes - Mujeres. Digite Cero si no tiene.",IF((AU218)&gt;E218,"  * La variable Migrantes - Mujeres No puede ser mayor al Total.",""))</f>
        <v/>
      </c>
      <c r="CI218" s="18" t="str">
        <f t="shared" si="136"/>
        <v/>
      </c>
      <c r="CJ218" s="18" t="str">
        <f t="shared" si="151"/>
        <v/>
      </c>
      <c r="CK218" s="18" t="str">
        <f t="shared" si="152"/>
        <v/>
      </c>
      <c r="CL218" s="56"/>
      <c r="CO218" s="370">
        <f t="shared" si="126"/>
        <v>0</v>
      </c>
      <c r="CP218" s="405"/>
      <c r="CQ218" s="370">
        <f t="shared" si="153"/>
        <v>0</v>
      </c>
      <c r="CR218" s="370">
        <f t="shared" si="153"/>
        <v>0</v>
      </c>
      <c r="CS218" s="370">
        <f t="shared" si="129"/>
        <v>0</v>
      </c>
      <c r="CT218" s="370">
        <f t="shared" si="130"/>
        <v>0</v>
      </c>
      <c r="CU218" s="370">
        <f t="shared" si="154"/>
        <v>0</v>
      </c>
      <c r="CV218" s="370">
        <f t="shared" si="154"/>
        <v>0</v>
      </c>
      <c r="CW218" s="370">
        <f t="shared" si="155"/>
        <v>0</v>
      </c>
      <c r="CX218" s="370">
        <f t="shared" si="156"/>
        <v>0</v>
      </c>
      <c r="CY218" s="370">
        <f t="shared" si="134"/>
        <v>0</v>
      </c>
    </row>
    <row r="219" spans="1:103" ht="22.5" x14ac:dyDescent="0.25">
      <c r="A219" s="3307"/>
      <c r="B219" s="396" t="s">
        <v>243</v>
      </c>
      <c r="C219" s="397">
        <f t="shared" si="139"/>
        <v>0</v>
      </c>
      <c r="D219" s="398">
        <f>SUM(F219+H219+J219+L219+N219)</f>
        <v>0</v>
      </c>
      <c r="E219" s="396">
        <f t="shared" si="157"/>
        <v>0</v>
      </c>
      <c r="F219" s="22"/>
      <c r="G219" s="28"/>
      <c r="H219" s="22"/>
      <c r="I219" s="28"/>
      <c r="J219" s="22"/>
      <c r="K219" s="28"/>
      <c r="L219" s="22"/>
      <c r="M219" s="28"/>
      <c r="N219" s="22"/>
      <c r="O219" s="28"/>
      <c r="P219" s="706"/>
      <c r="Q219" s="422"/>
      <c r="R219" s="422"/>
      <c r="S219" s="422"/>
      <c r="T219" s="422"/>
      <c r="U219" s="422"/>
      <c r="V219" s="422"/>
      <c r="W219" s="422"/>
      <c r="X219" s="422"/>
      <c r="Y219" s="422"/>
      <c r="Z219" s="422"/>
      <c r="AA219" s="422"/>
      <c r="AB219" s="422"/>
      <c r="AC219" s="422"/>
      <c r="AD219" s="422"/>
      <c r="AE219" s="422"/>
      <c r="AF219" s="422"/>
      <c r="AG219" s="422"/>
      <c r="AH219" s="422"/>
      <c r="AI219" s="422"/>
      <c r="AJ219" s="422"/>
      <c r="AK219" s="422"/>
      <c r="AL219" s="422"/>
      <c r="AM219" s="423"/>
      <c r="AN219" s="27"/>
      <c r="AO219" s="424"/>
      <c r="AP219" s="22"/>
      <c r="AQ219" s="52"/>
      <c r="AR219" s="49"/>
      <c r="AS219" s="52"/>
      <c r="AT219" s="323"/>
      <c r="AU219" s="399"/>
      <c r="AV219" s="323"/>
      <c r="AW219" s="399"/>
      <c r="AX219" s="52"/>
      <c r="AY219" s="56" t="str">
        <f t="shared" ref="AY219:AY221" si="160">CA219&amp;CC219&amp;CD219&amp;CE219&amp;CF219&amp;CG219&amp;CH219&amp;CI219&amp;CJ219&amp;CK219</f>
        <v/>
      </c>
      <c r="CA219" s="18" t="str">
        <f t="shared" si="140"/>
        <v/>
      </c>
      <c r="CB219" s="421"/>
      <c r="CC219" s="18" t="str">
        <f t="shared" si="158"/>
        <v/>
      </c>
      <c r="CD219" s="18" t="str">
        <f t="shared" si="141"/>
        <v/>
      </c>
      <c r="CE219" s="18" t="str">
        <f t="shared" si="142"/>
        <v/>
      </c>
      <c r="CF219" s="18" t="str">
        <f t="shared" si="149"/>
        <v/>
      </c>
      <c r="CG219" s="18" t="str">
        <f t="shared" si="135"/>
        <v/>
      </c>
      <c r="CH219" s="18" t="str">
        <f t="shared" si="159"/>
        <v/>
      </c>
      <c r="CI219" s="18" t="str">
        <f t="shared" si="136"/>
        <v/>
      </c>
      <c r="CJ219" s="18" t="str">
        <f t="shared" si="151"/>
        <v/>
      </c>
      <c r="CK219" s="18" t="str">
        <f t="shared" si="152"/>
        <v/>
      </c>
      <c r="CL219" s="56"/>
      <c r="CO219" s="370">
        <f t="shared" si="126"/>
        <v>0</v>
      </c>
      <c r="CP219" s="405"/>
      <c r="CQ219" s="370">
        <f t="shared" si="153"/>
        <v>0</v>
      </c>
      <c r="CR219" s="370">
        <f t="shared" si="153"/>
        <v>0</v>
      </c>
      <c r="CS219" s="370">
        <f t="shared" si="129"/>
        <v>0</v>
      </c>
      <c r="CT219" s="370">
        <f t="shared" si="130"/>
        <v>0</v>
      </c>
      <c r="CU219" s="370">
        <f t="shared" si="154"/>
        <v>0</v>
      </c>
      <c r="CV219" s="370">
        <f t="shared" si="154"/>
        <v>0</v>
      </c>
      <c r="CW219" s="370">
        <f t="shared" si="155"/>
        <v>0</v>
      </c>
      <c r="CX219" s="370">
        <f t="shared" si="156"/>
        <v>0</v>
      </c>
      <c r="CY219" s="370">
        <f t="shared" si="134"/>
        <v>0</v>
      </c>
    </row>
    <row r="220" spans="1:103" ht="22.5" x14ac:dyDescent="0.25">
      <c r="A220" s="3307"/>
      <c r="B220" s="396" t="s">
        <v>244</v>
      </c>
      <c r="C220" s="397">
        <f t="shared" si="139"/>
        <v>0</v>
      </c>
      <c r="D220" s="398">
        <f t="shared" si="157"/>
        <v>0</v>
      </c>
      <c r="E220" s="396">
        <f t="shared" si="157"/>
        <v>0</v>
      </c>
      <c r="F220" s="22"/>
      <c r="G220" s="28"/>
      <c r="H220" s="22"/>
      <c r="I220" s="28"/>
      <c r="J220" s="22"/>
      <c r="K220" s="28"/>
      <c r="L220" s="22"/>
      <c r="M220" s="28"/>
      <c r="N220" s="22"/>
      <c r="O220" s="28"/>
      <c r="P220" s="706"/>
      <c r="Q220" s="422"/>
      <c r="R220" s="422"/>
      <c r="S220" s="422"/>
      <c r="T220" s="422"/>
      <c r="U220" s="422"/>
      <c r="V220" s="422"/>
      <c r="W220" s="422"/>
      <c r="X220" s="422"/>
      <c r="Y220" s="422"/>
      <c r="Z220" s="422"/>
      <c r="AA220" s="422"/>
      <c r="AB220" s="422"/>
      <c r="AC220" s="422"/>
      <c r="AD220" s="422"/>
      <c r="AE220" s="422"/>
      <c r="AF220" s="422"/>
      <c r="AG220" s="422"/>
      <c r="AH220" s="422"/>
      <c r="AI220" s="422"/>
      <c r="AJ220" s="422"/>
      <c r="AK220" s="422"/>
      <c r="AL220" s="422"/>
      <c r="AM220" s="423"/>
      <c r="AN220" s="27"/>
      <c r="AO220" s="424"/>
      <c r="AP220" s="22"/>
      <c r="AQ220" s="52"/>
      <c r="AR220" s="49"/>
      <c r="AS220" s="52"/>
      <c r="AT220" s="323"/>
      <c r="AU220" s="399"/>
      <c r="AV220" s="323"/>
      <c r="AW220" s="399"/>
      <c r="AX220" s="52"/>
      <c r="AY220" s="56" t="str">
        <f t="shared" si="160"/>
        <v/>
      </c>
      <c r="CA220" s="18" t="str">
        <f t="shared" si="140"/>
        <v/>
      </c>
      <c r="CB220" s="421"/>
      <c r="CC220" s="18" t="str">
        <f t="shared" si="158"/>
        <v/>
      </c>
      <c r="CD220" s="18" t="str">
        <f t="shared" si="141"/>
        <v/>
      </c>
      <c r="CE220" s="18" t="str">
        <f t="shared" si="142"/>
        <v/>
      </c>
      <c r="CF220" s="18" t="str">
        <f t="shared" si="149"/>
        <v/>
      </c>
      <c r="CG220" s="18" t="str">
        <f t="shared" si="135"/>
        <v/>
      </c>
      <c r="CH220" s="18" t="str">
        <f t="shared" si="159"/>
        <v/>
      </c>
      <c r="CI220" s="18" t="str">
        <f t="shared" si="136"/>
        <v/>
      </c>
      <c r="CJ220" s="18" t="str">
        <f t="shared" si="151"/>
        <v/>
      </c>
      <c r="CK220" s="18" t="str">
        <f t="shared" si="152"/>
        <v/>
      </c>
      <c r="CL220" s="56"/>
      <c r="CO220" s="370">
        <f t="shared" si="126"/>
        <v>0</v>
      </c>
      <c r="CP220" s="405"/>
      <c r="CQ220" s="370">
        <f t="shared" si="153"/>
        <v>0</v>
      </c>
      <c r="CR220" s="370">
        <f t="shared" si="153"/>
        <v>0</v>
      </c>
      <c r="CS220" s="370">
        <f t="shared" si="129"/>
        <v>0</v>
      </c>
      <c r="CT220" s="370">
        <f t="shared" si="130"/>
        <v>0</v>
      </c>
      <c r="CU220" s="370">
        <f t="shared" si="154"/>
        <v>0</v>
      </c>
      <c r="CV220" s="370">
        <f t="shared" si="154"/>
        <v>0</v>
      </c>
      <c r="CW220" s="370">
        <f t="shared" si="155"/>
        <v>0</v>
      </c>
      <c r="CX220" s="370">
        <f t="shared" si="156"/>
        <v>0</v>
      </c>
      <c r="CY220" s="370">
        <f t="shared" si="134"/>
        <v>0</v>
      </c>
    </row>
    <row r="221" spans="1:103" ht="33" x14ac:dyDescent="0.25">
      <c r="A221" s="3633"/>
      <c r="B221" s="377" t="s">
        <v>245</v>
      </c>
      <c r="C221" s="416">
        <f t="shared" si="139"/>
        <v>0</v>
      </c>
      <c r="D221" s="417">
        <f t="shared" si="157"/>
        <v>0</v>
      </c>
      <c r="E221" s="377">
        <f t="shared" si="157"/>
        <v>0</v>
      </c>
      <c r="F221" s="30"/>
      <c r="G221" s="37"/>
      <c r="H221" s="30"/>
      <c r="I221" s="37"/>
      <c r="J221" s="30"/>
      <c r="K221" s="37"/>
      <c r="L221" s="30"/>
      <c r="M221" s="37"/>
      <c r="N221" s="30"/>
      <c r="O221" s="37"/>
      <c r="P221" s="1407"/>
      <c r="Q221" s="690"/>
      <c r="R221" s="690"/>
      <c r="S221" s="690"/>
      <c r="T221" s="690"/>
      <c r="U221" s="690"/>
      <c r="V221" s="690"/>
      <c r="W221" s="690"/>
      <c r="X221" s="690"/>
      <c r="Y221" s="690"/>
      <c r="Z221" s="690"/>
      <c r="AA221" s="690"/>
      <c r="AB221" s="690"/>
      <c r="AC221" s="690"/>
      <c r="AD221" s="690"/>
      <c r="AE221" s="690"/>
      <c r="AF221" s="690"/>
      <c r="AG221" s="690"/>
      <c r="AH221" s="690"/>
      <c r="AI221" s="690"/>
      <c r="AJ221" s="690"/>
      <c r="AK221" s="690"/>
      <c r="AL221" s="690"/>
      <c r="AM221" s="691"/>
      <c r="AN221" s="35"/>
      <c r="AO221" s="686"/>
      <c r="AP221" s="30"/>
      <c r="AQ221" s="37"/>
      <c r="AR221" s="30"/>
      <c r="AS221" s="37"/>
      <c r="AT221" s="223"/>
      <c r="AU221" s="243"/>
      <c r="AV221" s="223"/>
      <c r="AW221" s="243"/>
      <c r="AX221" s="37"/>
      <c r="AY221" s="56" t="str">
        <f t="shared" si="160"/>
        <v/>
      </c>
      <c r="CA221" s="18" t="str">
        <f t="shared" si="140"/>
        <v/>
      </c>
      <c r="CB221" s="421"/>
      <c r="CC221" s="18" t="str">
        <f t="shared" si="158"/>
        <v/>
      </c>
      <c r="CD221" s="18" t="str">
        <f t="shared" si="141"/>
        <v/>
      </c>
      <c r="CE221" s="18" t="str">
        <f t="shared" si="142"/>
        <v/>
      </c>
      <c r="CF221" s="18" t="str">
        <f t="shared" si="149"/>
        <v/>
      </c>
      <c r="CG221" s="18" t="str">
        <f t="shared" si="135"/>
        <v/>
      </c>
      <c r="CH221" s="18" t="str">
        <f t="shared" si="159"/>
        <v/>
      </c>
      <c r="CI221" s="18" t="str">
        <f t="shared" si="136"/>
        <v/>
      </c>
      <c r="CJ221" s="18" t="str">
        <f t="shared" si="151"/>
        <v/>
      </c>
      <c r="CK221" s="18" t="str">
        <f t="shared" si="152"/>
        <v/>
      </c>
      <c r="CL221" s="56"/>
      <c r="CO221" s="370">
        <f t="shared" si="126"/>
        <v>0</v>
      </c>
      <c r="CP221" s="405"/>
      <c r="CQ221" s="370">
        <f t="shared" si="153"/>
        <v>0</v>
      </c>
      <c r="CR221" s="370">
        <f t="shared" si="153"/>
        <v>0</v>
      </c>
      <c r="CS221" s="370">
        <f t="shared" si="129"/>
        <v>0</v>
      </c>
      <c r="CT221" s="370">
        <f t="shared" si="130"/>
        <v>0</v>
      </c>
      <c r="CU221" s="370">
        <f t="shared" si="154"/>
        <v>0</v>
      </c>
      <c r="CV221" s="370">
        <f t="shared" si="154"/>
        <v>0</v>
      </c>
      <c r="CW221" s="370">
        <f t="shared" si="155"/>
        <v>0</v>
      </c>
      <c r="CX221" s="370">
        <f t="shared" si="156"/>
        <v>0</v>
      </c>
      <c r="CY221" s="370">
        <f t="shared" si="134"/>
        <v>0</v>
      </c>
    </row>
    <row r="222" spans="1:103" x14ac:dyDescent="0.25">
      <c r="A222" s="3698" t="s">
        <v>246</v>
      </c>
      <c r="B222" s="1408" t="s">
        <v>247</v>
      </c>
      <c r="C222" s="378">
        <f t="shared" si="139"/>
        <v>0</v>
      </c>
      <c r="D222" s="379">
        <f t="shared" ref="D222:E241" si="161">SUM(F222+H222+J222+L222+N222+P222+R222+T222+V222+X222+Z222+AB222+AD222+AF222+AH222+AJ222+AL222)</f>
        <v>0</v>
      </c>
      <c r="E222" s="380">
        <f t="shared" si="161"/>
        <v>0</v>
      </c>
      <c r="F222" s="45"/>
      <c r="G222" s="48"/>
      <c r="H222" s="45"/>
      <c r="I222" s="48"/>
      <c r="J222" s="45"/>
      <c r="K222" s="48"/>
      <c r="L222" s="45"/>
      <c r="M222" s="48"/>
      <c r="N222" s="45"/>
      <c r="O222" s="48"/>
      <c r="P222" s="45"/>
      <c r="Q222" s="48"/>
      <c r="R222" s="45"/>
      <c r="S222" s="48"/>
      <c r="T222" s="45"/>
      <c r="U222" s="48"/>
      <c r="V222" s="45"/>
      <c r="W222" s="48"/>
      <c r="X222" s="45"/>
      <c r="Y222" s="48"/>
      <c r="Z222" s="45"/>
      <c r="AA222" s="48"/>
      <c r="AB222" s="45"/>
      <c r="AC222" s="48"/>
      <c r="AD222" s="45"/>
      <c r="AE222" s="48"/>
      <c r="AF222" s="45"/>
      <c r="AG222" s="48"/>
      <c r="AH222" s="45"/>
      <c r="AI222" s="48"/>
      <c r="AJ222" s="45"/>
      <c r="AK222" s="48"/>
      <c r="AL222" s="45"/>
      <c r="AM222" s="46"/>
      <c r="AN222" s="105"/>
      <c r="AO222" s="1360"/>
      <c r="AP222" s="1409"/>
      <c r="AQ222" s="48"/>
      <c r="AR222" s="45"/>
      <c r="AS222" s="48"/>
      <c r="AT222" s="333"/>
      <c r="AU222" s="352"/>
      <c r="AV222" s="351"/>
      <c r="AW222" s="352"/>
      <c r="AX222" s="48"/>
      <c r="AY222" s="56" t="str">
        <f t="shared" si="117"/>
        <v/>
      </c>
      <c r="CA222" s="18" t="str">
        <f t="shared" si="140"/>
        <v/>
      </c>
      <c r="CB222" s="18" t="str">
        <f>IF(AND(E222&gt;0,AO222=""), "* No olvide digitar la variable Madre de hijo menor de 5 años. Digite Cero si no tiene.",IF(AO222&gt;E222,"  * La variable Madre de hijo menor de 5 años No puede ser mayor al Total Mujeres.",""))</f>
        <v/>
      </c>
      <c r="CC222" s="18" t="str">
        <f t="shared" si="158"/>
        <v/>
      </c>
      <c r="CD222" s="18" t="str">
        <f t="shared" si="141"/>
        <v/>
      </c>
      <c r="CE222" s="18" t="str">
        <f t="shared" si="142"/>
        <v/>
      </c>
      <c r="CF222" s="18" t="str">
        <f t="shared" si="149"/>
        <v/>
      </c>
      <c r="CG222" s="18" t="str">
        <f t="shared" si="135"/>
        <v/>
      </c>
      <c r="CH222" s="18" t="str">
        <f t="shared" si="159"/>
        <v/>
      </c>
      <c r="CI222" s="18" t="str">
        <f t="shared" si="136"/>
        <v/>
      </c>
      <c r="CJ222" s="18" t="str">
        <f t="shared" si="151"/>
        <v/>
      </c>
      <c r="CK222" s="18" t="str">
        <f t="shared" si="152"/>
        <v/>
      </c>
      <c r="CL222" s="56"/>
      <c r="CO222" s="370">
        <f t="shared" si="126"/>
        <v>0</v>
      </c>
      <c r="CP222" s="370">
        <f>IF(AND(E222&gt;0,AO222=""),1,IF(AO222&gt;E222,1,0))</f>
        <v>0</v>
      </c>
      <c r="CQ222" s="370">
        <f t="shared" si="153"/>
        <v>0</v>
      </c>
      <c r="CR222" s="370">
        <f t="shared" si="153"/>
        <v>0</v>
      </c>
      <c r="CS222" s="370">
        <f t="shared" si="129"/>
        <v>0</v>
      </c>
      <c r="CT222" s="370">
        <f t="shared" si="130"/>
        <v>0</v>
      </c>
      <c r="CU222" s="370">
        <f t="shared" si="154"/>
        <v>0</v>
      </c>
      <c r="CV222" s="370">
        <f t="shared" si="154"/>
        <v>0</v>
      </c>
      <c r="CW222" s="370">
        <f t="shared" si="155"/>
        <v>0</v>
      </c>
      <c r="CX222" s="370">
        <f t="shared" si="156"/>
        <v>0</v>
      </c>
      <c r="CY222" s="370">
        <f t="shared" si="134"/>
        <v>0</v>
      </c>
    </row>
    <row r="223" spans="1:103" x14ac:dyDescent="0.25">
      <c r="A223" s="3307"/>
      <c r="B223" s="429" t="s">
        <v>248</v>
      </c>
      <c r="C223" s="397">
        <f t="shared" si="139"/>
        <v>0</v>
      </c>
      <c r="D223" s="398">
        <f t="shared" si="161"/>
        <v>0</v>
      </c>
      <c r="E223" s="396">
        <f t="shared" si="161"/>
        <v>0</v>
      </c>
      <c r="F223" s="22"/>
      <c r="G223" s="28"/>
      <c r="H223" s="22"/>
      <c r="I223" s="28"/>
      <c r="J223" s="22"/>
      <c r="K223" s="28"/>
      <c r="L223" s="22"/>
      <c r="M223" s="28"/>
      <c r="N223" s="22"/>
      <c r="O223" s="28"/>
      <c r="P223" s="22"/>
      <c r="Q223" s="28"/>
      <c r="R223" s="22"/>
      <c r="S223" s="28"/>
      <c r="T223" s="22"/>
      <c r="U223" s="28"/>
      <c r="V223" s="22"/>
      <c r="W223" s="28"/>
      <c r="X223" s="22"/>
      <c r="Y223" s="28"/>
      <c r="Z223" s="22"/>
      <c r="AA223" s="28"/>
      <c r="AB223" s="22"/>
      <c r="AC223" s="28"/>
      <c r="AD223" s="22"/>
      <c r="AE223" s="28"/>
      <c r="AF223" s="22"/>
      <c r="AG223" s="28"/>
      <c r="AH223" s="22"/>
      <c r="AI223" s="28"/>
      <c r="AJ223" s="22"/>
      <c r="AK223" s="28"/>
      <c r="AL223" s="22"/>
      <c r="AM223" s="26"/>
      <c r="AN223" s="27"/>
      <c r="AO223" s="28"/>
      <c r="AP223" s="23"/>
      <c r="AQ223" s="28"/>
      <c r="AR223" s="22"/>
      <c r="AS223" s="28"/>
      <c r="AT223" s="216"/>
      <c r="AU223" s="239"/>
      <c r="AV223" s="430"/>
      <c r="AW223" s="239"/>
      <c r="AX223" s="28"/>
      <c r="AY223" s="56" t="str">
        <f t="shared" si="117"/>
        <v/>
      </c>
      <c r="CA223" s="18" t="str">
        <f t="shared" si="140"/>
        <v/>
      </c>
      <c r="CB223" s="18" t="str">
        <f>IF(AND(E223&gt;0,AO223=""), "* No olvide digitar la variable Madre de hijo menor de 5 años. Digite Cero si no tiene.",IF(AO223&gt;E223,"  * La variable Madre de hijo menor de 5 años No puede ser mayor al Total Mujeres.",""))</f>
        <v/>
      </c>
      <c r="CC223" s="18" t="str">
        <f t="shared" si="158"/>
        <v/>
      </c>
      <c r="CD223" s="18" t="str">
        <f t="shared" si="141"/>
        <v/>
      </c>
      <c r="CE223" s="18" t="str">
        <f t="shared" si="142"/>
        <v/>
      </c>
      <c r="CF223" s="18" t="str">
        <f t="shared" si="149"/>
        <v/>
      </c>
      <c r="CG223" s="18" t="str">
        <f t="shared" si="135"/>
        <v/>
      </c>
      <c r="CH223" s="18" t="str">
        <f t="shared" si="159"/>
        <v/>
      </c>
      <c r="CI223" s="18" t="str">
        <f t="shared" si="136"/>
        <v/>
      </c>
      <c r="CJ223" s="18" t="str">
        <f t="shared" si="151"/>
        <v/>
      </c>
      <c r="CK223" s="18" t="str">
        <f t="shared" si="152"/>
        <v/>
      </c>
      <c r="CL223" s="56"/>
      <c r="CO223" s="370">
        <f t="shared" si="126"/>
        <v>0</v>
      </c>
      <c r="CP223" s="370">
        <f>IF(AND(E223&gt;0,AO223=""),1,IF(AO223&gt;E223,1,0))</f>
        <v>0</v>
      </c>
      <c r="CQ223" s="370">
        <f t="shared" si="153"/>
        <v>0</v>
      </c>
      <c r="CR223" s="370">
        <f t="shared" si="153"/>
        <v>0</v>
      </c>
      <c r="CS223" s="370">
        <f t="shared" si="129"/>
        <v>0</v>
      </c>
      <c r="CT223" s="370">
        <f t="shared" si="130"/>
        <v>0</v>
      </c>
      <c r="CU223" s="370">
        <f t="shared" si="154"/>
        <v>0</v>
      </c>
      <c r="CV223" s="370">
        <f t="shared" si="154"/>
        <v>0</v>
      </c>
      <c r="CW223" s="370">
        <f t="shared" si="155"/>
        <v>0</v>
      </c>
      <c r="CX223" s="370">
        <f t="shared" si="156"/>
        <v>0</v>
      </c>
      <c r="CY223" s="370">
        <f t="shared" si="134"/>
        <v>0</v>
      </c>
    </row>
    <row r="224" spans="1:103" x14ac:dyDescent="0.25">
      <c r="A224" s="3307"/>
      <c r="B224" s="401" t="s">
        <v>249</v>
      </c>
      <c r="C224" s="397">
        <f t="shared" si="139"/>
        <v>0</v>
      </c>
      <c r="D224" s="398">
        <f t="shared" si="161"/>
        <v>0</v>
      </c>
      <c r="E224" s="396">
        <f t="shared" si="161"/>
        <v>0</v>
      </c>
      <c r="F224" s="22"/>
      <c r="G224" s="28"/>
      <c r="H224" s="22"/>
      <c r="I224" s="28"/>
      <c r="J224" s="22"/>
      <c r="K224" s="28"/>
      <c r="L224" s="22"/>
      <c r="M224" s="28"/>
      <c r="N224" s="22"/>
      <c r="O224" s="28"/>
      <c r="P224" s="22"/>
      <c r="Q224" s="28"/>
      <c r="R224" s="22"/>
      <c r="S224" s="28"/>
      <c r="T224" s="22"/>
      <c r="U224" s="28"/>
      <c r="V224" s="22"/>
      <c r="W224" s="28"/>
      <c r="X224" s="22"/>
      <c r="Y224" s="28"/>
      <c r="Z224" s="22"/>
      <c r="AA224" s="28"/>
      <c r="AB224" s="22"/>
      <c r="AC224" s="28"/>
      <c r="AD224" s="22"/>
      <c r="AE224" s="28"/>
      <c r="AF224" s="22"/>
      <c r="AG224" s="28"/>
      <c r="AH224" s="22"/>
      <c r="AI224" s="28"/>
      <c r="AJ224" s="22"/>
      <c r="AK224" s="28"/>
      <c r="AL224" s="22"/>
      <c r="AM224" s="26"/>
      <c r="AN224" s="27"/>
      <c r="AO224" s="28"/>
      <c r="AP224" s="23"/>
      <c r="AQ224" s="28"/>
      <c r="AR224" s="22"/>
      <c r="AS224" s="28"/>
      <c r="AT224" s="216"/>
      <c r="AU224" s="239"/>
      <c r="AV224" s="430"/>
      <c r="AW224" s="239"/>
      <c r="AX224" s="28"/>
      <c r="AY224" s="56" t="str">
        <f t="shared" si="117"/>
        <v/>
      </c>
      <c r="CA224" s="18" t="str">
        <f t="shared" si="140"/>
        <v/>
      </c>
      <c r="CB224" s="18" t="str">
        <f>IF(AND(E224&gt;0,AO224=""), "* No olvide digitar la variable Madre de hijo menor de 5 años. Digite Cero si no tiene.",IF(AO224&gt;E224,"  * La variable Madre de hijo menor de 5 años No puede ser mayor al Total Mujeres.",""))</f>
        <v/>
      </c>
      <c r="CC224" s="18" t="str">
        <f t="shared" si="158"/>
        <v/>
      </c>
      <c r="CD224" s="18" t="str">
        <f t="shared" si="141"/>
        <v/>
      </c>
      <c r="CE224" s="18" t="str">
        <f t="shared" si="142"/>
        <v/>
      </c>
      <c r="CF224" s="18" t="str">
        <f t="shared" si="149"/>
        <v/>
      </c>
      <c r="CG224" s="18" t="str">
        <f t="shared" si="135"/>
        <v/>
      </c>
      <c r="CH224" s="18" t="str">
        <f t="shared" si="159"/>
        <v/>
      </c>
      <c r="CI224" s="18" t="str">
        <f t="shared" si="136"/>
        <v/>
      </c>
      <c r="CJ224" s="18" t="str">
        <f t="shared" si="151"/>
        <v/>
      </c>
      <c r="CK224" s="18" t="str">
        <f t="shared" si="152"/>
        <v/>
      </c>
      <c r="CL224" s="56"/>
      <c r="CO224" s="370">
        <f t="shared" si="126"/>
        <v>0</v>
      </c>
      <c r="CP224" s="370">
        <f>IF(AND(E224&gt;0,AO224=""),1,IF(AO224&gt;E224,1,0))</f>
        <v>0</v>
      </c>
      <c r="CQ224" s="370">
        <f t="shared" si="153"/>
        <v>0</v>
      </c>
      <c r="CR224" s="370">
        <f t="shared" si="153"/>
        <v>0</v>
      </c>
      <c r="CS224" s="370">
        <f t="shared" si="129"/>
        <v>0</v>
      </c>
      <c r="CT224" s="370">
        <f t="shared" si="130"/>
        <v>0</v>
      </c>
      <c r="CU224" s="370">
        <f t="shared" si="154"/>
        <v>0</v>
      </c>
      <c r="CV224" s="370">
        <f t="shared" si="154"/>
        <v>0</v>
      </c>
      <c r="CW224" s="370">
        <f t="shared" si="155"/>
        <v>0</v>
      </c>
      <c r="CX224" s="370">
        <f t="shared" si="156"/>
        <v>0</v>
      </c>
      <c r="CY224" s="370">
        <f t="shared" si="134"/>
        <v>0</v>
      </c>
    </row>
    <row r="225" spans="1:103" x14ac:dyDescent="0.25">
      <c r="A225" s="3307"/>
      <c r="B225" s="401" t="s">
        <v>250</v>
      </c>
      <c r="C225" s="397">
        <f t="shared" si="139"/>
        <v>0</v>
      </c>
      <c r="D225" s="398">
        <f t="shared" si="161"/>
        <v>0</v>
      </c>
      <c r="E225" s="396">
        <f t="shared" si="161"/>
        <v>0</v>
      </c>
      <c r="F225" s="22"/>
      <c r="G225" s="28"/>
      <c r="H225" s="22"/>
      <c r="I225" s="28"/>
      <c r="J225" s="22"/>
      <c r="K225" s="28"/>
      <c r="L225" s="22"/>
      <c r="M225" s="28"/>
      <c r="N225" s="22"/>
      <c r="O225" s="28"/>
      <c r="P225" s="22"/>
      <c r="Q225" s="28"/>
      <c r="R225" s="22"/>
      <c r="S225" s="28"/>
      <c r="T225" s="22"/>
      <c r="U225" s="28"/>
      <c r="V225" s="22"/>
      <c r="W225" s="28"/>
      <c r="X225" s="22"/>
      <c r="Y225" s="28"/>
      <c r="Z225" s="22"/>
      <c r="AA225" s="28"/>
      <c r="AB225" s="22"/>
      <c r="AC225" s="28"/>
      <c r="AD225" s="22"/>
      <c r="AE225" s="28"/>
      <c r="AF225" s="22"/>
      <c r="AG225" s="28"/>
      <c r="AH225" s="22"/>
      <c r="AI225" s="28"/>
      <c r="AJ225" s="22"/>
      <c r="AK225" s="28"/>
      <c r="AL225" s="22"/>
      <c r="AM225" s="26"/>
      <c r="AN225" s="27"/>
      <c r="AO225" s="28"/>
      <c r="AP225" s="23"/>
      <c r="AQ225" s="28"/>
      <c r="AR225" s="22"/>
      <c r="AS225" s="28"/>
      <c r="AT225" s="216"/>
      <c r="AU225" s="239"/>
      <c r="AV225" s="430"/>
      <c r="AW225" s="239"/>
      <c r="AX225" s="28"/>
      <c r="AY225" s="56" t="str">
        <f t="shared" si="117"/>
        <v/>
      </c>
      <c r="CA225" s="18" t="str">
        <f t="shared" si="140"/>
        <v/>
      </c>
      <c r="CB225" s="18" t="str">
        <f>IF(AND(E225&gt;0,AO225=""), "* No olvide digitar la variable Madre de hijo menor de 5 años. Digite Cero si no tiene.",IF(AO225&gt;E225,"  * La variable Madre de hijo menor de 5 años No puede ser mayor al Total Mujeres.",""))</f>
        <v/>
      </c>
      <c r="CC225" s="18" t="str">
        <f t="shared" si="158"/>
        <v/>
      </c>
      <c r="CD225" s="18" t="str">
        <f t="shared" si="141"/>
        <v/>
      </c>
      <c r="CE225" s="18" t="str">
        <f t="shared" si="142"/>
        <v/>
      </c>
      <c r="CF225" s="18" t="str">
        <f t="shared" si="149"/>
        <v/>
      </c>
      <c r="CG225" s="18" t="str">
        <f t="shared" si="135"/>
        <v/>
      </c>
      <c r="CH225" s="18" t="str">
        <f t="shared" si="159"/>
        <v/>
      </c>
      <c r="CI225" s="18" t="str">
        <f t="shared" si="136"/>
        <v/>
      </c>
      <c r="CJ225" s="18" t="str">
        <f t="shared" si="151"/>
        <v/>
      </c>
      <c r="CK225" s="18" t="str">
        <f t="shared" si="152"/>
        <v/>
      </c>
      <c r="CL225" s="56"/>
      <c r="CO225" s="370">
        <f t="shared" si="126"/>
        <v>0</v>
      </c>
      <c r="CP225" s="370">
        <f>IF(AND(E225&gt;0,AO225=""),1,IF(AO225&gt;E225,1,0))</f>
        <v>0</v>
      </c>
      <c r="CQ225" s="370">
        <f t="shared" si="153"/>
        <v>0</v>
      </c>
      <c r="CR225" s="370">
        <f t="shared" si="153"/>
        <v>0</v>
      </c>
      <c r="CS225" s="370">
        <f t="shared" si="129"/>
        <v>0</v>
      </c>
      <c r="CT225" s="370">
        <f t="shared" si="130"/>
        <v>0</v>
      </c>
      <c r="CU225" s="370">
        <f t="shared" si="154"/>
        <v>0</v>
      </c>
      <c r="CV225" s="370">
        <f t="shared" si="154"/>
        <v>0</v>
      </c>
      <c r="CW225" s="370">
        <f t="shared" si="155"/>
        <v>0</v>
      </c>
      <c r="CX225" s="370">
        <f t="shared" si="156"/>
        <v>0</v>
      </c>
      <c r="CY225" s="370">
        <f t="shared" si="134"/>
        <v>0</v>
      </c>
    </row>
    <row r="226" spans="1:103" x14ac:dyDescent="0.25">
      <c r="A226" s="3633"/>
      <c r="B226" s="692" t="s">
        <v>251</v>
      </c>
      <c r="C226" s="902">
        <f t="shared" si="139"/>
        <v>2</v>
      </c>
      <c r="D226" s="388">
        <f t="shared" si="161"/>
        <v>0</v>
      </c>
      <c r="E226" s="369">
        <f t="shared" si="161"/>
        <v>2</v>
      </c>
      <c r="F226" s="22">
        <v>0</v>
      </c>
      <c r="G226" s="28">
        <v>0</v>
      </c>
      <c r="H226" s="22">
        <v>0</v>
      </c>
      <c r="I226" s="28">
        <v>0</v>
      </c>
      <c r="J226" s="22">
        <v>0</v>
      </c>
      <c r="K226" s="28">
        <v>0</v>
      </c>
      <c r="L226" s="22">
        <v>0</v>
      </c>
      <c r="M226" s="28">
        <v>0</v>
      </c>
      <c r="N226" s="22">
        <v>0</v>
      </c>
      <c r="O226" s="28">
        <v>0</v>
      </c>
      <c r="P226" s="22">
        <v>0</v>
      </c>
      <c r="Q226" s="28">
        <v>0</v>
      </c>
      <c r="R226" s="22">
        <v>0</v>
      </c>
      <c r="S226" s="28">
        <v>1</v>
      </c>
      <c r="T226" s="22">
        <v>0</v>
      </c>
      <c r="U226" s="28">
        <v>0</v>
      </c>
      <c r="V226" s="22">
        <v>0</v>
      </c>
      <c r="W226" s="28">
        <v>1</v>
      </c>
      <c r="X226" s="22">
        <v>0</v>
      </c>
      <c r="Y226" s="28">
        <v>0</v>
      </c>
      <c r="Z226" s="22">
        <v>0</v>
      </c>
      <c r="AA226" s="28">
        <v>0</v>
      </c>
      <c r="AB226" s="22">
        <v>0</v>
      </c>
      <c r="AC226" s="28">
        <v>0</v>
      </c>
      <c r="AD226" s="22">
        <v>0</v>
      </c>
      <c r="AE226" s="28">
        <v>0</v>
      </c>
      <c r="AF226" s="22">
        <v>0</v>
      </c>
      <c r="AG226" s="28">
        <v>0</v>
      </c>
      <c r="AH226" s="22">
        <v>0</v>
      </c>
      <c r="AI226" s="28">
        <v>0</v>
      </c>
      <c r="AJ226" s="22">
        <v>0</v>
      </c>
      <c r="AK226" s="28">
        <v>0</v>
      </c>
      <c r="AL226" s="30">
        <v>0</v>
      </c>
      <c r="AM226" s="34">
        <v>0</v>
      </c>
      <c r="AN226" s="35">
        <v>0</v>
      </c>
      <c r="AO226" s="37">
        <v>0</v>
      </c>
      <c r="AP226" s="31">
        <v>0</v>
      </c>
      <c r="AQ226" s="37">
        <v>0</v>
      </c>
      <c r="AR226" s="30">
        <v>0</v>
      </c>
      <c r="AS226" s="37">
        <v>0</v>
      </c>
      <c r="AT226" s="223">
        <v>0</v>
      </c>
      <c r="AU226" s="243">
        <v>0</v>
      </c>
      <c r="AV226" s="432">
        <v>0</v>
      </c>
      <c r="AW226" s="243">
        <v>0</v>
      </c>
      <c r="AX226" s="37">
        <v>0</v>
      </c>
      <c r="AY226" s="56" t="str">
        <f t="shared" si="117"/>
        <v/>
      </c>
      <c r="CA226" s="18" t="str">
        <f t="shared" si="140"/>
        <v/>
      </c>
      <c r="CB226" s="18" t="str">
        <f>IF(AND(E226&gt;0,AO226=""), "* No olvide digitar la variable Madre de hijo menor de 5 años. Digite Cero si no tiene.",IF(AO226&gt;E226,"  * La variable Madre de hijo menor de 5 años No puede ser mayor al Total Mujeres.",""))</f>
        <v/>
      </c>
      <c r="CC226" s="18" t="str">
        <f t="shared" si="158"/>
        <v/>
      </c>
      <c r="CD226" s="18" t="str">
        <f t="shared" si="141"/>
        <v/>
      </c>
      <c r="CE226" s="18" t="str">
        <f t="shared" si="142"/>
        <v/>
      </c>
      <c r="CF226" s="18" t="str">
        <f t="shared" si="149"/>
        <v/>
      </c>
      <c r="CG226" s="18" t="str">
        <f t="shared" si="135"/>
        <v/>
      </c>
      <c r="CH226" s="18" t="str">
        <f t="shared" si="159"/>
        <v/>
      </c>
      <c r="CI226" s="18" t="str">
        <f t="shared" si="136"/>
        <v/>
      </c>
      <c r="CJ226" s="18" t="str">
        <f t="shared" si="151"/>
        <v/>
      </c>
      <c r="CK226" s="18" t="str">
        <f t="shared" si="152"/>
        <v/>
      </c>
      <c r="CL226" s="56"/>
      <c r="CO226" s="370">
        <f t="shared" si="126"/>
        <v>0</v>
      </c>
      <c r="CP226" s="370">
        <f>IF(AND(E226&gt;0,AO226=""),1,IF(AO226&gt;E226,1,0))</f>
        <v>0</v>
      </c>
      <c r="CQ226" s="370">
        <f t="shared" si="153"/>
        <v>0</v>
      </c>
      <c r="CR226" s="370">
        <f t="shared" si="153"/>
        <v>0</v>
      </c>
      <c r="CS226" s="370">
        <f t="shared" si="129"/>
        <v>0</v>
      </c>
      <c r="CT226" s="370">
        <f t="shared" si="130"/>
        <v>0</v>
      </c>
      <c r="CU226" s="370">
        <f t="shared" si="154"/>
        <v>0</v>
      </c>
      <c r="CV226" s="370">
        <f t="shared" si="154"/>
        <v>0</v>
      </c>
      <c r="CW226" s="370">
        <f t="shared" si="155"/>
        <v>0</v>
      </c>
      <c r="CX226" s="370">
        <f t="shared" si="156"/>
        <v>0</v>
      </c>
      <c r="CY226" s="370">
        <f t="shared" si="134"/>
        <v>0</v>
      </c>
    </row>
    <row r="227" spans="1:103" ht="15" customHeight="1" x14ac:dyDescent="0.25">
      <c r="A227" s="3698" t="s">
        <v>252</v>
      </c>
      <c r="B227" s="1403" t="s">
        <v>253</v>
      </c>
      <c r="C227" s="1394">
        <f t="shared" si="139"/>
        <v>0</v>
      </c>
      <c r="D227" s="703">
        <f t="shared" si="161"/>
        <v>0</v>
      </c>
      <c r="E227" s="1393">
        <f t="shared" si="161"/>
        <v>0</v>
      </c>
      <c r="F227" s="1396"/>
      <c r="G227" s="1397"/>
      <c r="H227" s="1396"/>
      <c r="I227" s="1397"/>
      <c r="J227" s="1396"/>
      <c r="K227" s="1397"/>
      <c r="L227" s="1396"/>
      <c r="M227" s="1397"/>
      <c r="N227" s="1396"/>
      <c r="O227" s="1397"/>
      <c r="P227" s="1396"/>
      <c r="Q227" s="1397"/>
      <c r="R227" s="1359"/>
      <c r="S227" s="1360"/>
      <c r="T227" s="1359"/>
      <c r="U227" s="1360"/>
      <c r="V227" s="1359"/>
      <c r="W227" s="1360"/>
      <c r="X227" s="1359"/>
      <c r="Y227" s="1360"/>
      <c r="Z227" s="1359"/>
      <c r="AA227" s="1360"/>
      <c r="AB227" s="1359"/>
      <c r="AC227" s="1360"/>
      <c r="AD227" s="1359"/>
      <c r="AE227" s="1360"/>
      <c r="AF227" s="1359"/>
      <c r="AG227" s="1360"/>
      <c r="AH227" s="1359"/>
      <c r="AI227" s="1360"/>
      <c r="AJ227" s="1359"/>
      <c r="AK227" s="1360"/>
      <c r="AL227" s="1359"/>
      <c r="AM227" s="701"/>
      <c r="AN227" s="1410"/>
      <c r="AO227" s="420"/>
      <c r="AP227" s="1409"/>
      <c r="AQ227" s="414"/>
      <c r="AR227" s="1411"/>
      <c r="AS227" s="437"/>
      <c r="AT227" s="415"/>
      <c r="AU227" s="1405"/>
      <c r="AV227" s="415"/>
      <c r="AW227" s="1405"/>
      <c r="AX227" s="437"/>
      <c r="AY227" s="56" t="str">
        <f>CC227&amp;CD227&amp;CE227&amp;CF227&amp;CG227&amp;CH227&amp;CI227&amp;CJ227</f>
        <v/>
      </c>
      <c r="CA227" s="421"/>
      <c r="CB227" s="421"/>
      <c r="CC227" s="18" t="str">
        <f t="shared" si="158"/>
        <v/>
      </c>
      <c r="CD227" s="18" t="str">
        <f t="shared" si="141"/>
        <v/>
      </c>
      <c r="CE227" s="438"/>
      <c r="CF227" s="438"/>
      <c r="CG227" s="18" t="str">
        <f t="shared" si="135"/>
        <v/>
      </c>
      <c r="CH227" s="18" t="str">
        <f>IF(AND(E227&gt;0,OR(AU227="")), "* No olvide digitar la variable Migrantes - Mujeres. Digite Cero si no tiene.",IF((AU227)&gt;E227,"  * La variable Migrantes - Mujeres No puede ser mayor al Total.",""))</f>
        <v/>
      </c>
      <c r="CI227" s="18" t="str">
        <f t="shared" si="136"/>
        <v/>
      </c>
      <c r="CJ227" s="18" t="str">
        <f t="shared" si="151"/>
        <v/>
      </c>
      <c r="CK227" s="421"/>
      <c r="CL227" s="56"/>
      <c r="CO227" s="405"/>
      <c r="CP227" s="405"/>
      <c r="CQ227" s="370">
        <f t="shared" si="153"/>
        <v>0</v>
      </c>
      <c r="CR227" s="370">
        <f>IF(AND(E227&gt;0,OR(AQ227="")),1,IF((AQ227)&gt;E227,1,0))</f>
        <v>0</v>
      </c>
      <c r="CS227" s="405"/>
      <c r="CT227" s="405"/>
      <c r="CU227" s="370">
        <f>IF(AND(D227&gt;0,OR(AT227="")),1,IF((AT227)&gt;D227,1,0))</f>
        <v>0</v>
      </c>
      <c r="CV227" s="370">
        <f t="shared" si="154"/>
        <v>0</v>
      </c>
      <c r="CW227" s="370">
        <f t="shared" si="155"/>
        <v>0</v>
      </c>
      <c r="CX227" s="370">
        <f t="shared" si="156"/>
        <v>0</v>
      </c>
      <c r="CY227" s="405"/>
    </row>
    <row r="228" spans="1:103" x14ac:dyDescent="0.25">
      <c r="A228" s="3307"/>
      <c r="B228" s="401" t="s">
        <v>254</v>
      </c>
      <c r="C228" s="397">
        <f t="shared" si="139"/>
        <v>0</v>
      </c>
      <c r="D228" s="398">
        <f>SUM(F228+H228+J228+L228+N228+P228+R228+T228+V228+X228+Z228+AB228+AD228+AF228+AH228+AJ228+AL228)</f>
        <v>0</v>
      </c>
      <c r="E228" s="396">
        <f t="shared" si="161"/>
        <v>0</v>
      </c>
      <c r="F228" s="439"/>
      <c r="G228" s="440"/>
      <c r="H228" s="439"/>
      <c r="I228" s="440"/>
      <c r="J228" s="439"/>
      <c r="K228" s="440"/>
      <c r="L228" s="439"/>
      <c r="M228" s="440"/>
      <c r="N228" s="439"/>
      <c r="O228" s="440"/>
      <c r="P228" s="439"/>
      <c r="Q228" s="440"/>
      <c r="R228" s="22"/>
      <c r="S228" s="28"/>
      <c r="T228" s="22"/>
      <c r="U228" s="28"/>
      <c r="V228" s="22"/>
      <c r="W228" s="28"/>
      <c r="X228" s="22"/>
      <c r="Y228" s="28"/>
      <c r="Z228" s="22"/>
      <c r="AA228" s="28"/>
      <c r="AB228" s="22"/>
      <c r="AC228" s="28"/>
      <c r="AD228" s="22"/>
      <c r="AE228" s="28"/>
      <c r="AF228" s="22"/>
      <c r="AG228" s="28"/>
      <c r="AH228" s="22"/>
      <c r="AI228" s="28"/>
      <c r="AJ228" s="22"/>
      <c r="AK228" s="28"/>
      <c r="AL228" s="22"/>
      <c r="AM228" s="26"/>
      <c r="AN228" s="441"/>
      <c r="AO228" s="424"/>
      <c r="AP228" s="22"/>
      <c r="AQ228" s="52"/>
      <c r="AR228" s="442"/>
      <c r="AS228" s="443"/>
      <c r="AT228" s="323"/>
      <c r="AU228" s="399"/>
      <c r="AV228" s="323"/>
      <c r="AW228" s="399"/>
      <c r="AX228" s="443"/>
      <c r="AY228" s="56" t="str">
        <f t="shared" ref="AY228:AY229" si="162">CC228&amp;CD228&amp;CE228&amp;CF228&amp;CG228&amp;CH228&amp;CI228&amp;CJ228</f>
        <v/>
      </c>
      <c r="CA228" s="421"/>
      <c r="CB228" s="421"/>
      <c r="CC228" s="18" t="str">
        <f t="shared" si="158"/>
        <v/>
      </c>
      <c r="CD228" s="18" t="str">
        <f t="shared" si="141"/>
        <v/>
      </c>
      <c r="CE228" s="438"/>
      <c r="CF228" s="438"/>
      <c r="CG228" s="18" t="str">
        <f t="shared" si="135"/>
        <v/>
      </c>
      <c r="CH228" s="18" t="str">
        <f t="shared" si="159"/>
        <v/>
      </c>
      <c r="CI228" s="18" t="str">
        <f t="shared" si="136"/>
        <v/>
      </c>
      <c r="CJ228" s="18" t="str">
        <f t="shared" si="151"/>
        <v/>
      </c>
      <c r="CK228" s="421"/>
      <c r="CL228" s="56"/>
      <c r="CO228" s="405"/>
      <c r="CP228" s="405"/>
      <c r="CQ228" s="370">
        <f t="shared" si="153"/>
        <v>0</v>
      </c>
      <c r="CR228" s="370">
        <f t="shared" si="153"/>
        <v>0</v>
      </c>
      <c r="CS228" s="405"/>
      <c r="CT228" s="405"/>
      <c r="CU228" s="370">
        <f t="shared" si="154"/>
        <v>0</v>
      </c>
      <c r="CV228" s="370">
        <f t="shared" si="154"/>
        <v>0</v>
      </c>
      <c r="CW228" s="370">
        <f t="shared" si="155"/>
        <v>0</v>
      </c>
      <c r="CX228" s="370">
        <f t="shared" si="156"/>
        <v>0</v>
      </c>
      <c r="CY228" s="405"/>
    </row>
    <row r="229" spans="1:103" x14ac:dyDescent="0.25">
      <c r="A229" s="3633"/>
      <c r="B229" s="444" t="s">
        <v>255</v>
      </c>
      <c r="C229" s="416">
        <f t="shared" si="139"/>
        <v>0</v>
      </c>
      <c r="D229" s="417">
        <f t="shared" si="161"/>
        <v>0</v>
      </c>
      <c r="E229" s="377">
        <f t="shared" si="161"/>
        <v>0</v>
      </c>
      <c r="F229" s="445"/>
      <c r="G229" s="446"/>
      <c r="H229" s="445"/>
      <c r="I229" s="446"/>
      <c r="J229" s="445"/>
      <c r="K229" s="446"/>
      <c r="L229" s="445"/>
      <c r="M229" s="446"/>
      <c r="N229" s="445"/>
      <c r="O229" s="446"/>
      <c r="P229" s="445"/>
      <c r="Q229" s="446"/>
      <c r="R229" s="30"/>
      <c r="S229" s="37"/>
      <c r="T229" s="30"/>
      <c r="U229" s="37"/>
      <c r="V229" s="30"/>
      <c r="W229" s="37"/>
      <c r="X229" s="30"/>
      <c r="Y229" s="37"/>
      <c r="Z229" s="30"/>
      <c r="AA229" s="37"/>
      <c r="AB229" s="30"/>
      <c r="AC229" s="37"/>
      <c r="AD229" s="30"/>
      <c r="AE229" s="37"/>
      <c r="AF229" s="30"/>
      <c r="AG229" s="37"/>
      <c r="AH229" s="30"/>
      <c r="AI229" s="37"/>
      <c r="AJ229" s="30"/>
      <c r="AK229" s="37"/>
      <c r="AL229" s="30"/>
      <c r="AM229" s="34"/>
      <c r="AN229" s="447"/>
      <c r="AO229" s="686"/>
      <c r="AP229" s="30"/>
      <c r="AQ229" s="37"/>
      <c r="AR229" s="445"/>
      <c r="AS229" s="446"/>
      <c r="AT229" s="223"/>
      <c r="AU229" s="243"/>
      <c r="AV229" s="223"/>
      <c r="AW229" s="243"/>
      <c r="AX229" s="446"/>
      <c r="AY229" s="56" t="str">
        <f t="shared" si="162"/>
        <v/>
      </c>
      <c r="CA229" s="421"/>
      <c r="CB229" s="421"/>
      <c r="CC229" s="18" t="str">
        <f t="shared" si="158"/>
        <v/>
      </c>
      <c r="CD229" s="18" t="str">
        <f t="shared" si="141"/>
        <v/>
      </c>
      <c r="CE229" s="438"/>
      <c r="CF229" s="438"/>
      <c r="CG229" s="18" t="str">
        <f t="shared" si="135"/>
        <v/>
      </c>
      <c r="CH229" s="18" t="str">
        <f t="shared" si="159"/>
        <v/>
      </c>
      <c r="CI229" s="18" t="str">
        <f t="shared" si="136"/>
        <v/>
      </c>
      <c r="CJ229" s="18" t="str">
        <f t="shared" si="151"/>
        <v/>
      </c>
      <c r="CK229" s="421"/>
      <c r="CL229" s="56"/>
      <c r="CO229" s="405"/>
      <c r="CP229" s="405"/>
      <c r="CQ229" s="370">
        <f t="shared" si="153"/>
        <v>0</v>
      </c>
      <c r="CR229" s="370">
        <f>IF(AND(E229&gt;0,OR(AQ229="")),1,IF((AQ229)&gt;E229,1,0))</f>
        <v>0</v>
      </c>
      <c r="CS229" s="405"/>
      <c r="CT229" s="405"/>
      <c r="CU229" s="370">
        <f t="shared" si="154"/>
        <v>0</v>
      </c>
      <c r="CV229" s="370">
        <f t="shared" si="154"/>
        <v>0</v>
      </c>
      <c r="CW229" s="370">
        <f t="shared" si="155"/>
        <v>0</v>
      </c>
      <c r="CX229" s="370">
        <f t="shared" si="156"/>
        <v>0</v>
      </c>
      <c r="CY229" s="405"/>
    </row>
    <row r="230" spans="1:103" x14ac:dyDescent="0.25">
      <c r="A230" s="3719" t="s">
        <v>256</v>
      </c>
      <c r="B230" s="3720"/>
      <c r="C230" s="1394">
        <f>SUM(D230+E230)</f>
        <v>0</v>
      </c>
      <c r="D230" s="703">
        <f>SUM(F230+H230+J230+L230+N230+P230+R230+T230+V230+X230+Z230+AB230+AD230+AF230+AH230+AJ230+AL230)</f>
        <v>0</v>
      </c>
      <c r="E230" s="1393">
        <f>SUM(G230+I230+K230+M230+O230+Q230+S230+U230+W230+Y230+AA230+AC230+AE230+AG230+AI230+AK230+AM230)</f>
        <v>0</v>
      </c>
      <c r="F230" s="1359"/>
      <c r="G230" s="1360"/>
      <c r="H230" s="1359"/>
      <c r="I230" s="1360"/>
      <c r="J230" s="1359"/>
      <c r="K230" s="1360"/>
      <c r="L230" s="1359"/>
      <c r="M230" s="1360"/>
      <c r="N230" s="1359"/>
      <c r="O230" s="1360"/>
      <c r="P230" s="1359"/>
      <c r="Q230" s="1360"/>
      <c r="R230" s="1359"/>
      <c r="S230" s="1360"/>
      <c r="T230" s="1359"/>
      <c r="U230" s="1360"/>
      <c r="V230" s="1359"/>
      <c r="W230" s="1360"/>
      <c r="X230" s="1359"/>
      <c r="Y230" s="1360"/>
      <c r="Z230" s="1359"/>
      <c r="AA230" s="1360"/>
      <c r="AB230" s="1359"/>
      <c r="AC230" s="1360"/>
      <c r="AD230" s="1359"/>
      <c r="AE230" s="1360"/>
      <c r="AF230" s="1359"/>
      <c r="AG230" s="1360"/>
      <c r="AH230" s="1359"/>
      <c r="AI230" s="1360"/>
      <c r="AJ230" s="1359"/>
      <c r="AK230" s="1360"/>
      <c r="AL230" s="1359"/>
      <c r="AM230" s="701"/>
      <c r="AN230" s="27"/>
      <c r="AO230" s="28"/>
      <c r="AP230" s="1359"/>
      <c r="AQ230" s="1360"/>
      <c r="AR230" s="1359"/>
      <c r="AS230" s="1360"/>
      <c r="AT230" s="1361"/>
      <c r="AU230" s="704"/>
      <c r="AV230" s="1361"/>
      <c r="AW230" s="704"/>
      <c r="AX230" s="1360"/>
      <c r="AY230" s="56" t="str">
        <f t="shared" si="117"/>
        <v/>
      </c>
      <c r="CA230" s="18" t="str">
        <f t="shared" ref="CA230:CA241" si="163">IF(AND(E230&gt;0,AN230=""), "* No olvide digitar la variable Gestantes. Digite Cero si no tiene.",IF(AN230&gt;E230,"  * La  variable Gestantes No puede ser mayor al Total Mujeres.",""))</f>
        <v/>
      </c>
      <c r="CB230" s="18" t="str">
        <f t="shared" ref="CB230:CB241" si="164">IF(AND(E230&gt;0,AO230=""), "* No olvide digitar la variable Madre de hijo menor de 5 años. Digite Cero si no tiene.",IF(AO230&gt;E230,"  * La variable Madre de hijo menor de 5 años No puede ser mayor al Total Mujeres.",""))</f>
        <v/>
      </c>
      <c r="CC230" s="18" t="str">
        <f t="shared" si="158"/>
        <v/>
      </c>
      <c r="CD230" s="18" t="str">
        <f t="shared" si="141"/>
        <v/>
      </c>
      <c r="CE230" s="18" t="str">
        <f t="shared" si="142"/>
        <v/>
      </c>
      <c r="CF230" s="18" t="str">
        <f t="shared" si="149"/>
        <v/>
      </c>
      <c r="CG230" s="18" t="str">
        <f t="shared" si="135"/>
        <v/>
      </c>
      <c r="CH230" s="18" t="str">
        <f t="shared" si="159"/>
        <v/>
      </c>
      <c r="CI230" s="18" t="str">
        <f t="shared" si="136"/>
        <v/>
      </c>
      <c r="CJ230" s="18" t="str">
        <f t="shared" si="151"/>
        <v/>
      </c>
      <c r="CK230" s="18" t="str">
        <f t="shared" si="152"/>
        <v/>
      </c>
      <c r="CL230" s="56"/>
      <c r="CO230" s="370">
        <f t="shared" ref="CO230:CO241" si="165">IF(AND(E230&gt;0,AN230=""),1,IF(AN230&gt;E230,1,0))</f>
        <v>0</v>
      </c>
      <c r="CP230" s="370">
        <f t="shared" ref="CP230:CP241" si="166">IF(AND(E230&gt;0,AO230=""),1,IF(AO230&gt;E230,1,0))</f>
        <v>0</v>
      </c>
      <c r="CQ230" s="370">
        <f t="shared" si="153"/>
        <v>0</v>
      </c>
      <c r="CR230" s="370">
        <f t="shared" si="153"/>
        <v>0</v>
      </c>
      <c r="CS230" s="370">
        <f t="shared" si="129"/>
        <v>0</v>
      </c>
      <c r="CT230" s="370">
        <f t="shared" si="130"/>
        <v>0</v>
      </c>
      <c r="CU230" s="370">
        <f t="shared" si="154"/>
        <v>0</v>
      </c>
      <c r="CV230" s="370">
        <f t="shared" si="154"/>
        <v>0</v>
      </c>
      <c r="CW230" s="370">
        <f t="shared" si="155"/>
        <v>0</v>
      </c>
      <c r="CX230" s="370">
        <f t="shared" si="156"/>
        <v>0</v>
      </c>
      <c r="CY230" s="370">
        <f t="shared" si="134"/>
        <v>0</v>
      </c>
    </row>
    <row r="231" spans="1:103" x14ac:dyDescent="0.25">
      <c r="A231" s="3178" t="s">
        <v>257</v>
      </c>
      <c r="B231" s="3179"/>
      <c r="C231" s="378">
        <f>SUM(D231+E231)</f>
        <v>2</v>
      </c>
      <c r="D231" s="379">
        <f>SUM(F231+H231+J231+L231+N231+P231+R231+T231+V231+X231+Z231+AB231+AD231+AF231+AH231+AJ231+AL231)</f>
        <v>0</v>
      </c>
      <c r="E231" s="380">
        <f>SUM(G231+I231+K231+M231+O231+Q231+S231+U231+W231+Y231+AA231+AC231+AE231+AG231+AI231+AK231+AM231)</f>
        <v>2</v>
      </c>
      <c r="F231" s="45">
        <v>0</v>
      </c>
      <c r="G231" s="48">
        <v>0</v>
      </c>
      <c r="H231" s="45">
        <v>0</v>
      </c>
      <c r="I231" s="48">
        <v>0</v>
      </c>
      <c r="J231" s="45">
        <v>0</v>
      </c>
      <c r="K231" s="48">
        <v>0</v>
      </c>
      <c r="L231" s="45">
        <v>0</v>
      </c>
      <c r="M231" s="48">
        <v>0</v>
      </c>
      <c r="N231" s="45">
        <v>0</v>
      </c>
      <c r="O231" s="48">
        <v>0</v>
      </c>
      <c r="P231" s="45">
        <v>0</v>
      </c>
      <c r="Q231" s="48">
        <v>0</v>
      </c>
      <c r="R231" s="45">
        <v>0</v>
      </c>
      <c r="S231" s="48">
        <v>1</v>
      </c>
      <c r="T231" s="45">
        <v>0</v>
      </c>
      <c r="U231" s="48">
        <v>0</v>
      </c>
      <c r="V231" s="45">
        <v>0</v>
      </c>
      <c r="W231" s="48">
        <v>0</v>
      </c>
      <c r="X231" s="45">
        <v>0</v>
      </c>
      <c r="Y231" s="48">
        <v>0</v>
      </c>
      <c r="Z231" s="45">
        <v>0</v>
      </c>
      <c r="AA231" s="48">
        <v>0</v>
      </c>
      <c r="AB231" s="45">
        <v>0</v>
      </c>
      <c r="AC231" s="48">
        <v>0</v>
      </c>
      <c r="AD231" s="45">
        <v>0</v>
      </c>
      <c r="AE231" s="48">
        <v>1</v>
      </c>
      <c r="AF231" s="45">
        <v>0</v>
      </c>
      <c r="AG231" s="48">
        <v>0</v>
      </c>
      <c r="AH231" s="45">
        <v>0</v>
      </c>
      <c r="AI231" s="48">
        <v>0</v>
      </c>
      <c r="AJ231" s="45">
        <v>0</v>
      </c>
      <c r="AK231" s="48">
        <v>0</v>
      </c>
      <c r="AL231" s="45">
        <v>0</v>
      </c>
      <c r="AM231" s="333">
        <v>0</v>
      </c>
      <c r="AN231" s="27">
        <v>0</v>
      </c>
      <c r="AO231" s="28">
        <v>0</v>
      </c>
      <c r="AP231" s="22">
        <v>0</v>
      </c>
      <c r="AQ231" s="28">
        <v>0</v>
      </c>
      <c r="AR231" s="22">
        <v>0</v>
      </c>
      <c r="AS231" s="28">
        <v>0</v>
      </c>
      <c r="AT231" s="216">
        <v>0</v>
      </c>
      <c r="AU231" s="239">
        <v>0</v>
      </c>
      <c r="AV231" s="216">
        <v>0</v>
      </c>
      <c r="AW231" s="239">
        <v>0</v>
      </c>
      <c r="AX231" s="28">
        <v>0</v>
      </c>
      <c r="AY231" s="56" t="str">
        <f t="shared" si="117"/>
        <v/>
      </c>
      <c r="CA231" s="18" t="str">
        <f t="shared" si="163"/>
        <v/>
      </c>
      <c r="CB231" s="18" t="str">
        <f t="shared" si="164"/>
        <v/>
      </c>
      <c r="CC231" s="18" t="str">
        <f t="shared" si="158"/>
        <v/>
      </c>
      <c r="CD231" s="18" t="str">
        <f t="shared" si="141"/>
        <v/>
      </c>
      <c r="CE231" s="18" t="str">
        <f t="shared" si="142"/>
        <v/>
      </c>
      <c r="CF231" s="18" t="str">
        <f t="shared" si="149"/>
        <v/>
      </c>
      <c r="CG231" s="18" t="str">
        <f t="shared" si="135"/>
        <v/>
      </c>
      <c r="CH231" s="18" t="str">
        <f t="shared" si="159"/>
        <v/>
      </c>
      <c r="CI231" s="18" t="str">
        <f t="shared" si="136"/>
        <v/>
      </c>
      <c r="CJ231" s="18" t="str">
        <f t="shared" si="151"/>
        <v/>
      </c>
      <c r="CK231" s="18" t="str">
        <f t="shared" si="152"/>
        <v/>
      </c>
      <c r="CL231" s="56"/>
      <c r="CO231" s="370">
        <f t="shared" si="165"/>
        <v>0</v>
      </c>
      <c r="CP231" s="370">
        <f t="shared" si="166"/>
        <v>0</v>
      </c>
      <c r="CQ231" s="370">
        <f t="shared" si="153"/>
        <v>0</v>
      </c>
      <c r="CR231" s="370">
        <f t="shared" si="153"/>
        <v>0</v>
      </c>
      <c r="CS231" s="370">
        <f t="shared" si="129"/>
        <v>0</v>
      </c>
      <c r="CT231" s="370">
        <f t="shared" si="130"/>
        <v>0</v>
      </c>
      <c r="CU231" s="370">
        <f t="shared" si="154"/>
        <v>0</v>
      </c>
      <c r="CV231" s="370">
        <f t="shared" si="154"/>
        <v>0</v>
      </c>
      <c r="CW231" s="370">
        <f t="shared" si="155"/>
        <v>0</v>
      </c>
      <c r="CX231" s="370">
        <f t="shared" si="156"/>
        <v>0</v>
      </c>
      <c r="CY231" s="370">
        <f t="shared" si="134"/>
        <v>0</v>
      </c>
    </row>
    <row r="232" spans="1:103" x14ac:dyDescent="0.25">
      <c r="A232" s="3010" t="s">
        <v>258</v>
      </c>
      <c r="B232" s="3011"/>
      <c r="C232" s="397">
        <f t="shared" si="139"/>
        <v>0</v>
      </c>
      <c r="D232" s="398">
        <f t="shared" si="161"/>
        <v>0</v>
      </c>
      <c r="E232" s="396">
        <f t="shared" si="161"/>
        <v>0</v>
      </c>
      <c r="F232" s="22">
        <v>0</v>
      </c>
      <c r="G232" s="28">
        <v>0</v>
      </c>
      <c r="H232" s="22">
        <v>0</v>
      </c>
      <c r="I232" s="28">
        <v>0</v>
      </c>
      <c r="J232" s="22">
        <v>0</v>
      </c>
      <c r="K232" s="28">
        <v>0</v>
      </c>
      <c r="L232" s="22">
        <v>0</v>
      </c>
      <c r="M232" s="28">
        <v>0</v>
      </c>
      <c r="N232" s="22">
        <v>0</v>
      </c>
      <c r="O232" s="28">
        <v>0</v>
      </c>
      <c r="P232" s="22">
        <v>0</v>
      </c>
      <c r="Q232" s="28">
        <v>0</v>
      </c>
      <c r="R232" s="22">
        <v>0</v>
      </c>
      <c r="S232" s="28">
        <v>0</v>
      </c>
      <c r="T232" s="22">
        <v>0</v>
      </c>
      <c r="U232" s="28">
        <v>0</v>
      </c>
      <c r="V232" s="22">
        <v>0</v>
      </c>
      <c r="W232" s="28">
        <v>0</v>
      </c>
      <c r="X232" s="22">
        <v>0</v>
      </c>
      <c r="Y232" s="28">
        <v>0</v>
      </c>
      <c r="Z232" s="22">
        <v>0</v>
      </c>
      <c r="AA232" s="28">
        <v>0</v>
      </c>
      <c r="AB232" s="22">
        <v>0</v>
      </c>
      <c r="AC232" s="28">
        <v>0</v>
      </c>
      <c r="AD232" s="22">
        <v>0</v>
      </c>
      <c r="AE232" s="28">
        <v>0</v>
      </c>
      <c r="AF232" s="22">
        <v>0</v>
      </c>
      <c r="AG232" s="28">
        <v>0</v>
      </c>
      <c r="AH232" s="22">
        <v>0</v>
      </c>
      <c r="AI232" s="28">
        <v>0</v>
      </c>
      <c r="AJ232" s="22">
        <v>0</v>
      </c>
      <c r="AK232" s="28">
        <v>0</v>
      </c>
      <c r="AL232" s="22">
        <v>0</v>
      </c>
      <c r="AM232" s="216">
        <v>0</v>
      </c>
      <c r="AN232" s="27">
        <v>0</v>
      </c>
      <c r="AO232" s="28">
        <v>0</v>
      </c>
      <c r="AP232" s="22">
        <v>0</v>
      </c>
      <c r="AQ232" s="28">
        <v>0</v>
      </c>
      <c r="AR232" s="22">
        <v>0</v>
      </c>
      <c r="AS232" s="28">
        <v>0</v>
      </c>
      <c r="AT232" s="216">
        <v>0</v>
      </c>
      <c r="AU232" s="239">
        <v>0</v>
      </c>
      <c r="AV232" s="216">
        <v>0</v>
      </c>
      <c r="AW232" s="239">
        <v>0</v>
      </c>
      <c r="AX232" s="28">
        <v>0</v>
      </c>
      <c r="AY232" s="56" t="str">
        <f t="shared" si="117"/>
        <v/>
      </c>
      <c r="CA232" s="18" t="str">
        <f t="shared" si="163"/>
        <v/>
      </c>
      <c r="CB232" s="18" t="str">
        <f t="shared" si="164"/>
        <v/>
      </c>
      <c r="CC232" s="18" t="str">
        <f t="shared" si="158"/>
        <v/>
      </c>
      <c r="CD232" s="18" t="str">
        <f t="shared" si="141"/>
        <v/>
      </c>
      <c r="CE232" s="18" t="str">
        <f t="shared" si="142"/>
        <v/>
      </c>
      <c r="CF232" s="18" t="str">
        <f t="shared" si="149"/>
        <v/>
      </c>
      <c r="CG232" s="18" t="str">
        <f t="shared" si="135"/>
        <v/>
      </c>
      <c r="CH232" s="18" t="str">
        <f t="shared" si="159"/>
        <v/>
      </c>
      <c r="CI232" s="18" t="str">
        <f t="shared" si="136"/>
        <v/>
      </c>
      <c r="CJ232" s="18" t="str">
        <f t="shared" si="151"/>
        <v/>
      </c>
      <c r="CK232" s="18" t="str">
        <f t="shared" si="152"/>
        <v/>
      </c>
      <c r="CL232" s="56"/>
      <c r="CO232" s="370">
        <f t="shared" si="165"/>
        <v>0</v>
      </c>
      <c r="CP232" s="370">
        <f t="shared" si="166"/>
        <v>0</v>
      </c>
      <c r="CQ232" s="370">
        <f t="shared" si="153"/>
        <v>0</v>
      </c>
      <c r="CR232" s="370">
        <f t="shared" si="153"/>
        <v>0</v>
      </c>
      <c r="CS232" s="370">
        <f t="shared" si="129"/>
        <v>0</v>
      </c>
      <c r="CT232" s="370">
        <f t="shared" si="130"/>
        <v>0</v>
      </c>
      <c r="CU232" s="370">
        <f t="shared" si="154"/>
        <v>0</v>
      </c>
      <c r="CV232" s="370">
        <f t="shared" si="154"/>
        <v>0</v>
      </c>
      <c r="CW232" s="370">
        <f t="shared" si="155"/>
        <v>0</v>
      </c>
      <c r="CX232" s="370">
        <f t="shared" si="156"/>
        <v>0</v>
      </c>
      <c r="CY232" s="370">
        <f t="shared" si="134"/>
        <v>0</v>
      </c>
    </row>
    <row r="233" spans="1:103" x14ac:dyDescent="0.25">
      <c r="A233" s="3010" t="s">
        <v>259</v>
      </c>
      <c r="B233" s="3011"/>
      <c r="C233" s="397">
        <f t="shared" si="139"/>
        <v>0</v>
      </c>
      <c r="D233" s="398">
        <f t="shared" si="161"/>
        <v>0</v>
      </c>
      <c r="E233" s="396">
        <f t="shared" si="161"/>
        <v>0</v>
      </c>
      <c r="F233" s="22">
        <v>0</v>
      </c>
      <c r="G233" s="28">
        <v>0</v>
      </c>
      <c r="H233" s="22">
        <v>0</v>
      </c>
      <c r="I233" s="28">
        <v>0</v>
      </c>
      <c r="J233" s="22">
        <v>0</v>
      </c>
      <c r="K233" s="28">
        <v>0</v>
      </c>
      <c r="L233" s="22">
        <v>0</v>
      </c>
      <c r="M233" s="28">
        <v>0</v>
      </c>
      <c r="N233" s="22">
        <v>0</v>
      </c>
      <c r="O233" s="28">
        <v>0</v>
      </c>
      <c r="P233" s="22">
        <v>0</v>
      </c>
      <c r="Q233" s="28">
        <v>0</v>
      </c>
      <c r="R233" s="22">
        <v>0</v>
      </c>
      <c r="S233" s="28">
        <v>0</v>
      </c>
      <c r="T233" s="22">
        <v>0</v>
      </c>
      <c r="U233" s="28">
        <v>0</v>
      </c>
      <c r="V233" s="22">
        <v>0</v>
      </c>
      <c r="W233" s="28">
        <v>0</v>
      </c>
      <c r="X233" s="22">
        <v>0</v>
      </c>
      <c r="Y233" s="28">
        <v>0</v>
      </c>
      <c r="Z233" s="22">
        <v>0</v>
      </c>
      <c r="AA233" s="28">
        <v>0</v>
      </c>
      <c r="AB233" s="22">
        <v>0</v>
      </c>
      <c r="AC233" s="28">
        <v>0</v>
      </c>
      <c r="AD233" s="22">
        <v>0</v>
      </c>
      <c r="AE233" s="28">
        <v>0</v>
      </c>
      <c r="AF233" s="22">
        <v>0</v>
      </c>
      <c r="AG233" s="28">
        <v>0</v>
      </c>
      <c r="AH233" s="22">
        <v>0</v>
      </c>
      <c r="AI233" s="28">
        <v>0</v>
      </c>
      <c r="AJ233" s="22">
        <v>0</v>
      </c>
      <c r="AK233" s="28">
        <v>0</v>
      </c>
      <c r="AL233" s="22">
        <v>0</v>
      </c>
      <c r="AM233" s="216">
        <v>0</v>
      </c>
      <c r="AN233" s="27">
        <v>0</v>
      </c>
      <c r="AO233" s="28">
        <v>0</v>
      </c>
      <c r="AP233" s="22">
        <v>0</v>
      </c>
      <c r="AQ233" s="28">
        <v>0</v>
      </c>
      <c r="AR233" s="22">
        <v>0</v>
      </c>
      <c r="AS233" s="28">
        <v>0</v>
      </c>
      <c r="AT233" s="216">
        <v>0</v>
      </c>
      <c r="AU233" s="239">
        <v>0</v>
      </c>
      <c r="AV233" s="216">
        <v>0</v>
      </c>
      <c r="AW233" s="239">
        <v>0</v>
      </c>
      <c r="AX233" s="28">
        <v>0</v>
      </c>
      <c r="AY233" s="56" t="str">
        <f t="shared" si="117"/>
        <v/>
      </c>
      <c r="CA233" s="18" t="str">
        <f t="shared" si="163"/>
        <v/>
      </c>
      <c r="CB233" s="18" t="str">
        <f t="shared" si="164"/>
        <v/>
      </c>
      <c r="CC233" s="18" t="str">
        <f t="shared" si="158"/>
        <v/>
      </c>
      <c r="CD233" s="18" t="str">
        <f t="shared" si="141"/>
        <v/>
      </c>
      <c r="CE233" s="18" t="str">
        <f t="shared" si="142"/>
        <v/>
      </c>
      <c r="CF233" s="18" t="str">
        <f t="shared" si="149"/>
        <v/>
      </c>
      <c r="CG233" s="18" t="str">
        <f t="shared" si="135"/>
        <v/>
      </c>
      <c r="CH233" s="18" t="str">
        <f t="shared" si="159"/>
        <v/>
      </c>
      <c r="CI233" s="18" t="str">
        <f t="shared" si="136"/>
        <v/>
      </c>
      <c r="CJ233" s="18" t="str">
        <f t="shared" si="151"/>
        <v/>
      </c>
      <c r="CK233" s="18" t="str">
        <f t="shared" si="152"/>
        <v/>
      </c>
      <c r="CL233" s="56"/>
      <c r="CO233" s="370">
        <f t="shared" si="165"/>
        <v>0</v>
      </c>
      <c r="CP233" s="370">
        <f t="shared" si="166"/>
        <v>0</v>
      </c>
      <c r="CQ233" s="370">
        <f t="shared" si="153"/>
        <v>0</v>
      </c>
      <c r="CR233" s="370">
        <f t="shared" si="153"/>
        <v>0</v>
      </c>
      <c r="CS233" s="370">
        <f t="shared" si="129"/>
        <v>0</v>
      </c>
      <c r="CT233" s="370">
        <f t="shared" si="130"/>
        <v>0</v>
      </c>
      <c r="CU233" s="370">
        <f t="shared" si="154"/>
        <v>0</v>
      </c>
      <c r="CV233" s="370">
        <f t="shared" si="154"/>
        <v>0</v>
      </c>
      <c r="CW233" s="370">
        <f t="shared" si="155"/>
        <v>0</v>
      </c>
      <c r="CX233" s="370">
        <f t="shared" si="156"/>
        <v>0</v>
      </c>
      <c r="CY233" s="370">
        <f t="shared" si="134"/>
        <v>0</v>
      </c>
    </row>
    <row r="234" spans="1:103" x14ac:dyDescent="0.25">
      <c r="A234" s="3020" t="s">
        <v>260</v>
      </c>
      <c r="B234" s="3021"/>
      <c r="C234" s="409">
        <f t="shared" si="139"/>
        <v>2</v>
      </c>
      <c r="D234" s="400">
        <f t="shared" si="161"/>
        <v>1</v>
      </c>
      <c r="E234" s="410">
        <f t="shared" si="161"/>
        <v>1</v>
      </c>
      <c r="F234" s="30">
        <v>0</v>
      </c>
      <c r="G234" s="37">
        <v>0</v>
      </c>
      <c r="H234" s="30">
        <v>0</v>
      </c>
      <c r="I234" s="37">
        <v>0</v>
      </c>
      <c r="J234" s="30">
        <v>0</v>
      </c>
      <c r="K234" s="37">
        <v>0</v>
      </c>
      <c r="L234" s="30">
        <v>0</v>
      </c>
      <c r="M234" s="37">
        <v>0</v>
      </c>
      <c r="N234" s="30">
        <v>1</v>
      </c>
      <c r="O234" s="37">
        <v>0</v>
      </c>
      <c r="P234" s="30">
        <v>0</v>
      </c>
      <c r="Q234" s="37">
        <v>0</v>
      </c>
      <c r="R234" s="30">
        <v>0</v>
      </c>
      <c r="S234" s="37">
        <v>0</v>
      </c>
      <c r="T234" s="30">
        <v>0</v>
      </c>
      <c r="U234" s="37">
        <v>0</v>
      </c>
      <c r="V234" s="30">
        <v>0</v>
      </c>
      <c r="W234" s="37">
        <v>0</v>
      </c>
      <c r="X234" s="30">
        <v>0</v>
      </c>
      <c r="Y234" s="37">
        <v>0</v>
      </c>
      <c r="Z234" s="30">
        <v>0</v>
      </c>
      <c r="AA234" s="37">
        <v>1</v>
      </c>
      <c r="AB234" s="30">
        <v>0</v>
      </c>
      <c r="AC234" s="37">
        <v>0</v>
      </c>
      <c r="AD234" s="30">
        <v>0</v>
      </c>
      <c r="AE234" s="37">
        <v>0</v>
      </c>
      <c r="AF234" s="30">
        <v>0</v>
      </c>
      <c r="AG234" s="37">
        <v>0</v>
      </c>
      <c r="AH234" s="30">
        <v>0</v>
      </c>
      <c r="AI234" s="37">
        <v>0</v>
      </c>
      <c r="AJ234" s="30">
        <v>0</v>
      </c>
      <c r="AK234" s="37">
        <v>0</v>
      </c>
      <c r="AL234" s="30">
        <v>0</v>
      </c>
      <c r="AM234" s="223">
        <v>0</v>
      </c>
      <c r="AN234" s="35">
        <v>0</v>
      </c>
      <c r="AO234" s="37">
        <v>0</v>
      </c>
      <c r="AP234" s="30">
        <v>0</v>
      </c>
      <c r="AQ234" s="37">
        <v>0</v>
      </c>
      <c r="AR234" s="30">
        <v>0</v>
      </c>
      <c r="AS234" s="37">
        <v>0</v>
      </c>
      <c r="AT234" s="223">
        <v>0</v>
      </c>
      <c r="AU234" s="243">
        <v>0</v>
      </c>
      <c r="AV234" s="223">
        <v>0</v>
      </c>
      <c r="AW234" s="243">
        <v>0</v>
      </c>
      <c r="AX234" s="37">
        <v>0</v>
      </c>
      <c r="AY234" s="56" t="str">
        <f t="shared" si="117"/>
        <v/>
      </c>
      <c r="CA234" s="18" t="str">
        <f t="shared" si="163"/>
        <v/>
      </c>
      <c r="CB234" s="18" t="str">
        <f t="shared" si="164"/>
        <v/>
      </c>
      <c r="CC234" s="18" t="str">
        <f t="shared" si="158"/>
        <v/>
      </c>
      <c r="CD234" s="18" t="str">
        <f t="shared" si="141"/>
        <v/>
      </c>
      <c r="CE234" s="18" t="str">
        <f t="shared" si="142"/>
        <v/>
      </c>
      <c r="CF234" s="18" t="str">
        <f t="shared" si="149"/>
        <v/>
      </c>
      <c r="CG234" s="18" t="str">
        <f t="shared" si="135"/>
        <v/>
      </c>
      <c r="CH234" s="18" t="str">
        <f t="shared" si="159"/>
        <v/>
      </c>
      <c r="CI234" s="18" t="str">
        <f t="shared" si="136"/>
        <v/>
      </c>
      <c r="CJ234" s="18" t="str">
        <f t="shared" si="151"/>
        <v/>
      </c>
      <c r="CK234" s="18" t="str">
        <f t="shared" si="152"/>
        <v/>
      </c>
      <c r="CL234" s="56"/>
      <c r="CO234" s="370">
        <f t="shared" si="165"/>
        <v>0</v>
      </c>
      <c r="CP234" s="370">
        <f t="shared" si="166"/>
        <v>0</v>
      </c>
      <c r="CQ234" s="370">
        <f t="shared" si="153"/>
        <v>0</v>
      </c>
      <c r="CR234" s="370">
        <f t="shared" si="153"/>
        <v>0</v>
      </c>
      <c r="CS234" s="370">
        <f t="shared" si="129"/>
        <v>0</v>
      </c>
      <c r="CT234" s="370">
        <f t="shared" si="130"/>
        <v>0</v>
      </c>
      <c r="CU234" s="370">
        <f t="shared" si="154"/>
        <v>0</v>
      </c>
      <c r="CV234" s="370">
        <f t="shared" si="154"/>
        <v>0</v>
      </c>
      <c r="CW234" s="370">
        <f t="shared" si="155"/>
        <v>0</v>
      </c>
      <c r="CX234" s="370">
        <f t="shared" si="156"/>
        <v>0</v>
      </c>
      <c r="CY234" s="370">
        <f t="shared" si="134"/>
        <v>0</v>
      </c>
    </row>
    <row r="235" spans="1:103" x14ac:dyDescent="0.25">
      <c r="A235" s="3698" t="s">
        <v>261</v>
      </c>
      <c r="B235" s="1408" t="s">
        <v>262</v>
      </c>
      <c r="C235" s="1394">
        <f t="shared" si="139"/>
        <v>0</v>
      </c>
      <c r="D235" s="703">
        <f t="shared" si="161"/>
        <v>0</v>
      </c>
      <c r="E235" s="705">
        <f t="shared" si="161"/>
        <v>0</v>
      </c>
      <c r="F235" s="770"/>
      <c r="G235" s="85"/>
      <c r="H235" s="770"/>
      <c r="I235" s="85"/>
      <c r="J235" s="770"/>
      <c r="K235" s="85"/>
      <c r="L235" s="770"/>
      <c r="M235" s="85"/>
      <c r="N235" s="770"/>
      <c r="O235" s="85"/>
      <c r="P235" s="770"/>
      <c r="Q235" s="85"/>
      <c r="R235" s="770"/>
      <c r="S235" s="85"/>
      <c r="T235" s="770"/>
      <c r="U235" s="85"/>
      <c r="V235" s="770"/>
      <c r="W235" s="85"/>
      <c r="X235" s="770"/>
      <c r="Y235" s="85"/>
      <c r="Z235" s="770"/>
      <c r="AA235" s="85"/>
      <c r="AB235" s="770"/>
      <c r="AC235" s="85"/>
      <c r="AD235" s="770"/>
      <c r="AE235" s="85"/>
      <c r="AF235" s="770"/>
      <c r="AG235" s="85"/>
      <c r="AH235" s="770"/>
      <c r="AI235" s="85"/>
      <c r="AJ235" s="770"/>
      <c r="AK235" s="85"/>
      <c r="AL235" s="770"/>
      <c r="AM235" s="353"/>
      <c r="AN235" s="84"/>
      <c r="AO235" s="85"/>
      <c r="AP235" s="770"/>
      <c r="AQ235" s="85"/>
      <c r="AR235" s="770"/>
      <c r="AS235" s="85"/>
      <c r="AT235" s="353"/>
      <c r="AU235" s="395"/>
      <c r="AV235" s="353"/>
      <c r="AW235" s="395"/>
      <c r="AX235" s="85"/>
      <c r="AY235" s="56" t="str">
        <f t="shared" si="117"/>
        <v/>
      </c>
      <c r="CA235" s="18" t="str">
        <f t="shared" si="163"/>
        <v/>
      </c>
      <c r="CB235" s="18" t="str">
        <f t="shared" si="164"/>
        <v/>
      </c>
      <c r="CC235" s="18" t="str">
        <f t="shared" si="158"/>
        <v/>
      </c>
      <c r="CD235" s="18" t="str">
        <f t="shared" si="141"/>
        <v/>
      </c>
      <c r="CE235" s="18" t="str">
        <f t="shared" si="142"/>
        <v/>
      </c>
      <c r="CF235" s="18" t="str">
        <f t="shared" si="149"/>
        <v/>
      </c>
      <c r="CG235" s="18" t="str">
        <f t="shared" si="135"/>
        <v/>
      </c>
      <c r="CH235" s="18" t="str">
        <f t="shared" si="159"/>
        <v/>
      </c>
      <c r="CI235" s="18" t="str">
        <f t="shared" si="136"/>
        <v/>
      </c>
      <c r="CJ235" s="18" t="str">
        <f t="shared" si="151"/>
        <v/>
      </c>
      <c r="CK235" s="18" t="str">
        <f t="shared" si="152"/>
        <v/>
      </c>
      <c r="CL235" s="56"/>
      <c r="CO235" s="370">
        <f t="shared" si="165"/>
        <v>0</v>
      </c>
      <c r="CP235" s="370">
        <f t="shared" si="166"/>
        <v>0</v>
      </c>
      <c r="CQ235" s="370">
        <f t="shared" si="153"/>
        <v>0</v>
      </c>
      <c r="CR235" s="370">
        <f t="shared" si="153"/>
        <v>0</v>
      </c>
      <c r="CS235" s="370">
        <f t="shared" si="129"/>
        <v>0</v>
      </c>
      <c r="CT235" s="370">
        <f t="shared" si="130"/>
        <v>0</v>
      </c>
      <c r="CU235" s="370">
        <f t="shared" si="154"/>
        <v>0</v>
      </c>
      <c r="CV235" s="370">
        <f t="shared" si="154"/>
        <v>0</v>
      </c>
      <c r="CW235" s="370">
        <f t="shared" si="155"/>
        <v>0</v>
      </c>
      <c r="CX235" s="370">
        <f t="shared" si="156"/>
        <v>0</v>
      </c>
      <c r="CY235" s="370">
        <f t="shared" si="134"/>
        <v>0</v>
      </c>
    </row>
    <row r="236" spans="1:103" x14ac:dyDescent="0.25">
      <c r="A236" s="3307"/>
      <c r="B236" s="253" t="s">
        <v>263</v>
      </c>
      <c r="C236" s="397">
        <f t="shared" si="139"/>
        <v>0</v>
      </c>
      <c r="D236" s="398">
        <f t="shared" si="161"/>
        <v>0</v>
      </c>
      <c r="E236" s="449">
        <f t="shared" si="161"/>
        <v>0</v>
      </c>
      <c r="F236" s="49"/>
      <c r="G236" s="52"/>
      <c r="H236" s="49"/>
      <c r="I236" s="52"/>
      <c r="J236" s="49"/>
      <c r="K236" s="52"/>
      <c r="L236" s="49"/>
      <c r="M236" s="52"/>
      <c r="N236" s="49"/>
      <c r="O236" s="52"/>
      <c r="P236" s="49"/>
      <c r="Q236" s="52"/>
      <c r="R236" s="49"/>
      <c r="S236" s="52"/>
      <c r="T236" s="49"/>
      <c r="U236" s="52"/>
      <c r="V236" s="49"/>
      <c r="W236" s="52"/>
      <c r="X236" s="49"/>
      <c r="Y236" s="52"/>
      <c r="Z236" s="49"/>
      <c r="AA236" s="52"/>
      <c r="AB236" s="49"/>
      <c r="AC236" s="52"/>
      <c r="AD236" s="49"/>
      <c r="AE236" s="52"/>
      <c r="AF236" s="49"/>
      <c r="AG236" s="52"/>
      <c r="AH236" s="49"/>
      <c r="AI236" s="52"/>
      <c r="AJ236" s="49"/>
      <c r="AK236" s="52"/>
      <c r="AL236" s="49"/>
      <c r="AM236" s="323"/>
      <c r="AN236" s="254"/>
      <c r="AO236" s="52"/>
      <c r="AP236" s="49"/>
      <c r="AQ236" s="52"/>
      <c r="AR236" s="49"/>
      <c r="AS236" s="52"/>
      <c r="AT236" s="323"/>
      <c r="AU236" s="399"/>
      <c r="AV236" s="323"/>
      <c r="AW236" s="399"/>
      <c r="AX236" s="52"/>
      <c r="AY236" s="56" t="str">
        <f t="shared" si="117"/>
        <v/>
      </c>
      <c r="CA236" s="18" t="str">
        <f t="shared" si="163"/>
        <v/>
      </c>
      <c r="CB236" s="18" t="str">
        <f t="shared" si="164"/>
        <v/>
      </c>
      <c r="CC236" s="18" t="str">
        <f t="shared" si="158"/>
        <v/>
      </c>
      <c r="CD236" s="18" t="str">
        <f t="shared" si="141"/>
        <v/>
      </c>
      <c r="CE236" s="18" t="str">
        <f t="shared" si="142"/>
        <v/>
      </c>
      <c r="CF236" s="18" t="str">
        <f t="shared" si="149"/>
        <v/>
      </c>
      <c r="CG236" s="18" t="str">
        <f t="shared" si="135"/>
        <v/>
      </c>
      <c r="CH236" s="18" t="str">
        <f t="shared" si="159"/>
        <v/>
      </c>
      <c r="CI236" s="18" t="str">
        <f t="shared" si="136"/>
        <v/>
      </c>
      <c r="CJ236" s="18" t="str">
        <f t="shared" si="151"/>
        <v/>
      </c>
      <c r="CK236" s="18" t="str">
        <f t="shared" si="152"/>
        <v/>
      </c>
      <c r="CL236" s="56"/>
      <c r="CO236" s="370">
        <f t="shared" si="165"/>
        <v>0</v>
      </c>
      <c r="CP236" s="370">
        <f t="shared" si="166"/>
        <v>0</v>
      </c>
      <c r="CQ236" s="370">
        <f t="shared" si="153"/>
        <v>0</v>
      </c>
      <c r="CR236" s="370">
        <f t="shared" si="153"/>
        <v>0</v>
      </c>
      <c r="CS236" s="370">
        <f t="shared" si="129"/>
        <v>0</v>
      </c>
      <c r="CT236" s="370">
        <f t="shared" si="130"/>
        <v>0</v>
      </c>
      <c r="CU236" s="370">
        <f t="shared" si="154"/>
        <v>0</v>
      </c>
      <c r="CV236" s="370">
        <f t="shared" si="154"/>
        <v>0</v>
      </c>
      <c r="CW236" s="370">
        <f t="shared" si="155"/>
        <v>0</v>
      </c>
      <c r="CX236" s="370">
        <f t="shared" si="156"/>
        <v>0</v>
      </c>
      <c r="CY236" s="370">
        <f t="shared" si="134"/>
        <v>0</v>
      </c>
    </row>
    <row r="237" spans="1:103" x14ac:dyDescent="0.25">
      <c r="A237" s="3307"/>
      <c r="B237" s="253" t="s">
        <v>264</v>
      </c>
      <c r="C237" s="397">
        <f t="shared" si="139"/>
        <v>0</v>
      </c>
      <c r="D237" s="398">
        <f t="shared" si="161"/>
        <v>0</v>
      </c>
      <c r="E237" s="449">
        <f t="shared" si="161"/>
        <v>0</v>
      </c>
      <c r="F237" s="49"/>
      <c r="G237" s="52"/>
      <c r="H237" s="49"/>
      <c r="I237" s="52"/>
      <c r="J237" s="49"/>
      <c r="K237" s="52"/>
      <c r="L237" s="49"/>
      <c r="M237" s="52"/>
      <c r="N237" s="49"/>
      <c r="O237" s="52"/>
      <c r="P237" s="49"/>
      <c r="Q237" s="52"/>
      <c r="R237" s="49"/>
      <c r="S237" s="52"/>
      <c r="T237" s="49"/>
      <c r="U237" s="52"/>
      <c r="V237" s="49"/>
      <c r="W237" s="52"/>
      <c r="X237" s="49"/>
      <c r="Y237" s="52"/>
      <c r="Z237" s="49"/>
      <c r="AA237" s="52"/>
      <c r="AB237" s="49"/>
      <c r="AC237" s="52"/>
      <c r="AD237" s="49"/>
      <c r="AE237" s="52"/>
      <c r="AF237" s="49"/>
      <c r="AG237" s="52"/>
      <c r="AH237" s="49"/>
      <c r="AI237" s="52"/>
      <c r="AJ237" s="49"/>
      <c r="AK237" s="52"/>
      <c r="AL237" s="49"/>
      <c r="AM237" s="323"/>
      <c r="AN237" s="254"/>
      <c r="AO237" s="52"/>
      <c r="AP237" s="49"/>
      <c r="AQ237" s="52"/>
      <c r="AR237" s="49"/>
      <c r="AS237" s="52"/>
      <c r="AT237" s="323"/>
      <c r="AU237" s="399"/>
      <c r="AV237" s="323"/>
      <c r="AW237" s="399"/>
      <c r="AX237" s="52"/>
      <c r="AY237" s="56" t="str">
        <f t="shared" si="117"/>
        <v/>
      </c>
      <c r="CA237" s="18" t="str">
        <f t="shared" si="163"/>
        <v/>
      </c>
      <c r="CB237" s="18" t="str">
        <f t="shared" si="164"/>
        <v/>
      </c>
      <c r="CC237" s="18" t="str">
        <f t="shared" si="158"/>
        <v/>
      </c>
      <c r="CD237" s="18" t="str">
        <f t="shared" si="141"/>
        <v/>
      </c>
      <c r="CE237" s="18" t="str">
        <f t="shared" si="142"/>
        <v/>
      </c>
      <c r="CF237" s="18" t="str">
        <f t="shared" si="149"/>
        <v/>
      </c>
      <c r="CG237" s="18" t="str">
        <f t="shared" si="135"/>
        <v/>
      </c>
      <c r="CH237" s="18" t="str">
        <f t="shared" si="159"/>
        <v/>
      </c>
      <c r="CI237" s="18" t="str">
        <f t="shared" si="136"/>
        <v/>
      </c>
      <c r="CJ237" s="18" t="str">
        <f t="shared" si="151"/>
        <v/>
      </c>
      <c r="CK237" s="18" t="str">
        <f t="shared" si="152"/>
        <v/>
      </c>
      <c r="CL237" s="56"/>
      <c r="CO237" s="370">
        <f t="shared" si="165"/>
        <v>0</v>
      </c>
      <c r="CP237" s="370">
        <f t="shared" si="166"/>
        <v>0</v>
      </c>
      <c r="CQ237" s="370">
        <f t="shared" si="153"/>
        <v>0</v>
      </c>
      <c r="CR237" s="370">
        <f t="shared" si="153"/>
        <v>0</v>
      </c>
      <c r="CS237" s="370">
        <f t="shared" si="129"/>
        <v>0</v>
      </c>
      <c r="CT237" s="370">
        <f t="shared" si="130"/>
        <v>0</v>
      </c>
      <c r="CU237" s="370">
        <f t="shared" si="154"/>
        <v>0</v>
      </c>
      <c r="CV237" s="370">
        <f t="shared" si="154"/>
        <v>0</v>
      </c>
      <c r="CW237" s="370">
        <f t="shared" si="155"/>
        <v>0</v>
      </c>
      <c r="CX237" s="370">
        <f t="shared" si="156"/>
        <v>0</v>
      </c>
      <c r="CY237" s="370">
        <f t="shared" si="134"/>
        <v>0</v>
      </c>
    </row>
    <row r="238" spans="1:103" x14ac:dyDescent="0.25">
      <c r="A238" s="3307"/>
      <c r="B238" s="253" t="s">
        <v>265</v>
      </c>
      <c r="C238" s="397">
        <f t="shared" si="139"/>
        <v>0</v>
      </c>
      <c r="D238" s="398">
        <f t="shared" si="161"/>
        <v>0</v>
      </c>
      <c r="E238" s="449">
        <f t="shared" si="161"/>
        <v>0</v>
      </c>
      <c r="F238" s="49"/>
      <c r="G238" s="52"/>
      <c r="H238" s="49"/>
      <c r="I238" s="52"/>
      <c r="J238" s="49"/>
      <c r="K238" s="52"/>
      <c r="L238" s="49"/>
      <c r="M238" s="52"/>
      <c r="N238" s="49"/>
      <c r="O238" s="52"/>
      <c r="P238" s="49"/>
      <c r="Q238" s="52"/>
      <c r="R238" s="49"/>
      <c r="S238" s="52"/>
      <c r="T238" s="49"/>
      <c r="U238" s="52"/>
      <c r="V238" s="49"/>
      <c r="W238" s="52"/>
      <c r="X238" s="49"/>
      <c r="Y238" s="52"/>
      <c r="Z238" s="49"/>
      <c r="AA238" s="52"/>
      <c r="AB238" s="49"/>
      <c r="AC238" s="52"/>
      <c r="AD238" s="49"/>
      <c r="AE238" s="52"/>
      <c r="AF238" s="49"/>
      <c r="AG238" s="52"/>
      <c r="AH238" s="49"/>
      <c r="AI238" s="52"/>
      <c r="AJ238" s="49"/>
      <c r="AK238" s="52"/>
      <c r="AL238" s="49"/>
      <c r="AM238" s="323"/>
      <c r="AN238" s="254"/>
      <c r="AO238" s="52"/>
      <c r="AP238" s="49"/>
      <c r="AQ238" s="52"/>
      <c r="AR238" s="49"/>
      <c r="AS238" s="52"/>
      <c r="AT238" s="323"/>
      <c r="AU238" s="399"/>
      <c r="AV238" s="323"/>
      <c r="AW238" s="399"/>
      <c r="AX238" s="52"/>
      <c r="AY238" s="56" t="str">
        <f t="shared" si="117"/>
        <v/>
      </c>
      <c r="CA238" s="18" t="str">
        <f t="shared" si="163"/>
        <v/>
      </c>
      <c r="CB238" s="18" t="str">
        <f t="shared" si="164"/>
        <v/>
      </c>
      <c r="CC238" s="18" t="str">
        <f t="shared" si="158"/>
        <v/>
      </c>
      <c r="CD238" s="18" t="str">
        <f t="shared" si="141"/>
        <v/>
      </c>
      <c r="CE238" s="18" t="str">
        <f t="shared" si="142"/>
        <v/>
      </c>
      <c r="CF238" s="18" t="str">
        <f t="shared" si="149"/>
        <v/>
      </c>
      <c r="CG238" s="18" t="str">
        <f t="shared" si="135"/>
        <v/>
      </c>
      <c r="CH238" s="18" t="str">
        <f t="shared" si="159"/>
        <v/>
      </c>
      <c r="CI238" s="18" t="str">
        <f t="shared" si="136"/>
        <v/>
      </c>
      <c r="CJ238" s="18" t="str">
        <f t="shared" si="151"/>
        <v/>
      </c>
      <c r="CK238" s="18" t="str">
        <f t="shared" si="152"/>
        <v/>
      </c>
      <c r="CL238" s="56"/>
      <c r="CO238" s="370">
        <f t="shared" si="165"/>
        <v>0</v>
      </c>
      <c r="CP238" s="370">
        <f t="shared" si="166"/>
        <v>0</v>
      </c>
      <c r="CQ238" s="370">
        <f t="shared" si="153"/>
        <v>0</v>
      </c>
      <c r="CR238" s="370">
        <f t="shared" si="153"/>
        <v>0</v>
      </c>
      <c r="CS238" s="370">
        <f t="shared" si="129"/>
        <v>0</v>
      </c>
      <c r="CT238" s="370">
        <f t="shared" si="130"/>
        <v>0</v>
      </c>
      <c r="CU238" s="370">
        <f t="shared" si="154"/>
        <v>0</v>
      </c>
      <c r="CV238" s="370">
        <f t="shared" si="154"/>
        <v>0</v>
      </c>
      <c r="CW238" s="370">
        <f t="shared" si="155"/>
        <v>0</v>
      </c>
      <c r="CX238" s="370">
        <f t="shared" si="156"/>
        <v>0</v>
      </c>
      <c r="CY238" s="370">
        <f t="shared" si="134"/>
        <v>0</v>
      </c>
    </row>
    <row r="239" spans="1:103" ht="22.5" x14ac:dyDescent="0.25">
      <c r="A239" s="3633"/>
      <c r="B239" s="450" t="s">
        <v>266</v>
      </c>
      <c r="C239" s="416">
        <f t="shared" si="139"/>
        <v>0</v>
      </c>
      <c r="D239" s="417">
        <f t="shared" si="161"/>
        <v>0</v>
      </c>
      <c r="E239" s="451">
        <f t="shared" si="161"/>
        <v>0</v>
      </c>
      <c r="F239" s="30"/>
      <c r="G239" s="37"/>
      <c r="H239" s="30"/>
      <c r="I239" s="37"/>
      <c r="J239" s="30"/>
      <c r="K239" s="37"/>
      <c r="L239" s="30"/>
      <c r="M239" s="37"/>
      <c r="N239" s="30"/>
      <c r="O239" s="37"/>
      <c r="P239" s="30"/>
      <c r="Q239" s="37"/>
      <c r="R239" s="30"/>
      <c r="S239" s="37"/>
      <c r="T239" s="30"/>
      <c r="U239" s="37"/>
      <c r="V239" s="30"/>
      <c r="W239" s="37"/>
      <c r="X239" s="30"/>
      <c r="Y239" s="37"/>
      <c r="Z239" s="30"/>
      <c r="AA239" s="37"/>
      <c r="AB239" s="30"/>
      <c r="AC239" s="37"/>
      <c r="AD239" s="30"/>
      <c r="AE239" s="37"/>
      <c r="AF239" s="30"/>
      <c r="AG239" s="37"/>
      <c r="AH239" s="30"/>
      <c r="AI239" s="37"/>
      <c r="AJ239" s="30"/>
      <c r="AK239" s="37"/>
      <c r="AL239" s="30"/>
      <c r="AM239" s="223"/>
      <c r="AN239" s="35"/>
      <c r="AO239" s="37"/>
      <c r="AP239" s="30"/>
      <c r="AQ239" s="37"/>
      <c r="AR239" s="30"/>
      <c r="AS239" s="37"/>
      <c r="AT239" s="223"/>
      <c r="AU239" s="243"/>
      <c r="AV239" s="223"/>
      <c r="AW239" s="243"/>
      <c r="AX239" s="37"/>
      <c r="AY239" s="56" t="str">
        <f t="shared" si="117"/>
        <v/>
      </c>
      <c r="CA239" s="18" t="str">
        <f t="shared" si="163"/>
        <v/>
      </c>
      <c r="CB239" s="18" t="str">
        <f t="shared" si="164"/>
        <v/>
      </c>
      <c r="CC239" s="18" t="str">
        <f t="shared" si="158"/>
        <v/>
      </c>
      <c r="CD239" s="18" t="str">
        <f t="shared" si="141"/>
        <v/>
      </c>
      <c r="CE239" s="18" t="str">
        <f t="shared" si="142"/>
        <v/>
      </c>
      <c r="CF239" s="18" t="str">
        <f t="shared" si="149"/>
        <v/>
      </c>
      <c r="CG239" s="18" t="str">
        <f t="shared" si="135"/>
        <v/>
      </c>
      <c r="CH239" s="18" t="str">
        <f t="shared" si="159"/>
        <v/>
      </c>
      <c r="CI239" s="18" t="str">
        <f t="shared" si="136"/>
        <v/>
      </c>
      <c r="CJ239" s="18" t="str">
        <f t="shared" si="151"/>
        <v/>
      </c>
      <c r="CK239" s="18" t="str">
        <f t="shared" si="152"/>
        <v/>
      </c>
      <c r="CL239" s="56"/>
      <c r="CO239" s="370">
        <f t="shared" si="165"/>
        <v>0</v>
      </c>
      <c r="CP239" s="370">
        <f t="shared" si="166"/>
        <v>0</v>
      </c>
      <c r="CQ239" s="370">
        <f t="shared" si="153"/>
        <v>0</v>
      </c>
      <c r="CR239" s="370">
        <f t="shared" si="153"/>
        <v>0</v>
      </c>
      <c r="CS239" s="370">
        <f t="shared" si="129"/>
        <v>0</v>
      </c>
      <c r="CT239" s="370">
        <f t="shared" si="130"/>
        <v>0</v>
      </c>
      <c r="CU239" s="370">
        <f t="shared" si="154"/>
        <v>0</v>
      </c>
      <c r="CV239" s="370">
        <f t="shared" si="154"/>
        <v>0</v>
      </c>
      <c r="CW239" s="370">
        <f t="shared" si="155"/>
        <v>0</v>
      </c>
      <c r="CX239" s="370">
        <f t="shared" si="156"/>
        <v>0</v>
      </c>
      <c r="CY239" s="370">
        <f t="shared" si="134"/>
        <v>0</v>
      </c>
    </row>
    <row r="240" spans="1:103" x14ac:dyDescent="0.25">
      <c r="A240" s="3176" t="s">
        <v>267</v>
      </c>
      <c r="B240" s="3177"/>
      <c r="C240" s="902">
        <f t="shared" si="139"/>
        <v>0</v>
      </c>
      <c r="D240" s="388">
        <f t="shared" si="161"/>
        <v>0</v>
      </c>
      <c r="E240" s="369">
        <f t="shared" si="161"/>
        <v>0</v>
      </c>
      <c r="F240" s="770"/>
      <c r="G240" s="85"/>
      <c r="H240" s="770"/>
      <c r="I240" s="85"/>
      <c r="J240" s="770"/>
      <c r="K240" s="85"/>
      <c r="L240" s="770"/>
      <c r="M240" s="85"/>
      <c r="N240" s="770"/>
      <c r="O240" s="85"/>
      <c r="P240" s="770"/>
      <c r="Q240" s="85"/>
      <c r="R240" s="770"/>
      <c r="S240" s="85"/>
      <c r="T240" s="770"/>
      <c r="U240" s="85"/>
      <c r="V240" s="770"/>
      <c r="W240" s="85"/>
      <c r="X240" s="770"/>
      <c r="Y240" s="85"/>
      <c r="Z240" s="770"/>
      <c r="AA240" s="85"/>
      <c r="AB240" s="770"/>
      <c r="AC240" s="85"/>
      <c r="AD240" s="770"/>
      <c r="AE240" s="85"/>
      <c r="AF240" s="770"/>
      <c r="AG240" s="85"/>
      <c r="AH240" s="770"/>
      <c r="AI240" s="85"/>
      <c r="AJ240" s="770"/>
      <c r="AK240" s="85"/>
      <c r="AL240" s="770"/>
      <c r="AM240" s="353"/>
      <c r="AN240" s="84"/>
      <c r="AO240" s="85"/>
      <c r="AP240" s="770"/>
      <c r="AQ240" s="85"/>
      <c r="AR240" s="770"/>
      <c r="AS240" s="85"/>
      <c r="AT240" s="353"/>
      <c r="AU240" s="395"/>
      <c r="AV240" s="353"/>
      <c r="AW240" s="395"/>
      <c r="AX240" s="85"/>
      <c r="AY240" s="56" t="str">
        <f t="shared" si="117"/>
        <v/>
      </c>
      <c r="CA240" s="18" t="str">
        <f t="shared" si="163"/>
        <v/>
      </c>
      <c r="CB240" s="18" t="str">
        <f t="shared" si="164"/>
        <v/>
      </c>
      <c r="CC240" s="18" t="str">
        <f t="shared" si="158"/>
        <v/>
      </c>
      <c r="CD240" s="18" t="str">
        <f t="shared" si="141"/>
        <v/>
      </c>
      <c r="CE240" s="18" t="str">
        <f t="shared" si="142"/>
        <v/>
      </c>
      <c r="CF240" s="18" t="str">
        <f t="shared" si="149"/>
        <v/>
      </c>
      <c r="CG240" s="18" t="str">
        <f t="shared" si="135"/>
        <v/>
      </c>
      <c r="CH240" s="18" t="str">
        <f t="shared" si="159"/>
        <v/>
      </c>
      <c r="CI240" s="18" t="str">
        <f t="shared" si="136"/>
        <v/>
      </c>
      <c r="CJ240" s="18" t="str">
        <f>IF(AND(D240&gt;0,OR(AW240="")), "* No olvide digitar la variable Trans Femenino. Digite Cero si no tiene.",IF((AW240)&gt;D240,"  * La variable Trans Femenino No puede ser mayor al Total Hombres.",""))</f>
        <v/>
      </c>
      <c r="CK240" s="18" t="str">
        <f t="shared" si="152"/>
        <v/>
      </c>
      <c r="CL240" s="56"/>
      <c r="CO240" s="370">
        <f t="shared" si="165"/>
        <v>0</v>
      </c>
      <c r="CP240" s="370">
        <f t="shared" si="166"/>
        <v>0</v>
      </c>
      <c r="CQ240" s="370">
        <f t="shared" si="153"/>
        <v>0</v>
      </c>
      <c r="CR240" s="370">
        <f t="shared" si="153"/>
        <v>0</v>
      </c>
      <c r="CS240" s="370">
        <f t="shared" si="129"/>
        <v>0</v>
      </c>
      <c r="CT240" s="370">
        <f t="shared" si="130"/>
        <v>0</v>
      </c>
      <c r="CU240" s="370">
        <f t="shared" si="154"/>
        <v>0</v>
      </c>
      <c r="CV240" s="370">
        <f t="shared" si="154"/>
        <v>0</v>
      </c>
      <c r="CW240" s="370">
        <f t="shared" si="155"/>
        <v>0</v>
      </c>
      <c r="CX240" s="370">
        <f t="shared" si="156"/>
        <v>0</v>
      </c>
      <c r="CY240" s="370">
        <f t="shared" si="134"/>
        <v>0</v>
      </c>
    </row>
    <row r="241" spans="1:103" x14ac:dyDescent="0.25">
      <c r="A241" s="3016" t="s">
        <v>268</v>
      </c>
      <c r="B241" s="3017"/>
      <c r="C241" s="416">
        <f t="shared" si="139"/>
        <v>1</v>
      </c>
      <c r="D241" s="417">
        <f t="shared" si="161"/>
        <v>0</v>
      </c>
      <c r="E241" s="377">
        <f t="shared" si="161"/>
        <v>1</v>
      </c>
      <c r="F241" s="30">
        <v>0</v>
      </c>
      <c r="G241" s="37">
        <v>0</v>
      </c>
      <c r="H241" s="30">
        <v>0</v>
      </c>
      <c r="I241" s="37">
        <v>0</v>
      </c>
      <c r="J241" s="30">
        <v>0</v>
      </c>
      <c r="K241" s="37">
        <v>0</v>
      </c>
      <c r="L241" s="30">
        <v>0</v>
      </c>
      <c r="M241" s="37">
        <v>0</v>
      </c>
      <c r="N241" s="30">
        <v>0</v>
      </c>
      <c r="O241" s="37">
        <v>0</v>
      </c>
      <c r="P241" s="30">
        <v>0</v>
      </c>
      <c r="Q241" s="37">
        <v>0</v>
      </c>
      <c r="R241" s="30">
        <v>0</v>
      </c>
      <c r="S241" s="37">
        <v>0</v>
      </c>
      <c r="T241" s="30">
        <v>0</v>
      </c>
      <c r="U241" s="37">
        <v>0</v>
      </c>
      <c r="V241" s="30">
        <v>0</v>
      </c>
      <c r="W241" s="37">
        <v>0</v>
      </c>
      <c r="X241" s="30">
        <v>0</v>
      </c>
      <c r="Y241" s="37">
        <v>0</v>
      </c>
      <c r="Z241" s="30">
        <v>0</v>
      </c>
      <c r="AA241" s="37">
        <v>0</v>
      </c>
      <c r="AB241" s="30">
        <v>0</v>
      </c>
      <c r="AC241" s="37">
        <v>0</v>
      </c>
      <c r="AD241" s="30">
        <v>0</v>
      </c>
      <c r="AE241" s="37">
        <v>1</v>
      </c>
      <c r="AF241" s="30">
        <v>0</v>
      </c>
      <c r="AG241" s="37">
        <v>0</v>
      </c>
      <c r="AH241" s="30">
        <v>0</v>
      </c>
      <c r="AI241" s="37">
        <v>0</v>
      </c>
      <c r="AJ241" s="30">
        <v>0</v>
      </c>
      <c r="AK241" s="37">
        <v>0</v>
      </c>
      <c r="AL241" s="30">
        <v>0</v>
      </c>
      <c r="AM241" s="223">
        <v>0</v>
      </c>
      <c r="AN241" s="452">
        <v>0</v>
      </c>
      <c r="AO241" s="453">
        <v>0</v>
      </c>
      <c r="AP241" s="30">
        <v>0</v>
      </c>
      <c r="AQ241" s="37">
        <v>0</v>
      </c>
      <c r="AR241" s="30">
        <v>0</v>
      </c>
      <c r="AS241" s="37">
        <v>0</v>
      </c>
      <c r="AT241" s="223">
        <v>0</v>
      </c>
      <c r="AU241" s="243">
        <v>0</v>
      </c>
      <c r="AV241" s="223">
        <v>0</v>
      </c>
      <c r="AW241" s="243">
        <v>0</v>
      </c>
      <c r="AX241" s="37">
        <v>0</v>
      </c>
      <c r="AY241" s="56" t="str">
        <f t="shared" si="117"/>
        <v/>
      </c>
      <c r="CA241" s="18" t="str">
        <f t="shared" si="163"/>
        <v/>
      </c>
      <c r="CB241" s="18" t="str">
        <f t="shared" si="164"/>
        <v/>
      </c>
      <c r="CC241" s="18" t="str">
        <f t="shared" si="158"/>
        <v/>
      </c>
      <c r="CD241" s="18" t="str">
        <f t="shared" si="141"/>
        <v/>
      </c>
      <c r="CE241" s="18" t="str">
        <f t="shared" si="142"/>
        <v/>
      </c>
      <c r="CF241" s="18" t="str">
        <f t="shared" si="149"/>
        <v/>
      </c>
      <c r="CG241" s="18" t="str">
        <f t="shared" si="135"/>
        <v/>
      </c>
      <c r="CH241" s="18" t="str">
        <f t="shared" si="159"/>
        <v/>
      </c>
      <c r="CI241" s="18" t="str">
        <f t="shared" si="136"/>
        <v/>
      </c>
      <c r="CJ241" s="18" t="str">
        <f t="shared" si="151"/>
        <v/>
      </c>
      <c r="CK241" s="18" t="str">
        <f>IF(AND($C241&gt;0,AX241=""), "* No olvide digitar la variable Adolescentes derivados de Espacios Amigables. Digite Cero si no tiene.",IF(AX241&gt;$C241,"  * La variable Adolescentes derivados de Espacios Amigables No puede ser mayor al Total.",""))</f>
        <v/>
      </c>
      <c r="CL241" s="56"/>
      <c r="CO241" s="370">
        <f t="shared" si="165"/>
        <v>0</v>
      </c>
      <c r="CP241" s="370">
        <f t="shared" si="166"/>
        <v>0</v>
      </c>
      <c r="CQ241" s="370">
        <f t="shared" si="153"/>
        <v>0</v>
      </c>
      <c r="CR241" s="370">
        <f t="shared" si="153"/>
        <v>0</v>
      </c>
      <c r="CS241" s="370">
        <f t="shared" si="129"/>
        <v>0</v>
      </c>
      <c r="CT241" s="370">
        <f t="shared" si="130"/>
        <v>0</v>
      </c>
      <c r="CU241" s="370">
        <f t="shared" si="154"/>
        <v>0</v>
      </c>
      <c r="CV241" s="370">
        <f t="shared" si="154"/>
        <v>0</v>
      </c>
      <c r="CW241" s="370">
        <f t="shared" si="155"/>
        <v>0</v>
      </c>
      <c r="CX241" s="370">
        <f t="shared" si="156"/>
        <v>0</v>
      </c>
      <c r="CY241" s="370">
        <f t="shared" si="134"/>
        <v>0</v>
      </c>
    </row>
    <row r="242" spans="1:103" s="56" customFormat="1" ht="12" x14ac:dyDescent="0.2">
      <c r="A242" s="657" t="s">
        <v>269</v>
      </c>
      <c r="B242" s="657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  <c r="AP242" s="55"/>
      <c r="AQ242" s="55"/>
      <c r="AR242" s="55"/>
      <c r="AS242" s="55"/>
      <c r="AT242" s="55"/>
      <c r="AU242" s="55"/>
      <c r="AV242" s="55"/>
      <c r="AW242" s="55"/>
      <c r="AX242" s="55"/>
    </row>
    <row r="243" spans="1:103" ht="15" customHeight="1" x14ac:dyDescent="0.25">
      <c r="A243" s="3697" t="s">
        <v>270</v>
      </c>
      <c r="B243" s="2987"/>
      <c r="C243" s="3704" t="s">
        <v>91</v>
      </c>
      <c r="D243" s="3704"/>
      <c r="E243" s="3704"/>
      <c r="F243" s="3704" t="s">
        <v>202</v>
      </c>
      <c r="G243" s="3704"/>
      <c r="H243" s="3704" t="s">
        <v>203</v>
      </c>
      <c r="I243" s="3704"/>
      <c r="J243" s="3704" t="s">
        <v>204</v>
      </c>
      <c r="K243" s="3704"/>
      <c r="L243" s="3704" t="s">
        <v>16</v>
      </c>
      <c r="M243" s="3704"/>
      <c r="N243" s="3700" t="s">
        <v>17</v>
      </c>
      <c r="O243" s="3701"/>
      <c r="P243" s="3702" t="s">
        <v>18</v>
      </c>
      <c r="Q243" s="3702"/>
      <c r="R243" s="3702" t="s">
        <v>19</v>
      </c>
      <c r="S243" s="3702"/>
      <c r="T243" s="3702" t="s">
        <v>20</v>
      </c>
      <c r="U243" s="3702"/>
      <c r="V243" s="3702" t="s">
        <v>21</v>
      </c>
      <c r="W243" s="3702"/>
      <c r="X243" s="3702" t="s">
        <v>22</v>
      </c>
      <c r="Y243" s="3702"/>
      <c r="Z243" s="3702" t="s">
        <v>23</v>
      </c>
      <c r="AA243" s="3702"/>
      <c r="AB243" s="3702" t="s">
        <v>61</v>
      </c>
      <c r="AC243" s="3702"/>
      <c r="AD243" s="3702" t="s">
        <v>62</v>
      </c>
      <c r="AE243" s="3702"/>
      <c r="AF243" s="3702" t="s">
        <v>63</v>
      </c>
      <c r="AG243" s="3702"/>
      <c r="AH243" s="3702" t="s">
        <v>148</v>
      </c>
      <c r="AI243" s="3702"/>
      <c r="AJ243" s="3702" t="s">
        <v>149</v>
      </c>
      <c r="AK243" s="3702"/>
      <c r="AL243" s="3702" t="s">
        <v>150</v>
      </c>
      <c r="AM243" s="3707"/>
      <c r="AN243" s="3722" t="s">
        <v>271</v>
      </c>
      <c r="AO243" s="3705"/>
      <c r="AP243" s="3708"/>
      <c r="AQ243" s="3723" t="s">
        <v>205</v>
      </c>
      <c r="AR243" s="3717" t="s">
        <v>206</v>
      </c>
      <c r="AS243" s="3702" t="s">
        <v>12</v>
      </c>
      <c r="AT243" s="3702"/>
      <c r="AU243" s="3718" t="s">
        <v>207</v>
      </c>
      <c r="AV243" s="2987" t="s">
        <v>272</v>
      </c>
      <c r="AW243" s="3718" t="s">
        <v>13</v>
      </c>
      <c r="AX243" s="2987" t="s">
        <v>273</v>
      </c>
    </row>
    <row r="244" spans="1:103" ht="21" x14ac:dyDescent="0.25">
      <c r="A244" s="3636"/>
      <c r="B244" s="3630"/>
      <c r="C244" s="1371" t="s">
        <v>120</v>
      </c>
      <c r="D244" s="1412" t="s">
        <v>79</v>
      </c>
      <c r="E244" s="1025" t="s">
        <v>121</v>
      </c>
      <c r="F244" s="1379" t="s">
        <v>79</v>
      </c>
      <c r="G244" s="1025" t="s">
        <v>121</v>
      </c>
      <c r="H244" s="1379" t="s">
        <v>79</v>
      </c>
      <c r="I244" s="1025" t="s">
        <v>121</v>
      </c>
      <c r="J244" s="1379" t="s">
        <v>79</v>
      </c>
      <c r="K244" s="1025" t="s">
        <v>121</v>
      </c>
      <c r="L244" s="1379" t="s">
        <v>79</v>
      </c>
      <c r="M244" s="1025" t="s">
        <v>121</v>
      </c>
      <c r="N244" s="1379" t="s">
        <v>79</v>
      </c>
      <c r="O244" s="1025" t="s">
        <v>121</v>
      </c>
      <c r="P244" s="1379" t="s">
        <v>79</v>
      </c>
      <c r="Q244" s="1025" t="s">
        <v>121</v>
      </c>
      <c r="R244" s="1379" t="s">
        <v>79</v>
      </c>
      <c r="S244" s="1025" t="s">
        <v>121</v>
      </c>
      <c r="T244" s="1379" t="s">
        <v>79</v>
      </c>
      <c r="U244" s="1025" t="s">
        <v>121</v>
      </c>
      <c r="V244" s="1379" t="s">
        <v>79</v>
      </c>
      <c r="W244" s="1025" t="s">
        <v>121</v>
      </c>
      <c r="X244" s="1379" t="s">
        <v>79</v>
      </c>
      <c r="Y244" s="1025" t="s">
        <v>121</v>
      </c>
      <c r="Z244" s="1379" t="s">
        <v>79</v>
      </c>
      <c r="AA244" s="1025" t="s">
        <v>121</v>
      </c>
      <c r="AB244" s="1379" t="s">
        <v>79</v>
      </c>
      <c r="AC244" s="1025" t="s">
        <v>121</v>
      </c>
      <c r="AD244" s="1379" t="s">
        <v>79</v>
      </c>
      <c r="AE244" s="1025" t="s">
        <v>121</v>
      </c>
      <c r="AF244" s="1379" t="s">
        <v>79</v>
      </c>
      <c r="AG244" s="1025" t="s">
        <v>121</v>
      </c>
      <c r="AH244" s="1379" t="s">
        <v>79</v>
      </c>
      <c r="AI244" s="1025" t="s">
        <v>121</v>
      </c>
      <c r="AJ244" s="1379" t="s">
        <v>79</v>
      </c>
      <c r="AK244" s="1025" t="s">
        <v>121</v>
      </c>
      <c r="AL244" s="1379" t="s">
        <v>79</v>
      </c>
      <c r="AM244" s="1026" t="s">
        <v>121</v>
      </c>
      <c r="AN244" s="1413" t="s">
        <v>164</v>
      </c>
      <c r="AO244" s="1414" t="s">
        <v>166</v>
      </c>
      <c r="AP244" s="1415" t="s">
        <v>274</v>
      </c>
      <c r="AQ244" s="3188"/>
      <c r="AR244" s="3174"/>
      <c r="AS244" s="1379" t="s">
        <v>79</v>
      </c>
      <c r="AT244" s="1025" t="s">
        <v>121</v>
      </c>
      <c r="AU244" s="3019"/>
      <c r="AV244" s="3630"/>
      <c r="AW244" s="3019"/>
      <c r="AX244" s="3630"/>
    </row>
    <row r="245" spans="1:103" s="56" customFormat="1" x14ac:dyDescent="0.25">
      <c r="A245" s="3721" t="s">
        <v>275</v>
      </c>
      <c r="B245" s="3713"/>
      <c r="C245" s="1381">
        <f>SUM(D245+E245)</f>
        <v>7</v>
      </c>
      <c r="D245" s="1382">
        <f>SUM(F245+H245+J245+L245+N245+P245+R245+T245+V245+X245+Z245+AB245+AD245+AF245+AH245+AJ245+AL245)</f>
        <v>3</v>
      </c>
      <c r="E245" s="369">
        <f>SUM(G245+I245+K245+M245+O245+Q245+S245+U245+W245+Y245+AA245+AC245+AE245+AG245+AI245+AK245+AM245)</f>
        <v>4</v>
      </c>
      <c r="F245" s="1383">
        <v>0</v>
      </c>
      <c r="G245" s="1385">
        <v>0</v>
      </c>
      <c r="H245" s="1383">
        <v>0</v>
      </c>
      <c r="I245" s="1385">
        <v>1</v>
      </c>
      <c r="J245" s="1383">
        <v>0</v>
      </c>
      <c r="K245" s="1385">
        <v>0</v>
      </c>
      <c r="L245" s="1383">
        <v>1</v>
      </c>
      <c r="M245" s="1385">
        <v>2</v>
      </c>
      <c r="N245" s="1383">
        <v>1</v>
      </c>
      <c r="O245" s="1385">
        <v>1</v>
      </c>
      <c r="P245" s="1383">
        <v>0</v>
      </c>
      <c r="Q245" s="1385">
        <v>0</v>
      </c>
      <c r="R245" s="1383">
        <v>0</v>
      </c>
      <c r="S245" s="1385">
        <v>0</v>
      </c>
      <c r="T245" s="1383">
        <v>0</v>
      </c>
      <c r="U245" s="1385">
        <v>0</v>
      </c>
      <c r="V245" s="1383">
        <v>0</v>
      </c>
      <c r="W245" s="1385">
        <v>0</v>
      </c>
      <c r="X245" s="1383">
        <v>1</v>
      </c>
      <c r="Y245" s="1385">
        <v>0</v>
      </c>
      <c r="Z245" s="1383">
        <v>0</v>
      </c>
      <c r="AA245" s="1385">
        <v>0</v>
      </c>
      <c r="AB245" s="1383">
        <v>0</v>
      </c>
      <c r="AC245" s="1385">
        <v>0</v>
      </c>
      <c r="AD245" s="1383">
        <v>0</v>
      </c>
      <c r="AE245" s="1385">
        <v>0</v>
      </c>
      <c r="AF245" s="1383">
        <v>0</v>
      </c>
      <c r="AG245" s="1385">
        <v>0</v>
      </c>
      <c r="AH245" s="1383">
        <v>0</v>
      </c>
      <c r="AI245" s="1385">
        <v>0</v>
      </c>
      <c r="AJ245" s="1383">
        <v>0</v>
      </c>
      <c r="AK245" s="1385">
        <v>0</v>
      </c>
      <c r="AL245" s="1383">
        <v>0</v>
      </c>
      <c r="AM245" s="1386">
        <v>0</v>
      </c>
      <c r="AN245" s="95">
        <v>0</v>
      </c>
      <c r="AO245" s="667">
        <v>0</v>
      </c>
      <c r="AP245" s="220">
        <v>0</v>
      </c>
      <c r="AQ245" s="1416">
        <v>0</v>
      </c>
      <c r="AR245" s="1385">
        <v>0</v>
      </c>
      <c r="AS245" s="1383">
        <v>0</v>
      </c>
      <c r="AT245" s="1385">
        <v>0</v>
      </c>
      <c r="AU245" s="1416">
        <v>0</v>
      </c>
      <c r="AV245" s="1385">
        <v>0</v>
      </c>
      <c r="AW245" s="1383">
        <v>0</v>
      </c>
      <c r="AX245" s="1385">
        <v>0</v>
      </c>
      <c r="AY245" s="56" t="str">
        <f>CA245&amp;CB245&amp;CC245&amp;CD245&amp;CE245&amp;CF245&amp;CG245&amp;CH245&amp;CI245</f>
        <v/>
      </c>
      <c r="CA245" s="18" t="str">
        <f>IF(AND(C245&gt;0,AN245="",AO245="",AP245=""),"* No olvide digitar la variable EGRESOS. Digite Cero si no tiene.","")</f>
        <v/>
      </c>
      <c r="CB245" s="18" t="str">
        <f>IF(AND(E245&gt;0,AQ245=""), "* No olvide digitar la variable Gestantes. Digite Cero si no tiene.", IF(AQ245&gt;E245," * La variable Gestantes No puede ser mayor al Total Mujeres.",""))</f>
        <v/>
      </c>
      <c r="CC245" s="18" t="str">
        <f>IF(AND(E245&gt;0,AR245=""), "* No olvide digitar la variable Madre de hijo menor de 5 años. Digite Cero si no tiene.",IF(AR245&gt;E245,"  * La variable Madre de hijo menor de 5 años No puede ser mayor al Total Mujeres.",""))</f>
        <v/>
      </c>
      <c r="CD245" s="18" t="str">
        <f>IF(AND(D245&gt;0,OR(AS245="")), "* No olvide digitar la variable Pueblos originarios Hombres. Digite Cero si no tiene.",IF(AS245&gt;D245,"  * La variable Pueblos originarios Hombres No puede ser mayor al Total Hombres.",""))</f>
        <v/>
      </c>
      <c r="CE245" s="18" t="str">
        <f>IF(AND(E245&gt;0,OR(AT245="")), "* No olvide digitar la variable Pueblos originarios Mujeres. Digite Cero si no tiene.",IF(AT245&gt;E245,"  * La variable Pueblos originarios Mujeres No puede ser mayor al Total Mujeres.",""))</f>
        <v/>
      </c>
      <c r="CF245" s="18" t="str">
        <f>IF(AND(C245&gt;0,AU245=""), "* No olvide digitar la variable Niños, niñas, adolescentes y jóvenes SENAME. Digite Cero si no tiene.",IF(AU245&gt;C245,"  * La variable Niños, niñas, adolescentes y jóvenes SENAME No puede ser mayor al Total.",""))</f>
        <v/>
      </c>
      <c r="CG245" s="18" t="str">
        <f>IF(AND(C245&gt;0,AV245=""), "* No olvide digitar la variable Niños, niñas, adolescentes y jóvenes Mejor Niñez. Digite Cero si no tiene.",IF(AV245&gt;C245,"  * La variable Niños, niñas, adolescentes y jóvenes Mejor Niñez No puede ser mayor al Total.",""))</f>
        <v/>
      </c>
      <c r="CH245" s="18" t="str">
        <f>IF(AND(C245&gt;0,AW245=""), "* No olvide digitar la variable Migrantes. Digite Cero si no tiene.",IF(AW245&gt;C245,"  * La variable Migrantes No puede ser mayor al Total.",""))</f>
        <v/>
      </c>
      <c r="CI245" s="18" t="str">
        <f>IF(AND(C245&gt;0,AX245=""), "* No olvide digitar la variable Trans (Masculino/ Femenino). Digite Cero si no tiene.",IF(AX245&gt;C245,"  * La variable Trans (Masculino/Femenino) No puede ser mayor al Total Ambos Sexos.",""))</f>
        <v/>
      </c>
      <c r="CL245"/>
      <c r="CO245" s="458">
        <f>IF(AND(C245&gt;0,AN245="",AO245="",AP245=""),1,IF(OR(AN245+AO245+AP245&gt;$C245,),1,0))</f>
        <v>0</v>
      </c>
      <c r="CP245" s="459">
        <f>IF(AND(E245&gt;0,AQ245=""),1,IF(AQ245&gt;E245,1,0))</f>
        <v>0</v>
      </c>
      <c r="CQ245" s="459">
        <f>IF(AND(E245&gt;0,AR245=""),1,IF(AR245&gt;E245,1,0))</f>
        <v>0</v>
      </c>
      <c r="CR245" s="459">
        <f>IF(AND(D245&gt;0,OR(AS245="")),1,IF(AS245&gt;D245,1,0))</f>
        <v>0</v>
      </c>
      <c r="CS245" s="459">
        <f>IF(AND(E245&gt;0,OR(AT245="")),1,IF(AT245&gt;E245,1,0))</f>
        <v>0</v>
      </c>
      <c r="CT245" s="459">
        <f>IF(AND(C245&gt;0,AU245=""),1,IF(AU245&gt;C245,1,0))</f>
        <v>0</v>
      </c>
      <c r="CU245" s="459">
        <f>IF(AND(C245&gt;0,AV245=""),1,IF(AV245&gt;C245,1,0))</f>
        <v>0</v>
      </c>
      <c r="CV245" s="459">
        <f>IF(AND(C245&gt;0,AW245=""),1,IF(AW245&gt;C245,1,0))</f>
        <v>0</v>
      </c>
      <c r="CW245" s="459">
        <f>IF(AND(C245&gt;0,AX245=""),1,IF(AX245&gt;C245,1,0))</f>
        <v>0</v>
      </c>
    </row>
    <row r="246" spans="1:103" s="56" customFormat="1" ht="12" customHeight="1" x14ac:dyDescent="0.2">
      <c r="A246" s="3714" t="s">
        <v>215</v>
      </c>
      <c r="B246" s="3715"/>
      <c r="C246" s="1417"/>
      <c r="D246" s="461"/>
      <c r="E246" s="461"/>
      <c r="F246" s="462"/>
      <c r="G246" s="462"/>
      <c r="H246" s="462"/>
      <c r="I246" s="462"/>
      <c r="J246" s="462"/>
      <c r="K246" s="462"/>
      <c r="L246" s="462"/>
      <c r="M246" s="462"/>
      <c r="N246" s="462"/>
      <c r="O246" s="462"/>
      <c r="P246" s="462"/>
      <c r="Q246" s="462"/>
      <c r="R246" s="462"/>
      <c r="S246" s="462"/>
      <c r="T246" s="462"/>
      <c r="U246" s="462"/>
      <c r="V246" s="462"/>
      <c r="W246" s="462"/>
      <c r="X246" s="462"/>
      <c r="Y246" s="462"/>
      <c r="Z246" s="462"/>
      <c r="AA246" s="462"/>
      <c r="AB246" s="462"/>
      <c r="AC246" s="462"/>
      <c r="AD246" s="462"/>
      <c r="AE246" s="462"/>
      <c r="AF246" s="462"/>
      <c r="AG246" s="462"/>
      <c r="AH246" s="462"/>
      <c r="AI246" s="462"/>
      <c r="AJ246" s="462"/>
      <c r="AK246" s="462"/>
      <c r="AL246" s="462"/>
      <c r="AM246" s="1418"/>
      <c r="AN246" s="1418"/>
      <c r="AO246" s="1418"/>
      <c r="AP246" s="1419"/>
      <c r="AQ246" s="1418"/>
      <c r="AR246" s="1418"/>
      <c r="AS246" s="1418"/>
      <c r="AT246" s="1418"/>
      <c r="AU246" s="1418"/>
      <c r="AV246" s="1418"/>
      <c r="AW246" s="1418"/>
      <c r="AX246" s="1420"/>
    </row>
    <row r="247" spans="1:103" s="56" customFormat="1" x14ac:dyDescent="0.25">
      <c r="A247" s="3698" t="s">
        <v>216</v>
      </c>
      <c r="B247" s="1393" t="s">
        <v>217</v>
      </c>
      <c r="C247" s="1394">
        <f t="shared" ref="C247:C250" si="167">SUM(D247+E247)</f>
        <v>0</v>
      </c>
      <c r="D247" s="703">
        <f t="shared" ref="D247:E250" si="168">SUM(F247+H247+J247+L247+N247+P247+R247+T247+V247+X247+Z247+AB247+AD247+AF247+AH247+AJ247+AL247)</f>
        <v>0</v>
      </c>
      <c r="E247" s="1393">
        <f>SUM(G247+I247+K247+M247+O247+Q247+S247+U247+W247+Y247+AA247+AC247+AE247+AG247+AI247+AK247+AM247)</f>
        <v>0</v>
      </c>
      <c r="F247" s="1359"/>
      <c r="G247" s="1360"/>
      <c r="H247" s="1359"/>
      <c r="I247" s="1360"/>
      <c r="J247" s="1359"/>
      <c r="K247" s="1360"/>
      <c r="L247" s="1359"/>
      <c r="M247" s="1360"/>
      <c r="N247" s="1359"/>
      <c r="O247" s="1360"/>
      <c r="P247" s="1359"/>
      <c r="Q247" s="1360"/>
      <c r="R247" s="1359"/>
      <c r="S247" s="1360"/>
      <c r="T247" s="1359"/>
      <c r="U247" s="1360"/>
      <c r="V247" s="1359"/>
      <c r="W247" s="1360"/>
      <c r="X247" s="1359"/>
      <c r="Y247" s="1360"/>
      <c r="Z247" s="1359"/>
      <c r="AA247" s="1360"/>
      <c r="AB247" s="1359"/>
      <c r="AC247" s="1360"/>
      <c r="AD247" s="1359"/>
      <c r="AE247" s="1360"/>
      <c r="AF247" s="1359"/>
      <c r="AG247" s="1360"/>
      <c r="AH247" s="1359"/>
      <c r="AI247" s="1360"/>
      <c r="AJ247" s="1359"/>
      <c r="AK247" s="1360"/>
      <c r="AL247" s="1359"/>
      <c r="AM247" s="1361"/>
      <c r="AN247" s="1362"/>
      <c r="AO247" s="1409"/>
      <c r="AP247" s="1363"/>
      <c r="AQ247" s="1409"/>
      <c r="AR247" s="1360"/>
      <c r="AS247" s="1359"/>
      <c r="AT247" s="1360"/>
      <c r="AU247" s="1409"/>
      <c r="AV247" s="1360"/>
      <c r="AW247" s="1409"/>
      <c r="AX247" s="1360"/>
      <c r="AY247" s="56" t="str">
        <f>CA247&amp;CB247&amp;CC247&amp;CD247&amp;CE247&amp;CF247&amp;CG247&amp;CH247&amp;CI247</f>
        <v/>
      </c>
      <c r="CA247" s="18" t="str">
        <f>IF(AND(C247&gt;0,AN247="",AO247="",AP247=""),"* No olvide digitar la variable EGRESOS. Digite Cero si no tiene.","")</f>
        <v/>
      </c>
      <c r="CB247" s="18" t="str">
        <f t="shared" ref="CB247:CB268" si="169">IF(AND(E247&gt;0,AQ247=""), "* No olvide digitar la variable Gestantes. Digite Cero si no tiene.",IF(AQ247&gt;E247,"  * La variable Gestantes No puede ser mayor al Total Mujeres.",""))</f>
        <v/>
      </c>
      <c r="CC247" s="18" t="str">
        <f t="shared" ref="CC247:CC293" si="170">IF(AND(E247&gt;0,AR247=""), "* No olvide digitar la variable Madre de hijo menor de 5 años. Digite Cero si no tiene.",IF(AR247&gt;E247,"  * La variable Madre de hijo menor de 5 años No puede ser mayor al Total Mujeres.",""))</f>
        <v/>
      </c>
      <c r="CD247" s="18" t="str">
        <f t="shared" ref="CD247:CD259" si="171">IF(AND(D247&gt;0,OR(AS247="")), "* No olvide digitar la variable Pueblos originarios Hombres. Digite Cero si no tiene.",IF(AS247&gt;D247,"  * La variable Pueblos originarios Hombres No puede ser mayor al Total Hombres.",""))</f>
        <v/>
      </c>
      <c r="CE247" s="18" t="str">
        <f t="shared" ref="CE247:CE293" si="172">IF(AND(E247&gt;0,OR(AT247="")), "* No olvide digitar la variable Pueblos originarios Mujeres. Digite Cero si no tiene.",IF(AT247&gt;E247,"  * La variable Pueblos originarios Mujeres No puede ser mayor al Total Mujeres.",""))</f>
        <v/>
      </c>
      <c r="CF247" s="18" t="str">
        <f t="shared" ref="CF247:CF293" si="173">IF(AND(C247&gt;0,AU247=""), "* No olvide digitar la variable Niños, niñas, adolescentes y jóvenes SENAME. Digite Cero si no tiene.",IF(AU247&gt;C247,"  * La variable Niños, niñas, adolescentes y jóvenes SENAME No puede ser mayor al Total.",""))</f>
        <v/>
      </c>
      <c r="CG247" s="18" t="str">
        <f t="shared" ref="CG247:CG293" si="174">IF(AND(C247&gt;0,AV247=""), "* No olvide digitar la variable Niños, niñas, adolescentes y jóvenes Mejor Niñez. Digite Cero si no tiene.",IF(AV247&gt;C247,"  * La variable Niños, niñas, adolescentes y jóvenes Mejor Niñez No puede ser mayor al Total.",""))</f>
        <v/>
      </c>
      <c r="CH247" s="18" t="str">
        <f t="shared" ref="CH247:CH293" si="175">IF(AND(C247&gt;0,AW247=""), "* No olvide digitar la variable Migrantes. Digite Cero si no tiene.",IF(AW247&gt;C247,"  * La variable Migrantes No puede ser mayor al Total.",""))</f>
        <v/>
      </c>
      <c r="CI247" s="18" t="str">
        <f t="shared" ref="CI247:CI293" si="176">IF(AND(C247&gt;0,AX247=""), "* No olvide digitar la variable Trans (Masculino/ Femenino). Digite Cero si no tiene.",IF(AX247&gt;C247,"  * La variable Trans (Masculino/Femenino) No puede ser mayor al Total Ambos Sexos.",""))</f>
        <v/>
      </c>
      <c r="CL247"/>
      <c r="CO247" s="458">
        <f t="shared" ref="CO247:CO293" si="177">IF(AND(C247&gt;0,AN247="",AO247="",AP247=""),1,IF(OR(AN247+AO247+AP247&gt;$C247,),1,0))</f>
        <v>0</v>
      </c>
      <c r="CP247" s="459">
        <f t="shared" ref="CP247:CP278" si="178">IF(AND(E247&gt;0,AQ247=""),1,IF(AQ247&gt;E247,1,0))</f>
        <v>0</v>
      </c>
      <c r="CQ247" s="459">
        <f t="shared" ref="CQ247:CQ269" si="179">IF(AND(E247&gt;0,AR247=""),1,IF(AR247&gt;E247,1,0))</f>
        <v>0</v>
      </c>
      <c r="CR247" s="459">
        <f t="shared" ref="CR247:CS262" si="180">IF(AND(D247&gt;0,OR(AS247="")),1,IF(AS247&gt;D247,1,0))</f>
        <v>0</v>
      </c>
      <c r="CS247" s="459">
        <f t="shared" si="180"/>
        <v>0</v>
      </c>
      <c r="CT247" s="459">
        <f t="shared" ref="CT247:CT293" si="181">IF(AND(C247&gt;0,AU247=""),1,IF(AU247&gt;C247,1,0))</f>
        <v>0</v>
      </c>
      <c r="CU247" s="459">
        <f t="shared" ref="CU247:CU293" si="182">IF(AND(C247&gt;0,AV247=""),1,IF(AV247&gt;C247,1,0))</f>
        <v>0</v>
      </c>
      <c r="CV247" s="459">
        <f t="shared" ref="CV247:CV293" si="183">IF(AND(C247&gt;0,AW247=""),1,IF(AW247&gt;C247,1,0))</f>
        <v>0</v>
      </c>
      <c r="CW247" s="459">
        <f t="shared" ref="CW247:CW293" si="184">IF(AND(C247&gt;0,AX247=""),1,IF(AX247&gt;C247,1,0))</f>
        <v>0</v>
      </c>
    </row>
    <row r="248" spans="1:103" s="56" customFormat="1" x14ac:dyDescent="0.25">
      <c r="A248" s="3633"/>
      <c r="B248" s="377" t="s">
        <v>218</v>
      </c>
      <c r="C248" s="378">
        <f t="shared" si="167"/>
        <v>0</v>
      </c>
      <c r="D248" s="379">
        <f t="shared" si="168"/>
        <v>0</v>
      </c>
      <c r="E248" s="380">
        <f t="shared" si="168"/>
        <v>0</v>
      </c>
      <c r="F248" s="45"/>
      <c r="G248" s="48"/>
      <c r="H248" s="45"/>
      <c r="I248" s="48"/>
      <c r="J248" s="45"/>
      <c r="K248" s="48"/>
      <c r="L248" s="45"/>
      <c r="M248" s="48"/>
      <c r="N248" s="45"/>
      <c r="O248" s="48"/>
      <c r="P248" s="45"/>
      <c r="Q248" s="48"/>
      <c r="R248" s="45"/>
      <c r="S248" s="48"/>
      <c r="T248" s="45"/>
      <c r="U248" s="48"/>
      <c r="V248" s="45"/>
      <c r="W248" s="48"/>
      <c r="X248" s="45"/>
      <c r="Y248" s="48"/>
      <c r="Z248" s="45"/>
      <c r="AA248" s="48"/>
      <c r="AB248" s="45"/>
      <c r="AC248" s="48"/>
      <c r="AD248" s="45"/>
      <c r="AE248" s="48"/>
      <c r="AF248" s="45"/>
      <c r="AG248" s="48"/>
      <c r="AH248" s="45"/>
      <c r="AI248" s="48"/>
      <c r="AJ248" s="45"/>
      <c r="AK248" s="48"/>
      <c r="AL248" s="45"/>
      <c r="AM248" s="333"/>
      <c r="AN248" s="105"/>
      <c r="AO248" s="47"/>
      <c r="AP248" s="286"/>
      <c r="AQ248" s="667"/>
      <c r="AR248" s="668"/>
      <c r="AS248" s="91"/>
      <c r="AT248" s="668"/>
      <c r="AU248" s="667"/>
      <c r="AV248" s="668"/>
      <c r="AW248" s="667"/>
      <c r="AX248" s="668"/>
      <c r="AY248" s="56" t="str">
        <f t="shared" ref="AY248:AY293" si="185">CA248&amp;CB248&amp;CC248&amp;CD248&amp;CE248&amp;CF248&amp;CG248&amp;CH248&amp;CI248</f>
        <v/>
      </c>
      <c r="CA248" s="18" t="str">
        <f t="shared" ref="CA248:CA293" si="186">IF(AND(C248&gt;0,AN248="",AO248="",AP248=""),"* No olvide digitar la variable EGRESOS. Digite Cero si no tiene.","")</f>
        <v/>
      </c>
      <c r="CB248" s="18" t="str">
        <f t="shared" si="169"/>
        <v/>
      </c>
      <c r="CC248" s="18" t="str">
        <f t="shared" si="170"/>
        <v/>
      </c>
      <c r="CD248" s="18" t="str">
        <f t="shared" si="171"/>
        <v/>
      </c>
      <c r="CE248" s="18" t="str">
        <f t="shared" si="172"/>
        <v/>
      </c>
      <c r="CF248" s="18" t="str">
        <f t="shared" si="173"/>
        <v/>
      </c>
      <c r="CG248" s="18" t="str">
        <f t="shared" si="174"/>
        <v/>
      </c>
      <c r="CH248" s="18" t="str">
        <f t="shared" si="175"/>
        <v/>
      </c>
      <c r="CI248" s="18" t="str">
        <f t="shared" si="176"/>
        <v/>
      </c>
      <c r="CL248"/>
      <c r="CO248" s="458">
        <f t="shared" si="177"/>
        <v>0</v>
      </c>
      <c r="CP248" s="459">
        <f t="shared" si="178"/>
        <v>0</v>
      </c>
      <c r="CQ248" s="459">
        <f t="shared" si="179"/>
        <v>0</v>
      </c>
      <c r="CR248" s="459">
        <f t="shared" si="180"/>
        <v>0</v>
      </c>
      <c r="CS248" s="459">
        <f t="shared" si="180"/>
        <v>0</v>
      </c>
      <c r="CT248" s="459">
        <f t="shared" si="181"/>
        <v>0</v>
      </c>
      <c r="CU248" s="459">
        <f t="shared" si="182"/>
        <v>0</v>
      </c>
      <c r="CV248" s="459">
        <f t="shared" si="183"/>
        <v>0</v>
      </c>
      <c r="CW248" s="459">
        <f t="shared" si="184"/>
        <v>0</v>
      </c>
    </row>
    <row r="249" spans="1:103" s="56" customFormat="1" x14ac:dyDescent="0.25">
      <c r="A249" s="3698" t="s">
        <v>219</v>
      </c>
      <c r="B249" s="1393" t="s">
        <v>217</v>
      </c>
      <c r="C249" s="1394">
        <f t="shared" si="167"/>
        <v>0</v>
      </c>
      <c r="D249" s="703">
        <f t="shared" si="168"/>
        <v>0</v>
      </c>
      <c r="E249" s="1393">
        <f t="shared" si="168"/>
        <v>0</v>
      </c>
      <c r="F249" s="1359"/>
      <c r="G249" s="1360"/>
      <c r="H249" s="1359"/>
      <c r="I249" s="1360"/>
      <c r="J249" s="1359"/>
      <c r="K249" s="1360"/>
      <c r="L249" s="1359"/>
      <c r="M249" s="1360"/>
      <c r="N249" s="1359"/>
      <c r="O249" s="1360"/>
      <c r="P249" s="1359"/>
      <c r="Q249" s="1360"/>
      <c r="R249" s="1359"/>
      <c r="S249" s="1360"/>
      <c r="T249" s="1359"/>
      <c r="U249" s="1360"/>
      <c r="V249" s="1359"/>
      <c r="W249" s="1360"/>
      <c r="X249" s="1359"/>
      <c r="Y249" s="1360"/>
      <c r="Z249" s="1359"/>
      <c r="AA249" s="1360"/>
      <c r="AB249" s="1359"/>
      <c r="AC249" s="1360"/>
      <c r="AD249" s="1359"/>
      <c r="AE249" s="1360"/>
      <c r="AF249" s="1359"/>
      <c r="AG249" s="1360"/>
      <c r="AH249" s="1359"/>
      <c r="AI249" s="1360"/>
      <c r="AJ249" s="1359"/>
      <c r="AK249" s="1360"/>
      <c r="AL249" s="1359"/>
      <c r="AM249" s="1361"/>
      <c r="AN249" s="1362"/>
      <c r="AO249" s="1409"/>
      <c r="AP249" s="1363"/>
      <c r="AQ249" s="1409"/>
      <c r="AR249" s="1360"/>
      <c r="AS249" s="1359"/>
      <c r="AT249" s="1360"/>
      <c r="AU249" s="1409"/>
      <c r="AV249" s="1360"/>
      <c r="AW249" s="1409"/>
      <c r="AX249" s="1360"/>
      <c r="AY249" s="56" t="str">
        <f t="shared" si="185"/>
        <v/>
      </c>
      <c r="CA249" s="18" t="str">
        <f t="shared" si="186"/>
        <v/>
      </c>
      <c r="CB249" s="18" t="str">
        <f t="shared" si="169"/>
        <v/>
      </c>
      <c r="CC249" s="18" t="str">
        <f t="shared" si="170"/>
        <v/>
      </c>
      <c r="CD249" s="18" t="str">
        <f t="shared" si="171"/>
        <v/>
      </c>
      <c r="CE249" s="18" t="str">
        <f t="shared" si="172"/>
        <v/>
      </c>
      <c r="CF249" s="18" t="str">
        <f t="shared" si="173"/>
        <v/>
      </c>
      <c r="CG249" s="18" t="str">
        <f t="shared" si="174"/>
        <v/>
      </c>
      <c r="CH249" s="18" t="str">
        <f t="shared" si="175"/>
        <v/>
      </c>
      <c r="CI249" s="18" t="str">
        <f t="shared" si="176"/>
        <v/>
      </c>
      <c r="CL249"/>
      <c r="CO249" s="458">
        <f t="shared" si="177"/>
        <v>0</v>
      </c>
      <c r="CP249" s="459">
        <f t="shared" si="178"/>
        <v>0</v>
      </c>
      <c r="CQ249" s="459">
        <f t="shared" si="179"/>
        <v>0</v>
      </c>
      <c r="CR249" s="459">
        <f t="shared" si="180"/>
        <v>0</v>
      </c>
      <c r="CS249" s="459">
        <f t="shared" si="180"/>
        <v>0</v>
      </c>
      <c r="CT249" s="459">
        <f t="shared" si="181"/>
        <v>0</v>
      </c>
      <c r="CU249" s="459">
        <f t="shared" si="182"/>
        <v>0</v>
      </c>
      <c r="CV249" s="459">
        <f t="shared" si="183"/>
        <v>0</v>
      </c>
      <c r="CW249" s="459">
        <f t="shared" si="184"/>
        <v>0</v>
      </c>
    </row>
    <row r="250" spans="1:103" s="56" customFormat="1" x14ac:dyDescent="0.25">
      <c r="A250" s="3633"/>
      <c r="B250" s="377" t="s">
        <v>218</v>
      </c>
      <c r="C250" s="378">
        <f t="shared" si="167"/>
        <v>0</v>
      </c>
      <c r="D250" s="379">
        <f t="shared" si="168"/>
        <v>0</v>
      </c>
      <c r="E250" s="380">
        <f t="shared" si="168"/>
        <v>0</v>
      </c>
      <c r="F250" s="45"/>
      <c r="G250" s="48"/>
      <c r="H250" s="45"/>
      <c r="I250" s="48"/>
      <c r="J250" s="45"/>
      <c r="K250" s="48"/>
      <c r="L250" s="45"/>
      <c r="M250" s="48"/>
      <c r="N250" s="45"/>
      <c r="O250" s="48"/>
      <c r="P250" s="45"/>
      <c r="Q250" s="48"/>
      <c r="R250" s="45"/>
      <c r="S250" s="48"/>
      <c r="T250" s="45"/>
      <c r="U250" s="48"/>
      <c r="V250" s="45"/>
      <c r="W250" s="48"/>
      <c r="X250" s="45"/>
      <c r="Y250" s="48"/>
      <c r="Z250" s="45"/>
      <c r="AA250" s="48"/>
      <c r="AB250" s="45"/>
      <c r="AC250" s="48"/>
      <c r="AD250" s="45"/>
      <c r="AE250" s="48"/>
      <c r="AF250" s="45"/>
      <c r="AG250" s="48"/>
      <c r="AH250" s="45"/>
      <c r="AI250" s="48"/>
      <c r="AJ250" s="45"/>
      <c r="AK250" s="48"/>
      <c r="AL250" s="45"/>
      <c r="AM250" s="333"/>
      <c r="AN250" s="105"/>
      <c r="AO250" s="47"/>
      <c r="AP250" s="286"/>
      <c r="AQ250" s="667"/>
      <c r="AR250" s="668"/>
      <c r="AS250" s="91"/>
      <c r="AT250" s="668"/>
      <c r="AU250" s="667"/>
      <c r="AV250" s="668"/>
      <c r="AW250" s="667"/>
      <c r="AX250" s="668"/>
      <c r="AY250" s="56" t="str">
        <f t="shared" si="185"/>
        <v/>
      </c>
      <c r="CA250" s="18" t="str">
        <f t="shared" si="186"/>
        <v/>
      </c>
      <c r="CB250" s="18" t="str">
        <f t="shared" si="169"/>
        <v/>
      </c>
      <c r="CC250" s="18" t="str">
        <f t="shared" si="170"/>
        <v/>
      </c>
      <c r="CD250" s="18" t="str">
        <f t="shared" si="171"/>
        <v/>
      </c>
      <c r="CE250" s="18" t="str">
        <f t="shared" si="172"/>
        <v/>
      </c>
      <c r="CF250" s="18" t="str">
        <f t="shared" si="173"/>
        <v/>
      </c>
      <c r="CG250" s="18" t="str">
        <f t="shared" si="174"/>
        <v/>
      </c>
      <c r="CH250" s="18" t="str">
        <f t="shared" si="175"/>
        <v/>
      </c>
      <c r="CI250" s="18" t="str">
        <f t="shared" si="176"/>
        <v/>
      </c>
      <c r="CL250"/>
      <c r="CO250" s="458">
        <f t="shared" si="177"/>
        <v>0</v>
      </c>
      <c r="CP250" s="459">
        <f t="shared" si="178"/>
        <v>0</v>
      </c>
      <c r="CQ250" s="459">
        <f t="shared" si="179"/>
        <v>0</v>
      </c>
      <c r="CR250" s="459">
        <f t="shared" si="180"/>
        <v>0</v>
      </c>
      <c r="CS250" s="459">
        <f t="shared" si="180"/>
        <v>0</v>
      </c>
      <c r="CT250" s="459">
        <f t="shared" si="181"/>
        <v>0</v>
      </c>
      <c r="CU250" s="459">
        <f t="shared" si="182"/>
        <v>0</v>
      </c>
      <c r="CV250" s="459">
        <f t="shared" si="183"/>
        <v>0</v>
      </c>
      <c r="CW250" s="459">
        <f t="shared" si="184"/>
        <v>0</v>
      </c>
    </row>
    <row r="251" spans="1:103" x14ac:dyDescent="0.25">
      <c r="A251" s="3698" t="s">
        <v>220</v>
      </c>
      <c r="B251" s="1393" t="s">
        <v>217</v>
      </c>
      <c r="C251" s="1394">
        <f>SUM(D251+E251)</f>
        <v>0</v>
      </c>
      <c r="D251" s="703">
        <f t="shared" ref="D251:E259" si="187">SUM(F251+H251+J251+L251+N251+P251+R251+T251+V251+X251+Z251+AB251+AD251+AF251+AH251+AJ251+AL251)</f>
        <v>0</v>
      </c>
      <c r="E251" s="1393">
        <f t="shared" si="187"/>
        <v>0</v>
      </c>
      <c r="F251" s="1359"/>
      <c r="G251" s="1360"/>
      <c r="H251" s="1359"/>
      <c r="I251" s="1360"/>
      <c r="J251" s="1359"/>
      <c r="K251" s="1360"/>
      <c r="L251" s="1359"/>
      <c r="M251" s="1360"/>
      <c r="N251" s="1359"/>
      <c r="O251" s="1360"/>
      <c r="P251" s="1359"/>
      <c r="Q251" s="1360"/>
      <c r="R251" s="1359"/>
      <c r="S251" s="1360"/>
      <c r="T251" s="1359"/>
      <c r="U251" s="1360"/>
      <c r="V251" s="1359"/>
      <c r="W251" s="1360"/>
      <c r="X251" s="1359"/>
      <c r="Y251" s="1360"/>
      <c r="Z251" s="1359"/>
      <c r="AA251" s="1360"/>
      <c r="AB251" s="1359"/>
      <c r="AC251" s="1360"/>
      <c r="AD251" s="1359"/>
      <c r="AE251" s="1360"/>
      <c r="AF251" s="1359"/>
      <c r="AG251" s="1360"/>
      <c r="AH251" s="1359"/>
      <c r="AI251" s="1360"/>
      <c r="AJ251" s="1359"/>
      <c r="AK251" s="1360"/>
      <c r="AL251" s="1359"/>
      <c r="AM251" s="1361"/>
      <c r="AN251" s="1362"/>
      <c r="AO251" s="1409"/>
      <c r="AP251" s="1363"/>
      <c r="AQ251" s="1409"/>
      <c r="AR251" s="1360"/>
      <c r="AS251" s="1359"/>
      <c r="AT251" s="1360"/>
      <c r="AU251" s="1409"/>
      <c r="AV251" s="1360"/>
      <c r="AW251" s="1409"/>
      <c r="AX251" s="1360"/>
      <c r="AY251" s="56" t="str">
        <f t="shared" si="185"/>
        <v/>
      </c>
      <c r="AZ251" s="56"/>
      <c r="BA251" s="56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6"/>
      <c r="BM251" s="56"/>
      <c r="BN251" s="56"/>
      <c r="BO251" s="56"/>
      <c r="CA251" s="18" t="str">
        <f t="shared" si="186"/>
        <v/>
      </c>
      <c r="CB251" s="18" t="str">
        <f t="shared" si="169"/>
        <v/>
      </c>
      <c r="CC251" s="18" t="str">
        <f t="shared" si="170"/>
        <v/>
      </c>
      <c r="CD251" s="18" t="str">
        <f t="shared" si="171"/>
        <v/>
      </c>
      <c r="CE251" s="18" t="str">
        <f t="shared" si="172"/>
        <v/>
      </c>
      <c r="CF251" s="18" t="str">
        <f t="shared" si="173"/>
        <v/>
      </c>
      <c r="CG251" s="18" t="str">
        <f t="shared" si="174"/>
        <v/>
      </c>
      <c r="CH251" s="18" t="str">
        <f t="shared" si="175"/>
        <v/>
      </c>
      <c r="CI251" s="18" t="str">
        <f t="shared" si="176"/>
        <v/>
      </c>
      <c r="CJ251" s="56"/>
      <c r="CK251" s="56"/>
      <c r="CM251" s="56"/>
      <c r="CN251" s="56"/>
      <c r="CO251" s="458">
        <f t="shared" si="177"/>
        <v>0</v>
      </c>
      <c r="CP251" s="459">
        <f t="shared" si="178"/>
        <v>0</v>
      </c>
      <c r="CQ251" s="459">
        <f t="shared" si="179"/>
        <v>0</v>
      </c>
      <c r="CR251" s="459">
        <f t="shared" si="180"/>
        <v>0</v>
      </c>
      <c r="CS251" s="459">
        <f t="shared" si="180"/>
        <v>0</v>
      </c>
      <c r="CT251" s="459">
        <f t="shared" si="181"/>
        <v>0</v>
      </c>
      <c r="CU251" s="459">
        <f t="shared" si="182"/>
        <v>0</v>
      </c>
      <c r="CV251" s="459">
        <f t="shared" si="183"/>
        <v>0</v>
      </c>
      <c r="CW251" s="459">
        <f t="shared" si="184"/>
        <v>0</v>
      </c>
    </row>
    <row r="252" spans="1:103" x14ac:dyDescent="0.25">
      <c r="A252" s="3633"/>
      <c r="B252" s="377" t="s">
        <v>218</v>
      </c>
      <c r="C252" s="416">
        <f>SUM(D252+E252)</f>
        <v>0</v>
      </c>
      <c r="D252" s="417">
        <f t="shared" si="187"/>
        <v>0</v>
      </c>
      <c r="E252" s="377">
        <f t="shared" si="187"/>
        <v>0</v>
      </c>
      <c r="F252" s="30"/>
      <c r="G252" s="37"/>
      <c r="H252" s="30"/>
      <c r="I252" s="37"/>
      <c r="J252" s="30"/>
      <c r="K252" s="37"/>
      <c r="L252" s="30"/>
      <c r="M252" s="37"/>
      <c r="N252" s="30"/>
      <c r="O252" s="37"/>
      <c r="P252" s="30"/>
      <c r="Q252" s="37"/>
      <c r="R252" s="30"/>
      <c r="S252" s="37"/>
      <c r="T252" s="30"/>
      <c r="U252" s="37"/>
      <c r="V252" s="30"/>
      <c r="W252" s="37"/>
      <c r="X252" s="30"/>
      <c r="Y252" s="37"/>
      <c r="Z252" s="30"/>
      <c r="AA252" s="37"/>
      <c r="AB252" s="30"/>
      <c r="AC252" s="37"/>
      <c r="AD252" s="30"/>
      <c r="AE252" s="37"/>
      <c r="AF252" s="30"/>
      <c r="AG252" s="37"/>
      <c r="AH252" s="30"/>
      <c r="AI252" s="37"/>
      <c r="AJ252" s="49"/>
      <c r="AK252" s="52"/>
      <c r="AL252" s="45"/>
      <c r="AM252" s="333"/>
      <c r="AN252" s="105"/>
      <c r="AO252" s="47"/>
      <c r="AP252" s="286"/>
      <c r="AQ252" s="667"/>
      <c r="AR252" s="668"/>
      <c r="AS252" s="91"/>
      <c r="AT252" s="668"/>
      <c r="AU252" s="667"/>
      <c r="AV252" s="668"/>
      <c r="AW252" s="667"/>
      <c r="AX252" s="668"/>
      <c r="AY252" s="56" t="str">
        <f t="shared" si="185"/>
        <v/>
      </c>
      <c r="AZ252" s="56"/>
      <c r="BA252" s="56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6"/>
      <c r="BM252" s="56"/>
      <c r="BN252" s="56"/>
      <c r="BO252" s="56"/>
      <c r="CA252" s="18" t="str">
        <f t="shared" si="186"/>
        <v/>
      </c>
      <c r="CB252" s="18" t="str">
        <f t="shared" si="169"/>
        <v/>
      </c>
      <c r="CC252" s="18" t="str">
        <f t="shared" si="170"/>
        <v/>
      </c>
      <c r="CD252" s="18" t="str">
        <f t="shared" si="171"/>
        <v/>
      </c>
      <c r="CE252" s="18" t="str">
        <f t="shared" si="172"/>
        <v/>
      </c>
      <c r="CF252" s="18" t="str">
        <f t="shared" si="173"/>
        <v/>
      </c>
      <c r="CG252" s="18" t="str">
        <f t="shared" si="174"/>
        <v/>
      </c>
      <c r="CH252" s="18" t="str">
        <f t="shared" si="175"/>
        <v/>
      </c>
      <c r="CI252" s="18" t="str">
        <f t="shared" si="176"/>
        <v/>
      </c>
      <c r="CJ252" s="56"/>
      <c r="CK252" s="56"/>
      <c r="CM252" s="56"/>
      <c r="CN252" s="56"/>
      <c r="CO252" s="458">
        <f t="shared" si="177"/>
        <v>0</v>
      </c>
      <c r="CP252" s="459">
        <f t="shared" si="178"/>
        <v>0</v>
      </c>
      <c r="CQ252" s="459">
        <f t="shared" si="179"/>
        <v>0</v>
      </c>
      <c r="CR252" s="459">
        <f t="shared" si="180"/>
        <v>0</v>
      </c>
      <c r="CS252" s="459">
        <f t="shared" si="180"/>
        <v>0</v>
      </c>
      <c r="CT252" s="459">
        <f t="shared" si="181"/>
        <v>0</v>
      </c>
      <c r="CU252" s="459">
        <f t="shared" si="182"/>
        <v>0</v>
      </c>
      <c r="CV252" s="459">
        <f t="shared" si="183"/>
        <v>0</v>
      </c>
      <c r="CW252" s="459">
        <f t="shared" si="184"/>
        <v>0</v>
      </c>
    </row>
    <row r="253" spans="1:103" x14ac:dyDescent="0.25">
      <c r="A253" s="3709" t="s">
        <v>221</v>
      </c>
      <c r="B253" s="3710"/>
      <c r="C253" s="1421">
        <f t="shared" ref="C253:C292" si="188">SUM(D253+E253)</f>
        <v>0</v>
      </c>
      <c r="D253" s="1382">
        <f t="shared" si="187"/>
        <v>0</v>
      </c>
      <c r="E253" s="1395">
        <f t="shared" si="187"/>
        <v>0</v>
      </c>
      <c r="F253" s="1383"/>
      <c r="G253" s="1385"/>
      <c r="H253" s="1383"/>
      <c r="I253" s="1385"/>
      <c r="J253" s="1383"/>
      <c r="K253" s="1385"/>
      <c r="L253" s="1383"/>
      <c r="M253" s="1385"/>
      <c r="N253" s="1383"/>
      <c r="O253" s="1385"/>
      <c r="P253" s="1383"/>
      <c r="Q253" s="1385"/>
      <c r="R253" s="1383"/>
      <c r="S253" s="1385"/>
      <c r="T253" s="1383"/>
      <c r="U253" s="1385"/>
      <c r="V253" s="1383"/>
      <c r="W253" s="1385"/>
      <c r="X253" s="1383"/>
      <c r="Y253" s="1385"/>
      <c r="Z253" s="1383"/>
      <c r="AA253" s="1385"/>
      <c r="AB253" s="1383"/>
      <c r="AC253" s="1385"/>
      <c r="AD253" s="1383"/>
      <c r="AE253" s="1385"/>
      <c r="AF253" s="1383"/>
      <c r="AG253" s="1385"/>
      <c r="AH253" s="1383"/>
      <c r="AI253" s="1385"/>
      <c r="AJ253" s="1383"/>
      <c r="AK253" s="1385"/>
      <c r="AL253" s="1359"/>
      <c r="AM253" s="1361"/>
      <c r="AN253" s="1362"/>
      <c r="AO253" s="1409"/>
      <c r="AP253" s="1363"/>
      <c r="AQ253" s="1416"/>
      <c r="AR253" s="1385"/>
      <c r="AS253" s="1383"/>
      <c r="AT253" s="1385"/>
      <c r="AU253" s="1416"/>
      <c r="AV253" s="1385"/>
      <c r="AW253" s="1416"/>
      <c r="AX253" s="1385"/>
      <c r="AY253" s="56" t="str">
        <f t="shared" si="185"/>
        <v/>
      </c>
      <c r="AZ253" s="56"/>
      <c r="BA253" s="56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6"/>
      <c r="BM253" s="56"/>
      <c r="BN253" s="56"/>
      <c r="BO253" s="56"/>
      <c r="CA253" s="18" t="str">
        <f t="shared" si="186"/>
        <v/>
      </c>
      <c r="CB253" s="18" t="str">
        <f t="shared" si="169"/>
        <v/>
      </c>
      <c r="CC253" s="18" t="str">
        <f t="shared" si="170"/>
        <v/>
      </c>
      <c r="CD253" s="18" t="str">
        <f t="shared" si="171"/>
        <v/>
      </c>
      <c r="CE253" s="18" t="str">
        <f t="shared" si="172"/>
        <v/>
      </c>
      <c r="CF253" s="18" t="str">
        <f t="shared" si="173"/>
        <v/>
      </c>
      <c r="CG253" s="18" t="str">
        <f t="shared" si="174"/>
        <v/>
      </c>
      <c r="CH253" s="18" t="str">
        <f t="shared" si="175"/>
        <v/>
      </c>
      <c r="CI253" s="18" t="str">
        <f t="shared" si="176"/>
        <v/>
      </c>
      <c r="CJ253" s="56"/>
      <c r="CK253" s="56"/>
      <c r="CM253" s="56"/>
      <c r="CN253" s="56"/>
      <c r="CO253" s="458">
        <f t="shared" si="177"/>
        <v>0</v>
      </c>
      <c r="CP253" s="459">
        <f t="shared" si="178"/>
        <v>0</v>
      </c>
      <c r="CQ253" s="459">
        <f t="shared" si="179"/>
        <v>0</v>
      </c>
      <c r="CR253" s="459">
        <f t="shared" si="180"/>
        <v>0</v>
      </c>
      <c r="CS253" s="459">
        <f t="shared" si="180"/>
        <v>0</v>
      </c>
      <c r="CT253" s="459">
        <f t="shared" si="181"/>
        <v>0</v>
      </c>
      <c r="CU253" s="459">
        <f t="shared" si="182"/>
        <v>0</v>
      </c>
      <c r="CV253" s="459">
        <f t="shared" si="183"/>
        <v>0</v>
      </c>
      <c r="CW253" s="459">
        <f t="shared" si="184"/>
        <v>0</v>
      </c>
    </row>
    <row r="254" spans="1:103" x14ac:dyDescent="0.25">
      <c r="A254" s="3698" t="s">
        <v>222</v>
      </c>
      <c r="B254" s="1393" t="s">
        <v>223</v>
      </c>
      <c r="C254" s="1394">
        <f t="shared" si="188"/>
        <v>0</v>
      </c>
      <c r="D254" s="703">
        <f>SUM(H254+J254+L254+N254+P254+R254+T254+V254+X254+Z254+AB254+AD254+AF254+AH254+AJ254+AL254)</f>
        <v>0</v>
      </c>
      <c r="E254" s="1393">
        <f>SUM(I254+K254+M254+O254+Q254+S254+U254+W254+Y254+AA254+AC254+AE254+AG254+AI254+AK254+AM254)</f>
        <v>0</v>
      </c>
      <c r="F254" s="1396"/>
      <c r="G254" s="1397"/>
      <c r="H254" s="1359"/>
      <c r="I254" s="1360"/>
      <c r="J254" s="1359"/>
      <c r="K254" s="1360"/>
      <c r="L254" s="1359"/>
      <c r="M254" s="1360"/>
      <c r="N254" s="1359"/>
      <c r="O254" s="1360"/>
      <c r="P254" s="1359"/>
      <c r="Q254" s="1360"/>
      <c r="R254" s="1359"/>
      <c r="S254" s="1360"/>
      <c r="T254" s="1359"/>
      <c r="U254" s="1360"/>
      <c r="V254" s="1359"/>
      <c r="W254" s="1360"/>
      <c r="X254" s="1359"/>
      <c r="Y254" s="1360"/>
      <c r="Z254" s="1359"/>
      <c r="AA254" s="1360"/>
      <c r="AB254" s="1359"/>
      <c r="AC254" s="1360"/>
      <c r="AD254" s="1359"/>
      <c r="AE254" s="1360"/>
      <c r="AF254" s="1359"/>
      <c r="AG254" s="1360"/>
      <c r="AH254" s="1359"/>
      <c r="AI254" s="1360"/>
      <c r="AJ254" s="1359"/>
      <c r="AK254" s="1360"/>
      <c r="AL254" s="1359"/>
      <c r="AM254" s="1361"/>
      <c r="AN254" s="1362"/>
      <c r="AO254" s="1409"/>
      <c r="AP254" s="1363"/>
      <c r="AQ254" s="1409"/>
      <c r="AR254" s="1360"/>
      <c r="AS254" s="1359"/>
      <c r="AT254" s="1360"/>
      <c r="AU254" s="1409"/>
      <c r="AV254" s="1360"/>
      <c r="AW254" s="1409"/>
      <c r="AX254" s="1360"/>
      <c r="AY254" s="56" t="str">
        <f t="shared" si="185"/>
        <v/>
      </c>
      <c r="AZ254" s="56"/>
      <c r="BA254" s="56"/>
      <c r="BB254" s="56"/>
      <c r="BC254" s="56"/>
      <c r="BD254" s="56"/>
      <c r="BE254" s="56"/>
      <c r="BF254" s="56"/>
      <c r="BG254" s="56"/>
      <c r="BH254" s="56"/>
      <c r="BI254" s="56"/>
      <c r="BJ254" s="56"/>
      <c r="BK254" s="56"/>
      <c r="BL254" s="56"/>
      <c r="BM254" s="56"/>
      <c r="BN254" s="56"/>
      <c r="BO254" s="56"/>
      <c r="CA254" s="18" t="str">
        <f t="shared" si="186"/>
        <v/>
      </c>
      <c r="CB254" s="18" t="str">
        <f t="shared" si="169"/>
        <v/>
      </c>
      <c r="CC254" s="18" t="str">
        <f t="shared" si="170"/>
        <v/>
      </c>
      <c r="CD254" s="18" t="str">
        <f t="shared" si="171"/>
        <v/>
      </c>
      <c r="CE254" s="18" t="str">
        <f t="shared" si="172"/>
        <v/>
      </c>
      <c r="CF254" s="18" t="str">
        <f t="shared" si="173"/>
        <v/>
      </c>
      <c r="CG254" s="18" t="str">
        <f t="shared" si="174"/>
        <v/>
      </c>
      <c r="CH254" s="18" t="str">
        <f t="shared" si="175"/>
        <v/>
      </c>
      <c r="CI254" s="18" t="str">
        <f t="shared" si="176"/>
        <v/>
      </c>
      <c r="CJ254" s="56"/>
      <c r="CK254" s="56"/>
      <c r="CM254" s="56"/>
      <c r="CN254" s="56"/>
      <c r="CO254" s="458">
        <f t="shared" si="177"/>
        <v>0</v>
      </c>
      <c r="CP254" s="459">
        <f t="shared" si="178"/>
        <v>0</v>
      </c>
      <c r="CQ254" s="459">
        <f t="shared" si="179"/>
        <v>0</v>
      </c>
      <c r="CR254" s="459">
        <f t="shared" si="180"/>
        <v>0</v>
      </c>
      <c r="CS254" s="459">
        <f t="shared" si="180"/>
        <v>0</v>
      </c>
      <c r="CT254" s="459">
        <f t="shared" si="181"/>
        <v>0</v>
      </c>
      <c r="CU254" s="459">
        <f t="shared" si="182"/>
        <v>0</v>
      </c>
      <c r="CV254" s="459">
        <f t="shared" si="183"/>
        <v>0</v>
      </c>
      <c r="CW254" s="459">
        <f t="shared" si="184"/>
        <v>0</v>
      </c>
    </row>
    <row r="255" spans="1:103" x14ac:dyDescent="0.25">
      <c r="A255" s="3633"/>
      <c r="B255" s="377" t="s">
        <v>224</v>
      </c>
      <c r="C255" s="902">
        <f t="shared" si="188"/>
        <v>0</v>
      </c>
      <c r="D255" s="388">
        <f>SUM(H255+J255+L255+N255+P255+R255+T255+V255+X255+Z255+AB255+AD255+AF255+AH255+AJ255+AL255)</f>
        <v>0</v>
      </c>
      <c r="E255" s="369">
        <f>SUM(I255+K255+M255+O255+Q255+S255+U255+W255+Y255+AA255+AC255+AE255+AG255+AI255+AK255+AM255)</f>
        <v>0</v>
      </c>
      <c r="F255" s="903"/>
      <c r="G255" s="389"/>
      <c r="H255" s="770"/>
      <c r="I255" s="85"/>
      <c r="J255" s="770"/>
      <c r="K255" s="85"/>
      <c r="L255" s="770"/>
      <c r="M255" s="85"/>
      <c r="N255" s="770"/>
      <c r="O255" s="85"/>
      <c r="P255" s="770"/>
      <c r="Q255" s="85"/>
      <c r="R255" s="770"/>
      <c r="S255" s="85"/>
      <c r="T255" s="770"/>
      <c r="U255" s="85"/>
      <c r="V255" s="770"/>
      <c r="W255" s="85"/>
      <c r="X255" s="770"/>
      <c r="Y255" s="85"/>
      <c r="Z255" s="770"/>
      <c r="AA255" s="85"/>
      <c r="AB255" s="770"/>
      <c r="AC255" s="85"/>
      <c r="AD255" s="770"/>
      <c r="AE255" s="85"/>
      <c r="AF255" s="770"/>
      <c r="AG255" s="85"/>
      <c r="AH255" s="770"/>
      <c r="AI255" s="85"/>
      <c r="AJ255" s="91"/>
      <c r="AK255" s="668"/>
      <c r="AL255" s="45"/>
      <c r="AM255" s="333"/>
      <c r="AN255" s="105"/>
      <c r="AO255" s="47"/>
      <c r="AP255" s="286"/>
      <c r="AQ255" s="667"/>
      <c r="AR255" s="668"/>
      <c r="AS255" s="91"/>
      <c r="AT255" s="668"/>
      <c r="AU255" s="667"/>
      <c r="AV255" s="668"/>
      <c r="AW255" s="667"/>
      <c r="AX255" s="668"/>
      <c r="AY255" s="56" t="str">
        <f t="shared" si="185"/>
        <v/>
      </c>
      <c r="AZ255" s="56"/>
      <c r="BA255" s="56"/>
      <c r="BB255" s="56"/>
      <c r="BC255" s="56"/>
      <c r="BD255" s="56"/>
      <c r="BE255" s="56"/>
      <c r="BF255" s="56"/>
      <c r="BG255" s="56"/>
      <c r="BH255" s="56"/>
      <c r="BI255" s="56"/>
      <c r="BJ255" s="56"/>
      <c r="BK255" s="56"/>
      <c r="BL255" s="56"/>
      <c r="BM255" s="56"/>
      <c r="BN255" s="56"/>
      <c r="BO255" s="56"/>
      <c r="CA255" s="18" t="str">
        <f t="shared" si="186"/>
        <v/>
      </c>
      <c r="CB255" s="18" t="str">
        <f t="shared" si="169"/>
        <v/>
      </c>
      <c r="CC255" s="18" t="str">
        <f t="shared" si="170"/>
        <v/>
      </c>
      <c r="CD255" s="18" t="str">
        <f t="shared" si="171"/>
        <v/>
      </c>
      <c r="CE255" s="18" t="str">
        <f t="shared" si="172"/>
        <v/>
      </c>
      <c r="CF255" s="18" t="str">
        <f t="shared" si="173"/>
        <v/>
      </c>
      <c r="CG255" s="18" t="str">
        <f t="shared" si="174"/>
        <v/>
      </c>
      <c r="CH255" s="18" t="str">
        <f t="shared" si="175"/>
        <v/>
      </c>
      <c r="CI255" s="18" t="str">
        <f t="shared" si="176"/>
        <v/>
      </c>
      <c r="CJ255" s="56"/>
      <c r="CK255" s="56"/>
      <c r="CM255" s="56"/>
      <c r="CN255" s="56"/>
      <c r="CO255" s="458">
        <f t="shared" si="177"/>
        <v>0</v>
      </c>
      <c r="CP255" s="459">
        <f t="shared" si="178"/>
        <v>0</v>
      </c>
      <c r="CQ255" s="459">
        <f t="shared" si="179"/>
        <v>0</v>
      </c>
      <c r="CR255" s="459">
        <f t="shared" si="180"/>
        <v>0</v>
      </c>
      <c r="CS255" s="459">
        <f t="shared" si="180"/>
        <v>0</v>
      </c>
      <c r="CT255" s="459">
        <f t="shared" si="181"/>
        <v>0</v>
      </c>
      <c r="CU255" s="459">
        <f t="shared" si="182"/>
        <v>0</v>
      </c>
      <c r="CV255" s="459">
        <f t="shared" si="183"/>
        <v>0</v>
      </c>
      <c r="CW255" s="459">
        <f t="shared" si="184"/>
        <v>0</v>
      </c>
    </row>
    <row r="256" spans="1:103" s="56" customFormat="1" x14ac:dyDescent="0.25">
      <c r="A256" s="1398" t="s">
        <v>225</v>
      </c>
      <c r="B256" s="1399"/>
      <c r="C256" s="1400">
        <f t="shared" si="188"/>
        <v>7</v>
      </c>
      <c r="D256" s="1401">
        <f t="shared" si="187"/>
        <v>3</v>
      </c>
      <c r="E256" s="1402">
        <f t="shared" si="187"/>
        <v>4</v>
      </c>
      <c r="F256" s="1422">
        <v>0</v>
      </c>
      <c r="G256" s="1423">
        <v>0</v>
      </c>
      <c r="H256" s="1422">
        <v>0</v>
      </c>
      <c r="I256" s="1423">
        <v>1</v>
      </c>
      <c r="J256" s="1422">
        <v>0</v>
      </c>
      <c r="K256" s="1423">
        <v>0</v>
      </c>
      <c r="L256" s="1422">
        <v>1</v>
      </c>
      <c r="M256" s="1423">
        <v>2</v>
      </c>
      <c r="N256" s="1422">
        <v>1</v>
      </c>
      <c r="O256" s="1423">
        <v>1</v>
      </c>
      <c r="P256" s="1422">
        <v>0</v>
      </c>
      <c r="Q256" s="1423">
        <v>0</v>
      </c>
      <c r="R256" s="1422">
        <v>0</v>
      </c>
      <c r="S256" s="1423">
        <v>0</v>
      </c>
      <c r="T256" s="1422">
        <v>0</v>
      </c>
      <c r="U256" s="1423">
        <v>0</v>
      </c>
      <c r="V256" s="1422">
        <v>0</v>
      </c>
      <c r="W256" s="1423">
        <v>0</v>
      </c>
      <c r="X256" s="1422">
        <v>1</v>
      </c>
      <c r="Y256" s="1423">
        <v>0</v>
      </c>
      <c r="Z256" s="1422">
        <v>0</v>
      </c>
      <c r="AA256" s="1423">
        <v>0</v>
      </c>
      <c r="AB256" s="1422">
        <v>0</v>
      </c>
      <c r="AC256" s="1423">
        <v>0</v>
      </c>
      <c r="AD256" s="1422">
        <v>0</v>
      </c>
      <c r="AE256" s="1423">
        <v>0</v>
      </c>
      <c r="AF256" s="1422">
        <v>0</v>
      </c>
      <c r="AG256" s="1423">
        <v>0</v>
      </c>
      <c r="AH256" s="1422">
        <v>0</v>
      </c>
      <c r="AI256" s="1423">
        <v>0</v>
      </c>
      <c r="AJ256" s="1422">
        <v>0</v>
      </c>
      <c r="AK256" s="1423">
        <v>0</v>
      </c>
      <c r="AL256" s="1359">
        <v>0</v>
      </c>
      <c r="AM256" s="1361">
        <v>0</v>
      </c>
      <c r="AN256" s="1362">
        <v>0</v>
      </c>
      <c r="AO256" s="1409">
        <v>0</v>
      </c>
      <c r="AP256" s="1363">
        <v>0</v>
      </c>
      <c r="AQ256" s="1416">
        <v>0</v>
      </c>
      <c r="AR256" s="1385">
        <v>0</v>
      </c>
      <c r="AS256" s="1383">
        <v>0</v>
      </c>
      <c r="AT256" s="1385">
        <v>0</v>
      </c>
      <c r="AU256" s="1416">
        <v>0</v>
      </c>
      <c r="AV256" s="1385">
        <v>0</v>
      </c>
      <c r="AW256" s="1416">
        <v>0</v>
      </c>
      <c r="AX256" s="1385">
        <v>0</v>
      </c>
      <c r="AY256" s="56" t="str">
        <f t="shared" si="185"/>
        <v/>
      </c>
      <c r="CA256" s="18" t="str">
        <f t="shared" si="186"/>
        <v/>
      </c>
      <c r="CB256" s="18" t="str">
        <f t="shared" si="169"/>
        <v/>
      </c>
      <c r="CC256" s="18" t="str">
        <f t="shared" si="170"/>
        <v/>
      </c>
      <c r="CD256" s="18" t="str">
        <f t="shared" si="171"/>
        <v/>
      </c>
      <c r="CE256" s="18" t="str">
        <f t="shared" si="172"/>
        <v/>
      </c>
      <c r="CF256" s="18" t="str">
        <f t="shared" si="173"/>
        <v/>
      </c>
      <c r="CG256" s="18" t="str">
        <f t="shared" si="174"/>
        <v/>
      </c>
      <c r="CH256" s="18" t="str">
        <f t="shared" si="175"/>
        <v/>
      </c>
      <c r="CI256" s="18" t="str">
        <f t="shared" si="176"/>
        <v/>
      </c>
      <c r="CL256"/>
      <c r="CO256" s="458">
        <f t="shared" si="177"/>
        <v>0</v>
      </c>
      <c r="CP256" s="459">
        <f t="shared" si="178"/>
        <v>0</v>
      </c>
      <c r="CQ256" s="459">
        <f t="shared" si="179"/>
        <v>0</v>
      </c>
      <c r="CR256" s="459">
        <f t="shared" si="180"/>
        <v>0</v>
      </c>
      <c r="CS256" s="459">
        <f t="shared" si="180"/>
        <v>0</v>
      </c>
      <c r="CT256" s="459">
        <f t="shared" si="181"/>
        <v>0</v>
      </c>
      <c r="CU256" s="459">
        <f t="shared" si="182"/>
        <v>0</v>
      </c>
      <c r="CV256" s="459">
        <f t="shared" si="183"/>
        <v>0</v>
      </c>
      <c r="CW256" s="459">
        <f t="shared" si="184"/>
        <v>0</v>
      </c>
    </row>
    <row r="257" spans="1:101" ht="15" customHeight="1" x14ac:dyDescent="0.25">
      <c r="A257" s="3698" t="s">
        <v>226</v>
      </c>
      <c r="B257" s="380" t="s">
        <v>227</v>
      </c>
      <c r="C257" s="378">
        <f t="shared" si="188"/>
        <v>0</v>
      </c>
      <c r="D257" s="379">
        <f t="shared" si="187"/>
        <v>0</v>
      </c>
      <c r="E257" s="380">
        <f t="shared" si="187"/>
        <v>0</v>
      </c>
      <c r="F257" s="45"/>
      <c r="G257" s="48"/>
      <c r="H257" s="45"/>
      <c r="I257" s="48"/>
      <c r="J257" s="45"/>
      <c r="K257" s="48"/>
      <c r="L257" s="45"/>
      <c r="M257" s="48"/>
      <c r="N257" s="45"/>
      <c r="O257" s="48"/>
      <c r="P257" s="45"/>
      <c r="Q257" s="48"/>
      <c r="R257" s="45"/>
      <c r="S257" s="48"/>
      <c r="T257" s="45"/>
      <c r="U257" s="48"/>
      <c r="V257" s="45"/>
      <c r="W257" s="48"/>
      <c r="X257" s="45"/>
      <c r="Y257" s="48"/>
      <c r="Z257" s="45"/>
      <c r="AA257" s="48"/>
      <c r="AB257" s="45"/>
      <c r="AC257" s="48"/>
      <c r="AD257" s="45"/>
      <c r="AE257" s="48"/>
      <c r="AF257" s="45"/>
      <c r="AG257" s="48"/>
      <c r="AH257" s="45"/>
      <c r="AI257" s="48"/>
      <c r="AJ257" s="45"/>
      <c r="AK257" s="48"/>
      <c r="AL257" s="1359"/>
      <c r="AM257" s="1361"/>
      <c r="AN257" s="1362"/>
      <c r="AO257" s="1409"/>
      <c r="AP257" s="1363"/>
      <c r="AQ257" s="1409"/>
      <c r="AR257" s="1360"/>
      <c r="AS257" s="1359"/>
      <c r="AT257" s="1360"/>
      <c r="AU257" s="1409"/>
      <c r="AV257" s="1360"/>
      <c r="AW257" s="1409"/>
      <c r="AX257" s="1360"/>
      <c r="AY257" s="56" t="str">
        <f t="shared" si="185"/>
        <v/>
      </c>
      <c r="AZ257" s="56"/>
      <c r="BA257" s="56"/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CA257" s="18" t="str">
        <f t="shared" si="186"/>
        <v/>
      </c>
      <c r="CB257" s="18" t="str">
        <f t="shared" si="169"/>
        <v/>
      </c>
      <c r="CC257" s="18" t="str">
        <f t="shared" si="170"/>
        <v/>
      </c>
      <c r="CD257" s="18" t="str">
        <f t="shared" si="171"/>
        <v/>
      </c>
      <c r="CE257" s="18" t="str">
        <f t="shared" si="172"/>
        <v/>
      </c>
      <c r="CF257" s="18" t="str">
        <f t="shared" si="173"/>
        <v/>
      </c>
      <c r="CG257" s="18" t="str">
        <f t="shared" si="174"/>
        <v/>
      </c>
      <c r="CH257" s="18" t="str">
        <f t="shared" si="175"/>
        <v/>
      </c>
      <c r="CI257" s="18" t="str">
        <f t="shared" si="176"/>
        <v/>
      </c>
      <c r="CJ257" s="56"/>
      <c r="CK257" s="56"/>
      <c r="CM257" s="56"/>
      <c r="CN257" s="56"/>
      <c r="CO257" s="458">
        <f t="shared" si="177"/>
        <v>0</v>
      </c>
      <c r="CP257" s="459">
        <f t="shared" si="178"/>
        <v>0</v>
      </c>
      <c r="CQ257" s="459">
        <f t="shared" si="179"/>
        <v>0</v>
      </c>
      <c r="CR257" s="459">
        <f t="shared" si="180"/>
        <v>0</v>
      </c>
      <c r="CS257" s="459">
        <f t="shared" si="180"/>
        <v>0</v>
      </c>
      <c r="CT257" s="459">
        <f t="shared" si="181"/>
        <v>0</v>
      </c>
      <c r="CU257" s="459">
        <f t="shared" si="182"/>
        <v>0</v>
      </c>
      <c r="CV257" s="459">
        <f t="shared" si="183"/>
        <v>0</v>
      </c>
      <c r="CW257" s="459">
        <f t="shared" si="184"/>
        <v>0</v>
      </c>
    </row>
    <row r="258" spans="1:101" x14ac:dyDescent="0.25">
      <c r="A258" s="3307"/>
      <c r="B258" s="396" t="s">
        <v>228</v>
      </c>
      <c r="C258" s="397">
        <f t="shared" si="188"/>
        <v>0</v>
      </c>
      <c r="D258" s="398">
        <f t="shared" si="187"/>
        <v>0</v>
      </c>
      <c r="E258" s="396">
        <f t="shared" si="187"/>
        <v>0</v>
      </c>
      <c r="F258" s="22"/>
      <c r="G258" s="28"/>
      <c r="H258" s="22"/>
      <c r="I258" s="28"/>
      <c r="J258" s="22"/>
      <c r="K258" s="28"/>
      <c r="L258" s="22"/>
      <c r="M258" s="28"/>
      <c r="N258" s="22"/>
      <c r="O258" s="28"/>
      <c r="P258" s="22"/>
      <c r="Q258" s="28"/>
      <c r="R258" s="22"/>
      <c r="S258" s="28"/>
      <c r="T258" s="22"/>
      <c r="U258" s="28"/>
      <c r="V258" s="22"/>
      <c r="W258" s="28"/>
      <c r="X258" s="22"/>
      <c r="Y258" s="28"/>
      <c r="Z258" s="22"/>
      <c r="AA258" s="28"/>
      <c r="AB258" s="22"/>
      <c r="AC258" s="28"/>
      <c r="AD258" s="22"/>
      <c r="AE258" s="28"/>
      <c r="AF258" s="22"/>
      <c r="AG258" s="28"/>
      <c r="AH258" s="22"/>
      <c r="AI258" s="28"/>
      <c r="AJ258" s="22"/>
      <c r="AK258" s="28"/>
      <c r="AL258" s="22"/>
      <c r="AM258" s="216"/>
      <c r="AN258" s="27"/>
      <c r="AO258" s="23"/>
      <c r="AP258" s="213"/>
      <c r="AQ258" s="23"/>
      <c r="AR258" s="28"/>
      <c r="AS258" s="22"/>
      <c r="AT258" s="28"/>
      <c r="AU258" s="23"/>
      <c r="AV258" s="28"/>
      <c r="AW258" s="23"/>
      <c r="AX258" s="28"/>
      <c r="AY258" s="56" t="str">
        <f t="shared" si="185"/>
        <v/>
      </c>
      <c r="AZ258" s="56"/>
      <c r="BA258" s="56"/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6"/>
      <c r="BM258" s="56"/>
      <c r="BN258" s="56"/>
      <c r="BO258" s="56"/>
      <c r="CA258" s="18" t="str">
        <f t="shared" si="186"/>
        <v/>
      </c>
      <c r="CB258" s="18" t="str">
        <f t="shared" si="169"/>
        <v/>
      </c>
      <c r="CC258" s="18" t="str">
        <f t="shared" si="170"/>
        <v/>
      </c>
      <c r="CD258" s="18" t="str">
        <f t="shared" si="171"/>
        <v/>
      </c>
      <c r="CE258" s="18" t="str">
        <f t="shared" si="172"/>
        <v/>
      </c>
      <c r="CF258" s="18" t="str">
        <f t="shared" si="173"/>
        <v/>
      </c>
      <c r="CG258" s="18" t="str">
        <f t="shared" si="174"/>
        <v/>
      </c>
      <c r="CH258" s="18" t="str">
        <f t="shared" si="175"/>
        <v/>
      </c>
      <c r="CI258" s="18" t="str">
        <f t="shared" si="176"/>
        <v/>
      </c>
      <c r="CJ258" s="56"/>
      <c r="CK258" s="56"/>
      <c r="CM258" s="56"/>
      <c r="CN258" s="56"/>
      <c r="CO258" s="458">
        <f t="shared" si="177"/>
        <v>0</v>
      </c>
      <c r="CP258" s="459">
        <f t="shared" si="178"/>
        <v>0</v>
      </c>
      <c r="CQ258" s="459">
        <f t="shared" si="179"/>
        <v>0</v>
      </c>
      <c r="CR258" s="459">
        <f t="shared" si="180"/>
        <v>0</v>
      </c>
      <c r="CS258" s="459">
        <f t="shared" si="180"/>
        <v>0</v>
      </c>
      <c r="CT258" s="459">
        <f t="shared" si="181"/>
        <v>0</v>
      </c>
      <c r="CU258" s="459">
        <f t="shared" si="182"/>
        <v>0</v>
      </c>
      <c r="CV258" s="459">
        <f t="shared" si="183"/>
        <v>0</v>
      </c>
      <c r="CW258" s="459">
        <f t="shared" si="184"/>
        <v>0</v>
      </c>
    </row>
    <row r="259" spans="1:101" x14ac:dyDescent="0.25">
      <c r="A259" s="3307"/>
      <c r="B259" s="396" t="s">
        <v>229</v>
      </c>
      <c r="C259" s="397">
        <f t="shared" si="188"/>
        <v>0</v>
      </c>
      <c r="D259" s="398">
        <f t="shared" si="187"/>
        <v>0</v>
      </c>
      <c r="E259" s="396">
        <f>SUM(G259+I259+K259+M259+O259+Q259+S259+U259+W259+Y259+AA259+AC259+AE259+AG259+AI259+AK259+AM259)</f>
        <v>0</v>
      </c>
      <c r="F259" s="22"/>
      <c r="G259" s="28"/>
      <c r="H259" s="22"/>
      <c r="I259" s="28"/>
      <c r="J259" s="22"/>
      <c r="K259" s="28"/>
      <c r="L259" s="22"/>
      <c r="M259" s="28"/>
      <c r="N259" s="22"/>
      <c r="O259" s="28"/>
      <c r="P259" s="22"/>
      <c r="Q259" s="28"/>
      <c r="R259" s="22"/>
      <c r="S259" s="28"/>
      <c r="T259" s="22"/>
      <c r="U259" s="28"/>
      <c r="V259" s="22"/>
      <c r="W259" s="28"/>
      <c r="X259" s="22"/>
      <c r="Y259" s="28"/>
      <c r="Z259" s="22"/>
      <c r="AA259" s="28"/>
      <c r="AB259" s="22"/>
      <c r="AC259" s="28"/>
      <c r="AD259" s="22"/>
      <c r="AE259" s="28"/>
      <c r="AF259" s="22"/>
      <c r="AG259" s="28"/>
      <c r="AH259" s="22"/>
      <c r="AI259" s="28"/>
      <c r="AJ259" s="22"/>
      <c r="AK259" s="28"/>
      <c r="AL259" s="45"/>
      <c r="AM259" s="333"/>
      <c r="AN259" s="105"/>
      <c r="AO259" s="47"/>
      <c r="AP259" s="286"/>
      <c r="AQ259" s="27"/>
      <c r="AR259" s="28"/>
      <c r="AS259" s="22"/>
      <c r="AT259" s="28"/>
      <c r="AU259" s="23"/>
      <c r="AV259" s="28"/>
      <c r="AW259" s="23"/>
      <c r="AX259" s="28"/>
      <c r="AY259" s="56" t="str">
        <f t="shared" si="185"/>
        <v/>
      </c>
      <c r="AZ259" s="56"/>
      <c r="BA259" s="56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6"/>
      <c r="BM259" s="56"/>
      <c r="BN259" s="56"/>
      <c r="BO259" s="56"/>
      <c r="CA259" s="18" t="str">
        <f t="shared" si="186"/>
        <v/>
      </c>
      <c r="CB259" s="18" t="str">
        <f t="shared" si="169"/>
        <v/>
      </c>
      <c r="CC259" s="18" t="str">
        <f t="shared" si="170"/>
        <v/>
      </c>
      <c r="CD259" s="18" t="str">
        <f t="shared" si="171"/>
        <v/>
      </c>
      <c r="CE259" s="18" t="str">
        <f t="shared" si="172"/>
        <v/>
      </c>
      <c r="CF259" s="18" t="str">
        <f t="shared" si="173"/>
        <v/>
      </c>
      <c r="CG259" s="18" t="str">
        <f t="shared" si="174"/>
        <v/>
      </c>
      <c r="CH259" s="18" t="str">
        <f t="shared" si="175"/>
        <v/>
      </c>
      <c r="CI259" s="18" t="str">
        <f t="shared" si="176"/>
        <v/>
      </c>
      <c r="CJ259" s="56"/>
      <c r="CK259" s="56"/>
      <c r="CM259" s="56"/>
      <c r="CN259" s="56"/>
      <c r="CO259" s="458">
        <f t="shared" si="177"/>
        <v>0</v>
      </c>
      <c r="CP259" s="459">
        <f t="shared" si="178"/>
        <v>0</v>
      </c>
      <c r="CQ259" s="459">
        <f t="shared" si="179"/>
        <v>0</v>
      </c>
      <c r="CR259" s="459">
        <f t="shared" si="180"/>
        <v>0</v>
      </c>
      <c r="CS259" s="459">
        <f t="shared" si="180"/>
        <v>0</v>
      </c>
      <c r="CT259" s="459">
        <f t="shared" si="181"/>
        <v>0</v>
      </c>
      <c r="CU259" s="459">
        <f t="shared" si="182"/>
        <v>0</v>
      </c>
      <c r="CV259" s="459">
        <f t="shared" si="183"/>
        <v>0</v>
      </c>
      <c r="CW259" s="459">
        <f t="shared" si="184"/>
        <v>0</v>
      </c>
    </row>
    <row r="260" spans="1:101" x14ac:dyDescent="0.25">
      <c r="A260" s="3307"/>
      <c r="B260" s="401" t="s">
        <v>230</v>
      </c>
      <c r="C260" s="397">
        <f t="shared" si="188"/>
        <v>0</v>
      </c>
      <c r="D260" s="467"/>
      <c r="E260" s="396">
        <f>SUM(K260+M260+O260+Q260+S260+U260+W260+Y260+AA260+AC260+AE260+AG260+AI260+AK260+AM260)</f>
        <v>0</v>
      </c>
      <c r="F260" s="345"/>
      <c r="G260" s="346"/>
      <c r="H260" s="345"/>
      <c r="I260" s="346"/>
      <c r="J260" s="345"/>
      <c r="K260" s="28"/>
      <c r="L260" s="345"/>
      <c r="M260" s="28"/>
      <c r="N260" s="345"/>
      <c r="O260" s="28"/>
      <c r="P260" s="345"/>
      <c r="Q260" s="28"/>
      <c r="R260" s="345"/>
      <c r="S260" s="28"/>
      <c r="T260" s="345"/>
      <c r="U260" s="28"/>
      <c r="V260" s="345"/>
      <c r="W260" s="28"/>
      <c r="X260" s="345"/>
      <c r="Y260" s="28"/>
      <c r="Z260" s="345"/>
      <c r="AA260" s="28"/>
      <c r="AB260" s="345"/>
      <c r="AC260" s="28"/>
      <c r="AD260" s="345"/>
      <c r="AE260" s="28"/>
      <c r="AF260" s="345"/>
      <c r="AG260" s="28"/>
      <c r="AH260" s="345"/>
      <c r="AI260" s="28"/>
      <c r="AJ260" s="345"/>
      <c r="AK260" s="28"/>
      <c r="AL260" s="345"/>
      <c r="AM260" s="216"/>
      <c r="AN260" s="105"/>
      <c r="AO260" s="47"/>
      <c r="AP260" s="286"/>
      <c r="AQ260" s="47"/>
      <c r="AR260" s="48"/>
      <c r="AS260" s="439"/>
      <c r="AT260" s="48"/>
      <c r="AU260" s="47"/>
      <c r="AV260" s="48"/>
      <c r="AW260" s="47"/>
      <c r="AX260" s="48"/>
      <c r="AY260" s="56" t="str">
        <f t="shared" si="185"/>
        <v/>
      </c>
      <c r="AZ260" s="56"/>
      <c r="BA260" s="56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6"/>
      <c r="BM260" s="56"/>
      <c r="BN260" s="56"/>
      <c r="BO260" s="56"/>
      <c r="CA260" s="18" t="str">
        <f t="shared" si="186"/>
        <v/>
      </c>
      <c r="CB260" s="18" t="str">
        <f t="shared" si="169"/>
        <v/>
      </c>
      <c r="CC260" s="18" t="str">
        <f t="shared" si="170"/>
        <v/>
      </c>
      <c r="CD260" s="421"/>
      <c r="CE260" s="18" t="str">
        <f t="shared" si="172"/>
        <v/>
      </c>
      <c r="CF260" s="18" t="str">
        <f t="shared" si="173"/>
        <v/>
      </c>
      <c r="CG260" s="18" t="str">
        <f t="shared" si="174"/>
        <v/>
      </c>
      <c r="CH260" s="18" t="str">
        <f t="shared" si="175"/>
        <v/>
      </c>
      <c r="CI260" s="18" t="str">
        <f t="shared" si="176"/>
        <v/>
      </c>
      <c r="CO260" s="458">
        <f t="shared" si="177"/>
        <v>0</v>
      </c>
      <c r="CP260" s="370">
        <f t="shared" si="178"/>
        <v>0</v>
      </c>
      <c r="CQ260" s="370">
        <f t="shared" si="179"/>
        <v>0</v>
      </c>
      <c r="CR260" s="370">
        <f t="shared" si="180"/>
        <v>0</v>
      </c>
      <c r="CS260" s="370">
        <f t="shared" si="180"/>
        <v>0</v>
      </c>
      <c r="CT260" s="370">
        <f t="shared" si="181"/>
        <v>0</v>
      </c>
      <c r="CU260" s="370">
        <f t="shared" si="182"/>
        <v>0</v>
      </c>
      <c r="CV260" s="370">
        <f t="shared" si="183"/>
        <v>0</v>
      </c>
      <c r="CW260" s="370">
        <f t="shared" si="184"/>
        <v>0</v>
      </c>
    </row>
    <row r="261" spans="1:101" x14ac:dyDescent="0.25">
      <c r="A261" s="3307"/>
      <c r="B261" s="396" t="s">
        <v>231</v>
      </c>
      <c r="C261" s="397">
        <f t="shared" si="188"/>
        <v>0</v>
      </c>
      <c r="D261" s="398">
        <f t="shared" ref="D261:E269" si="189">SUM(F261+H261+J261+L261+N261+P261+R261+T261+V261+X261+Z261+AB261+AD261+AF261+AH261+AJ261+AL261)</f>
        <v>0</v>
      </c>
      <c r="E261" s="396">
        <f t="shared" si="189"/>
        <v>0</v>
      </c>
      <c r="F261" s="22"/>
      <c r="G261" s="28"/>
      <c r="H261" s="22"/>
      <c r="I261" s="28"/>
      <c r="J261" s="22"/>
      <c r="K261" s="28"/>
      <c r="L261" s="22"/>
      <c r="M261" s="28"/>
      <c r="N261" s="22"/>
      <c r="O261" s="28"/>
      <c r="P261" s="22"/>
      <c r="Q261" s="28"/>
      <c r="R261" s="22"/>
      <c r="S261" s="28"/>
      <c r="T261" s="22"/>
      <c r="U261" s="28"/>
      <c r="V261" s="22"/>
      <c r="W261" s="28"/>
      <c r="X261" s="22"/>
      <c r="Y261" s="28"/>
      <c r="Z261" s="22"/>
      <c r="AA261" s="28"/>
      <c r="AB261" s="22"/>
      <c r="AC261" s="28"/>
      <c r="AD261" s="22"/>
      <c r="AE261" s="28"/>
      <c r="AF261" s="22"/>
      <c r="AG261" s="28"/>
      <c r="AH261" s="22"/>
      <c r="AI261" s="28"/>
      <c r="AJ261" s="22"/>
      <c r="AK261" s="28"/>
      <c r="AL261" s="22"/>
      <c r="AM261" s="216"/>
      <c r="AN261" s="105"/>
      <c r="AO261" s="47"/>
      <c r="AP261" s="286"/>
      <c r="AQ261" s="23"/>
      <c r="AR261" s="28"/>
      <c r="AS261" s="22"/>
      <c r="AT261" s="28"/>
      <c r="AU261" s="23"/>
      <c r="AV261" s="28"/>
      <c r="AW261" s="23"/>
      <c r="AX261" s="28"/>
      <c r="AY261" s="56" t="str">
        <f t="shared" si="185"/>
        <v/>
      </c>
      <c r="AZ261" s="56"/>
      <c r="BA261" s="56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6"/>
      <c r="BM261" s="56"/>
      <c r="BN261" s="56"/>
      <c r="BO261" s="56"/>
      <c r="CA261" s="18" t="str">
        <f t="shared" si="186"/>
        <v/>
      </c>
      <c r="CB261" s="18" t="str">
        <f t="shared" si="169"/>
        <v/>
      </c>
      <c r="CC261" s="18" t="str">
        <f t="shared" si="170"/>
        <v/>
      </c>
      <c r="CD261" s="18" t="str">
        <f t="shared" ref="CD261:CD293" si="190">IF(AND(D261&gt;0,OR(AS261="")), "* No olvide digitar la variable Pueblos originarios Hombres. Digite Cero si no tiene.",IF(AS261&gt;D261,"  * La variable Pueblos originarios Hombres No puede ser mayor al Total Hombres.",""))</f>
        <v/>
      </c>
      <c r="CE261" s="18" t="str">
        <f t="shared" si="172"/>
        <v/>
      </c>
      <c r="CF261" s="18" t="str">
        <f t="shared" si="173"/>
        <v/>
      </c>
      <c r="CG261" s="18" t="str">
        <f t="shared" si="174"/>
        <v/>
      </c>
      <c r="CH261" s="18" t="str">
        <f t="shared" si="175"/>
        <v/>
      </c>
      <c r="CI261" s="18" t="str">
        <f t="shared" si="176"/>
        <v/>
      </c>
      <c r="CO261" s="458">
        <f t="shared" si="177"/>
        <v>0</v>
      </c>
      <c r="CP261" s="370">
        <f t="shared" si="178"/>
        <v>0</v>
      </c>
      <c r="CQ261" s="370">
        <f t="shared" si="179"/>
        <v>0</v>
      </c>
      <c r="CR261" s="370">
        <f t="shared" si="180"/>
        <v>0</v>
      </c>
      <c r="CS261" s="370">
        <f t="shared" si="180"/>
        <v>0</v>
      </c>
      <c r="CT261" s="370">
        <f t="shared" si="181"/>
        <v>0</v>
      </c>
      <c r="CU261" s="370">
        <f t="shared" si="182"/>
        <v>0</v>
      </c>
      <c r="CV261" s="370">
        <f t="shared" si="183"/>
        <v>0</v>
      </c>
      <c r="CW261" s="370">
        <f t="shared" si="184"/>
        <v>0</v>
      </c>
    </row>
    <row r="262" spans="1:101" x14ac:dyDescent="0.25">
      <c r="A262" s="3307"/>
      <c r="B262" s="406" t="s">
        <v>232</v>
      </c>
      <c r="C262" s="397">
        <f t="shared" si="188"/>
        <v>0</v>
      </c>
      <c r="D262" s="398">
        <f t="shared" si="189"/>
        <v>0</v>
      </c>
      <c r="E262" s="396">
        <f t="shared" si="189"/>
        <v>0</v>
      </c>
      <c r="F262" s="22"/>
      <c r="G262" s="28"/>
      <c r="H262" s="22"/>
      <c r="I262" s="28"/>
      <c r="J262" s="22"/>
      <c r="K262" s="28"/>
      <c r="L262" s="22"/>
      <c r="M262" s="28"/>
      <c r="N262" s="22"/>
      <c r="O262" s="28"/>
      <c r="P262" s="22"/>
      <c r="Q262" s="28"/>
      <c r="R262" s="22"/>
      <c r="S262" s="28"/>
      <c r="T262" s="22"/>
      <c r="U262" s="28"/>
      <c r="V262" s="22"/>
      <c r="W262" s="28"/>
      <c r="X262" s="22"/>
      <c r="Y262" s="28"/>
      <c r="Z262" s="22"/>
      <c r="AA262" s="28"/>
      <c r="AB262" s="22"/>
      <c r="AC262" s="28"/>
      <c r="AD262" s="22"/>
      <c r="AE262" s="28"/>
      <c r="AF262" s="22"/>
      <c r="AG262" s="28"/>
      <c r="AH262" s="22"/>
      <c r="AI262" s="28"/>
      <c r="AJ262" s="22"/>
      <c r="AK262" s="28"/>
      <c r="AL262" s="22"/>
      <c r="AM262" s="216"/>
      <c r="AN262" s="105"/>
      <c r="AO262" s="47"/>
      <c r="AP262" s="286"/>
      <c r="AQ262" s="23"/>
      <c r="AR262" s="28"/>
      <c r="AS262" s="22"/>
      <c r="AT262" s="28"/>
      <c r="AU262" s="23"/>
      <c r="AV262" s="28"/>
      <c r="AW262" s="23"/>
      <c r="AX262" s="28"/>
      <c r="AY262" s="56" t="str">
        <f t="shared" si="185"/>
        <v/>
      </c>
      <c r="AZ262" s="56"/>
      <c r="BA262" s="56"/>
      <c r="BB262" s="56"/>
      <c r="BC262" s="56"/>
      <c r="BD262" s="56"/>
      <c r="BE262" s="56"/>
      <c r="BF262" s="56"/>
      <c r="BG262" s="56"/>
      <c r="BH262" s="56"/>
      <c r="BI262" s="56"/>
      <c r="BJ262" s="56"/>
      <c r="BK262" s="56"/>
      <c r="BL262" s="56"/>
      <c r="BM262" s="56"/>
      <c r="BN262" s="56"/>
      <c r="BO262" s="56"/>
      <c r="CA262" s="18" t="str">
        <f t="shared" si="186"/>
        <v/>
      </c>
      <c r="CB262" s="18" t="str">
        <f t="shared" si="169"/>
        <v/>
      </c>
      <c r="CC262" s="18" t="str">
        <f t="shared" si="170"/>
        <v/>
      </c>
      <c r="CD262" s="18" t="str">
        <f t="shared" si="190"/>
        <v/>
      </c>
      <c r="CE262" s="18" t="str">
        <f t="shared" si="172"/>
        <v/>
      </c>
      <c r="CF262" s="18" t="str">
        <f t="shared" si="173"/>
        <v/>
      </c>
      <c r="CG262" s="18" t="str">
        <f t="shared" si="174"/>
        <v/>
      </c>
      <c r="CH262" s="18" t="str">
        <f t="shared" si="175"/>
        <v/>
      </c>
      <c r="CI262" s="18" t="str">
        <f t="shared" si="176"/>
        <v/>
      </c>
      <c r="CO262" s="458">
        <f t="shared" si="177"/>
        <v>0</v>
      </c>
      <c r="CP262" s="370">
        <f t="shared" si="178"/>
        <v>0</v>
      </c>
      <c r="CQ262" s="370">
        <f t="shared" si="179"/>
        <v>0</v>
      </c>
      <c r="CR262" s="370">
        <f t="shared" si="180"/>
        <v>0</v>
      </c>
      <c r="CS262" s="370">
        <f t="shared" si="180"/>
        <v>0</v>
      </c>
      <c r="CT262" s="370">
        <f t="shared" si="181"/>
        <v>0</v>
      </c>
      <c r="CU262" s="370">
        <f t="shared" si="182"/>
        <v>0</v>
      </c>
      <c r="CV262" s="370">
        <f t="shared" si="183"/>
        <v>0</v>
      </c>
      <c r="CW262" s="370">
        <f t="shared" si="184"/>
        <v>0</v>
      </c>
    </row>
    <row r="263" spans="1:101" x14ac:dyDescent="0.25">
      <c r="A263" s="3307"/>
      <c r="B263" s="407" t="s">
        <v>276</v>
      </c>
      <c r="C263" s="397">
        <f t="shared" si="188"/>
        <v>0</v>
      </c>
      <c r="D263" s="398">
        <f t="shared" si="189"/>
        <v>0</v>
      </c>
      <c r="E263" s="396">
        <f t="shared" si="189"/>
        <v>0</v>
      </c>
      <c r="F263" s="22"/>
      <c r="G263" s="28"/>
      <c r="H263" s="22"/>
      <c r="I263" s="28"/>
      <c r="J263" s="22"/>
      <c r="K263" s="28"/>
      <c r="L263" s="22"/>
      <c r="M263" s="28"/>
      <c r="N263" s="22"/>
      <c r="O263" s="28"/>
      <c r="P263" s="22"/>
      <c r="Q263" s="28"/>
      <c r="R263" s="22"/>
      <c r="S263" s="28"/>
      <c r="T263" s="22"/>
      <c r="U263" s="28"/>
      <c r="V263" s="22"/>
      <c r="W263" s="28"/>
      <c r="X263" s="22"/>
      <c r="Y263" s="28"/>
      <c r="Z263" s="22"/>
      <c r="AA263" s="28"/>
      <c r="AB263" s="22"/>
      <c r="AC263" s="28"/>
      <c r="AD263" s="22"/>
      <c r="AE263" s="28"/>
      <c r="AF263" s="22"/>
      <c r="AG263" s="28"/>
      <c r="AH263" s="22"/>
      <c r="AI263" s="28"/>
      <c r="AJ263" s="22"/>
      <c r="AK263" s="28"/>
      <c r="AL263" s="22"/>
      <c r="AM263" s="216"/>
      <c r="AN263" s="105"/>
      <c r="AO263" s="47"/>
      <c r="AP263" s="286"/>
      <c r="AQ263" s="23"/>
      <c r="AR263" s="28"/>
      <c r="AS263" s="22"/>
      <c r="AT263" s="28"/>
      <c r="AU263" s="23"/>
      <c r="AV263" s="28"/>
      <c r="AW263" s="23"/>
      <c r="AX263" s="28"/>
      <c r="AY263" s="56" t="str">
        <f t="shared" si="185"/>
        <v/>
      </c>
      <c r="AZ263" s="56"/>
      <c r="BA263" s="56"/>
      <c r="BB263" s="56"/>
      <c r="BC263" s="56"/>
      <c r="BD263" s="56"/>
      <c r="BE263" s="56"/>
      <c r="BF263" s="56"/>
      <c r="BG263" s="56"/>
      <c r="BH263" s="56"/>
      <c r="BI263" s="56"/>
      <c r="BJ263" s="56"/>
      <c r="BK263" s="56"/>
      <c r="BL263" s="56"/>
      <c r="BM263" s="56"/>
      <c r="BN263" s="56"/>
      <c r="BO263" s="56"/>
      <c r="CA263" s="18" t="str">
        <f t="shared" si="186"/>
        <v/>
      </c>
      <c r="CB263" s="18" t="str">
        <f t="shared" si="169"/>
        <v/>
      </c>
      <c r="CC263" s="18" t="str">
        <f t="shared" si="170"/>
        <v/>
      </c>
      <c r="CD263" s="18" t="str">
        <f t="shared" si="190"/>
        <v/>
      </c>
      <c r="CE263" s="18" t="str">
        <f t="shared" si="172"/>
        <v/>
      </c>
      <c r="CF263" s="18" t="str">
        <f t="shared" si="173"/>
        <v/>
      </c>
      <c r="CG263" s="18" t="str">
        <f t="shared" si="174"/>
        <v/>
      </c>
      <c r="CH263" s="18" t="str">
        <f t="shared" si="175"/>
        <v/>
      </c>
      <c r="CI263" s="18" t="str">
        <f t="shared" si="176"/>
        <v/>
      </c>
      <c r="CO263" s="458">
        <f t="shared" si="177"/>
        <v>0</v>
      </c>
      <c r="CP263" s="370">
        <f t="shared" si="178"/>
        <v>0</v>
      </c>
      <c r="CQ263" s="370">
        <f t="shared" si="179"/>
        <v>0</v>
      </c>
      <c r="CR263" s="370">
        <f t="shared" ref="CR263:CS293" si="191">IF(AND(D263&gt;0,OR(AS263="")),1,IF(AS263&gt;D263,1,0))</f>
        <v>0</v>
      </c>
      <c r="CS263" s="370">
        <f t="shared" si="191"/>
        <v>0</v>
      </c>
      <c r="CT263" s="370">
        <f t="shared" si="181"/>
        <v>0</v>
      </c>
      <c r="CU263" s="370">
        <f t="shared" si="182"/>
        <v>0</v>
      </c>
      <c r="CV263" s="370">
        <f t="shared" si="183"/>
        <v>0</v>
      </c>
      <c r="CW263" s="370">
        <f t="shared" si="184"/>
        <v>0</v>
      </c>
    </row>
    <row r="264" spans="1:101" x14ac:dyDescent="0.25">
      <c r="A264" s="3633"/>
      <c r="B264" s="408" t="s">
        <v>234</v>
      </c>
      <c r="C264" s="409">
        <f t="shared" si="188"/>
        <v>0</v>
      </c>
      <c r="D264" s="400">
        <f>SUM(H264+J264+L264+N264+P264+R264+T264+V264+X264+Z264+AB264+AD264+AF264+AH264+AJ264+AL264)</f>
        <v>0</v>
      </c>
      <c r="E264" s="410">
        <f>SUM(I264+K264+M264+O264+Q264+S264+U264+W264+Y264+AA264+AC264+AE264+AG264+AI264+AK264+AM264)</f>
        <v>0</v>
      </c>
      <c r="F264" s="411"/>
      <c r="G264" s="412"/>
      <c r="H264" s="49"/>
      <c r="I264" s="52"/>
      <c r="J264" s="49"/>
      <c r="K264" s="52"/>
      <c r="L264" s="49"/>
      <c r="M264" s="52"/>
      <c r="N264" s="49"/>
      <c r="O264" s="52"/>
      <c r="P264" s="49"/>
      <c r="Q264" s="52"/>
      <c r="R264" s="49"/>
      <c r="S264" s="52"/>
      <c r="T264" s="49"/>
      <c r="U264" s="52"/>
      <c r="V264" s="49"/>
      <c r="W264" s="52"/>
      <c r="X264" s="49"/>
      <c r="Y264" s="52"/>
      <c r="Z264" s="49"/>
      <c r="AA264" s="52"/>
      <c r="AB264" s="49"/>
      <c r="AC264" s="52"/>
      <c r="AD264" s="49"/>
      <c r="AE264" s="52"/>
      <c r="AF264" s="49"/>
      <c r="AG264" s="52"/>
      <c r="AH264" s="49"/>
      <c r="AI264" s="52"/>
      <c r="AJ264" s="49"/>
      <c r="AK264" s="52"/>
      <c r="AL264" s="49"/>
      <c r="AM264" s="323"/>
      <c r="AN264" s="35"/>
      <c r="AO264" s="31"/>
      <c r="AP264" s="220"/>
      <c r="AQ264" s="51"/>
      <c r="AR264" s="52"/>
      <c r="AS264" s="49"/>
      <c r="AT264" s="52"/>
      <c r="AU264" s="51"/>
      <c r="AV264" s="52"/>
      <c r="AW264" s="51"/>
      <c r="AX264" s="52"/>
      <c r="AY264" s="56" t="str">
        <f t="shared" si="185"/>
        <v/>
      </c>
      <c r="AZ264" s="56"/>
      <c r="BA264" s="56"/>
      <c r="BB264" s="56"/>
      <c r="BC264" s="56"/>
      <c r="BD264" s="56"/>
      <c r="BE264" s="56"/>
      <c r="BF264" s="56"/>
      <c r="BG264" s="56"/>
      <c r="BH264" s="56"/>
      <c r="BI264" s="56"/>
      <c r="BJ264" s="56"/>
      <c r="BK264" s="56"/>
      <c r="BL264" s="56"/>
      <c r="BM264" s="56"/>
      <c r="BN264" s="56"/>
      <c r="BO264" s="56"/>
      <c r="CA264" s="18" t="str">
        <f t="shared" si="186"/>
        <v/>
      </c>
      <c r="CB264" s="18" t="str">
        <f t="shared" si="169"/>
        <v/>
      </c>
      <c r="CC264" s="18" t="str">
        <f t="shared" si="170"/>
        <v/>
      </c>
      <c r="CD264" s="18" t="str">
        <f t="shared" si="190"/>
        <v/>
      </c>
      <c r="CE264" s="18" t="str">
        <f t="shared" si="172"/>
        <v/>
      </c>
      <c r="CF264" s="18" t="str">
        <f t="shared" si="173"/>
        <v/>
      </c>
      <c r="CG264" s="18" t="str">
        <f t="shared" si="174"/>
        <v/>
      </c>
      <c r="CH264" s="18" t="str">
        <f t="shared" si="175"/>
        <v/>
      </c>
      <c r="CI264" s="18" t="str">
        <f t="shared" si="176"/>
        <v/>
      </c>
      <c r="CO264" s="458">
        <f t="shared" si="177"/>
        <v>0</v>
      </c>
      <c r="CP264" s="370">
        <f t="shared" si="178"/>
        <v>0</v>
      </c>
      <c r="CQ264" s="370">
        <f t="shared" si="179"/>
        <v>0</v>
      </c>
      <c r="CR264" s="370">
        <f t="shared" si="191"/>
        <v>0</v>
      </c>
      <c r="CS264" s="370">
        <f t="shared" si="191"/>
        <v>0</v>
      </c>
      <c r="CT264" s="370">
        <f t="shared" si="181"/>
        <v>0</v>
      </c>
      <c r="CU264" s="370">
        <f t="shared" si="182"/>
        <v>0</v>
      </c>
      <c r="CV264" s="370">
        <f t="shared" si="183"/>
        <v>0</v>
      </c>
      <c r="CW264" s="370">
        <f t="shared" si="184"/>
        <v>0</v>
      </c>
    </row>
    <row r="265" spans="1:101" ht="15" customHeight="1" x14ac:dyDescent="0.25">
      <c r="A265" s="3698" t="s">
        <v>235</v>
      </c>
      <c r="B265" s="1403" t="s">
        <v>236</v>
      </c>
      <c r="C265" s="1394">
        <f t="shared" si="188"/>
        <v>0</v>
      </c>
      <c r="D265" s="703">
        <f t="shared" si="189"/>
        <v>0</v>
      </c>
      <c r="E265" s="1393">
        <f t="shared" si="189"/>
        <v>0</v>
      </c>
      <c r="F265" s="1359"/>
      <c r="G265" s="1360"/>
      <c r="H265" s="1359"/>
      <c r="I265" s="1360"/>
      <c r="J265" s="1359"/>
      <c r="K265" s="1360"/>
      <c r="L265" s="1359"/>
      <c r="M265" s="1360"/>
      <c r="N265" s="1359"/>
      <c r="O265" s="1360"/>
      <c r="P265" s="1359"/>
      <c r="Q265" s="1360"/>
      <c r="R265" s="1359"/>
      <c r="S265" s="1360"/>
      <c r="T265" s="1359"/>
      <c r="U265" s="1360"/>
      <c r="V265" s="1359"/>
      <c r="W265" s="1360"/>
      <c r="X265" s="1359"/>
      <c r="Y265" s="1360"/>
      <c r="Z265" s="1359"/>
      <c r="AA265" s="1360"/>
      <c r="AB265" s="1359"/>
      <c r="AC265" s="1360"/>
      <c r="AD265" s="1359"/>
      <c r="AE265" s="1360"/>
      <c r="AF265" s="1359"/>
      <c r="AG265" s="1360"/>
      <c r="AH265" s="1359"/>
      <c r="AI265" s="1360"/>
      <c r="AJ265" s="1404"/>
      <c r="AK265" s="414"/>
      <c r="AL265" s="1359"/>
      <c r="AM265" s="1361"/>
      <c r="AN265" s="105"/>
      <c r="AO265" s="47"/>
      <c r="AP265" s="286"/>
      <c r="AQ265" s="1409"/>
      <c r="AR265" s="1360"/>
      <c r="AS265" s="1359"/>
      <c r="AT265" s="1360"/>
      <c r="AU265" s="1409"/>
      <c r="AV265" s="1360"/>
      <c r="AW265" s="1409"/>
      <c r="AX265" s="1360"/>
      <c r="AY265" s="56" t="str">
        <f t="shared" si="185"/>
        <v/>
      </c>
      <c r="AZ265" s="56"/>
      <c r="BA265" s="56"/>
      <c r="BB265" s="56"/>
      <c r="BC265" s="56"/>
      <c r="BD265" s="56"/>
      <c r="BE265" s="56"/>
      <c r="BF265" s="56"/>
      <c r="BG265" s="56"/>
      <c r="BH265" s="56"/>
      <c r="BI265" s="56"/>
      <c r="BJ265" s="56"/>
      <c r="BK265" s="56"/>
      <c r="BL265" s="56"/>
      <c r="BM265" s="56"/>
      <c r="BN265" s="56"/>
      <c r="BO265" s="56"/>
      <c r="CA265" s="18" t="str">
        <f t="shared" si="186"/>
        <v/>
      </c>
      <c r="CB265" s="18" t="str">
        <f t="shared" si="169"/>
        <v/>
      </c>
      <c r="CC265" s="18" t="str">
        <f t="shared" si="170"/>
        <v/>
      </c>
      <c r="CD265" s="18" t="str">
        <f t="shared" si="190"/>
        <v/>
      </c>
      <c r="CE265" s="18" t="str">
        <f t="shared" si="172"/>
        <v/>
      </c>
      <c r="CF265" s="18" t="str">
        <f t="shared" si="173"/>
        <v/>
      </c>
      <c r="CG265" s="18" t="str">
        <f t="shared" si="174"/>
        <v/>
      </c>
      <c r="CH265" s="18" t="str">
        <f t="shared" si="175"/>
        <v/>
      </c>
      <c r="CI265" s="18" t="str">
        <f t="shared" si="176"/>
        <v/>
      </c>
      <c r="CO265" s="458">
        <f t="shared" si="177"/>
        <v>0</v>
      </c>
      <c r="CP265" s="370">
        <f t="shared" si="178"/>
        <v>0</v>
      </c>
      <c r="CQ265" s="370">
        <f t="shared" si="179"/>
        <v>0</v>
      </c>
      <c r="CR265" s="370">
        <f t="shared" si="191"/>
        <v>0</v>
      </c>
      <c r="CS265" s="370">
        <f t="shared" si="191"/>
        <v>0</v>
      </c>
      <c r="CT265" s="370">
        <f t="shared" si="181"/>
        <v>0</v>
      </c>
      <c r="CU265" s="370">
        <f t="shared" si="182"/>
        <v>0</v>
      </c>
      <c r="CV265" s="370">
        <f t="shared" si="183"/>
        <v>0</v>
      </c>
      <c r="CW265" s="370">
        <f t="shared" si="184"/>
        <v>0</v>
      </c>
    </row>
    <row r="266" spans="1:101" x14ac:dyDescent="0.25">
      <c r="A266" s="3307"/>
      <c r="B266" s="396" t="s">
        <v>237</v>
      </c>
      <c r="C266" s="397">
        <f t="shared" si="188"/>
        <v>0</v>
      </c>
      <c r="D266" s="398">
        <f t="shared" si="189"/>
        <v>0</v>
      </c>
      <c r="E266" s="396">
        <f>SUM(G266+I266+K266+M266+O266+Q266+S266+U266+W266+Y266+AA266+AC266+AE266+AG266+AI266+AK266+AM266)</f>
        <v>0</v>
      </c>
      <c r="F266" s="22"/>
      <c r="G266" s="28"/>
      <c r="H266" s="22"/>
      <c r="I266" s="28"/>
      <c r="J266" s="22"/>
      <c r="K266" s="28"/>
      <c r="L266" s="22"/>
      <c r="M266" s="28"/>
      <c r="N266" s="22"/>
      <c r="O266" s="28"/>
      <c r="P266" s="22"/>
      <c r="Q266" s="28"/>
      <c r="R266" s="22"/>
      <c r="S266" s="28"/>
      <c r="T266" s="22"/>
      <c r="U266" s="28"/>
      <c r="V266" s="22"/>
      <c r="W266" s="28"/>
      <c r="X266" s="22"/>
      <c r="Y266" s="28"/>
      <c r="Z266" s="22"/>
      <c r="AA266" s="28"/>
      <c r="AB266" s="22"/>
      <c r="AC266" s="28"/>
      <c r="AD266" s="22"/>
      <c r="AE266" s="28"/>
      <c r="AF266" s="22"/>
      <c r="AG266" s="28"/>
      <c r="AH266" s="22"/>
      <c r="AI266" s="28"/>
      <c r="AJ266" s="49"/>
      <c r="AK266" s="52"/>
      <c r="AL266" s="22"/>
      <c r="AM266" s="216"/>
      <c r="AN266" s="105"/>
      <c r="AO266" s="47"/>
      <c r="AP266" s="286"/>
      <c r="AQ266" s="23"/>
      <c r="AR266" s="28"/>
      <c r="AS266" s="22"/>
      <c r="AT266" s="28"/>
      <c r="AU266" s="23"/>
      <c r="AV266" s="28"/>
      <c r="AW266" s="23"/>
      <c r="AX266" s="28"/>
      <c r="AY266" s="56" t="str">
        <f t="shared" si="185"/>
        <v/>
      </c>
      <c r="AZ266" s="56"/>
      <c r="BA266" s="56"/>
      <c r="BB266" s="56"/>
      <c r="BC266" s="56"/>
      <c r="BD266" s="56"/>
      <c r="BE266" s="56"/>
      <c r="BF266" s="56"/>
      <c r="BG266" s="56"/>
      <c r="BH266" s="56"/>
      <c r="BI266" s="56"/>
      <c r="BJ266" s="56"/>
      <c r="BK266" s="56"/>
      <c r="BL266" s="56"/>
      <c r="BM266" s="56"/>
      <c r="BN266" s="56"/>
      <c r="BO266" s="56"/>
      <c r="CA266" s="18" t="str">
        <f t="shared" si="186"/>
        <v/>
      </c>
      <c r="CB266" s="18" t="str">
        <f t="shared" si="169"/>
        <v/>
      </c>
      <c r="CC266" s="18" t="str">
        <f t="shared" si="170"/>
        <v/>
      </c>
      <c r="CD266" s="18" t="str">
        <f t="shared" si="190"/>
        <v/>
      </c>
      <c r="CE266" s="18" t="str">
        <f t="shared" si="172"/>
        <v/>
      </c>
      <c r="CF266" s="18" t="str">
        <f t="shared" si="173"/>
        <v/>
      </c>
      <c r="CG266" s="18" t="str">
        <f t="shared" si="174"/>
        <v/>
      </c>
      <c r="CH266" s="18" t="str">
        <f t="shared" si="175"/>
        <v/>
      </c>
      <c r="CI266" s="18" t="str">
        <f t="shared" si="176"/>
        <v/>
      </c>
      <c r="CO266" s="458">
        <f t="shared" si="177"/>
        <v>0</v>
      </c>
      <c r="CP266" s="370">
        <f t="shared" si="178"/>
        <v>0</v>
      </c>
      <c r="CQ266" s="370">
        <f t="shared" si="179"/>
        <v>0</v>
      </c>
      <c r="CR266" s="370">
        <f t="shared" si="191"/>
        <v>0</v>
      </c>
      <c r="CS266" s="370">
        <f t="shared" si="191"/>
        <v>0</v>
      </c>
      <c r="CT266" s="370">
        <f t="shared" si="181"/>
        <v>0</v>
      </c>
      <c r="CU266" s="370">
        <f t="shared" si="182"/>
        <v>0</v>
      </c>
      <c r="CV266" s="370">
        <f t="shared" si="183"/>
        <v>0</v>
      </c>
      <c r="CW266" s="370">
        <f t="shared" si="184"/>
        <v>0</v>
      </c>
    </row>
    <row r="267" spans="1:101" x14ac:dyDescent="0.25">
      <c r="A267" s="3307"/>
      <c r="B267" s="410" t="s">
        <v>238</v>
      </c>
      <c r="C267" s="409">
        <f>SUM(D267+E267)</f>
        <v>0</v>
      </c>
      <c r="D267" s="400">
        <f>SUM(F267+H267+J267+L267+N267+P267+R267+T267+V267+X267+Z267+AB267+AD267+AF267+AH267+AJ267+AL267)</f>
        <v>0</v>
      </c>
      <c r="E267" s="410">
        <f>SUM(G267+I267+K267+M267+O267+Q267+S267+U267+W267+Y267+AA267+AC267+AE267+AG267+AI267+AK267+AM267)</f>
        <v>0</v>
      </c>
      <c r="F267" s="49"/>
      <c r="G267" s="52"/>
      <c r="H267" s="49"/>
      <c r="I267" s="52"/>
      <c r="J267" s="49"/>
      <c r="K267" s="52"/>
      <c r="L267" s="49"/>
      <c r="M267" s="52"/>
      <c r="N267" s="49"/>
      <c r="O267" s="52"/>
      <c r="P267" s="49"/>
      <c r="Q267" s="52"/>
      <c r="R267" s="49"/>
      <c r="S267" s="52"/>
      <c r="T267" s="49"/>
      <c r="U267" s="52"/>
      <c r="V267" s="49"/>
      <c r="W267" s="52"/>
      <c r="X267" s="49"/>
      <c r="Y267" s="52"/>
      <c r="Z267" s="49"/>
      <c r="AA267" s="52"/>
      <c r="AB267" s="49"/>
      <c r="AC267" s="52"/>
      <c r="AD267" s="49"/>
      <c r="AE267" s="52"/>
      <c r="AF267" s="49"/>
      <c r="AG267" s="52"/>
      <c r="AH267" s="49"/>
      <c r="AI267" s="52"/>
      <c r="AJ267" s="49"/>
      <c r="AK267" s="52"/>
      <c r="AL267" s="49"/>
      <c r="AM267" s="323"/>
      <c r="AN267" s="27"/>
      <c r="AO267" s="23"/>
      <c r="AP267" s="213"/>
      <c r="AQ267" s="51"/>
      <c r="AR267" s="52"/>
      <c r="AS267" s="49"/>
      <c r="AT267" s="52"/>
      <c r="AU267" s="51"/>
      <c r="AV267" s="52"/>
      <c r="AW267" s="51"/>
      <c r="AX267" s="52"/>
      <c r="AY267" s="56" t="str">
        <f t="shared" si="185"/>
        <v/>
      </c>
      <c r="AZ267" s="56"/>
      <c r="BA267" s="56"/>
      <c r="BB267" s="56"/>
      <c r="BC267" s="56"/>
      <c r="BD267" s="56"/>
      <c r="BE267" s="56"/>
      <c r="BF267" s="56"/>
      <c r="BG267" s="56"/>
      <c r="BH267" s="56"/>
      <c r="BI267" s="56"/>
      <c r="BJ267" s="56"/>
      <c r="BK267" s="56"/>
      <c r="BL267" s="56"/>
      <c r="BM267" s="56"/>
      <c r="BN267" s="56"/>
      <c r="BO267" s="56"/>
      <c r="CA267" s="18" t="str">
        <f t="shared" si="186"/>
        <v/>
      </c>
      <c r="CB267" s="18" t="str">
        <f t="shared" si="169"/>
        <v/>
      </c>
      <c r="CC267" s="18" t="str">
        <f t="shared" si="170"/>
        <v/>
      </c>
      <c r="CD267" s="18" t="str">
        <f t="shared" si="190"/>
        <v/>
      </c>
      <c r="CE267" s="18" t="str">
        <f t="shared" si="172"/>
        <v/>
      </c>
      <c r="CF267" s="18" t="str">
        <f t="shared" si="173"/>
        <v/>
      </c>
      <c r="CG267" s="18" t="str">
        <f t="shared" si="174"/>
        <v/>
      </c>
      <c r="CH267" s="18" t="str">
        <f t="shared" si="175"/>
        <v/>
      </c>
      <c r="CI267" s="18" t="str">
        <f t="shared" si="176"/>
        <v/>
      </c>
      <c r="CO267" s="458">
        <f t="shared" si="177"/>
        <v>0</v>
      </c>
      <c r="CP267" s="370">
        <f t="shared" si="178"/>
        <v>0</v>
      </c>
      <c r="CQ267" s="370">
        <f t="shared" si="179"/>
        <v>0</v>
      </c>
      <c r="CR267" s="370">
        <f t="shared" si="191"/>
        <v>0</v>
      </c>
      <c r="CS267" s="370">
        <f t="shared" si="191"/>
        <v>0</v>
      </c>
      <c r="CT267" s="370">
        <f t="shared" si="181"/>
        <v>0</v>
      </c>
      <c r="CU267" s="370">
        <f t="shared" si="182"/>
        <v>0</v>
      </c>
      <c r="CV267" s="370">
        <f t="shared" si="183"/>
        <v>0</v>
      </c>
      <c r="CW267" s="370">
        <f t="shared" si="184"/>
        <v>0</v>
      </c>
    </row>
    <row r="268" spans="1:101" x14ac:dyDescent="0.25">
      <c r="A268" s="3307"/>
      <c r="B268" s="410" t="s">
        <v>239</v>
      </c>
      <c r="C268" s="409">
        <f>SUM(D268+E268)</f>
        <v>1</v>
      </c>
      <c r="D268" s="400">
        <f>SUM(F268+H268+J268+L268+N268+P268+R268+T268+V268+X268+Z268+AB268+AD268+AF268+AH268+AJ268+AL268)</f>
        <v>0</v>
      </c>
      <c r="E268" s="410">
        <f>SUM(G268+I268+K268+M268+O268+Q268+S268+U268+W268+Y268+AA268+AC268+AE268+AG268+AI268+AK268+AM268)</f>
        <v>1</v>
      </c>
      <c r="F268" s="49">
        <v>0</v>
      </c>
      <c r="G268" s="52">
        <v>0</v>
      </c>
      <c r="H268" s="49">
        <v>0</v>
      </c>
      <c r="I268" s="52">
        <v>0</v>
      </c>
      <c r="J268" s="49">
        <v>0</v>
      </c>
      <c r="K268" s="52">
        <v>0</v>
      </c>
      <c r="L268" s="49">
        <v>0</v>
      </c>
      <c r="M268" s="52">
        <v>1</v>
      </c>
      <c r="N268" s="49">
        <v>0</v>
      </c>
      <c r="O268" s="52">
        <v>0</v>
      </c>
      <c r="P268" s="49">
        <v>0</v>
      </c>
      <c r="Q268" s="52">
        <v>0</v>
      </c>
      <c r="R268" s="49">
        <v>0</v>
      </c>
      <c r="S268" s="52">
        <v>0</v>
      </c>
      <c r="T268" s="49">
        <v>0</v>
      </c>
      <c r="U268" s="52">
        <v>0</v>
      </c>
      <c r="V268" s="49">
        <v>0</v>
      </c>
      <c r="W268" s="52">
        <v>0</v>
      </c>
      <c r="X268" s="49">
        <v>0</v>
      </c>
      <c r="Y268" s="52">
        <v>0</v>
      </c>
      <c r="Z268" s="49">
        <v>0</v>
      </c>
      <c r="AA268" s="52">
        <v>0</v>
      </c>
      <c r="AB268" s="49">
        <v>0</v>
      </c>
      <c r="AC268" s="52">
        <v>0</v>
      </c>
      <c r="AD268" s="49">
        <v>0</v>
      </c>
      <c r="AE268" s="52">
        <v>0</v>
      </c>
      <c r="AF268" s="49">
        <v>0</v>
      </c>
      <c r="AG268" s="52">
        <v>0</v>
      </c>
      <c r="AH268" s="49">
        <v>0</v>
      </c>
      <c r="AI268" s="52">
        <v>0</v>
      </c>
      <c r="AJ268" s="49">
        <v>0</v>
      </c>
      <c r="AK268" s="52">
        <v>0</v>
      </c>
      <c r="AL268" s="49">
        <v>0</v>
      </c>
      <c r="AM268" s="323">
        <v>0</v>
      </c>
      <c r="AN268" s="84">
        <v>0</v>
      </c>
      <c r="AO268" s="468">
        <v>0</v>
      </c>
      <c r="AP268" s="469">
        <v>0</v>
      </c>
      <c r="AQ268" s="51">
        <v>0</v>
      </c>
      <c r="AR268" s="52">
        <v>0</v>
      </c>
      <c r="AS268" s="49">
        <v>0</v>
      </c>
      <c r="AT268" s="52">
        <v>0</v>
      </c>
      <c r="AU268" s="51">
        <v>0</v>
      </c>
      <c r="AV268" s="52">
        <v>0</v>
      </c>
      <c r="AW268" s="51">
        <v>0</v>
      </c>
      <c r="AX268" s="52">
        <v>0</v>
      </c>
      <c r="AY268" s="56" t="str">
        <f t="shared" si="185"/>
        <v/>
      </c>
      <c r="AZ268" s="56"/>
      <c r="BA268" s="56"/>
      <c r="BB268" s="56"/>
      <c r="BC268" s="56"/>
      <c r="BD268" s="56"/>
      <c r="BE268" s="56"/>
      <c r="BF268" s="56"/>
      <c r="BG268" s="56"/>
      <c r="BH268" s="56"/>
      <c r="BI268" s="56"/>
      <c r="BJ268" s="56"/>
      <c r="BK268" s="56"/>
      <c r="BL268" s="56"/>
      <c r="BM268" s="56"/>
      <c r="BN268" s="56"/>
      <c r="BO268" s="56"/>
      <c r="CA268" s="18" t="str">
        <f t="shared" si="186"/>
        <v/>
      </c>
      <c r="CB268" s="18" t="str">
        <f t="shared" si="169"/>
        <v/>
      </c>
      <c r="CC268" s="18" t="str">
        <f t="shared" si="170"/>
        <v/>
      </c>
      <c r="CD268" s="18" t="str">
        <f t="shared" si="190"/>
        <v/>
      </c>
      <c r="CE268" s="18" t="str">
        <f t="shared" si="172"/>
        <v/>
      </c>
      <c r="CF268" s="18" t="str">
        <f t="shared" si="173"/>
        <v/>
      </c>
      <c r="CG268" s="18" t="str">
        <f t="shared" si="174"/>
        <v/>
      </c>
      <c r="CH268" s="18" t="str">
        <f t="shared" si="175"/>
        <v/>
      </c>
      <c r="CI268" s="18" t="str">
        <f t="shared" si="176"/>
        <v/>
      </c>
      <c r="CO268" s="458">
        <f t="shared" si="177"/>
        <v>0</v>
      </c>
      <c r="CP268" s="370">
        <f t="shared" si="178"/>
        <v>0</v>
      </c>
      <c r="CQ268" s="370">
        <f t="shared" si="179"/>
        <v>0</v>
      </c>
      <c r="CR268" s="370">
        <f t="shared" si="191"/>
        <v>0</v>
      </c>
      <c r="CS268" s="370">
        <f t="shared" si="191"/>
        <v>0</v>
      </c>
      <c r="CT268" s="370">
        <f t="shared" si="181"/>
        <v>0</v>
      </c>
      <c r="CU268" s="370">
        <f t="shared" si="182"/>
        <v>0</v>
      </c>
      <c r="CV268" s="370">
        <f t="shared" si="183"/>
        <v>0</v>
      </c>
      <c r="CW268" s="370">
        <f t="shared" si="184"/>
        <v>0</v>
      </c>
    </row>
    <row r="269" spans="1:101" x14ac:dyDescent="0.25">
      <c r="A269" s="3633"/>
      <c r="B269" s="377" t="s">
        <v>240</v>
      </c>
      <c r="C269" s="416">
        <f t="shared" si="188"/>
        <v>0</v>
      </c>
      <c r="D269" s="417">
        <f t="shared" si="189"/>
        <v>0</v>
      </c>
      <c r="E269" s="377">
        <f t="shared" si="189"/>
        <v>0</v>
      </c>
      <c r="F269" s="30"/>
      <c r="G269" s="37"/>
      <c r="H269" s="30"/>
      <c r="I269" s="37"/>
      <c r="J269" s="30"/>
      <c r="K269" s="37"/>
      <c r="L269" s="30"/>
      <c r="M269" s="37"/>
      <c r="N269" s="30"/>
      <c r="O269" s="37"/>
      <c r="P269" s="30"/>
      <c r="Q269" s="37"/>
      <c r="R269" s="30"/>
      <c r="S269" s="37"/>
      <c r="T269" s="30"/>
      <c r="U269" s="37"/>
      <c r="V269" s="30"/>
      <c r="W269" s="37"/>
      <c r="X269" s="30"/>
      <c r="Y269" s="37"/>
      <c r="Z269" s="30"/>
      <c r="AA269" s="37"/>
      <c r="AB269" s="30"/>
      <c r="AC269" s="37"/>
      <c r="AD269" s="30"/>
      <c r="AE269" s="37"/>
      <c r="AF269" s="30"/>
      <c r="AG269" s="37"/>
      <c r="AH269" s="30"/>
      <c r="AI269" s="37"/>
      <c r="AJ269" s="30"/>
      <c r="AK269" s="37"/>
      <c r="AL269" s="30"/>
      <c r="AM269" s="223"/>
      <c r="AN269" s="35"/>
      <c r="AO269" s="31"/>
      <c r="AP269" s="220"/>
      <c r="AQ269" s="31"/>
      <c r="AR269" s="37"/>
      <c r="AS269" s="30"/>
      <c r="AT269" s="37"/>
      <c r="AU269" s="31"/>
      <c r="AV269" s="37"/>
      <c r="AW269" s="31"/>
      <c r="AX269" s="37"/>
      <c r="AY269" s="56" t="str">
        <f t="shared" si="185"/>
        <v/>
      </c>
      <c r="AZ269" s="56"/>
      <c r="BA269" s="56"/>
      <c r="BB269" s="56"/>
      <c r="BC269" s="56"/>
      <c r="BD269" s="56"/>
      <c r="BE269" s="56"/>
      <c r="BF269" s="56"/>
      <c r="BG269" s="56"/>
      <c r="BH269" s="56"/>
      <c r="BI269" s="56"/>
      <c r="BJ269" s="56"/>
      <c r="BK269" s="56"/>
      <c r="BL269" s="56"/>
      <c r="BM269" s="56"/>
      <c r="BN269" s="56"/>
      <c r="BO269" s="56"/>
      <c r="CA269" s="18" t="str">
        <f t="shared" si="186"/>
        <v/>
      </c>
      <c r="CB269" s="18" t="str">
        <f>IF(AND(E269&gt;0,AQ269=""), "* No olvide digitar la variable Gestantes. Digite Cero si no tiene.",IF(AQ269&gt;E269,"  * La variable Gestantes No puede ser mayor al Total Mujeres.",""))</f>
        <v/>
      </c>
      <c r="CC269" s="18" t="str">
        <f t="shared" si="170"/>
        <v/>
      </c>
      <c r="CD269" s="18" t="str">
        <f t="shared" si="190"/>
        <v/>
      </c>
      <c r="CE269" s="18" t="str">
        <f t="shared" si="172"/>
        <v/>
      </c>
      <c r="CF269" s="18" t="str">
        <f t="shared" si="173"/>
        <v/>
      </c>
      <c r="CG269" s="18" t="str">
        <f t="shared" si="174"/>
        <v/>
      </c>
      <c r="CH269" s="18" t="str">
        <f t="shared" si="175"/>
        <v/>
      </c>
      <c r="CI269" s="18" t="str">
        <f t="shared" si="176"/>
        <v/>
      </c>
      <c r="CO269" s="458">
        <f t="shared" si="177"/>
        <v>0</v>
      </c>
      <c r="CP269" s="370">
        <f t="shared" si="178"/>
        <v>0</v>
      </c>
      <c r="CQ269" s="370">
        <f t="shared" si="179"/>
        <v>0</v>
      </c>
      <c r="CR269" s="370">
        <f t="shared" si="191"/>
        <v>0</v>
      </c>
      <c r="CS269" s="370">
        <f t="shared" si="191"/>
        <v>0</v>
      </c>
      <c r="CT269" s="370">
        <f t="shared" si="181"/>
        <v>0</v>
      </c>
      <c r="CU269" s="370">
        <f t="shared" si="182"/>
        <v>0</v>
      </c>
      <c r="CV269" s="370">
        <f t="shared" si="183"/>
        <v>0</v>
      </c>
      <c r="CW269" s="370">
        <f t="shared" si="184"/>
        <v>0</v>
      </c>
    </row>
    <row r="270" spans="1:101" ht="15" customHeight="1" x14ac:dyDescent="0.25">
      <c r="A270" s="3698" t="s">
        <v>277</v>
      </c>
      <c r="B270" s="1393" t="s">
        <v>242</v>
      </c>
      <c r="C270" s="1394">
        <f t="shared" si="188"/>
        <v>0</v>
      </c>
      <c r="D270" s="703">
        <f>SUM(F270+H270+J270+L270+N270)</f>
        <v>0</v>
      </c>
      <c r="E270" s="1393">
        <f>SUM(G270+I270+K270+M270+O270)</f>
        <v>0</v>
      </c>
      <c r="F270" s="1359"/>
      <c r="G270" s="1360"/>
      <c r="H270" s="1359"/>
      <c r="I270" s="1360"/>
      <c r="J270" s="1359"/>
      <c r="K270" s="1360"/>
      <c r="L270" s="1359"/>
      <c r="M270" s="1360"/>
      <c r="N270" s="1359"/>
      <c r="O270" s="1360"/>
      <c r="P270" s="1406"/>
      <c r="Q270" s="418"/>
      <c r="R270" s="418"/>
      <c r="S270" s="418"/>
      <c r="T270" s="418"/>
      <c r="U270" s="418"/>
      <c r="V270" s="418"/>
      <c r="W270" s="418"/>
      <c r="X270" s="418"/>
      <c r="Y270" s="418"/>
      <c r="Z270" s="418"/>
      <c r="AA270" s="418"/>
      <c r="AB270" s="418"/>
      <c r="AC270" s="418"/>
      <c r="AD270" s="418"/>
      <c r="AE270" s="418"/>
      <c r="AF270" s="418"/>
      <c r="AG270" s="418"/>
      <c r="AH270" s="418"/>
      <c r="AI270" s="418"/>
      <c r="AJ270" s="418"/>
      <c r="AK270" s="418"/>
      <c r="AL270" s="418"/>
      <c r="AM270" s="419"/>
      <c r="AN270" s="1362"/>
      <c r="AO270" s="1409"/>
      <c r="AP270" s="1363"/>
      <c r="AQ270" s="1409"/>
      <c r="AR270" s="420"/>
      <c r="AS270" s="1359"/>
      <c r="AT270" s="1360"/>
      <c r="AU270" s="1409"/>
      <c r="AV270" s="1360"/>
      <c r="AW270" s="1409"/>
      <c r="AX270" s="1360"/>
      <c r="AY270" s="56" t="str">
        <f t="shared" si="185"/>
        <v/>
      </c>
      <c r="AZ270" s="56"/>
      <c r="BA270" s="56"/>
      <c r="BB270" s="56"/>
      <c r="BC270" s="56"/>
      <c r="BD270" s="56"/>
      <c r="BE270" s="56"/>
      <c r="BF270" s="56"/>
      <c r="BG270" s="56"/>
      <c r="BH270" s="56"/>
      <c r="BI270" s="56"/>
      <c r="BJ270" s="56"/>
      <c r="BK270" s="56"/>
      <c r="BL270" s="56"/>
      <c r="BM270" s="56"/>
      <c r="BN270" s="56"/>
      <c r="BO270" s="56"/>
      <c r="CA270" s="18" t="str">
        <f t="shared" si="186"/>
        <v/>
      </c>
      <c r="CB270" s="18" t="str">
        <f t="shared" ref="CB270:CB272" si="192">IF(AND(E270&gt;0,AQ270=""), "* No olvide digitar la variable Gestantes. Digite Cero si no tiene.",IF(AQ270&gt;E270,"  * La variable Gestantes No puede ser mayor al Total Mujeres.",""))</f>
        <v/>
      </c>
      <c r="CC270" s="470"/>
      <c r="CD270" s="18" t="str">
        <f t="shared" si="190"/>
        <v/>
      </c>
      <c r="CE270" s="18" t="str">
        <f t="shared" si="172"/>
        <v/>
      </c>
      <c r="CF270" s="18" t="str">
        <f t="shared" si="173"/>
        <v/>
      </c>
      <c r="CG270" s="18" t="str">
        <f t="shared" si="174"/>
        <v/>
      </c>
      <c r="CH270" s="18" t="str">
        <f t="shared" si="175"/>
        <v/>
      </c>
      <c r="CI270" s="18" t="str">
        <f t="shared" si="176"/>
        <v/>
      </c>
      <c r="CO270" s="458">
        <f t="shared" si="177"/>
        <v>0</v>
      </c>
      <c r="CP270" s="370">
        <f t="shared" si="178"/>
        <v>0</v>
      </c>
      <c r="CQ270" s="169"/>
      <c r="CR270" s="370">
        <f t="shared" si="191"/>
        <v>0</v>
      </c>
      <c r="CS270" s="370">
        <f t="shared" si="191"/>
        <v>0</v>
      </c>
      <c r="CT270" s="370">
        <f t="shared" si="181"/>
        <v>0</v>
      </c>
      <c r="CU270" s="370">
        <f t="shared" si="182"/>
        <v>0</v>
      </c>
      <c r="CV270" s="370">
        <f t="shared" si="183"/>
        <v>0</v>
      </c>
      <c r="CW270" s="370">
        <f t="shared" si="184"/>
        <v>0</v>
      </c>
    </row>
    <row r="271" spans="1:101" ht="22.5" x14ac:dyDescent="0.25">
      <c r="A271" s="3307"/>
      <c r="B271" s="396" t="s">
        <v>243</v>
      </c>
      <c r="C271" s="397">
        <f t="shared" si="188"/>
        <v>0</v>
      </c>
      <c r="D271" s="398">
        <f t="shared" ref="D271:E273" si="193">SUM(F271+H271+J271+L271+N271)</f>
        <v>0</v>
      </c>
      <c r="E271" s="396">
        <f t="shared" si="193"/>
        <v>0</v>
      </c>
      <c r="F271" s="22"/>
      <c r="G271" s="28"/>
      <c r="H271" s="22"/>
      <c r="I271" s="28"/>
      <c r="J271" s="22"/>
      <c r="K271" s="28"/>
      <c r="L271" s="22"/>
      <c r="M271" s="28"/>
      <c r="N271" s="22"/>
      <c r="O271" s="28"/>
      <c r="P271" s="706"/>
      <c r="Q271" s="422"/>
      <c r="R271" s="422"/>
      <c r="S271" s="422"/>
      <c r="T271" s="422"/>
      <c r="U271" s="422"/>
      <c r="V271" s="422"/>
      <c r="W271" s="422"/>
      <c r="X271" s="422"/>
      <c r="Y271" s="422"/>
      <c r="Z271" s="422"/>
      <c r="AA271" s="422"/>
      <c r="AB271" s="422"/>
      <c r="AC271" s="422"/>
      <c r="AD271" s="422"/>
      <c r="AE271" s="422"/>
      <c r="AF271" s="422"/>
      <c r="AG271" s="422"/>
      <c r="AH271" s="422"/>
      <c r="AI271" s="422"/>
      <c r="AJ271" s="422"/>
      <c r="AK271" s="422"/>
      <c r="AL271" s="422"/>
      <c r="AM271" s="423"/>
      <c r="AN271" s="105"/>
      <c r="AO271" s="47"/>
      <c r="AP271" s="286"/>
      <c r="AQ271" s="23"/>
      <c r="AR271" s="424"/>
      <c r="AS271" s="22"/>
      <c r="AT271" s="28"/>
      <c r="AU271" s="23"/>
      <c r="AV271" s="28"/>
      <c r="AW271" s="23"/>
      <c r="AX271" s="28"/>
      <c r="AY271" s="56" t="str">
        <f t="shared" si="185"/>
        <v/>
      </c>
      <c r="AZ271" s="56"/>
      <c r="BA271" s="56"/>
      <c r="BB271" s="56"/>
      <c r="BC271" s="56"/>
      <c r="BD271" s="56"/>
      <c r="BE271" s="56"/>
      <c r="BF271" s="56"/>
      <c r="BG271" s="56"/>
      <c r="BH271" s="56"/>
      <c r="BI271" s="56"/>
      <c r="BJ271" s="56"/>
      <c r="BK271" s="56"/>
      <c r="BL271" s="56"/>
      <c r="BM271" s="56"/>
      <c r="BN271" s="56"/>
      <c r="BO271" s="56"/>
      <c r="CA271" s="18" t="str">
        <f t="shared" si="186"/>
        <v/>
      </c>
      <c r="CB271" s="18" t="str">
        <f t="shared" si="192"/>
        <v/>
      </c>
      <c r="CC271" s="470"/>
      <c r="CD271" s="18" t="str">
        <f t="shared" si="190"/>
        <v/>
      </c>
      <c r="CE271" s="18" t="str">
        <f t="shared" si="172"/>
        <v/>
      </c>
      <c r="CF271" s="18" t="str">
        <f t="shared" si="173"/>
        <v/>
      </c>
      <c r="CG271" s="18" t="str">
        <f t="shared" si="174"/>
        <v/>
      </c>
      <c r="CH271" s="18" t="str">
        <f t="shared" si="175"/>
        <v/>
      </c>
      <c r="CI271" s="18" t="str">
        <f t="shared" si="176"/>
        <v/>
      </c>
      <c r="CO271" s="458">
        <f t="shared" si="177"/>
        <v>0</v>
      </c>
      <c r="CP271" s="370">
        <f t="shared" si="178"/>
        <v>0</v>
      </c>
      <c r="CQ271" s="169"/>
      <c r="CR271" s="370">
        <f t="shared" si="191"/>
        <v>0</v>
      </c>
      <c r="CS271" s="370">
        <f t="shared" si="191"/>
        <v>0</v>
      </c>
      <c r="CT271" s="370">
        <f t="shared" si="181"/>
        <v>0</v>
      </c>
      <c r="CU271" s="370">
        <f t="shared" si="182"/>
        <v>0</v>
      </c>
      <c r="CV271" s="370">
        <f t="shared" si="183"/>
        <v>0</v>
      </c>
      <c r="CW271" s="370">
        <f t="shared" si="184"/>
        <v>0</v>
      </c>
    </row>
    <row r="272" spans="1:101" ht="22.5" x14ac:dyDescent="0.25">
      <c r="A272" s="3307"/>
      <c r="B272" s="396" t="s">
        <v>244</v>
      </c>
      <c r="C272" s="397">
        <f t="shared" si="188"/>
        <v>0</v>
      </c>
      <c r="D272" s="398">
        <f t="shared" si="193"/>
        <v>0</v>
      </c>
      <c r="E272" s="396">
        <f t="shared" si="193"/>
        <v>0</v>
      </c>
      <c r="F272" s="22"/>
      <c r="G272" s="28"/>
      <c r="H272" s="22"/>
      <c r="I272" s="28"/>
      <c r="J272" s="22"/>
      <c r="K272" s="28"/>
      <c r="L272" s="22"/>
      <c r="M272" s="28"/>
      <c r="N272" s="22"/>
      <c r="O272" s="28"/>
      <c r="P272" s="706"/>
      <c r="Q272" s="422"/>
      <c r="R272" s="422"/>
      <c r="S272" s="422"/>
      <c r="T272" s="422"/>
      <c r="U272" s="422"/>
      <c r="V272" s="422"/>
      <c r="W272" s="422"/>
      <c r="X272" s="422"/>
      <c r="Y272" s="422"/>
      <c r="Z272" s="422"/>
      <c r="AA272" s="422"/>
      <c r="AB272" s="422"/>
      <c r="AC272" s="422"/>
      <c r="AD272" s="422"/>
      <c r="AE272" s="422"/>
      <c r="AF272" s="422"/>
      <c r="AG272" s="422"/>
      <c r="AH272" s="422"/>
      <c r="AI272" s="422"/>
      <c r="AJ272" s="422"/>
      <c r="AK272" s="422"/>
      <c r="AL272" s="422"/>
      <c r="AM272" s="423"/>
      <c r="AN272" s="105"/>
      <c r="AO272" s="47"/>
      <c r="AP272" s="286"/>
      <c r="AQ272" s="23"/>
      <c r="AR272" s="424"/>
      <c r="AS272" s="22"/>
      <c r="AT272" s="28"/>
      <c r="AU272" s="23"/>
      <c r="AV272" s="28"/>
      <c r="AW272" s="23"/>
      <c r="AX272" s="28"/>
      <c r="AY272" s="56" t="str">
        <f>CA272&amp;CB272&amp;CC272&amp;CD272&amp;CE272&amp;CF272&amp;CG272&amp;CH272&amp;CI272</f>
        <v/>
      </c>
      <c r="AZ272" s="56"/>
      <c r="BA272" s="56"/>
      <c r="BB272" s="56"/>
      <c r="BC272" s="56"/>
      <c r="BD272" s="56"/>
      <c r="BE272" s="56"/>
      <c r="BF272" s="56"/>
      <c r="BG272" s="56"/>
      <c r="BH272" s="56"/>
      <c r="BI272" s="56"/>
      <c r="BJ272" s="56"/>
      <c r="BK272" s="56"/>
      <c r="BL272" s="56"/>
      <c r="BM272" s="56"/>
      <c r="BN272" s="56"/>
      <c r="BO272" s="56"/>
      <c r="CA272" s="18" t="str">
        <f t="shared" si="186"/>
        <v/>
      </c>
      <c r="CB272" s="18" t="str">
        <f t="shared" si="192"/>
        <v/>
      </c>
      <c r="CC272" s="470"/>
      <c r="CD272" s="18" t="str">
        <f t="shared" si="190"/>
        <v/>
      </c>
      <c r="CE272" s="18" t="str">
        <f t="shared" si="172"/>
        <v/>
      </c>
      <c r="CF272" s="18" t="str">
        <f t="shared" si="173"/>
        <v/>
      </c>
      <c r="CG272" s="18" t="str">
        <f t="shared" si="174"/>
        <v/>
      </c>
      <c r="CH272" s="18" t="str">
        <f t="shared" si="175"/>
        <v/>
      </c>
      <c r="CI272" s="18" t="str">
        <f t="shared" si="176"/>
        <v/>
      </c>
      <c r="CO272" s="458">
        <f t="shared" si="177"/>
        <v>0</v>
      </c>
      <c r="CP272" s="370">
        <f t="shared" si="178"/>
        <v>0</v>
      </c>
      <c r="CQ272" s="169"/>
      <c r="CR272" s="370">
        <f t="shared" si="191"/>
        <v>0</v>
      </c>
      <c r="CS272" s="370">
        <f t="shared" si="191"/>
        <v>0</v>
      </c>
      <c r="CT272" s="370">
        <f t="shared" si="181"/>
        <v>0</v>
      </c>
      <c r="CU272" s="370">
        <f t="shared" si="182"/>
        <v>0</v>
      </c>
      <c r="CV272" s="370">
        <f t="shared" si="183"/>
        <v>0</v>
      </c>
      <c r="CW272" s="370">
        <f t="shared" si="184"/>
        <v>0</v>
      </c>
    </row>
    <row r="273" spans="1:101" ht="33" x14ac:dyDescent="0.25">
      <c r="A273" s="3633"/>
      <c r="B273" s="377" t="s">
        <v>245</v>
      </c>
      <c r="C273" s="416">
        <f t="shared" si="188"/>
        <v>0</v>
      </c>
      <c r="D273" s="417">
        <f t="shared" si="193"/>
        <v>0</v>
      </c>
      <c r="E273" s="377">
        <f t="shared" si="193"/>
        <v>0</v>
      </c>
      <c r="F273" s="30"/>
      <c r="G273" s="37"/>
      <c r="H273" s="30"/>
      <c r="I273" s="37"/>
      <c r="J273" s="30"/>
      <c r="K273" s="37"/>
      <c r="L273" s="30"/>
      <c r="M273" s="37"/>
      <c r="N273" s="30"/>
      <c r="O273" s="37"/>
      <c r="P273" s="1407"/>
      <c r="Q273" s="690"/>
      <c r="R273" s="690"/>
      <c r="S273" s="690"/>
      <c r="T273" s="690"/>
      <c r="U273" s="690"/>
      <c r="V273" s="690"/>
      <c r="W273" s="690"/>
      <c r="X273" s="690"/>
      <c r="Y273" s="690"/>
      <c r="Z273" s="690"/>
      <c r="AA273" s="690"/>
      <c r="AB273" s="690"/>
      <c r="AC273" s="690"/>
      <c r="AD273" s="690"/>
      <c r="AE273" s="690"/>
      <c r="AF273" s="690"/>
      <c r="AG273" s="690"/>
      <c r="AH273" s="690"/>
      <c r="AI273" s="690"/>
      <c r="AJ273" s="690"/>
      <c r="AK273" s="690"/>
      <c r="AL273" s="690"/>
      <c r="AM273" s="691"/>
      <c r="AN273" s="105"/>
      <c r="AO273" s="47"/>
      <c r="AP273" s="34"/>
      <c r="AQ273" s="31"/>
      <c r="AR273" s="686"/>
      <c r="AS273" s="30"/>
      <c r="AT273" s="37"/>
      <c r="AU273" s="31"/>
      <c r="AV273" s="37"/>
      <c r="AW273" s="31"/>
      <c r="AX273" s="37"/>
      <c r="AY273" s="56" t="str">
        <f t="shared" si="185"/>
        <v/>
      </c>
      <c r="AZ273" s="56"/>
      <c r="BA273" s="56"/>
      <c r="BB273" s="56"/>
      <c r="BC273" s="56"/>
      <c r="BD273" s="56"/>
      <c r="BE273" s="56"/>
      <c r="BF273" s="56"/>
      <c r="BG273" s="56"/>
      <c r="BH273" s="56"/>
      <c r="BI273" s="56"/>
      <c r="BJ273" s="56"/>
      <c r="BK273" s="56"/>
      <c r="BL273" s="56"/>
      <c r="BM273" s="56"/>
      <c r="BN273" s="56"/>
      <c r="BO273" s="56"/>
      <c r="CA273" s="18" t="str">
        <f t="shared" si="186"/>
        <v/>
      </c>
      <c r="CB273" s="18" t="str">
        <f>IF(AND(E273&gt;0,AQ273=""), "* No olvide digitar la variable Gestantes. Digite Cero si no tiene.",IF(AQ273&gt;E273,"  * La variable Gestantes No puede ser mayor al Total Mujeres.",""))</f>
        <v/>
      </c>
      <c r="CC273" s="470"/>
      <c r="CD273" s="18" t="str">
        <f t="shared" si="190"/>
        <v/>
      </c>
      <c r="CE273" s="18" t="str">
        <f t="shared" si="172"/>
        <v/>
      </c>
      <c r="CF273" s="18" t="str">
        <f t="shared" si="173"/>
        <v/>
      </c>
      <c r="CG273" s="18" t="str">
        <f t="shared" si="174"/>
        <v/>
      </c>
      <c r="CH273" s="18" t="str">
        <f t="shared" si="175"/>
        <v/>
      </c>
      <c r="CI273" s="18" t="str">
        <f t="shared" si="176"/>
        <v/>
      </c>
      <c r="CO273" s="458">
        <f t="shared" si="177"/>
        <v>0</v>
      </c>
      <c r="CP273" s="370">
        <f t="shared" si="178"/>
        <v>0</v>
      </c>
      <c r="CQ273" s="169"/>
      <c r="CR273" s="370">
        <f t="shared" si="191"/>
        <v>0</v>
      </c>
      <c r="CS273" s="370">
        <f t="shared" si="191"/>
        <v>0</v>
      </c>
      <c r="CT273" s="370">
        <f t="shared" si="181"/>
        <v>0</v>
      </c>
      <c r="CU273" s="370">
        <f t="shared" si="182"/>
        <v>0</v>
      </c>
      <c r="CV273" s="370">
        <f t="shared" si="183"/>
        <v>0</v>
      </c>
      <c r="CW273" s="370">
        <f t="shared" si="184"/>
        <v>0</v>
      </c>
    </row>
    <row r="274" spans="1:101" ht="15" customHeight="1" x14ac:dyDescent="0.25">
      <c r="A274" s="3698" t="s">
        <v>278</v>
      </c>
      <c r="B274" s="1408" t="s">
        <v>247</v>
      </c>
      <c r="C274" s="378">
        <f t="shared" si="188"/>
        <v>0</v>
      </c>
      <c r="D274" s="379">
        <f t="shared" ref="D274:E292" si="194">SUM(F274+H274+J274+L274+N274+P274+R274+T274+V274+X274+Z274+AB274+AD274+AF274+AH274+AJ274+AL274)</f>
        <v>0</v>
      </c>
      <c r="E274" s="380">
        <f>SUM(G274+I274+K274+M274+O274+Q274+S274+U274+W274+Y274+AA274+AC274+AE274+AG274+AI274+AK274+AM274)</f>
        <v>0</v>
      </c>
      <c r="F274" s="45"/>
      <c r="G274" s="48"/>
      <c r="H274" s="45"/>
      <c r="I274" s="48"/>
      <c r="J274" s="45"/>
      <c r="K274" s="48"/>
      <c r="L274" s="45"/>
      <c r="M274" s="48"/>
      <c r="N274" s="45"/>
      <c r="O274" s="48"/>
      <c r="P274" s="45"/>
      <c r="Q274" s="48"/>
      <c r="R274" s="45"/>
      <c r="S274" s="48"/>
      <c r="T274" s="45"/>
      <c r="U274" s="48"/>
      <c r="V274" s="45"/>
      <c r="W274" s="48"/>
      <c r="X274" s="45"/>
      <c r="Y274" s="48"/>
      <c r="Z274" s="45"/>
      <c r="AA274" s="48"/>
      <c r="AB274" s="45"/>
      <c r="AC274" s="48"/>
      <c r="AD274" s="45"/>
      <c r="AE274" s="48"/>
      <c r="AF274" s="45"/>
      <c r="AG274" s="48"/>
      <c r="AH274" s="45"/>
      <c r="AI274" s="48"/>
      <c r="AJ274" s="45"/>
      <c r="AK274" s="48"/>
      <c r="AL274" s="45"/>
      <c r="AM274" s="701"/>
      <c r="AN274" s="1409"/>
      <c r="AO274" s="699"/>
      <c r="AP274" s="701"/>
      <c r="AQ274" s="47"/>
      <c r="AR274" s="48"/>
      <c r="AS274" s="1359"/>
      <c r="AT274" s="28"/>
      <c r="AU274" s="23"/>
      <c r="AV274" s="28"/>
      <c r="AW274" s="23"/>
      <c r="AX274" s="28"/>
      <c r="AY274" s="56" t="str">
        <f t="shared" si="185"/>
        <v/>
      </c>
      <c r="AZ274" s="56"/>
      <c r="BA274" s="56"/>
      <c r="BB274" s="56"/>
      <c r="BC274" s="56"/>
      <c r="BD274" s="56"/>
      <c r="BE274" s="56"/>
      <c r="BF274" s="56"/>
      <c r="BG274" s="56"/>
      <c r="BH274" s="56"/>
      <c r="BI274" s="56"/>
      <c r="BJ274" s="56"/>
      <c r="BK274" s="56"/>
      <c r="BL274" s="56"/>
      <c r="BM274" s="56"/>
      <c r="BN274" s="56"/>
      <c r="BO274" s="56"/>
      <c r="CA274" s="18" t="str">
        <f t="shared" si="186"/>
        <v/>
      </c>
      <c r="CB274" s="18" t="str">
        <f t="shared" ref="CB274:CB278" si="195">IF(AND(E274&gt;0,AQ274=""), "* No olvide digitar la variable Gestantes. Digite Cero si no tiene.",IF(AQ274&gt;E274,"  * La variable Gestantes No puede ser mayor al Total Mujeres.",""))</f>
        <v/>
      </c>
      <c r="CC274" s="18" t="str">
        <f t="shared" si="170"/>
        <v/>
      </c>
      <c r="CD274" s="18" t="str">
        <f t="shared" si="190"/>
        <v/>
      </c>
      <c r="CE274" s="18" t="str">
        <f t="shared" si="172"/>
        <v/>
      </c>
      <c r="CF274" s="18" t="str">
        <f t="shared" si="173"/>
        <v/>
      </c>
      <c r="CG274" s="18" t="str">
        <f t="shared" si="174"/>
        <v/>
      </c>
      <c r="CH274" s="18" t="str">
        <f t="shared" si="175"/>
        <v/>
      </c>
      <c r="CI274" s="18" t="str">
        <f t="shared" si="176"/>
        <v/>
      </c>
      <c r="CO274" s="458">
        <f t="shared" si="177"/>
        <v>0</v>
      </c>
      <c r="CP274" s="370">
        <f t="shared" si="178"/>
        <v>0</v>
      </c>
      <c r="CQ274" s="370">
        <f>IF(AND(E274&gt;0,AR274=""),1,IF(AR274&gt;E274,1,0))</f>
        <v>0</v>
      </c>
      <c r="CR274" s="370">
        <f t="shared" si="191"/>
        <v>0</v>
      </c>
      <c r="CS274" s="370">
        <f t="shared" si="191"/>
        <v>0</v>
      </c>
      <c r="CT274" s="370">
        <f t="shared" si="181"/>
        <v>0</v>
      </c>
      <c r="CU274" s="370">
        <f t="shared" si="182"/>
        <v>0</v>
      </c>
      <c r="CV274" s="370">
        <f t="shared" si="183"/>
        <v>0</v>
      </c>
      <c r="CW274" s="370">
        <f t="shared" si="184"/>
        <v>0</v>
      </c>
    </row>
    <row r="275" spans="1:101" x14ac:dyDescent="0.25">
      <c r="A275" s="3307"/>
      <c r="B275" s="429" t="s">
        <v>248</v>
      </c>
      <c r="C275" s="397">
        <f t="shared" si="188"/>
        <v>0</v>
      </c>
      <c r="D275" s="398">
        <f t="shared" si="194"/>
        <v>0</v>
      </c>
      <c r="E275" s="396">
        <f t="shared" si="194"/>
        <v>0</v>
      </c>
      <c r="F275" s="22"/>
      <c r="G275" s="28"/>
      <c r="H275" s="22"/>
      <c r="I275" s="28"/>
      <c r="J275" s="22"/>
      <c r="K275" s="28"/>
      <c r="L275" s="22"/>
      <c r="M275" s="28"/>
      <c r="N275" s="22"/>
      <c r="O275" s="28"/>
      <c r="P275" s="22"/>
      <c r="Q275" s="28"/>
      <c r="R275" s="22"/>
      <c r="S275" s="28"/>
      <c r="T275" s="22"/>
      <c r="U275" s="28"/>
      <c r="V275" s="22"/>
      <c r="W275" s="28"/>
      <c r="X275" s="22"/>
      <c r="Y275" s="28"/>
      <c r="Z275" s="22"/>
      <c r="AA275" s="28"/>
      <c r="AB275" s="22"/>
      <c r="AC275" s="28"/>
      <c r="AD275" s="22"/>
      <c r="AE275" s="28"/>
      <c r="AF275" s="22"/>
      <c r="AG275" s="28"/>
      <c r="AH275" s="22"/>
      <c r="AI275" s="28"/>
      <c r="AJ275" s="22"/>
      <c r="AK275" s="28"/>
      <c r="AL275" s="22"/>
      <c r="AM275" s="26"/>
      <c r="AN275" s="23"/>
      <c r="AO275" s="24"/>
      <c r="AP275" s="26"/>
      <c r="AQ275" s="23"/>
      <c r="AR275" s="28"/>
      <c r="AS275" s="22"/>
      <c r="AT275" s="28"/>
      <c r="AU275" s="23"/>
      <c r="AV275" s="28"/>
      <c r="AW275" s="23"/>
      <c r="AX275" s="28"/>
      <c r="AY275" s="56" t="str">
        <f t="shared" si="185"/>
        <v/>
      </c>
      <c r="AZ275" s="56"/>
      <c r="BA275" s="56"/>
      <c r="BB275" s="56"/>
      <c r="BC275" s="56"/>
      <c r="BD275" s="56"/>
      <c r="BE275" s="56"/>
      <c r="BF275" s="56"/>
      <c r="BG275" s="56"/>
      <c r="BH275" s="56"/>
      <c r="BI275" s="56"/>
      <c r="BJ275" s="56"/>
      <c r="BK275" s="56"/>
      <c r="BL275" s="56"/>
      <c r="BM275" s="56"/>
      <c r="BN275" s="56"/>
      <c r="BO275" s="56"/>
      <c r="CA275" s="18" t="str">
        <f t="shared" si="186"/>
        <v/>
      </c>
      <c r="CB275" s="18" t="str">
        <f t="shared" si="195"/>
        <v/>
      </c>
      <c r="CC275" s="18" t="str">
        <f t="shared" si="170"/>
        <v/>
      </c>
      <c r="CD275" s="18" t="str">
        <f t="shared" si="190"/>
        <v/>
      </c>
      <c r="CE275" s="18" t="str">
        <f t="shared" si="172"/>
        <v/>
      </c>
      <c r="CF275" s="18" t="str">
        <f t="shared" si="173"/>
        <v/>
      </c>
      <c r="CG275" s="18" t="str">
        <f t="shared" si="174"/>
        <v/>
      </c>
      <c r="CH275" s="18" t="str">
        <f t="shared" si="175"/>
        <v/>
      </c>
      <c r="CI275" s="18" t="str">
        <f t="shared" si="176"/>
        <v/>
      </c>
      <c r="CO275" s="458">
        <f t="shared" si="177"/>
        <v>0</v>
      </c>
      <c r="CP275" s="370">
        <f t="shared" si="178"/>
        <v>0</v>
      </c>
      <c r="CQ275" s="370">
        <f>IF(AND(E275&gt;0,AR275=""),1,IF(AR275&gt;E275,1,0))</f>
        <v>0</v>
      </c>
      <c r="CR275" s="370">
        <f t="shared" si="191"/>
        <v>0</v>
      </c>
      <c r="CS275" s="370">
        <f t="shared" si="191"/>
        <v>0</v>
      </c>
      <c r="CT275" s="370">
        <f t="shared" si="181"/>
        <v>0</v>
      </c>
      <c r="CU275" s="370">
        <f t="shared" si="182"/>
        <v>0</v>
      </c>
      <c r="CV275" s="370">
        <f t="shared" si="183"/>
        <v>0</v>
      </c>
      <c r="CW275" s="370">
        <f t="shared" si="184"/>
        <v>0</v>
      </c>
    </row>
    <row r="276" spans="1:101" x14ac:dyDescent="0.25">
      <c r="A276" s="3307"/>
      <c r="B276" s="401" t="s">
        <v>249</v>
      </c>
      <c r="C276" s="397">
        <f t="shared" si="188"/>
        <v>0</v>
      </c>
      <c r="D276" s="398">
        <f t="shared" si="194"/>
        <v>0</v>
      </c>
      <c r="E276" s="396">
        <f t="shared" si="194"/>
        <v>0</v>
      </c>
      <c r="F276" s="22"/>
      <c r="G276" s="28"/>
      <c r="H276" s="22"/>
      <c r="I276" s="28"/>
      <c r="J276" s="22"/>
      <c r="K276" s="28"/>
      <c r="L276" s="22"/>
      <c r="M276" s="28"/>
      <c r="N276" s="22"/>
      <c r="O276" s="28"/>
      <c r="P276" s="22"/>
      <c r="Q276" s="28"/>
      <c r="R276" s="22"/>
      <c r="S276" s="28"/>
      <c r="T276" s="22"/>
      <c r="U276" s="28"/>
      <c r="V276" s="22"/>
      <c r="W276" s="28"/>
      <c r="X276" s="22"/>
      <c r="Y276" s="28"/>
      <c r="Z276" s="22"/>
      <c r="AA276" s="28"/>
      <c r="AB276" s="22"/>
      <c r="AC276" s="28"/>
      <c r="AD276" s="22"/>
      <c r="AE276" s="28"/>
      <c r="AF276" s="22"/>
      <c r="AG276" s="28"/>
      <c r="AH276" s="22"/>
      <c r="AI276" s="28"/>
      <c r="AJ276" s="22"/>
      <c r="AK276" s="28"/>
      <c r="AL276" s="22"/>
      <c r="AM276" s="26"/>
      <c r="AN276" s="23"/>
      <c r="AO276" s="24"/>
      <c r="AP276" s="26"/>
      <c r="AQ276" s="23"/>
      <c r="AR276" s="28"/>
      <c r="AS276" s="22"/>
      <c r="AT276" s="28"/>
      <c r="AU276" s="23"/>
      <c r="AV276" s="28"/>
      <c r="AW276" s="23"/>
      <c r="AX276" s="28"/>
      <c r="AY276" s="56" t="str">
        <f t="shared" si="185"/>
        <v/>
      </c>
      <c r="AZ276" s="56"/>
      <c r="BA276" s="56"/>
      <c r="BB276" s="56"/>
      <c r="BC276" s="56"/>
      <c r="BD276" s="56"/>
      <c r="BE276" s="56"/>
      <c r="BF276" s="56"/>
      <c r="BG276" s="56"/>
      <c r="BH276" s="56"/>
      <c r="BI276" s="56"/>
      <c r="BJ276" s="56"/>
      <c r="BK276" s="56"/>
      <c r="BL276" s="56"/>
      <c r="BM276" s="56"/>
      <c r="BN276" s="56"/>
      <c r="BO276" s="56"/>
      <c r="CA276" s="18" t="str">
        <f t="shared" si="186"/>
        <v/>
      </c>
      <c r="CB276" s="18" t="str">
        <f t="shared" si="195"/>
        <v/>
      </c>
      <c r="CC276" s="18" t="str">
        <f t="shared" si="170"/>
        <v/>
      </c>
      <c r="CD276" s="18" t="str">
        <f t="shared" si="190"/>
        <v/>
      </c>
      <c r="CE276" s="18" t="str">
        <f t="shared" si="172"/>
        <v/>
      </c>
      <c r="CF276" s="18" t="str">
        <f t="shared" si="173"/>
        <v/>
      </c>
      <c r="CG276" s="18" t="str">
        <f t="shared" si="174"/>
        <v/>
      </c>
      <c r="CH276" s="18" t="str">
        <f t="shared" si="175"/>
        <v/>
      </c>
      <c r="CI276" s="18" t="str">
        <f t="shared" si="176"/>
        <v/>
      </c>
      <c r="CO276" s="458">
        <f t="shared" si="177"/>
        <v>0</v>
      </c>
      <c r="CP276" s="370">
        <f t="shared" si="178"/>
        <v>0</v>
      </c>
      <c r="CQ276" s="370">
        <f>IF(AND(E276&gt;0,AR276=""),1,IF(AR276&gt;E276,1,0))</f>
        <v>0</v>
      </c>
      <c r="CR276" s="370">
        <f t="shared" si="191"/>
        <v>0</v>
      </c>
      <c r="CS276" s="370">
        <f t="shared" si="191"/>
        <v>0</v>
      </c>
      <c r="CT276" s="370">
        <f t="shared" si="181"/>
        <v>0</v>
      </c>
      <c r="CU276" s="370">
        <f t="shared" si="182"/>
        <v>0</v>
      </c>
      <c r="CV276" s="370">
        <f t="shared" si="183"/>
        <v>0</v>
      </c>
      <c r="CW276" s="370">
        <f t="shared" si="184"/>
        <v>0</v>
      </c>
    </row>
    <row r="277" spans="1:101" x14ac:dyDescent="0.25">
      <c r="A277" s="3307"/>
      <c r="B277" s="401" t="s">
        <v>250</v>
      </c>
      <c r="C277" s="378">
        <f t="shared" si="188"/>
        <v>1</v>
      </c>
      <c r="D277" s="379">
        <f t="shared" si="194"/>
        <v>1</v>
      </c>
      <c r="E277" s="380">
        <f t="shared" si="194"/>
        <v>0</v>
      </c>
      <c r="F277" s="22">
        <v>0</v>
      </c>
      <c r="G277" s="28">
        <v>0</v>
      </c>
      <c r="H277" s="22">
        <v>0</v>
      </c>
      <c r="I277" s="28">
        <v>0</v>
      </c>
      <c r="J277" s="22">
        <v>0</v>
      </c>
      <c r="K277" s="28">
        <v>0</v>
      </c>
      <c r="L277" s="22">
        <v>1</v>
      </c>
      <c r="M277" s="28">
        <v>0</v>
      </c>
      <c r="N277" s="22">
        <v>0</v>
      </c>
      <c r="O277" s="28">
        <v>0</v>
      </c>
      <c r="P277" s="22">
        <v>0</v>
      </c>
      <c r="Q277" s="28">
        <v>0</v>
      </c>
      <c r="R277" s="22">
        <v>0</v>
      </c>
      <c r="S277" s="28">
        <v>0</v>
      </c>
      <c r="T277" s="22">
        <v>0</v>
      </c>
      <c r="U277" s="28">
        <v>0</v>
      </c>
      <c r="V277" s="22">
        <v>0</v>
      </c>
      <c r="W277" s="28">
        <v>0</v>
      </c>
      <c r="X277" s="22">
        <v>0</v>
      </c>
      <c r="Y277" s="28">
        <v>0</v>
      </c>
      <c r="Z277" s="22">
        <v>0</v>
      </c>
      <c r="AA277" s="28">
        <v>0</v>
      </c>
      <c r="AB277" s="22">
        <v>0</v>
      </c>
      <c r="AC277" s="28">
        <v>0</v>
      </c>
      <c r="AD277" s="22">
        <v>0</v>
      </c>
      <c r="AE277" s="28">
        <v>0</v>
      </c>
      <c r="AF277" s="22">
        <v>0</v>
      </c>
      <c r="AG277" s="28">
        <v>0</v>
      </c>
      <c r="AH277" s="22">
        <v>0</v>
      </c>
      <c r="AI277" s="28">
        <v>0</v>
      </c>
      <c r="AJ277" s="22">
        <v>0</v>
      </c>
      <c r="AK277" s="28">
        <v>0</v>
      </c>
      <c r="AL277" s="22">
        <v>0</v>
      </c>
      <c r="AM277" s="26">
        <v>0</v>
      </c>
      <c r="AN277" s="23">
        <v>0</v>
      </c>
      <c r="AO277" s="24">
        <v>0</v>
      </c>
      <c r="AP277" s="26">
        <v>0</v>
      </c>
      <c r="AQ277" s="23">
        <v>0</v>
      </c>
      <c r="AR277" s="28">
        <v>0</v>
      </c>
      <c r="AS277" s="22">
        <v>0</v>
      </c>
      <c r="AT277" s="28">
        <v>0</v>
      </c>
      <c r="AU277" s="23">
        <v>0</v>
      </c>
      <c r="AV277" s="28">
        <v>0</v>
      </c>
      <c r="AW277" s="23">
        <v>0</v>
      </c>
      <c r="AX277" s="28">
        <v>0</v>
      </c>
      <c r="AY277" s="56" t="str">
        <f t="shared" si="185"/>
        <v/>
      </c>
      <c r="AZ277" s="56"/>
      <c r="BA277" s="56"/>
      <c r="BB277" s="56"/>
      <c r="BC277" s="56"/>
      <c r="BD277" s="56"/>
      <c r="BE277" s="56"/>
      <c r="BF277" s="56"/>
      <c r="BG277" s="56"/>
      <c r="BH277" s="56"/>
      <c r="BI277" s="56"/>
      <c r="BJ277" s="56"/>
      <c r="BK277" s="56"/>
      <c r="BL277" s="56"/>
      <c r="BM277" s="56"/>
      <c r="BN277" s="56"/>
      <c r="BO277" s="56"/>
      <c r="CA277" s="18" t="str">
        <f t="shared" si="186"/>
        <v/>
      </c>
      <c r="CB277" s="18" t="str">
        <f t="shared" si="195"/>
        <v/>
      </c>
      <c r="CC277" s="18" t="str">
        <f t="shared" si="170"/>
        <v/>
      </c>
      <c r="CD277" s="18" t="str">
        <f t="shared" si="190"/>
        <v/>
      </c>
      <c r="CE277" s="18" t="str">
        <f t="shared" si="172"/>
        <v/>
      </c>
      <c r="CF277" s="18" t="str">
        <f t="shared" si="173"/>
        <v/>
      </c>
      <c r="CG277" s="18" t="str">
        <f t="shared" si="174"/>
        <v/>
      </c>
      <c r="CH277" s="18" t="str">
        <f t="shared" si="175"/>
        <v/>
      </c>
      <c r="CI277" s="18" t="str">
        <f t="shared" si="176"/>
        <v/>
      </c>
      <c r="CO277" s="458">
        <f t="shared" si="177"/>
        <v>0</v>
      </c>
      <c r="CP277" s="370">
        <f t="shared" si="178"/>
        <v>0</v>
      </c>
      <c r="CQ277" s="370">
        <f>IF(AND(E277&gt;0,AR277=""),1,IF(AR277&gt;E277,1,0))</f>
        <v>0</v>
      </c>
      <c r="CR277" s="370">
        <f t="shared" si="191"/>
        <v>0</v>
      </c>
      <c r="CS277" s="370">
        <f t="shared" si="191"/>
        <v>0</v>
      </c>
      <c r="CT277" s="370">
        <f t="shared" si="181"/>
        <v>0</v>
      </c>
      <c r="CU277" s="370">
        <f t="shared" si="182"/>
        <v>0</v>
      </c>
      <c r="CV277" s="370">
        <f t="shared" si="183"/>
        <v>0</v>
      </c>
      <c r="CW277" s="370">
        <f t="shared" si="184"/>
        <v>0</v>
      </c>
    </row>
    <row r="278" spans="1:101" x14ac:dyDescent="0.25">
      <c r="A278" s="3633"/>
      <c r="B278" s="692" t="s">
        <v>251</v>
      </c>
      <c r="C278" s="902">
        <f t="shared" si="188"/>
        <v>1</v>
      </c>
      <c r="D278" s="388">
        <f t="shared" si="194"/>
        <v>0</v>
      </c>
      <c r="E278" s="369">
        <f t="shared" si="194"/>
        <v>1</v>
      </c>
      <c r="F278" s="22">
        <v>0</v>
      </c>
      <c r="G278" s="28">
        <v>0</v>
      </c>
      <c r="H278" s="22">
        <v>0</v>
      </c>
      <c r="I278" s="28">
        <v>0</v>
      </c>
      <c r="J278" s="22">
        <v>0</v>
      </c>
      <c r="K278" s="28">
        <v>0</v>
      </c>
      <c r="L278" s="22">
        <v>0</v>
      </c>
      <c r="M278" s="28">
        <v>1</v>
      </c>
      <c r="N278" s="22">
        <v>0</v>
      </c>
      <c r="O278" s="28">
        <v>0</v>
      </c>
      <c r="P278" s="22">
        <v>0</v>
      </c>
      <c r="Q278" s="28">
        <v>0</v>
      </c>
      <c r="R278" s="22">
        <v>0</v>
      </c>
      <c r="S278" s="28">
        <v>0</v>
      </c>
      <c r="T278" s="22">
        <v>0</v>
      </c>
      <c r="U278" s="28">
        <v>0</v>
      </c>
      <c r="V278" s="22">
        <v>0</v>
      </c>
      <c r="W278" s="28">
        <v>0</v>
      </c>
      <c r="X278" s="22">
        <v>0</v>
      </c>
      <c r="Y278" s="28">
        <v>0</v>
      </c>
      <c r="Z278" s="22">
        <v>0</v>
      </c>
      <c r="AA278" s="28">
        <v>0</v>
      </c>
      <c r="AB278" s="22">
        <v>0</v>
      </c>
      <c r="AC278" s="28">
        <v>0</v>
      </c>
      <c r="AD278" s="22">
        <v>0</v>
      </c>
      <c r="AE278" s="28">
        <v>0</v>
      </c>
      <c r="AF278" s="22">
        <v>0</v>
      </c>
      <c r="AG278" s="28">
        <v>0</v>
      </c>
      <c r="AH278" s="22">
        <v>0</v>
      </c>
      <c r="AI278" s="28">
        <v>0</v>
      </c>
      <c r="AJ278" s="22">
        <v>0</v>
      </c>
      <c r="AK278" s="28">
        <v>0</v>
      </c>
      <c r="AL278" s="30">
        <v>0</v>
      </c>
      <c r="AM278" s="34">
        <v>0</v>
      </c>
      <c r="AN278" s="31">
        <v>0</v>
      </c>
      <c r="AO278" s="32">
        <v>0</v>
      </c>
      <c r="AP278" s="34">
        <v>0</v>
      </c>
      <c r="AQ278" s="31">
        <v>0</v>
      </c>
      <c r="AR278" s="37">
        <v>0</v>
      </c>
      <c r="AS278" s="22">
        <v>0</v>
      </c>
      <c r="AT278" s="28">
        <v>0</v>
      </c>
      <c r="AU278" s="23">
        <v>0</v>
      </c>
      <c r="AV278" s="28">
        <v>0</v>
      </c>
      <c r="AW278" s="23">
        <v>0</v>
      </c>
      <c r="AX278" s="28">
        <v>0</v>
      </c>
      <c r="AY278" s="56" t="str">
        <f t="shared" si="185"/>
        <v/>
      </c>
      <c r="AZ278" s="56"/>
      <c r="BA278" s="56"/>
      <c r="BB278" s="56"/>
      <c r="BC278" s="56"/>
      <c r="BD278" s="56"/>
      <c r="BE278" s="56"/>
      <c r="BF278" s="56"/>
      <c r="BG278" s="56"/>
      <c r="BH278" s="56"/>
      <c r="BI278" s="56"/>
      <c r="BJ278" s="56"/>
      <c r="BK278" s="56"/>
      <c r="BL278" s="56"/>
      <c r="BM278" s="56"/>
      <c r="BN278" s="56"/>
      <c r="BO278" s="56"/>
      <c r="CA278" s="18" t="str">
        <f t="shared" si="186"/>
        <v/>
      </c>
      <c r="CB278" s="18" t="str">
        <f t="shared" si="195"/>
        <v/>
      </c>
      <c r="CC278" s="18" t="str">
        <f t="shared" si="170"/>
        <v/>
      </c>
      <c r="CD278" s="18" t="str">
        <f t="shared" si="190"/>
        <v/>
      </c>
      <c r="CE278" s="18" t="str">
        <f t="shared" si="172"/>
        <v/>
      </c>
      <c r="CF278" s="18" t="str">
        <f t="shared" si="173"/>
        <v/>
      </c>
      <c r="CG278" s="18" t="str">
        <f t="shared" si="174"/>
        <v/>
      </c>
      <c r="CH278" s="18" t="str">
        <f t="shared" si="175"/>
        <v/>
      </c>
      <c r="CI278" s="18" t="str">
        <f t="shared" si="176"/>
        <v/>
      </c>
      <c r="CO278" s="458">
        <f t="shared" si="177"/>
        <v>0</v>
      </c>
      <c r="CP278" s="370">
        <f t="shared" si="178"/>
        <v>0</v>
      </c>
      <c r="CQ278" s="370">
        <f>IF(AND(E278&gt;0,AR278=""),1,IF(AR278&gt;E278,1,0))</f>
        <v>0</v>
      </c>
      <c r="CR278" s="370">
        <f t="shared" si="191"/>
        <v>0</v>
      </c>
      <c r="CS278" s="370">
        <f t="shared" si="191"/>
        <v>0</v>
      </c>
      <c r="CT278" s="370">
        <f t="shared" si="181"/>
        <v>0</v>
      </c>
      <c r="CU278" s="370">
        <f t="shared" si="182"/>
        <v>0</v>
      </c>
      <c r="CV278" s="370">
        <f t="shared" si="183"/>
        <v>0</v>
      </c>
      <c r="CW278" s="370">
        <f t="shared" si="184"/>
        <v>0</v>
      </c>
    </row>
    <row r="279" spans="1:101" ht="15" customHeight="1" x14ac:dyDescent="0.25">
      <c r="A279" s="3698" t="s">
        <v>252</v>
      </c>
      <c r="B279" s="1403" t="s">
        <v>253</v>
      </c>
      <c r="C279" s="1394">
        <f t="shared" si="188"/>
        <v>0</v>
      </c>
      <c r="D279" s="703">
        <f t="shared" si="194"/>
        <v>0</v>
      </c>
      <c r="E279" s="1393">
        <f t="shared" si="194"/>
        <v>0</v>
      </c>
      <c r="F279" s="1396"/>
      <c r="G279" s="1397"/>
      <c r="H279" s="1396"/>
      <c r="I279" s="1397"/>
      <c r="J279" s="1396"/>
      <c r="K279" s="1397"/>
      <c r="L279" s="1396"/>
      <c r="M279" s="1397"/>
      <c r="N279" s="1396"/>
      <c r="O279" s="1397"/>
      <c r="P279" s="1396"/>
      <c r="Q279" s="1397"/>
      <c r="R279" s="1359"/>
      <c r="S279" s="1360"/>
      <c r="T279" s="1359"/>
      <c r="U279" s="1360"/>
      <c r="V279" s="1359"/>
      <c r="W279" s="1360"/>
      <c r="X279" s="1359"/>
      <c r="Y279" s="1360"/>
      <c r="Z279" s="1359"/>
      <c r="AA279" s="1360"/>
      <c r="AB279" s="1359"/>
      <c r="AC279" s="1360"/>
      <c r="AD279" s="1359"/>
      <c r="AE279" s="1360"/>
      <c r="AF279" s="1359"/>
      <c r="AG279" s="1360"/>
      <c r="AH279" s="1359"/>
      <c r="AI279" s="1360"/>
      <c r="AJ279" s="1359"/>
      <c r="AK279" s="1360"/>
      <c r="AL279" s="1359"/>
      <c r="AM279" s="1361"/>
      <c r="AN279" s="105"/>
      <c r="AO279" s="47"/>
      <c r="AP279" s="286"/>
      <c r="AQ279" s="471"/>
      <c r="AR279" s="420"/>
      <c r="AS279" s="1359"/>
      <c r="AT279" s="1360"/>
      <c r="AU279" s="1424"/>
      <c r="AV279" s="1397"/>
      <c r="AW279" s="1409"/>
      <c r="AX279" s="1360"/>
      <c r="AY279" s="56" t="str">
        <f t="shared" si="185"/>
        <v/>
      </c>
      <c r="AZ279" s="56"/>
      <c r="BA279" s="56"/>
      <c r="BB279" s="56"/>
      <c r="BC279" s="56"/>
      <c r="BD279" s="56"/>
      <c r="BE279" s="56"/>
      <c r="BF279" s="56"/>
      <c r="BG279" s="56"/>
      <c r="BH279" s="56"/>
      <c r="BI279" s="56"/>
      <c r="BJ279" s="56"/>
      <c r="BK279" s="56"/>
      <c r="BL279" s="56"/>
      <c r="BM279" s="56"/>
      <c r="BN279" s="56"/>
      <c r="BO279" s="56"/>
      <c r="CA279" s="18" t="str">
        <f t="shared" si="186"/>
        <v/>
      </c>
      <c r="CB279" s="438"/>
      <c r="CC279" s="438"/>
      <c r="CD279" s="18" t="str">
        <f t="shared" si="190"/>
        <v/>
      </c>
      <c r="CE279" s="18" t="str">
        <f t="shared" si="172"/>
        <v/>
      </c>
      <c r="CF279" s="470"/>
      <c r="CG279" s="470"/>
      <c r="CH279" s="18" t="str">
        <f t="shared" si="175"/>
        <v/>
      </c>
      <c r="CI279" s="18" t="str">
        <f t="shared" si="176"/>
        <v/>
      </c>
      <c r="CO279" s="458">
        <f t="shared" si="177"/>
        <v>0</v>
      </c>
      <c r="CP279" s="169"/>
      <c r="CQ279" s="169"/>
      <c r="CR279" s="370">
        <f t="shared" si="191"/>
        <v>0</v>
      </c>
      <c r="CS279" s="370">
        <f t="shared" si="191"/>
        <v>0</v>
      </c>
      <c r="CT279" s="472"/>
      <c r="CU279" s="472"/>
      <c r="CV279" s="370">
        <f t="shared" si="183"/>
        <v>0</v>
      </c>
      <c r="CW279" s="370">
        <f t="shared" si="184"/>
        <v>0</v>
      </c>
    </row>
    <row r="280" spans="1:101" x14ac:dyDescent="0.25">
      <c r="A280" s="3307"/>
      <c r="B280" s="401" t="s">
        <v>254</v>
      </c>
      <c r="C280" s="378">
        <f t="shared" si="188"/>
        <v>0</v>
      </c>
      <c r="D280" s="379">
        <f t="shared" si="194"/>
        <v>0</v>
      </c>
      <c r="E280" s="380">
        <f t="shared" si="194"/>
        <v>0</v>
      </c>
      <c r="F280" s="473"/>
      <c r="G280" s="474"/>
      <c r="H280" s="473"/>
      <c r="I280" s="474"/>
      <c r="J280" s="473"/>
      <c r="K280" s="474"/>
      <c r="L280" s="473"/>
      <c r="M280" s="474"/>
      <c r="N280" s="473"/>
      <c r="O280" s="474"/>
      <c r="P280" s="473"/>
      <c r="Q280" s="474"/>
      <c r="R280" s="45"/>
      <c r="S280" s="48"/>
      <c r="T280" s="45"/>
      <c r="U280" s="48"/>
      <c r="V280" s="45"/>
      <c r="W280" s="48"/>
      <c r="X280" s="45"/>
      <c r="Y280" s="48"/>
      <c r="Z280" s="45"/>
      <c r="AA280" s="48"/>
      <c r="AB280" s="45"/>
      <c r="AC280" s="48"/>
      <c r="AD280" s="45"/>
      <c r="AE280" s="48"/>
      <c r="AF280" s="45"/>
      <c r="AG280" s="48"/>
      <c r="AH280" s="45"/>
      <c r="AI280" s="48"/>
      <c r="AJ280" s="45"/>
      <c r="AK280" s="48"/>
      <c r="AL280" s="45"/>
      <c r="AM280" s="333"/>
      <c r="AN280" s="105"/>
      <c r="AO280" s="47"/>
      <c r="AP280" s="286"/>
      <c r="AQ280" s="475"/>
      <c r="AR280" s="424"/>
      <c r="AS280" s="45"/>
      <c r="AT280" s="48"/>
      <c r="AU280" s="128"/>
      <c r="AV280" s="474"/>
      <c r="AW280" s="47"/>
      <c r="AX280" s="48"/>
      <c r="AY280" s="56" t="str">
        <f t="shared" si="185"/>
        <v/>
      </c>
      <c r="AZ280" s="56"/>
      <c r="BA280" s="56"/>
      <c r="BB280" s="56"/>
      <c r="BC280" s="56"/>
      <c r="BD280" s="56"/>
      <c r="BE280" s="56"/>
      <c r="BF280" s="56"/>
      <c r="BG280" s="56"/>
      <c r="BH280" s="56"/>
      <c r="BI280" s="56"/>
      <c r="BJ280" s="56"/>
      <c r="BK280" s="56"/>
      <c r="BL280" s="56"/>
      <c r="BM280" s="56"/>
      <c r="BN280" s="56"/>
      <c r="BO280" s="56"/>
      <c r="CA280" s="18" t="str">
        <f t="shared" si="186"/>
        <v/>
      </c>
      <c r="CB280" s="421"/>
      <c r="CC280" s="438"/>
      <c r="CD280" s="18" t="str">
        <f t="shared" si="190"/>
        <v/>
      </c>
      <c r="CE280" s="18" t="str">
        <f t="shared" si="172"/>
        <v/>
      </c>
      <c r="CF280" s="470"/>
      <c r="CG280" s="470"/>
      <c r="CH280" s="18" t="str">
        <f t="shared" si="175"/>
        <v/>
      </c>
      <c r="CI280" s="18" t="str">
        <f t="shared" si="176"/>
        <v/>
      </c>
      <c r="CO280" s="458">
        <f t="shared" si="177"/>
        <v>0</v>
      </c>
      <c r="CP280" s="169"/>
      <c r="CQ280" s="169"/>
      <c r="CR280" s="370">
        <f t="shared" si="191"/>
        <v>0</v>
      </c>
      <c r="CS280" s="370">
        <f t="shared" si="191"/>
        <v>0</v>
      </c>
      <c r="CT280" s="472"/>
      <c r="CU280" s="472"/>
      <c r="CV280" s="370">
        <f t="shared" si="183"/>
        <v>0</v>
      </c>
      <c r="CW280" s="370">
        <f t="shared" si="184"/>
        <v>0</v>
      </c>
    </row>
    <row r="281" spans="1:101" x14ac:dyDescent="0.25">
      <c r="A281" s="3633"/>
      <c r="B281" s="444" t="s">
        <v>255</v>
      </c>
      <c r="C281" s="381">
        <f t="shared" si="188"/>
        <v>0</v>
      </c>
      <c r="D281" s="382">
        <f t="shared" si="194"/>
        <v>0</v>
      </c>
      <c r="E281" s="666">
        <f t="shared" si="194"/>
        <v>0</v>
      </c>
      <c r="F281" s="476"/>
      <c r="G281" s="693"/>
      <c r="H281" s="476"/>
      <c r="I281" s="693"/>
      <c r="J281" s="476"/>
      <c r="K281" s="693"/>
      <c r="L281" s="476"/>
      <c r="M281" s="693"/>
      <c r="N281" s="476"/>
      <c r="O281" s="693"/>
      <c r="P281" s="476"/>
      <c r="Q281" s="693"/>
      <c r="R281" s="91"/>
      <c r="S281" s="668"/>
      <c r="T281" s="91"/>
      <c r="U281" s="668"/>
      <c r="V281" s="91"/>
      <c r="W281" s="668"/>
      <c r="X281" s="91"/>
      <c r="Y281" s="668"/>
      <c r="Z281" s="91"/>
      <c r="AA281" s="668"/>
      <c r="AB281" s="91"/>
      <c r="AC281" s="668"/>
      <c r="AD281" s="91"/>
      <c r="AE281" s="668"/>
      <c r="AF281" s="91"/>
      <c r="AG281" s="668"/>
      <c r="AH281" s="91"/>
      <c r="AI281" s="668"/>
      <c r="AJ281" s="91"/>
      <c r="AK281" s="668"/>
      <c r="AL281" s="91"/>
      <c r="AM281" s="669"/>
      <c r="AN281" s="95"/>
      <c r="AO281" s="667"/>
      <c r="AP281" s="670"/>
      <c r="AQ281" s="694"/>
      <c r="AR281" s="686"/>
      <c r="AS281" s="91"/>
      <c r="AT281" s="668"/>
      <c r="AU281" s="676"/>
      <c r="AV281" s="693"/>
      <c r="AW281" s="667"/>
      <c r="AX281" s="668"/>
      <c r="AY281" s="56" t="str">
        <f t="shared" si="185"/>
        <v/>
      </c>
      <c r="AZ281" s="56"/>
      <c r="BA281" s="56"/>
      <c r="BB281" s="56"/>
      <c r="BC281" s="56"/>
      <c r="BD281" s="56"/>
      <c r="BE281" s="56"/>
      <c r="BF281" s="56"/>
      <c r="BG281" s="56"/>
      <c r="BH281" s="56"/>
      <c r="BI281" s="56"/>
      <c r="BJ281" s="56"/>
      <c r="BK281" s="56"/>
      <c r="BL281" s="56"/>
      <c r="BM281" s="56"/>
      <c r="BN281" s="56"/>
      <c r="BO281" s="56"/>
      <c r="CA281" s="18" t="str">
        <f t="shared" si="186"/>
        <v/>
      </c>
      <c r="CB281" s="421"/>
      <c r="CC281" s="438"/>
      <c r="CD281" s="18" t="str">
        <f t="shared" si="190"/>
        <v/>
      </c>
      <c r="CE281" s="18" t="str">
        <f t="shared" si="172"/>
        <v/>
      </c>
      <c r="CF281" s="470"/>
      <c r="CG281" s="470"/>
      <c r="CH281" s="18" t="str">
        <f t="shared" si="175"/>
        <v/>
      </c>
      <c r="CI281" s="18" t="str">
        <f t="shared" si="176"/>
        <v/>
      </c>
      <c r="CO281" s="458">
        <f t="shared" si="177"/>
        <v>0</v>
      </c>
      <c r="CP281" s="169"/>
      <c r="CQ281" s="169"/>
      <c r="CR281" s="370">
        <f t="shared" si="191"/>
        <v>0</v>
      </c>
      <c r="CS281" s="370">
        <f t="shared" si="191"/>
        <v>0</v>
      </c>
      <c r="CT281" s="472"/>
      <c r="CU281" s="472"/>
      <c r="CV281" s="370">
        <f t="shared" si="183"/>
        <v>0</v>
      </c>
      <c r="CW281" s="370">
        <f t="shared" si="184"/>
        <v>0</v>
      </c>
    </row>
    <row r="282" spans="1:101" x14ac:dyDescent="0.25">
      <c r="A282" s="3719" t="s">
        <v>256</v>
      </c>
      <c r="B282" s="3720"/>
      <c r="C282" s="1394">
        <f>SUM(D282+E282)</f>
        <v>0</v>
      </c>
      <c r="D282" s="703">
        <f>SUM(F282+H282+J282+L282+N282+P282+R282+T282+V282+X282+Z282+AB282+AD282+AF282+AH282+AJ282+AL282)</f>
        <v>0</v>
      </c>
      <c r="E282" s="1393">
        <f>SUM(G282+I282+K282+M282+O282+Q282+S282+U282+W282+Y282+AA282+AC282+AE282+AG282+AI282+AK282+AM282)</f>
        <v>0</v>
      </c>
      <c r="F282" s="1359"/>
      <c r="G282" s="1360"/>
      <c r="H282" s="1359"/>
      <c r="I282" s="1360"/>
      <c r="J282" s="1359"/>
      <c r="K282" s="1360"/>
      <c r="L282" s="1359"/>
      <c r="M282" s="1360"/>
      <c r="N282" s="1359"/>
      <c r="O282" s="1360"/>
      <c r="P282" s="1359"/>
      <c r="Q282" s="1360"/>
      <c r="R282" s="1359"/>
      <c r="S282" s="1360"/>
      <c r="T282" s="1359"/>
      <c r="U282" s="1360"/>
      <c r="V282" s="1359"/>
      <c r="W282" s="1360"/>
      <c r="X282" s="1359"/>
      <c r="Y282" s="1360"/>
      <c r="Z282" s="1359"/>
      <c r="AA282" s="1360"/>
      <c r="AB282" s="1359"/>
      <c r="AC282" s="1360"/>
      <c r="AD282" s="1359"/>
      <c r="AE282" s="1360"/>
      <c r="AF282" s="1359"/>
      <c r="AG282" s="1360"/>
      <c r="AH282" s="1359"/>
      <c r="AI282" s="1360"/>
      <c r="AJ282" s="1359"/>
      <c r="AK282" s="1360"/>
      <c r="AL282" s="1359"/>
      <c r="AM282" s="1361"/>
      <c r="AN282" s="1362"/>
      <c r="AO282" s="1409"/>
      <c r="AP282" s="1363"/>
      <c r="AQ282" s="1409"/>
      <c r="AR282" s="1360"/>
      <c r="AS282" s="1359"/>
      <c r="AT282" s="1360"/>
      <c r="AU282" s="1409"/>
      <c r="AV282" s="1360"/>
      <c r="AW282" s="1409"/>
      <c r="AX282" s="1360"/>
      <c r="AY282" s="56" t="str">
        <f t="shared" si="185"/>
        <v/>
      </c>
      <c r="AZ282" s="56"/>
      <c r="BA282" s="56"/>
      <c r="BB282" s="56"/>
      <c r="BC282" s="56"/>
      <c r="BD282" s="56"/>
      <c r="BE282" s="56"/>
      <c r="BF282" s="56"/>
      <c r="BG282" s="56"/>
      <c r="BH282" s="56"/>
      <c r="BI282" s="56"/>
      <c r="BJ282" s="56"/>
      <c r="BK282" s="56"/>
      <c r="BL282" s="56"/>
      <c r="BM282" s="56"/>
      <c r="BN282" s="56"/>
      <c r="BO282" s="56"/>
      <c r="CA282" s="18" t="str">
        <f t="shared" si="186"/>
        <v/>
      </c>
      <c r="CB282" s="18" t="str">
        <f t="shared" ref="CB282:CB293" si="196">IF(AND(E282&gt;0,AQ282=""), "* No olvide digitar la variable Gestantes. Digite Cero si no tiene.",IF(AQ282&gt;E282,"  * La variable Gestantes No puede ser mayor al Total Mujeres.",""))</f>
        <v/>
      </c>
      <c r="CC282" s="18" t="str">
        <f t="shared" si="170"/>
        <v/>
      </c>
      <c r="CD282" s="18" t="str">
        <f t="shared" si="190"/>
        <v/>
      </c>
      <c r="CE282" s="18" t="str">
        <f t="shared" si="172"/>
        <v/>
      </c>
      <c r="CF282" s="18" t="str">
        <f t="shared" si="173"/>
        <v/>
      </c>
      <c r="CG282" s="18" t="str">
        <f t="shared" si="174"/>
        <v/>
      </c>
      <c r="CH282" s="18" t="str">
        <f t="shared" si="175"/>
        <v/>
      </c>
      <c r="CI282" s="18" t="str">
        <f t="shared" si="176"/>
        <v/>
      </c>
      <c r="CO282" s="458">
        <f t="shared" si="177"/>
        <v>0</v>
      </c>
      <c r="CP282" s="370">
        <f t="shared" ref="CP282:CP293" si="197">IF(AND(E282&gt;0,AQ282=""),1,IF(AQ282&gt;E282,1,0))</f>
        <v>0</v>
      </c>
      <c r="CQ282" s="370">
        <f t="shared" ref="CQ282:CQ293" si="198">IF(AND(E282&gt;0,AR282=""),1,IF(AR282&gt;E282,1,0))</f>
        <v>0</v>
      </c>
      <c r="CR282" s="370">
        <f t="shared" si="191"/>
        <v>0</v>
      </c>
      <c r="CS282" s="370">
        <f t="shared" si="191"/>
        <v>0</v>
      </c>
      <c r="CT282" s="370">
        <f t="shared" si="181"/>
        <v>0</v>
      </c>
      <c r="CU282" s="370">
        <f t="shared" si="182"/>
        <v>0</v>
      </c>
      <c r="CV282" s="370">
        <f t="shared" si="183"/>
        <v>0</v>
      </c>
      <c r="CW282" s="370">
        <f t="shared" si="184"/>
        <v>0</v>
      </c>
    </row>
    <row r="283" spans="1:101" x14ac:dyDescent="0.25">
      <c r="A283" s="3178" t="s">
        <v>257</v>
      </c>
      <c r="B283" s="3179"/>
      <c r="C283" s="397">
        <f>SUM(D283+E283)</f>
        <v>1</v>
      </c>
      <c r="D283" s="398">
        <f>SUM(F283+H283+J283+L283+N283+P283+R283+T283+V283+X283+Z283+AB283+AD283+AF283+AH283+AJ283+AL283)</f>
        <v>1</v>
      </c>
      <c r="E283" s="396">
        <f>SUM(G283+I283+K283+M283+O283+Q283+S283+U283+W283+Y283+AA283+AC283+AE283+AG283+AI283+AK283+AM283)</f>
        <v>0</v>
      </c>
      <c r="F283" s="45">
        <v>0</v>
      </c>
      <c r="G283" s="48">
        <v>0</v>
      </c>
      <c r="H283" s="45">
        <v>0</v>
      </c>
      <c r="I283" s="48">
        <v>0</v>
      </c>
      <c r="J283" s="45">
        <v>0</v>
      </c>
      <c r="K283" s="48">
        <v>0</v>
      </c>
      <c r="L283" s="45">
        <v>0</v>
      </c>
      <c r="M283" s="48">
        <v>0</v>
      </c>
      <c r="N283" s="45">
        <v>0</v>
      </c>
      <c r="O283" s="48">
        <v>0</v>
      </c>
      <c r="P283" s="45">
        <v>0</v>
      </c>
      <c r="Q283" s="48">
        <v>0</v>
      </c>
      <c r="R283" s="45">
        <v>0</v>
      </c>
      <c r="S283" s="48">
        <v>0</v>
      </c>
      <c r="T283" s="45">
        <v>0</v>
      </c>
      <c r="U283" s="48">
        <v>0</v>
      </c>
      <c r="V283" s="45">
        <v>0</v>
      </c>
      <c r="W283" s="48">
        <v>0</v>
      </c>
      <c r="X283" s="45">
        <v>1</v>
      </c>
      <c r="Y283" s="48">
        <v>0</v>
      </c>
      <c r="Z283" s="45">
        <v>0</v>
      </c>
      <c r="AA283" s="48">
        <v>0</v>
      </c>
      <c r="AB283" s="45">
        <v>0</v>
      </c>
      <c r="AC283" s="48">
        <v>0</v>
      </c>
      <c r="AD283" s="45">
        <v>0</v>
      </c>
      <c r="AE283" s="48">
        <v>0</v>
      </c>
      <c r="AF283" s="45">
        <v>0</v>
      </c>
      <c r="AG283" s="48">
        <v>0</v>
      </c>
      <c r="AH283" s="45">
        <v>0</v>
      </c>
      <c r="AI283" s="48">
        <v>0</v>
      </c>
      <c r="AJ283" s="45">
        <v>0</v>
      </c>
      <c r="AK283" s="48">
        <v>0</v>
      </c>
      <c r="AL283" s="45">
        <v>0</v>
      </c>
      <c r="AM283" s="333">
        <v>0</v>
      </c>
      <c r="AN283" s="105">
        <v>0</v>
      </c>
      <c r="AO283" s="47">
        <v>0</v>
      </c>
      <c r="AP283" s="286">
        <v>0</v>
      </c>
      <c r="AQ283" s="47">
        <v>0</v>
      </c>
      <c r="AR283" s="48">
        <v>0</v>
      </c>
      <c r="AS283" s="45">
        <v>0</v>
      </c>
      <c r="AT283" s="48">
        <v>0</v>
      </c>
      <c r="AU283" s="47">
        <v>0</v>
      </c>
      <c r="AV283" s="48">
        <v>0</v>
      </c>
      <c r="AW283" s="47">
        <v>0</v>
      </c>
      <c r="AX283" s="48">
        <v>0</v>
      </c>
      <c r="AY283" s="56" t="str">
        <f t="shared" si="185"/>
        <v/>
      </c>
      <c r="AZ283" s="56"/>
      <c r="BA283" s="56"/>
      <c r="BB283" s="56"/>
      <c r="BC283" s="56"/>
      <c r="BD283" s="56"/>
      <c r="BE283" s="56"/>
      <c r="BF283" s="56"/>
      <c r="BG283" s="56"/>
      <c r="BH283" s="56"/>
      <c r="BI283" s="56"/>
      <c r="BJ283" s="56"/>
      <c r="BK283" s="56"/>
      <c r="BL283" s="56"/>
      <c r="BM283" s="56"/>
      <c r="BN283" s="56"/>
      <c r="BO283" s="56"/>
      <c r="CA283" s="18" t="str">
        <f t="shared" si="186"/>
        <v/>
      </c>
      <c r="CB283" s="18" t="str">
        <f t="shared" si="196"/>
        <v/>
      </c>
      <c r="CC283" s="18" t="str">
        <f t="shared" si="170"/>
        <v/>
      </c>
      <c r="CD283" s="18" t="str">
        <f t="shared" si="190"/>
        <v/>
      </c>
      <c r="CE283" s="18" t="str">
        <f t="shared" si="172"/>
        <v/>
      </c>
      <c r="CF283" s="18" t="str">
        <f t="shared" si="173"/>
        <v/>
      </c>
      <c r="CG283" s="18" t="str">
        <f t="shared" si="174"/>
        <v/>
      </c>
      <c r="CH283" s="18" t="str">
        <f t="shared" si="175"/>
        <v/>
      </c>
      <c r="CI283" s="18" t="str">
        <f t="shared" si="176"/>
        <v/>
      </c>
      <c r="CO283" s="458">
        <f t="shared" si="177"/>
        <v>0</v>
      </c>
      <c r="CP283" s="370">
        <f t="shared" si="197"/>
        <v>0</v>
      </c>
      <c r="CQ283" s="370">
        <f t="shared" si="198"/>
        <v>0</v>
      </c>
      <c r="CR283" s="370">
        <f t="shared" si="191"/>
        <v>0</v>
      </c>
      <c r="CS283" s="370">
        <f t="shared" si="191"/>
        <v>0</v>
      </c>
      <c r="CT283" s="370">
        <f t="shared" si="181"/>
        <v>0</v>
      </c>
      <c r="CU283" s="370">
        <f t="shared" si="182"/>
        <v>0</v>
      </c>
      <c r="CV283" s="370">
        <f t="shared" si="183"/>
        <v>0</v>
      </c>
      <c r="CW283" s="370">
        <f t="shared" si="184"/>
        <v>0</v>
      </c>
    </row>
    <row r="284" spans="1:101" x14ac:dyDescent="0.25">
      <c r="A284" s="3010" t="s">
        <v>258</v>
      </c>
      <c r="B284" s="3011"/>
      <c r="C284" s="397">
        <f t="shared" si="188"/>
        <v>0</v>
      </c>
      <c r="D284" s="398">
        <f t="shared" si="194"/>
        <v>0</v>
      </c>
      <c r="E284" s="396">
        <f t="shared" si="194"/>
        <v>0</v>
      </c>
      <c r="F284" s="22">
        <v>0</v>
      </c>
      <c r="G284" s="28">
        <v>0</v>
      </c>
      <c r="H284" s="22">
        <v>0</v>
      </c>
      <c r="I284" s="28">
        <v>0</v>
      </c>
      <c r="J284" s="22">
        <v>0</v>
      </c>
      <c r="K284" s="28">
        <v>0</v>
      </c>
      <c r="L284" s="22">
        <v>0</v>
      </c>
      <c r="M284" s="28">
        <v>0</v>
      </c>
      <c r="N284" s="22">
        <v>0</v>
      </c>
      <c r="O284" s="28">
        <v>0</v>
      </c>
      <c r="P284" s="22">
        <v>0</v>
      </c>
      <c r="Q284" s="28">
        <v>0</v>
      </c>
      <c r="R284" s="22">
        <v>0</v>
      </c>
      <c r="S284" s="28">
        <v>0</v>
      </c>
      <c r="T284" s="22">
        <v>0</v>
      </c>
      <c r="U284" s="28">
        <v>0</v>
      </c>
      <c r="V284" s="22">
        <v>0</v>
      </c>
      <c r="W284" s="28">
        <v>0</v>
      </c>
      <c r="X284" s="22">
        <v>0</v>
      </c>
      <c r="Y284" s="28">
        <v>0</v>
      </c>
      <c r="Z284" s="22">
        <v>0</v>
      </c>
      <c r="AA284" s="28">
        <v>0</v>
      </c>
      <c r="AB284" s="22">
        <v>0</v>
      </c>
      <c r="AC284" s="28">
        <v>0</v>
      </c>
      <c r="AD284" s="22">
        <v>0</v>
      </c>
      <c r="AE284" s="28">
        <v>0</v>
      </c>
      <c r="AF284" s="22">
        <v>0</v>
      </c>
      <c r="AG284" s="28">
        <v>0</v>
      </c>
      <c r="AH284" s="22">
        <v>0</v>
      </c>
      <c r="AI284" s="28">
        <v>0</v>
      </c>
      <c r="AJ284" s="22">
        <v>0</v>
      </c>
      <c r="AK284" s="28">
        <v>0</v>
      </c>
      <c r="AL284" s="22">
        <v>0</v>
      </c>
      <c r="AM284" s="216">
        <v>0</v>
      </c>
      <c r="AN284" s="105">
        <v>0</v>
      </c>
      <c r="AO284" s="47">
        <v>0</v>
      </c>
      <c r="AP284" s="286">
        <v>0</v>
      </c>
      <c r="AQ284" s="23">
        <v>0</v>
      </c>
      <c r="AR284" s="28">
        <v>0</v>
      </c>
      <c r="AS284" s="22">
        <v>0</v>
      </c>
      <c r="AT284" s="28">
        <v>0</v>
      </c>
      <c r="AU284" s="23">
        <v>0</v>
      </c>
      <c r="AV284" s="28">
        <v>0</v>
      </c>
      <c r="AW284" s="23">
        <v>0</v>
      </c>
      <c r="AX284" s="28">
        <v>0</v>
      </c>
      <c r="AY284" s="56" t="str">
        <f t="shared" si="185"/>
        <v/>
      </c>
      <c r="AZ284" s="56"/>
      <c r="BA284" s="56"/>
      <c r="BB284" s="56"/>
      <c r="BC284" s="56"/>
      <c r="BD284" s="56"/>
      <c r="BE284" s="56"/>
      <c r="BF284" s="56"/>
      <c r="BG284" s="56"/>
      <c r="BH284" s="56"/>
      <c r="BI284" s="56"/>
      <c r="BJ284" s="56"/>
      <c r="BK284" s="56"/>
      <c r="BL284" s="56"/>
      <c r="BM284" s="56"/>
      <c r="BN284" s="56"/>
      <c r="BO284" s="56"/>
      <c r="CA284" s="18" t="str">
        <f t="shared" si="186"/>
        <v/>
      </c>
      <c r="CB284" s="18" t="str">
        <f t="shared" si="196"/>
        <v/>
      </c>
      <c r="CC284" s="18" t="str">
        <f t="shared" si="170"/>
        <v/>
      </c>
      <c r="CD284" s="18" t="str">
        <f t="shared" si="190"/>
        <v/>
      </c>
      <c r="CE284" s="18" t="str">
        <f t="shared" si="172"/>
        <v/>
      </c>
      <c r="CF284" s="18" t="str">
        <f t="shared" si="173"/>
        <v/>
      </c>
      <c r="CG284" s="18" t="str">
        <f t="shared" si="174"/>
        <v/>
      </c>
      <c r="CH284" s="18" t="str">
        <f t="shared" si="175"/>
        <v/>
      </c>
      <c r="CI284" s="18" t="str">
        <f t="shared" si="176"/>
        <v/>
      </c>
      <c r="CO284" s="458">
        <f t="shared" si="177"/>
        <v>0</v>
      </c>
      <c r="CP284" s="370">
        <f t="shared" si="197"/>
        <v>0</v>
      </c>
      <c r="CQ284" s="370">
        <f t="shared" si="198"/>
        <v>0</v>
      </c>
      <c r="CR284" s="370">
        <f t="shared" si="191"/>
        <v>0</v>
      </c>
      <c r="CS284" s="370">
        <f t="shared" si="191"/>
        <v>0</v>
      </c>
      <c r="CT284" s="370">
        <f t="shared" si="181"/>
        <v>0</v>
      </c>
      <c r="CU284" s="370">
        <f t="shared" si="182"/>
        <v>0</v>
      </c>
      <c r="CV284" s="370">
        <f t="shared" si="183"/>
        <v>0</v>
      </c>
      <c r="CW284" s="370">
        <f t="shared" si="184"/>
        <v>0</v>
      </c>
    </row>
    <row r="285" spans="1:101" x14ac:dyDescent="0.25">
      <c r="A285" s="3010" t="s">
        <v>259</v>
      </c>
      <c r="B285" s="3011"/>
      <c r="C285" s="397">
        <f t="shared" si="188"/>
        <v>0</v>
      </c>
      <c r="D285" s="398">
        <f t="shared" si="194"/>
        <v>0</v>
      </c>
      <c r="E285" s="396">
        <f t="shared" si="194"/>
        <v>0</v>
      </c>
      <c r="F285" s="22">
        <v>0</v>
      </c>
      <c r="G285" s="28">
        <v>0</v>
      </c>
      <c r="H285" s="22">
        <v>0</v>
      </c>
      <c r="I285" s="28">
        <v>0</v>
      </c>
      <c r="J285" s="22">
        <v>0</v>
      </c>
      <c r="K285" s="28">
        <v>0</v>
      </c>
      <c r="L285" s="22">
        <v>0</v>
      </c>
      <c r="M285" s="28">
        <v>0</v>
      </c>
      <c r="N285" s="22">
        <v>0</v>
      </c>
      <c r="O285" s="28">
        <v>0</v>
      </c>
      <c r="P285" s="22">
        <v>0</v>
      </c>
      <c r="Q285" s="28">
        <v>0</v>
      </c>
      <c r="R285" s="22">
        <v>0</v>
      </c>
      <c r="S285" s="28">
        <v>0</v>
      </c>
      <c r="T285" s="22">
        <v>0</v>
      </c>
      <c r="U285" s="28">
        <v>0</v>
      </c>
      <c r="V285" s="22">
        <v>0</v>
      </c>
      <c r="W285" s="28">
        <v>0</v>
      </c>
      <c r="X285" s="22">
        <v>0</v>
      </c>
      <c r="Y285" s="28">
        <v>0</v>
      </c>
      <c r="Z285" s="22">
        <v>0</v>
      </c>
      <c r="AA285" s="28">
        <v>0</v>
      </c>
      <c r="AB285" s="22">
        <v>0</v>
      </c>
      <c r="AC285" s="28">
        <v>0</v>
      </c>
      <c r="AD285" s="22">
        <v>0</v>
      </c>
      <c r="AE285" s="28">
        <v>0</v>
      </c>
      <c r="AF285" s="22">
        <v>0</v>
      </c>
      <c r="AG285" s="28">
        <v>0</v>
      </c>
      <c r="AH285" s="22">
        <v>0</v>
      </c>
      <c r="AI285" s="28">
        <v>0</v>
      </c>
      <c r="AJ285" s="22">
        <v>0</v>
      </c>
      <c r="AK285" s="28">
        <v>0</v>
      </c>
      <c r="AL285" s="22">
        <v>0</v>
      </c>
      <c r="AM285" s="216">
        <v>0</v>
      </c>
      <c r="AN285" s="105">
        <v>0</v>
      </c>
      <c r="AO285" s="47">
        <v>0</v>
      </c>
      <c r="AP285" s="286">
        <v>0</v>
      </c>
      <c r="AQ285" s="23">
        <v>0</v>
      </c>
      <c r="AR285" s="28">
        <v>0</v>
      </c>
      <c r="AS285" s="22">
        <v>0</v>
      </c>
      <c r="AT285" s="28">
        <v>0</v>
      </c>
      <c r="AU285" s="23">
        <v>0</v>
      </c>
      <c r="AV285" s="28">
        <v>0</v>
      </c>
      <c r="AW285" s="23">
        <v>0</v>
      </c>
      <c r="AX285" s="28">
        <v>0</v>
      </c>
      <c r="AY285" s="56" t="str">
        <f t="shared" si="185"/>
        <v/>
      </c>
      <c r="AZ285" s="56"/>
      <c r="BA285" s="56"/>
      <c r="BB285" s="56"/>
      <c r="BC285" s="56"/>
      <c r="BD285" s="56"/>
      <c r="BE285" s="56"/>
      <c r="BF285" s="56"/>
      <c r="BG285" s="56"/>
      <c r="BH285" s="56"/>
      <c r="BI285" s="56"/>
      <c r="BJ285" s="56"/>
      <c r="BK285" s="56"/>
      <c r="BL285" s="56"/>
      <c r="BM285" s="56"/>
      <c r="BN285" s="56"/>
      <c r="BO285" s="56"/>
      <c r="CA285" s="18" t="str">
        <f t="shared" si="186"/>
        <v/>
      </c>
      <c r="CB285" s="18" t="str">
        <f t="shared" si="196"/>
        <v/>
      </c>
      <c r="CC285" s="18" t="str">
        <f t="shared" si="170"/>
        <v/>
      </c>
      <c r="CD285" s="18" t="str">
        <f t="shared" si="190"/>
        <v/>
      </c>
      <c r="CE285" s="18" t="str">
        <f t="shared" si="172"/>
        <v/>
      </c>
      <c r="CF285" s="18" t="str">
        <f t="shared" si="173"/>
        <v/>
      </c>
      <c r="CG285" s="18" t="str">
        <f t="shared" si="174"/>
        <v/>
      </c>
      <c r="CH285" s="18" t="str">
        <f t="shared" si="175"/>
        <v/>
      </c>
      <c r="CI285" s="18" t="str">
        <f t="shared" si="176"/>
        <v/>
      </c>
      <c r="CO285" s="458">
        <f t="shared" si="177"/>
        <v>0</v>
      </c>
      <c r="CP285" s="370">
        <f t="shared" si="197"/>
        <v>0</v>
      </c>
      <c r="CQ285" s="370">
        <f t="shared" si="198"/>
        <v>0</v>
      </c>
      <c r="CR285" s="370">
        <f t="shared" si="191"/>
        <v>0</v>
      </c>
      <c r="CS285" s="370">
        <f t="shared" si="191"/>
        <v>0</v>
      </c>
      <c r="CT285" s="370">
        <f t="shared" si="181"/>
        <v>0</v>
      </c>
      <c r="CU285" s="370">
        <f t="shared" si="182"/>
        <v>0</v>
      </c>
      <c r="CV285" s="370">
        <f t="shared" si="183"/>
        <v>0</v>
      </c>
      <c r="CW285" s="370">
        <f t="shared" si="184"/>
        <v>0</v>
      </c>
    </row>
    <row r="286" spans="1:101" x14ac:dyDescent="0.25">
      <c r="A286" s="3020" t="s">
        <v>260</v>
      </c>
      <c r="B286" s="3021"/>
      <c r="C286" s="416">
        <f t="shared" si="188"/>
        <v>0</v>
      </c>
      <c r="D286" s="417">
        <f t="shared" si="194"/>
        <v>0</v>
      </c>
      <c r="E286" s="377">
        <f t="shared" si="194"/>
        <v>0</v>
      </c>
      <c r="F286" s="22">
        <v>0</v>
      </c>
      <c r="G286" s="28">
        <v>0</v>
      </c>
      <c r="H286" s="22">
        <v>0</v>
      </c>
      <c r="I286" s="28">
        <v>0</v>
      </c>
      <c r="J286" s="22">
        <v>0</v>
      </c>
      <c r="K286" s="28">
        <v>0</v>
      </c>
      <c r="L286" s="22">
        <v>0</v>
      </c>
      <c r="M286" s="28">
        <v>0</v>
      </c>
      <c r="N286" s="22">
        <v>0</v>
      </c>
      <c r="O286" s="28">
        <v>0</v>
      </c>
      <c r="P286" s="22">
        <v>0</v>
      </c>
      <c r="Q286" s="28">
        <v>0</v>
      </c>
      <c r="R286" s="22">
        <v>0</v>
      </c>
      <c r="S286" s="28">
        <v>0</v>
      </c>
      <c r="T286" s="22">
        <v>0</v>
      </c>
      <c r="U286" s="28">
        <v>0</v>
      </c>
      <c r="V286" s="22">
        <v>0</v>
      </c>
      <c r="W286" s="28">
        <v>0</v>
      </c>
      <c r="X286" s="22">
        <v>0</v>
      </c>
      <c r="Y286" s="28">
        <v>0</v>
      </c>
      <c r="Z286" s="22">
        <v>0</v>
      </c>
      <c r="AA286" s="28">
        <v>0</v>
      </c>
      <c r="AB286" s="22">
        <v>0</v>
      </c>
      <c r="AC286" s="28">
        <v>0</v>
      </c>
      <c r="AD286" s="22">
        <v>0</v>
      </c>
      <c r="AE286" s="28">
        <v>0</v>
      </c>
      <c r="AF286" s="22">
        <v>0</v>
      </c>
      <c r="AG286" s="28">
        <v>0</v>
      </c>
      <c r="AH286" s="22">
        <v>0</v>
      </c>
      <c r="AI286" s="28">
        <v>0</v>
      </c>
      <c r="AJ286" s="22">
        <v>0</v>
      </c>
      <c r="AK286" s="28">
        <v>0</v>
      </c>
      <c r="AL286" s="22">
        <v>0</v>
      </c>
      <c r="AM286" s="216">
        <v>0</v>
      </c>
      <c r="AN286" s="105">
        <v>0</v>
      </c>
      <c r="AO286" s="47">
        <v>0</v>
      </c>
      <c r="AP286" s="286">
        <v>0</v>
      </c>
      <c r="AQ286" s="23">
        <v>0</v>
      </c>
      <c r="AR286" s="28">
        <v>0</v>
      </c>
      <c r="AS286" s="22">
        <v>0</v>
      </c>
      <c r="AT286" s="28">
        <v>0</v>
      </c>
      <c r="AU286" s="23">
        <v>0</v>
      </c>
      <c r="AV286" s="28">
        <v>0</v>
      </c>
      <c r="AW286" s="23">
        <v>0</v>
      </c>
      <c r="AX286" s="28">
        <v>0</v>
      </c>
      <c r="AY286" s="56" t="str">
        <f t="shared" si="185"/>
        <v/>
      </c>
      <c r="AZ286" s="56"/>
      <c r="BA286" s="56"/>
      <c r="BB286" s="56"/>
      <c r="BC286" s="56"/>
      <c r="BD286" s="56"/>
      <c r="BE286" s="56"/>
      <c r="BF286" s="56"/>
      <c r="BG286" s="56"/>
      <c r="BH286" s="56"/>
      <c r="BI286" s="56"/>
      <c r="BJ286" s="56"/>
      <c r="BK286" s="56"/>
      <c r="BL286" s="56"/>
      <c r="BM286" s="56"/>
      <c r="BN286" s="56"/>
      <c r="BO286" s="56"/>
      <c r="CA286" s="18" t="str">
        <f t="shared" si="186"/>
        <v/>
      </c>
      <c r="CB286" s="18" t="str">
        <f t="shared" si="196"/>
        <v/>
      </c>
      <c r="CC286" s="18" t="str">
        <f t="shared" si="170"/>
        <v/>
      </c>
      <c r="CD286" s="18" t="str">
        <f t="shared" si="190"/>
        <v/>
      </c>
      <c r="CE286" s="18" t="str">
        <f t="shared" si="172"/>
        <v/>
      </c>
      <c r="CF286" s="18" t="str">
        <f t="shared" si="173"/>
        <v/>
      </c>
      <c r="CG286" s="18" t="str">
        <f t="shared" si="174"/>
        <v/>
      </c>
      <c r="CH286" s="18" t="str">
        <f t="shared" si="175"/>
        <v/>
      </c>
      <c r="CI286" s="18" t="str">
        <f t="shared" si="176"/>
        <v/>
      </c>
      <c r="CO286" s="458">
        <f t="shared" si="177"/>
        <v>0</v>
      </c>
      <c r="CP286" s="370">
        <f t="shared" si="197"/>
        <v>0</v>
      </c>
      <c r="CQ286" s="370">
        <f t="shared" si="198"/>
        <v>0</v>
      </c>
      <c r="CR286" s="370">
        <f t="shared" si="191"/>
        <v>0</v>
      </c>
      <c r="CS286" s="370">
        <f t="shared" si="191"/>
        <v>0</v>
      </c>
      <c r="CT286" s="370">
        <f t="shared" si="181"/>
        <v>0</v>
      </c>
      <c r="CU286" s="370">
        <f t="shared" si="182"/>
        <v>0</v>
      </c>
      <c r="CV286" s="370">
        <f t="shared" si="183"/>
        <v>0</v>
      </c>
      <c r="CW286" s="370">
        <f t="shared" si="184"/>
        <v>0</v>
      </c>
    </row>
    <row r="287" spans="1:101" x14ac:dyDescent="0.25">
      <c r="A287" s="3698" t="s">
        <v>261</v>
      </c>
      <c r="B287" s="1408" t="s">
        <v>262</v>
      </c>
      <c r="C287" s="378">
        <f t="shared" si="188"/>
        <v>1</v>
      </c>
      <c r="D287" s="379">
        <f t="shared" si="194"/>
        <v>0</v>
      </c>
      <c r="E287" s="380">
        <f t="shared" si="194"/>
        <v>1</v>
      </c>
      <c r="F287" s="49">
        <v>0</v>
      </c>
      <c r="G287" s="52">
        <v>0</v>
      </c>
      <c r="H287" s="49">
        <v>0</v>
      </c>
      <c r="I287" s="52">
        <v>1</v>
      </c>
      <c r="J287" s="49">
        <v>0</v>
      </c>
      <c r="K287" s="52">
        <v>0</v>
      </c>
      <c r="L287" s="49">
        <v>0</v>
      </c>
      <c r="M287" s="52">
        <v>0</v>
      </c>
      <c r="N287" s="49">
        <v>0</v>
      </c>
      <c r="O287" s="52">
        <v>0</v>
      </c>
      <c r="P287" s="49">
        <v>0</v>
      </c>
      <c r="Q287" s="52">
        <v>0</v>
      </c>
      <c r="R287" s="49">
        <v>0</v>
      </c>
      <c r="S287" s="52">
        <v>0</v>
      </c>
      <c r="T287" s="49">
        <v>0</v>
      </c>
      <c r="U287" s="52">
        <v>0</v>
      </c>
      <c r="V287" s="49">
        <v>0</v>
      </c>
      <c r="W287" s="52">
        <v>0</v>
      </c>
      <c r="X287" s="49">
        <v>0</v>
      </c>
      <c r="Y287" s="52">
        <v>0</v>
      </c>
      <c r="Z287" s="49">
        <v>0</v>
      </c>
      <c r="AA287" s="52">
        <v>0</v>
      </c>
      <c r="AB287" s="49">
        <v>0</v>
      </c>
      <c r="AC287" s="52">
        <v>0</v>
      </c>
      <c r="AD287" s="49">
        <v>0</v>
      </c>
      <c r="AE287" s="52">
        <v>0</v>
      </c>
      <c r="AF287" s="49">
        <v>0</v>
      </c>
      <c r="AG287" s="52">
        <v>0</v>
      </c>
      <c r="AH287" s="49">
        <v>0</v>
      </c>
      <c r="AI287" s="52">
        <v>0</v>
      </c>
      <c r="AJ287" s="49">
        <v>0</v>
      </c>
      <c r="AK287" s="52">
        <v>0</v>
      </c>
      <c r="AL287" s="49">
        <v>0</v>
      </c>
      <c r="AM287" s="323">
        <v>0</v>
      </c>
      <c r="AN287" s="105">
        <v>0</v>
      </c>
      <c r="AO287" s="47">
        <v>0</v>
      </c>
      <c r="AP287" s="286">
        <v>0</v>
      </c>
      <c r="AQ287" s="51">
        <v>0</v>
      </c>
      <c r="AR287" s="52">
        <v>0</v>
      </c>
      <c r="AS287" s="49">
        <v>0</v>
      </c>
      <c r="AT287" s="52">
        <v>0</v>
      </c>
      <c r="AU287" s="51">
        <v>0</v>
      </c>
      <c r="AV287" s="52">
        <v>0</v>
      </c>
      <c r="AW287" s="51">
        <v>0</v>
      </c>
      <c r="AX287" s="52">
        <v>0</v>
      </c>
      <c r="AY287" s="56" t="str">
        <f t="shared" si="185"/>
        <v/>
      </c>
      <c r="AZ287" s="56"/>
      <c r="BA287" s="56"/>
      <c r="BB287" s="56"/>
      <c r="BC287" s="56"/>
      <c r="BD287" s="56"/>
      <c r="BE287" s="56"/>
      <c r="BF287" s="56"/>
      <c r="BG287" s="56"/>
      <c r="BH287" s="56"/>
      <c r="BI287" s="56"/>
      <c r="BJ287" s="56"/>
      <c r="BK287" s="56"/>
      <c r="BL287" s="56"/>
      <c r="BM287" s="56"/>
      <c r="BN287" s="56"/>
      <c r="BO287" s="56"/>
      <c r="CA287" s="18" t="str">
        <f t="shared" si="186"/>
        <v/>
      </c>
      <c r="CB287" s="18" t="str">
        <f t="shared" si="196"/>
        <v/>
      </c>
      <c r="CC287" s="18" t="str">
        <f t="shared" si="170"/>
        <v/>
      </c>
      <c r="CD287" s="18" t="str">
        <f t="shared" si="190"/>
        <v/>
      </c>
      <c r="CE287" s="18" t="str">
        <f t="shared" si="172"/>
        <v/>
      </c>
      <c r="CF287" s="18" t="str">
        <f t="shared" si="173"/>
        <v/>
      </c>
      <c r="CG287" s="18" t="str">
        <f t="shared" si="174"/>
        <v/>
      </c>
      <c r="CH287" s="18" t="str">
        <f t="shared" si="175"/>
        <v/>
      </c>
      <c r="CI287" s="18" t="str">
        <f t="shared" si="176"/>
        <v/>
      </c>
      <c r="CO287" s="458">
        <f t="shared" si="177"/>
        <v>0</v>
      </c>
      <c r="CP287" s="370">
        <f t="shared" si="197"/>
        <v>0</v>
      </c>
      <c r="CQ287" s="370">
        <f t="shared" si="198"/>
        <v>0</v>
      </c>
      <c r="CR287" s="370">
        <f t="shared" si="191"/>
        <v>0</v>
      </c>
      <c r="CS287" s="370">
        <f t="shared" si="191"/>
        <v>0</v>
      </c>
      <c r="CT287" s="370">
        <f t="shared" si="181"/>
        <v>0</v>
      </c>
      <c r="CU287" s="370">
        <f t="shared" si="182"/>
        <v>0</v>
      </c>
      <c r="CV287" s="370">
        <f t="shared" si="183"/>
        <v>0</v>
      </c>
      <c r="CW287" s="370">
        <f t="shared" si="184"/>
        <v>0</v>
      </c>
    </row>
    <row r="288" spans="1:101" x14ac:dyDescent="0.25">
      <c r="A288" s="3307"/>
      <c r="B288" s="253" t="s">
        <v>263</v>
      </c>
      <c r="C288" s="397">
        <f t="shared" si="188"/>
        <v>0</v>
      </c>
      <c r="D288" s="398">
        <f t="shared" si="194"/>
        <v>0</v>
      </c>
      <c r="E288" s="396">
        <f t="shared" si="194"/>
        <v>0</v>
      </c>
      <c r="F288" s="49">
        <v>0</v>
      </c>
      <c r="G288" s="52">
        <v>0</v>
      </c>
      <c r="H288" s="49">
        <v>0</v>
      </c>
      <c r="I288" s="52">
        <v>0</v>
      </c>
      <c r="J288" s="49">
        <v>0</v>
      </c>
      <c r="K288" s="52">
        <v>0</v>
      </c>
      <c r="L288" s="49">
        <v>0</v>
      </c>
      <c r="M288" s="52">
        <v>0</v>
      </c>
      <c r="N288" s="49">
        <v>0</v>
      </c>
      <c r="O288" s="52">
        <v>0</v>
      </c>
      <c r="P288" s="49">
        <v>0</v>
      </c>
      <c r="Q288" s="52">
        <v>0</v>
      </c>
      <c r="R288" s="49">
        <v>0</v>
      </c>
      <c r="S288" s="52">
        <v>0</v>
      </c>
      <c r="T288" s="49">
        <v>0</v>
      </c>
      <c r="U288" s="52">
        <v>0</v>
      </c>
      <c r="V288" s="49">
        <v>0</v>
      </c>
      <c r="W288" s="52">
        <v>0</v>
      </c>
      <c r="X288" s="49">
        <v>0</v>
      </c>
      <c r="Y288" s="52">
        <v>0</v>
      </c>
      <c r="Z288" s="49">
        <v>0</v>
      </c>
      <c r="AA288" s="52">
        <v>0</v>
      </c>
      <c r="AB288" s="49">
        <v>0</v>
      </c>
      <c r="AC288" s="52">
        <v>0</v>
      </c>
      <c r="AD288" s="49">
        <v>0</v>
      </c>
      <c r="AE288" s="52">
        <v>0</v>
      </c>
      <c r="AF288" s="49">
        <v>0</v>
      </c>
      <c r="AG288" s="52">
        <v>0</v>
      </c>
      <c r="AH288" s="49">
        <v>0</v>
      </c>
      <c r="AI288" s="52">
        <v>0</v>
      </c>
      <c r="AJ288" s="49">
        <v>0</v>
      </c>
      <c r="AK288" s="52">
        <v>0</v>
      </c>
      <c r="AL288" s="49">
        <v>0</v>
      </c>
      <c r="AM288" s="323">
        <v>0</v>
      </c>
      <c r="AN288" s="105">
        <v>0</v>
      </c>
      <c r="AO288" s="47">
        <v>0</v>
      </c>
      <c r="AP288" s="286">
        <v>0</v>
      </c>
      <c r="AQ288" s="51">
        <v>0</v>
      </c>
      <c r="AR288" s="52">
        <v>0</v>
      </c>
      <c r="AS288" s="49">
        <v>0</v>
      </c>
      <c r="AT288" s="52">
        <v>0</v>
      </c>
      <c r="AU288" s="51">
        <v>0</v>
      </c>
      <c r="AV288" s="52">
        <v>0</v>
      </c>
      <c r="AW288" s="51">
        <v>0</v>
      </c>
      <c r="AX288" s="52">
        <v>0</v>
      </c>
      <c r="AY288" s="56" t="str">
        <f t="shared" si="185"/>
        <v/>
      </c>
      <c r="AZ288" s="56"/>
      <c r="BA288" s="56"/>
      <c r="BB288" s="56"/>
      <c r="BC288" s="56"/>
      <c r="BD288" s="56"/>
      <c r="BE288" s="56"/>
      <c r="BF288" s="56"/>
      <c r="BG288" s="56"/>
      <c r="BH288" s="56"/>
      <c r="BI288" s="56"/>
      <c r="BJ288" s="56"/>
      <c r="BK288" s="56"/>
      <c r="BL288" s="56"/>
      <c r="BM288" s="56"/>
      <c r="BN288" s="56"/>
      <c r="BO288" s="56"/>
      <c r="CA288" s="18" t="str">
        <f t="shared" si="186"/>
        <v/>
      </c>
      <c r="CB288" s="18" t="str">
        <f t="shared" si="196"/>
        <v/>
      </c>
      <c r="CC288" s="18" t="str">
        <f t="shared" si="170"/>
        <v/>
      </c>
      <c r="CD288" s="18" t="str">
        <f t="shared" si="190"/>
        <v/>
      </c>
      <c r="CE288" s="18" t="str">
        <f t="shared" si="172"/>
        <v/>
      </c>
      <c r="CF288" s="18" t="str">
        <f t="shared" si="173"/>
        <v/>
      </c>
      <c r="CG288" s="18" t="str">
        <f t="shared" si="174"/>
        <v/>
      </c>
      <c r="CH288" s="18" t="str">
        <f t="shared" si="175"/>
        <v/>
      </c>
      <c r="CI288" s="18" t="str">
        <f t="shared" si="176"/>
        <v/>
      </c>
      <c r="CO288" s="458">
        <f t="shared" si="177"/>
        <v>0</v>
      </c>
      <c r="CP288" s="370">
        <f t="shared" si="197"/>
        <v>0</v>
      </c>
      <c r="CQ288" s="370">
        <f t="shared" si="198"/>
        <v>0</v>
      </c>
      <c r="CR288" s="370">
        <f t="shared" si="191"/>
        <v>0</v>
      </c>
      <c r="CS288" s="370">
        <f t="shared" si="191"/>
        <v>0</v>
      </c>
      <c r="CT288" s="370">
        <f t="shared" si="181"/>
        <v>0</v>
      </c>
      <c r="CU288" s="370">
        <f t="shared" si="182"/>
        <v>0</v>
      </c>
      <c r="CV288" s="370">
        <f t="shared" si="183"/>
        <v>0</v>
      </c>
      <c r="CW288" s="370">
        <f t="shared" si="184"/>
        <v>0</v>
      </c>
    </row>
    <row r="289" spans="1:101" x14ac:dyDescent="0.25">
      <c r="A289" s="3307"/>
      <c r="B289" s="253" t="s">
        <v>264</v>
      </c>
      <c r="C289" s="397">
        <f t="shared" si="188"/>
        <v>0</v>
      </c>
      <c r="D289" s="398">
        <f t="shared" si="194"/>
        <v>0</v>
      </c>
      <c r="E289" s="396">
        <f t="shared" si="194"/>
        <v>0</v>
      </c>
      <c r="F289" s="49">
        <v>0</v>
      </c>
      <c r="G289" s="52">
        <v>0</v>
      </c>
      <c r="H289" s="49">
        <v>0</v>
      </c>
      <c r="I289" s="52">
        <v>0</v>
      </c>
      <c r="J289" s="49">
        <v>0</v>
      </c>
      <c r="K289" s="52">
        <v>0</v>
      </c>
      <c r="L289" s="49">
        <v>0</v>
      </c>
      <c r="M289" s="52">
        <v>0</v>
      </c>
      <c r="N289" s="49">
        <v>0</v>
      </c>
      <c r="O289" s="52">
        <v>0</v>
      </c>
      <c r="P289" s="49">
        <v>0</v>
      </c>
      <c r="Q289" s="52">
        <v>0</v>
      </c>
      <c r="R289" s="49">
        <v>0</v>
      </c>
      <c r="S289" s="52">
        <v>0</v>
      </c>
      <c r="T289" s="49">
        <v>0</v>
      </c>
      <c r="U289" s="52">
        <v>0</v>
      </c>
      <c r="V289" s="49">
        <v>0</v>
      </c>
      <c r="W289" s="52">
        <v>0</v>
      </c>
      <c r="X289" s="49">
        <v>0</v>
      </c>
      <c r="Y289" s="52">
        <v>0</v>
      </c>
      <c r="Z289" s="49">
        <v>0</v>
      </c>
      <c r="AA289" s="52">
        <v>0</v>
      </c>
      <c r="AB289" s="49">
        <v>0</v>
      </c>
      <c r="AC289" s="52">
        <v>0</v>
      </c>
      <c r="AD289" s="49">
        <v>0</v>
      </c>
      <c r="AE289" s="52">
        <v>0</v>
      </c>
      <c r="AF289" s="49">
        <v>0</v>
      </c>
      <c r="AG289" s="52">
        <v>0</v>
      </c>
      <c r="AH289" s="49">
        <v>0</v>
      </c>
      <c r="AI289" s="52">
        <v>0</v>
      </c>
      <c r="AJ289" s="49">
        <v>0</v>
      </c>
      <c r="AK289" s="52">
        <v>0</v>
      </c>
      <c r="AL289" s="49">
        <v>0</v>
      </c>
      <c r="AM289" s="323">
        <v>0</v>
      </c>
      <c r="AN289" s="105">
        <v>0</v>
      </c>
      <c r="AO289" s="47">
        <v>0</v>
      </c>
      <c r="AP289" s="286">
        <v>0</v>
      </c>
      <c r="AQ289" s="51">
        <v>0</v>
      </c>
      <c r="AR289" s="52">
        <v>0</v>
      </c>
      <c r="AS289" s="49">
        <v>0</v>
      </c>
      <c r="AT289" s="52">
        <v>0</v>
      </c>
      <c r="AU289" s="51">
        <v>0</v>
      </c>
      <c r="AV289" s="52">
        <v>0</v>
      </c>
      <c r="AW289" s="51">
        <v>0</v>
      </c>
      <c r="AX289" s="52">
        <v>0</v>
      </c>
      <c r="AY289" s="56" t="str">
        <f t="shared" si="185"/>
        <v/>
      </c>
      <c r="AZ289" s="56"/>
      <c r="BA289" s="56"/>
      <c r="BB289" s="56"/>
      <c r="BC289" s="56"/>
      <c r="BD289" s="56"/>
      <c r="BE289" s="56"/>
      <c r="BF289" s="56"/>
      <c r="BG289" s="56"/>
      <c r="BH289" s="56"/>
      <c r="BI289" s="56"/>
      <c r="BJ289" s="56"/>
      <c r="BK289" s="56"/>
      <c r="BL289" s="56"/>
      <c r="BM289" s="56"/>
      <c r="BN289" s="56"/>
      <c r="BO289" s="56"/>
      <c r="CA289" s="18" t="str">
        <f t="shared" si="186"/>
        <v/>
      </c>
      <c r="CB289" s="18" t="str">
        <f t="shared" si="196"/>
        <v/>
      </c>
      <c r="CC289" s="18" t="str">
        <f t="shared" si="170"/>
        <v/>
      </c>
      <c r="CD289" s="18" t="str">
        <f t="shared" si="190"/>
        <v/>
      </c>
      <c r="CE289" s="18" t="str">
        <f t="shared" si="172"/>
        <v/>
      </c>
      <c r="CF289" s="18" t="str">
        <f t="shared" si="173"/>
        <v/>
      </c>
      <c r="CG289" s="18" t="str">
        <f t="shared" si="174"/>
        <v/>
      </c>
      <c r="CH289" s="18" t="str">
        <f t="shared" si="175"/>
        <v/>
      </c>
      <c r="CI289" s="18" t="str">
        <f t="shared" si="176"/>
        <v/>
      </c>
      <c r="CO289" s="458">
        <f t="shared" si="177"/>
        <v>0</v>
      </c>
      <c r="CP289" s="370">
        <f t="shared" si="197"/>
        <v>0</v>
      </c>
      <c r="CQ289" s="370">
        <f t="shared" si="198"/>
        <v>0</v>
      </c>
      <c r="CR289" s="370">
        <f t="shared" si="191"/>
        <v>0</v>
      </c>
      <c r="CS289" s="370">
        <f t="shared" si="191"/>
        <v>0</v>
      </c>
      <c r="CT289" s="370">
        <f t="shared" si="181"/>
        <v>0</v>
      </c>
      <c r="CU289" s="370">
        <f t="shared" si="182"/>
        <v>0</v>
      </c>
      <c r="CV289" s="370">
        <f t="shared" si="183"/>
        <v>0</v>
      </c>
      <c r="CW289" s="370">
        <f t="shared" si="184"/>
        <v>0</v>
      </c>
    </row>
    <row r="290" spans="1:101" x14ac:dyDescent="0.25">
      <c r="A290" s="3307"/>
      <c r="B290" s="253" t="s">
        <v>265</v>
      </c>
      <c r="C290" s="397">
        <f t="shared" si="188"/>
        <v>0</v>
      </c>
      <c r="D290" s="398">
        <f t="shared" si="194"/>
        <v>0</v>
      </c>
      <c r="E290" s="396">
        <f t="shared" si="194"/>
        <v>0</v>
      </c>
      <c r="F290" s="49">
        <v>0</v>
      </c>
      <c r="G290" s="52">
        <v>0</v>
      </c>
      <c r="H290" s="49">
        <v>0</v>
      </c>
      <c r="I290" s="52">
        <v>0</v>
      </c>
      <c r="J290" s="49">
        <v>0</v>
      </c>
      <c r="K290" s="52">
        <v>0</v>
      </c>
      <c r="L290" s="49">
        <v>0</v>
      </c>
      <c r="M290" s="52">
        <v>0</v>
      </c>
      <c r="N290" s="49">
        <v>0</v>
      </c>
      <c r="O290" s="52">
        <v>0</v>
      </c>
      <c r="P290" s="49">
        <v>0</v>
      </c>
      <c r="Q290" s="52">
        <v>0</v>
      </c>
      <c r="R290" s="49">
        <v>0</v>
      </c>
      <c r="S290" s="52">
        <v>0</v>
      </c>
      <c r="T290" s="49">
        <v>0</v>
      </c>
      <c r="U290" s="52">
        <v>0</v>
      </c>
      <c r="V290" s="49">
        <v>0</v>
      </c>
      <c r="W290" s="52">
        <v>0</v>
      </c>
      <c r="X290" s="49">
        <v>0</v>
      </c>
      <c r="Y290" s="52">
        <v>0</v>
      </c>
      <c r="Z290" s="49">
        <v>0</v>
      </c>
      <c r="AA290" s="52">
        <v>0</v>
      </c>
      <c r="AB290" s="49">
        <v>0</v>
      </c>
      <c r="AC290" s="52">
        <v>0</v>
      </c>
      <c r="AD290" s="49">
        <v>0</v>
      </c>
      <c r="AE290" s="52">
        <v>0</v>
      </c>
      <c r="AF290" s="49">
        <v>0</v>
      </c>
      <c r="AG290" s="52">
        <v>0</v>
      </c>
      <c r="AH290" s="49">
        <v>0</v>
      </c>
      <c r="AI290" s="52">
        <v>0</v>
      </c>
      <c r="AJ290" s="49">
        <v>0</v>
      </c>
      <c r="AK290" s="52">
        <v>0</v>
      </c>
      <c r="AL290" s="49">
        <v>0</v>
      </c>
      <c r="AM290" s="323">
        <v>0</v>
      </c>
      <c r="AN290" s="105">
        <v>0</v>
      </c>
      <c r="AO290" s="47">
        <v>0</v>
      </c>
      <c r="AP290" s="286">
        <v>0</v>
      </c>
      <c r="AQ290" s="51">
        <v>0</v>
      </c>
      <c r="AR290" s="52">
        <v>0</v>
      </c>
      <c r="AS290" s="49">
        <v>0</v>
      </c>
      <c r="AT290" s="52">
        <v>0</v>
      </c>
      <c r="AU290" s="51">
        <v>0</v>
      </c>
      <c r="AV290" s="52">
        <v>0</v>
      </c>
      <c r="AW290" s="51">
        <v>0</v>
      </c>
      <c r="AX290" s="52">
        <v>0</v>
      </c>
      <c r="AY290" s="56" t="str">
        <f t="shared" si="185"/>
        <v/>
      </c>
      <c r="AZ290" s="56"/>
      <c r="BA290" s="56"/>
      <c r="BB290" s="56"/>
      <c r="BC290" s="56"/>
      <c r="BD290" s="56"/>
      <c r="BE290" s="56"/>
      <c r="BF290" s="56"/>
      <c r="BG290" s="56"/>
      <c r="BH290" s="56"/>
      <c r="BI290" s="56"/>
      <c r="BJ290" s="56"/>
      <c r="BK290" s="56"/>
      <c r="BL290" s="56"/>
      <c r="BM290" s="56"/>
      <c r="BN290" s="56"/>
      <c r="BO290" s="56"/>
      <c r="CA290" s="18" t="str">
        <f t="shared" si="186"/>
        <v/>
      </c>
      <c r="CB290" s="18" t="str">
        <f t="shared" si="196"/>
        <v/>
      </c>
      <c r="CC290" s="18" t="str">
        <f t="shared" si="170"/>
        <v/>
      </c>
      <c r="CD290" s="18" t="str">
        <f t="shared" si="190"/>
        <v/>
      </c>
      <c r="CE290" s="18" t="str">
        <f t="shared" si="172"/>
        <v/>
      </c>
      <c r="CF290" s="18" t="str">
        <f t="shared" si="173"/>
        <v/>
      </c>
      <c r="CG290" s="18" t="str">
        <f t="shared" si="174"/>
        <v/>
      </c>
      <c r="CH290" s="18" t="str">
        <f t="shared" si="175"/>
        <v/>
      </c>
      <c r="CI290" s="18" t="str">
        <f t="shared" si="176"/>
        <v/>
      </c>
      <c r="CO290" s="458">
        <f t="shared" si="177"/>
        <v>0</v>
      </c>
      <c r="CP290" s="370">
        <f t="shared" si="197"/>
        <v>0</v>
      </c>
      <c r="CQ290" s="370">
        <f t="shared" si="198"/>
        <v>0</v>
      </c>
      <c r="CR290" s="370">
        <f t="shared" si="191"/>
        <v>0</v>
      </c>
      <c r="CS290" s="370">
        <f t="shared" si="191"/>
        <v>0</v>
      </c>
      <c r="CT290" s="370">
        <f t="shared" si="181"/>
        <v>0</v>
      </c>
      <c r="CU290" s="370">
        <f t="shared" si="182"/>
        <v>0</v>
      </c>
      <c r="CV290" s="370">
        <f t="shared" si="183"/>
        <v>0</v>
      </c>
      <c r="CW290" s="370">
        <f t="shared" si="184"/>
        <v>0</v>
      </c>
    </row>
    <row r="291" spans="1:101" ht="22.5" x14ac:dyDescent="0.25">
      <c r="A291" s="3633"/>
      <c r="B291" s="450" t="s">
        <v>266</v>
      </c>
      <c r="C291" s="416">
        <f t="shared" si="188"/>
        <v>0</v>
      </c>
      <c r="D291" s="417">
        <f t="shared" si="194"/>
        <v>0</v>
      </c>
      <c r="E291" s="377">
        <f t="shared" si="194"/>
        <v>0</v>
      </c>
      <c r="F291" s="30">
        <v>0</v>
      </c>
      <c r="G291" s="37">
        <v>0</v>
      </c>
      <c r="H291" s="30">
        <v>0</v>
      </c>
      <c r="I291" s="37">
        <v>0</v>
      </c>
      <c r="J291" s="30">
        <v>0</v>
      </c>
      <c r="K291" s="37">
        <v>0</v>
      </c>
      <c r="L291" s="30">
        <v>0</v>
      </c>
      <c r="M291" s="37">
        <v>0</v>
      </c>
      <c r="N291" s="30">
        <v>0</v>
      </c>
      <c r="O291" s="37">
        <v>0</v>
      </c>
      <c r="P291" s="30">
        <v>0</v>
      </c>
      <c r="Q291" s="37">
        <v>0</v>
      </c>
      <c r="R291" s="30">
        <v>0</v>
      </c>
      <c r="S291" s="37">
        <v>0</v>
      </c>
      <c r="T291" s="30">
        <v>0</v>
      </c>
      <c r="U291" s="37">
        <v>0</v>
      </c>
      <c r="V291" s="30">
        <v>0</v>
      </c>
      <c r="W291" s="37">
        <v>0</v>
      </c>
      <c r="X291" s="30">
        <v>0</v>
      </c>
      <c r="Y291" s="37">
        <v>0</v>
      </c>
      <c r="Z291" s="30">
        <v>0</v>
      </c>
      <c r="AA291" s="37">
        <v>0</v>
      </c>
      <c r="AB291" s="30">
        <v>0</v>
      </c>
      <c r="AC291" s="37">
        <v>0</v>
      </c>
      <c r="AD291" s="30">
        <v>0</v>
      </c>
      <c r="AE291" s="37">
        <v>0</v>
      </c>
      <c r="AF291" s="30">
        <v>0</v>
      </c>
      <c r="AG291" s="37">
        <v>0</v>
      </c>
      <c r="AH291" s="30">
        <v>0</v>
      </c>
      <c r="AI291" s="37">
        <v>0</v>
      </c>
      <c r="AJ291" s="30">
        <v>0</v>
      </c>
      <c r="AK291" s="37">
        <v>0</v>
      </c>
      <c r="AL291" s="30">
        <v>0</v>
      </c>
      <c r="AM291" s="223">
        <v>0</v>
      </c>
      <c r="AN291" s="35">
        <v>0</v>
      </c>
      <c r="AO291" s="31">
        <v>0</v>
      </c>
      <c r="AP291" s="220">
        <v>0</v>
      </c>
      <c r="AQ291" s="31">
        <v>0</v>
      </c>
      <c r="AR291" s="37">
        <v>0</v>
      </c>
      <c r="AS291" s="30">
        <v>0</v>
      </c>
      <c r="AT291" s="37">
        <v>0</v>
      </c>
      <c r="AU291" s="31">
        <v>0</v>
      </c>
      <c r="AV291" s="37">
        <v>0</v>
      </c>
      <c r="AW291" s="31">
        <v>0</v>
      </c>
      <c r="AX291" s="37">
        <v>0</v>
      </c>
      <c r="AY291" s="56" t="str">
        <f t="shared" si="185"/>
        <v/>
      </c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6"/>
      <c r="BK291" s="56"/>
      <c r="BL291" s="56"/>
      <c r="BM291" s="56"/>
      <c r="BN291" s="56"/>
      <c r="BO291" s="56"/>
      <c r="CA291" s="18" t="str">
        <f t="shared" si="186"/>
        <v/>
      </c>
      <c r="CB291" s="18" t="str">
        <f t="shared" si="196"/>
        <v/>
      </c>
      <c r="CC291" s="18" t="str">
        <f t="shared" si="170"/>
        <v/>
      </c>
      <c r="CD291" s="18" t="str">
        <f t="shared" si="190"/>
        <v/>
      </c>
      <c r="CE291" s="18" t="str">
        <f t="shared" si="172"/>
        <v/>
      </c>
      <c r="CF291" s="18" t="str">
        <f t="shared" si="173"/>
        <v/>
      </c>
      <c r="CG291" s="18" t="str">
        <f t="shared" si="174"/>
        <v/>
      </c>
      <c r="CH291" s="18" t="str">
        <f t="shared" si="175"/>
        <v/>
      </c>
      <c r="CI291" s="18" t="str">
        <f t="shared" si="176"/>
        <v/>
      </c>
      <c r="CO291" s="458">
        <f t="shared" si="177"/>
        <v>0</v>
      </c>
      <c r="CP291" s="370">
        <f t="shared" si="197"/>
        <v>0</v>
      </c>
      <c r="CQ291" s="370">
        <f t="shared" si="198"/>
        <v>0</v>
      </c>
      <c r="CR291" s="370">
        <f t="shared" si="191"/>
        <v>0</v>
      </c>
      <c r="CS291" s="370">
        <f t="shared" si="191"/>
        <v>0</v>
      </c>
      <c r="CT291" s="370">
        <f t="shared" si="181"/>
        <v>0</v>
      </c>
      <c r="CU291" s="370">
        <f t="shared" si="182"/>
        <v>0</v>
      </c>
      <c r="CV291" s="370">
        <f t="shared" si="183"/>
        <v>0</v>
      </c>
      <c r="CW291" s="370">
        <f t="shared" si="184"/>
        <v>0</v>
      </c>
    </row>
    <row r="292" spans="1:101" x14ac:dyDescent="0.25">
      <c r="A292" s="3176" t="s">
        <v>267</v>
      </c>
      <c r="B292" s="3177"/>
      <c r="C292" s="902">
        <f t="shared" si="188"/>
        <v>0</v>
      </c>
      <c r="D292" s="388">
        <f t="shared" si="194"/>
        <v>0</v>
      </c>
      <c r="E292" s="369">
        <f t="shared" si="194"/>
        <v>0</v>
      </c>
      <c r="F292" s="770">
        <v>0</v>
      </c>
      <c r="G292" s="85">
        <v>0</v>
      </c>
      <c r="H292" s="770">
        <v>0</v>
      </c>
      <c r="I292" s="85">
        <v>0</v>
      </c>
      <c r="J292" s="770">
        <v>0</v>
      </c>
      <c r="K292" s="85">
        <v>0</v>
      </c>
      <c r="L292" s="770">
        <v>0</v>
      </c>
      <c r="M292" s="85">
        <v>0</v>
      </c>
      <c r="N292" s="770">
        <v>0</v>
      </c>
      <c r="O292" s="85">
        <v>0</v>
      </c>
      <c r="P292" s="770">
        <v>0</v>
      </c>
      <c r="Q292" s="85">
        <v>0</v>
      </c>
      <c r="R292" s="770">
        <v>0</v>
      </c>
      <c r="S292" s="85">
        <v>0</v>
      </c>
      <c r="T292" s="770">
        <v>0</v>
      </c>
      <c r="U292" s="85">
        <v>0</v>
      </c>
      <c r="V292" s="770">
        <v>0</v>
      </c>
      <c r="W292" s="85">
        <v>0</v>
      </c>
      <c r="X292" s="770">
        <v>0</v>
      </c>
      <c r="Y292" s="85">
        <v>0</v>
      </c>
      <c r="Z292" s="770">
        <v>0</v>
      </c>
      <c r="AA292" s="85">
        <v>0</v>
      </c>
      <c r="AB292" s="770">
        <v>0</v>
      </c>
      <c r="AC292" s="85">
        <v>0</v>
      </c>
      <c r="AD292" s="770">
        <v>0</v>
      </c>
      <c r="AE292" s="85">
        <v>0</v>
      </c>
      <c r="AF292" s="770">
        <v>0</v>
      </c>
      <c r="AG292" s="85">
        <v>0</v>
      </c>
      <c r="AH292" s="770">
        <v>0</v>
      </c>
      <c r="AI292" s="85">
        <v>0</v>
      </c>
      <c r="AJ292" s="770">
        <v>0</v>
      </c>
      <c r="AK292" s="85">
        <v>0</v>
      </c>
      <c r="AL292" s="770">
        <v>0</v>
      </c>
      <c r="AM292" s="353">
        <v>0</v>
      </c>
      <c r="AN292" s="105">
        <v>0</v>
      </c>
      <c r="AO292" s="47">
        <v>0</v>
      </c>
      <c r="AP292" s="286">
        <v>0</v>
      </c>
      <c r="AQ292" s="468">
        <v>0</v>
      </c>
      <c r="AR292" s="85">
        <v>0</v>
      </c>
      <c r="AS292" s="770">
        <v>0</v>
      </c>
      <c r="AT292" s="85">
        <v>0</v>
      </c>
      <c r="AU292" s="468">
        <v>0</v>
      </c>
      <c r="AV292" s="85">
        <v>0</v>
      </c>
      <c r="AW292" s="468">
        <v>0</v>
      </c>
      <c r="AX292" s="85">
        <v>0</v>
      </c>
      <c r="AY292" s="56" t="str">
        <f t="shared" si="185"/>
        <v/>
      </c>
      <c r="AZ292" s="56"/>
      <c r="BA292" s="56"/>
      <c r="BB292" s="56"/>
      <c r="BC292" s="56"/>
      <c r="BD292" s="56"/>
      <c r="BE292" s="56"/>
      <c r="BF292" s="56"/>
      <c r="BG292" s="56"/>
      <c r="BH292" s="56"/>
      <c r="BI292" s="56"/>
      <c r="BJ292" s="56"/>
      <c r="BK292" s="56"/>
      <c r="BL292" s="56"/>
      <c r="BM292" s="56"/>
      <c r="BN292" s="56"/>
      <c r="BO292" s="56"/>
      <c r="CA292" s="18" t="str">
        <f t="shared" si="186"/>
        <v/>
      </c>
      <c r="CB292" s="18" t="str">
        <f t="shared" si="196"/>
        <v/>
      </c>
      <c r="CC292" s="18" t="str">
        <f t="shared" si="170"/>
        <v/>
      </c>
      <c r="CD292" s="18" t="str">
        <f t="shared" si="190"/>
        <v/>
      </c>
      <c r="CE292" s="18" t="str">
        <f t="shared" si="172"/>
        <v/>
      </c>
      <c r="CF292" s="18" t="str">
        <f t="shared" si="173"/>
        <v/>
      </c>
      <c r="CG292" s="18" t="str">
        <f t="shared" si="174"/>
        <v/>
      </c>
      <c r="CH292" s="18" t="str">
        <f t="shared" si="175"/>
        <v/>
      </c>
      <c r="CI292" s="18" t="str">
        <f t="shared" si="176"/>
        <v/>
      </c>
      <c r="CO292" s="458">
        <f t="shared" si="177"/>
        <v>0</v>
      </c>
      <c r="CP292" s="370">
        <f t="shared" si="197"/>
        <v>0</v>
      </c>
      <c r="CQ292" s="370">
        <f t="shared" si="198"/>
        <v>0</v>
      </c>
      <c r="CR292" s="370">
        <f t="shared" si="191"/>
        <v>0</v>
      </c>
      <c r="CS292" s="370">
        <f t="shared" si="191"/>
        <v>0</v>
      </c>
      <c r="CT292" s="370">
        <f t="shared" si="181"/>
        <v>0</v>
      </c>
      <c r="CU292" s="370">
        <f t="shared" si="182"/>
        <v>0</v>
      </c>
      <c r="CV292" s="370">
        <f t="shared" si="183"/>
        <v>0</v>
      </c>
      <c r="CW292" s="370">
        <f t="shared" si="184"/>
        <v>0</v>
      </c>
    </row>
    <row r="293" spans="1:101" x14ac:dyDescent="0.25">
      <c r="A293" s="3016" t="s">
        <v>268</v>
      </c>
      <c r="B293" s="3017"/>
      <c r="C293" s="416">
        <f>SUM(D293+E293)</f>
        <v>2</v>
      </c>
      <c r="D293" s="417">
        <f>SUM(F293+H293+J293+L293+N293+P293+R293+T293+V293+X293+Z293+AB293+AD293+AF293+AH293+AJ293+AL293)</f>
        <v>1</v>
      </c>
      <c r="E293" s="377">
        <f t="shared" ref="E293" si="199">SUM(G293+I293+K293+M293+O293+Q293+S293+U293+W293+Y293+AA293+AC293+AE293+AG293+AI293+AK293+AM293)</f>
        <v>1</v>
      </c>
      <c r="F293" s="30">
        <v>0</v>
      </c>
      <c r="G293" s="37">
        <v>0</v>
      </c>
      <c r="H293" s="30">
        <v>0</v>
      </c>
      <c r="I293" s="37">
        <v>0</v>
      </c>
      <c r="J293" s="30">
        <v>0</v>
      </c>
      <c r="K293" s="37">
        <v>0</v>
      </c>
      <c r="L293" s="30">
        <v>0</v>
      </c>
      <c r="M293" s="37">
        <v>0</v>
      </c>
      <c r="N293" s="30">
        <v>1</v>
      </c>
      <c r="O293" s="37">
        <v>1</v>
      </c>
      <c r="P293" s="30">
        <v>0</v>
      </c>
      <c r="Q293" s="37">
        <v>0</v>
      </c>
      <c r="R293" s="30">
        <v>0</v>
      </c>
      <c r="S293" s="37">
        <v>0</v>
      </c>
      <c r="T293" s="30">
        <v>0</v>
      </c>
      <c r="U293" s="37">
        <v>0</v>
      </c>
      <c r="V293" s="30">
        <v>0</v>
      </c>
      <c r="W293" s="37">
        <v>0</v>
      </c>
      <c r="X293" s="30">
        <v>0</v>
      </c>
      <c r="Y293" s="37">
        <v>0</v>
      </c>
      <c r="Z293" s="30">
        <v>0</v>
      </c>
      <c r="AA293" s="37">
        <v>0</v>
      </c>
      <c r="AB293" s="30">
        <v>0</v>
      </c>
      <c r="AC293" s="37">
        <v>0</v>
      </c>
      <c r="AD293" s="30">
        <v>0</v>
      </c>
      <c r="AE293" s="37">
        <v>0</v>
      </c>
      <c r="AF293" s="30">
        <v>0</v>
      </c>
      <c r="AG293" s="37">
        <v>0</v>
      </c>
      <c r="AH293" s="30">
        <v>0</v>
      </c>
      <c r="AI293" s="37">
        <v>0</v>
      </c>
      <c r="AJ293" s="30">
        <v>0</v>
      </c>
      <c r="AK293" s="37">
        <v>0</v>
      </c>
      <c r="AL293" s="30">
        <v>0</v>
      </c>
      <c r="AM293" s="223">
        <v>0</v>
      </c>
      <c r="AN293" s="95">
        <v>0</v>
      </c>
      <c r="AO293" s="667">
        <v>0</v>
      </c>
      <c r="AP293" s="670">
        <v>0</v>
      </c>
      <c r="AQ293" s="479">
        <v>0</v>
      </c>
      <c r="AR293" s="453">
        <v>0</v>
      </c>
      <c r="AS293" s="30">
        <v>0</v>
      </c>
      <c r="AT293" s="37">
        <v>0</v>
      </c>
      <c r="AU293" s="31">
        <v>0</v>
      </c>
      <c r="AV293" s="37">
        <v>0</v>
      </c>
      <c r="AW293" s="31">
        <v>0</v>
      </c>
      <c r="AX293" s="37">
        <v>0</v>
      </c>
      <c r="AY293" s="56" t="str">
        <f t="shared" si="185"/>
        <v/>
      </c>
      <c r="AZ293" s="56"/>
      <c r="BA293" s="56"/>
      <c r="BB293" s="56"/>
      <c r="BC293" s="56"/>
      <c r="BD293" s="56"/>
      <c r="BE293" s="56"/>
      <c r="BF293" s="56"/>
      <c r="BG293" s="56"/>
      <c r="BH293" s="56"/>
      <c r="BI293" s="56"/>
      <c r="BJ293" s="56"/>
      <c r="BK293" s="56"/>
      <c r="BL293" s="56"/>
      <c r="BM293" s="56"/>
      <c r="BN293" s="56"/>
      <c r="BO293" s="56"/>
      <c r="CA293" s="18" t="str">
        <f t="shared" si="186"/>
        <v/>
      </c>
      <c r="CB293" s="18" t="str">
        <f t="shared" si="196"/>
        <v/>
      </c>
      <c r="CC293" s="18" t="str">
        <f t="shared" si="170"/>
        <v/>
      </c>
      <c r="CD293" s="18" t="str">
        <f t="shared" si="190"/>
        <v/>
      </c>
      <c r="CE293" s="18" t="str">
        <f t="shared" si="172"/>
        <v/>
      </c>
      <c r="CF293" s="18" t="str">
        <f t="shared" si="173"/>
        <v/>
      </c>
      <c r="CG293" s="18" t="str">
        <f t="shared" si="174"/>
        <v/>
      </c>
      <c r="CH293" s="18" t="str">
        <f t="shared" si="175"/>
        <v/>
      </c>
      <c r="CI293" s="18" t="str">
        <f t="shared" si="176"/>
        <v/>
      </c>
      <c r="CO293" s="458">
        <f t="shared" si="177"/>
        <v>0</v>
      </c>
      <c r="CP293" s="370">
        <f t="shared" si="197"/>
        <v>0</v>
      </c>
      <c r="CQ293" s="370">
        <f t="shared" si="198"/>
        <v>0</v>
      </c>
      <c r="CR293" s="370">
        <f t="shared" si="191"/>
        <v>0</v>
      </c>
      <c r="CS293" s="370">
        <f t="shared" si="191"/>
        <v>0</v>
      </c>
      <c r="CT293" s="370">
        <f t="shared" si="181"/>
        <v>0</v>
      </c>
      <c r="CU293" s="370">
        <f t="shared" si="182"/>
        <v>0</v>
      </c>
      <c r="CV293" s="370">
        <f t="shared" si="183"/>
        <v>0</v>
      </c>
      <c r="CW293" s="370">
        <f t="shared" si="184"/>
        <v>0</v>
      </c>
    </row>
    <row r="294" spans="1:101" s="56" customFormat="1" ht="12" x14ac:dyDescent="0.2">
      <c r="A294" s="38" t="s">
        <v>279</v>
      </c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</row>
    <row r="295" spans="1:101" ht="15" customHeight="1" x14ac:dyDescent="0.25">
      <c r="A295" s="3724" t="s">
        <v>280</v>
      </c>
      <c r="B295" s="3726" t="s">
        <v>281</v>
      </c>
      <c r="C295" s="3697" t="s">
        <v>4</v>
      </c>
      <c r="D295" s="3108"/>
      <c r="E295" s="2987"/>
      <c r="F295" s="3728" t="s">
        <v>139</v>
      </c>
      <c r="G295" s="3729"/>
      <c r="H295" s="3729"/>
      <c r="I295" s="3729"/>
      <c r="J295" s="3729"/>
      <c r="K295" s="3729"/>
      <c r="L295" s="3729"/>
      <c r="M295" s="3729"/>
      <c r="N295" s="3729"/>
      <c r="O295" s="3729"/>
      <c r="P295" s="3729"/>
      <c r="Q295" s="3729"/>
      <c r="R295" s="3729"/>
      <c r="S295" s="3729"/>
      <c r="T295" s="3729"/>
      <c r="U295" s="3729"/>
      <c r="V295" s="3729"/>
      <c r="W295" s="3729"/>
      <c r="X295" s="3729"/>
      <c r="Y295" s="3729"/>
      <c r="Z295" s="3729"/>
      <c r="AA295" s="3729"/>
      <c r="AB295" s="3729"/>
      <c r="AC295" s="3729"/>
      <c r="AD295" s="3729"/>
      <c r="AE295" s="3729"/>
      <c r="AF295" s="3729"/>
      <c r="AG295" s="3729"/>
      <c r="AH295" s="3729"/>
      <c r="AI295" s="3729"/>
      <c r="AJ295" s="3729"/>
      <c r="AK295" s="3730"/>
      <c r="AL295" s="3703" t="s">
        <v>12</v>
      </c>
      <c r="AM295" s="3731" t="s">
        <v>13</v>
      </c>
      <c r="AN295" s="3731" t="s">
        <v>207</v>
      </c>
      <c r="AO295" s="2987" t="s">
        <v>272</v>
      </c>
    </row>
    <row r="296" spans="1:101" ht="15" customHeight="1" x14ac:dyDescent="0.25">
      <c r="A296" s="3390"/>
      <c r="B296" s="3392"/>
      <c r="C296" s="3636"/>
      <c r="D296" s="3658"/>
      <c r="E296" s="3630"/>
      <c r="F296" s="3704" t="s">
        <v>203</v>
      </c>
      <c r="G296" s="3704"/>
      <c r="H296" s="3704" t="s">
        <v>204</v>
      </c>
      <c r="I296" s="3704"/>
      <c r="J296" s="3704" t="s">
        <v>16</v>
      </c>
      <c r="K296" s="3704"/>
      <c r="L296" s="3700" t="s">
        <v>17</v>
      </c>
      <c r="M296" s="3701"/>
      <c r="N296" s="3702" t="s">
        <v>18</v>
      </c>
      <c r="O296" s="3702"/>
      <c r="P296" s="3702" t="s">
        <v>19</v>
      </c>
      <c r="Q296" s="3702"/>
      <c r="R296" s="3702" t="s">
        <v>20</v>
      </c>
      <c r="S296" s="3702"/>
      <c r="T296" s="3702" t="s">
        <v>21</v>
      </c>
      <c r="U296" s="3702"/>
      <c r="V296" s="3702" t="s">
        <v>22</v>
      </c>
      <c r="W296" s="3702"/>
      <c r="X296" s="3702" t="s">
        <v>23</v>
      </c>
      <c r="Y296" s="3702"/>
      <c r="Z296" s="3702" t="s">
        <v>61</v>
      </c>
      <c r="AA296" s="3702"/>
      <c r="AB296" s="3702" t="s">
        <v>62</v>
      </c>
      <c r="AC296" s="3702"/>
      <c r="AD296" s="3702" t="s">
        <v>63</v>
      </c>
      <c r="AE296" s="3702"/>
      <c r="AF296" s="3702" t="s">
        <v>148</v>
      </c>
      <c r="AG296" s="3702"/>
      <c r="AH296" s="3702" t="s">
        <v>149</v>
      </c>
      <c r="AI296" s="3702"/>
      <c r="AJ296" s="3702" t="s">
        <v>150</v>
      </c>
      <c r="AK296" s="3732"/>
      <c r="AL296" s="3130"/>
      <c r="AM296" s="3200"/>
      <c r="AN296" s="3200"/>
      <c r="AO296" s="2994"/>
    </row>
    <row r="297" spans="1:101" x14ac:dyDescent="0.25">
      <c r="A297" s="3725"/>
      <c r="B297" s="3727"/>
      <c r="C297" s="1425" t="s">
        <v>120</v>
      </c>
      <c r="D297" s="1426" t="s">
        <v>79</v>
      </c>
      <c r="E297" s="482" t="s">
        <v>121</v>
      </c>
      <c r="F297" s="1427" t="s">
        <v>79</v>
      </c>
      <c r="G297" s="484" t="s">
        <v>121</v>
      </c>
      <c r="H297" s="1427" t="s">
        <v>79</v>
      </c>
      <c r="I297" s="484" t="s">
        <v>121</v>
      </c>
      <c r="J297" s="1427" t="s">
        <v>79</v>
      </c>
      <c r="K297" s="484" t="s">
        <v>121</v>
      </c>
      <c r="L297" s="1427" t="s">
        <v>79</v>
      </c>
      <c r="M297" s="484" t="s">
        <v>121</v>
      </c>
      <c r="N297" s="1427" t="s">
        <v>79</v>
      </c>
      <c r="O297" s="484" t="s">
        <v>121</v>
      </c>
      <c r="P297" s="1427" t="s">
        <v>79</v>
      </c>
      <c r="Q297" s="484" t="s">
        <v>121</v>
      </c>
      <c r="R297" s="1427" t="s">
        <v>79</v>
      </c>
      <c r="S297" s="484" t="s">
        <v>121</v>
      </c>
      <c r="T297" s="1428" t="s">
        <v>79</v>
      </c>
      <c r="U297" s="1428" t="s">
        <v>121</v>
      </c>
      <c r="V297" s="1429" t="s">
        <v>79</v>
      </c>
      <c r="W297" s="484" t="s">
        <v>121</v>
      </c>
      <c r="X297" s="1427" t="s">
        <v>79</v>
      </c>
      <c r="Y297" s="484" t="s">
        <v>121</v>
      </c>
      <c r="Z297" s="1427" t="s">
        <v>79</v>
      </c>
      <c r="AA297" s="484" t="s">
        <v>121</v>
      </c>
      <c r="AB297" s="1427" t="s">
        <v>79</v>
      </c>
      <c r="AC297" s="484" t="s">
        <v>121</v>
      </c>
      <c r="AD297" s="1427" t="s">
        <v>79</v>
      </c>
      <c r="AE297" s="484" t="s">
        <v>121</v>
      </c>
      <c r="AF297" s="1427" t="s">
        <v>79</v>
      </c>
      <c r="AG297" s="484" t="s">
        <v>121</v>
      </c>
      <c r="AH297" s="1427" t="s">
        <v>79</v>
      </c>
      <c r="AI297" s="484" t="s">
        <v>121</v>
      </c>
      <c r="AJ297" s="1427" t="s">
        <v>79</v>
      </c>
      <c r="AK297" s="487" t="s">
        <v>121</v>
      </c>
      <c r="AL297" s="3001"/>
      <c r="AM297" s="2983"/>
      <c r="AN297" s="2983"/>
      <c r="AO297" s="3630"/>
    </row>
    <row r="298" spans="1:101" x14ac:dyDescent="0.25">
      <c r="A298" s="3733" t="s">
        <v>282</v>
      </c>
      <c r="B298" s="1430" t="s">
        <v>92</v>
      </c>
      <c r="C298" s="1431">
        <f>SUM(D298+E298)</f>
        <v>0</v>
      </c>
      <c r="D298" s="1432">
        <f>SUM(F298+H298+J298+L298+N298+P298+R298+T298+V298+X298+Z298+AB298+AD298+AF298+AH298+AJ298)</f>
        <v>0</v>
      </c>
      <c r="E298" s="1358">
        <f>SUM(G298+I298+K298+M298+O298+Q298+S298+U298+W298+Y298+AA298+AC298+AE298+AG298+AI298+AK298)</f>
        <v>0</v>
      </c>
      <c r="F298" s="1359"/>
      <c r="G298" s="1360"/>
      <c r="H298" s="1359"/>
      <c r="I298" s="1360"/>
      <c r="J298" s="1359"/>
      <c r="K298" s="1360"/>
      <c r="L298" s="1359"/>
      <c r="M298" s="1360"/>
      <c r="N298" s="1359"/>
      <c r="O298" s="1360"/>
      <c r="P298" s="1359"/>
      <c r="Q298" s="1360"/>
      <c r="R298" s="1359"/>
      <c r="S298" s="1360"/>
      <c r="T298" s="1359"/>
      <c r="U298" s="1360"/>
      <c r="V298" s="1359"/>
      <c r="W298" s="1360"/>
      <c r="X298" s="1359"/>
      <c r="Y298" s="1360"/>
      <c r="Z298" s="1359"/>
      <c r="AA298" s="1360"/>
      <c r="AB298" s="1359"/>
      <c r="AC298" s="1360"/>
      <c r="AD298" s="1359"/>
      <c r="AE298" s="1360"/>
      <c r="AF298" s="1359"/>
      <c r="AG298" s="1360"/>
      <c r="AH298" s="1359"/>
      <c r="AI298" s="1360"/>
      <c r="AJ298" s="1359"/>
      <c r="AK298" s="1363"/>
      <c r="AL298" s="1362"/>
      <c r="AM298" s="699"/>
      <c r="AN298" s="699"/>
      <c r="AO298" s="1360"/>
      <c r="AP298" t="str">
        <f>CA298&amp;CB298&amp;CC298&amp;CD298</f>
        <v/>
      </c>
      <c r="CA298" s="18" t="str">
        <f>IF(AND(C298&gt;0,AL298="")," * No olvide digitar la variable Pueblos Originarios. Digite Cero si no tiene.",IF(AL298&gt;C298," * La variable Pueblos originarios No puede ser mayor al Total.",""))</f>
        <v/>
      </c>
      <c r="CB298" s="18" t="str">
        <f>IF(AND(C298&gt;0,AM298="")," * No olvide digitar la variable Migrantes. Digite Cero si no tiene.",IF(AM298&gt;C298," * La variable Migrantes No puede ser mayor al Total.",""))</f>
        <v/>
      </c>
      <c r="CC298" s="18" t="str">
        <f>IF(AND(C298&gt;0,AN298="")," * No olvide digitar la variable Niños, Niñas, adolescentes y Jóvenes SENAME. Digite Cero si no tiene.",IF(AN298&gt;C298," * La variable Niños, Niñas, adolescentes y Jóvenes SENAME No puede ser mayor al Total.",""))</f>
        <v/>
      </c>
      <c r="CD298" s="18" t="str">
        <f>IF(AND(C298&gt;0,AO298="")," * No olvide digitar la variable Niños, Niñas, adolescentes y Jóvenes Mejor Niñez. Digite Cero si no tiene.",IF(AO298&gt;C298," * La variable Niños, Niñas, adolescentes y Jóvenes Mejor Niñez No puede ser mayor al Total.",""))</f>
        <v/>
      </c>
      <c r="CO298" s="69">
        <f>IF(AND(C298&gt;0,AL298=""),1,IF(AL298&gt;C298,1,0))</f>
        <v>0</v>
      </c>
      <c r="CP298" s="69">
        <f>IF(AND(C298&gt;0,AM298=""),1,IF(AM298&gt;C298,1,0))</f>
        <v>0</v>
      </c>
      <c r="CQ298" s="69">
        <f>IF(AND(C298&gt;0,AN298=""),1,IF(AN298&gt;C298,1,0))</f>
        <v>0</v>
      </c>
      <c r="CR298" s="69">
        <f>IF(AND(C298&gt;0,AO298=""),1,IF(AO298&gt;C298,1,0))</f>
        <v>0</v>
      </c>
    </row>
    <row r="299" spans="1:101" x14ac:dyDescent="0.25">
      <c r="A299" s="3734"/>
      <c r="B299" s="492" t="s">
        <v>102</v>
      </c>
      <c r="C299" s="493">
        <f>SUM(D299+E299)</f>
        <v>0</v>
      </c>
      <c r="D299" s="494">
        <f t="shared" ref="D299:E301" si="200">SUM(F299+H299+J299+L299+N299+P299+R299+T299+V299+X299+Z299+AB299+AD299+AF299+AH299+AJ299)</f>
        <v>0</v>
      </c>
      <c r="E299" s="358">
        <f>SUM(G299+I299+K299+M299+O299+Q299+S299+U299+W299+Y299+AA299+AC299+AE299+AG299+AI299+AK299)</f>
        <v>0</v>
      </c>
      <c r="F299" s="30"/>
      <c r="G299" s="37"/>
      <c r="H299" s="30"/>
      <c r="I299" s="37"/>
      <c r="J299" s="30"/>
      <c r="K299" s="37"/>
      <c r="L299" s="30"/>
      <c r="M299" s="37"/>
      <c r="N299" s="30"/>
      <c r="O299" s="37"/>
      <c r="P299" s="30"/>
      <c r="Q299" s="37"/>
      <c r="R299" s="30"/>
      <c r="S299" s="37"/>
      <c r="T299" s="30"/>
      <c r="U299" s="37"/>
      <c r="V299" s="30"/>
      <c r="W299" s="37"/>
      <c r="X299" s="30"/>
      <c r="Y299" s="37"/>
      <c r="Z299" s="30"/>
      <c r="AA299" s="37"/>
      <c r="AB299" s="30"/>
      <c r="AC299" s="37"/>
      <c r="AD299" s="30"/>
      <c r="AE299" s="37"/>
      <c r="AF299" s="30"/>
      <c r="AG299" s="37"/>
      <c r="AH299" s="30"/>
      <c r="AI299" s="37"/>
      <c r="AJ299" s="30"/>
      <c r="AK299" s="220"/>
      <c r="AL299" s="35"/>
      <c r="AM299" s="32"/>
      <c r="AN299" s="32"/>
      <c r="AO299" s="37"/>
      <c r="AP299" t="str">
        <f>CA299&amp;CB299&amp;CC299&amp;CD299</f>
        <v/>
      </c>
      <c r="CA299" s="18" t="str">
        <f t="shared" ref="CA299:CA301" si="201">IF(AND(C299&gt;0,AL299="")," * No olvide digitar la variable Pueblos Originarios. Digite Cero si no tiene.",IF(AL299&gt;C299," * La variable Pueblos originarios No puede ser mayor al Total.",""))</f>
        <v/>
      </c>
      <c r="CB299" s="18" t="str">
        <f>IF(AND(C299&gt;0,AM299=""),"  * No olvide digitar la variable Migrantes. Digite Cero si no tiene.",IF(AM299&gt;C299,"  * La variable Migrantes No puede ser mayor al Total.",""))</f>
        <v/>
      </c>
      <c r="CC299" s="18" t="str">
        <f>IF(AND(C299&gt;0,AN299=""),"  * No olvide digitar la variable Niños, Niñas, adolescentes y Jóvenes SENAME. Digite Cero si no tiene.",IF(AN299&gt;C299,"  * La variable Niños, Niñas, adolescentes y Jóvenes SENAME No puede ser mayor al Total.",""))</f>
        <v/>
      </c>
      <c r="CD299" s="18" t="str">
        <f t="shared" ref="CD299:CD301" si="202">IF(AND(C299&gt;0,AO299="")," * No olvide digitar la variable Niños, Niñas, adolescentes y Jóvenes Mejor Niñez. Digite Cero si no tiene.",IF(AO299&gt;C299," * La variable Niños, Niñas, adolescentes y Jóvenes Mejor Niñez No puede ser mayor al Total.",""))</f>
        <v/>
      </c>
      <c r="CO299" s="69">
        <f>IF(AND(C299&gt;0,AL299=""),1,IF(AL299&gt;C299,1,0))</f>
        <v>0</v>
      </c>
      <c r="CP299" s="69">
        <f>IF(AND(C299&gt;0,AM299=""),1,IF(AM299&gt;C299,1,0))</f>
        <v>0</v>
      </c>
      <c r="CQ299" s="69">
        <f>IF(AND(C299&gt;0,AN299=""),1,IF(AN299&gt;C299,1,0))</f>
        <v>0</v>
      </c>
      <c r="CR299" s="69">
        <f>IF(AND(C299&gt;0,AO299=""),1,IF(AO299&gt;C299,1,0))</f>
        <v>0</v>
      </c>
    </row>
    <row r="300" spans="1:101" ht="15" customHeight="1" x14ac:dyDescent="0.25">
      <c r="A300" s="3733" t="s">
        <v>283</v>
      </c>
      <c r="B300" s="1430" t="s">
        <v>92</v>
      </c>
      <c r="C300" s="938">
        <f>SUM(D300+E300)</f>
        <v>0</v>
      </c>
      <c r="D300" s="496">
        <f t="shared" si="200"/>
        <v>0</v>
      </c>
      <c r="E300" s="332">
        <f t="shared" si="200"/>
        <v>0</v>
      </c>
      <c r="F300" s="45"/>
      <c r="G300" s="48"/>
      <c r="H300" s="45"/>
      <c r="I300" s="48"/>
      <c r="J300" s="45"/>
      <c r="K300" s="48"/>
      <c r="L300" s="45"/>
      <c r="M300" s="48"/>
      <c r="N300" s="45"/>
      <c r="O300" s="48"/>
      <c r="P300" s="45"/>
      <c r="Q300" s="48"/>
      <c r="R300" s="45"/>
      <c r="S300" s="48"/>
      <c r="T300" s="45"/>
      <c r="U300" s="48"/>
      <c r="V300" s="45"/>
      <c r="W300" s="48"/>
      <c r="X300" s="45"/>
      <c r="Y300" s="48"/>
      <c r="Z300" s="45"/>
      <c r="AA300" s="48"/>
      <c r="AB300" s="45"/>
      <c r="AC300" s="48"/>
      <c r="AD300" s="45"/>
      <c r="AE300" s="48"/>
      <c r="AF300" s="45"/>
      <c r="AG300" s="48"/>
      <c r="AH300" s="45"/>
      <c r="AI300" s="48"/>
      <c r="AJ300" s="45"/>
      <c r="AK300" s="286"/>
      <c r="AL300" s="105"/>
      <c r="AM300" s="102"/>
      <c r="AN300" s="102"/>
      <c r="AO300" s="48"/>
      <c r="AP300" t="str">
        <f>CA300&amp;CB300&amp;CC300&amp;CD300</f>
        <v/>
      </c>
      <c r="CA300" s="18" t="str">
        <f t="shared" si="201"/>
        <v/>
      </c>
      <c r="CB300" s="18" t="str">
        <f>IF(AND(C300&gt;0,AM300=""),"  * No olvide digitar la variable Migrantes. Digite Cero si no tiene.",IF(AM300&gt;C300,"  * La variable Migrantes No puede ser mayor al Total.",""))</f>
        <v/>
      </c>
      <c r="CC300" s="18" t="str">
        <f>IF(AND(C300&gt;0,AN300=""),"  * No olvide digitar la variable Niños, Niñas, adolescentes y Jóvenes SENAME. Digite Cero si no tiene.",IF(AN300&gt;C300,"  * La variable Niños, Niñas, adolescentes y Jóvenes SENAME No puede ser mayor al Total.",""))</f>
        <v/>
      </c>
      <c r="CD300" s="18" t="str">
        <f t="shared" si="202"/>
        <v/>
      </c>
      <c r="CO300" s="69">
        <f>IF(AND(C300&gt;0,AL300=""),1,IF(AL300&gt;C300,1,0))</f>
        <v>0</v>
      </c>
      <c r="CP300" s="69">
        <f>IF(AND(C300&gt;0,AM300=""),1,IF(AM300&gt;C300,1,0))</f>
        <v>0</v>
      </c>
      <c r="CQ300" s="69">
        <f>IF(AND(C300&gt;0,AN300=""),1,IF(AN300&gt;C300,1,0))</f>
        <v>0</v>
      </c>
      <c r="CR300" s="69">
        <f>IF(AND(C300&gt;0,AO300=""),1,IF(AO300&gt;C300,1,0))</f>
        <v>0</v>
      </c>
    </row>
    <row r="301" spans="1:101" x14ac:dyDescent="0.25">
      <c r="A301" s="3734"/>
      <c r="B301" s="492" t="s">
        <v>102</v>
      </c>
      <c r="C301" s="493">
        <f>SUM(D301+E301)</f>
        <v>0</v>
      </c>
      <c r="D301" s="494">
        <f t="shared" si="200"/>
        <v>0</v>
      </c>
      <c r="E301" s="358">
        <f t="shared" si="200"/>
        <v>0</v>
      </c>
      <c r="F301" s="30"/>
      <c r="G301" s="37"/>
      <c r="H301" s="30"/>
      <c r="I301" s="37"/>
      <c r="J301" s="30"/>
      <c r="K301" s="37"/>
      <c r="L301" s="30"/>
      <c r="M301" s="37"/>
      <c r="N301" s="30"/>
      <c r="O301" s="37"/>
      <c r="P301" s="30"/>
      <c r="Q301" s="37"/>
      <c r="R301" s="30"/>
      <c r="S301" s="37"/>
      <c r="T301" s="30"/>
      <c r="U301" s="37"/>
      <c r="V301" s="30"/>
      <c r="W301" s="37"/>
      <c r="X301" s="30"/>
      <c r="Y301" s="37"/>
      <c r="Z301" s="30"/>
      <c r="AA301" s="37"/>
      <c r="AB301" s="30"/>
      <c r="AC301" s="37"/>
      <c r="AD301" s="30"/>
      <c r="AE301" s="37"/>
      <c r="AF301" s="30"/>
      <c r="AG301" s="37"/>
      <c r="AH301" s="30"/>
      <c r="AI301" s="37"/>
      <c r="AJ301" s="30"/>
      <c r="AK301" s="220"/>
      <c r="AL301" s="35"/>
      <c r="AM301" s="32"/>
      <c r="AN301" s="32"/>
      <c r="AO301" s="37"/>
      <c r="AP301" t="str">
        <f>CA301&amp;CB301&amp;CC301&amp;CD301</f>
        <v/>
      </c>
      <c r="CA301" s="18" t="str">
        <f t="shared" si="201"/>
        <v/>
      </c>
      <c r="CB301" s="18" t="str">
        <f>IF(AND(C301&gt;0,AM301=""),"  * No olvide digitar la variable Migrantes. Digite Cero si no tiene.",IF(AM301&gt;C301,"  * La variable Migrantes No puede ser mayor al Total.",""))</f>
        <v/>
      </c>
      <c r="CC301" s="18" t="str">
        <f>IF(AND(C301&gt;0,AN301=""),"  * No olvide digitar la variable Niños, Niñas, adolescentes y Jóvenes SENAME. Digite Cero si no tiene.",IF(AN301&gt;C301,"  * La variable Niños, Niñas, adolescentes y Jóvenes SENAME No puede ser mayor al Total.",""))</f>
        <v/>
      </c>
      <c r="CD301" s="18" t="str">
        <f t="shared" si="202"/>
        <v/>
      </c>
      <c r="CO301" s="69">
        <f>IF(AND(C301&gt;0,AL301=""),1,IF(AL301&gt;C301,1,0))</f>
        <v>0</v>
      </c>
      <c r="CP301" s="69">
        <f>IF(AND(C301&gt;0,AM301=""),1,IF(AM301&gt;C301,1,0))</f>
        <v>0</v>
      </c>
      <c r="CQ301" s="69">
        <f>IF(AND(C301&gt;0,AN301=""),1,IF(AN301&gt;C301,1,0))</f>
        <v>0</v>
      </c>
      <c r="CR301" s="69">
        <f>IF(AND(C301&gt;0,AO301=""),1,IF(AO301&gt;C301,1,0))</f>
        <v>0</v>
      </c>
    </row>
    <row r="302" spans="1:101" s="56" customFormat="1" ht="12" x14ac:dyDescent="0.2">
      <c r="A302" s="38" t="s">
        <v>284</v>
      </c>
      <c r="B302" s="657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  <c r="AS302" s="55"/>
      <c r="AT302" s="55"/>
      <c r="AU302" s="55"/>
      <c r="AV302" s="1352"/>
    </row>
    <row r="303" spans="1:101" ht="15" customHeight="1" x14ac:dyDescent="0.25">
      <c r="A303" s="3697" t="s">
        <v>285</v>
      </c>
      <c r="B303" s="2987"/>
      <c r="C303" s="3704" t="s">
        <v>286</v>
      </c>
      <c r="D303" s="3704"/>
      <c r="E303" s="3704"/>
      <c r="F303" s="3700" t="s">
        <v>139</v>
      </c>
      <c r="G303" s="3735"/>
      <c r="H303" s="3735"/>
      <c r="I303" s="3735"/>
      <c r="J303" s="3735"/>
      <c r="K303" s="3735"/>
      <c r="L303" s="3735"/>
      <c r="M303" s="3735"/>
      <c r="N303" s="3735"/>
      <c r="O303" s="3735"/>
      <c r="P303" s="3735"/>
      <c r="Q303" s="3735"/>
      <c r="R303" s="3735"/>
      <c r="S303" s="3735"/>
      <c r="T303" s="3735"/>
      <c r="U303" s="3735"/>
      <c r="V303" s="3735"/>
      <c r="W303" s="3735"/>
      <c r="X303" s="3735"/>
      <c r="Y303" s="3735"/>
      <c r="Z303" s="3735"/>
      <c r="AA303" s="3735"/>
      <c r="AB303" s="3735"/>
      <c r="AC303" s="3735"/>
      <c r="AD303" s="3735"/>
      <c r="AE303" s="3735"/>
      <c r="AF303" s="3735"/>
      <c r="AG303" s="3735"/>
      <c r="AH303" s="3735"/>
      <c r="AI303" s="3735"/>
      <c r="AJ303" s="3735"/>
      <c r="AK303" s="3735"/>
      <c r="AL303" s="3735"/>
      <c r="AM303" s="3736"/>
      <c r="AN303" s="3705" t="s">
        <v>271</v>
      </c>
      <c r="AO303" s="3705"/>
      <c r="AP303" s="3706"/>
      <c r="AQ303" s="3697" t="s">
        <v>209</v>
      </c>
      <c r="AR303" s="2987"/>
      <c r="AS303" s="3718" t="s">
        <v>12</v>
      </c>
      <c r="AT303" s="3731" t="s">
        <v>13</v>
      </c>
      <c r="AU303" s="3731" t="s">
        <v>287</v>
      </c>
      <c r="AV303" s="2987" t="s">
        <v>272</v>
      </c>
    </row>
    <row r="304" spans="1:101" ht="15" customHeight="1" x14ac:dyDescent="0.25">
      <c r="A304" s="3124"/>
      <c r="B304" s="2994"/>
      <c r="C304" s="3704"/>
      <c r="D304" s="3704"/>
      <c r="E304" s="3704"/>
      <c r="F304" s="3704" t="s">
        <v>202</v>
      </c>
      <c r="G304" s="3704"/>
      <c r="H304" s="3704" t="s">
        <v>203</v>
      </c>
      <c r="I304" s="3704"/>
      <c r="J304" s="3704" t="s">
        <v>204</v>
      </c>
      <c r="K304" s="3704"/>
      <c r="L304" s="3704" t="s">
        <v>16</v>
      </c>
      <c r="M304" s="3704"/>
      <c r="N304" s="3700" t="s">
        <v>17</v>
      </c>
      <c r="O304" s="3701"/>
      <c r="P304" s="3702" t="s">
        <v>18</v>
      </c>
      <c r="Q304" s="3702"/>
      <c r="R304" s="3702" t="s">
        <v>19</v>
      </c>
      <c r="S304" s="3702"/>
      <c r="T304" s="3702" t="s">
        <v>20</v>
      </c>
      <c r="U304" s="3702"/>
      <c r="V304" s="3702" t="s">
        <v>21</v>
      </c>
      <c r="W304" s="3702"/>
      <c r="X304" s="3702" t="s">
        <v>22</v>
      </c>
      <c r="Y304" s="3702"/>
      <c r="Z304" s="3702" t="s">
        <v>23</v>
      </c>
      <c r="AA304" s="3702"/>
      <c r="AB304" s="3702" t="s">
        <v>61</v>
      </c>
      <c r="AC304" s="3702"/>
      <c r="AD304" s="3702" t="s">
        <v>62</v>
      </c>
      <c r="AE304" s="3702"/>
      <c r="AF304" s="3702" t="s">
        <v>63</v>
      </c>
      <c r="AG304" s="3702"/>
      <c r="AH304" s="3702" t="s">
        <v>148</v>
      </c>
      <c r="AI304" s="3702"/>
      <c r="AJ304" s="3702" t="s">
        <v>149</v>
      </c>
      <c r="AK304" s="3702"/>
      <c r="AL304" s="3702" t="s">
        <v>150</v>
      </c>
      <c r="AM304" s="3732"/>
      <c r="AN304" s="3004" t="s">
        <v>288</v>
      </c>
      <c r="AO304" s="3004" t="s">
        <v>289</v>
      </c>
      <c r="AP304" s="2987" t="s">
        <v>290</v>
      </c>
      <c r="AQ304" s="3636"/>
      <c r="AR304" s="3630"/>
      <c r="AS304" s="3401"/>
      <c r="AT304" s="3200"/>
      <c r="AU304" s="3200"/>
      <c r="AV304" s="2994"/>
    </row>
    <row r="305" spans="1:99" x14ac:dyDescent="0.25">
      <c r="A305" s="3636"/>
      <c r="B305" s="3630"/>
      <c r="C305" s="1371" t="s">
        <v>120</v>
      </c>
      <c r="D305" s="1372" t="s">
        <v>79</v>
      </c>
      <c r="E305" s="1433" t="s">
        <v>121</v>
      </c>
      <c r="F305" s="1371" t="s">
        <v>291</v>
      </c>
      <c r="G305" s="1434" t="s">
        <v>121</v>
      </c>
      <c r="H305" s="1371" t="s">
        <v>291</v>
      </c>
      <c r="I305" s="1434" t="s">
        <v>121</v>
      </c>
      <c r="J305" s="1371" t="s">
        <v>291</v>
      </c>
      <c r="K305" s="1434" t="s">
        <v>121</v>
      </c>
      <c r="L305" s="1371" t="s">
        <v>291</v>
      </c>
      <c r="M305" s="1434" t="s">
        <v>121</v>
      </c>
      <c r="N305" s="1371" t="s">
        <v>291</v>
      </c>
      <c r="O305" s="1434" t="s">
        <v>121</v>
      </c>
      <c r="P305" s="1371" t="s">
        <v>291</v>
      </c>
      <c r="Q305" s="1434" t="s">
        <v>121</v>
      </c>
      <c r="R305" s="1371" t="s">
        <v>291</v>
      </c>
      <c r="S305" s="1434" t="s">
        <v>121</v>
      </c>
      <c r="T305" s="1371" t="s">
        <v>291</v>
      </c>
      <c r="U305" s="1434" t="s">
        <v>121</v>
      </c>
      <c r="V305" s="1371" t="s">
        <v>291</v>
      </c>
      <c r="W305" s="1434" t="s">
        <v>121</v>
      </c>
      <c r="X305" s="1371" t="s">
        <v>291</v>
      </c>
      <c r="Y305" s="1434" t="s">
        <v>121</v>
      </c>
      <c r="Z305" s="1371" t="s">
        <v>291</v>
      </c>
      <c r="AA305" s="1434" t="s">
        <v>121</v>
      </c>
      <c r="AB305" s="1371" t="s">
        <v>291</v>
      </c>
      <c r="AC305" s="1434" t="s">
        <v>121</v>
      </c>
      <c r="AD305" s="1371" t="s">
        <v>291</v>
      </c>
      <c r="AE305" s="1434" t="s">
        <v>121</v>
      </c>
      <c r="AF305" s="1371" t="s">
        <v>291</v>
      </c>
      <c r="AG305" s="1434" t="s">
        <v>121</v>
      </c>
      <c r="AH305" s="1371" t="s">
        <v>291</v>
      </c>
      <c r="AI305" s="1434" t="s">
        <v>121</v>
      </c>
      <c r="AJ305" s="1371" t="s">
        <v>291</v>
      </c>
      <c r="AK305" s="1434" t="s">
        <v>121</v>
      </c>
      <c r="AL305" s="1371" t="s">
        <v>291</v>
      </c>
      <c r="AM305" s="1374" t="s">
        <v>121</v>
      </c>
      <c r="AN305" s="3737"/>
      <c r="AO305" s="3737"/>
      <c r="AP305" s="3630"/>
      <c r="AQ305" s="1371" t="s">
        <v>212</v>
      </c>
      <c r="AR305" s="1021" t="s">
        <v>213</v>
      </c>
      <c r="AS305" s="3019"/>
      <c r="AT305" s="2983"/>
      <c r="AU305" s="2983"/>
      <c r="AV305" s="3630"/>
    </row>
    <row r="306" spans="1:99" s="56" customFormat="1" ht="12" x14ac:dyDescent="0.2">
      <c r="A306" s="3707" t="s">
        <v>292</v>
      </c>
      <c r="B306" s="3706"/>
      <c r="C306" s="1381">
        <f>SUM(D306+E306)</f>
        <v>21</v>
      </c>
      <c r="D306" s="1382">
        <f>SUM(F306+H306+J306+L306+N306+P306+R306+T306+V306+X306+Z306+AB306+AD306+AF306+AH306+AJ306+AL306)</f>
        <v>4</v>
      </c>
      <c r="E306" s="1395">
        <f>SUM(G306+I306+K306+M306+O306+Q306+S306+U306+W306+Y306+AA306+AC306+AE306+AG306+AI306+AK306+AM306)</f>
        <v>17</v>
      </c>
      <c r="F306" s="1381">
        <f>SUM(F316:F324)</f>
        <v>0</v>
      </c>
      <c r="G306" s="1435">
        <f>SUM(G316:G324)</f>
        <v>0</v>
      </c>
      <c r="H306" s="1381">
        <f>SUM(H316:H324)</f>
        <v>0</v>
      </c>
      <c r="I306" s="1435">
        <f>SUM(I316:I324)</f>
        <v>0</v>
      </c>
      <c r="J306" s="1381">
        <f>SUM(J316:J324)</f>
        <v>0</v>
      </c>
      <c r="K306" s="1435">
        <f>SUM(K307:K324)</f>
        <v>0</v>
      </c>
      <c r="L306" s="1381">
        <f>SUM(L316:L324)</f>
        <v>1</v>
      </c>
      <c r="M306" s="1435">
        <f>SUM(M307:M324)</f>
        <v>0</v>
      </c>
      <c r="N306" s="1381">
        <f>SUM(N316:N324)</f>
        <v>0</v>
      </c>
      <c r="O306" s="1435">
        <f>SUM(O307:O324)</f>
        <v>3</v>
      </c>
      <c r="P306" s="1381">
        <f>SUM(P316:P324)</f>
        <v>1</v>
      </c>
      <c r="Q306" s="1435">
        <f>SUM(Q307:Q324)</f>
        <v>4</v>
      </c>
      <c r="R306" s="1381">
        <f>SUM(R316:R324)</f>
        <v>1</v>
      </c>
      <c r="S306" s="1435">
        <f>SUM(S307:S324)</f>
        <v>2</v>
      </c>
      <c r="T306" s="1381">
        <f>SUM(T316:T324)</f>
        <v>0</v>
      </c>
      <c r="U306" s="1435">
        <f>SUM(U307:U324)</f>
        <v>2</v>
      </c>
      <c r="V306" s="1381">
        <f>SUM(V316:V324)</f>
        <v>0</v>
      </c>
      <c r="W306" s="1435">
        <f>SUM(W307:W324)</f>
        <v>2</v>
      </c>
      <c r="X306" s="1381">
        <f>SUM(X316:X324)</f>
        <v>0</v>
      </c>
      <c r="Y306" s="1435">
        <f>SUM(Y307:Y324)</f>
        <v>1</v>
      </c>
      <c r="Z306" s="1381">
        <f>SUM(Z316:Z324)</f>
        <v>0</v>
      </c>
      <c r="AA306" s="1435">
        <f>SUM(AA307:AA324)</f>
        <v>2</v>
      </c>
      <c r="AB306" s="1381">
        <f t="shared" ref="AB306:AM306" si="203">SUM(AB316:AB324)</f>
        <v>0</v>
      </c>
      <c r="AC306" s="1435">
        <f>SUM(AC307:AC324)</f>
        <v>1</v>
      </c>
      <c r="AD306" s="1381">
        <f t="shared" si="203"/>
        <v>1</v>
      </c>
      <c r="AE306" s="1435">
        <f t="shared" si="203"/>
        <v>0</v>
      </c>
      <c r="AF306" s="1381">
        <f t="shared" si="203"/>
        <v>0</v>
      </c>
      <c r="AG306" s="1435">
        <f t="shared" si="203"/>
        <v>0</v>
      </c>
      <c r="AH306" s="1381">
        <f t="shared" si="203"/>
        <v>0</v>
      </c>
      <c r="AI306" s="1435">
        <f t="shared" si="203"/>
        <v>0</v>
      </c>
      <c r="AJ306" s="1381">
        <f t="shared" si="203"/>
        <v>0</v>
      </c>
      <c r="AK306" s="1435">
        <f t="shared" si="203"/>
        <v>0</v>
      </c>
      <c r="AL306" s="1381">
        <f>SUM(AL316:AL324)</f>
        <v>0</v>
      </c>
      <c r="AM306" s="1436">
        <f t="shared" si="203"/>
        <v>0</v>
      </c>
      <c r="AN306" s="1421">
        <f t="shared" ref="AN306:AU306" si="204">SUM(AN307:AN324)</f>
        <v>4</v>
      </c>
      <c r="AO306" s="1421">
        <f t="shared" si="204"/>
        <v>4</v>
      </c>
      <c r="AP306" s="1437">
        <f t="shared" si="204"/>
        <v>0</v>
      </c>
      <c r="AQ306" s="1381">
        <f t="shared" si="204"/>
        <v>0</v>
      </c>
      <c r="AR306" s="1437">
        <f t="shared" si="204"/>
        <v>0</v>
      </c>
      <c r="AS306" s="1381">
        <f t="shared" si="204"/>
        <v>0</v>
      </c>
      <c r="AT306" s="1382">
        <f t="shared" si="204"/>
        <v>0</v>
      </c>
      <c r="AU306" s="1382">
        <f t="shared" si="204"/>
        <v>0</v>
      </c>
      <c r="AV306" s="1395">
        <f>SUM(AV307:AV324)</f>
        <v>0</v>
      </c>
    </row>
    <row r="307" spans="1:99" x14ac:dyDescent="0.25">
      <c r="A307" s="3205" t="s">
        <v>205</v>
      </c>
      <c r="B307" s="101" t="s">
        <v>293</v>
      </c>
      <c r="C307" s="249">
        <f>SUM(E307)</f>
        <v>0</v>
      </c>
      <c r="D307" s="502"/>
      <c r="E307" s="380">
        <f t="shared" ref="E307:E315" si="205">SUM(K307+M307+O307+Q307+S307+U307+W307+Y307+AA307+AC307)</f>
        <v>0</v>
      </c>
      <c r="F307" s="503"/>
      <c r="G307" s="422"/>
      <c r="H307" s="422"/>
      <c r="I307" s="422"/>
      <c r="J307" s="475"/>
      <c r="K307" s="48"/>
      <c r="L307" s="764"/>
      <c r="M307" s="48"/>
      <c r="N307" s="764"/>
      <c r="O307" s="48"/>
      <c r="P307" s="764"/>
      <c r="Q307" s="48"/>
      <c r="R307" s="764"/>
      <c r="S307" s="48"/>
      <c r="T307" s="764"/>
      <c r="U307" s="48"/>
      <c r="V307" s="764"/>
      <c r="W307" s="48"/>
      <c r="X307" s="764"/>
      <c r="Y307" s="48"/>
      <c r="Z307" s="764"/>
      <c r="AA307" s="48"/>
      <c r="AB307" s="764"/>
      <c r="AC307" s="48"/>
      <c r="AD307" s="503"/>
      <c r="AE307" s="422"/>
      <c r="AF307" s="422"/>
      <c r="AG307" s="422"/>
      <c r="AH307" s="422"/>
      <c r="AI307" s="422"/>
      <c r="AJ307" s="422"/>
      <c r="AK307" s="422"/>
      <c r="AL307" s="422"/>
      <c r="AM307" s="423"/>
      <c r="AN307" s="47"/>
      <c r="AO307" s="47"/>
      <c r="AP307" s="48"/>
      <c r="AQ307" s="45"/>
      <c r="AR307" s="422"/>
      <c r="AS307" s="45"/>
      <c r="AT307" s="102"/>
      <c r="AU307" s="102"/>
      <c r="AV307" s="48"/>
      <c r="AW307" t="str">
        <f t="shared" ref="AW307:AW324" si="206">CA307&amp;CB307&amp;CC307&amp;CD307&amp;CE307&amp;CF307&amp;CG307</f>
        <v/>
      </c>
      <c r="CA307" s="18" t="str">
        <f>IF((AO307+AP307)&gt;AN307," * Los Egresos Por Alta + Egresos Por Abandono no pueden ser mayor que el Total de Egresos.","")</f>
        <v/>
      </c>
      <c r="CB307" s="263" t="str">
        <f>IF(AND(E307&gt;0,OR(AQ307=""))," * No olvide digitar la variable Trans (Masculino). Digite Cero si no tiene.",IF(AQ307&gt;E307,"  * La variable Trans (Masculino) No puede ser mayor al Total Mujeres.",""))</f>
        <v/>
      </c>
      <c r="CC307" s="504"/>
      <c r="CD307" s="263" t="str">
        <f>IF(AND(C307&gt;0,AS307=""), " * No olvide digitar la variable Pueblos originarios. Digite Cero si no tiene.",IF(AS307&gt;C307,"  * La variable Pueblos originarios No puede ser mayor al Total.",""))</f>
        <v/>
      </c>
      <c r="CE307" s="263" t="str">
        <f>IF(AND(C307&gt;0,AT307=""), " * No olvide digitar la variable Migrantes. Digite Cero si no tiene.",IF(AT307&gt;C307,"  * La variable Migrantes No puede ser mayor al Total.",""))</f>
        <v/>
      </c>
      <c r="CF307" s="263" t="str">
        <f>IF(AND(C307&gt;0,AU307=""), " * No olvide digitar la variable Niños, Niñas, adolescentes y jóvenes SENAME. Digite Cero si no tiene.",IF(AU307&gt;C307,"  * La variable Niños, Niñas, adolescentes y jóvenes SENAME No puede ser mayor al Total.",""))</f>
        <v/>
      </c>
      <c r="CG307" s="263" t="str">
        <f>IF(AND(C307&gt;0,AV307=""), " * No olvide digitar la variable Niños, Niñas, adolescentes y jóvenes Mejor Niñez. Digite Cero si no tiene.",IF(AV307&gt;C307,"  * La variable Niños, Niñas, adolescentes y jóvenes Mejor Niñez No puede ser mayor al Total.",""))</f>
        <v/>
      </c>
      <c r="CO307" s="69">
        <f t="shared" ref="CO307:CO324" si="207">IF((AO307+AP307)&gt;AN307,1,0)</f>
        <v>0</v>
      </c>
      <c r="CP307" s="69">
        <f t="shared" ref="CP307:CP324" si="208">IF(AND(E307&gt;0,OR(AQ307="")),1,IF(AQ307&gt;E307,1,0))</f>
        <v>0</v>
      </c>
      <c r="CQ307" s="505"/>
      <c r="CR307" s="69">
        <f t="shared" ref="CR307:CR324" si="209">IF(AND(C307&gt;0,AS307=""),1,IF(AS307&gt;C307,1,0))</f>
        <v>0</v>
      </c>
      <c r="CS307" s="69">
        <f t="shared" ref="CS307:CS324" si="210">IF(AND(C307&gt;0,AT307=""),1,IF(AT307&gt;C307,1,0))</f>
        <v>0</v>
      </c>
      <c r="CT307" s="69">
        <f t="shared" ref="CT307:CT324" si="211">IF(AND(C307&gt;0,AU307=""),1,IF(AU307&gt;C307,1,0))</f>
        <v>0</v>
      </c>
      <c r="CU307" s="69">
        <f t="shared" ref="CU307:CU324" si="212">IF(AND(C307&gt;0,AV307=""),1,IF(AV307&gt;C307,1,0))</f>
        <v>0</v>
      </c>
    </row>
    <row r="308" spans="1:99" x14ac:dyDescent="0.25">
      <c r="A308" s="3205"/>
      <c r="B308" s="506" t="s">
        <v>294</v>
      </c>
      <c r="C308" s="210">
        <f>SUM(E308)</f>
        <v>0</v>
      </c>
      <c r="D308" s="502"/>
      <c r="E308" s="396">
        <f t="shared" si="205"/>
        <v>0</v>
      </c>
      <c r="F308" s="503"/>
      <c r="G308" s="422"/>
      <c r="H308" s="422"/>
      <c r="I308" s="422"/>
      <c r="J308" s="475"/>
      <c r="K308" s="48"/>
      <c r="L308" s="764"/>
      <c r="M308" s="48"/>
      <c r="N308" s="764"/>
      <c r="O308" s="48"/>
      <c r="P308" s="764"/>
      <c r="Q308" s="48"/>
      <c r="R308" s="764"/>
      <c r="S308" s="48"/>
      <c r="T308" s="764"/>
      <c r="U308" s="48"/>
      <c r="V308" s="764"/>
      <c r="W308" s="48"/>
      <c r="X308" s="764"/>
      <c r="Y308" s="48"/>
      <c r="Z308" s="764"/>
      <c r="AA308" s="48"/>
      <c r="AB308" s="764"/>
      <c r="AC308" s="48"/>
      <c r="AD308" s="503"/>
      <c r="AE308" s="422"/>
      <c r="AF308" s="422"/>
      <c r="AG308" s="422"/>
      <c r="AH308" s="422"/>
      <c r="AI308" s="422"/>
      <c r="AJ308" s="422"/>
      <c r="AK308" s="422"/>
      <c r="AL308" s="422"/>
      <c r="AM308" s="423"/>
      <c r="AN308" s="47"/>
      <c r="AO308" s="47"/>
      <c r="AP308" s="48"/>
      <c r="AQ308" s="45"/>
      <c r="AR308" s="422"/>
      <c r="AS308" s="45"/>
      <c r="AT308" s="102"/>
      <c r="AU308" s="102"/>
      <c r="AV308" s="48"/>
      <c r="AW308" t="str">
        <f t="shared" si="206"/>
        <v/>
      </c>
      <c r="CA308" s="18" t="str">
        <f t="shared" ref="CA308:CA324" si="213">IF((AO308+AP308)&gt;AN308," * Los Egresos Por Alta + Egresos Por Abandono no pueden ser mayor que el Total de Egresos.","")</f>
        <v/>
      </c>
      <c r="CB308" s="263" t="str">
        <f t="shared" ref="CB308:CB324" si="214">IF(AND(E308&gt;0,OR(AQ308=""))," * No olvide digitar la variable Trans (Masculino). Digite Cero si no tiene.",IF(AQ308&gt;E308,"  * La variable Trans (Masculino) No puede ser mayor al Total Mujeres.",""))</f>
        <v/>
      </c>
      <c r="CC308" s="504"/>
      <c r="CD308" s="263" t="str">
        <f t="shared" ref="CD308:CD324" si="215">IF(AND(C308&gt;0,AS308=""), " * No olvide digitar la variable Pueblos originarios. Digite Cero si no tiene.",IF(AS308&gt;C308,"  * La variable Pueblos originarios No puede ser mayor al Total.",""))</f>
        <v/>
      </c>
      <c r="CE308" s="263" t="str">
        <f t="shared" ref="CE308:CE324" si="216">IF(AND(C308&gt;0,AT308=""), " * No olvide digitar la variable Migrantes. Digite Cero si no tiene.",IF(AT308&gt;C308,"  * La variable Migrantes No puede ser mayor al Total.",""))</f>
        <v/>
      </c>
      <c r="CF308" s="263" t="str">
        <f t="shared" ref="CF308:CF324" si="217">IF(AND(C308&gt;0,AU308=""), " * No olvide digitar la variable Niños, Niñas, adolescentes y jóvenes SENAME. Digite Cero si no tiene.",IF(AU308&gt;C308,"  * La variable Niños, Niñas, adolescentes y jóvenes SENAME No puede ser mayor al Total.",""))</f>
        <v/>
      </c>
      <c r="CG308" s="263" t="str">
        <f t="shared" ref="CG308:CG324" si="218">IF(AND(C308&gt;0,AV308=""), " * No olvide digitar la variable Niños, Niñas, adolescentes y jóvenes Mejor Niñez. Digite Cero si no tiene.",IF(AV308&gt;C308,"  * La variable Niños, Niñas, adolescentes y jóvenes Mejor Niñez No puede ser mayor al Total.",""))</f>
        <v/>
      </c>
      <c r="CO308" s="69">
        <f t="shared" si="207"/>
        <v>0</v>
      </c>
      <c r="CP308" s="69">
        <f t="shared" si="208"/>
        <v>0</v>
      </c>
      <c r="CQ308" s="505"/>
      <c r="CR308" s="69">
        <f t="shared" si="209"/>
        <v>0</v>
      </c>
      <c r="CS308" s="69">
        <f t="shared" si="210"/>
        <v>0</v>
      </c>
      <c r="CT308" s="69">
        <f t="shared" si="211"/>
        <v>0</v>
      </c>
      <c r="CU308" s="69">
        <f t="shared" si="212"/>
        <v>0</v>
      </c>
    </row>
    <row r="309" spans="1:99" x14ac:dyDescent="0.25">
      <c r="A309" s="3205"/>
      <c r="B309" s="507" t="s">
        <v>295</v>
      </c>
      <c r="C309" s="210">
        <f t="shared" ref="C309:C324" si="219">SUM(D309+E309)</f>
        <v>1</v>
      </c>
      <c r="D309" s="502"/>
      <c r="E309" s="396">
        <f t="shared" si="205"/>
        <v>1</v>
      </c>
      <c r="F309" s="503"/>
      <c r="G309" s="422"/>
      <c r="H309" s="422"/>
      <c r="I309" s="422"/>
      <c r="J309" s="475"/>
      <c r="K309" s="28"/>
      <c r="L309" s="764"/>
      <c r="M309" s="28"/>
      <c r="N309" s="764"/>
      <c r="O309" s="28"/>
      <c r="P309" s="764"/>
      <c r="Q309" s="28">
        <v>1</v>
      </c>
      <c r="R309" s="764"/>
      <c r="S309" s="28"/>
      <c r="T309" s="764"/>
      <c r="U309" s="28"/>
      <c r="V309" s="764"/>
      <c r="W309" s="28"/>
      <c r="X309" s="764"/>
      <c r="Y309" s="28"/>
      <c r="Z309" s="764"/>
      <c r="AA309" s="28"/>
      <c r="AB309" s="764"/>
      <c r="AC309" s="28"/>
      <c r="AD309" s="503"/>
      <c r="AE309" s="422"/>
      <c r="AF309" s="422"/>
      <c r="AG309" s="422"/>
      <c r="AH309" s="422"/>
      <c r="AI309" s="422"/>
      <c r="AJ309" s="422"/>
      <c r="AK309" s="422"/>
      <c r="AL309" s="422"/>
      <c r="AM309" s="423"/>
      <c r="AN309" s="23"/>
      <c r="AO309" s="23"/>
      <c r="AP309" s="28"/>
      <c r="AQ309" s="22">
        <v>0</v>
      </c>
      <c r="AR309" s="422"/>
      <c r="AS309" s="22">
        <v>0</v>
      </c>
      <c r="AT309" s="24">
        <v>0</v>
      </c>
      <c r="AU309" s="24">
        <v>0</v>
      </c>
      <c r="AV309" s="28">
        <v>0</v>
      </c>
      <c r="AW309" t="str">
        <f t="shared" si="206"/>
        <v/>
      </c>
      <c r="CA309" s="18" t="str">
        <f t="shared" si="213"/>
        <v/>
      </c>
      <c r="CB309" s="263" t="str">
        <f t="shared" si="214"/>
        <v/>
      </c>
      <c r="CC309" s="504"/>
      <c r="CD309" s="263" t="str">
        <f t="shared" si="215"/>
        <v/>
      </c>
      <c r="CE309" s="263" t="str">
        <f t="shared" si="216"/>
        <v/>
      </c>
      <c r="CF309" s="263" t="str">
        <f t="shared" si="217"/>
        <v/>
      </c>
      <c r="CG309" s="263" t="str">
        <f t="shared" si="218"/>
        <v/>
      </c>
      <c r="CO309" s="69">
        <f t="shared" si="207"/>
        <v>0</v>
      </c>
      <c r="CP309" s="69">
        <f t="shared" si="208"/>
        <v>0</v>
      </c>
      <c r="CQ309" s="505"/>
      <c r="CR309" s="69">
        <f t="shared" si="209"/>
        <v>0</v>
      </c>
      <c r="CS309" s="69">
        <f t="shared" si="210"/>
        <v>0</v>
      </c>
      <c r="CT309" s="69">
        <f t="shared" si="211"/>
        <v>0</v>
      </c>
      <c r="CU309" s="69">
        <f t="shared" si="212"/>
        <v>0</v>
      </c>
    </row>
    <row r="310" spans="1:99" x14ac:dyDescent="0.25">
      <c r="A310" s="3205"/>
      <c r="B310" s="507" t="s">
        <v>296</v>
      </c>
      <c r="C310" s="210">
        <f t="shared" ref="C310:C315" si="220">SUM(E310)</f>
        <v>0</v>
      </c>
      <c r="D310" s="502"/>
      <c r="E310" s="396">
        <f t="shared" si="205"/>
        <v>0</v>
      </c>
      <c r="F310" s="503"/>
      <c r="G310" s="422"/>
      <c r="H310" s="422"/>
      <c r="I310" s="422"/>
      <c r="J310" s="475"/>
      <c r="K310" s="28"/>
      <c r="L310" s="764"/>
      <c r="M310" s="28"/>
      <c r="N310" s="764"/>
      <c r="O310" s="28"/>
      <c r="P310" s="764"/>
      <c r="Q310" s="28"/>
      <c r="R310" s="764"/>
      <c r="S310" s="28"/>
      <c r="T310" s="764"/>
      <c r="U310" s="28"/>
      <c r="V310" s="764"/>
      <c r="W310" s="28"/>
      <c r="X310" s="764"/>
      <c r="Y310" s="28"/>
      <c r="Z310" s="764"/>
      <c r="AA310" s="28"/>
      <c r="AB310" s="764"/>
      <c r="AC310" s="28"/>
      <c r="AD310" s="503"/>
      <c r="AE310" s="422"/>
      <c r="AF310" s="422"/>
      <c r="AG310" s="422"/>
      <c r="AH310" s="422"/>
      <c r="AI310" s="422"/>
      <c r="AJ310" s="422"/>
      <c r="AK310" s="422"/>
      <c r="AL310" s="422"/>
      <c r="AM310" s="423"/>
      <c r="AN310" s="23"/>
      <c r="AO310" s="23"/>
      <c r="AP310" s="28"/>
      <c r="AQ310" s="22"/>
      <c r="AR310" s="422"/>
      <c r="AS310" s="22"/>
      <c r="AT310" s="24"/>
      <c r="AU310" s="24"/>
      <c r="AV310" s="28"/>
      <c r="AW310" t="str">
        <f t="shared" si="206"/>
        <v/>
      </c>
      <c r="CA310" s="18" t="str">
        <f t="shared" si="213"/>
        <v/>
      </c>
      <c r="CB310" s="263" t="str">
        <f t="shared" si="214"/>
        <v/>
      </c>
      <c r="CC310" s="504"/>
      <c r="CD310" s="263" t="str">
        <f t="shared" si="215"/>
        <v/>
      </c>
      <c r="CE310" s="263" t="str">
        <f t="shared" si="216"/>
        <v/>
      </c>
      <c r="CF310" s="263" t="str">
        <f t="shared" si="217"/>
        <v/>
      </c>
      <c r="CG310" s="263" t="str">
        <f t="shared" si="218"/>
        <v/>
      </c>
      <c r="CO310" s="69">
        <f t="shared" si="207"/>
        <v>0</v>
      </c>
      <c r="CP310" s="69">
        <f t="shared" si="208"/>
        <v>0</v>
      </c>
      <c r="CQ310" s="505"/>
      <c r="CR310" s="69">
        <f t="shared" si="209"/>
        <v>0</v>
      </c>
      <c r="CS310" s="69">
        <f t="shared" si="210"/>
        <v>0</v>
      </c>
      <c r="CT310" s="69">
        <f t="shared" si="211"/>
        <v>0</v>
      </c>
      <c r="CU310" s="69">
        <f t="shared" si="212"/>
        <v>0</v>
      </c>
    </row>
    <row r="311" spans="1:99" x14ac:dyDescent="0.25">
      <c r="A311" s="3205"/>
      <c r="B311" s="507" t="s">
        <v>297</v>
      </c>
      <c r="C311" s="210">
        <f t="shared" si="220"/>
        <v>0</v>
      </c>
      <c r="D311" s="502"/>
      <c r="E311" s="396">
        <f t="shared" si="205"/>
        <v>0</v>
      </c>
      <c r="F311" s="503"/>
      <c r="G311" s="422"/>
      <c r="H311" s="422"/>
      <c r="I311" s="422"/>
      <c r="J311" s="475"/>
      <c r="K311" s="28"/>
      <c r="L311" s="764"/>
      <c r="M311" s="28"/>
      <c r="N311" s="764"/>
      <c r="O311" s="28"/>
      <c r="P311" s="764"/>
      <c r="Q311" s="28"/>
      <c r="R311" s="764"/>
      <c r="S311" s="28"/>
      <c r="T311" s="764"/>
      <c r="U311" s="28"/>
      <c r="V311" s="764"/>
      <c r="W311" s="28"/>
      <c r="X311" s="764"/>
      <c r="Y311" s="28"/>
      <c r="Z311" s="764"/>
      <c r="AA311" s="28"/>
      <c r="AB311" s="764"/>
      <c r="AC311" s="28"/>
      <c r="AD311" s="503"/>
      <c r="AE311" s="422"/>
      <c r="AF311" s="422"/>
      <c r="AG311" s="422"/>
      <c r="AH311" s="422"/>
      <c r="AI311" s="422"/>
      <c r="AJ311" s="422"/>
      <c r="AK311" s="422"/>
      <c r="AL311" s="422"/>
      <c r="AM311" s="423"/>
      <c r="AN311" s="23"/>
      <c r="AO311" s="23"/>
      <c r="AP311" s="28"/>
      <c r="AQ311" s="22"/>
      <c r="AR311" s="422"/>
      <c r="AS311" s="22"/>
      <c r="AT311" s="24"/>
      <c r="AU311" s="24"/>
      <c r="AV311" s="28"/>
      <c r="AW311" t="str">
        <f t="shared" si="206"/>
        <v/>
      </c>
      <c r="CA311" s="18" t="str">
        <f t="shared" si="213"/>
        <v/>
      </c>
      <c r="CB311" s="263" t="str">
        <f t="shared" si="214"/>
        <v/>
      </c>
      <c r="CC311" s="504"/>
      <c r="CD311" s="263" t="str">
        <f t="shared" si="215"/>
        <v/>
      </c>
      <c r="CE311" s="263" t="str">
        <f t="shared" si="216"/>
        <v/>
      </c>
      <c r="CF311" s="263" t="str">
        <f t="shared" si="217"/>
        <v/>
      </c>
      <c r="CG311" s="263" t="str">
        <f t="shared" si="218"/>
        <v/>
      </c>
      <c r="CO311" s="69">
        <f t="shared" si="207"/>
        <v>0</v>
      </c>
      <c r="CP311" s="69">
        <f t="shared" si="208"/>
        <v>0</v>
      </c>
      <c r="CQ311" s="505"/>
      <c r="CR311" s="69">
        <f t="shared" si="209"/>
        <v>0</v>
      </c>
      <c r="CS311" s="69">
        <f t="shared" si="210"/>
        <v>0</v>
      </c>
      <c r="CT311" s="69">
        <f t="shared" si="211"/>
        <v>0</v>
      </c>
      <c r="CU311" s="69">
        <f t="shared" si="212"/>
        <v>0</v>
      </c>
    </row>
    <row r="312" spans="1:99" x14ac:dyDescent="0.25">
      <c r="A312" s="3205"/>
      <c r="B312" s="507" t="s">
        <v>298</v>
      </c>
      <c r="C312" s="210">
        <f t="shared" si="220"/>
        <v>0</v>
      </c>
      <c r="D312" s="502"/>
      <c r="E312" s="396">
        <f t="shared" si="205"/>
        <v>0</v>
      </c>
      <c r="F312" s="503"/>
      <c r="G312" s="422"/>
      <c r="H312" s="422"/>
      <c r="I312" s="422"/>
      <c r="J312" s="475"/>
      <c r="K312" s="28"/>
      <c r="L312" s="764"/>
      <c r="M312" s="28"/>
      <c r="N312" s="764"/>
      <c r="O312" s="28"/>
      <c r="P312" s="764"/>
      <c r="Q312" s="28"/>
      <c r="R312" s="764"/>
      <c r="S312" s="28"/>
      <c r="T312" s="764"/>
      <c r="U312" s="28"/>
      <c r="V312" s="764"/>
      <c r="W312" s="28"/>
      <c r="X312" s="764"/>
      <c r="Y312" s="28"/>
      <c r="Z312" s="764"/>
      <c r="AA312" s="28"/>
      <c r="AB312" s="764"/>
      <c r="AC312" s="28"/>
      <c r="AD312" s="503"/>
      <c r="AE312" s="422"/>
      <c r="AF312" s="422"/>
      <c r="AG312" s="422"/>
      <c r="AH312" s="422"/>
      <c r="AI312" s="422"/>
      <c r="AJ312" s="422"/>
      <c r="AK312" s="422"/>
      <c r="AL312" s="422"/>
      <c r="AM312" s="423"/>
      <c r="AN312" s="23"/>
      <c r="AO312" s="23"/>
      <c r="AP312" s="28"/>
      <c r="AQ312" s="22"/>
      <c r="AR312" s="422"/>
      <c r="AS312" s="22"/>
      <c r="AT312" s="24"/>
      <c r="AU312" s="24"/>
      <c r="AV312" s="28"/>
      <c r="AW312" t="str">
        <f t="shared" si="206"/>
        <v/>
      </c>
      <c r="CA312" s="18" t="str">
        <f t="shared" si="213"/>
        <v/>
      </c>
      <c r="CB312" s="263" t="str">
        <f t="shared" si="214"/>
        <v/>
      </c>
      <c r="CC312" s="504"/>
      <c r="CD312" s="263" t="str">
        <f t="shared" si="215"/>
        <v/>
      </c>
      <c r="CE312" s="263" t="str">
        <f t="shared" si="216"/>
        <v/>
      </c>
      <c r="CF312" s="263" t="str">
        <f t="shared" si="217"/>
        <v/>
      </c>
      <c r="CG312" s="263" t="str">
        <f t="shared" si="218"/>
        <v/>
      </c>
      <c r="CO312" s="69">
        <f t="shared" si="207"/>
        <v>0</v>
      </c>
      <c r="CP312" s="69">
        <f t="shared" si="208"/>
        <v>0</v>
      </c>
      <c r="CQ312" s="505"/>
      <c r="CR312" s="69">
        <f t="shared" si="209"/>
        <v>0</v>
      </c>
      <c r="CS312" s="69">
        <f t="shared" si="210"/>
        <v>0</v>
      </c>
      <c r="CT312" s="69">
        <f t="shared" si="211"/>
        <v>0</v>
      </c>
      <c r="CU312" s="69">
        <f t="shared" si="212"/>
        <v>0</v>
      </c>
    </row>
    <row r="313" spans="1:99" x14ac:dyDescent="0.25">
      <c r="A313" s="3205"/>
      <c r="B313" s="507" t="s">
        <v>299</v>
      </c>
      <c r="C313" s="210">
        <f t="shared" si="220"/>
        <v>0</v>
      </c>
      <c r="D313" s="502"/>
      <c r="E313" s="396">
        <f t="shared" si="205"/>
        <v>0</v>
      </c>
      <c r="F313" s="503"/>
      <c r="G313" s="422"/>
      <c r="H313" s="422"/>
      <c r="I313" s="422"/>
      <c r="J313" s="475"/>
      <c r="K313" s="28"/>
      <c r="L313" s="764"/>
      <c r="M313" s="28"/>
      <c r="N313" s="764"/>
      <c r="O313" s="28"/>
      <c r="P313" s="764"/>
      <c r="Q313" s="28"/>
      <c r="R313" s="764"/>
      <c r="S313" s="28"/>
      <c r="T313" s="764"/>
      <c r="U313" s="28"/>
      <c r="V313" s="764"/>
      <c r="W313" s="28"/>
      <c r="X313" s="764"/>
      <c r="Y313" s="28"/>
      <c r="Z313" s="764"/>
      <c r="AA313" s="28"/>
      <c r="AB313" s="764"/>
      <c r="AC313" s="28"/>
      <c r="AD313" s="503"/>
      <c r="AE313" s="422"/>
      <c r="AF313" s="422"/>
      <c r="AG313" s="422"/>
      <c r="AH313" s="422"/>
      <c r="AI313" s="422"/>
      <c r="AJ313" s="422"/>
      <c r="AK313" s="422"/>
      <c r="AL313" s="422"/>
      <c r="AM313" s="423"/>
      <c r="AN313" s="23"/>
      <c r="AO313" s="23"/>
      <c r="AP313" s="28"/>
      <c r="AQ313" s="22"/>
      <c r="AR313" s="422"/>
      <c r="AS313" s="22"/>
      <c r="AT313" s="24"/>
      <c r="AU313" s="24"/>
      <c r="AV313" s="28"/>
      <c r="AW313" t="str">
        <f t="shared" si="206"/>
        <v/>
      </c>
      <c r="CA313" s="18" t="str">
        <f t="shared" si="213"/>
        <v/>
      </c>
      <c r="CB313" s="263" t="str">
        <f t="shared" si="214"/>
        <v/>
      </c>
      <c r="CC313" s="504"/>
      <c r="CD313" s="263" t="str">
        <f t="shared" si="215"/>
        <v/>
      </c>
      <c r="CE313" s="263" t="str">
        <f t="shared" si="216"/>
        <v/>
      </c>
      <c r="CF313" s="263" t="str">
        <f t="shared" si="217"/>
        <v/>
      </c>
      <c r="CG313" s="263" t="str">
        <f t="shared" si="218"/>
        <v/>
      </c>
      <c r="CO313" s="69">
        <f t="shared" si="207"/>
        <v>0</v>
      </c>
      <c r="CP313" s="69">
        <f t="shared" si="208"/>
        <v>0</v>
      </c>
      <c r="CQ313" s="505"/>
      <c r="CR313" s="69">
        <f t="shared" si="209"/>
        <v>0</v>
      </c>
      <c r="CS313" s="69">
        <f t="shared" si="210"/>
        <v>0</v>
      </c>
      <c r="CT313" s="69">
        <f t="shared" si="211"/>
        <v>0</v>
      </c>
      <c r="CU313" s="69">
        <f t="shared" si="212"/>
        <v>0</v>
      </c>
    </row>
    <row r="314" spans="1:99" x14ac:dyDescent="0.25">
      <c r="A314" s="3205"/>
      <c r="B314" s="507" t="s">
        <v>300</v>
      </c>
      <c r="C314" s="210">
        <f t="shared" si="220"/>
        <v>0</v>
      </c>
      <c r="D314" s="502"/>
      <c r="E314" s="396">
        <f t="shared" si="205"/>
        <v>0</v>
      </c>
      <c r="F314" s="503"/>
      <c r="G314" s="422"/>
      <c r="H314" s="422"/>
      <c r="I314" s="422"/>
      <c r="J314" s="475"/>
      <c r="K314" s="28"/>
      <c r="L314" s="764"/>
      <c r="M314" s="28"/>
      <c r="N314" s="764"/>
      <c r="O314" s="28"/>
      <c r="P314" s="764"/>
      <c r="Q314" s="28"/>
      <c r="R314" s="764"/>
      <c r="S314" s="28"/>
      <c r="T314" s="764"/>
      <c r="U314" s="28"/>
      <c r="V314" s="764"/>
      <c r="W314" s="28"/>
      <c r="X314" s="764"/>
      <c r="Y314" s="28"/>
      <c r="Z314" s="764"/>
      <c r="AA314" s="28"/>
      <c r="AB314" s="764"/>
      <c r="AC314" s="28"/>
      <c r="AD314" s="503"/>
      <c r="AE314" s="422"/>
      <c r="AF314" s="422"/>
      <c r="AG314" s="422"/>
      <c r="AH314" s="422"/>
      <c r="AI314" s="422"/>
      <c r="AJ314" s="422"/>
      <c r="AK314" s="422"/>
      <c r="AL314" s="422"/>
      <c r="AM314" s="423"/>
      <c r="AN314" s="23"/>
      <c r="AO314" s="23"/>
      <c r="AP314" s="28"/>
      <c r="AQ314" s="22"/>
      <c r="AR314" s="422"/>
      <c r="AS314" s="22"/>
      <c r="AT314" s="24"/>
      <c r="AU314" s="24"/>
      <c r="AV314" s="28"/>
      <c r="AW314" t="str">
        <f t="shared" si="206"/>
        <v/>
      </c>
      <c r="CA314" s="18" t="str">
        <f t="shared" si="213"/>
        <v/>
      </c>
      <c r="CB314" s="263" t="str">
        <f t="shared" si="214"/>
        <v/>
      </c>
      <c r="CC314" s="504"/>
      <c r="CD314" s="263" t="str">
        <f t="shared" si="215"/>
        <v/>
      </c>
      <c r="CE314" s="263" t="str">
        <f t="shared" si="216"/>
        <v/>
      </c>
      <c r="CF314" s="263" t="str">
        <f t="shared" si="217"/>
        <v/>
      </c>
      <c r="CG314" s="263" t="str">
        <f t="shared" si="218"/>
        <v/>
      </c>
      <c r="CO314" s="69">
        <f t="shared" si="207"/>
        <v>0</v>
      </c>
      <c r="CP314" s="69">
        <f t="shared" si="208"/>
        <v>0</v>
      </c>
      <c r="CQ314" s="505"/>
      <c r="CR314" s="69">
        <f t="shared" si="209"/>
        <v>0</v>
      </c>
      <c r="CS314" s="69">
        <f t="shared" si="210"/>
        <v>0</v>
      </c>
      <c r="CT314" s="69">
        <f t="shared" si="211"/>
        <v>0</v>
      </c>
      <c r="CU314" s="69">
        <f t="shared" si="212"/>
        <v>0</v>
      </c>
    </row>
    <row r="315" spans="1:99" x14ac:dyDescent="0.25">
      <c r="A315" s="3738"/>
      <c r="B315" s="508" t="s">
        <v>301</v>
      </c>
      <c r="C315" s="266">
        <f t="shared" si="220"/>
        <v>0</v>
      </c>
      <c r="D315" s="509"/>
      <c r="E315" s="377">
        <f t="shared" si="205"/>
        <v>0</v>
      </c>
      <c r="F315" s="1407"/>
      <c r="G315" s="690"/>
      <c r="H315" s="690"/>
      <c r="I315" s="690"/>
      <c r="J315" s="694"/>
      <c r="K315" s="37"/>
      <c r="L315" s="224"/>
      <c r="M315" s="37"/>
      <c r="N315" s="224"/>
      <c r="O315" s="37"/>
      <c r="P315" s="224"/>
      <c r="Q315" s="37"/>
      <c r="R315" s="224"/>
      <c r="S315" s="37"/>
      <c r="T315" s="224"/>
      <c r="U315" s="37"/>
      <c r="V315" s="224"/>
      <c r="W315" s="37"/>
      <c r="X315" s="224"/>
      <c r="Y315" s="37"/>
      <c r="Z315" s="224"/>
      <c r="AA315" s="37"/>
      <c r="AB315" s="224"/>
      <c r="AC315" s="37"/>
      <c r="AD315" s="1407"/>
      <c r="AE315" s="690"/>
      <c r="AF315" s="690"/>
      <c r="AG315" s="690"/>
      <c r="AH315" s="690"/>
      <c r="AI315" s="690"/>
      <c r="AJ315" s="690"/>
      <c r="AK315" s="690"/>
      <c r="AL315" s="690"/>
      <c r="AM315" s="691"/>
      <c r="AN315" s="31"/>
      <c r="AO315" s="31"/>
      <c r="AP315" s="37"/>
      <c r="AQ315" s="30"/>
      <c r="AR315" s="690"/>
      <c r="AS315" s="30"/>
      <c r="AT315" s="32"/>
      <c r="AU315" s="32"/>
      <c r="AV315" s="37"/>
      <c r="AW315" t="str">
        <f t="shared" si="206"/>
        <v/>
      </c>
      <c r="CA315" s="18" t="str">
        <f t="shared" si="213"/>
        <v/>
      </c>
      <c r="CB315" s="263" t="str">
        <f t="shared" si="214"/>
        <v/>
      </c>
      <c r="CC315" s="504"/>
      <c r="CD315" s="263" t="str">
        <f t="shared" si="215"/>
        <v/>
      </c>
      <c r="CE315" s="263" t="str">
        <f t="shared" si="216"/>
        <v/>
      </c>
      <c r="CF315" s="263" t="str">
        <f t="shared" si="217"/>
        <v/>
      </c>
      <c r="CG315" s="263" t="str">
        <f t="shared" si="218"/>
        <v/>
      </c>
      <c r="CO315" s="69">
        <f t="shared" si="207"/>
        <v>0</v>
      </c>
      <c r="CP315" s="69">
        <f t="shared" si="208"/>
        <v>0</v>
      </c>
      <c r="CQ315" s="505"/>
      <c r="CR315" s="69">
        <f t="shared" si="209"/>
        <v>0</v>
      </c>
      <c r="CS315" s="69">
        <f t="shared" si="210"/>
        <v>0</v>
      </c>
      <c r="CT315" s="69">
        <f t="shared" si="211"/>
        <v>0</v>
      </c>
      <c r="CU315" s="69">
        <f t="shared" si="212"/>
        <v>0</v>
      </c>
    </row>
    <row r="316" spans="1:99" x14ac:dyDescent="0.25">
      <c r="A316" s="3207" t="s">
        <v>302</v>
      </c>
      <c r="B316" s="1356" t="s">
        <v>293</v>
      </c>
      <c r="C316" s="378">
        <f t="shared" si="219"/>
        <v>3</v>
      </c>
      <c r="D316" s="379">
        <f>SUM(F316+H316+J316+L316+N316+P316+R316+T316+V316+X316+Z316+AB316+AD316+AF316+AH316+AJ316+AL316)</f>
        <v>3</v>
      </c>
      <c r="E316" s="380">
        <f>SUM(G316+I316+K316+M316+O316+Q316+S316+U316+W316+Y316+AA316+AC316+AE316+AG316+AI316+AK316+AM316)</f>
        <v>0</v>
      </c>
      <c r="F316" s="659"/>
      <c r="G316" s="660"/>
      <c r="H316" s="661"/>
      <c r="I316" s="660"/>
      <c r="J316" s="661"/>
      <c r="K316" s="352"/>
      <c r="L316" s="662">
        <v>1</v>
      </c>
      <c r="M316" s="660"/>
      <c r="N316" s="661"/>
      <c r="O316" s="663"/>
      <c r="P316" s="659">
        <v>1</v>
      </c>
      <c r="Q316" s="660"/>
      <c r="R316" s="661"/>
      <c r="S316" s="663"/>
      <c r="T316" s="659"/>
      <c r="U316" s="660"/>
      <c r="V316" s="661"/>
      <c r="W316" s="663"/>
      <c r="X316" s="659"/>
      <c r="Y316" s="660"/>
      <c r="Z316" s="661"/>
      <c r="AA316" s="663"/>
      <c r="AB316" s="659"/>
      <c r="AC316" s="660"/>
      <c r="AD316" s="661">
        <v>1</v>
      </c>
      <c r="AE316" s="663"/>
      <c r="AF316" s="659"/>
      <c r="AG316" s="660"/>
      <c r="AH316" s="661"/>
      <c r="AI316" s="663"/>
      <c r="AJ316" s="659"/>
      <c r="AK316" s="660"/>
      <c r="AL316" s="661"/>
      <c r="AM316" s="664"/>
      <c r="AN316" s="1409">
        <v>1</v>
      </c>
      <c r="AO316" s="47">
        <v>1</v>
      </c>
      <c r="AP316" s="48">
        <v>0</v>
      </c>
      <c r="AQ316" s="45">
        <v>0</v>
      </c>
      <c r="AR316" s="48">
        <v>0</v>
      </c>
      <c r="AS316" s="45">
        <v>0</v>
      </c>
      <c r="AT316" s="102">
        <v>0</v>
      </c>
      <c r="AU316" s="102">
        <v>0</v>
      </c>
      <c r="AV316" s="48">
        <v>0</v>
      </c>
      <c r="AW316" t="str">
        <f t="shared" si="206"/>
        <v/>
      </c>
      <c r="CA316" s="18" t="str">
        <f>IF((AO316+AP316)&gt;AN316," * Los Egresos Por Alta + Egresos Por Abandono no pueden ser mayor que el Total de Egresos.","")</f>
        <v/>
      </c>
      <c r="CB316" s="263" t="str">
        <f t="shared" si="214"/>
        <v/>
      </c>
      <c r="CC316" s="263" t="str">
        <f t="shared" ref="CC316:CC324" si="221">IF(AND(D316&gt;0,OR(AR316=""))," * No olvide digitar la variable Trans (Femenino). Digite Cero si no tiene.",IF(AR316&gt;D316,"  * La variable Trans (Femenino) No puede ser mayor al Total Hombres.",""))</f>
        <v/>
      </c>
      <c r="CD316" s="263" t="str">
        <f t="shared" si="215"/>
        <v/>
      </c>
      <c r="CE316" s="263" t="str">
        <f t="shared" si="216"/>
        <v/>
      </c>
      <c r="CF316" s="263" t="str">
        <f t="shared" si="217"/>
        <v/>
      </c>
      <c r="CG316" s="263" t="str">
        <f t="shared" si="218"/>
        <v/>
      </c>
      <c r="CO316" s="69">
        <f t="shared" si="207"/>
        <v>0</v>
      </c>
      <c r="CP316" s="69">
        <f t="shared" si="208"/>
        <v>0</v>
      </c>
      <c r="CQ316" s="69">
        <f t="shared" ref="CQ316:CQ324" si="222">IF(AND(D316&gt;0,OR(AR316="")),1,IF(AR316&gt;D316,1,0))</f>
        <v>0</v>
      </c>
      <c r="CR316" s="69">
        <f t="shared" si="209"/>
        <v>0</v>
      </c>
      <c r="CS316" s="69">
        <f t="shared" si="210"/>
        <v>0</v>
      </c>
      <c r="CT316" s="69">
        <f t="shared" si="211"/>
        <v>0</v>
      </c>
      <c r="CU316" s="69">
        <f t="shared" si="212"/>
        <v>0</v>
      </c>
    </row>
    <row r="317" spans="1:99" x14ac:dyDescent="0.25">
      <c r="A317" s="3205"/>
      <c r="B317" s="506" t="s">
        <v>294</v>
      </c>
      <c r="C317" s="249">
        <f t="shared" si="219"/>
        <v>0</v>
      </c>
      <c r="D317" s="250">
        <f t="shared" ref="D317:E324" si="223">SUM(F317+H317+J317+L317+N317+P317+R317+T317+V317+X317+Z317+AB317+AD317+AF317+AH317+AJ317+AL317)</f>
        <v>0</v>
      </c>
      <c r="E317" s="380">
        <f t="shared" si="223"/>
        <v>0</v>
      </c>
      <c r="F317" s="45"/>
      <c r="G317" s="352"/>
      <c r="H317" s="45"/>
      <c r="I317" s="352"/>
      <c r="J317" s="45"/>
      <c r="K317" s="352"/>
      <c r="L317" s="45"/>
      <c r="M317" s="352"/>
      <c r="N317" s="47"/>
      <c r="O317" s="510"/>
      <c r="P317" s="45"/>
      <c r="Q317" s="352"/>
      <c r="R317" s="47"/>
      <c r="S317" s="510"/>
      <c r="T317" s="45"/>
      <c r="U317" s="352"/>
      <c r="V317" s="47"/>
      <c r="W317" s="510"/>
      <c r="X317" s="45"/>
      <c r="Y317" s="352"/>
      <c r="Z317" s="47"/>
      <c r="AA317" s="510"/>
      <c r="AB317" s="45"/>
      <c r="AC317" s="352"/>
      <c r="AD317" s="47"/>
      <c r="AE317" s="510"/>
      <c r="AF317" s="45"/>
      <c r="AG317" s="352"/>
      <c r="AH317" s="47"/>
      <c r="AI317" s="510"/>
      <c r="AJ317" s="45"/>
      <c r="AK317" s="352"/>
      <c r="AL317" s="47"/>
      <c r="AM317" s="46"/>
      <c r="AN317" s="47"/>
      <c r="AO317" s="47"/>
      <c r="AP317" s="48"/>
      <c r="AQ317" s="45"/>
      <c r="AR317" s="48"/>
      <c r="AS317" s="45"/>
      <c r="AT317" s="102"/>
      <c r="AU317" s="102"/>
      <c r="AV317" s="48"/>
      <c r="AW317" t="str">
        <f t="shared" si="206"/>
        <v/>
      </c>
      <c r="CA317" s="18" t="str">
        <f t="shared" si="213"/>
        <v/>
      </c>
      <c r="CB317" s="263" t="str">
        <f t="shared" si="214"/>
        <v/>
      </c>
      <c r="CC317" s="263" t="str">
        <f t="shared" si="221"/>
        <v/>
      </c>
      <c r="CD317" s="263" t="str">
        <f t="shared" si="215"/>
        <v/>
      </c>
      <c r="CE317" s="263" t="str">
        <f t="shared" si="216"/>
        <v/>
      </c>
      <c r="CF317" s="263" t="str">
        <f t="shared" si="217"/>
        <v/>
      </c>
      <c r="CG317" s="263" t="str">
        <f t="shared" si="218"/>
        <v/>
      </c>
      <c r="CO317" s="69">
        <f t="shared" si="207"/>
        <v>0</v>
      </c>
      <c r="CP317" s="69">
        <f t="shared" si="208"/>
        <v>0</v>
      </c>
      <c r="CQ317" s="69">
        <f t="shared" si="222"/>
        <v>0</v>
      </c>
      <c r="CR317" s="69">
        <f t="shared" si="209"/>
        <v>0</v>
      </c>
      <c r="CS317" s="69">
        <f t="shared" si="210"/>
        <v>0</v>
      </c>
      <c r="CT317" s="69">
        <f t="shared" si="211"/>
        <v>0</v>
      </c>
      <c r="CU317" s="69">
        <f t="shared" si="212"/>
        <v>0</v>
      </c>
    </row>
    <row r="318" spans="1:99" x14ac:dyDescent="0.25">
      <c r="A318" s="3205"/>
      <c r="B318" s="507" t="s">
        <v>295</v>
      </c>
      <c r="C318" s="210">
        <f t="shared" si="219"/>
        <v>15</v>
      </c>
      <c r="D318" s="252">
        <f t="shared" si="223"/>
        <v>1</v>
      </c>
      <c r="E318" s="396">
        <f t="shared" si="223"/>
        <v>14</v>
      </c>
      <c r="F318" s="22"/>
      <c r="G318" s="239"/>
      <c r="H318" s="22"/>
      <c r="I318" s="239"/>
      <c r="J318" s="22"/>
      <c r="K318" s="239"/>
      <c r="L318" s="22"/>
      <c r="M318" s="239"/>
      <c r="N318" s="22"/>
      <c r="O318" s="25">
        <v>2</v>
      </c>
      <c r="P318" s="22"/>
      <c r="Q318" s="239">
        <v>3</v>
      </c>
      <c r="R318" s="23">
        <v>1</v>
      </c>
      <c r="S318" s="25">
        <v>2</v>
      </c>
      <c r="T318" s="22"/>
      <c r="U318" s="239">
        <v>1</v>
      </c>
      <c r="V318" s="23"/>
      <c r="W318" s="25">
        <v>2</v>
      </c>
      <c r="X318" s="22"/>
      <c r="Y318" s="239">
        <v>1</v>
      </c>
      <c r="Z318" s="23"/>
      <c r="AA318" s="25">
        <v>2</v>
      </c>
      <c r="AB318" s="22"/>
      <c r="AC318" s="239">
        <v>1</v>
      </c>
      <c r="AD318" s="23"/>
      <c r="AE318" s="25"/>
      <c r="AF318" s="22"/>
      <c r="AG318" s="239"/>
      <c r="AH318" s="23"/>
      <c r="AI318" s="25"/>
      <c r="AJ318" s="22"/>
      <c r="AK318" s="239"/>
      <c r="AL318" s="23"/>
      <c r="AM318" s="26"/>
      <c r="AN318" s="23">
        <v>3</v>
      </c>
      <c r="AO318" s="23">
        <v>3</v>
      </c>
      <c r="AP318" s="28">
        <v>0</v>
      </c>
      <c r="AQ318" s="22">
        <v>0</v>
      </c>
      <c r="AR318" s="28">
        <v>0</v>
      </c>
      <c r="AS318" s="22">
        <v>0</v>
      </c>
      <c r="AT318" s="24">
        <v>0</v>
      </c>
      <c r="AU318" s="24">
        <v>0</v>
      </c>
      <c r="AV318" s="28">
        <v>0</v>
      </c>
      <c r="AW318" t="str">
        <f t="shared" si="206"/>
        <v/>
      </c>
      <c r="CA318" s="18" t="str">
        <f t="shared" si="213"/>
        <v/>
      </c>
      <c r="CB318" s="263" t="str">
        <f t="shared" si="214"/>
        <v/>
      </c>
      <c r="CC318" s="263" t="str">
        <f t="shared" si="221"/>
        <v/>
      </c>
      <c r="CD318" s="263" t="str">
        <f t="shared" si="215"/>
        <v/>
      </c>
      <c r="CE318" s="263" t="str">
        <f t="shared" si="216"/>
        <v/>
      </c>
      <c r="CF318" s="263" t="str">
        <f t="shared" si="217"/>
        <v/>
      </c>
      <c r="CG318" s="263" t="str">
        <f t="shared" si="218"/>
        <v/>
      </c>
      <c r="CO318" s="69">
        <f t="shared" si="207"/>
        <v>0</v>
      </c>
      <c r="CP318" s="69">
        <f t="shared" si="208"/>
        <v>0</v>
      </c>
      <c r="CQ318" s="69">
        <f t="shared" si="222"/>
        <v>0</v>
      </c>
      <c r="CR318" s="69">
        <f t="shared" si="209"/>
        <v>0</v>
      </c>
      <c r="CS318" s="69">
        <f t="shared" si="210"/>
        <v>0</v>
      </c>
      <c r="CT318" s="69">
        <f t="shared" si="211"/>
        <v>0</v>
      </c>
      <c r="CU318" s="69">
        <f t="shared" si="212"/>
        <v>0</v>
      </c>
    </row>
    <row r="319" spans="1:99" x14ac:dyDescent="0.25">
      <c r="A319" s="3205"/>
      <c r="B319" s="507" t="s">
        <v>296</v>
      </c>
      <c r="C319" s="210">
        <f t="shared" si="219"/>
        <v>0</v>
      </c>
      <c r="D319" s="252">
        <f t="shared" si="223"/>
        <v>0</v>
      </c>
      <c r="E319" s="396">
        <f t="shared" si="223"/>
        <v>0</v>
      </c>
      <c r="F319" s="22"/>
      <c r="G319" s="239"/>
      <c r="H319" s="22"/>
      <c r="I319" s="239"/>
      <c r="J319" s="22"/>
      <c r="K319" s="239"/>
      <c r="L319" s="22"/>
      <c r="M319" s="239"/>
      <c r="N319" s="22"/>
      <c r="O319" s="25"/>
      <c r="P319" s="22"/>
      <c r="Q319" s="239"/>
      <c r="R319" s="23"/>
      <c r="S319" s="25"/>
      <c r="T319" s="22"/>
      <c r="U319" s="239"/>
      <c r="V319" s="23"/>
      <c r="W319" s="25"/>
      <c r="X319" s="22"/>
      <c r="Y319" s="239"/>
      <c r="Z319" s="23"/>
      <c r="AA319" s="25"/>
      <c r="AB319" s="22"/>
      <c r="AC319" s="239"/>
      <c r="AD319" s="23"/>
      <c r="AE319" s="25"/>
      <c r="AF319" s="22"/>
      <c r="AG319" s="239"/>
      <c r="AH319" s="23"/>
      <c r="AI319" s="25"/>
      <c r="AJ319" s="22"/>
      <c r="AK319" s="239"/>
      <c r="AL319" s="23"/>
      <c r="AM319" s="26"/>
      <c r="AN319" s="23"/>
      <c r="AO319" s="23"/>
      <c r="AP319" s="28"/>
      <c r="AQ319" s="22"/>
      <c r="AR319" s="28"/>
      <c r="AS319" s="22"/>
      <c r="AT319" s="24"/>
      <c r="AU319" s="24"/>
      <c r="AV319" s="28"/>
      <c r="AW319" t="str">
        <f t="shared" si="206"/>
        <v/>
      </c>
      <c r="CA319" s="18" t="str">
        <f t="shared" si="213"/>
        <v/>
      </c>
      <c r="CB319" s="263" t="str">
        <f t="shared" si="214"/>
        <v/>
      </c>
      <c r="CC319" s="263" t="str">
        <f t="shared" si="221"/>
        <v/>
      </c>
      <c r="CD319" s="263" t="str">
        <f t="shared" si="215"/>
        <v/>
      </c>
      <c r="CE319" s="263" t="str">
        <f t="shared" si="216"/>
        <v/>
      </c>
      <c r="CF319" s="263" t="str">
        <f t="shared" si="217"/>
        <v/>
      </c>
      <c r="CG319" s="263" t="str">
        <f t="shared" si="218"/>
        <v/>
      </c>
      <c r="CO319" s="69">
        <f t="shared" si="207"/>
        <v>0</v>
      </c>
      <c r="CP319" s="69">
        <f t="shared" si="208"/>
        <v>0</v>
      </c>
      <c r="CQ319" s="69">
        <f t="shared" si="222"/>
        <v>0</v>
      </c>
      <c r="CR319" s="69">
        <f t="shared" si="209"/>
        <v>0</v>
      </c>
      <c r="CS319" s="69">
        <f t="shared" si="210"/>
        <v>0</v>
      </c>
      <c r="CT319" s="69">
        <f t="shared" si="211"/>
        <v>0</v>
      </c>
      <c r="CU319" s="69">
        <f t="shared" si="212"/>
        <v>0</v>
      </c>
    </row>
    <row r="320" spans="1:99" x14ac:dyDescent="0.25">
      <c r="A320" s="3205"/>
      <c r="B320" s="507" t="s">
        <v>297</v>
      </c>
      <c r="C320" s="210">
        <f t="shared" si="219"/>
        <v>0</v>
      </c>
      <c r="D320" s="252">
        <f t="shared" si="223"/>
        <v>0</v>
      </c>
      <c r="E320" s="396">
        <f t="shared" si="223"/>
        <v>0</v>
      </c>
      <c r="F320" s="22"/>
      <c r="G320" s="239"/>
      <c r="H320" s="22"/>
      <c r="I320" s="239"/>
      <c r="J320" s="22"/>
      <c r="K320" s="239"/>
      <c r="L320" s="22"/>
      <c r="M320" s="239"/>
      <c r="N320" s="22"/>
      <c r="O320" s="25"/>
      <c r="P320" s="22"/>
      <c r="Q320" s="239"/>
      <c r="R320" s="23"/>
      <c r="S320" s="25"/>
      <c r="T320" s="22"/>
      <c r="U320" s="239"/>
      <c r="V320" s="23"/>
      <c r="W320" s="25"/>
      <c r="X320" s="22"/>
      <c r="Y320" s="239"/>
      <c r="Z320" s="23"/>
      <c r="AA320" s="25"/>
      <c r="AB320" s="22"/>
      <c r="AC320" s="239"/>
      <c r="AD320" s="23"/>
      <c r="AE320" s="25"/>
      <c r="AF320" s="22"/>
      <c r="AG320" s="239"/>
      <c r="AH320" s="23"/>
      <c r="AI320" s="25"/>
      <c r="AJ320" s="22"/>
      <c r="AK320" s="239"/>
      <c r="AL320" s="23"/>
      <c r="AM320" s="26"/>
      <c r="AN320" s="23"/>
      <c r="AO320" s="23"/>
      <c r="AP320" s="28"/>
      <c r="AQ320" s="22"/>
      <c r="AR320" s="28"/>
      <c r="AS320" s="22"/>
      <c r="AT320" s="24"/>
      <c r="AU320" s="24"/>
      <c r="AV320" s="28"/>
      <c r="AW320" t="str">
        <f t="shared" si="206"/>
        <v/>
      </c>
      <c r="CA320" s="18" t="str">
        <f t="shared" si="213"/>
        <v/>
      </c>
      <c r="CB320" s="263" t="str">
        <f t="shared" si="214"/>
        <v/>
      </c>
      <c r="CC320" s="263" t="str">
        <f t="shared" si="221"/>
        <v/>
      </c>
      <c r="CD320" s="263" t="str">
        <f t="shared" si="215"/>
        <v/>
      </c>
      <c r="CE320" s="263" t="str">
        <f t="shared" si="216"/>
        <v/>
      </c>
      <c r="CF320" s="263" t="str">
        <f t="shared" si="217"/>
        <v/>
      </c>
      <c r="CG320" s="263" t="str">
        <f t="shared" si="218"/>
        <v/>
      </c>
      <c r="CO320" s="69">
        <f t="shared" si="207"/>
        <v>0</v>
      </c>
      <c r="CP320" s="69">
        <f t="shared" si="208"/>
        <v>0</v>
      </c>
      <c r="CQ320" s="69">
        <f t="shared" si="222"/>
        <v>0</v>
      </c>
      <c r="CR320" s="69">
        <f t="shared" si="209"/>
        <v>0</v>
      </c>
      <c r="CS320" s="69">
        <f t="shared" si="210"/>
        <v>0</v>
      </c>
      <c r="CT320" s="69">
        <f t="shared" si="211"/>
        <v>0</v>
      </c>
      <c r="CU320" s="69">
        <f t="shared" si="212"/>
        <v>0</v>
      </c>
    </row>
    <row r="321" spans="1:99" x14ac:dyDescent="0.25">
      <c r="A321" s="3205"/>
      <c r="B321" s="507" t="s">
        <v>298</v>
      </c>
      <c r="C321" s="210">
        <f t="shared" si="219"/>
        <v>0</v>
      </c>
      <c r="D321" s="252">
        <f t="shared" si="223"/>
        <v>0</v>
      </c>
      <c r="E321" s="396">
        <f t="shared" si="223"/>
        <v>0</v>
      </c>
      <c r="F321" s="22"/>
      <c r="G321" s="239"/>
      <c r="H321" s="22"/>
      <c r="I321" s="239"/>
      <c r="J321" s="22"/>
      <c r="K321" s="239"/>
      <c r="L321" s="22"/>
      <c r="M321" s="239"/>
      <c r="N321" s="22"/>
      <c r="O321" s="25"/>
      <c r="P321" s="22"/>
      <c r="Q321" s="239"/>
      <c r="R321" s="23"/>
      <c r="S321" s="25"/>
      <c r="T321" s="22"/>
      <c r="U321" s="239"/>
      <c r="V321" s="23"/>
      <c r="W321" s="25"/>
      <c r="X321" s="22"/>
      <c r="Y321" s="239"/>
      <c r="Z321" s="23"/>
      <c r="AA321" s="25"/>
      <c r="AB321" s="22"/>
      <c r="AC321" s="239"/>
      <c r="AD321" s="23"/>
      <c r="AE321" s="25"/>
      <c r="AF321" s="22"/>
      <c r="AG321" s="239"/>
      <c r="AH321" s="23"/>
      <c r="AI321" s="25"/>
      <c r="AJ321" s="22"/>
      <c r="AK321" s="239"/>
      <c r="AL321" s="23"/>
      <c r="AM321" s="26"/>
      <c r="AN321" s="23"/>
      <c r="AO321" s="23"/>
      <c r="AP321" s="28"/>
      <c r="AQ321" s="22"/>
      <c r="AR321" s="28"/>
      <c r="AS321" s="22"/>
      <c r="AT321" s="24"/>
      <c r="AU321" s="24"/>
      <c r="AV321" s="28"/>
      <c r="AW321" t="str">
        <f t="shared" si="206"/>
        <v/>
      </c>
      <c r="CA321" s="18" t="str">
        <f t="shared" si="213"/>
        <v/>
      </c>
      <c r="CB321" s="263" t="str">
        <f t="shared" si="214"/>
        <v/>
      </c>
      <c r="CC321" s="263" t="str">
        <f t="shared" si="221"/>
        <v/>
      </c>
      <c r="CD321" s="263" t="str">
        <f t="shared" si="215"/>
        <v/>
      </c>
      <c r="CE321" s="263" t="str">
        <f t="shared" si="216"/>
        <v/>
      </c>
      <c r="CF321" s="263" t="str">
        <f t="shared" si="217"/>
        <v/>
      </c>
      <c r="CG321" s="263" t="str">
        <f t="shared" si="218"/>
        <v/>
      </c>
      <c r="CO321" s="69">
        <f t="shared" si="207"/>
        <v>0</v>
      </c>
      <c r="CP321" s="69">
        <f t="shared" si="208"/>
        <v>0</v>
      </c>
      <c r="CQ321" s="69">
        <f t="shared" si="222"/>
        <v>0</v>
      </c>
      <c r="CR321" s="69">
        <f t="shared" si="209"/>
        <v>0</v>
      </c>
      <c r="CS321" s="69">
        <f t="shared" si="210"/>
        <v>0</v>
      </c>
      <c r="CT321" s="69">
        <f t="shared" si="211"/>
        <v>0</v>
      </c>
      <c r="CU321" s="69">
        <f t="shared" si="212"/>
        <v>0</v>
      </c>
    </row>
    <row r="322" spans="1:99" x14ac:dyDescent="0.25">
      <c r="A322" s="3205"/>
      <c r="B322" s="507" t="s">
        <v>299</v>
      </c>
      <c r="C322" s="210">
        <f t="shared" si="219"/>
        <v>0</v>
      </c>
      <c r="D322" s="252">
        <f t="shared" si="223"/>
        <v>0</v>
      </c>
      <c r="E322" s="396">
        <f t="shared" si="223"/>
        <v>0</v>
      </c>
      <c r="F322" s="22"/>
      <c r="G322" s="239"/>
      <c r="H322" s="22"/>
      <c r="I322" s="239"/>
      <c r="J322" s="22"/>
      <c r="K322" s="239"/>
      <c r="L322" s="22"/>
      <c r="M322" s="239"/>
      <c r="N322" s="22"/>
      <c r="O322" s="25"/>
      <c r="P322" s="22"/>
      <c r="Q322" s="239"/>
      <c r="R322" s="23"/>
      <c r="S322" s="25"/>
      <c r="T322" s="22"/>
      <c r="U322" s="239"/>
      <c r="V322" s="23"/>
      <c r="W322" s="25"/>
      <c r="X322" s="22"/>
      <c r="Y322" s="239"/>
      <c r="Z322" s="23"/>
      <c r="AA322" s="25"/>
      <c r="AB322" s="22"/>
      <c r="AC322" s="239"/>
      <c r="AD322" s="23"/>
      <c r="AE322" s="25"/>
      <c r="AF322" s="22"/>
      <c r="AG322" s="239"/>
      <c r="AH322" s="23"/>
      <c r="AI322" s="25"/>
      <c r="AJ322" s="22"/>
      <c r="AK322" s="239"/>
      <c r="AL322" s="23"/>
      <c r="AM322" s="26"/>
      <c r="AN322" s="23"/>
      <c r="AO322" s="23"/>
      <c r="AP322" s="28"/>
      <c r="AQ322" s="22"/>
      <c r="AR322" s="28"/>
      <c r="AS322" s="22"/>
      <c r="AT322" s="24"/>
      <c r="AU322" s="24"/>
      <c r="AV322" s="28"/>
      <c r="AW322" t="str">
        <f t="shared" si="206"/>
        <v/>
      </c>
      <c r="CA322" s="18" t="str">
        <f t="shared" si="213"/>
        <v/>
      </c>
      <c r="CB322" s="263" t="str">
        <f t="shared" si="214"/>
        <v/>
      </c>
      <c r="CC322" s="263" t="str">
        <f t="shared" si="221"/>
        <v/>
      </c>
      <c r="CD322" s="263" t="str">
        <f t="shared" si="215"/>
        <v/>
      </c>
      <c r="CE322" s="263" t="str">
        <f t="shared" si="216"/>
        <v/>
      </c>
      <c r="CF322" s="263" t="str">
        <f t="shared" si="217"/>
        <v/>
      </c>
      <c r="CG322" s="263" t="str">
        <f t="shared" si="218"/>
        <v/>
      </c>
      <c r="CO322" s="69">
        <f t="shared" si="207"/>
        <v>0</v>
      </c>
      <c r="CP322" s="69">
        <f t="shared" si="208"/>
        <v>0</v>
      </c>
      <c r="CQ322" s="69">
        <f t="shared" si="222"/>
        <v>0</v>
      </c>
      <c r="CR322" s="69">
        <f t="shared" si="209"/>
        <v>0</v>
      </c>
      <c r="CS322" s="69">
        <f t="shared" si="210"/>
        <v>0</v>
      </c>
      <c r="CT322" s="69">
        <f t="shared" si="211"/>
        <v>0</v>
      </c>
      <c r="CU322" s="69">
        <f t="shared" si="212"/>
        <v>0</v>
      </c>
    </row>
    <row r="323" spans="1:99" x14ac:dyDescent="0.25">
      <c r="A323" s="3205"/>
      <c r="B323" s="507" t="s">
        <v>300</v>
      </c>
      <c r="C323" s="210">
        <f t="shared" si="219"/>
        <v>0</v>
      </c>
      <c r="D323" s="252">
        <f t="shared" si="223"/>
        <v>0</v>
      </c>
      <c r="E323" s="396">
        <f t="shared" si="223"/>
        <v>0</v>
      </c>
      <c r="F323" s="22"/>
      <c r="G323" s="239"/>
      <c r="H323" s="22"/>
      <c r="I323" s="239"/>
      <c r="J323" s="22"/>
      <c r="K323" s="239"/>
      <c r="L323" s="22"/>
      <c r="M323" s="239"/>
      <c r="N323" s="22"/>
      <c r="O323" s="25"/>
      <c r="P323" s="22"/>
      <c r="Q323" s="239"/>
      <c r="R323" s="23"/>
      <c r="S323" s="25"/>
      <c r="T323" s="22"/>
      <c r="U323" s="239"/>
      <c r="V323" s="23"/>
      <c r="W323" s="25"/>
      <c r="X323" s="22"/>
      <c r="Y323" s="239"/>
      <c r="Z323" s="23"/>
      <c r="AA323" s="25"/>
      <c r="AB323" s="22"/>
      <c r="AC323" s="239"/>
      <c r="AD323" s="23"/>
      <c r="AE323" s="25"/>
      <c r="AF323" s="22"/>
      <c r="AG323" s="239"/>
      <c r="AH323" s="23"/>
      <c r="AI323" s="25"/>
      <c r="AJ323" s="22"/>
      <c r="AK323" s="239"/>
      <c r="AL323" s="23"/>
      <c r="AM323" s="26"/>
      <c r="AN323" s="23"/>
      <c r="AO323" s="23"/>
      <c r="AP323" s="28"/>
      <c r="AQ323" s="22"/>
      <c r="AR323" s="28"/>
      <c r="AS323" s="22"/>
      <c r="AT323" s="24"/>
      <c r="AU323" s="24"/>
      <c r="AV323" s="28"/>
      <c r="AW323" t="str">
        <f t="shared" si="206"/>
        <v/>
      </c>
      <c r="CA323" s="18" t="str">
        <f t="shared" si="213"/>
        <v/>
      </c>
      <c r="CB323" s="263" t="str">
        <f t="shared" si="214"/>
        <v/>
      </c>
      <c r="CC323" s="263" t="str">
        <f t="shared" si="221"/>
        <v/>
      </c>
      <c r="CD323" s="263" t="str">
        <f t="shared" si="215"/>
        <v/>
      </c>
      <c r="CE323" s="263" t="str">
        <f t="shared" si="216"/>
        <v/>
      </c>
      <c r="CF323" s="263" t="str">
        <f t="shared" si="217"/>
        <v/>
      </c>
      <c r="CG323" s="263" t="str">
        <f t="shared" si="218"/>
        <v/>
      </c>
      <c r="CO323" s="69">
        <f t="shared" si="207"/>
        <v>0</v>
      </c>
      <c r="CP323" s="69">
        <f t="shared" si="208"/>
        <v>0</v>
      </c>
      <c r="CQ323" s="69">
        <f t="shared" si="222"/>
        <v>0</v>
      </c>
      <c r="CR323" s="69">
        <f t="shared" si="209"/>
        <v>0</v>
      </c>
      <c r="CS323" s="69">
        <f t="shared" si="210"/>
        <v>0</v>
      </c>
      <c r="CT323" s="69">
        <f t="shared" si="211"/>
        <v>0</v>
      </c>
      <c r="CU323" s="69">
        <f t="shared" si="212"/>
        <v>0</v>
      </c>
    </row>
    <row r="324" spans="1:99" x14ac:dyDescent="0.25">
      <c r="A324" s="3738"/>
      <c r="B324" s="508" t="s">
        <v>301</v>
      </c>
      <c r="C324" s="266">
        <f t="shared" si="219"/>
        <v>2</v>
      </c>
      <c r="D324" s="267">
        <f t="shared" si="223"/>
        <v>0</v>
      </c>
      <c r="E324" s="377">
        <f t="shared" si="223"/>
        <v>2</v>
      </c>
      <c r="F324" s="30"/>
      <c r="G324" s="243"/>
      <c r="H324" s="30"/>
      <c r="I324" s="243"/>
      <c r="J324" s="30"/>
      <c r="K324" s="243"/>
      <c r="L324" s="30"/>
      <c r="M324" s="243"/>
      <c r="N324" s="30"/>
      <c r="O324" s="33">
        <v>1</v>
      </c>
      <c r="P324" s="30"/>
      <c r="Q324" s="243"/>
      <c r="R324" s="31"/>
      <c r="S324" s="33"/>
      <c r="T324" s="30"/>
      <c r="U324" s="243">
        <v>1</v>
      </c>
      <c r="V324" s="31"/>
      <c r="W324" s="33"/>
      <c r="X324" s="30"/>
      <c r="Y324" s="243"/>
      <c r="Z324" s="31"/>
      <c r="AA324" s="33"/>
      <c r="AB324" s="30"/>
      <c r="AC324" s="243"/>
      <c r="AD324" s="31"/>
      <c r="AE324" s="33"/>
      <c r="AF324" s="30"/>
      <c r="AG324" s="243"/>
      <c r="AH324" s="31"/>
      <c r="AI324" s="33"/>
      <c r="AJ324" s="30"/>
      <c r="AK324" s="243"/>
      <c r="AL324" s="31"/>
      <c r="AM324" s="34"/>
      <c r="AN324" s="31"/>
      <c r="AO324" s="31"/>
      <c r="AP324" s="37"/>
      <c r="AQ324" s="30">
        <v>0</v>
      </c>
      <c r="AR324" s="37">
        <v>0</v>
      </c>
      <c r="AS324" s="30">
        <v>0</v>
      </c>
      <c r="AT324" s="32">
        <v>0</v>
      </c>
      <c r="AU324" s="32">
        <v>0</v>
      </c>
      <c r="AV324" s="37">
        <v>0</v>
      </c>
      <c r="AW324" t="str">
        <f t="shared" si="206"/>
        <v/>
      </c>
      <c r="CA324" s="18" t="str">
        <f t="shared" si="213"/>
        <v/>
      </c>
      <c r="CB324" s="263" t="str">
        <f t="shared" si="214"/>
        <v/>
      </c>
      <c r="CC324" s="263" t="str">
        <f t="shared" si="221"/>
        <v/>
      </c>
      <c r="CD324" s="263" t="str">
        <f t="shared" si="215"/>
        <v/>
      </c>
      <c r="CE324" s="263" t="str">
        <f t="shared" si="216"/>
        <v/>
      </c>
      <c r="CF324" s="263" t="str">
        <f t="shared" si="217"/>
        <v/>
      </c>
      <c r="CG324" s="263" t="str">
        <f t="shared" si="218"/>
        <v/>
      </c>
      <c r="CO324" s="69">
        <f t="shared" si="207"/>
        <v>0</v>
      </c>
      <c r="CP324" s="69">
        <f t="shared" si="208"/>
        <v>0</v>
      </c>
      <c r="CQ324" s="69">
        <f t="shared" si="222"/>
        <v>0</v>
      </c>
      <c r="CR324" s="69">
        <f t="shared" si="209"/>
        <v>0</v>
      </c>
      <c r="CS324" s="69">
        <f t="shared" si="210"/>
        <v>0</v>
      </c>
      <c r="CT324" s="69">
        <f t="shared" si="211"/>
        <v>0</v>
      </c>
      <c r="CU324" s="69">
        <f t="shared" si="212"/>
        <v>0</v>
      </c>
    </row>
    <row r="325" spans="1:99" s="56" customFormat="1" ht="12" x14ac:dyDescent="0.2">
      <c r="A325" s="38" t="s">
        <v>303</v>
      </c>
      <c r="B325" s="22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  <c r="AP325" s="55"/>
      <c r="AQ325" s="55"/>
      <c r="AR325" s="55"/>
      <c r="AS325" s="55"/>
      <c r="AT325" s="55"/>
      <c r="AU325" s="55"/>
      <c r="AV325" s="55"/>
      <c r="AW325" s="665"/>
    </row>
    <row r="326" spans="1:99" ht="15" customHeight="1" x14ac:dyDescent="0.25">
      <c r="A326" s="3697" t="s">
        <v>90</v>
      </c>
      <c r="B326" s="2987"/>
      <c r="C326" s="3742" t="s">
        <v>286</v>
      </c>
      <c r="D326" s="3214"/>
      <c r="E326" s="3215"/>
      <c r="F326" s="3700" t="s">
        <v>139</v>
      </c>
      <c r="G326" s="3735"/>
      <c r="H326" s="3735"/>
      <c r="I326" s="3735"/>
      <c r="J326" s="3735"/>
      <c r="K326" s="3735"/>
      <c r="L326" s="3735"/>
      <c r="M326" s="3735"/>
      <c r="N326" s="3735"/>
      <c r="O326" s="3735"/>
      <c r="P326" s="3735"/>
      <c r="Q326" s="3735"/>
      <c r="R326" s="3735"/>
      <c r="S326" s="3735"/>
      <c r="T326" s="3735"/>
      <c r="U326" s="3735"/>
      <c r="V326" s="3735"/>
      <c r="W326" s="3735"/>
      <c r="X326" s="3735"/>
      <c r="Y326" s="3735"/>
      <c r="Z326" s="3735"/>
      <c r="AA326" s="3735"/>
      <c r="AB326" s="3735"/>
      <c r="AC326" s="3735"/>
      <c r="AD326" s="3735"/>
      <c r="AE326" s="3735"/>
      <c r="AF326" s="3735"/>
      <c r="AG326" s="3735"/>
      <c r="AH326" s="3735"/>
      <c r="AI326" s="3735"/>
      <c r="AJ326" s="3735"/>
      <c r="AK326" s="3735"/>
      <c r="AL326" s="3735"/>
      <c r="AM326" s="3735"/>
      <c r="AN326" s="3735"/>
      <c r="AO326" s="3735"/>
      <c r="AP326" s="3735"/>
      <c r="AQ326" s="3736"/>
      <c r="AR326" s="3108" t="s">
        <v>209</v>
      </c>
      <c r="AS326" s="2987"/>
      <c r="AT326" s="3718" t="s">
        <v>12</v>
      </c>
      <c r="AU326" s="3731" t="s">
        <v>13</v>
      </c>
      <c r="AV326" s="3731" t="s">
        <v>287</v>
      </c>
      <c r="AW326" s="2987" t="s">
        <v>272</v>
      </c>
    </row>
    <row r="327" spans="1:99" ht="15" customHeight="1" x14ac:dyDescent="0.25">
      <c r="A327" s="3124"/>
      <c r="B327" s="2994"/>
      <c r="C327" s="3743"/>
      <c r="D327" s="3744"/>
      <c r="E327" s="3745"/>
      <c r="F327" s="3707" t="s">
        <v>304</v>
      </c>
      <c r="G327" s="3705"/>
      <c r="H327" s="3707" t="s">
        <v>305</v>
      </c>
      <c r="I327" s="3705"/>
      <c r="J327" s="3707" t="s">
        <v>306</v>
      </c>
      <c r="K327" s="3705"/>
      <c r="L327" s="3707" t="s">
        <v>307</v>
      </c>
      <c r="M327" s="3705"/>
      <c r="N327" s="3707" t="s">
        <v>203</v>
      </c>
      <c r="O327" s="3705"/>
      <c r="P327" s="3707" t="s">
        <v>204</v>
      </c>
      <c r="Q327" s="3705"/>
      <c r="R327" s="3707" t="s">
        <v>16</v>
      </c>
      <c r="S327" s="3705"/>
      <c r="T327" s="3707" t="s">
        <v>17</v>
      </c>
      <c r="U327" s="3705"/>
      <c r="V327" s="3707" t="s">
        <v>18</v>
      </c>
      <c r="W327" s="3706"/>
      <c r="X327" s="3707" t="s">
        <v>19</v>
      </c>
      <c r="Y327" s="3706"/>
      <c r="Z327" s="3707" t="s">
        <v>20</v>
      </c>
      <c r="AA327" s="3706"/>
      <c r="AB327" s="3707" t="s">
        <v>21</v>
      </c>
      <c r="AC327" s="3706"/>
      <c r="AD327" s="3707" t="s">
        <v>22</v>
      </c>
      <c r="AE327" s="3706"/>
      <c r="AF327" s="3707" t="s">
        <v>23</v>
      </c>
      <c r="AG327" s="3706"/>
      <c r="AH327" s="3707" t="s">
        <v>61</v>
      </c>
      <c r="AI327" s="3706"/>
      <c r="AJ327" s="3707" t="s">
        <v>62</v>
      </c>
      <c r="AK327" s="3706"/>
      <c r="AL327" s="3707" t="s">
        <v>63</v>
      </c>
      <c r="AM327" s="3706"/>
      <c r="AN327" s="3707" t="s">
        <v>148</v>
      </c>
      <c r="AO327" s="3706"/>
      <c r="AP327" s="3707" t="s">
        <v>308</v>
      </c>
      <c r="AQ327" s="3708"/>
      <c r="AR327" s="3658"/>
      <c r="AS327" s="3630"/>
      <c r="AT327" s="3401"/>
      <c r="AU327" s="3200"/>
      <c r="AV327" s="3200"/>
      <c r="AW327" s="2994"/>
    </row>
    <row r="328" spans="1:99" x14ac:dyDescent="0.25">
      <c r="A328" s="3636"/>
      <c r="B328" s="3630"/>
      <c r="C328" s="1371" t="s">
        <v>120</v>
      </c>
      <c r="D328" s="1438" t="s">
        <v>79</v>
      </c>
      <c r="E328" s="513" t="s">
        <v>121</v>
      </c>
      <c r="F328" s="1371" t="s">
        <v>291</v>
      </c>
      <c r="G328" s="1434" t="s">
        <v>121</v>
      </c>
      <c r="H328" s="1371" t="s">
        <v>291</v>
      </c>
      <c r="I328" s="1434" t="s">
        <v>121</v>
      </c>
      <c r="J328" s="1371" t="s">
        <v>291</v>
      </c>
      <c r="K328" s="1434" t="s">
        <v>121</v>
      </c>
      <c r="L328" s="1371" t="s">
        <v>291</v>
      </c>
      <c r="M328" s="1434" t="s">
        <v>121</v>
      </c>
      <c r="N328" s="1371" t="s">
        <v>291</v>
      </c>
      <c r="O328" s="1434" t="s">
        <v>121</v>
      </c>
      <c r="P328" s="1371" t="s">
        <v>291</v>
      </c>
      <c r="Q328" s="1434" t="s">
        <v>121</v>
      </c>
      <c r="R328" s="1371" t="s">
        <v>291</v>
      </c>
      <c r="S328" s="1434" t="s">
        <v>121</v>
      </c>
      <c r="T328" s="1371" t="s">
        <v>291</v>
      </c>
      <c r="U328" s="1434" t="s">
        <v>121</v>
      </c>
      <c r="V328" s="1371" t="s">
        <v>291</v>
      </c>
      <c r="W328" s="1434" t="s">
        <v>121</v>
      </c>
      <c r="X328" s="1371" t="s">
        <v>291</v>
      </c>
      <c r="Y328" s="1434" t="s">
        <v>121</v>
      </c>
      <c r="Z328" s="1371" t="s">
        <v>291</v>
      </c>
      <c r="AA328" s="1434" t="s">
        <v>121</v>
      </c>
      <c r="AB328" s="1371" t="s">
        <v>291</v>
      </c>
      <c r="AC328" s="1434" t="s">
        <v>121</v>
      </c>
      <c r="AD328" s="1371" t="s">
        <v>291</v>
      </c>
      <c r="AE328" s="1434" t="s">
        <v>121</v>
      </c>
      <c r="AF328" s="1371" t="s">
        <v>291</v>
      </c>
      <c r="AG328" s="1434" t="s">
        <v>121</v>
      </c>
      <c r="AH328" s="1371" t="s">
        <v>291</v>
      </c>
      <c r="AI328" s="1434" t="s">
        <v>121</v>
      </c>
      <c r="AJ328" s="1371" t="s">
        <v>291</v>
      </c>
      <c r="AK328" s="1434" t="s">
        <v>121</v>
      </c>
      <c r="AL328" s="1371" t="s">
        <v>291</v>
      </c>
      <c r="AM328" s="1434" t="s">
        <v>121</v>
      </c>
      <c r="AN328" s="1371" t="s">
        <v>291</v>
      </c>
      <c r="AO328" s="1434" t="s">
        <v>121</v>
      </c>
      <c r="AP328" s="1371" t="s">
        <v>291</v>
      </c>
      <c r="AQ328" s="1374" t="s">
        <v>121</v>
      </c>
      <c r="AR328" s="1413" t="s">
        <v>212</v>
      </c>
      <c r="AS328" s="1434" t="s">
        <v>213</v>
      </c>
      <c r="AT328" s="3019"/>
      <c r="AU328" s="2983"/>
      <c r="AV328" s="2983"/>
      <c r="AW328" s="3630"/>
    </row>
    <row r="329" spans="1:99" x14ac:dyDescent="0.25">
      <c r="A329" s="3698" t="s">
        <v>309</v>
      </c>
      <c r="B329" s="1393" t="s">
        <v>205</v>
      </c>
      <c r="C329" s="249">
        <f>SUM(E329)</f>
        <v>0</v>
      </c>
      <c r="D329" s="707"/>
      <c r="E329" s="1376">
        <f>+Q329+S329+U329+W329+Y329+AA329+AC329+AE329+AG329+AI329</f>
        <v>0</v>
      </c>
      <c r="F329" s="1439"/>
      <c r="G329" s="1440"/>
      <c r="H329" s="1440"/>
      <c r="I329" s="1440"/>
      <c r="J329" s="1440"/>
      <c r="K329" s="1440"/>
      <c r="L329" s="1440"/>
      <c r="M329" s="1440"/>
      <c r="N329" s="1440"/>
      <c r="O329" s="1440"/>
      <c r="P329" s="1424"/>
      <c r="Q329" s="1409"/>
      <c r="R329" s="1396"/>
      <c r="S329" s="1409"/>
      <c r="T329" s="1396"/>
      <c r="U329" s="1409"/>
      <c r="V329" s="1396"/>
      <c r="W329" s="1409"/>
      <c r="X329" s="1396"/>
      <c r="Y329" s="1409"/>
      <c r="Z329" s="1396"/>
      <c r="AA329" s="1409"/>
      <c r="AB329" s="1396"/>
      <c r="AC329" s="1409"/>
      <c r="AD329" s="1396"/>
      <c r="AE329" s="1409"/>
      <c r="AF329" s="1396"/>
      <c r="AG329" s="1409"/>
      <c r="AH329" s="1396"/>
      <c r="AI329" s="1409"/>
      <c r="AJ329" s="1396"/>
      <c r="AK329" s="1424"/>
      <c r="AL329" s="1396"/>
      <c r="AM329" s="1424"/>
      <c r="AN329" s="1396"/>
      <c r="AO329" s="1424"/>
      <c r="AP329" s="1396"/>
      <c r="AQ329" s="1441"/>
      <c r="AR329" s="1409"/>
      <c r="AS329" s="1440"/>
      <c r="AT329" s="1359"/>
      <c r="AU329" s="699"/>
      <c r="AV329" s="699"/>
      <c r="AW329" s="1360"/>
      <c r="AX329" t="str">
        <f t="shared" ref="AX329:AX339" si="224">CA329&amp;CB329&amp;CC329&amp;CD329&amp;CE329&amp;CF329</f>
        <v/>
      </c>
      <c r="CA329" s="18" t="str">
        <f>IF(AND(E329&gt;0,OR(AR329="")),"* No olvide digitar la variable Trans (masculino). Digite Cero si no tiene.",IF(AR329&gt;E329," * La variable Trans (masculino) No puede ser mayor al Total Mujeres.",""))</f>
        <v/>
      </c>
      <c r="CB329" s="438"/>
      <c r="CC329" s="18" t="str">
        <f>IF(AND(C329&gt;0,AT329="")," * No olvide digitar la variable Pueblos originarios. Digite Cero si no tiene.",IF(AT329&gt;C329," * La variable Pueblos originarios No puede ser mayor al Total Ambos Sexos.",""))</f>
        <v/>
      </c>
      <c r="CD329" s="18" t="str">
        <f>IF(AND(C329&gt;0,AU329="")," * No olvide digitar la variable Migrantes. Digite Cero si no tiene.",IF(AU329&gt;C329," * La variable Migrantes No puede ser mayor al Total Ambos Sexos.",""))</f>
        <v/>
      </c>
      <c r="CE329" s="18" t="str">
        <f>IF(AND(C329&gt;0,AV329="")," * No olvide digitar la variable Niños, niñas adolescentes y Jóvenes SENAME. Digite Cero si no tiene.",IF(AV329&gt;C329," * La variable Niños, niñas adolescentes y Jóvenes SENAME No puede ser mayor al Total Ambos Sexos.",""))</f>
        <v/>
      </c>
      <c r="CF329" s="18" t="str">
        <f>IF(AND(C329&gt;0,AW329="")," * No olvide digitar la variable Niños, niñas adolescentes y Jóvenes Mejor Niñez. Digite Cero si no tiene.",IF(AW329&gt;C329," * La variable Niños, niñas adolescentes y Jóvenes Mejor Niñez No puede ser mayor al Total Ambos Sexos.",""))</f>
        <v/>
      </c>
      <c r="CO329" s="69">
        <f>IF(AND(E329&gt;0,OR(AR329="")),1,IF(AR329&gt;E329,1,0))</f>
        <v>0</v>
      </c>
      <c r="CP329" s="505"/>
      <c r="CQ329" s="69">
        <f t="shared" ref="CQ329:CQ339" si="225">IF(AND(C329&gt;0,AT329=""),1,IF(AT329&gt;C329,1,0))</f>
        <v>0</v>
      </c>
      <c r="CR329" s="69">
        <f t="shared" ref="CR329:CR339" si="226">IF(AND(C329&gt;0,AU329=""),1,IF(AU329&gt;C329,1,0))</f>
        <v>0</v>
      </c>
      <c r="CS329" s="69">
        <f t="shared" ref="CS329:CS339" si="227">IF(AND(C329&gt;0,AV329=""),1,IF(AV329&gt;C329,1,0))</f>
        <v>0</v>
      </c>
      <c r="CT329" s="69">
        <f t="shared" ref="CT329:CT339" si="228">IF(AND(C329&gt;0,AW329=""),1,IF(AW329&gt;C329,1,0))</f>
        <v>0</v>
      </c>
    </row>
    <row r="330" spans="1:99" x14ac:dyDescent="0.25">
      <c r="A330" s="3633"/>
      <c r="B330" s="666" t="s">
        <v>302</v>
      </c>
      <c r="C330" s="256">
        <f t="shared" ref="C330:C339" si="229">SUM(D330+E330)</f>
        <v>4</v>
      </c>
      <c r="D330" s="257">
        <f t="shared" ref="D330:E333" si="230">SUM(F330+H330+J330+L330+N330+P330+R330+T330+V330+X330+Z330+AB330+AD330+AF330+AH330+AJ330+AL330+AN330+AP330)</f>
        <v>4</v>
      </c>
      <c r="E330" s="270">
        <f t="shared" si="230"/>
        <v>0</v>
      </c>
      <c r="F330" s="770"/>
      <c r="G330" s="468"/>
      <c r="H330" s="770"/>
      <c r="I330" s="468"/>
      <c r="J330" s="770"/>
      <c r="K330" s="85"/>
      <c r="L330" s="770"/>
      <c r="M330" s="353"/>
      <c r="N330" s="770"/>
      <c r="O330" s="85"/>
      <c r="P330" s="770"/>
      <c r="Q330" s="468"/>
      <c r="R330" s="770"/>
      <c r="S330" s="468"/>
      <c r="T330" s="770">
        <v>1</v>
      </c>
      <c r="U330" s="468"/>
      <c r="V330" s="770"/>
      <c r="W330" s="468"/>
      <c r="X330" s="770">
        <v>2</v>
      </c>
      <c r="Y330" s="468"/>
      <c r="Z330" s="770"/>
      <c r="AA330" s="468"/>
      <c r="AB330" s="770"/>
      <c r="AC330" s="468"/>
      <c r="AD330" s="770">
        <v>1</v>
      </c>
      <c r="AE330" s="468"/>
      <c r="AF330" s="770"/>
      <c r="AG330" s="468"/>
      <c r="AH330" s="770"/>
      <c r="AI330" s="468"/>
      <c r="AJ330" s="770"/>
      <c r="AK330" s="468"/>
      <c r="AL330" s="770"/>
      <c r="AM330" s="468"/>
      <c r="AN330" s="770"/>
      <c r="AO330" s="468"/>
      <c r="AP330" s="770"/>
      <c r="AQ330" s="469"/>
      <c r="AR330" s="468">
        <v>0</v>
      </c>
      <c r="AS330" s="85">
        <v>0</v>
      </c>
      <c r="AT330" s="770">
        <v>0</v>
      </c>
      <c r="AU330" s="81">
        <v>0</v>
      </c>
      <c r="AV330" s="81">
        <v>0</v>
      </c>
      <c r="AW330" s="85">
        <v>0</v>
      </c>
      <c r="AX330" t="str">
        <f t="shared" si="224"/>
        <v/>
      </c>
      <c r="CA330" s="18" t="str">
        <f t="shared" ref="CA330:CA339" si="231">IF(AND(E330&gt;0,OR(AR330="")),"* No olvide digitar la variable Trans (masculino). Digite Cero si no tiene.",IF(AR330&gt;E330," * La variable Trans (masculino) No puede ser mayor al Total Mujeres.",""))</f>
        <v/>
      </c>
      <c r="CB330" s="18" t="str">
        <f>IF(AND(D330&gt;0,OR(AS330="")),"* No olvide digitar la variable Trans (Femenino). Digite Cero si no tiene.",IF(AS330&gt;D330," * La variable Trans (Femenino) No puede ser mayor al Total Hombres.",""))</f>
        <v/>
      </c>
      <c r="CC330" s="18" t="str">
        <f t="shared" ref="CC330:CC339" si="232">IF(AND(C330&gt;0,AT330="")," * No olvide digitar la variable Pueblos originarios. Digite Cero si no tiene.",IF(AT330&gt;C330," * La variable Pueblos originarios No puede ser mayor al Total Ambos Sexos.",""))</f>
        <v/>
      </c>
      <c r="CD330" s="18" t="str">
        <f t="shared" ref="CD330:CD339" si="233">IF(AND(C330&gt;0,AU330="")," * No olvide digitar la variable Migrantes. Digite Cero si no tiene.",IF(AU330&gt;C330," * La variable Migrantes No puede ser mayor al Total Ambos Sexos.",""))</f>
        <v/>
      </c>
      <c r="CE330" s="18" t="str">
        <f t="shared" ref="CE330:CE339" si="234">IF(AND(C330&gt;0,AV330="")," * No olvide digitar la variable Niños, niñas adolescentes y Jóvenes SENAME. Digite Cero si no tiene.",IF(AV330&gt;C330," * La variable Niños, niñas adolescentes y Jóvenes SENAME No puede ser mayor al Total Ambos Sexos.",""))</f>
        <v/>
      </c>
      <c r="CF330" s="18" t="str">
        <f t="shared" ref="CF330:CF339" si="235">IF(AND(C330&gt;0,AW330="")," * No olvide digitar la variable Niños, niñas adolescentes y Jóvenes Mejor Niñez. Digite Cero si no tiene.",IF(AW330&gt;C330," * La variable Niños, niñas adolescentes y Jóvenes Mejor Niñez No puede ser mayor al Total Ambos Sexos.",""))</f>
        <v/>
      </c>
      <c r="CO330" s="69">
        <f>IF(AND(E330&gt;0,OR(AR330="")),1,IF(AR330&gt;E330,1,0))</f>
        <v>0</v>
      </c>
      <c r="CP330" s="69">
        <f>IF(AND(D330&gt;0,OR(AS330="")),1,IF(AS330&gt;D330,1,0))</f>
        <v>0</v>
      </c>
      <c r="CQ330" s="69">
        <f t="shared" si="225"/>
        <v>0</v>
      </c>
      <c r="CR330" s="69">
        <f t="shared" si="226"/>
        <v>0</v>
      </c>
      <c r="CS330" s="69">
        <f t="shared" si="227"/>
        <v>0</v>
      </c>
      <c r="CT330" s="69">
        <f t="shared" si="228"/>
        <v>0</v>
      </c>
    </row>
    <row r="331" spans="1:99" x14ac:dyDescent="0.25">
      <c r="A331" s="3739" t="s">
        <v>310</v>
      </c>
      <c r="B331" s="3740"/>
      <c r="C331" s="1400">
        <f t="shared" si="229"/>
        <v>1</v>
      </c>
      <c r="D331" s="1401">
        <f t="shared" si="230"/>
        <v>0</v>
      </c>
      <c r="E331" s="1402">
        <f t="shared" si="230"/>
        <v>1</v>
      </c>
      <c r="F331" s="1383"/>
      <c r="G331" s="1416"/>
      <c r="H331" s="1383"/>
      <c r="I331" s="1416"/>
      <c r="J331" s="1383"/>
      <c r="K331" s="1385"/>
      <c r="L331" s="1383"/>
      <c r="M331" s="1386"/>
      <c r="N331" s="1383"/>
      <c r="O331" s="1385"/>
      <c r="P331" s="1383"/>
      <c r="Q331" s="1416"/>
      <c r="R331" s="1383"/>
      <c r="S331" s="1416"/>
      <c r="T331" s="1383"/>
      <c r="U331" s="1416"/>
      <c r="V331" s="1383"/>
      <c r="W331" s="1416">
        <v>1</v>
      </c>
      <c r="X331" s="1383"/>
      <c r="Y331" s="1416"/>
      <c r="Z331" s="1383"/>
      <c r="AA331" s="1416"/>
      <c r="AB331" s="1383"/>
      <c r="AC331" s="1416"/>
      <c r="AD331" s="1383"/>
      <c r="AE331" s="1416"/>
      <c r="AF331" s="1383"/>
      <c r="AG331" s="1416"/>
      <c r="AH331" s="1383"/>
      <c r="AI331" s="1416"/>
      <c r="AJ331" s="1383"/>
      <c r="AK331" s="1416"/>
      <c r="AL331" s="1383"/>
      <c r="AM331" s="1416"/>
      <c r="AN331" s="1383"/>
      <c r="AO331" s="1416"/>
      <c r="AP331" s="1383"/>
      <c r="AQ331" s="1442"/>
      <c r="AR331" s="1416">
        <v>0</v>
      </c>
      <c r="AS331" s="1385">
        <v>0</v>
      </c>
      <c r="AT331" s="1383">
        <v>0</v>
      </c>
      <c r="AU331" s="1443">
        <v>0</v>
      </c>
      <c r="AV331" s="1443">
        <v>0</v>
      </c>
      <c r="AW331" s="1385">
        <v>0</v>
      </c>
      <c r="AX331" t="str">
        <f t="shared" si="224"/>
        <v/>
      </c>
      <c r="CA331" s="18" t="str">
        <f t="shared" si="231"/>
        <v/>
      </c>
      <c r="CB331" s="18" t="str">
        <f>IF(AND(D331&gt;0,OR(AS331="")),"* No olvide digitar la variable Trans (Femenino). Digite Cero si no tiene.",IF(AS331&gt;D331," * La variable Trans (Femenino) No puede ser mayor al Total Hombres.",""))</f>
        <v/>
      </c>
      <c r="CC331" s="18" t="str">
        <f t="shared" si="232"/>
        <v/>
      </c>
      <c r="CD331" s="18" t="str">
        <f t="shared" si="233"/>
        <v/>
      </c>
      <c r="CE331" s="18" t="str">
        <f t="shared" si="234"/>
        <v/>
      </c>
      <c r="CF331" s="18" t="str">
        <f t="shared" si="235"/>
        <v/>
      </c>
      <c r="CO331" s="69">
        <f>IF(AND(E331&gt;0,OR(AR331="")),1,IF(AR331&gt;E331,1,0))</f>
        <v>0</v>
      </c>
      <c r="CP331" s="69">
        <f>IF(AND(D331&gt;0,OR(AS331="")),1,IF(AS331&gt;D331,1,0))</f>
        <v>0</v>
      </c>
      <c r="CQ331" s="69">
        <f t="shared" si="225"/>
        <v>0</v>
      </c>
      <c r="CR331" s="69">
        <f t="shared" si="226"/>
        <v>0</v>
      </c>
      <c r="CS331" s="69">
        <f t="shared" si="227"/>
        <v>0</v>
      </c>
      <c r="CT331" s="69">
        <f t="shared" si="228"/>
        <v>0</v>
      </c>
    </row>
    <row r="332" spans="1:99" x14ac:dyDescent="0.25">
      <c r="A332" s="3741" t="s">
        <v>311</v>
      </c>
      <c r="B332" s="3741"/>
      <c r="C332" s="1400">
        <f t="shared" si="229"/>
        <v>1</v>
      </c>
      <c r="D332" s="1401">
        <f t="shared" si="230"/>
        <v>1</v>
      </c>
      <c r="E332" s="1402">
        <f t="shared" si="230"/>
        <v>0</v>
      </c>
      <c r="F332" s="1383"/>
      <c r="G332" s="1416"/>
      <c r="H332" s="1383"/>
      <c r="I332" s="1416"/>
      <c r="J332" s="1383"/>
      <c r="K332" s="1385"/>
      <c r="L332" s="1383"/>
      <c r="M332" s="1386"/>
      <c r="N332" s="1383"/>
      <c r="O332" s="1385"/>
      <c r="P332" s="1383"/>
      <c r="Q332" s="1416"/>
      <c r="R332" s="1383"/>
      <c r="S332" s="1416"/>
      <c r="T332" s="1383"/>
      <c r="U332" s="1416"/>
      <c r="V332" s="1383"/>
      <c r="W332" s="1416"/>
      <c r="X332" s="1383"/>
      <c r="Y332" s="1416"/>
      <c r="Z332" s="1383">
        <v>1</v>
      </c>
      <c r="AA332" s="1416"/>
      <c r="AB332" s="1383"/>
      <c r="AC332" s="1416"/>
      <c r="AD332" s="1383"/>
      <c r="AE332" s="1416"/>
      <c r="AF332" s="1383"/>
      <c r="AG332" s="1416"/>
      <c r="AH332" s="1383"/>
      <c r="AI332" s="1416"/>
      <c r="AJ332" s="1383"/>
      <c r="AK332" s="1416"/>
      <c r="AL332" s="1383"/>
      <c r="AM332" s="1416"/>
      <c r="AN332" s="1383"/>
      <c r="AO332" s="1416"/>
      <c r="AP332" s="1383"/>
      <c r="AQ332" s="1442"/>
      <c r="AR332" s="1416">
        <v>0</v>
      </c>
      <c r="AS332" s="1385">
        <v>0</v>
      </c>
      <c r="AT332" s="1383">
        <v>0</v>
      </c>
      <c r="AU332" s="1443">
        <v>1</v>
      </c>
      <c r="AV332" s="1443">
        <v>0</v>
      </c>
      <c r="AW332" s="1385">
        <v>0</v>
      </c>
      <c r="AX332" t="str">
        <f t="shared" si="224"/>
        <v/>
      </c>
      <c r="CA332" s="18" t="str">
        <f t="shared" si="231"/>
        <v/>
      </c>
      <c r="CB332" s="18" t="str">
        <f>IF(AND(D332&gt;0,OR(AS332="")),"* No olvide digitar la variable Trans (Femenino). Digite Cero si no tiene.",IF(AS332&gt;D332," * La variable Trans (Femenino) No puede ser mayor al Total Hombres.",""))</f>
        <v/>
      </c>
      <c r="CC332" s="18" t="str">
        <f t="shared" si="232"/>
        <v/>
      </c>
      <c r="CD332" s="18" t="str">
        <f t="shared" si="233"/>
        <v/>
      </c>
      <c r="CE332" s="18" t="str">
        <f t="shared" si="234"/>
        <v/>
      </c>
      <c r="CF332" s="18" t="str">
        <f t="shared" si="235"/>
        <v/>
      </c>
      <c r="CO332" s="69">
        <f>IF(AND(E332&gt;0,OR(AR332="")),1,IF(AR332&gt;E332,1,0))</f>
        <v>0</v>
      </c>
      <c r="CP332" s="69">
        <f>IF(AND(D332&gt;0,OR(AS332="")),1,IF(AS332&gt;D332,1,0))</f>
        <v>0</v>
      </c>
      <c r="CQ332" s="69">
        <f t="shared" si="225"/>
        <v>0</v>
      </c>
      <c r="CR332" s="69">
        <f t="shared" si="226"/>
        <v>0</v>
      </c>
      <c r="CS332" s="69">
        <f t="shared" si="227"/>
        <v>0</v>
      </c>
      <c r="CT332" s="69">
        <f t="shared" si="228"/>
        <v>0</v>
      </c>
    </row>
    <row r="333" spans="1:99" ht="15" customHeight="1" x14ac:dyDescent="0.25">
      <c r="A333" s="3176" t="s">
        <v>312</v>
      </c>
      <c r="B333" s="3177"/>
      <c r="C333" s="249">
        <f t="shared" si="229"/>
        <v>0</v>
      </c>
      <c r="D333" s="250">
        <f t="shared" si="230"/>
        <v>0</v>
      </c>
      <c r="E333" s="295">
        <f t="shared" si="230"/>
        <v>0</v>
      </c>
      <c r="F333" s="45"/>
      <c r="G333" s="47"/>
      <c r="H333" s="45"/>
      <c r="I333" s="47"/>
      <c r="J333" s="45"/>
      <c r="K333" s="48"/>
      <c r="L333" s="45"/>
      <c r="M333" s="333"/>
      <c r="N333" s="45"/>
      <c r="O333" s="48"/>
      <c r="P333" s="45"/>
      <c r="Q333" s="47"/>
      <c r="R333" s="45"/>
      <c r="S333" s="47"/>
      <c r="T333" s="45"/>
      <c r="U333" s="47"/>
      <c r="V333" s="45"/>
      <c r="W333" s="47"/>
      <c r="X333" s="45"/>
      <c r="Y333" s="47"/>
      <c r="Z333" s="45"/>
      <c r="AA333" s="47"/>
      <c r="AB333" s="45"/>
      <c r="AC333" s="47"/>
      <c r="AD333" s="45"/>
      <c r="AE333" s="47"/>
      <c r="AF333" s="45"/>
      <c r="AG333" s="47"/>
      <c r="AH333" s="45"/>
      <c r="AI333" s="47"/>
      <c r="AJ333" s="45"/>
      <c r="AK333" s="47"/>
      <c r="AL333" s="45"/>
      <c r="AM333" s="47"/>
      <c r="AN333" s="45"/>
      <c r="AO333" s="47"/>
      <c r="AP333" s="45"/>
      <c r="AQ333" s="286"/>
      <c r="AR333" s="47"/>
      <c r="AS333" s="48"/>
      <c r="AT333" s="45"/>
      <c r="AU333" s="102"/>
      <c r="AV333" s="102"/>
      <c r="AW333" s="48"/>
      <c r="AX333" t="str">
        <f t="shared" si="224"/>
        <v/>
      </c>
      <c r="CA333" s="18" t="str">
        <f t="shared" si="231"/>
        <v/>
      </c>
      <c r="CB333" s="18" t="str">
        <f>IF(AND(D333&gt;0,OR(AS333="")),"* No olvide digitar la variable Trans (Femenino). Digite Cero si no tiene.",IF(AS333&gt;D333," * La variable Trans (Femenino) No puede ser mayor al Total Hombres.",""))</f>
        <v/>
      </c>
      <c r="CC333" s="18" t="str">
        <f t="shared" si="232"/>
        <v/>
      </c>
      <c r="CD333" s="18" t="str">
        <f t="shared" si="233"/>
        <v/>
      </c>
      <c r="CE333" s="18" t="str">
        <f t="shared" si="234"/>
        <v/>
      </c>
      <c r="CF333" s="18" t="str">
        <f t="shared" si="235"/>
        <v/>
      </c>
      <c r="CO333" s="69">
        <f>IF(AND(E333&gt;0,OR(AR333="")),1,IF(AR333&gt;E333,1,0))</f>
        <v>0</v>
      </c>
      <c r="CP333" s="69">
        <f>IF(AND(D333&gt;0,OR(AS333="")),1,IF(AS333&gt;D333,1,0))</f>
        <v>0</v>
      </c>
      <c r="CQ333" s="69">
        <f t="shared" si="225"/>
        <v>0</v>
      </c>
      <c r="CR333" s="69">
        <f t="shared" si="226"/>
        <v>0</v>
      </c>
      <c r="CS333" s="69">
        <f t="shared" si="227"/>
        <v>0</v>
      </c>
      <c r="CT333" s="69">
        <f t="shared" si="228"/>
        <v>0</v>
      </c>
    </row>
    <row r="334" spans="1:99" ht="15" customHeight="1" x14ac:dyDescent="0.25">
      <c r="A334" s="3219" t="s">
        <v>313</v>
      </c>
      <c r="B334" s="3220"/>
      <c r="C334" s="266">
        <f t="shared" si="229"/>
        <v>0</v>
      </c>
      <c r="D334" s="267">
        <f>SUM(F334+H334+J334+L334)</f>
        <v>0</v>
      </c>
      <c r="E334" s="271">
        <f>SUM(G334+I334+K334+M334)</f>
        <v>0</v>
      </c>
      <c r="F334" s="30"/>
      <c r="G334" s="31"/>
      <c r="H334" s="30"/>
      <c r="I334" s="31"/>
      <c r="J334" s="30"/>
      <c r="K334" s="37"/>
      <c r="L334" s="30"/>
      <c r="M334" s="223"/>
      <c r="N334" s="517"/>
      <c r="O334" s="518"/>
      <c r="P334" s="518"/>
      <c r="Q334" s="518"/>
      <c r="R334" s="518"/>
      <c r="S334" s="518"/>
      <c r="T334" s="518"/>
      <c r="U334" s="518"/>
      <c r="V334" s="518"/>
      <c r="W334" s="518"/>
      <c r="X334" s="518"/>
      <c r="Y334" s="518"/>
      <c r="Z334" s="518"/>
      <c r="AA334" s="518"/>
      <c r="AB334" s="518"/>
      <c r="AC334" s="518"/>
      <c r="AD334" s="518"/>
      <c r="AE334" s="518"/>
      <c r="AF334" s="518"/>
      <c r="AG334" s="518"/>
      <c r="AH334" s="518"/>
      <c r="AI334" s="518"/>
      <c r="AJ334" s="518"/>
      <c r="AK334" s="518"/>
      <c r="AL334" s="518"/>
      <c r="AM334" s="518"/>
      <c r="AN334" s="518"/>
      <c r="AO334" s="518"/>
      <c r="AP334" s="518"/>
      <c r="AQ334" s="518"/>
      <c r="AR334" s="519"/>
      <c r="AS334" s="348"/>
      <c r="AT334" s="30"/>
      <c r="AU334" s="32"/>
      <c r="AV334" s="32"/>
      <c r="AW334" s="37"/>
      <c r="AX334" t="str">
        <f t="shared" si="224"/>
        <v/>
      </c>
      <c r="CA334" s="438"/>
      <c r="CB334" s="438"/>
      <c r="CC334" s="18" t="str">
        <f t="shared" si="232"/>
        <v/>
      </c>
      <c r="CD334" s="18" t="str">
        <f t="shared" si="233"/>
        <v/>
      </c>
      <c r="CE334" s="18" t="str">
        <f t="shared" si="234"/>
        <v/>
      </c>
      <c r="CF334" s="18" t="str">
        <f t="shared" si="235"/>
        <v/>
      </c>
      <c r="CO334" s="520"/>
      <c r="CP334" s="505"/>
      <c r="CQ334" s="69">
        <f t="shared" si="225"/>
        <v>0</v>
      </c>
      <c r="CR334" s="69">
        <f t="shared" si="226"/>
        <v>0</v>
      </c>
      <c r="CS334" s="69">
        <f t="shared" si="227"/>
        <v>0</v>
      </c>
      <c r="CT334" s="69">
        <f t="shared" si="228"/>
        <v>0</v>
      </c>
    </row>
    <row r="335" spans="1:99" x14ac:dyDescent="0.25">
      <c r="A335" s="3307" t="s">
        <v>314</v>
      </c>
      <c r="B335" s="429" t="s">
        <v>315</v>
      </c>
      <c r="C335" s="249">
        <f t="shared" si="229"/>
        <v>0</v>
      </c>
      <c r="D335" s="250">
        <f t="shared" ref="D335:E339" si="236">SUM(F335+H335+J335+L335+N335+P335+R335+T335+V335+X335+Z335+AB335+AD335+AF335+AH335+AJ335+AL335+AN335+AP335)</f>
        <v>0</v>
      </c>
      <c r="E335" s="295">
        <f t="shared" si="236"/>
        <v>0</v>
      </c>
      <c r="F335" s="45"/>
      <c r="G335" s="47"/>
      <c r="H335" s="45"/>
      <c r="I335" s="47"/>
      <c r="J335" s="45"/>
      <c r="K335" s="48"/>
      <c r="L335" s="45"/>
      <c r="M335" s="333"/>
      <c r="N335" s="45"/>
      <c r="O335" s="48"/>
      <c r="P335" s="45"/>
      <c r="Q335" s="47"/>
      <c r="R335" s="45"/>
      <c r="S335" s="47"/>
      <c r="T335" s="45"/>
      <c r="U335" s="47"/>
      <c r="V335" s="45"/>
      <c r="W335" s="47"/>
      <c r="X335" s="45"/>
      <c r="Y335" s="47"/>
      <c r="Z335" s="45"/>
      <c r="AA335" s="47"/>
      <c r="AB335" s="45"/>
      <c r="AC335" s="47"/>
      <c r="AD335" s="45"/>
      <c r="AE335" s="47"/>
      <c r="AF335" s="45"/>
      <c r="AG335" s="47"/>
      <c r="AH335" s="45"/>
      <c r="AI335" s="47"/>
      <c r="AJ335" s="45"/>
      <c r="AK335" s="47"/>
      <c r="AL335" s="45"/>
      <c r="AM335" s="47"/>
      <c r="AN335" s="45"/>
      <c r="AO335" s="47"/>
      <c r="AP335" s="45"/>
      <c r="AQ335" s="286"/>
      <c r="AR335" s="47"/>
      <c r="AS335" s="48"/>
      <c r="AT335" s="45"/>
      <c r="AU335" s="102"/>
      <c r="AV335" s="102"/>
      <c r="AW335" s="48"/>
      <c r="AX335" t="str">
        <f t="shared" si="224"/>
        <v/>
      </c>
      <c r="CA335" s="18" t="str">
        <f t="shared" si="231"/>
        <v/>
      </c>
      <c r="CB335" s="18" t="str">
        <f>IF(AND(D335&gt;0,OR(AS335="")),"* No olvide digitar la variable Trans (Femenino). Digite Cero si no tiene.",IF(AS335&gt;D335," * La variable Trans (Femenino) No puede ser mayor al Total Hombres.",""))</f>
        <v/>
      </c>
      <c r="CC335" s="18" t="str">
        <f t="shared" si="232"/>
        <v/>
      </c>
      <c r="CD335" s="18" t="str">
        <f t="shared" si="233"/>
        <v/>
      </c>
      <c r="CE335" s="18" t="str">
        <f t="shared" si="234"/>
        <v/>
      </c>
      <c r="CF335" s="18" t="str">
        <f t="shared" si="235"/>
        <v/>
      </c>
      <c r="CO335" s="69">
        <f>IF(AND(E335&gt;0,OR(AR335="")),1,IF(AR335&gt;E335,1,0))</f>
        <v>0</v>
      </c>
      <c r="CP335" s="69">
        <f>IF(AND(D335&gt;0,OR(AS335="")),1,IF(AS335&gt;D335,1,0))</f>
        <v>0</v>
      </c>
      <c r="CQ335" s="69">
        <f t="shared" si="225"/>
        <v>0</v>
      </c>
      <c r="CR335" s="69">
        <f t="shared" si="226"/>
        <v>0</v>
      </c>
      <c r="CS335" s="69">
        <f t="shared" si="227"/>
        <v>0</v>
      </c>
      <c r="CT335" s="69">
        <f t="shared" si="228"/>
        <v>0</v>
      </c>
    </row>
    <row r="336" spans="1:99" x14ac:dyDescent="0.25">
      <c r="A336" s="3307"/>
      <c r="B336" s="521" t="s">
        <v>316</v>
      </c>
      <c r="C336" s="249">
        <f t="shared" si="229"/>
        <v>0</v>
      </c>
      <c r="D336" s="250">
        <f t="shared" si="236"/>
        <v>0</v>
      </c>
      <c r="E336" s="295">
        <f t="shared" si="236"/>
        <v>0</v>
      </c>
      <c r="F336" s="22"/>
      <c r="G336" s="23"/>
      <c r="H336" s="22"/>
      <c r="I336" s="23"/>
      <c r="J336" s="22"/>
      <c r="K336" s="28"/>
      <c r="L336" s="22"/>
      <c r="M336" s="216"/>
      <c r="N336" s="22"/>
      <c r="O336" s="28"/>
      <c r="P336" s="22"/>
      <c r="Q336" s="23"/>
      <c r="R336" s="22"/>
      <c r="S336" s="23"/>
      <c r="T336" s="22"/>
      <c r="U336" s="23"/>
      <c r="V336" s="22"/>
      <c r="W336" s="23"/>
      <c r="X336" s="22"/>
      <c r="Y336" s="23"/>
      <c r="Z336" s="22"/>
      <c r="AA336" s="23"/>
      <c r="AB336" s="22"/>
      <c r="AC336" s="23"/>
      <c r="AD336" s="22"/>
      <c r="AE336" s="23"/>
      <c r="AF336" s="22"/>
      <c r="AG336" s="23"/>
      <c r="AH336" s="22"/>
      <c r="AI336" s="23"/>
      <c r="AJ336" s="22"/>
      <c r="AK336" s="23"/>
      <c r="AL336" s="22"/>
      <c r="AM336" s="23"/>
      <c r="AN336" s="22"/>
      <c r="AO336" s="23"/>
      <c r="AP336" s="22"/>
      <c r="AQ336" s="213"/>
      <c r="AR336" s="23"/>
      <c r="AS336" s="28"/>
      <c r="AT336" s="22"/>
      <c r="AU336" s="24"/>
      <c r="AV336" s="24"/>
      <c r="AW336" s="28"/>
      <c r="AX336" t="str">
        <f t="shared" si="224"/>
        <v/>
      </c>
      <c r="CA336" s="18" t="str">
        <f t="shared" si="231"/>
        <v/>
      </c>
      <c r="CB336" s="18" t="str">
        <f>IF(AND(D336&gt;0,OR(AS336="")),"* No olvide digitar la variable Trans (Femenino). Digite Cero si no tiene.",IF(AS336&gt;D336," * La variable Trans (Femenino) No puede ser mayor al Total Hombres.",""))</f>
        <v/>
      </c>
      <c r="CC336" s="18" t="str">
        <f t="shared" si="232"/>
        <v/>
      </c>
      <c r="CD336" s="18" t="str">
        <f t="shared" si="233"/>
        <v/>
      </c>
      <c r="CE336" s="18" t="str">
        <f t="shared" si="234"/>
        <v/>
      </c>
      <c r="CF336" s="18" t="str">
        <f t="shared" si="235"/>
        <v/>
      </c>
      <c r="CO336" s="69">
        <f>IF(AND(E336&gt;0,OR(AR336="")),1,IF(AR336&gt;E336,1,0))</f>
        <v>0</v>
      </c>
      <c r="CP336" s="69">
        <f>IF(AND(D336&gt;0,OR(AS336="")),1,IF(AS336&gt;D336,1,0))</f>
        <v>0</v>
      </c>
      <c r="CQ336" s="69">
        <f t="shared" si="225"/>
        <v>0</v>
      </c>
      <c r="CR336" s="69">
        <f t="shared" si="226"/>
        <v>0</v>
      </c>
      <c r="CS336" s="69">
        <f t="shared" si="227"/>
        <v>0</v>
      </c>
      <c r="CT336" s="69">
        <f t="shared" si="228"/>
        <v>0</v>
      </c>
    </row>
    <row r="337" spans="1:99" x14ac:dyDescent="0.25">
      <c r="A337" s="3307"/>
      <c r="B337" s="521" t="s">
        <v>317</v>
      </c>
      <c r="C337" s="249">
        <f t="shared" si="229"/>
        <v>0</v>
      </c>
      <c r="D337" s="250">
        <f t="shared" si="236"/>
        <v>0</v>
      </c>
      <c r="E337" s="295">
        <f t="shared" si="236"/>
        <v>0</v>
      </c>
      <c r="F337" s="22"/>
      <c r="G337" s="23"/>
      <c r="H337" s="22"/>
      <c r="I337" s="23"/>
      <c r="J337" s="22"/>
      <c r="K337" s="28"/>
      <c r="L337" s="22"/>
      <c r="M337" s="216"/>
      <c r="N337" s="22"/>
      <c r="O337" s="28"/>
      <c r="P337" s="22"/>
      <c r="Q337" s="23"/>
      <c r="R337" s="22"/>
      <c r="S337" s="23"/>
      <c r="T337" s="22"/>
      <c r="U337" s="23"/>
      <c r="V337" s="22"/>
      <c r="W337" s="23"/>
      <c r="X337" s="22"/>
      <c r="Y337" s="23"/>
      <c r="Z337" s="22"/>
      <c r="AA337" s="23"/>
      <c r="AB337" s="22"/>
      <c r="AC337" s="23"/>
      <c r="AD337" s="22"/>
      <c r="AE337" s="23"/>
      <c r="AF337" s="22"/>
      <c r="AG337" s="23"/>
      <c r="AH337" s="22"/>
      <c r="AI337" s="23"/>
      <c r="AJ337" s="22"/>
      <c r="AK337" s="23"/>
      <c r="AL337" s="22"/>
      <c r="AM337" s="23"/>
      <c r="AN337" s="22"/>
      <c r="AO337" s="23"/>
      <c r="AP337" s="22"/>
      <c r="AQ337" s="213"/>
      <c r="AR337" s="23"/>
      <c r="AS337" s="28"/>
      <c r="AT337" s="22"/>
      <c r="AU337" s="24"/>
      <c r="AV337" s="24"/>
      <c r="AW337" s="28"/>
      <c r="AX337" t="str">
        <f t="shared" si="224"/>
        <v/>
      </c>
      <c r="CA337" s="18" t="str">
        <f t="shared" si="231"/>
        <v/>
      </c>
      <c r="CB337" s="18" t="str">
        <f>IF(AND(D337&gt;0,OR(AS337="")),"* No olvide digitar la variable Trans (Femenino). Digite Cero si no tiene.",IF(AS337&gt;D337," * La variable Trans (Femenino) No puede ser mayor al Total Hombres.",""))</f>
        <v/>
      </c>
      <c r="CC337" s="18" t="str">
        <f t="shared" si="232"/>
        <v/>
      </c>
      <c r="CD337" s="18" t="str">
        <f t="shared" si="233"/>
        <v/>
      </c>
      <c r="CE337" s="18" t="str">
        <f t="shared" si="234"/>
        <v/>
      </c>
      <c r="CF337" s="18" t="str">
        <f t="shared" si="235"/>
        <v/>
      </c>
      <c r="CO337" s="69">
        <f>IF(AND(E337&gt;0,OR(AR337="")),1,IF(AR337&gt;E337,1,0))</f>
        <v>0</v>
      </c>
      <c r="CP337" s="69">
        <f>IF(AND(D337&gt;0,OR(AS337="")),1,IF(AS337&gt;D337,1,0))</f>
        <v>0</v>
      </c>
      <c r="CQ337" s="69">
        <f t="shared" si="225"/>
        <v>0</v>
      </c>
      <c r="CR337" s="69">
        <f t="shared" si="226"/>
        <v>0</v>
      </c>
      <c r="CS337" s="69">
        <f t="shared" si="227"/>
        <v>0</v>
      </c>
      <c r="CT337" s="69">
        <f t="shared" si="228"/>
        <v>0</v>
      </c>
    </row>
    <row r="338" spans="1:99" x14ac:dyDescent="0.25">
      <c r="A338" s="3307"/>
      <c r="B338" s="253" t="s">
        <v>7</v>
      </c>
      <c r="C338" s="249">
        <f t="shared" si="229"/>
        <v>0</v>
      </c>
      <c r="D338" s="250">
        <f t="shared" si="236"/>
        <v>0</v>
      </c>
      <c r="E338" s="295">
        <f t="shared" si="236"/>
        <v>0</v>
      </c>
      <c r="F338" s="22"/>
      <c r="G338" s="23"/>
      <c r="H338" s="22"/>
      <c r="I338" s="23"/>
      <c r="J338" s="22"/>
      <c r="K338" s="28"/>
      <c r="L338" s="22"/>
      <c r="M338" s="216"/>
      <c r="N338" s="22"/>
      <c r="O338" s="28"/>
      <c r="P338" s="22"/>
      <c r="Q338" s="23"/>
      <c r="R338" s="22"/>
      <c r="S338" s="23"/>
      <c r="T338" s="22"/>
      <c r="U338" s="23"/>
      <c r="V338" s="22"/>
      <c r="W338" s="23"/>
      <c r="X338" s="22"/>
      <c r="Y338" s="23"/>
      <c r="Z338" s="22"/>
      <c r="AA338" s="23"/>
      <c r="AB338" s="22"/>
      <c r="AC338" s="23"/>
      <c r="AD338" s="22"/>
      <c r="AE338" s="23"/>
      <c r="AF338" s="22"/>
      <c r="AG338" s="23"/>
      <c r="AH338" s="22"/>
      <c r="AI338" s="23"/>
      <c r="AJ338" s="22"/>
      <c r="AK338" s="23"/>
      <c r="AL338" s="22"/>
      <c r="AM338" s="23"/>
      <c r="AN338" s="22"/>
      <c r="AO338" s="23"/>
      <c r="AP338" s="22"/>
      <c r="AQ338" s="213"/>
      <c r="AR338" s="23"/>
      <c r="AS338" s="28"/>
      <c r="AT338" s="22"/>
      <c r="AU338" s="24"/>
      <c r="AV338" s="24"/>
      <c r="AW338" s="28"/>
      <c r="AX338" t="str">
        <f t="shared" si="224"/>
        <v/>
      </c>
      <c r="CA338" s="18" t="str">
        <f t="shared" si="231"/>
        <v/>
      </c>
      <c r="CB338" s="18" t="str">
        <f>IF(AND(D338&gt;0,OR(AS338="")),"* No olvide digitar la variable Trans (Femenino). Digite Cero si no tiene.",IF(AS338&gt;D338," * La variable Trans (Femenino) No puede ser mayor al Total Hombres.",""))</f>
        <v/>
      </c>
      <c r="CC338" s="18" t="str">
        <f t="shared" si="232"/>
        <v/>
      </c>
      <c r="CD338" s="18" t="str">
        <f t="shared" si="233"/>
        <v/>
      </c>
      <c r="CE338" s="18" t="str">
        <f t="shared" si="234"/>
        <v/>
      </c>
      <c r="CF338" s="18" t="str">
        <f t="shared" si="235"/>
        <v/>
      </c>
      <c r="CO338" s="69">
        <f>IF(AND(E338&gt;0,OR(AR338="")),1,IF(AR338&gt;E338,1,0))</f>
        <v>0</v>
      </c>
      <c r="CP338" s="69">
        <f>IF(AND(D338&gt;0,OR(AS338="")),1,IF(AS338&gt;D338,1,0))</f>
        <v>0</v>
      </c>
      <c r="CQ338" s="69">
        <f t="shared" si="225"/>
        <v>0</v>
      </c>
      <c r="CR338" s="69">
        <f t="shared" si="226"/>
        <v>0</v>
      </c>
      <c r="CS338" s="69">
        <f t="shared" si="227"/>
        <v>0</v>
      </c>
      <c r="CT338" s="69">
        <f t="shared" si="228"/>
        <v>0</v>
      </c>
    </row>
    <row r="339" spans="1:99" x14ac:dyDescent="0.25">
      <c r="A339" s="3633"/>
      <c r="B339" s="1444" t="s">
        <v>318</v>
      </c>
      <c r="C339" s="266">
        <f t="shared" si="229"/>
        <v>1</v>
      </c>
      <c r="D339" s="267">
        <f t="shared" si="236"/>
        <v>1</v>
      </c>
      <c r="E339" s="271">
        <f t="shared" si="236"/>
        <v>0</v>
      </c>
      <c r="F339" s="91"/>
      <c r="G339" s="667"/>
      <c r="H339" s="91"/>
      <c r="I339" s="667"/>
      <c r="J339" s="91"/>
      <c r="K339" s="668"/>
      <c r="L339" s="91"/>
      <c r="M339" s="669"/>
      <c r="N339" s="91"/>
      <c r="O339" s="668"/>
      <c r="P339" s="91"/>
      <c r="Q339" s="667"/>
      <c r="R339" s="91"/>
      <c r="S339" s="667"/>
      <c r="T339" s="91"/>
      <c r="U339" s="667"/>
      <c r="V339" s="91"/>
      <c r="W339" s="667"/>
      <c r="X339" s="91"/>
      <c r="Y339" s="667"/>
      <c r="Z339" s="91">
        <v>1</v>
      </c>
      <c r="AA339" s="667"/>
      <c r="AB339" s="91"/>
      <c r="AC339" s="667"/>
      <c r="AD339" s="91"/>
      <c r="AE339" s="667"/>
      <c r="AF339" s="91"/>
      <c r="AG339" s="667"/>
      <c r="AH339" s="91"/>
      <c r="AI339" s="667"/>
      <c r="AJ339" s="91"/>
      <c r="AK339" s="667"/>
      <c r="AL339" s="91"/>
      <c r="AM339" s="667"/>
      <c r="AN339" s="91"/>
      <c r="AO339" s="667"/>
      <c r="AP339" s="91"/>
      <c r="AQ339" s="670"/>
      <c r="AR339" s="667">
        <v>0</v>
      </c>
      <c r="AS339" s="668">
        <v>0</v>
      </c>
      <c r="AT339" s="91">
        <v>0</v>
      </c>
      <c r="AU339" s="92">
        <v>1</v>
      </c>
      <c r="AV339" s="92">
        <v>0</v>
      </c>
      <c r="AW339" s="668">
        <v>0</v>
      </c>
      <c r="AX339" t="str">
        <f t="shared" si="224"/>
        <v/>
      </c>
      <c r="CA339" s="18" t="str">
        <f t="shared" si="231"/>
        <v/>
      </c>
      <c r="CB339" s="18" t="str">
        <f>IF(AND(D339&gt;0,OR(AS339="")),"* No olvide digitar la variable Trans (Femenino). Digite Cero si no tiene.",IF(AS339&gt;D339," * La variable Trans (Femenino) No puede ser mayor al Total Hombres.",""))</f>
        <v/>
      </c>
      <c r="CC339" s="18" t="str">
        <f t="shared" si="232"/>
        <v/>
      </c>
      <c r="CD339" s="18" t="str">
        <f t="shared" si="233"/>
        <v/>
      </c>
      <c r="CE339" s="18" t="str">
        <f t="shared" si="234"/>
        <v/>
      </c>
      <c r="CF339" s="18" t="str">
        <f t="shared" si="235"/>
        <v/>
      </c>
      <c r="CO339" s="69">
        <f>IF(AND(E339&gt;0,OR(AR339="")),1,IF(AR339&gt;E339,1,0))</f>
        <v>0</v>
      </c>
      <c r="CP339" s="69">
        <f>IF(AND(D339&gt;0,OR(AS339="")),1,IF(AS339&gt;D339,1,0))</f>
        <v>0</v>
      </c>
      <c r="CQ339" s="69">
        <f t="shared" si="225"/>
        <v>0</v>
      </c>
      <c r="CR339" s="69">
        <f t="shared" si="226"/>
        <v>0</v>
      </c>
      <c r="CS339" s="69">
        <f t="shared" si="227"/>
        <v>0</v>
      </c>
      <c r="CT339" s="69">
        <f t="shared" si="228"/>
        <v>0</v>
      </c>
    </row>
    <row r="340" spans="1:99" s="56" customFormat="1" ht="12" x14ac:dyDescent="0.2">
      <c r="A340" s="38" t="s">
        <v>319</v>
      </c>
      <c r="B340" s="22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</row>
    <row r="341" spans="1:99" ht="15" customHeight="1" x14ac:dyDescent="0.25">
      <c r="A341" s="3697" t="s">
        <v>90</v>
      </c>
      <c r="B341" s="2987"/>
      <c r="C341" s="3704" t="s">
        <v>286</v>
      </c>
      <c r="D341" s="3704"/>
      <c r="E341" s="3704"/>
      <c r="F341" s="3700" t="s">
        <v>139</v>
      </c>
      <c r="G341" s="3735"/>
      <c r="H341" s="3735"/>
      <c r="I341" s="3735"/>
      <c r="J341" s="3735"/>
      <c r="K341" s="3735"/>
      <c r="L341" s="3735"/>
      <c r="M341" s="3735"/>
      <c r="N341" s="3735"/>
      <c r="O341" s="3735"/>
      <c r="P341" s="3735"/>
      <c r="Q341" s="3735"/>
      <c r="R341" s="3735"/>
      <c r="S341" s="3735"/>
      <c r="T341" s="3735"/>
      <c r="U341" s="3735"/>
      <c r="V341" s="3735"/>
      <c r="W341" s="3735"/>
      <c r="X341" s="3735"/>
      <c r="Y341" s="3735"/>
      <c r="Z341" s="3735"/>
      <c r="AA341" s="3735"/>
      <c r="AB341" s="3735"/>
      <c r="AC341" s="3735"/>
      <c r="AD341" s="3735"/>
      <c r="AE341" s="3735"/>
      <c r="AF341" s="3735"/>
      <c r="AG341" s="3736"/>
      <c r="AH341" s="3108" t="s">
        <v>209</v>
      </c>
      <c r="AI341" s="2987"/>
      <c r="AJ341" s="3718" t="s">
        <v>12</v>
      </c>
      <c r="AK341" s="2987" t="s">
        <v>13</v>
      </c>
    </row>
    <row r="342" spans="1:99" ht="15" customHeight="1" x14ac:dyDescent="0.25">
      <c r="A342" s="3124"/>
      <c r="B342" s="2994"/>
      <c r="C342" s="3704"/>
      <c r="D342" s="3704"/>
      <c r="E342" s="3704"/>
      <c r="F342" s="3704" t="s">
        <v>16</v>
      </c>
      <c r="G342" s="3704"/>
      <c r="H342" s="3700" t="s">
        <v>17</v>
      </c>
      <c r="I342" s="3701"/>
      <c r="J342" s="3702" t="s">
        <v>18</v>
      </c>
      <c r="K342" s="3702"/>
      <c r="L342" s="3702" t="s">
        <v>19</v>
      </c>
      <c r="M342" s="3702"/>
      <c r="N342" s="3702" t="s">
        <v>20</v>
      </c>
      <c r="O342" s="3702"/>
      <c r="P342" s="3702" t="s">
        <v>21</v>
      </c>
      <c r="Q342" s="3702"/>
      <c r="R342" s="3702" t="s">
        <v>22</v>
      </c>
      <c r="S342" s="3702"/>
      <c r="T342" s="3702" t="s">
        <v>23</v>
      </c>
      <c r="U342" s="3702"/>
      <c r="V342" s="3702" t="s">
        <v>61</v>
      </c>
      <c r="W342" s="3702"/>
      <c r="X342" s="3702" t="s">
        <v>62</v>
      </c>
      <c r="Y342" s="3702"/>
      <c r="Z342" s="3702" t="s">
        <v>63</v>
      </c>
      <c r="AA342" s="3702"/>
      <c r="AB342" s="3702" t="s">
        <v>148</v>
      </c>
      <c r="AC342" s="3702"/>
      <c r="AD342" s="3702" t="s">
        <v>149</v>
      </c>
      <c r="AE342" s="3702"/>
      <c r="AF342" s="3702" t="s">
        <v>150</v>
      </c>
      <c r="AG342" s="3732"/>
      <c r="AH342" s="3658"/>
      <c r="AI342" s="3630"/>
      <c r="AJ342" s="3401"/>
      <c r="AK342" s="2994"/>
    </row>
    <row r="343" spans="1:99" x14ac:dyDescent="0.25">
      <c r="A343" s="3636"/>
      <c r="B343" s="3630"/>
      <c r="C343" s="1371" t="s">
        <v>120</v>
      </c>
      <c r="D343" s="1372" t="s">
        <v>79</v>
      </c>
      <c r="E343" s="1433" t="s">
        <v>121</v>
      </c>
      <c r="F343" s="1371" t="s">
        <v>291</v>
      </c>
      <c r="G343" s="1434" t="s">
        <v>121</v>
      </c>
      <c r="H343" s="1371" t="s">
        <v>291</v>
      </c>
      <c r="I343" s="1434" t="s">
        <v>121</v>
      </c>
      <c r="J343" s="1371" t="s">
        <v>291</v>
      </c>
      <c r="K343" s="1434" t="s">
        <v>121</v>
      </c>
      <c r="L343" s="1371" t="s">
        <v>291</v>
      </c>
      <c r="M343" s="1434" t="s">
        <v>121</v>
      </c>
      <c r="N343" s="1371" t="s">
        <v>291</v>
      </c>
      <c r="O343" s="1434" t="s">
        <v>121</v>
      </c>
      <c r="P343" s="1371" t="s">
        <v>291</v>
      </c>
      <c r="Q343" s="1434" t="s">
        <v>121</v>
      </c>
      <c r="R343" s="1371" t="s">
        <v>291</v>
      </c>
      <c r="S343" s="1434" t="s">
        <v>121</v>
      </c>
      <c r="T343" s="1371" t="s">
        <v>291</v>
      </c>
      <c r="U343" s="1434" t="s">
        <v>121</v>
      </c>
      <c r="V343" s="1371" t="s">
        <v>291</v>
      </c>
      <c r="W343" s="1434" t="s">
        <v>121</v>
      </c>
      <c r="X343" s="1371" t="s">
        <v>291</v>
      </c>
      <c r="Y343" s="1434" t="s">
        <v>121</v>
      </c>
      <c r="Z343" s="1371" t="s">
        <v>291</v>
      </c>
      <c r="AA343" s="1434" t="s">
        <v>121</v>
      </c>
      <c r="AB343" s="1371" t="s">
        <v>291</v>
      </c>
      <c r="AC343" s="1434" t="s">
        <v>121</v>
      </c>
      <c r="AD343" s="1371" t="s">
        <v>291</v>
      </c>
      <c r="AE343" s="1434" t="s">
        <v>121</v>
      </c>
      <c r="AF343" s="1371" t="s">
        <v>291</v>
      </c>
      <c r="AG343" s="1374" t="s">
        <v>121</v>
      </c>
      <c r="AH343" s="1414" t="s">
        <v>212</v>
      </c>
      <c r="AI343" s="1021" t="s">
        <v>213</v>
      </c>
      <c r="AJ343" s="3019"/>
      <c r="AK343" s="3630"/>
    </row>
    <row r="344" spans="1:99" x14ac:dyDescent="0.25">
      <c r="A344" s="3749" t="s">
        <v>309</v>
      </c>
      <c r="B344" s="3749"/>
      <c r="C344" s="1400">
        <f>SUM(D344+E344)</f>
        <v>0</v>
      </c>
      <c r="D344" s="1401">
        <f t="shared" ref="D344:E346" si="237">SUM(F344+H344+J344+L344+N344+P344+R344+T344+V344+X344+Z344+AB344+AD344+AF344)</f>
        <v>0</v>
      </c>
      <c r="E344" s="1395">
        <f t="shared" si="237"/>
        <v>0</v>
      </c>
      <c r="F344" s="1383"/>
      <c r="G344" s="1416"/>
      <c r="H344" s="1383"/>
      <c r="I344" s="1416"/>
      <c r="J344" s="1383"/>
      <c r="K344" s="1416"/>
      <c r="L344" s="1383"/>
      <c r="M344" s="1416"/>
      <c r="N344" s="1383"/>
      <c r="O344" s="1416"/>
      <c r="P344" s="1383"/>
      <c r="Q344" s="1416"/>
      <c r="R344" s="1383"/>
      <c r="S344" s="1416"/>
      <c r="T344" s="1383"/>
      <c r="U344" s="1416"/>
      <c r="V344" s="1383"/>
      <c r="W344" s="1416"/>
      <c r="X344" s="1383"/>
      <c r="Y344" s="1416"/>
      <c r="Z344" s="1383"/>
      <c r="AA344" s="1416"/>
      <c r="AB344" s="1383"/>
      <c r="AC344" s="1416"/>
      <c r="AD344" s="1383"/>
      <c r="AE344" s="1416"/>
      <c r="AF344" s="1383"/>
      <c r="AG344" s="1442"/>
      <c r="AH344" s="1416"/>
      <c r="AI344" s="1385"/>
      <c r="AJ344" s="1383"/>
      <c r="AK344" s="1385"/>
      <c r="AL344" t="str">
        <f>CA344&amp;CB344&amp;CC344&amp;CD344</f>
        <v/>
      </c>
      <c r="CA344" s="18" t="str">
        <f>IF(AND(E344&gt;0,OR(AH344=""))," * No olvide digitar la variable Trans (Masculino). Digite Cero si no tiene.",IF((AH344)&gt;E344,"*  La variable Trans (Masculino) No puede ser mayor al Total Mujeres.",""))</f>
        <v/>
      </c>
      <c r="CB344" s="18" t="str">
        <f>IF(AND(D344&gt;0,OR(AI344=""))," * No olvide digitar la variable Trans (Femenino). Digite Cero si no tiene.",IF((AI344)&gt;D344,"*  La variable Trans (Femenino) No puede ser mayor al Total Hombres.",""))</f>
        <v/>
      </c>
      <c r="CC344" s="18" t="str">
        <f>IF(AND(C344&gt;0,AJ344="")," * No olvide digitar la variable Pueblos originarios. Digite Cero si no tiene.",IF(AJ344&gt;C344," * La variable Pueblos originarios No puede ser mayor al Total.",""))</f>
        <v/>
      </c>
      <c r="CD344" s="18" t="str">
        <f>IF(AND(C344&gt;0,AK344="")," * No olvide digitar la variable Migrantes. Digite Cero si no tiene.",IF(AK344&gt;C344," * La variable Migrantes No puede ser mayor al Total.",""))</f>
        <v/>
      </c>
      <c r="CO344" s="69">
        <f>IF(AND(E344&gt;0,OR(AH344="")),1,IF((AH344)&gt;E344,1,0))</f>
        <v>0</v>
      </c>
      <c r="CP344" s="69">
        <f>IF(AND(D344&gt;0,OR(AI344="")),1,IF((AI344)&gt;D344,1,0))</f>
        <v>0</v>
      </c>
      <c r="CQ344" s="69">
        <f>IF(AND(C344&gt;0,AJ344=""),1,IF(AJ344&gt;C344,1,0))</f>
        <v>0</v>
      </c>
      <c r="CR344" s="69">
        <f>IF(AND(C344&gt;0,AK344=""),1,IF(AK344&gt;C344,1,0))</f>
        <v>0</v>
      </c>
    </row>
    <row r="345" spans="1:99" x14ac:dyDescent="0.25">
      <c r="A345" s="3749" t="s">
        <v>311</v>
      </c>
      <c r="B345" s="3749"/>
      <c r="C345" s="1400">
        <f>SUM(D345+E345)</f>
        <v>0</v>
      </c>
      <c r="D345" s="1401">
        <f t="shared" si="237"/>
        <v>0</v>
      </c>
      <c r="E345" s="1395">
        <f t="shared" si="237"/>
        <v>0</v>
      </c>
      <c r="F345" s="1383"/>
      <c r="G345" s="1416"/>
      <c r="H345" s="1383"/>
      <c r="I345" s="1416"/>
      <c r="J345" s="1383"/>
      <c r="K345" s="1416"/>
      <c r="L345" s="1383"/>
      <c r="M345" s="1416"/>
      <c r="N345" s="1383"/>
      <c r="O345" s="1416"/>
      <c r="P345" s="1383"/>
      <c r="Q345" s="1416"/>
      <c r="R345" s="1383"/>
      <c r="S345" s="1416"/>
      <c r="T345" s="1383"/>
      <c r="U345" s="1416"/>
      <c r="V345" s="1383"/>
      <c r="W345" s="1416"/>
      <c r="X345" s="1383"/>
      <c r="Y345" s="1416"/>
      <c r="Z345" s="1383"/>
      <c r="AA345" s="1416"/>
      <c r="AB345" s="1383"/>
      <c r="AC345" s="1416"/>
      <c r="AD345" s="1383"/>
      <c r="AE345" s="1416"/>
      <c r="AF345" s="1383"/>
      <c r="AG345" s="1442"/>
      <c r="AH345" s="1416"/>
      <c r="AI345" s="1385"/>
      <c r="AJ345" s="1383"/>
      <c r="AK345" s="1385"/>
      <c r="AL345" t="str">
        <f>CA345&amp;CB345&amp;CC345&amp;CD345</f>
        <v/>
      </c>
      <c r="CA345" s="18" t="str">
        <f>IF(AND(E345&gt;0,OR(AH345=""))," * No olvide digitar la variable Trans (Masculino). Digite Cero si no tiene.",IF((AH345)&gt;E345,"*  La variable Trans (Masculino) No puede ser mayor al Total Mujeres.",""))</f>
        <v/>
      </c>
      <c r="CB345" s="18" t="str">
        <f>IF(AND(D345&gt;0,OR(AI345=""))," * No olvide digitar la variable Trans (Femenino). Digite Cero si no tiene.",IF((AI345)&gt;D345,"*  La variable Trans (Femenino) No puede ser mayor al Total Hombres.",""))</f>
        <v/>
      </c>
      <c r="CC345" s="18" t="str">
        <f>IF(AND(C345&gt;0,AJ345="")," * No olvide digitar la variable Pueblos originarios. Digite Cero si no tiene.",IF(AJ345&gt;C345," * La variable Pueblos originarios No puede ser mayor al Total.",""))</f>
        <v/>
      </c>
      <c r="CD345" s="18" t="str">
        <f>IF(AND(C345&gt;0,AK345="")," * No olvide digitar la variable Migrantes. Digite Cero si no tiene.",IF(AK345&gt;C345," * La variable Migrantes No puede ser mayor al Total.",""))</f>
        <v/>
      </c>
      <c r="CO345" s="69">
        <f>IF(AND(E345&gt;0,OR(AH345="")),1,IF((AH345)&gt;E345,1,0))</f>
        <v>0</v>
      </c>
      <c r="CP345" s="69">
        <f>IF(AND(D345&gt;0,OR(AI345="")),1,IF((AI345)&gt;D345,1,0))</f>
        <v>0</v>
      </c>
      <c r="CQ345" s="69">
        <f>IF(AND(C345&gt;0,AJ345=""),1,IF(AJ345&gt;C345,1,0))</f>
        <v>0</v>
      </c>
      <c r="CR345" s="69">
        <f>IF(AND(C345&gt;0,AK345=""),1,IF(AK345&gt;C345,1,0))</f>
        <v>0</v>
      </c>
    </row>
    <row r="346" spans="1:99" x14ac:dyDescent="0.25">
      <c r="A346" s="3749" t="s">
        <v>320</v>
      </c>
      <c r="B346" s="3749"/>
      <c r="C346" s="1400">
        <f>SUM(D346+E346)</f>
        <v>3</v>
      </c>
      <c r="D346" s="1401">
        <f t="shared" si="237"/>
        <v>1</v>
      </c>
      <c r="E346" s="1395">
        <f t="shared" si="237"/>
        <v>2</v>
      </c>
      <c r="F346" s="1383"/>
      <c r="G346" s="1416"/>
      <c r="H346" s="1383"/>
      <c r="I346" s="1416"/>
      <c r="J346" s="1383">
        <v>1</v>
      </c>
      <c r="K346" s="1416">
        <v>1</v>
      </c>
      <c r="L346" s="1383"/>
      <c r="M346" s="1416"/>
      <c r="N346" s="1383"/>
      <c r="O346" s="1416"/>
      <c r="P346" s="1383"/>
      <c r="Q346" s="1416">
        <v>1</v>
      </c>
      <c r="R346" s="1383"/>
      <c r="S346" s="1416"/>
      <c r="T346" s="1383"/>
      <c r="U346" s="1416"/>
      <c r="V346" s="1383"/>
      <c r="W346" s="1416"/>
      <c r="X346" s="1383"/>
      <c r="Y346" s="1416"/>
      <c r="Z346" s="1383"/>
      <c r="AA346" s="1416"/>
      <c r="AB346" s="1383"/>
      <c r="AC346" s="1416"/>
      <c r="AD346" s="1383"/>
      <c r="AE346" s="1416"/>
      <c r="AF346" s="1383"/>
      <c r="AG346" s="1442"/>
      <c r="AH346" s="1416">
        <v>0</v>
      </c>
      <c r="AI346" s="1385">
        <v>1</v>
      </c>
      <c r="AJ346" s="1383">
        <v>0</v>
      </c>
      <c r="AK346" s="1385">
        <v>1</v>
      </c>
      <c r="AL346" t="str">
        <f>CA346&amp;CB346&amp;CC346&amp;CD346</f>
        <v/>
      </c>
      <c r="CA346" s="18" t="str">
        <f>IF(AND(E346&gt;0,OR(AH346=""))," * No olvide digitar la variable Trans (Masculino). Digite Cero si no tiene.",IF((AH346)&gt;E346,"*  La variable Trans (Masculino) No puede ser mayor al Total Mujeres.",""))</f>
        <v/>
      </c>
      <c r="CB346" s="18" t="str">
        <f>IF(AND(D346&gt;0,OR(AI346=""))," * No olvide digitar la variable Trans (Femenino). Digite Cero si no tiene.",IF((AI346)&gt;D346,"*  La variable Trans (Femenino) No puede ser mayor al Total Hombres.",""))</f>
        <v/>
      </c>
      <c r="CC346" s="18" t="str">
        <f>IF(AND(C346&gt;0,AJ346="")," * No olvide digitar la variable Pueblos originarios. Digite Cero si no tiene.",IF(AJ346&gt;C346," * La variable Pueblos originarios No puede ser mayor al Total.",""))</f>
        <v/>
      </c>
      <c r="CD346" s="18" t="str">
        <f>IF(AND(C346&gt;0,AK346="")," * No olvide digitar la variable Migrantes. Digite Cero si no tiene.",IF(AK346&gt;C346," * La variable Migrantes No puede ser mayor al Total.",""))</f>
        <v/>
      </c>
      <c r="CO346" s="69">
        <f>IF(AND(E346&gt;0,OR(AH346="")),1,IF((AH346)&gt;E346,1,0))</f>
        <v>0</v>
      </c>
      <c r="CP346" s="69">
        <f>IF(AND(D346&gt;0,OR(AI346="")),1,IF((AI346)&gt;D346,1,0))</f>
        <v>0</v>
      </c>
      <c r="CQ346" s="69">
        <f>IF(AND(C346&gt;0,AJ346=""),1,IF(AJ346&gt;C346,1,0))</f>
        <v>0</v>
      </c>
      <c r="CR346" s="69">
        <f>IF(AND(C346&gt;0,AK346=""),1,IF(AK346&gt;C346,1,0))</f>
        <v>0</v>
      </c>
    </row>
    <row r="347" spans="1:99" s="56" customFormat="1" ht="12" x14ac:dyDescent="0.2">
      <c r="A347" s="1445" t="s">
        <v>321</v>
      </c>
      <c r="B347" s="1446"/>
      <c r="C347" s="1446"/>
      <c r="D347" s="1446"/>
      <c r="E347" s="1446"/>
      <c r="F347" s="1446"/>
      <c r="G347" s="1446"/>
      <c r="H347" s="1446"/>
      <c r="I347" s="1446"/>
      <c r="J347" s="1446"/>
      <c r="K347" s="1446"/>
      <c r="L347" s="1446"/>
      <c r="M347" s="1446"/>
      <c r="N347" s="1446"/>
      <c r="O347" s="55"/>
      <c r="P347" s="55"/>
      <c r="Q347" s="55"/>
      <c r="R347" s="55"/>
    </row>
    <row r="348" spans="1:99" ht="15" customHeight="1" x14ac:dyDescent="0.25">
      <c r="A348" s="3711" t="s">
        <v>322</v>
      </c>
      <c r="B348" s="3222" t="s">
        <v>323</v>
      </c>
      <c r="C348" s="3223"/>
      <c r="D348" s="3224"/>
      <c r="E348" s="3225" t="s">
        <v>139</v>
      </c>
      <c r="F348" s="3226"/>
      <c r="G348" s="3226"/>
      <c r="H348" s="3226"/>
      <c r="I348" s="3226"/>
      <c r="J348" s="3226"/>
      <c r="K348" s="3226"/>
      <c r="L348" s="3226"/>
      <c r="M348" s="3226"/>
      <c r="N348" s="527"/>
      <c r="O348" s="3746" t="s">
        <v>324</v>
      </c>
      <c r="P348" s="3747" t="s">
        <v>325</v>
      </c>
      <c r="Q348" s="3233" t="s">
        <v>326</v>
      </c>
      <c r="R348" s="3746" t="s">
        <v>12</v>
      </c>
      <c r="S348" s="2987" t="s">
        <v>13</v>
      </c>
      <c r="T348" s="3742" t="s">
        <v>209</v>
      </c>
      <c r="U348" s="3215"/>
    </row>
    <row r="349" spans="1:99" x14ac:dyDescent="0.25">
      <c r="A349" s="3343"/>
      <c r="B349" s="3636"/>
      <c r="C349" s="3658"/>
      <c r="D349" s="3630"/>
      <c r="E349" s="3707" t="s">
        <v>202</v>
      </c>
      <c r="F349" s="3706"/>
      <c r="G349" s="3707" t="s">
        <v>203</v>
      </c>
      <c r="H349" s="3706"/>
      <c r="I349" s="3707" t="s">
        <v>204</v>
      </c>
      <c r="J349" s="3706"/>
      <c r="K349" s="3707" t="s">
        <v>16</v>
      </c>
      <c r="L349" s="3706"/>
      <c r="M349" s="3707" t="s">
        <v>17</v>
      </c>
      <c r="N349" s="3705"/>
      <c r="O349" s="3228"/>
      <c r="P349" s="3231"/>
      <c r="Q349" s="3234"/>
      <c r="R349" s="3228"/>
      <c r="S349" s="2994"/>
      <c r="T349" s="3743"/>
      <c r="U349" s="3745"/>
    </row>
    <row r="350" spans="1:99" x14ac:dyDescent="0.25">
      <c r="A350" s="3611"/>
      <c r="B350" s="1447" t="s">
        <v>120</v>
      </c>
      <c r="C350" s="671" t="s">
        <v>79</v>
      </c>
      <c r="D350" s="1021" t="s">
        <v>121</v>
      </c>
      <c r="E350" s="1371" t="s">
        <v>79</v>
      </c>
      <c r="F350" s="1373" t="s">
        <v>121</v>
      </c>
      <c r="G350" s="1371" t="s">
        <v>79</v>
      </c>
      <c r="H350" s="1373" t="s">
        <v>121</v>
      </c>
      <c r="I350" s="1371" t="s">
        <v>79</v>
      </c>
      <c r="J350" s="1373" t="s">
        <v>121</v>
      </c>
      <c r="K350" s="1371" t="s">
        <v>79</v>
      </c>
      <c r="L350" s="1373" t="s">
        <v>121</v>
      </c>
      <c r="M350" s="1371" t="s">
        <v>79</v>
      </c>
      <c r="N350" s="1448" t="s">
        <v>121</v>
      </c>
      <c r="O350" s="3229"/>
      <c r="P350" s="3232"/>
      <c r="Q350" s="3748"/>
      <c r="R350" s="3229"/>
      <c r="S350" s="3630"/>
      <c r="T350" s="1379" t="s">
        <v>212</v>
      </c>
      <c r="U350" s="1433" t="s">
        <v>213</v>
      </c>
    </row>
    <row r="351" spans="1:99" x14ac:dyDescent="0.25">
      <c r="A351" s="1408" t="s">
        <v>92</v>
      </c>
      <c r="B351" s="1394">
        <f>SUM(C351+D351)</f>
        <v>0</v>
      </c>
      <c r="C351" s="1449">
        <f>SUM(E351+G351+I351+K351+M351)</f>
        <v>0</v>
      </c>
      <c r="D351" s="1358">
        <f>SUM(F351+H351+J351+L351+N351)</f>
        <v>0</v>
      </c>
      <c r="E351" s="1359"/>
      <c r="F351" s="1360"/>
      <c r="G351" s="1359"/>
      <c r="H351" s="1360"/>
      <c r="I351" s="1359"/>
      <c r="J351" s="704"/>
      <c r="K351" s="1359"/>
      <c r="L351" s="704"/>
      <c r="M351" s="1450"/>
      <c r="N351" s="699"/>
      <c r="O351" s="533"/>
      <c r="P351" s="1451"/>
      <c r="Q351" s="1452"/>
      <c r="R351" s="1453"/>
      <c r="S351" s="1360"/>
      <c r="T351" s="1409"/>
      <c r="U351" s="1360"/>
      <c r="V351" t="str">
        <f>CD351&amp;CE351&amp;CF351&amp;CG351</f>
        <v/>
      </c>
      <c r="CA351" s="438"/>
      <c r="CB351" s="504"/>
      <c r="CC351" s="504"/>
      <c r="CD351" s="18" t="str">
        <f>IF(AND(B351&gt;0,R351="")," * No olvide digitar la variable Pueblos originarios. Digite Cero si no tiene.",IF(R351&gt;B351," * La variable Pueblos originarios No puede ser mayor al Total.",""))</f>
        <v/>
      </c>
      <c r="CE351" s="18" t="str">
        <f>IF(AND(B351&gt;0,S351="")," * No olvide digitar la variable Migrantes. Digite Cero si no tiene.",IF(S351&gt;B351," * La variable Migrantes No puede ser mayor al Total.",""))</f>
        <v/>
      </c>
      <c r="CF351" s="263" t="str">
        <f>IF(AND(D351&gt;0,OR(T351=""))," * No olvide digitar la variable Trans (Masculino). Digite Cero si no tiene.",IF((T351)&gt;D351," * La variable Trans Masculino No puede ser mayor al Total Mujeres.",""))</f>
        <v/>
      </c>
      <c r="CG351" s="263" t="str">
        <f>IF(AND(C351&gt;0,OR(U351=""))," * No olvide digitar la variable Trans (Femenino). Digite Cero si no tiene.",IF((U351)&gt;C351," * La variable Trans Femenino No puede ser mayor al Total Hombres.",""))</f>
        <v/>
      </c>
      <c r="CO351" s="520"/>
      <c r="CP351" s="520"/>
      <c r="CQ351" s="520"/>
      <c r="CR351" s="69">
        <f>IF(AND(B351&gt;0,R351=""),1,IF(R351&gt;B351,1,0))</f>
        <v>0</v>
      </c>
      <c r="CS351" s="69">
        <f>IF(AND(B351&gt;0,S351=""),1,IF(S351&gt;B351,1,0))</f>
        <v>0</v>
      </c>
      <c r="CT351" s="69">
        <f>IF(AND(D351&gt;0,OR(T351="")),1,IF((T351)&gt;D351,1,0))</f>
        <v>0</v>
      </c>
      <c r="CU351" s="69">
        <f>IF(AND(C351&gt;0,OR(U351="")),1,IF((U351)&gt;C351,1,0))</f>
        <v>0</v>
      </c>
    </row>
    <row r="352" spans="1:99" x14ac:dyDescent="0.25">
      <c r="A352" s="1444" t="s">
        <v>102</v>
      </c>
      <c r="B352" s="381">
        <f>SUM(C352+D352)</f>
        <v>0</v>
      </c>
      <c r="C352" s="672">
        <f>SUM(E352+G352+I352+K352+M352)</f>
        <v>0</v>
      </c>
      <c r="D352" s="673">
        <f>SUM(F352+H352+J352+L352+N352)</f>
        <v>0</v>
      </c>
      <c r="E352" s="91"/>
      <c r="F352" s="668"/>
      <c r="G352" s="91"/>
      <c r="H352" s="385"/>
      <c r="I352" s="91"/>
      <c r="J352" s="668"/>
      <c r="K352" s="91"/>
      <c r="L352" s="668"/>
      <c r="M352" s="669"/>
      <c r="N352" s="538"/>
      <c r="O352" s="539"/>
      <c r="P352" s="92"/>
      <c r="Q352" s="668"/>
      <c r="R352" s="539"/>
      <c r="S352" s="668"/>
      <c r="T352" s="667"/>
      <c r="U352" s="668"/>
      <c r="V352" t="str">
        <f>CA352&amp;CB352&amp;CC352&amp;CD352&amp;CE352&amp;CF352&amp;CG352</f>
        <v/>
      </c>
      <c r="CA352" s="18" t="str">
        <f>IF(AND(B352&gt;0,O352="")," * No olvide digitar la variable Aumento de funcionalidad familiar (4 puntos o más). Digite Cero si no tiene.",IF(O352&gt;B352," * La variable Aumento de funcionalidad familiar (4 puntos o más) No puede ser mayor al Total.",""))</f>
        <v/>
      </c>
      <c r="CB352" s="18" t="str">
        <f>IF(AND(B352&gt;0,P352="")," * No olvide digitar la variable Cumple con el 70% de los objetivos del plan de acompañamiento. Digite Cero si no tiene.",IF(P352&gt;B352," * La variable Cumple con el 70% de los objetivos del plan de acompañamiento No puede ser mayor al Total.",""))</f>
        <v/>
      </c>
      <c r="CC352" s="18" t="str">
        <f>IF(AND(B352&gt;0,Q352="")," * No olvide digitar la variable Egreso por alta clínica del Prog de Salud Mental. Digite Cero si no tiene.",IF(Q352&gt;B352," * La variable Egreso por alta clínica del Prog de Salud Mental No puede ser mayor al Total.",""))</f>
        <v/>
      </c>
      <c r="CD352" s="18" t="str">
        <f>IF(AND(B352&gt;0,R352="")," * No olvide digitar la variable Pueblos originarios. Digite Cero si no tiene.",IF(R352&gt;B352," * La variable Pueblos originarios No puede ser mayor al Total.",""))</f>
        <v/>
      </c>
      <c r="CE352" s="18" t="str">
        <f>IF(AND(B352&gt;0,S352="")," * No olvide digitar la variable Migrantes. Digite Cero si no tiene.",IF(S352&gt;B352," * La variable Migrantes No puede ser mayor al Total.",""))</f>
        <v/>
      </c>
      <c r="CF352" s="263" t="str">
        <f>IF(AND(D352&gt;0,OR(T352=""))," * No olvide digitar la variable Trans (Masculino). Digite Cero si no tiene.",IF((T352)&gt;D352," * La variable Trans Masculino No puede ser mayor al Total Mujeres.",""))</f>
        <v/>
      </c>
      <c r="CG352" s="263" t="str">
        <f>IF(AND(C352&gt;0,OR(U352=""))," * No olvide digitar la variable Trans (Femenino). Digite Cero si no tiene.",IF((U352)&gt;C352," * La variable Trans Femenino No puede ser mayor al Total Hombres.",""))</f>
        <v/>
      </c>
      <c r="CO352" s="20">
        <f>IF(AND($B352&gt;0,O352=""),1,IF(O352&gt;$B352,1,0))</f>
        <v>0</v>
      </c>
      <c r="CP352" s="20">
        <f>IF(AND($B352&gt;0,P352=""),1,IF(P352&gt;$B352,1,0))</f>
        <v>0</v>
      </c>
      <c r="CQ352" s="20">
        <f>IF(AND($B352&gt;0,Q352=""),1,IF(Q352&gt;$B352,1,0))</f>
        <v>0</v>
      </c>
      <c r="CR352" s="69">
        <f>IF(AND(B352&gt;0,R352=""),1,IF(R352&gt;B352,1,0))</f>
        <v>0</v>
      </c>
      <c r="CS352" s="69">
        <f>IF(AND(B352&gt;0,S352=""),1,IF(S352&gt;B352,1,0))</f>
        <v>0</v>
      </c>
      <c r="CT352" s="69">
        <f>IF(AND(D352&gt;0,OR(T352="")),1,IF((T352)&gt;D352,1,0))</f>
        <v>0</v>
      </c>
      <c r="CU352" s="69">
        <f>IF(AND(C352&gt;0,OR(U352="")),1,IF((U352)&gt;C352,1,0))</f>
        <v>0</v>
      </c>
    </row>
    <row r="353" spans="1:94" s="56" customFormat="1" ht="12" x14ac:dyDescent="0.2">
      <c r="A353" s="38" t="s">
        <v>327</v>
      </c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</row>
    <row r="354" spans="1:94" ht="15" customHeight="1" x14ac:dyDescent="0.25">
      <c r="A354" s="3711" t="s">
        <v>322</v>
      </c>
      <c r="B354" s="3711" t="s">
        <v>328</v>
      </c>
      <c r="C354" s="3702" t="s">
        <v>323</v>
      </c>
      <c r="D354" s="3702"/>
      <c r="E354" s="3702"/>
      <c r="F354" s="3707" t="s">
        <v>139</v>
      </c>
      <c r="G354" s="3705"/>
      <c r="H354" s="3705"/>
      <c r="I354" s="3705"/>
      <c r="J354" s="3705"/>
      <c r="K354" s="3705"/>
      <c r="L354" s="3705"/>
      <c r="M354" s="3705"/>
      <c r="N354" s="3705"/>
      <c r="O354" s="3705"/>
      <c r="P354" s="3705"/>
      <c r="Q354" s="3705"/>
      <c r="R354" s="3705"/>
      <c r="S354" s="3705"/>
      <c r="T354" s="3705"/>
      <c r="U354" s="3705"/>
      <c r="V354" s="3705"/>
      <c r="W354" s="3705"/>
      <c r="X354" s="3705"/>
      <c r="Y354" s="3705"/>
      <c r="Z354" s="3705"/>
      <c r="AA354" s="3705"/>
      <c r="AB354" s="3705"/>
      <c r="AC354" s="3705"/>
      <c r="AD354" s="3705"/>
      <c r="AE354" s="3705"/>
      <c r="AF354" s="3705"/>
      <c r="AG354" s="3708"/>
      <c r="AH354" s="3703" t="s">
        <v>12</v>
      </c>
      <c r="AI354" s="3137" t="s">
        <v>13</v>
      </c>
      <c r="AJ354" s="3705" t="s">
        <v>329</v>
      </c>
      <c r="AK354" s="3705"/>
      <c r="AL354" s="3706"/>
      <c r="AM354" s="3711" t="s">
        <v>330</v>
      </c>
    </row>
    <row r="355" spans="1:94" ht="15" customHeight="1" x14ac:dyDescent="0.25">
      <c r="A355" s="3343"/>
      <c r="B355" s="3343"/>
      <c r="C355" s="3702"/>
      <c r="D355" s="3702"/>
      <c r="E355" s="3702"/>
      <c r="F355" s="3707" t="s">
        <v>16</v>
      </c>
      <c r="G355" s="3706"/>
      <c r="H355" s="3707" t="s">
        <v>17</v>
      </c>
      <c r="I355" s="3706"/>
      <c r="J355" s="3707" t="s">
        <v>18</v>
      </c>
      <c r="K355" s="3706"/>
      <c r="L355" s="3707" t="s">
        <v>19</v>
      </c>
      <c r="M355" s="3706"/>
      <c r="N355" s="3707" t="s">
        <v>20</v>
      </c>
      <c r="O355" s="3706"/>
      <c r="P355" s="3707" t="s">
        <v>21</v>
      </c>
      <c r="Q355" s="3706"/>
      <c r="R355" s="3707" t="s">
        <v>22</v>
      </c>
      <c r="S355" s="3706"/>
      <c r="T355" s="3707" t="s">
        <v>23</v>
      </c>
      <c r="U355" s="3706"/>
      <c r="V355" s="3707" t="s">
        <v>61</v>
      </c>
      <c r="W355" s="3706"/>
      <c r="X355" s="3707" t="s">
        <v>62</v>
      </c>
      <c r="Y355" s="3706"/>
      <c r="Z355" s="3707" t="s">
        <v>63</v>
      </c>
      <c r="AA355" s="3706"/>
      <c r="AB355" s="3707" t="s">
        <v>148</v>
      </c>
      <c r="AC355" s="3706"/>
      <c r="AD355" s="3707" t="s">
        <v>149</v>
      </c>
      <c r="AE355" s="3706"/>
      <c r="AF355" s="3707" t="s">
        <v>150</v>
      </c>
      <c r="AG355" s="3708"/>
      <c r="AH355" s="3130"/>
      <c r="AI355" s="3237"/>
      <c r="AJ355" s="3004" t="s">
        <v>331</v>
      </c>
      <c r="AK355" s="3731" t="s">
        <v>332</v>
      </c>
      <c r="AL355" s="3750" t="s">
        <v>333</v>
      </c>
      <c r="AM355" s="3343"/>
    </row>
    <row r="356" spans="1:94" x14ac:dyDescent="0.25">
      <c r="A356" s="3611"/>
      <c r="B356" s="3611"/>
      <c r="C356" s="1379" t="s">
        <v>120</v>
      </c>
      <c r="D356" s="1412" t="s">
        <v>79</v>
      </c>
      <c r="E356" s="1373" t="s">
        <v>121</v>
      </c>
      <c r="F356" s="1371" t="s">
        <v>79</v>
      </c>
      <c r="G356" s="1373" t="s">
        <v>121</v>
      </c>
      <c r="H356" s="1371" t="s">
        <v>79</v>
      </c>
      <c r="I356" s="1373" t="s">
        <v>121</v>
      </c>
      <c r="J356" s="1371" t="s">
        <v>291</v>
      </c>
      <c r="K356" s="1373" t="s">
        <v>121</v>
      </c>
      <c r="L356" s="1371" t="s">
        <v>291</v>
      </c>
      <c r="M356" s="1373" t="s">
        <v>121</v>
      </c>
      <c r="N356" s="1371" t="s">
        <v>291</v>
      </c>
      <c r="O356" s="1373" t="s">
        <v>121</v>
      </c>
      <c r="P356" s="1371" t="s">
        <v>291</v>
      </c>
      <c r="Q356" s="1373" t="s">
        <v>121</v>
      </c>
      <c r="R356" s="1371" t="s">
        <v>291</v>
      </c>
      <c r="S356" s="1373" t="s">
        <v>121</v>
      </c>
      <c r="T356" s="1371" t="s">
        <v>291</v>
      </c>
      <c r="U356" s="1373" t="s">
        <v>121</v>
      </c>
      <c r="V356" s="1371" t="s">
        <v>291</v>
      </c>
      <c r="W356" s="1373" t="s">
        <v>121</v>
      </c>
      <c r="X356" s="1371" t="s">
        <v>291</v>
      </c>
      <c r="Y356" s="1373" t="s">
        <v>121</v>
      </c>
      <c r="Z356" s="1371" t="s">
        <v>291</v>
      </c>
      <c r="AA356" s="1373" t="s">
        <v>121</v>
      </c>
      <c r="AB356" s="1371" t="s">
        <v>291</v>
      </c>
      <c r="AC356" s="1373" t="s">
        <v>121</v>
      </c>
      <c r="AD356" s="1371" t="s">
        <v>291</v>
      </c>
      <c r="AE356" s="1373" t="s">
        <v>121</v>
      </c>
      <c r="AF356" s="1371" t="s">
        <v>291</v>
      </c>
      <c r="AG356" s="1415" t="s">
        <v>121</v>
      </c>
      <c r="AH356" s="3001"/>
      <c r="AI356" s="3681"/>
      <c r="AJ356" s="3737"/>
      <c r="AK356" s="2983"/>
      <c r="AL356" s="3027"/>
      <c r="AM356" s="3611"/>
    </row>
    <row r="357" spans="1:94" x14ac:dyDescent="0.25">
      <c r="A357" s="3698" t="s">
        <v>334</v>
      </c>
      <c r="B357" s="1356" t="s">
        <v>335</v>
      </c>
      <c r="C357" s="1455">
        <f>SUM(D357+E357)</f>
        <v>0</v>
      </c>
      <c r="D357" s="1449">
        <f>SUM(F357+H357+J357+L357+N357+P357+R357+T357+V357+X357+Z357+AB357+AD357+AF357)</f>
        <v>0</v>
      </c>
      <c r="E357" s="1456">
        <f>SUM(G357+I357+K357+M357+O357+Q357+S357+U357+W357+Y357+AA357+AC357+AE357+AG357)</f>
        <v>0</v>
      </c>
      <c r="F357" s="1359"/>
      <c r="G357" s="1360"/>
      <c r="H357" s="1359"/>
      <c r="I357" s="1360"/>
      <c r="J357" s="1359"/>
      <c r="K357" s="1360"/>
      <c r="L357" s="1359"/>
      <c r="M357" s="1360"/>
      <c r="N357" s="1359"/>
      <c r="O357" s="1360"/>
      <c r="P357" s="1359"/>
      <c r="Q357" s="1360"/>
      <c r="R357" s="1359"/>
      <c r="S357" s="1360"/>
      <c r="T357" s="1359"/>
      <c r="U357" s="1360"/>
      <c r="V357" s="1359"/>
      <c r="W357" s="1360"/>
      <c r="X357" s="1359"/>
      <c r="Y357" s="1360"/>
      <c r="Z357" s="1359"/>
      <c r="AA357" s="1360"/>
      <c r="AB357" s="1359"/>
      <c r="AC357" s="1360"/>
      <c r="AD357" s="1359"/>
      <c r="AE357" s="1360"/>
      <c r="AF357" s="1359"/>
      <c r="AG357" s="1363"/>
      <c r="AH357" s="1362"/>
      <c r="AI357" s="701"/>
      <c r="AJ357" s="1409"/>
      <c r="AK357" s="699"/>
      <c r="AL357" s="704"/>
      <c r="AM357" s="704"/>
      <c r="AN357" t="str">
        <f t="shared" ref="AN357:AN366" si="238">CA357&amp;CB357</f>
        <v/>
      </c>
      <c r="CA357" s="18" t="str">
        <f>IF(AND(C357&gt;0,AH357="")," * No olvide digitar la variable Pueblos originarios. Digite Cero si no tiene.",IF(AH357&gt;C357," * La variable Pueblos originarios No puede ser mayor al Total.",""))</f>
        <v/>
      </c>
      <c r="CB357" s="18" t="str">
        <f t="shared" ref="CB357:CB366" si="239">IF(AND(C357&gt;0,AI357="")," * No olvide digitar la variable Migrantes. Digite Cero si no tiene.",IF(AI357&gt;C357," * La variable Migrantes No puede ser mayor al Total.",""))</f>
        <v/>
      </c>
      <c r="CO357" s="69">
        <f t="shared" ref="CO357:CO366" si="240">IF(AND(C357&gt;0,AH357=""),1,IF(AH357&gt;C357,1,0))</f>
        <v>0</v>
      </c>
      <c r="CP357" s="69">
        <f t="shared" ref="CP357:CP366" si="241">IF(AND(C357&gt;0,AI357=""),1,IF(AI357&gt;C357,1,0))</f>
        <v>0</v>
      </c>
    </row>
    <row r="358" spans="1:94" x14ac:dyDescent="0.25">
      <c r="A358" s="3307"/>
      <c r="B358" s="101" t="s">
        <v>336</v>
      </c>
      <c r="C358" s="542">
        <f t="shared" ref="C358:C366" si="242">SUM(D358+E358)</f>
        <v>0</v>
      </c>
      <c r="D358" s="543">
        <f t="shared" ref="D358:E366" si="243">SUM(F358+H358+J358+L358+N358+P358+R358+T358+V358+X358+Z358+AB358+AD358+AF358)</f>
        <v>0</v>
      </c>
      <c r="E358" s="544">
        <f t="shared" si="243"/>
        <v>0</v>
      </c>
      <c r="F358" s="22"/>
      <c r="G358" s="28"/>
      <c r="H358" s="22"/>
      <c r="I358" s="28"/>
      <c r="J358" s="22"/>
      <c r="K358" s="28"/>
      <c r="L358" s="22"/>
      <c r="M358" s="28"/>
      <c r="N358" s="22"/>
      <c r="O358" s="28"/>
      <c r="P358" s="22"/>
      <c r="Q358" s="28"/>
      <c r="R358" s="22"/>
      <c r="S358" s="28"/>
      <c r="T358" s="22"/>
      <c r="U358" s="28"/>
      <c r="V358" s="22"/>
      <c r="W358" s="28"/>
      <c r="X358" s="22"/>
      <c r="Y358" s="28"/>
      <c r="Z358" s="22"/>
      <c r="AA358" s="28"/>
      <c r="AB358" s="22"/>
      <c r="AC358" s="28"/>
      <c r="AD358" s="22"/>
      <c r="AE358" s="28"/>
      <c r="AF358" s="22"/>
      <c r="AG358" s="213"/>
      <c r="AH358" s="27"/>
      <c r="AI358" s="26"/>
      <c r="AJ358" s="23"/>
      <c r="AK358" s="24"/>
      <c r="AL358" s="239"/>
      <c r="AM358" s="239"/>
      <c r="AN358" t="str">
        <f t="shared" si="238"/>
        <v/>
      </c>
      <c r="CA358" s="18" t="str">
        <f t="shared" ref="CA358:CA365" si="244">IF(AND(C358&gt;0,AH358="")," * No olvide digitar la variable Pueblos originarios. Digite Cero si no tiene.",IF(AH358&gt;C358," * La variable Pueblos originarios No puede ser mayor al Total.",""))</f>
        <v/>
      </c>
      <c r="CB358" s="18" t="str">
        <f t="shared" si="239"/>
        <v/>
      </c>
      <c r="CO358" s="69">
        <f t="shared" si="240"/>
        <v>0</v>
      </c>
      <c r="CP358" s="69">
        <f t="shared" si="241"/>
        <v>0</v>
      </c>
    </row>
    <row r="359" spans="1:94" x14ac:dyDescent="0.25">
      <c r="A359" s="3633"/>
      <c r="B359" s="1310" t="s">
        <v>337</v>
      </c>
      <c r="C359" s="545">
        <f t="shared" si="242"/>
        <v>0</v>
      </c>
      <c r="D359" s="546">
        <f t="shared" si="243"/>
        <v>0</v>
      </c>
      <c r="E359" s="547">
        <f t="shared" si="243"/>
        <v>0</v>
      </c>
      <c r="F359" s="30"/>
      <c r="G359" s="37"/>
      <c r="H359" s="30"/>
      <c r="I359" s="37"/>
      <c r="J359" s="30"/>
      <c r="K359" s="37"/>
      <c r="L359" s="30"/>
      <c r="M359" s="37"/>
      <c r="N359" s="30"/>
      <c r="O359" s="37"/>
      <c r="P359" s="30"/>
      <c r="Q359" s="37"/>
      <c r="R359" s="30"/>
      <c r="S359" s="37"/>
      <c r="T359" s="30"/>
      <c r="U359" s="37"/>
      <c r="V359" s="30"/>
      <c r="W359" s="37"/>
      <c r="X359" s="30"/>
      <c r="Y359" s="37"/>
      <c r="Z359" s="30"/>
      <c r="AA359" s="37"/>
      <c r="AB359" s="30"/>
      <c r="AC359" s="37"/>
      <c r="AD359" s="30"/>
      <c r="AE359" s="37"/>
      <c r="AF359" s="30"/>
      <c r="AG359" s="220"/>
      <c r="AH359" s="35"/>
      <c r="AI359" s="34"/>
      <c r="AJ359" s="31"/>
      <c r="AK359" s="32"/>
      <c r="AL359" s="243"/>
      <c r="AM359" s="243"/>
      <c r="AN359" t="str">
        <f t="shared" si="238"/>
        <v/>
      </c>
      <c r="CA359" s="18" t="str">
        <f t="shared" si="244"/>
        <v/>
      </c>
      <c r="CB359" s="18" t="str">
        <f t="shared" si="239"/>
        <v/>
      </c>
      <c r="CO359" s="69">
        <f t="shared" si="240"/>
        <v>0</v>
      </c>
      <c r="CP359" s="69">
        <f t="shared" si="241"/>
        <v>0</v>
      </c>
    </row>
    <row r="360" spans="1:94" x14ac:dyDescent="0.25">
      <c r="A360" s="3698" t="s">
        <v>338</v>
      </c>
      <c r="B360" s="1356" t="s">
        <v>335</v>
      </c>
      <c r="C360" s="1455">
        <f t="shared" si="242"/>
        <v>0</v>
      </c>
      <c r="D360" s="1449">
        <f t="shared" si="243"/>
        <v>0</v>
      </c>
      <c r="E360" s="1456">
        <f t="shared" si="243"/>
        <v>0</v>
      </c>
      <c r="F360" s="45"/>
      <c r="G360" s="48"/>
      <c r="H360" s="45"/>
      <c r="I360" s="48"/>
      <c r="J360" s="45"/>
      <c r="K360" s="48"/>
      <c r="L360" s="45"/>
      <c r="M360" s="48"/>
      <c r="N360" s="45"/>
      <c r="O360" s="48"/>
      <c r="P360" s="45"/>
      <c r="Q360" s="48"/>
      <c r="R360" s="45"/>
      <c r="S360" s="48"/>
      <c r="T360" s="45"/>
      <c r="U360" s="48"/>
      <c r="V360" s="45"/>
      <c r="W360" s="48"/>
      <c r="X360" s="45"/>
      <c r="Y360" s="48"/>
      <c r="Z360" s="45"/>
      <c r="AA360" s="48"/>
      <c r="AB360" s="45"/>
      <c r="AC360" s="48"/>
      <c r="AD360" s="45"/>
      <c r="AE360" s="48"/>
      <c r="AF360" s="45"/>
      <c r="AG360" s="286"/>
      <c r="AH360" s="105"/>
      <c r="AI360" s="46"/>
      <c r="AJ360" s="47"/>
      <c r="AK360" s="102"/>
      <c r="AL360" s="352"/>
      <c r="AM360" s="352"/>
      <c r="AN360" t="str">
        <f t="shared" si="238"/>
        <v/>
      </c>
      <c r="CA360" s="18" t="str">
        <f t="shared" si="244"/>
        <v/>
      </c>
      <c r="CB360" s="18" t="str">
        <f t="shared" si="239"/>
        <v/>
      </c>
      <c r="CO360" s="69">
        <f t="shared" si="240"/>
        <v>0</v>
      </c>
      <c r="CP360" s="69">
        <f t="shared" si="241"/>
        <v>0</v>
      </c>
    </row>
    <row r="361" spans="1:94" x14ac:dyDescent="0.25">
      <c r="A361" s="3307"/>
      <c r="B361" s="101" t="s">
        <v>336</v>
      </c>
      <c r="C361" s="542">
        <f t="shared" si="242"/>
        <v>0</v>
      </c>
      <c r="D361" s="543">
        <f t="shared" si="243"/>
        <v>0</v>
      </c>
      <c r="E361" s="544">
        <f t="shared" si="243"/>
        <v>0</v>
      </c>
      <c r="F361" s="22"/>
      <c r="G361" s="28"/>
      <c r="H361" s="22"/>
      <c r="I361" s="28"/>
      <c r="J361" s="22"/>
      <c r="K361" s="28"/>
      <c r="L361" s="22"/>
      <c r="M361" s="28"/>
      <c r="N361" s="22"/>
      <c r="O361" s="28"/>
      <c r="P361" s="22"/>
      <c r="Q361" s="28"/>
      <c r="R361" s="22"/>
      <c r="S361" s="28"/>
      <c r="T361" s="22"/>
      <c r="U361" s="28"/>
      <c r="V361" s="22"/>
      <c r="W361" s="28"/>
      <c r="X361" s="22"/>
      <c r="Y361" s="28"/>
      <c r="Z361" s="22"/>
      <c r="AA361" s="28"/>
      <c r="AB361" s="22"/>
      <c r="AC361" s="28"/>
      <c r="AD361" s="22"/>
      <c r="AE361" s="28"/>
      <c r="AF361" s="22"/>
      <c r="AG361" s="213"/>
      <c r="AH361" s="27"/>
      <c r="AI361" s="26"/>
      <c r="AJ361" s="23"/>
      <c r="AK361" s="24"/>
      <c r="AL361" s="239"/>
      <c r="AM361" s="239"/>
      <c r="AN361" t="str">
        <f t="shared" si="238"/>
        <v/>
      </c>
      <c r="CA361" s="18" t="str">
        <f t="shared" si="244"/>
        <v/>
      </c>
      <c r="CB361" s="18" t="str">
        <f t="shared" si="239"/>
        <v/>
      </c>
      <c r="CO361" s="69">
        <f t="shared" si="240"/>
        <v>0</v>
      </c>
      <c r="CP361" s="69">
        <f t="shared" si="241"/>
        <v>0</v>
      </c>
    </row>
    <row r="362" spans="1:94" x14ac:dyDescent="0.25">
      <c r="A362" s="3633"/>
      <c r="B362" s="1310" t="s">
        <v>337</v>
      </c>
      <c r="C362" s="493">
        <f t="shared" si="242"/>
        <v>0</v>
      </c>
      <c r="D362" s="548">
        <f t="shared" si="243"/>
        <v>0</v>
      </c>
      <c r="E362" s="549">
        <f t="shared" si="243"/>
        <v>0</v>
      </c>
      <c r="F362" s="91"/>
      <c r="G362" s="668"/>
      <c r="H362" s="91"/>
      <c r="I362" s="668"/>
      <c r="J362" s="91"/>
      <c r="K362" s="668"/>
      <c r="L362" s="91"/>
      <c r="M362" s="668"/>
      <c r="N362" s="91"/>
      <c r="O362" s="668"/>
      <c r="P362" s="91"/>
      <c r="Q362" s="668"/>
      <c r="R362" s="91"/>
      <c r="S362" s="668"/>
      <c r="T362" s="91"/>
      <c r="U362" s="668"/>
      <c r="V362" s="91"/>
      <c r="W362" s="668"/>
      <c r="X362" s="91"/>
      <c r="Y362" s="668"/>
      <c r="Z362" s="91"/>
      <c r="AA362" s="668"/>
      <c r="AB362" s="91"/>
      <c r="AC362" s="668"/>
      <c r="AD362" s="91"/>
      <c r="AE362" s="668"/>
      <c r="AF362" s="91"/>
      <c r="AG362" s="670"/>
      <c r="AH362" s="35"/>
      <c r="AI362" s="34"/>
      <c r="AJ362" s="31"/>
      <c r="AK362" s="32"/>
      <c r="AL362" s="243"/>
      <c r="AM362" s="243"/>
      <c r="AN362" t="str">
        <f t="shared" si="238"/>
        <v/>
      </c>
      <c r="CA362" s="18" t="str">
        <f t="shared" si="244"/>
        <v/>
      </c>
      <c r="CB362" s="18" t="str">
        <f t="shared" si="239"/>
        <v/>
      </c>
      <c r="CO362" s="69">
        <f t="shared" si="240"/>
        <v>0</v>
      </c>
      <c r="CP362" s="69">
        <f t="shared" si="241"/>
        <v>0</v>
      </c>
    </row>
    <row r="363" spans="1:94" x14ac:dyDescent="0.25">
      <c r="A363" s="3238" t="s">
        <v>339</v>
      </c>
      <c r="B363" s="1356" t="s">
        <v>340</v>
      </c>
      <c r="C363" s="550">
        <f t="shared" si="242"/>
        <v>0</v>
      </c>
      <c r="D363" s="551">
        <f t="shared" si="243"/>
        <v>0</v>
      </c>
      <c r="E363" s="552">
        <f t="shared" si="243"/>
        <v>0</v>
      </c>
      <c r="F363" s="45"/>
      <c r="G363" s="48"/>
      <c r="H363" s="45"/>
      <c r="I363" s="48"/>
      <c r="J363" s="45"/>
      <c r="K363" s="48"/>
      <c r="L363" s="45"/>
      <c r="M363" s="48"/>
      <c r="N363" s="45"/>
      <c r="O363" s="48"/>
      <c r="P363" s="45"/>
      <c r="Q363" s="48"/>
      <c r="R363" s="45"/>
      <c r="S363" s="48"/>
      <c r="T363" s="45"/>
      <c r="U363" s="48"/>
      <c r="V363" s="45"/>
      <c r="W363" s="48"/>
      <c r="X363" s="45"/>
      <c r="Y363" s="48"/>
      <c r="Z363" s="45"/>
      <c r="AA363" s="48"/>
      <c r="AB363" s="45"/>
      <c r="AC363" s="48"/>
      <c r="AD363" s="45"/>
      <c r="AE363" s="48"/>
      <c r="AF363" s="45"/>
      <c r="AG363" s="286"/>
      <c r="AH363" s="105"/>
      <c r="AI363" s="46"/>
      <c r="AJ363" s="47"/>
      <c r="AK363" s="102"/>
      <c r="AL363" s="352"/>
      <c r="AM363" s="352"/>
      <c r="AN363" t="str">
        <f t="shared" si="238"/>
        <v/>
      </c>
      <c r="CA363" s="18" t="str">
        <f t="shared" si="244"/>
        <v/>
      </c>
      <c r="CB363" s="18" t="str">
        <f t="shared" si="239"/>
        <v/>
      </c>
      <c r="CO363" s="69">
        <f t="shared" si="240"/>
        <v>0</v>
      </c>
      <c r="CP363" s="69">
        <f t="shared" si="241"/>
        <v>0</v>
      </c>
    </row>
    <row r="364" spans="1:94" x14ac:dyDescent="0.25">
      <c r="A364" s="3239"/>
      <c r="B364" s="75" t="s">
        <v>341</v>
      </c>
      <c r="C364" s="542">
        <f t="shared" si="242"/>
        <v>0</v>
      </c>
      <c r="D364" s="543">
        <f t="shared" si="243"/>
        <v>0</v>
      </c>
      <c r="E364" s="544">
        <f t="shared" si="243"/>
        <v>0</v>
      </c>
      <c r="F364" s="22"/>
      <c r="G364" s="28"/>
      <c r="H364" s="22"/>
      <c r="I364" s="28"/>
      <c r="J364" s="22"/>
      <c r="K364" s="28"/>
      <c r="L364" s="22"/>
      <c r="M364" s="28"/>
      <c r="N364" s="22"/>
      <c r="O364" s="28"/>
      <c r="P364" s="22"/>
      <c r="Q364" s="28"/>
      <c r="R364" s="22"/>
      <c r="S364" s="28"/>
      <c r="T364" s="22"/>
      <c r="U364" s="28"/>
      <c r="V364" s="22"/>
      <c r="W364" s="28"/>
      <c r="X364" s="22"/>
      <c r="Y364" s="28"/>
      <c r="Z364" s="22"/>
      <c r="AA364" s="28"/>
      <c r="AB364" s="22"/>
      <c r="AC364" s="28"/>
      <c r="AD364" s="22"/>
      <c r="AE364" s="28"/>
      <c r="AF364" s="22"/>
      <c r="AG364" s="213"/>
      <c r="AH364" s="27"/>
      <c r="AI364" s="26"/>
      <c r="AJ364" s="23"/>
      <c r="AK364" s="24"/>
      <c r="AL364" s="239"/>
      <c r="AM364" s="239"/>
      <c r="AN364" t="str">
        <f t="shared" si="238"/>
        <v/>
      </c>
      <c r="CA364" s="18" t="str">
        <f t="shared" si="244"/>
        <v/>
      </c>
      <c r="CB364" s="18" t="str">
        <f t="shared" si="239"/>
        <v/>
      </c>
      <c r="CO364" s="69">
        <f t="shared" si="240"/>
        <v>0</v>
      </c>
      <c r="CP364" s="69">
        <f t="shared" si="241"/>
        <v>0</v>
      </c>
    </row>
    <row r="365" spans="1:94" x14ac:dyDescent="0.25">
      <c r="A365" s="3239"/>
      <c r="B365" s="75" t="s">
        <v>342</v>
      </c>
      <c r="C365" s="542">
        <f t="shared" si="242"/>
        <v>0</v>
      </c>
      <c r="D365" s="543">
        <f t="shared" si="243"/>
        <v>0</v>
      </c>
      <c r="E365" s="544">
        <f t="shared" si="243"/>
        <v>0</v>
      </c>
      <c r="F365" s="22"/>
      <c r="G365" s="28"/>
      <c r="H365" s="22"/>
      <c r="I365" s="28"/>
      <c r="J365" s="22"/>
      <c r="K365" s="28"/>
      <c r="L365" s="22"/>
      <c r="M365" s="28"/>
      <c r="N365" s="22"/>
      <c r="O365" s="28"/>
      <c r="P365" s="22"/>
      <c r="Q365" s="28"/>
      <c r="R365" s="22"/>
      <c r="S365" s="28"/>
      <c r="T365" s="22"/>
      <c r="U365" s="28"/>
      <c r="V365" s="22"/>
      <c r="W365" s="28"/>
      <c r="X365" s="22"/>
      <c r="Y365" s="28"/>
      <c r="Z365" s="22"/>
      <c r="AA365" s="28"/>
      <c r="AB365" s="22"/>
      <c r="AC365" s="28"/>
      <c r="AD365" s="22"/>
      <c r="AE365" s="28"/>
      <c r="AF365" s="22"/>
      <c r="AG365" s="213"/>
      <c r="AH365" s="27"/>
      <c r="AI365" s="26"/>
      <c r="AJ365" s="23"/>
      <c r="AK365" s="24"/>
      <c r="AL365" s="239"/>
      <c r="AM365" s="239"/>
      <c r="AN365" t="str">
        <f t="shared" si="238"/>
        <v/>
      </c>
      <c r="CA365" s="18" t="str">
        <f t="shared" si="244"/>
        <v/>
      </c>
      <c r="CB365" s="18" t="str">
        <f t="shared" si="239"/>
        <v/>
      </c>
      <c r="CO365" s="69">
        <f t="shared" si="240"/>
        <v>0</v>
      </c>
      <c r="CP365" s="69">
        <f t="shared" si="241"/>
        <v>0</v>
      </c>
    </row>
    <row r="366" spans="1:94" x14ac:dyDescent="0.25">
      <c r="A366" s="3751"/>
      <c r="B366" s="1310" t="s">
        <v>343</v>
      </c>
      <c r="C366" s="493">
        <f t="shared" si="242"/>
        <v>0</v>
      </c>
      <c r="D366" s="548">
        <f t="shared" si="243"/>
        <v>0</v>
      </c>
      <c r="E366" s="549">
        <f t="shared" si="243"/>
        <v>0</v>
      </c>
      <c r="F366" s="91"/>
      <c r="G366" s="668"/>
      <c r="H366" s="91"/>
      <c r="I366" s="668"/>
      <c r="J366" s="91"/>
      <c r="K366" s="668"/>
      <c r="L366" s="91"/>
      <c r="M366" s="668"/>
      <c r="N366" s="91"/>
      <c r="O366" s="668"/>
      <c r="P366" s="91"/>
      <c r="Q366" s="668"/>
      <c r="R366" s="91"/>
      <c r="S366" s="668"/>
      <c r="T366" s="91"/>
      <c r="U366" s="668"/>
      <c r="V366" s="91"/>
      <c r="W366" s="668"/>
      <c r="X366" s="91"/>
      <c r="Y366" s="668"/>
      <c r="Z366" s="91"/>
      <c r="AA366" s="668"/>
      <c r="AB366" s="91"/>
      <c r="AC366" s="668"/>
      <c r="AD366" s="91"/>
      <c r="AE366" s="668"/>
      <c r="AF366" s="91"/>
      <c r="AG366" s="670"/>
      <c r="AH366" s="95"/>
      <c r="AI366" s="113"/>
      <c r="AJ366" s="667"/>
      <c r="AK366" s="92"/>
      <c r="AL366" s="385"/>
      <c r="AM366" s="385"/>
      <c r="AN366" t="str">
        <f t="shared" si="238"/>
        <v/>
      </c>
      <c r="CA366" s="18" t="str">
        <f>IF(AND(C366&gt;0,AH366="")," * No olvide digitar la variable Pueblos originarios. Digite Cero si no tiene.",IF(AH366&gt;C366," * La variable Pueblos originarios No puede ser mayor al Total.",""))</f>
        <v/>
      </c>
      <c r="CB366" s="18" t="str">
        <f t="shared" si="239"/>
        <v/>
      </c>
      <c r="CO366" s="69">
        <f t="shared" si="240"/>
        <v>0</v>
      </c>
      <c r="CP366" s="69">
        <f t="shared" si="241"/>
        <v>0</v>
      </c>
    </row>
    <row r="367" spans="1:94" x14ac:dyDescent="0.25">
      <c r="A367" s="553" t="s">
        <v>344</v>
      </c>
      <c r="B367" s="657"/>
      <c r="C367" s="140"/>
      <c r="D367" s="56"/>
      <c r="E367" s="140"/>
      <c r="F367" s="140"/>
      <c r="G367" s="140"/>
      <c r="H367" s="140"/>
      <c r="I367" s="140"/>
      <c r="J367" s="140"/>
      <c r="K367" s="554"/>
      <c r="L367" s="140"/>
      <c r="M367" s="140"/>
      <c r="N367" s="140"/>
      <c r="O367" s="140"/>
      <c r="P367" s="140"/>
      <c r="Q367" s="140"/>
      <c r="R367" s="140"/>
      <c r="S367" s="140"/>
      <c r="T367" s="140"/>
      <c r="U367" s="140"/>
      <c r="V367" s="140"/>
      <c r="W367" s="140"/>
      <c r="X367" s="140"/>
      <c r="Y367" s="140"/>
      <c r="Z367" s="140"/>
      <c r="AA367" s="140"/>
      <c r="AB367" s="140"/>
      <c r="AC367" s="140"/>
      <c r="AD367" s="140"/>
      <c r="AE367" s="140"/>
      <c r="AF367" s="140"/>
      <c r="AG367" s="140"/>
      <c r="AH367" s="140"/>
      <c r="AI367" s="140"/>
      <c r="AJ367" s="140"/>
      <c r="AK367" s="140"/>
      <c r="AL367" s="140"/>
      <c r="AM367" s="140"/>
      <c r="AN367" s="140"/>
      <c r="AO367" s="140"/>
      <c r="AP367" s="140"/>
      <c r="AQ367" s="140"/>
      <c r="AR367" s="140"/>
      <c r="AS367" s="140"/>
    </row>
    <row r="368" spans="1:94" ht="15" customHeight="1" x14ac:dyDescent="0.25">
      <c r="A368" s="3752" t="s">
        <v>345</v>
      </c>
      <c r="B368" s="3697" t="s">
        <v>91</v>
      </c>
      <c r="C368" s="3108"/>
      <c r="D368" s="2987"/>
      <c r="E368" s="3700" t="s">
        <v>139</v>
      </c>
      <c r="F368" s="3735"/>
      <c r="G368" s="3735"/>
      <c r="H368" s="3735"/>
      <c r="I368" s="3735"/>
      <c r="J368" s="3735"/>
      <c r="K368" s="3735"/>
      <c r="L368" s="3735"/>
      <c r="M368" s="3735"/>
      <c r="N368" s="3735"/>
      <c r="O368" s="3735"/>
      <c r="P368" s="3735"/>
      <c r="Q368" s="3735"/>
      <c r="R368" s="3735"/>
      <c r="S368" s="3735"/>
      <c r="T368" s="3735"/>
      <c r="U368" s="3735"/>
      <c r="V368" s="3735"/>
      <c r="W368" s="3735"/>
      <c r="X368" s="3735"/>
      <c r="Y368" s="3735"/>
      <c r="Z368" s="3735"/>
      <c r="AA368" s="3735"/>
      <c r="AB368" s="3735"/>
      <c r="AC368" s="3735"/>
      <c r="AD368" s="3735"/>
      <c r="AE368" s="3735"/>
      <c r="AF368" s="3735"/>
      <c r="AG368" s="3735"/>
      <c r="AH368" s="3735"/>
      <c r="AI368" s="3735"/>
      <c r="AJ368" s="3735"/>
      <c r="AK368" s="3735"/>
      <c r="AL368" s="3736"/>
      <c r="AM368" s="3754" t="s">
        <v>346</v>
      </c>
      <c r="AN368" s="3754"/>
      <c r="AO368" s="3754"/>
      <c r="AP368" s="3755"/>
      <c r="AQ368" s="3756" t="s">
        <v>347</v>
      </c>
      <c r="AR368" s="3703" t="s">
        <v>12</v>
      </c>
      <c r="AS368" s="2987" t="s">
        <v>13</v>
      </c>
    </row>
    <row r="369" spans="1:94" ht="15" customHeight="1" x14ac:dyDescent="0.25">
      <c r="A369" s="3424"/>
      <c r="B369" s="3124"/>
      <c r="C369" s="3109"/>
      <c r="D369" s="2994"/>
      <c r="E369" s="3707" t="s">
        <v>202</v>
      </c>
      <c r="F369" s="3706"/>
      <c r="G369" s="3707" t="s">
        <v>203</v>
      </c>
      <c r="H369" s="3706"/>
      <c r="I369" s="3707" t="s">
        <v>204</v>
      </c>
      <c r="J369" s="3706"/>
      <c r="K369" s="3707" t="s">
        <v>16</v>
      </c>
      <c r="L369" s="3706"/>
      <c r="M369" s="3707" t="s">
        <v>17</v>
      </c>
      <c r="N369" s="3706"/>
      <c r="O369" s="3707" t="s">
        <v>348</v>
      </c>
      <c r="P369" s="3706"/>
      <c r="Q369" s="3707" t="s">
        <v>349</v>
      </c>
      <c r="R369" s="3706"/>
      <c r="S369" s="3707" t="s">
        <v>20</v>
      </c>
      <c r="T369" s="3706"/>
      <c r="U369" s="3707" t="s">
        <v>21</v>
      </c>
      <c r="V369" s="3706"/>
      <c r="W369" s="3707" t="s">
        <v>350</v>
      </c>
      <c r="X369" s="3706"/>
      <c r="Y369" s="3707" t="s">
        <v>23</v>
      </c>
      <c r="Z369" s="3706"/>
      <c r="AA369" s="3707" t="s">
        <v>61</v>
      </c>
      <c r="AB369" s="3706"/>
      <c r="AC369" s="3707" t="s">
        <v>62</v>
      </c>
      <c r="AD369" s="3706"/>
      <c r="AE369" s="3707" t="s">
        <v>63</v>
      </c>
      <c r="AF369" s="3706"/>
      <c r="AG369" s="3707" t="s">
        <v>148</v>
      </c>
      <c r="AH369" s="3706"/>
      <c r="AI369" s="3707" t="s">
        <v>149</v>
      </c>
      <c r="AJ369" s="3706"/>
      <c r="AK369" s="3700" t="s">
        <v>351</v>
      </c>
      <c r="AL369" s="3736"/>
      <c r="AM369" s="3249" t="s">
        <v>352</v>
      </c>
      <c r="AN369" s="3759" t="s">
        <v>353</v>
      </c>
      <c r="AO369" s="3253" t="s">
        <v>354</v>
      </c>
      <c r="AP369" s="3254" t="s">
        <v>355</v>
      </c>
      <c r="AQ369" s="3428"/>
      <c r="AR369" s="3130"/>
      <c r="AS369" s="2994"/>
    </row>
    <row r="370" spans="1:94" x14ac:dyDescent="0.25">
      <c r="A370" s="3753"/>
      <c r="B370" s="1371" t="s">
        <v>120</v>
      </c>
      <c r="C370" s="1414" t="s">
        <v>79</v>
      </c>
      <c r="D370" s="1434" t="s">
        <v>121</v>
      </c>
      <c r="E370" s="1371" t="s">
        <v>79</v>
      </c>
      <c r="F370" s="1373" t="s">
        <v>121</v>
      </c>
      <c r="G370" s="1371" t="s">
        <v>79</v>
      </c>
      <c r="H370" s="1373" t="s">
        <v>121</v>
      </c>
      <c r="I370" s="1371" t="s">
        <v>79</v>
      </c>
      <c r="J370" s="1373" t="s">
        <v>121</v>
      </c>
      <c r="K370" s="1371" t="s">
        <v>79</v>
      </c>
      <c r="L370" s="1373" t="s">
        <v>121</v>
      </c>
      <c r="M370" s="1371" t="s">
        <v>79</v>
      </c>
      <c r="N370" s="1373" t="s">
        <v>121</v>
      </c>
      <c r="O370" s="1371" t="s">
        <v>79</v>
      </c>
      <c r="P370" s="1373" t="s">
        <v>121</v>
      </c>
      <c r="Q370" s="1371" t="s">
        <v>79</v>
      </c>
      <c r="R370" s="1373" t="s">
        <v>121</v>
      </c>
      <c r="S370" s="1371" t="s">
        <v>79</v>
      </c>
      <c r="T370" s="1373" t="s">
        <v>121</v>
      </c>
      <c r="U370" s="1371" t="s">
        <v>79</v>
      </c>
      <c r="V370" s="1373" t="s">
        <v>121</v>
      </c>
      <c r="W370" s="1371" t="s">
        <v>79</v>
      </c>
      <c r="X370" s="1373" t="s">
        <v>121</v>
      </c>
      <c r="Y370" s="1371" t="s">
        <v>79</v>
      </c>
      <c r="Z370" s="1373" t="s">
        <v>121</v>
      </c>
      <c r="AA370" s="1371" t="s">
        <v>79</v>
      </c>
      <c r="AB370" s="1373" t="s">
        <v>121</v>
      </c>
      <c r="AC370" s="1371" t="s">
        <v>79</v>
      </c>
      <c r="AD370" s="1373" t="s">
        <v>121</v>
      </c>
      <c r="AE370" s="1371" t="s">
        <v>79</v>
      </c>
      <c r="AF370" s="1373" t="s">
        <v>121</v>
      </c>
      <c r="AG370" s="1371" t="s">
        <v>79</v>
      </c>
      <c r="AH370" s="1373" t="s">
        <v>121</v>
      </c>
      <c r="AI370" s="1371" t="s">
        <v>79</v>
      </c>
      <c r="AJ370" s="1373" t="s">
        <v>121</v>
      </c>
      <c r="AK370" s="1371" t="s">
        <v>79</v>
      </c>
      <c r="AL370" s="1415" t="s">
        <v>121</v>
      </c>
      <c r="AM370" s="3758"/>
      <c r="AN370" s="3252"/>
      <c r="AO370" s="3252"/>
      <c r="AP370" s="3760"/>
      <c r="AQ370" s="3757"/>
      <c r="AR370" s="3001"/>
      <c r="AS370" s="3630"/>
    </row>
    <row r="371" spans="1:94" x14ac:dyDescent="0.25">
      <c r="A371" s="1457" t="s">
        <v>356</v>
      </c>
      <c r="B371" s="1458"/>
      <c r="C371" s="1459"/>
      <c r="D371" s="1460"/>
      <c r="E371" s="1458"/>
      <c r="F371" s="1461"/>
      <c r="G371" s="1458"/>
      <c r="H371" s="1461"/>
      <c r="I371" s="1458"/>
      <c r="J371" s="1461"/>
      <c r="K371" s="1458"/>
      <c r="L371" s="1461"/>
      <c r="M371" s="1458"/>
      <c r="N371" s="1461"/>
      <c r="O371" s="1458"/>
      <c r="P371" s="1461"/>
      <c r="Q371" s="1458"/>
      <c r="R371" s="1461"/>
      <c r="S371" s="1458"/>
      <c r="T371" s="1461"/>
      <c r="U371" s="1458"/>
      <c r="V371" s="1461"/>
      <c r="W371" s="1458"/>
      <c r="X371" s="1461"/>
      <c r="Y371" s="1458"/>
      <c r="Z371" s="1461"/>
      <c r="AA371" s="1458"/>
      <c r="AB371" s="1461"/>
      <c r="AC371" s="1458"/>
      <c r="AD371" s="1461"/>
      <c r="AE371" s="1458"/>
      <c r="AF371" s="1461"/>
      <c r="AG371" s="1458"/>
      <c r="AH371" s="1461"/>
      <c r="AI371" s="1458"/>
      <c r="AJ371" s="1461"/>
      <c r="AK371" s="1458"/>
      <c r="AL371" s="1462"/>
      <c r="AM371" s="1463"/>
      <c r="AN371" s="1464"/>
      <c r="AO371" s="1464"/>
      <c r="AP371" s="1461"/>
      <c r="AQ371" s="1465"/>
      <c r="AR371" s="1463"/>
      <c r="AS371" s="1461"/>
    </row>
    <row r="372" spans="1:94" ht="21" x14ac:dyDescent="0.25">
      <c r="A372" s="563" t="s">
        <v>357</v>
      </c>
      <c r="B372" s="1466">
        <f t="shared" ref="B372:B382" si="245">SUM(C372:D372)</f>
        <v>0</v>
      </c>
      <c r="C372" s="1467">
        <f t="shared" ref="C372:D382" si="246">SUM(E372,G372,I372,K372,M372,O372,Q372,S372,U372,W372,Y372,AA372,AC372,AE372,AG372,AI372,AK372)</f>
        <v>0</v>
      </c>
      <c r="D372" s="708">
        <f>SUM(F372,H372,J372,L372,N372,P372,R372,T372,V372,X372,Z372,AB372,AD372,AF372,AH372,AJ372,AL372)</f>
        <v>0</v>
      </c>
      <c r="E372" s="1359"/>
      <c r="F372" s="1360"/>
      <c r="G372" s="1359"/>
      <c r="H372" s="1360"/>
      <c r="I372" s="1359"/>
      <c r="J372" s="1360"/>
      <c r="K372" s="1359"/>
      <c r="L372" s="1360"/>
      <c r="M372" s="1359"/>
      <c r="N372" s="1360"/>
      <c r="O372" s="1359"/>
      <c r="P372" s="1360"/>
      <c r="Q372" s="1359"/>
      <c r="R372" s="1360"/>
      <c r="S372" s="1359"/>
      <c r="T372" s="1360"/>
      <c r="U372" s="1359"/>
      <c r="V372" s="1360"/>
      <c r="W372" s="1359"/>
      <c r="X372" s="1360"/>
      <c r="Y372" s="1359"/>
      <c r="Z372" s="1360"/>
      <c r="AA372" s="1359"/>
      <c r="AB372" s="1360"/>
      <c r="AC372" s="1359"/>
      <c r="AD372" s="1360"/>
      <c r="AE372" s="1359"/>
      <c r="AF372" s="1360"/>
      <c r="AG372" s="1359"/>
      <c r="AH372" s="1360"/>
      <c r="AI372" s="1359"/>
      <c r="AJ372" s="1360"/>
      <c r="AK372" s="1359"/>
      <c r="AL372" s="1363"/>
      <c r="AM372" s="1468"/>
      <c r="AN372" s="707"/>
      <c r="AO372" s="707"/>
      <c r="AP372" s="1397"/>
      <c r="AQ372" s="1469"/>
      <c r="AR372" s="1362"/>
      <c r="AS372" s="1360"/>
      <c r="AT372" t="str">
        <f>CA372&amp;CB372</f>
        <v/>
      </c>
      <c r="CA372" s="18" t="str">
        <f>IF(AND(B372&gt;0,AR372="")," A:AU* No olvide digitar la variable Pueblos originarios. Digite Cero si no tiene.",IF(AR372&gt;B372," * La variable Pueblos originarios No puede ser mayor al Total.",""))</f>
        <v/>
      </c>
      <c r="CB372" s="18" t="str">
        <f>IF(AND(B372&gt;0,AS372="")," * No olvide digitar la variable Migrantes. Digite Cero si no tiene.",IF(AS372&gt;B372," * La variable Migrantes No puede ser mayor al Total.",""))</f>
        <v/>
      </c>
      <c r="CO372" s="69">
        <f>IF(AND(B372&gt;0,AR372=""),1,IF(AR372&gt;B372,1,0))</f>
        <v>0</v>
      </c>
      <c r="CP372" s="69">
        <f>IF(AND(B372&gt;0,AS372=""),1,IF(AS372&gt;B372,1,0))</f>
        <v>0</v>
      </c>
    </row>
    <row r="373" spans="1:94" ht="21" x14ac:dyDescent="0.25">
      <c r="A373" s="785" t="s">
        <v>358</v>
      </c>
      <c r="B373" s="1466">
        <f>SUM(C373:D373)</f>
        <v>0</v>
      </c>
      <c r="C373" s="1467">
        <f>SUM(E373,G373,I373,K373,M373,O373,Q373,S373,U373,W373,Y373,AA373,AC373,AE373,AG373,AI373,AK373)</f>
        <v>0</v>
      </c>
      <c r="D373" s="708">
        <f>SUM(F373,H373,J373,L373,N373,P373,R373,T373,V373,X373,Z373,AB373,AD373,AF373,AH373,AJ373,AL373)</f>
        <v>0</v>
      </c>
      <c r="E373" s="30"/>
      <c r="F373" s="37"/>
      <c r="G373" s="30"/>
      <c r="H373" s="37"/>
      <c r="I373" s="30"/>
      <c r="J373" s="37"/>
      <c r="K373" s="30"/>
      <c r="L373" s="37"/>
      <c r="M373" s="30"/>
      <c r="N373" s="37"/>
      <c r="O373" s="30"/>
      <c r="P373" s="37"/>
      <c r="Q373" s="30"/>
      <c r="R373" s="37"/>
      <c r="S373" s="30"/>
      <c r="T373" s="37"/>
      <c r="U373" s="30"/>
      <c r="V373" s="37"/>
      <c r="W373" s="30"/>
      <c r="X373" s="37"/>
      <c r="Y373" s="30"/>
      <c r="Z373" s="37"/>
      <c r="AA373" s="30"/>
      <c r="AB373" s="37"/>
      <c r="AC373" s="30"/>
      <c r="AD373" s="37"/>
      <c r="AE373" s="30"/>
      <c r="AF373" s="37"/>
      <c r="AG373" s="30"/>
      <c r="AH373" s="37"/>
      <c r="AI373" s="30"/>
      <c r="AJ373" s="37"/>
      <c r="AK373" s="30"/>
      <c r="AL373" s="220"/>
      <c r="AM373" s="570"/>
      <c r="AN373" s="71"/>
      <c r="AO373" s="71"/>
      <c r="AP373" s="446"/>
      <c r="AQ373" s="571"/>
      <c r="AR373" s="35"/>
      <c r="AS373" s="37"/>
      <c r="AT373" t="str">
        <f>CA373&amp;CB373</f>
        <v/>
      </c>
      <c r="CA373" s="18" t="str">
        <f>IF(AND(B373&gt;0,AR373="")," * No olvide digitar la variable Pueblos originarios. Digite Cero si no tiene.",IF(AR373&gt;B373," * La variable Pueblos originarios No puede ser mayor al Total.",""))</f>
        <v/>
      </c>
      <c r="CB373" s="18" t="str">
        <f>IF(AND(B373&gt;0,AS373="")," * No olvide digitar la variable Migrantes. Digite Cero si no tiene.",IF(AS373&gt;B373," * La variable Migrantes No puede ser mayor al Total.",""))</f>
        <v/>
      </c>
      <c r="CO373" s="69">
        <f>IF(AND(B373&gt;0,AR373=""),1,IF(AR373&gt;B373,1,0))</f>
        <v>0</v>
      </c>
      <c r="CP373" s="69">
        <f>IF(AND(B373&gt;0,AS373=""),1,IF(AS373&gt;B373,1,0))</f>
        <v>0</v>
      </c>
    </row>
    <row r="374" spans="1:94" x14ac:dyDescent="0.25">
      <c r="A374" s="1470" t="s">
        <v>359</v>
      </c>
      <c r="B374" s="1471"/>
      <c r="C374" s="1472"/>
      <c r="D374" s="1460"/>
      <c r="E374" s="1458"/>
      <c r="F374" s="1461"/>
      <c r="G374" s="1458"/>
      <c r="H374" s="1461"/>
      <c r="I374" s="1458"/>
      <c r="J374" s="1461"/>
      <c r="K374" s="1458"/>
      <c r="L374" s="1461"/>
      <c r="M374" s="1458"/>
      <c r="N374" s="1461"/>
      <c r="O374" s="1458"/>
      <c r="P374" s="1461"/>
      <c r="Q374" s="1458"/>
      <c r="R374" s="1461"/>
      <c r="S374" s="1458"/>
      <c r="T374" s="1461"/>
      <c r="U374" s="1458"/>
      <c r="V374" s="1461"/>
      <c r="W374" s="1458"/>
      <c r="X374" s="1461"/>
      <c r="Y374" s="1458"/>
      <c r="Z374" s="1461"/>
      <c r="AA374" s="1458"/>
      <c r="AB374" s="1461"/>
      <c r="AC374" s="1458"/>
      <c r="AD374" s="1461"/>
      <c r="AE374" s="1458"/>
      <c r="AF374" s="1461"/>
      <c r="AG374" s="1458"/>
      <c r="AH374" s="1461"/>
      <c r="AI374" s="1458"/>
      <c r="AJ374" s="1461"/>
      <c r="AK374" s="1458"/>
      <c r="AL374" s="1462"/>
      <c r="AM374" s="1463"/>
      <c r="AN374" s="1464"/>
      <c r="AO374" s="1464"/>
      <c r="AP374" s="1461"/>
      <c r="AQ374" s="1465"/>
      <c r="AR374" s="1463"/>
      <c r="AS374" s="1461"/>
      <c r="CA374" s="438"/>
      <c r="CB374" s="438"/>
      <c r="CO374" s="575"/>
      <c r="CP374" s="575"/>
    </row>
    <row r="375" spans="1:94" ht="21" x14ac:dyDescent="0.25">
      <c r="A375" s="563" t="s">
        <v>360</v>
      </c>
      <c r="B375" s="576">
        <f t="shared" si="245"/>
        <v>0</v>
      </c>
      <c r="C375" s="577">
        <f t="shared" si="246"/>
        <v>0</v>
      </c>
      <c r="D375" s="251">
        <f t="shared" si="246"/>
        <v>0</v>
      </c>
      <c r="E375" s="45"/>
      <c r="F375" s="48"/>
      <c r="G375" s="45"/>
      <c r="H375" s="48"/>
      <c r="I375" s="45"/>
      <c r="J375" s="48"/>
      <c r="K375" s="45"/>
      <c r="L375" s="48"/>
      <c r="M375" s="45"/>
      <c r="N375" s="48"/>
      <c r="O375" s="45"/>
      <c r="P375" s="48"/>
      <c r="Q375" s="45"/>
      <c r="R375" s="48"/>
      <c r="S375" s="45"/>
      <c r="T375" s="48"/>
      <c r="U375" s="45"/>
      <c r="V375" s="48"/>
      <c r="W375" s="45"/>
      <c r="X375" s="48"/>
      <c r="Y375" s="45"/>
      <c r="Z375" s="48"/>
      <c r="AA375" s="45"/>
      <c r="AB375" s="48"/>
      <c r="AC375" s="45"/>
      <c r="AD375" s="48"/>
      <c r="AE375" s="45"/>
      <c r="AF375" s="48"/>
      <c r="AG375" s="45"/>
      <c r="AH375" s="48"/>
      <c r="AI375" s="45"/>
      <c r="AJ375" s="48"/>
      <c r="AK375" s="45"/>
      <c r="AL375" s="286"/>
      <c r="AM375" s="578"/>
      <c r="AN375" s="103"/>
      <c r="AO375" s="103"/>
      <c r="AP375" s="474"/>
      <c r="AQ375" s="579"/>
      <c r="AR375" s="105"/>
      <c r="AS375" s="48"/>
      <c r="AT375" t="str">
        <f t="shared" ref="AT375:AT376" si="247">CA375&amp;CB375</f>
        <v/>
      </c>
      <c r="CA375" s="18" t="str">
        <f t="shared" ref="CA375:CA389" si="248">IF(AND(B375&gt;0,AR375="")," * No olvide digitar la variable Pueblos originarios. Digite Cero si no tiene.",IF(AR375&gt;B375," * La variable Pueblos originarios No puede ser mayor al Total.",""))</f>
        <v/>
      </c>
      <c r="CB375" s="18" t="str">
        <f t="shared" ref="CB375:CB389" si="249">IF(AND(B375&gt;0,AS375="")," * No olvide digitar la variable Migrantes. Digite Cero si no tiene.",IF(AS375&gt;B375," * La variable Migrantes No puede ser mayor al Total.",""))</f>
        <v/>
      </c>
      <c r="CO375" s="69">
        <f>IF(AND(B375&gt;0,AR375=""),1,IF(AR375&gt;B375,1,0))</f>
        <v>0</v>
      </c>
      <c r="CP375" s="69">
        <f t="shared" ref="CP375:CP389" si="250">IF(AND(B375&gt;0,AS375=""),1,IF(AS375&gt;B375,1,0))</f>
        <v>0</v>
      </c>
    </row>
    <row r="376" spans="1:94" ht="21" x14ac:dyDescent="0.25">
      <c r="A376" s="580" t="s">
        <v>361</v>
      </c>
      <c r="B376" s="581">
        <f t="shared" si="245"/>
        <v>0</v>
      </c>
      <c r="C376" s="582">
        <f t="shared" si="246"/>
        <v>0</v>
      </c>
      <c r="D376" s="258">
        <f t="shared" si="246"/>
        <v>0</v>
      </c>
      <c r="E376" s="770"/>
      <c r="F376" s="52"/>
      <c r="G376" s="49"/>
      <c r="H376" s="52"/>
      <c r="I376" s="49"/>
      <c r="J376" s="52"/>
      <c r="K376" s="49"/>
      <c r="L376" s="52"/>
      <c r="M376" s="49"/>
      <c r="N376" s="52"/>
      <c r="O376" s="49"/>
      <c r="P376" s="52"/>
      <c r="Q376" s="49"/>
      <c r="R376" s="52"/>
      <c r="S376" s="49"/>
      <c r="T376" s="52"/>
      <c r="U376" s="49"/>
      <c r="V376" s="52"/>
      <c r="W376" s="49"/>
      <c r="X376" s="52"/>
      <c r="Y376" s="49"/>
      <c r="Z376" s="52"/>
      <c r="AA376" s="49"/>
      <c r="AB376" s="52"/>
      <c r="AC376" s="49"/>
      <c r="AD376" s="52"/>
      <c r="AE376" s="49"/>
      <c r="AF376" s="52"/>
      <c r="AG376" s="49"/>
      <c r="AH376" s="52"/>
      <c r="AI376" s="49"/>
      <c r="AJ376" s="52"/>
      <c r="AK376" s="49"/>
      <c r="AL376" s="264"/>
      <c r="AM376" s="583"/>
      <c r="AN376" s="584"/>
      <c r="AO376" s="584"/>
      <c r="AP376" s="443"/>
      <c r="AQ376" s="585"/>
      <c r="AR376" s="254"/>
      <c r="AS376" s="52"/>
      <c r="AT376" t="str">
        <f t="shared" si="247"/>
        <v/>
      </c>
      <c r="CA376" s="18" t="str">
        <f t="shared" si="248"/>
        <v/>
      </c>
      <c r="CB376" s="18" t="str">
        <f t="shared" si="249"/>
        <v/>
      </c>
      <c r="CO376" s="69">
        <f t="shared" ref="CO376:CO389" si="251">IF(AND(B376&gt;0,AR376=""),1,IF(AR376&gt;B376,1,0))</f>
        <v>0</v>
      </c>
      <c r="CP376" s="69">
        <f t="shared" si="250"/>
        <v>0</v>
      </c>
    </row>
    <row r="377" spans="1:94" x14ac:dyDescent="0.25">
      <c r="A377" s="1457" t="s">
        <v>362</v>
      </c>
      <c r="B377" s="1471"/>
      <c r="C377" s="1472"/>
      <c r="D377" s="1460"/>
      <c r="E377" s="1458"/>
      <c r="F377" s="1461"/>
      <c r="G377" s="1458"/>
      <c r="H377" s="1461"/>
      <c r="I377" s="1458"/>
      <c r="J377" s="1461"/>
      <c r="K377" s="1458"/>
      <c r="L377" s="1461"/>
      <c r="M377" s="1458"/>
      <c r="N377" s="1461"/>
      <c r="O377" s="1458"/>
      <c r="P377" s="1461"/>
      <c r="Q377" s="1458"/>
      <c r="R377" s="1461"/>
      <c r="S377" s="1458"/>
      <c r="T377" s="1461"/>
      <c r="U377" s="1458"/>
      <c r="V377" s="1461"/>
      <c r="W377" s="1458"/>
      <c r="X377" s="1461"/>
      <c r="Y377" s="1458"/>
      <c r="Z377" s="1461"/>
      <c r="AA377" s="1458"/>
      <c r="AB377" s="1461"/>
      <c r="AC377" s="1458"/>
      <c r="AD377" s="1461"/>
      <c r="AE377" s="1458"/>
      <c r="AF377" s="1461"/>
      <c r="AG377" s="1458"/>
      <c r="AH377" s="1461"/>
      <c r="AI377" s="1458"/>
      <c r="AJ377" s="1461"/>
      <c r="AK377" s="1458"/>
      <c r="AL377" s="1462"/>
      <c r="AM377" s="1463"/>
      <c r="AN377" s="1464"/>
      <c r="AO377" s="1464"/>
      <c r="AP377" s="1461"/>
      <c r="AQ377" s="1465"/>
      <c r="AR377" s="1463"/>
      <c r="AS377" s="1461"/>
      <c r="CA377" s="438"/>
      <c r="CB377" s="438"/>
      <c r="CO377" s="575"/>
      <c r="CP377" s="575"/>
    </row>
    <row r="378" spans="1:94" ht="21" x14ac:dyDescent="0.25">
      <c r="A378" s="563" t="s">
        <v>363</v>
      </c>
      <c r="B378" s="786">
        <f t="shared" si="245"/>
        <v>0</v>
      </c>
      <c r="C378" s="577">
        <f t="shared" si="246"/>
        <v>0</v>
      </c>
      <c r="D378" s="587">
        <f t="shared" si="246"/>
        <v>0</v>
      </c>
      <c r="E378" s="770"/>
      <c r="F378" s="85"/>
      <c r="G378" s="770"/>
      <c r="H378" s="85"/>
      <c r="I378" s="770"/>
      <c r="J378" s="85"/>
      <c r="K378" s="770"/>
      <c r="L378" s="85"/>
      <c r="M378" s="770"/>
      <c r="N378" s="85"/>
      <c r="O378" s="770"/>
      <c r="P378" s="85"/>
      <c r="Q378" s="770"/>
      <c r="R378" s="85"/>
      <c r="S378" s="770"/>
      <c r="T378" s="85"/>
      <c r="U378" s="770"/>
      <c r="V378" s="85"/>
      <c r="W378" s="770"/>
      <c r="X378" s="85"/>
      <c r="Y378" s="770"/>
      <c r="Z378" s="85"/>
      <c r="AA378" s="770"/>
      <c r="AB378" s="85"/>
      <c r="AC378" s="770"/>
      <c r="AD378" s="85"/>
      <c r="AE378" s="770"/>
      <c r="AF378" s="85"/>
      <c r="AG378" s="770"/>
      <c r="AH378" s="85"/>
      <c r="AI378" s="770"/>
      <c r="AJ378" s="85"/>
      <c r="AK378" s="770"/>
      <c r="AL378" s="469"/>
      <c r="AM378" s="588"/>
      <c r="AN378" s="82"/>
      <c r="AO378" s="82"/>
      <c r="AP378" s="389"/>
      <c r="AQ378" s="787"/>
      <c r="AR378" s="84"/>
      <c r="AS378" s="85"/>
      <c r="AT378" t="str">
        <f t="shared" ref="AT378:AT382" si="252">CA378&amp;CB378</f>
        <v/>
      </c>
      <c r="CA378" s="18" t="str">
        <f t="shared" si="248"/>
        <v/>
      </c>
      <c r="CB378" s="18" t="str">
        <f t="shared" si="249"/>
        <v/>
      </c>
      <c r="CO378" s="69">
        <f t="shared" si="251"/>
        <v>0</v>
      </c>
      <c r="CP378" s="69">
        <f t="shared" si="250"/>
        <v>0</v>
      </c>
    </row>
    <row r="379" spans="1:94" x14ac:dyDescent="0.25">
      <c r="A379" s="580" t="s">
        <v>364</v>
      </c>
      <c r="B379" s="581">
        <f t="shared" si="245"/>
        <v>0</v>
      </c>
      <c r="C379" s="582">
        <f t="shared" si="246"/>
        <v>0</v>
      </c>
      <c r="D379" s="258">
        <f t="shared" si="246"/>
        <v>0</v>
      </c>
      <c r="E379" s="49"/>
      <c r="F379" s="52"/>
      <c r="G379" s="49"/>
      <c r="H379" s="52"/>
      <c r="I379" s="49"/>
      <c r="J379" s="52"/>
      <c r="K379" s="49"/>
      <c r="L379" s="52"/>
      <c r="M379" s="49"/>
      <c r="N379" s="52"/>
      <c r="O379" s="49"/>
      <c r="P379" s="52"/>
      <c r="Q379" s="49"/>
      <c r="R379" s="52"/>
      <c r="S379" s="49"/>
      <c r="T379" s="52"/>
      <c r="U379" s="49"/>
      <c r="V379" s="52"/>
      <c r="W379" s="49"/>
      <c r="X379" s="52"/>
      <c r="Y379" s="49"/>
      <c r="Z379" s="52"/>
      <c r="AA379" s="49"/>
      <c r="AB379" s="52"/>
      <c r="AC379" s="49"/>
      <c r="AD379" s="52"/>
      <c r="AE379" s="49"/>
      <c r="AF379" s="52"/>
      <c r="AG379" s="49"/>
      <c r="AH379" s="52"/>
      <c r="AI379" s="49"/>
      <c r="AJ379" s="52"/>
      <c r="AK379" s="49"/>
      <c r="AL379" s="264"/>
      <c r="AM379" s="583"/>
      <c r="AN379" s="584"/>
      <c r="AO379" s="584"/>
      <c r="AP379" s="443"/>
      <c r="AQ379" s="585"/>
      <c r="AR379" s="254"/>
      <c r="AS379" s="52"/>
      <c r="AT379" t="str">
        <f t="shared" si="252"/>
        <v/>
      </c>
      <c r="CA379" s="18" t="str">
        <f t="shared" si="248"/>
        <v/>
      </c>
      <c r="CB379" s="18" t="str">
        <f t="shared" si="249"/>
        <v/>
      </c>
      <c r="CO379" s="69">
        <f t="shared" si="251"/>
        <v>0</v>
      </c>
      <c r="CP379" s="69">
        <f t="shared" si="250"/>
        <v>0</v>
      </c>
    </row>
    <row r="380" spans="1:94" x14ac:dyDescent="0.25">
      <c r="A380" s="590" t="s">
        <v>365</v>
      </c>
      <c r="B380" s="591">
        <f>SUM(C380:D380)</f>
        <v>0</v>
      </c>
      <c r="C380" s="592">
        <f>SUM(E380,G380,I380,K380,M380,O380,Q380,S380,U380,W380,Y380,AA380,AC380,AE380,AG380,AI380,AK380)</f>
        <v>0</v>
      </c>
      <c r="D380" s="212">
        <f>SUM(F380,H380,J380,L380,N380,P380,R380,T380,V380,X380,Z380,AB380,AD380,AF380,AH380,AJ380,AL380)</f>
        <v>0</v>
      </c>
      <c r="E380" s="22"/>
      <c r="F380" s="28"/>
      <c r="G380" s="22"/>
      <c r="H380" s="28"/>
      <c r="I380" s="22"/>
      <c r="J380" s="28"/>
      <c r="K380" s="22"/>
      <c r="L380" s="28"/>
      <c r="M380" s="22"/>
      <c r="N380" s="28"/>
      <c r="O380" s="22"/>
      <c r="P380" s="28"/>
      <c r="Q380" s="22"/>
      <c r="R380" s="28"/>
      <c r="S380" s="22"/>
      <c r="T380" s="28"/>
      <c r="U380" s="22"/>
      <c r="V380" s="28"/>
      <c r="W380" s="22"/>
      <c r="X380" s="28"/>
      <c r="Y380" s="22"/>
      <c r="Z380" s="28"/>
      <c r="AA380" s="22"/>
      <c r="AB380" s="28"/>
      <c r="AC380" s="22"/>
      <c r="AD380" s="28"/>
      <c r="AE380" s="22"/>
      <c r="AF380" s="28"/>
      <c r="AG380" s="22"/>
      <c r="AH380" s="28"/>
      <c r="AI380" s="22"/>
      <c r="AJ380" s="28"/>
      <c r="AK380" s="22"/>
      <c r="AL380" s="213"/>
      <c r="AM380" s="593"/>
      <c r="AN380" s="76"/>
      <c r="AO380" s="76"/>
      <c r="AP380" s="440"/>
      <c r="AQ380" s="594"/>
      <c r="AR380" s="27"/>
      <c r="AS380" s="28"/>
      <c r="AT380" t="str">
        <f t="shared" si="252"/>
        <v/>
      </c>
      <c r="CA380" s="18" t="str">
        <f t="shared" si="248"/>
        <v/>
      </c>
      <c r="CB380" s="18" t="str">
        <f t="shared" si="249"/>
        <v/>
      </c>
      <c r="CO380" s="69">
        <f t="shared" si="251"/>
        <v>0</v>
      </c>
      <c r="CP380" s="69">
        <f t="shared" si="250"/>
        <v>0</v>
      </c>
    </row>
    <row r="381" spans="1:94" x14ac:dyDescent="0.25">
      <c r="A381" s="785" t="s">
        <v>366</v>
      </c>
      <c r="B381" s="786">
        <f t="shared" si="245"/>
        <v>0</v>
      </c>
      <c r="C381" s="577">
        <f>SUM(E381,G381,I381,K381,M381,O381,Q381,S381,U381,W381,Y381,AA381,AC381,AE381,AG381,AI381,AK381)</f>
        <v>0</v>
      </c>
      <c r="D381" s="587">
        <f>SUM(F381,H381,J381,L381,N381,P381,R381,T381,V381,X381,Z381,AB381,AD381,AF381,AH381,AJ381,AL381)</f>
        <v>0</v>
      </c>
      <c r="E381" s="770"/>
      <c r="F381" s="85"/>
      <c r="G381" s="770"/>
      <c r="H381" s="85"/>
      <c r="I381" s="770"/>
      <c r="J381" s="85"/>
      <c r="K381" s="770"/>
      <c r="L381" s="85"/>
      <c r="M381" s="770"/>
      <c r="N381" s="85"/>
      <c r="O381" s="770"/>
      <c r="P381" s="85"/>
      <c r="Q381" s="770"/>
      <c r="R381" s="85"/>
      <c r="S381" s="770"/>
      <c r="T381" s="85"/>
      <c r="U381" s="770"/>
      <c r="V381" s="85"/>
      <c r="W381" s="770"/>
      <c r="X381" s="85"/>
      <c r="Y381" s="770"/>
      <c r="Z381" s="85"/>
      <c r="AA381" s="770"/>
      <c r="AB381" s="85"/>
      <c r="AC381" s="770"/>
      <c r="AD381" s="85"/>
      <c r="AE381" s="770"/>
      <c r="AF381" s="85"/>
      <c r="AG381" s="770"/>
      <c r="AH381" s="85"/>
      <c r="AI381" s="770"/>
      <c r="AJ381" s="85"/>
      <c r="AK381" s="770"/>
      <c r="AL381" s="469"/>
      <c r="AM381" s="588"/>
      <c r="AN381" s="82"/>
      <c r="AO381" s="82"/>
      <c r="AP381" s="389"/>
      <c r="AQ381" s="787"/>
      <c r="AR381" s="84"/>
      <c r="AS381" s="85"/>
      <c r="AT381" t="str">
        <f t="shared" si="252"/>
        <v/>
      </c>
      <c r="CA381" s="18" t="str">
        <f t="shared" si="248"/>
        <v/>
      </c>
      <c r="CB381" s="18" t="str">
        <f t="shared" si="249"/>
        <v/>
      </c>
      <c r="CO381" s="69">
        <f t="shared" si="251"/>
        <v>0</v>
      </c>
      <c r="CP381" s="69">
        <f t="shared" si="250"/>
        <v>0</v>
      </c>
    </row>
    <row r="382" spans="1:94" x14ac:dyDescent="0.25">
      <c r="A382" s="580" t="s">
        <v>367</v>
      </c>
      <c r="B382" s="581">
        <f t="shared" si="245"/>
        <v>0</v>
      </c>
      <c r="C382" s="582">
        <f t="shared" si="246"/>
        <v>0</v>
      </c>
      <c r="D382" s="258">
        <f t="shared" si="246"/>
        <v>0</v>
      </c>
      <c r="E382" s="49"/>
      <c r="F382" s="52"/>
      <c r="G382" s="49"/>
      <c r="H382" s="52"/>
      <c r="I382" s="49"/>
      <c r="J382" s="52"/>
      <c r="K382" s="49"/>
      <c r="L382" s="52"/>
      <c r="M382" s="49"/>
      <c r="N382" s="52"/>
      <c r="O382" s="49"/>
      <c r="P382" s="52"/>
      <c r="Q382" s="49"/>
      <c r="R382" s="52"/>
      <c r="S382" s="49"/>
      <c r="T382" s="52"/>
      <c r="U382" s="49"/>
      <c r="V382" s="52"/>
      <c r="W382" s="49"/>
      <c r="X382" s="52"/>
      <c r="Y382" s="49"/>
      <c r="Z382" s="52"/>
      <c r="AA382" s="49"/>
      <c r="AB382" s="52"/>
      <c r="AC382" s="49"/>
      <c r="AD382" s="52"/>
      <c r="AE382" s="49"/>
      <c r="AF382" s="52"/>
      <c r="AG382" s="49"/>
      <c r="AH382" s="52"/>
      <c r="AI382" s="49"/>
      <c r="AJ382" s="52"/>
      <c r="AK382" s="49"/>
      <c r="AL382" s="264"/>
      <c r="AM382" s="583"/>
      <c r="AN382" s="584"/>
      <c r="AO382" s="584"/>
      <c r="AP382" s="443"/>
      <c r="AQ382" s="585"/>
      <c r="AR382" s="254"/>
      <c r="AS382" s="52"/>
      <c r="AT382" t="str">
        <f t="shared" si="252"/>
        <v/>
      </c>
      <c r="CA382" s="18" t="str">
        <f t="shared" si="248"/>
        <v/>
      </c>
      <c r="CB382" s="18" t="str">
        <f t="shared" si="249"/>
        <v/>
      </c>
      <c r="CO382" s="69">
        <f t="shared" si="251"/>
        <v>0</v>
      </c>
      <c r="CP382" s="69">
        <f t="shared" si="250"/>
        <v>0</v>
      </c>
    </row>
    <row r="383" spans="1:94" x14ac:dyDescent="0.25">
      <c r="A383" s="1470" t="s">
        <v>368</v>
      </c>
      <c r="B383" s="1471"/>
      <c r="C383" s="1472"/>
      <c r="D383" s="1460"/>
      <c r="E383" s="1458"/>
      <c r="F383" s="1461"/>
      <c r="G383" s="1458"/>
      <c r="H383" s="1461"/>
      <c r="I383" s="1458"/>
      <c r="J383" s="1461"/>
      <c r="K383" s="1458"/>
      <c r="L383" s="1461"/>
      <c r="M383" s="1458"/>
      <c r="N383" s="1461"/>
      <c r="O383" s="1458"/>
      <c r="P383" s="1461"/>
      <c r="Q383" s="1458"/>
      <c r="R383" s="1461"/>
      <c r="S383" s="1458"/>
      <c r="T383" s="1461"/>
      <c r="U383" s="1458"/>
      <c r="V383" s="1461"/>
      <c r="W383" s="1458"/>
      <c r="X383" s="1461"/>
      <c r="Y383" s="1458"/>
      <c r="Z383" s="1461"/>
      <c r="AA383" s="1458"/>
      <c r="AB383" s="1461"/>
      <c r="AC383" s="1458"/>
      <c r="AD383" s="1461"/>
      <c r="AE383" s="1458"/>
      <c r="AF383" s="1461"/>
      <c r="AG383" s="1458"/>
      <c r="AH383" s="1461"/>
      <c r="AI383" s="1458"/>
      <c r="AJ383" s="1461"/>
      <c r="AK383" s="1458"/>
      <c r="AL383" s="1462"/>
      <c r="AM383" s="1463"/>
      <c r="AN383" s="1464"/>
      <c r="AO383" s="1464"/>
      <c r="AP383" s="1461"/>
      <c r="AQ383" s="1465"/>
      <c r="AR383" s="1463"/>
      <c r="AS383" s="1461"/>
      <c r="CA383" s="438"/>
      <c r="CB383" s="438"/>
      <c r="CO383" s="575"/>
      <c r="CP383" s="575"/>
    </row>
    <row r="384" spans="1:94" x14ac:dyDescent="0.25">
      <c r="A384" s="1473" t="s">
        <v>369</v>
      </c>
      <c r="B384" s="1474">
        <f t="shared" ref="B384:B389" si="253">SUM(C384:D384)</f>
        <v>0</v>
      </c>
      <c r="C384" s="1475">
        <f t="shared" ref="C384:D389" si="254">SUM(E384,G384,I384,K384,M384,O384,Q384,S384,U384,W384,Y384,AA384,AC384,AE384,AG384,AI384,AK384)</f>
        <v>0</v>
      </c>
      <c r="D384" s="708">
        <f t="shared" si="254"/>
        <v>0</v>
      </c>
      <c r="E384" s="1359"/>
      <c r="F384" s="1360"/>
      <c r="G384" s="1359"/>
      <c r="H384" s="1360"/>
      <c r="I384" s="1359"/>
      <c r="J384" s="1360"/>
      <c r="K384" s="1359"/>
      <c r="L384" s="1360"/>
      <c r="M384" s="1359"/>
      <c r="N384" s="1360"/>
      <c r="O384" s="1359"/>
      <c r="P384" s="1360"/>
      <c r="Q384" s="1359"/>
      <c r="R384" s="1360"/>
      <c r="S384" s="1359"/>
      <c r="T384" s="1360"/>
      <c r="U384" s="1359"/>
      <c r="V384" s="1360"/>
      <c r="W384" s="1359"/>
      <c r="X384" s="1360"/>
      <c r="Y384" s="1359"/>
      <c r="Z384" s="1360"/>
      <c r="AA384" s="1359"/>
      <c r="AB384" s="1360"/>
      <c r="AC384" s="1359"/>
      <c r="AD384" s="1360"/>
      <c r="AE384" s="1359"/>
      <c r="AF384" s="1360"/>
      <c r="AG384" s="1359"/>
      <c r="AH384" s="1360"/>
      <c r="AI384" s="1359"/>
      <c r="AJ384" s="1360"/>
      <c r="AK384" s="1359"/>
      <c r="AL384" s="1363"/>
      <c r="AM384" s="1468"/>
      <c r="AN384" s="707"/>
      <c r="AO384" s="707"/>
      <c r="AP384" s="1397"/>
      <c r="AQ384" s="1469"/>
      <c r="AR384" s="1362"/>
      <c r="AS384" s="1360"/>
      <c r="AT384" t="str">
        <f t="shared" ref="AT384:AT389" si="255">CA384&amp;CB384</f>
        <v/>
      </c>
      <c r="CA384" s="18" t="str">
        <f t="shared" si="248"/>
        <v/>
      </c>
      <c r="CB384" s="18" t="str">
        <f t="shared" si="249"/>
        <v/>
      </c>
      <c r="CO384" s="69">
        <f t="shared" si="251"/>
        <v>0</v>
      </c>
      <c r="CP384" s="69">
        <f t="shared" si="250"/>
        <v>0</v>
      </c>
    </row>
    <row r="385" spans="1:94" x14ac:dyDescent="0.25">
      <c r="A385" s="590" t="s">
        <v>370</v>
      </c>
      <c r="B385" s="591">
        <f t="shared" si="253"/>
        <v>0</v>
      </c>
      <c r="C385" s="592">
        <f t="shared" si="254"/>
        <v>0</v>
      </c>
      <c r="D385" s="212">
        <f t="shared" si="254"/>
        <v>0</v>
      </c>
      <c r="E385" s="22"/>
      <c r="F385" s="28"/>
      <c r="G385" s="22"/>
      <c r="H385" s="28"/>
      <c r="I385" s="22"/>
      <c r="J385" s="28"/>
      <c r="K385" s="22"/>
      <c r="L385" s="28"/>
      <c r="M385" s="22"/>
      <c r="N385" s="28"/>
      <c r="O385" s="22"/>
      <c r="P385" s="28"/>
      <c r="Q385" s="22"/>
      <c r="R385" s="28"/>
      <c r="S385" s="22"/>
      <c r="T385" s="28"/>
      <c r="U385" s="22"/>
      <c r="V385" s="28"/>
      <c r="W385" s="22"/>
      <c r="X385" s="28"/>
      <c r="Y385" s="22"/>
      <c r="Z385" s="28"/>
      <c r="AA385" s="22"/>
      <c r="AB385" s="28"/>
      <c r="AC385" s="22"/>
      <c r="AD385" s="28"/>
      <c r="AE385" s="22"/>
      <c r="AF385" s="28"/>
      <c r="AG385" s="22"/>
      <c r="AH385" s="28"/>
      <c r="AI385" s="22"/>
      <c r="AJ385" s="28"/>
      <c r="AK385" s="22"/>
      <c r="AL385" s="213"/>
      <c r="AM385" s="593"/>
      <c r="AN385" s="76"/>
      <c r="AO385" s="76"/>
      <c r="AP385" s="440"/>
      <c r="AQ385" s="594"/>
      <c r="AR385" s="27"/>
      <c r="AS385" s="28"/>
      <c r="AT385" t="str">
        <f t="shared" si="255"/>
        <v/>
      </c>
      <c r="CA385" s="18" t="str">
        <f t="shared" si="248"/>
        <v/>
      </c>
      <c r="CB385" s="18" t="str">
        <f t="shared" si="249"/>
        <v/>
      </c>
      <c r="CO385" s="69">
        <f t="shared" si="251"/>
        <v>0</v>
      </c>
      <c r="CP385" s="69">
        <f t="shared" si="250"/>
        <v>0</v>
      </c>
    </row>
    <row r="386" spans="1:94" x14ac:dyDescent="0.25">
      <c r="A386" s="590" t="s">
        <v>371</v>
      </c>
      <c r="B386" s="591">
        <f t="shared" si="253"/>
        <v>0</v>
      </c>
      <c r="C386" s="592">
        <f t="shared" si="254"/>
        <v>0</v>
      </c>
      <c r="D386" s="212">
        <f t="shared" si="254"/>
        <v>0</v>
      </c>
      <c r="E386" s="22"/>
      <c r="F386" s="28"/>
      <c r="G386" s="22"/>
      <c r="H386" s="28"/>
      <c r="I386" s="22"/>
      <c r="J386" s="28"/>
      <c r="K386" s="22"/>
      <c r="L386" s="28"/>
      <c r="M386" s="22"/>
      <c r="N386" s="28"/>
      <c r="O386" s="22"/>
      <c r="P386" s="28"/>
      <c r="Q386" s="22"/>
      <c r="R386" s="28"/>
      <c r="S386" s="22"/>
      <c r="T386" s="28"/>
      <c r="U386" s="22"/>
      <c r="V386" s="28"/>
      <c r="W386" s="22"/>
      <c r="X386" s="28"/>
      <c r="Y386" s="22"/>
      <c r="Z386" s="28"/>
      <c r="AA386" s="22"/>
      <c r="AB386" s="28"/>
      <c r="AC386" s="22"/>
      <c r="AD386" s="28"/>
      <c r="AE386" s="22"/>
      <c r="AF386" s="28"/>
      <c r="AG386" s="22"/>
      <c r="AH386" s="28"/>
      <c r="AI386" s="22"/>
      <c r="AJ386" s="28"/>
      <c r="AK386" s="22"/>
      <c r="AL386" s="213"/>
      <c r="AM386" s="593"/>
      <c r="AN386" s="76"/>
      <c r="AO386" s="76"/>
      <c r="AP386" s="440"/>
      <c r="AQ386" s="594"/>
      <c r="AR386" s="27"/>
      <c r="AS386" s="28"/>
      <c r="AT386" t="str">
        <f t="shared" si="255"/>
        <v/>
      </c>
      <c r="CA386" s="18" t="str">
        <f t="shared" si="248"/>
        <v/>
      </c>
      <c r="CB386" s="18" t="str">
        <f t="shared" si="249"/>
        <v/>
      </c>
      <c r="CO386" s="69">
        <f t="shared" si="251"/>
        <v>0</v>
      </c>
      <c r="CP386" s="69">
        <f t="shared" si="250"/>
        <v>0</v>
      </c>
    </row>
    <row r="387" spans="1:94" x14ac:dyDescent="0.25">
      <c r="A387" s="590" t="s">
        <v>365</v>
      </c>
      <c r="B387" s="591">
        <f t="shared" si="253"/>
        <v>0</v>
      </c>
      <c r="C387" s="592">
        <f t="shared" si="254"/>
        <v>0</v>
      </c>
      <c r="D387" s="212">
        <f t="shared" si="254"/>
        <v>0</v>
      </c>
      <c r="E387" s="22"/>
      <c r="F387" s="28"/>
      <c r="G387" s="22"/>
      <c r="H387" s="28"/>
      <c r="I387" s="22"/>
      <c r="J387" s="28"/>
      <c r="K387" s="22"/>
      <c r="L387" s="28"/>
      <c r="M387" s="22"/>
      <c r="N387" s="28"/>
      <c r="O387" s="22"/>
      <c r="P387" s="28"/>
      <c r="Q387" s="22"/>
      <c r="R387" s="28"/>
      <c r="S387" s="22"/>
      <c r="T387" s="28"/>
      <c r="U387" s="22"/>
      <c r="V387" s="28"/>
      <c r="W387" s="22"/>
      <c r="X387" s="28"/>
      <c r="Y387" s="22"/>
      <c r="Z387" s="28"/>
      <c r="AA387" s="22"/>
      <c r="AB387" s="28"/>
      <c r="AC387" s="22"/>
      <c r="AD387" s="28"/>
      <c r="AE387" s="22"/>
      <c r="AF387" s="28"/>
      <c r="AG387" s="22"/>
      <c r="AH387" s="28"/>
      <c r="AI387" s="22"/>
      <c r="AJ387" s="28"/>
      <c r="AK387" s="22"/>
      <c r="AL387" s="213"/>
      <c r="AM387" s="593"/>
      <c r="AN387" s="76"/>
      <c r="AO387" s="76"/>
      <c r="AP387" s="440"/>
      <c r="AQ387" s="594"/>
      <c r="AR387" s="27"/>
      <c r="AS387" s="28"/>
      <c r="AT387" t="str">
        <f t="shared" si="255"/>
        <v/>
      </c>
      <c r="CA387" s="18" t="str">
        <f t="shared" si="248"/>
        <v/>
      </c>
      <c r="CB387" s="18" t="str">
        <f t="shared" si="249"/>
        <v/>
      </c>
      <c r="CO387" s="69">
        <f t="shared" si="251"/>
        <v>0</v>
      </c>
      <c r="CP387" s="69">
        <f t="shared" si="250"/>
        <v>0</v>
      </c>
    </row>
    <row r="388" spans="1:94" ht="21" x14ac:dyDescent="0.25">
      <c r="A388" s="590" t="s">
        <v>372</v>
      </c>
      <c r="B388" s="591">
        <f t="shared" si="253"/>
        <v>0</v>
      </c>
      <c r="C388" s="592">
        <f t="shared" si="254"/>
        <v>0</v>
      </c>
      <c r="D388" s="212">
        <f t="shared" si="254"/>
        <v>0</v>
      </c>
      <c r="E388" s="22"/>
      <c r="F388" s="28"/>
      <c r="G388" s="22"/>
      <c r="H388" s="28"/>
      <c r="I388" s="22"/>
      <c r="J388" s="28"/>
      <c r="K388" s="22"/>
      <c r="L388" s="28"/>
      <c r="M388" s="22"/>
      <c r="N388" s="28"/>
      <c r="O388" s="22"/>
      <c r="P388" s="28"/>
      <c r="Q388" s="22"/>
      <c r="R388" s="28"/>
      <c r="S388" s="22"/>
      <c r="T388" s="28"/>
      <c r="U388" s="22"/>
      <c r="V388" s="28"/>
      <c r="W388" s="22"/>
      <c r="X388" s="28"/>
      <c r="Y388" s="22"/>
      <c r="Z388" s="28"/>
      <c r="AA388" s="22"/>
      <c r="AB388" s="28"/>
      <c r="AC388" s="22"/>
      <c r="AD388" s="28"/>
      <c r="AE388" s="22"/>
      <c r="AF388" s="28"/>
      <c r="AG388" s="22"/>
      <c r="AH388" s="28"/>
      <c r="AI388" s="22"/>
      <c r="AJ388" s="28"/>
      <c r="AK388" s="22"/>
      <c r="AL388" s="213"/>
      <c r="AM388" s="593"/>
      <c r="AN388" s="76"/>
      <c r="AO388" s="76"/>
      <c r="AP388" s="440"/>
      <c r="AQ388" s="594"/>
      <c r="AR388" s="27"/>
      <c r="AS388" s="28"/>
      <c r="AT388" t="str">
        <f t="shared" si="255"/>
        <v/>
      </c>
      <c r="CA388" s="18" t="str">
        <f t="shared" si="248"/>
        <v/>
      </c>
      <c r="CB388" s="18" t="str">
        <f t="shared" si="249"/>
        <v/>
      </c>
      <c r="CO388" s="69">
        <f t="shared" si="251"/>
        <v>0</v>
      </c>
      <c r="CP388" s="69">
        <f t="shared" si="250"/>
        <v>0</v>
      </c>
    </row>
    <row r="389" spans="1:94" x14ac:dyDescent="0.25">
      <c r="A389" s="598" t="s">
        <v>373</v>
      </c>
      <c r="B389" s="599">
        <f t="shared" si="253"/>
        <v>0</v>
      </c>
      <c r="C389" s="600">
        <f t="shared" si="254"/>
        <v>0</v>
      </c>
      <c r="D389" s="219">
        <f t="shared" si="254"/>
        <v>0</v>
      </c>
      <c r="E389" s="30"/>
      <c r="F389" s="37"/>
      <c r="G389" s="30"/>
      <c r="H389" s="37"/>
      <c r="I389" s="30"/>
      <c r="J389" s="37"/>
      <c r="K389" s="30"/>
      <c r="L389" s="37"/>
      <c r="M389" s="30"/>
      <c r="N389" s="37"/>
      <c r="O389" s="30"/>
      <c r="P389" s="37"/>
      <c r="Q389" s="30"/>
      <c r="R389" s="37"/>
      <c r="S389" s="30"/>
      <c r="T389" s="37"/>
      <c r="U389" s="30"/>
      <c r="V389" s="37"/>
      <c r="W389" s="30"/>
      <c r="X389" s="37"/>
      <c r="Y389" s="30"/>
      <c r="Z389" s="37"/>
      <c r="AA389" s="30"/>
      <c r="AB389" s="37"/>
      <c r="AC389" s="30"/>
      <c r="AD389" s="37"/>
      <c r="AE389" s="30"/>
      <c r="AF389" s="37"/>
      <c r="AG389" s="30"/>
      <c r="AH389" s="37"/>
      <c r="AI389" s="30"/>
      <c r="AJ389" s="37"/>
      <c r="AK389" s="30"/>
      <c r="AL389" s="220"/>
      <c r="AM389" s="570"/>
      <c r="AN389" s="71"/>
      <c r="AO389" s="71"/>
      <c r="AP389" s="446"/>
      <c r="AQ389" s="571"/>
      <c r="AR389" s="35"/>
      <c r="AS389" s="37"/>
      <c r="AT389" t="str">
        <f t="shared" si="255"/>
        <v/>
      </c>
      <c r="CA389" s="18" t="str">
        <f t="shared" si="248"/>
        <v/>
      </c>
      <c r="CB389" s="18" t="str">
        <f t="shared" si="249"/>
        <v/>
      </c>
      <c r="CO389" s="69">
        <f t="shared" si="251"/>
        <v>0</v>
      </c>
      <c r="CP389" s="69">
        <f t="shared" si="250"/>
        <v>0</v>
      </c>
    </row>
    <row r="390" spans="1:94" x14ac:dyDescent="0.25">
      <c r="A390" s="3761" t="s">
        <v>374</v>
      </c>
      <c r="B390" s="3762"/>
      <c r="C390" s="3762"/>
      <c r="D390" s="3762"/>
      <c r="E390" s="3762"/>
      <c r="F390" s="3762"/>
      <c r="G390" s="3762"/>
      <c r="H390" s="3762"/>
      <c r="I390" s="3762"/>
      <c r="J390" s="3762"/>
      <c r="K390" s="3762"/>
      <c r="L390" s="3762"/>
    </row>
    <row r="391" spans="1:94" ht="15" customHeight="1" x14ac:dyDescent="0.25">
      <c r="A391" s="3752" t="s">
        <v>345</v>
      </c>
      <c r="B391" s="3711" t="s">
        <v>91</v>
      </c>
      <c r="C391" s="3707" t="s">
        <v>5</v>
      </c>
      <c r="D391" s="3705"/>
      <c r="E391" s="3705"/>
      <c r="F391" s="3705"/>
      <c r="G391" s="3705"/>
      <c r="H391" s="3708"/>
      <c r="I391" s="3722" t="s">
        <v>375</v>
      </c>
      <c r="J391" s="3708"/>
      <c r="K391" s="3004" t="s">
        <v>287</v>
      </c>
      <c r="L391" s="3108" t="s">
        <v>272</v>
      </c>
      <c r="M391" s="3260" t="s">
        <v>376</v>
      </c>
      <c r="N391" s="3261"/>
      <c r="O391" s="3261"/>
      <c r="P391" s="3261"/>
      <c r="Q391" s="3261"/>
      <c r="R391" s="3262"/>
      <c r="S391" s="3763" t="s">
        <v>377</v>
      </c>
      <c r="T391" s="3763"/>
      <c r="U391" s="3764"/>
    </row>
    <row r="392" spans="1:94" ht="15" customHeight="1" x14ac:dyDescent="0.25">
      <c r="A392" s="3424"/>
      <c r="B392" s="3343"/>
      <c r="C392" s="3707" t="s">
        <v>378</v>
      </c>
      <c r="D392" s="3705"/>
      <c r="E392" s="3706"/>
      <c r="F392" s="3707" t="s">
        <v>379</v>
      </c>
      <c r="G392" s="3705"/>
      <c r="H392" s="3708"/>
      <c r="I392" s="3703" t="s">
        <v>380</v>
      </c>
      <c r="J392" s="3137" t="s">
        <v>381</v>
      </c>
      <c r="K392" s="3258"/>
      <c r="L392" s="2994"/>
      <c r="M392" s="3124" t="s">
        <v>382</v>
      </c>
      <c r="N392" s="3259" t="s">
        <v>383</v>
      </c>
      <c r="O392" s="3765" t="s">
        <v>384</v>
      </c>
      <c r="P392" s="3109" t="s">
        <v>385</v>
      </c>
      <c r="Q392" s="3266" t="s">
        <v>386</v>
      </c>
      <c r="R392" s="3259" t="s">
        <v>387</v>
      </c>
      <c r="S392" s="3258" t="s">
        <v>388</v>
      </c>
      <c r="T392" s="3258" t="s">
        <v>389</v>
      </c>
      <c r="U392" s="2994" t="s">
        <v>390</v>
      </c>
    </row>
    <row r="393" spans="1:94" x14ac:dyDescent="0.25">
      <c r="A393" s="3753"/>
      <c r="B393" s="3611"/>
      <c r="C393" s="1476" t="s">
        <v>391</v>
      </c>
      <c r="D393" s="1414" t="s">
        <v>78</v>
      </c>
      <c r="E393" s="1021" t="s">
        <v>392</v>
      </c>
      <c r="F393" s="1476" t="s">
        <v>391</v>
      </c>
      <c r="G393" s="1414" t="s">
        <v>78</v>
      </c>
      <c r="H393" s="1024" t="s">
        <v>392</v>
      </c>
      <c r="I393" s="3001"/>
      <c r="J393" s="3681"/>
      <c r="K393" s="3737"/>
      <c r="L393" s="3630"/>
      <c r="M393" s="3124"/>
      <c r="N393" s="3265"/>
      <c r="O393" s="3019"/>
      <c r="P393" s="3658"/>
      <c r="Q393" s="2983"/>
      <c r="R393" s="3027"/>
      <c r="S393" s="3737"/>
      <c r="T393" s="3737"/>
      <c r="U393" s="3630"/>
    </row>
    <row r="394" spans="1:94" ht="21" x14ac:dyDescent="0.25">
      <c r="A394" s="1477" t="s">
        <v>393</v>
      </c>
      <c r="B394" s="1478">
        <f t="shared" ref="B394:B404" si="256">SUM(C394:H394)</f>
        <v>41</v>
      </c>
      <c r="C394" s="1359">
        <v>0</v>
      </c>
      <c r="D394" s="1409">
        <v>0</v>
      </c>
      <c r="E394" s="1360">
        <v>0</v>
      </c>
      <c r="F394" s="1359">
        <v>5</v>
      </c>
      <c r="G394" s="1409">
        <v>36</v>
      </c>
      <c r="H394" s="701">
        <v>0</v>
      </c>
      <c r="I394" s="1384">
        <v>41</v>
      </c>
      <c r="J394" s="1442"/>
      <c r="K394" s="1416">
        <v>0</v>
      </c>
      <c r="L394" s="1361">
        <v>1</v>
      </c>
      <c r="M394" s="604"/>
      <c r="N394" s="605"/>
      <c r="O394" s="1424"/>
      <c r="P394" s="1440"/>
      <c r="Q394" s="1464"/>
      <c r="R394" s="474"/>
      <c r="S394" s="1424"/>
      <c r="T394" s="1424"/>
      <c r="U394" s="1397"/>
      <c r="V394" t="str">
        <f>CA394&amp;CB394</f>
        <v/>
      </c>
      <c r="CA394" s="18" t="str">
        <f>IF(AND(B394&gt;0,K394="")," * No olvide digitar la variable Niños, Niñas, Adolescentes y Jóvenes SENAME. Digite Cero si no tiene.",IF(K394&gt;B394," * La variable Niños, Niñas, Adolescentes y Jóvenes SENAME No puede ser mayor al Total.",""))</f>
        <v/>
      </c>
      <c r="CB394" s="18" t="str">
        <f>IF(AND(B394&gt;0,L394="")," * No olvide digitar la variable Niños, Niñas, Adolescentes y Jóvenes Mejor Niñez. Digite Cero si no tiene.",IF(L394&gt;B394," * La variable Niños, Niñas, Adolescentes y Jóvenes Mejor Niñez No puede ser mayor al Total.",""))</f>
        <v/>
      </c>
      <c r="CO394" s="69">
        <f>IF(AND($B394&gt;0,K394=""),1,IF(K394&gt;$B394,1,0))</f>
        <v>0</v>
      </c>
      <c r="CP394" s="69">
        <f>IF(AND($B394&gt;0,L394=""),1,IF(L394&gt;$B394,1,0))</f>
        <v>0</v>
      </c>
    </row>
    <row r="395" spans="1:94" x14ac:dyDescent="0.25">
      <c r="A395" s="1479" t="s">
        <v>101</v>
      </c>
      <c r="B395" s="1480">
        <f t="shared" si="256"/>
        <v>1</v>
      </c>
      <c r="C395" s="1400">
        <f>SUM(C396:C398)</f>
        <v>0</v>
      </c>
      <c r="D395" s="1481">
        <f t="shared" ref="D395:E395" si="257">SUM(D396:D398)</f>
        <v>0</v>
      </c>
      <c r="E395" s="1481">
        <f t="shared" si="257"/>
        <v>0</v>
      </c>
      <c r="F395" s="1400">
        <f>SUM(F396:F398)</f>
        <v>1</v>
      </c>
      <c r="G395" s="1401">
        <f>SUM(G396:G398)</f>
        <v>0</v>
      </c>
      <c r="H395" s="1482">
        <f>SUM(H396:H398)</f>
        <v>0</v>
      </c>
      <c r="I395" s="298">
        <f>SUM(I396:I398)</f>
        <v>1</v>
      </c>
      <c r="J395" s="606"/>
      <c r="K395" s="674">
        <f t="shared" ref="K395:U395" si="258">SUM(K396:K398)</f>
        <v>0</v>
      </c>
      <c r="L395" s="1483">
        <f t="shared" si="258"/>
        <v>0</v>
      </c>
      <c r="M395" s="608">
        <f t="shared" si="258"/>
        <v>0</v>
      </c>
      <c r="N395" s="1023">
        <f t="shared" si="258"/>
        <v>1</v>
      </c>
      <c r="O395" s="1400">
        <f t="shared" si="258"/>
        <v>0</v>
      </c>
      <c r="P395" s="1401">
        <f t="shared" si="258"/>
        <v>0</v>
      </c>
      <c r="Q395" s="1481">
        <f t="shared" si="258"/>
        <v>0</v>
      </c>
      <c r="R395" s="1402">
        <f t="shared" si="258"/>
        <v>0</v>
      </c>
      <c r="S395" s="1400">
        <f t="shared" si="258"/>
        <v>1</v>
      </c>
      <c r="T395" s="1481">
        <f t="shared" si="258"/>
        <v>0</v>
      </c>
      <c r="U395" s="1402">
        <f t="shared" si="258"/>
        <v>0</v>
      </c>
    </row>
    <row r="396" spans="1:94" x14ac:dyDescent="0.25">
      <c r="A396" s="1473" t="s">
        <v>394</v>
      </c>
      <c r="B396" s="1484">
        <f t="shared" si="256"/>
        <v>0</v>
      </c>
      <c r="C396" s="1359">
        <v>0</v>
      </c>
      <c r="D396" s="1409">
        <v>0</v>
      </c>
      <c r="E396" s="1360">
        <v>0</v>
      </c>
      <c r="F396" s="1359"/>
      <c r="G396" s="699"/>
      <c r="H396" s="1363"/>
      <c r="I396" s="1362"/>
      <c r="J396" s="1441"/>
      <c r="K396" s="1409"/>
      <c r="L396" s="1360"/>
      <c r="M396" s="1359"/>
      <c r="N396" s="1360"/>
      <c r="O396" s="1359"/>
      <c r="P396" s="699"/>
      <c r="Q396" s="1409"/>
      <c r="R396" s="1360"/>
      <c r="S396" s="1359"/>
      <c r="T396" s="1409"/>
      <c r="U396" s="1360"/>
      <c r="V396" t="str">
        <f t="shared" ref="V396:V404" si="259">CA396&amp;CB396</f>
        <v/>
      </c>
      <c r="CA396" s="18" t="str">
        <f>IF(AND(B396&gt;0,K396="")," * No olvide digitar la variable Niños, Niñas, Adolescentes y Jóvenes SENAME. Digite Cero si no tiene.",IF(K396&gt;B396," * La variable Niños, Niñas, Adolescentes y Jóvenes SENAME No puede ser mayor al Total.",""))</f>
        <v/>
      </c>
      <c r="CB396" s="18" t="str">
        <f>IF(AND(B396&gt;0,L396="")," * No olvide digitar la variable Niños, Niñas, Adolescentes y Jóvenes Mejor Niñez. Digite Cero si no tiene.",IF(L396&gt;B396," * La variable Niños, Niñas, Adolescentes y Jóvenes Mejor Niñez No puede ser mayor al Total.",""))</f>
        <v/>
      </c>
      <c r="CO396" s="69">
        <f t="shared" ref="CO396:CP398" si="260">IF(AND($B396&gt;0,K396=""),1,IF(K396&gt;$B396,1,0))</f>
        <v>0</v>
      </c>
      <c r="CP396" s="69">
        <f>IF(AND($B396&gt;0,L396=""),1,IF(L396&gt;$B396,1,0))</f>
        <v>0</v>
      </c>
    </row>
    <row r="397" spans="1:94" x14ac:dyDescent="0.25">
      <c r="A397" s="590" t="s">
        <v>395</v>
      </c>
      <c r="B397" s="610">
        <f t="shared" si="256"/>
        <v>1</v>
      </c>
      <c r="C397" s="22">
        <v>0</v>
      </c>
      <c r="D397" s="23">
        <v>0</v>
      </c>
      <c r="E397" s="28">
        <v>0</v>
      </c>
      <c r="F397" s="22">
        <v>1</v>
      </c>
      <c r="G397" s="23"/>
      <c r="H397" s="213"/>
      <c r="I397" s="27">
        <v>1</v>
      </c>
      <c r="J397" s="611"/>
      <c r="K397" s="23">
        <v>0</v>
      </c>
      <c r="L397" s="28">
        <v>0</v>
      </c>
      <c r="M397" s="22">
        <v>0</v>
      </c>
      <c r="N397" s="239">
        <v>1</v>
      </c>
      <c r="O397" s="22">
        <v>0</v>
      </c>
      <c r="P397" s="24">
        <v>0</v>
      </c>
      <c r="Q397" s="23">
        <v>0</v>
      </c>
      <c r="R397" s="28">
        <v>0</v>
      </c>
      <c r="S397" s="22">
        <v>1</v>
      </c>
      <c r="T397" s="23">
        <v>0</v>
      </c>
      <c r="U397" s="28">
        <v>0</v>
      </c>
      <c r="V397" t="str">
        <f t="shared" si="259"/>
        <v/>
      </c>
      <c r="CA397" s="18" t="str">
        <f t="shared" ref="CA397" si="261">IF(AND(B397&gt;0,K397="")," * No olvide digitar la variable Niños, Niñas, Adolescentes y Jóvenes SENAME. Digite Cero si no tiene.",IF(K397&gt;B397," * La variable Niños, Niñas, Adolescentes y Jóvenes SENAME No puede ser mayor al Total.",""))</f>
        <v/>
      </c>
      <c r="CB397" s="18" t="str">
        <f t="shared" ref="CB397:CB398" si="262">IF(AND(B397&gt;0,L397="")," * No olvide digitar la variable Niños, Niñas, Adolescentes y Jóvenes Mejor Niñez. Digite Cero si no tiene.",IF(L397&gt;B397," * La variable Niños, Niñas, Adolescentes y Jóvenes Mejor Niñez No puede ser mayor al Total.",""))</f>
        <v/>
      </c>
      <c r="CO397" s="69">
        <f t="shared" si="260"/>
        <v>0</v>
      </c>
      <c r="CP397" s="69">
        <f t="shared" si="260"/>
        <v>0</v>
      </c>
    </row>
    <row r="398" spans="1:94" x14ac:dyDescent="0.25">
      <c r="A398" s="590" t="s">
        <v>396</v>
      </c>
      <c r="B398" s="612">
        <f t="shared" si="256"/>
        <v>0</v>
      </c>
      <c r="C398" s="22">
        <v>0</v>
      </c>
      <c r="D398" s="23">
        <v>0</v>
      </c>
      <c r="E398" s="28">
        <v>0</v>
      </c>
      <c r="F398" s="22"/>
      <c r="G398" s="23"/>
      <c r="H398" s="213"/>
      <c r="I398" s="27"/>
      <c r="J398" s="611"/>
      <c r="K398" s="23"/>
      <c r="L398" s="28"/>
      <c r="M398" s="22"/>
      <c r="N398" s="48"/>
      <c r="O398" s="45"/>
      <c r="P398" s="102"/>
      <c r="Q398" s="47"/>
      <c r="R398" s="48"/>
      <c r="S398" s="45"/>
      <c r="T398" s="47"/>
      <c r="U398" s="48"/>
      <c r="V398" t="str">
        <f t="shared" si="259"/>
        <v/>
      </c>
      <c r="CA398" s="18" t="str">
        <f>IF(AND(B398&gt;0,K398="")," * No olvide digitar la variable Niños, Niñas, Adolescentes y Jóvenes SENAME. Digite Cero si no tiene.",IF(K398&gt;B398," * La variable Niños, Niñas, Adolescentes y Jóvenes SENAME No puede ser mayor al Total.",""))</f>
        <v/>
      </c>
      <c r="CB398" s="18" t="str">
        <f t="shared" si="262"/>
        <v/>
      </c>
      <c r="CO398" s="69">
        <f t="shared" si="260"/>
        <v>0</v>
      </c>
      <c r="CP398" s="69">
        <f>IF(AND($B398&gt;0,L398=""),1,IF(L398&gt;$B398,1,0))</f>
        <v>0</v>
      </c>
    </row>
    <row r="399" spans="1:94" x14ac:dyDescent="0.25">
      <c r="A399" s="1479" t="s">
        <v>271</v>
      </c>
      <c r="B399" s="1480">
        <f t="shared" si="256"/>
        <v>0</v>
      </c>
      <c r="C399" s="1400">
        <f>SUM(C400:C403)</f>
        <v>0</v>
      </c>
      <c r="D399" s="1481">
        <f t="shared" ref="D399:U399" si="263">SUM(D400:D403)</f>
        <v>0</v>
      </c>
      <c r="E399" s="1402">
        <f t="shared" si="263"/>
        <v>0</v>
      </c>
      <c r="F399" s="1400">
        <f t="shared" si="263"/>
        <v>0</v>
      </c>
      <c r="G399" s="1485">
        <f t="shared" si="263"/>
        <v>0</v>
      </c>
      <c r="H399" s="1482">
        <f t="shared" si="263"/>
        <v>0</v>
      </c>
      <c r="I399" s="1486">
        <f>SUM(I400:I403)</f>
        <v>0</v>
      </c>
      <c r="J399" s="1487">
        <f t="shared" si="263"/>
        <v>0</v>
      </c>
      <c r="K399" s="1481">
        <f t="shared" si="263"/>
        <v>0</v>
      </c>
      <c r="L399" s="1483">
        <f t="shared" si="263"/>
        <v>0</v>
      </c>
      <c r="M399" s="1488">
        <f t="shared" si="263"/>
        <v>0</v>
      </c>
      <c r="N399" s="616">
        <f t="shared" si="263"/>
        <v>0</v>
      </c>
      <c r="O399" s="1488">
        <f t="shared" si="263"/>
        <v>0</v>
      </c>
      <c r="P399" s="1489">
        <f t="shared" si="263"/>
        <v>0</v>
      </c>
      <c r="Q399" s="618">
        <f t="shared" si="263"/>
        <v>0</v>
      </c>
      <c r="R399" s="616">
        <f t="shared" si="263"/>
        <v>0</v>
      </c>
      <c r="S399" s="1488">
        <f t="shared" si="263"/>
        <v>0</v>
      </c>
      <c r="T399" s="618">
        <f t="shared" si="263"/>
        <v>0</v>
      </c>
      <c r="U399" s="616">
        <f t="shared" si="263"/>
        <v>0</v>
      </c>
    </row>
    <row r="400" spans="1:94" x14ac:dyDescent="0.25">
      <c r="A400" s="1473" t="s">
        <v>397</v>
      </c>
      <c r="B400" s="1484">
        <f t="shared" si="256"/>
        <v>0</v>
      </c>
      <c r="C400" s="1359">
        <v>0</v>
      </c>
      <c r="D400" s="1409">
        <v>0</v>
      </c>
      <c r="E400" s="1360">
        <v>0</v>
      </c>
      <c r="F400" s="1359">
        <v>0</v>
      </c>
      <c r="G400" s="1409">
        <v>0</v>
      </c>
      <c r="H400" s="1363">
        <v>0</v>
      </c>
      <c r="I400" s="1362">
        <v>0</v>
      </c>
      <c r="J400" s="1363"/>
      <c r="K400" s="1409">
        <v>0</v>
      </c>
      <c r="L400" s="1361">
        <v>0</v>
      </c>
      <c r="M400" s="619"/>
      <c r="N400" s="620"/>
      <c r="O400" s="619"/>
      <c r="P400" s="621"/>
      <c r="Q400" s="622"/>
      <c r="R400" s="620"/>
      <c r="S400" s="619"/>
      <c r="T400" s="622"/>
      <c r="U400" s="623"/>
      <c r="V400" t="str">
        <f t="shared" si="259"/>
        <v/>
      </c>
      <c r="CA400" s="18" t="str">
        <f t="shared" ref="CA400:CA403" si="264">IF(AND(B400&gt;0,K400="")," * No olvide digitar la variable Niños, Niñas, Adolescentes y Jóvenes SENAME. Digite Cero si no tiene.",IF(K400&gt;B400," * La variable Niños, Niñas, Adolescentes y Jóvenes SENAME No puede ser mayor al Total.",""))</f>
        <v/>
      </c>
      <c r="CB400" s="18" t="str">
        <f t="shared" ref="CB400:CB404" si="265">IF(AND(B400&gt;0,L400="")," * No olvide digitar la variable Niños, Niñas, Adolescentes y Jóvenes Mejor Niñez. Digite Cero si no tiene.",IF(L400&gt;B400," * La variable Niños, Niñas, Adolescentes y Jóvenes Mejor Niñez No puede ser mayor al Total.",""))</f>
        <v/>
      </c>
      <c r="CO400" s="69">
        <f t="shared" ref="CO400:CP404" si="266">IF(AND($B400&gt;0,K400=""),1,IF(K400&gt;$B400,1,0))</f>
        <v>0</v>
      </c>
      <c r="CP400" s="69">
        <f t="shared" si="266"/>
        <v>0</v>
      </c>
    </row>
    <row r="401" spans="1:94" x14ac:dyDescent="0.25">
      <c r="A401" s="590" t="s">
        <v>398</v>
      </c>
      <c r="B401" s="610">
        <f t="shared" si="256"/>
        <v>0</v>
      </c>
      <c r="C401" s="22"/>
      <c r="D401" s="23"/>
      <c r="E401" s="28"/>
      <c r="F401" s="22"/>
      <c r="G401" s="23"/>
      <c r="H401" s="213"/>
      <c r="I401" s="27"/>
      <c r="J401" s="213"/>
      <c r="K401" s="23"/>
      <c r="L401" s="216"/>
      <c r="M401" s="624"/>
      <c r="N401" s="625"/>
      <c r="O401" s="624"/>
      <c r="P401" s="82"/>
      <c r="Q401" s="119"/>
      <c r="R401" s="625"/>
      <c r="S401" s="624"/>
      <c r="T401" s="119"/>
      <c r="U401" s="626"/>
      <c r="V401" t="str">
        <f t="shared" si="259"/>
        <v/>
      </c>
      <c r="CA401" s="18" t="str">
        <f t="shared" si="264"/>
        <v/>
      </c>
      <c r="CB401" s="18" t="str">
        <f t="shared" si="265"/>
        <v/>
      </c>
      <c r="CO401" s="69">
        <f t="shared" si="266"/>
        <v>0</v>
      </c>
      <c r="CP401" s="69">
        <f t="shared" si="266"/>
        <v>0</v>
      </c>
    </row>
    <row r="402" spans="1:94" x14ac:dyDescent="0.25">
      <c r="A402" s="590" t="s">
        <v>399</v>
      </c>
      <c r="B402" s="612">
        <f t="shared" si="256"/>
        <v>0</v>
      </c>
      <c r="C402" s="22"/>
      <c r="D402" s="23"/>
      <c r="E402" s="28"/>
      <c r="F402" s="22"/>
      <c r="G402" s="23"/>
      <c r="H402" s="213"/>
      <c r="I402" s="27"/>
      <c r="J402" s="213"/>
      <c r="K402" s="23"/>
      <c r="L402" s="216"/>
      <c r="M402" s="624"/>
      <c r="N402" s="625"/>
      <c r="O402" s="624"/>
      <c r="P402" s="82"/>
      <c r="Q402" s="119"/>
      <c r="R402" s="625"/>
      <c r="S402" s="624"/>
      <c r="T402" s="119"/>
      <c r="U402" s="626"/>
      <c r="V402" t="str">
        <f t="shared" si="259"/>
        <v/>
      </c>
      <c r="CA402" s="18" t="str">
        <f t="shared" si="264"/>
        <v/>
      </c>
      <c r="CB402" s="18" t="str">
        <f t="shared" si="265"/>
        <v/>
      </c>
      <c r="CO402" s="69">
        <f t="shared" si="266"/>
        <v>0</v>
      </c>
      <c r="CP402" s="69">
        <f t="shared" si="266"/>
        <v>0</v>
      </c>
    </row>
    <row r="403" spans="1:94" ht="15.75" thickBot="1" x14ac:dyDescent="0.3">
      <c r="A403" s="627" t="s">
        <v>400</v>
      </c>
      <c r="B403" s="628">
        <f t="shared" si="256"/>
        <v>0</v>
      </c>
      <c r="C403" s="629"/>
      <c r="D403" s="630"/>
      <c r="E403" s="127"/>
      <c r="F403" s="629"/>
      <c r="G403" s="630"/>
      <c r="H403" s="631"/>
      <c r="I403" s="126"/>
      <c r="J403" s="631"/>
      <c r="K403" s="630"/>
      <c r="L403" s="632"/>
      <c r="M403" s="633"/>
      <c r="N403" s="634"/>
      <c r="O403" s="633"/>
      <c r="P403" s="124"/>
      <c r="Q403" s="123"/>
      <c r="R403" s="634"/>
      <c r="S403" s="633"/>
      <c r="T403" s="123"/>
      <c r="U403" s="635"/>
      <c r="V403" t="str">
        <f t="shared" si="259"/>
        <v/>
      </c>
      <c r="CA403" s="18" t="str">
        <f t="shared" si="264"/>
        <v/>
      </c>
      <c r="CB403" s="18" t="str">
        <f t="shared" si="265"/>
        <v/>
      </c>
      <c r="CO403" s="69">
        <f t="shared" si="266"/>
        <v>0</v>
      </c>
      <c r="CP403" s="69">
        <f t="shared" si="266"/>
        <v>0</v>
      </c>
    </row>
    <row r="404" spans="1:94" ht="15.75" thickTop="1" x14ac:dyDescent="0.25">
      <c r="A404" s="1490" t="s">
        <v>401</v>
      </c>
      <c r="B404" s="1491">
        <f t="shared" si="256"/>
        <v>1</v>
      </c>
      <c r="C404" s="91">
        <v>0</v>
      </c>
      <c r="D404" s="667">
        <v>0</v>
      </c>
      <c r="E404" s="668">
        <v>0</v>
      </c>
      <c r="F404" s="91">
        <v>0</v>
      </c>
      <c r="G404" s="667">
        <v>1</v>
      </c>
      <c r="H404" s="670">
        <v>0</v>
      </c>
      <c r="I404" s="95">
        <v>1</v>
      </c>
      <c r="J404" s="670"/>
      <c r="K404" s="667">
        <v>0</v>
      </c>
      <c r="L404" s="669">
        <v>0</v>
      </c>
      <c r="M404" s="638"/>
      <c r="N404" s="639"/>
      <c r="O404" s="638"/>
      <c r="P404" s="640"/>
      <c r="Q404" s="641"/>
      <c r="R404" s="639"/>
      <c r="S404" s="638"/>
      <c r="T404" s="641"/>
      <c r="U404" s="642"/>
      <c r="V404" t="str">
        <f t="shared" si="259"/>
        <v/>
      </c>
      <c r="CA404" s="18" t="str">
        <f>IF(AND(B404&gt;0,K404="")," * No olvide digitar la variable Niños, Niñas, Adolescentes y Jóvenes SENAME. Digite Cero si no tiene.",IF(K404&gt;B404," * La variable Niños, Niñas, Adolescentes y Jóvenes SENAME No puede ser mayor al Total.",""))</f>
        <v/>
      </c>
      <c r="CB404" s="18" t="str">
        <f t="shared" si="265"/>
        <v/>
      </c>
      <c r="CO404" s="69">
        <f t="shared" si="266"/>
        <v>0</v>
      </c>
      <c r="CP404" s="69">
        <f t="shared" si="266"/>
        <v>0</v>
      </c>
    </row>
    <row r="405" spans="1:94" x14ac:dyDescent="0.25">
      <c r="A405" s="656" t="s">
        <v>402</v>
      </c>
      <c r="B405" s="657"/>
      <c r="C405" s="140"/>
      <c r="D405" s="56"/>
    </row>
    <row r="406" spans="1:94" ht="15" customHeight="1" x14ac:dyDescent="0.25">
      <c r="A406" s="3752" t="s">
        <v>403</v>
      </c>
      <c r="B406" s="3711" t="s">
        <v>91</v>
      </c>
      <c r="C406" s="3766" t="s">
        <v>5</v>
      </c>
      <c r="D406" s="3708"/>
      <c r="E406" s="2987" t="s">
        <v>287</v>
      </c>
      <c r="F406" s="3711" t="s">
        <v>272</v>
      </c>
    </row>
    <row r="407" spans="1:94" ht="15" customHeight="1" x14ac:dyDescent="0.25">
      <c r="A407" s="3424"/>
      <c r="B407" s="3343"/>
      <c r="C407" s="3718" t="s">
        <v>378</v>
      </c>
      <c r="D407" s="3137" t="s">
        <v>379</v>
      </c>
      <c r="E407" s="2994"/>
      <c r="F407" s="3343"/>
    </row>
    <row r="408" spans="1:94" x14ac:dyDescent="0.25">
      <c r="A408" s="3424"/>
      <c r="B408" s="3611"/>
      <c r="C408" s="3019"/>
      <c r="D408" s="3681"/>
      <c r="E408" s="3630"/>
      <c r="F408" s="3611"/>
    </row>
    <row r="409" spans="1:94" x14ac:dyDescent="0.25">
      <c r="A409" s="1473" t="s">
        <v>404</v>
      </c>
      <c r="B409" s="1484">
        <f>SUM(C409:D409)</f>
        <v>30</v>
      </c>
      <c r="C409" s="1359">
        <v>0</v>
      </c>
      <c r="D409" s="1363">
        <v>30</v>
      </c>
      <c r="E409" s="1409">
        <v>0</v>
      </c>
      <c r="F409" s="1492">
        <v>1</v>
      </c>
      <c r="G409" t="str">
        <f>CA409&amp;CB409</f>
        <v/>
      </c>
      <c r="CA409" s="18" t="str">
        <f>IF(AND(B409&gt;0,E409="")," * No olvide digitar la variable Niños, Niñas, Adolescentes y Jóvenes SENAME. Digite Cero si no tiene.",IF(E409&gt;B409," * La variable Niños, Niñas, Adolescentes y Jóvenes SENAME No puede ser mayor al Total.",""))</f>
        <v/>
      </c>
      <c r="CB409" s="18" t="str">
        <f>IF(AND(B409&gt;0,F409="")," * No olvide digitar la variable Niños, Niñas, Adolescentes y Jóvenes Mejor Niñez. Digite Cero si no tiene.",IF(F409&gt;B409," * La variable Niños, Niñas, Adolescentes y Jóvenes Mejor Niñez No puede ser mayor al Total.",""))</f>
        <v/>
      </c>
      <c r="CO409" s="69">
        <f>IF(AND($B409&gt;0,E409=""),1,IF(E409&gt;$B409,1,0))</f>
        <v>0</v>
      </c>
      <c r="CP409" s="69">
        <f>IF(AND($B409&gt;0,F409=""),1,IF(F409&gt;$B409,1,0))</f>
        <v>0</v>
      </c>
    </row>
    <row r="410" spans="1:94" x14ac:dyDescent="0.25">
      <c r="A410" s="590" t="s">
        <v>405</v>
      </c>
      <c r="B410" s="610">
        <f>SUM(C410:D410)</f>
        <v>36</v>
      </c>
      <c r="C410" s="22">
        <v>0</v>
      </c>
      <c r="D410" s="213">
        <v>36</v>
      </c>
      <c r="E410" s="23">
        <v>0</v>
      </c>
      <c r="F410" s="215">
        <v>1</v>
      </c>
      <c r="G410" t="str">
        <f t="shared" ref="G410" si="267">CA410&amp;CB410</f>
        <v/>
      </c>
      <c r="CA410" s="18" t="str">
        <f t="shared" ref="CA410:CA411" si="268">IF(AND(B410&gt;0,E410="")," * No olvide digitar la variable Niños, Niñas, Adolescentes y Jóvenes SENAME. Digite Cero si no tiene.",IF(E410&gt;B410," * La variable Niños, Niñas, Adolescentes y Jóvenes SENAME No puede ser mayor al Total.",""))</f>
        <v/>
      </c>
      <c r="CB410" s="18" t="str">
        <f t="shared" ref="CB410:CB411" si="269">IF(AND(B410&gt;0,F410="")," * No olvide digitar la variable Niños, Niñas, Adolescentes y Jóvenes Mejor Niñez. Digite Cero si no tiene.",IF(F410&gt;B410," * La variable Niños, Niñas, Adolescentes y Jóvenes Mejor Niñez No puede ser mayor al Total.",""))</f>
        <v/>
      </c>
      <c r="CO410" s="69">
        <f t="shared" ref="CO410:CP411" si="270">IF(AND($B410&gt;0,E410=""),1,IF(E410&gt;$B410,1,0))</f>
        <v>0</v>
      </c>
      <c r="CP410" s="69">
        <f t="shared" si="270"/>
        <v>0</v>
      </c>
    </row>
    <row r="411" spans="1:94" x14ac:dyDescent="0.25">
      <c r="A411" s="1490" t="s">
        <v>406</v>
      </c>
      <c r="B411" s="644">
        <f>SUM(C411:D411)</f>
        <v>2</v>
      </c>
      <c r="C411" s="30">
        <v>0</v>
      </c>
      <c r="D411" s="220">
        <v>2</v>
      </c>
      <c r="E411" s="31">
        <v>0</v>
      </c>
      <c r="F411" s="222">
        <v>0</v>
      </c>
      <c r="G411" t="str">
        <f>CA411&amp;CB411</f>
        <v/>
      </c>
      <c r="CA411" s="18" t="str">
        <f t="shared" si="268"/>
        <v/>
      </c>
      <c r="CB411" s="18" t="str">
        <f t="shared" si="269"/>
        <v/>
      </c>
      <c r="CO411" s="69">
        <f t="shared" si="270"/>
        <v>0</v>
      </c>
      <c r="CP411" s="69">
        <f t="shared" si="270"/>
        <v>0</v>
      </c>
    </row>
    <row r="437" spans="1:2" x14ac:dyDescent="0.25">
      <c r="A437" s="645">
        <f>SUM(C11:C14,C18:D31,C36:C51,C55:C59,C63:C83,B86,C89,C95:E98,C103:E106,C112:E114,C119:E128,C133:E141,C146:E150,C154:E163,C167:E176,C180:E187,C193:E241,C245:E293,C298:E301,C306:E324,C329:E339,C344:E346,B351:D352,C357:E366,B372:D373,B375:D376,B378:D382,B384:D389,B394:B404,B409:B411)</f>
        <v>502</v>
      </c>
      <c r="B437" s="646">
        <f>SUM(CO11:CY411)</f>
        <v>0</v>
      </c>
    </row>
  </sheetData>
  <mergeCells count="583">
    <mergeCell ref="A406:A408"/>
    <mergeCell ref="B406:B408"/>
    <mergeCell ref="C406:D406"/>
    <mergeCell ref="E406:E408"/>
    <mergeCell ref="F406:F408"/>
    <mergeCell ref="C407:C408"/>
    <mergeCell ref="D407:D408"/>
    <mergeCell ref="P392:P393"/>
    <mergeCell ref="Q392:Q393"/>
    <mergeCell ref="A390:L390"/>
    <mergeCell ref="A391:A393"/>
    <mergeCell ref="B391:B393"/>
    <mergeCell ref="C391:H391"/>
    <mergeCell ref="I391:J391"/>
    <mergeCell ref="K391:K393"/>
    <mergeCell ref="AA369:AB369"/>
    <mergeCell ref="AC369:AD369"/>
    <mergeCell ref="AE369:AF369"/>
    <mergeCell ref="R392:R393"/>
    <mergeCell ref="S392:S393"/>
    <mergeCell ref="T392:T393"/>
    <mergeCell ref="U392:U393"/>
    <mergeCell ref="L391:L393"/>
    <mergeCell ref="M391:R391"/>
    <mergeCell ref="S391:U391"/>
    <mergeCell ref="C392:E392"/>
    <mergeCell ref="F392:H392"/>
    <mergeCell ref="I392:I393"/>
    <mergeCell ref="J392:J393"/>
    <mergeCell ref="M392:M393"/>
    <mergeCell ref="N392:N393"/>
    <mergeCell ref="O392:O393"/>
    <mergeCell ref="AQ368:AQ370"/>
    <mergeCell ref="AR368:AR370"/>
    <mergeCell ref="AS368:AS370"/>
    <mergeCell ref="E369:F369"/>
    <mergeCell ref="G369:H369"/>
    <mergeCell ref="I369:J369"/>
    <mergeCell ref="K369:L369"/>
    <mergeCell ref="M369:N369"/>
    <mergeCell ref="O369:P369"/>
    <mergeCell ref="Q369:R369"/>
    <mergeCell ref="AM369:AM370"/>
    <mergeCell ref="AN369:AN370"/>
    <mergeCell ref="AO369:AO370"/>
    <mergeCell ref="AP369:AP370"/>
    <mergeCell ref="AG369:AH369"/>
    <mergeCell ref="AI369:AJ369"/>
    <mergeCell ref="AK369:AL369"/>
    <mergeCell ref="A360:A362"/>
    <mergeCell ref="A363:A366"/>
    <mergeCell ref="A368:A370"/>
    <mergeCell ref="B368:D369"/>
    <mergeCell ref="E368:AL368"/>
    <mergeCell ref="AM368:AP368"/>
    <mergeCell ref="S369:T369"/>
    <mergeCell ref="U369:V369"/>
    <mergeCell ref="W369:X369"/>
    <mergeCell ref="Y369:Z369"/>
    <mergeCell ref="AD355:AE355"/>
    <mergeCell ref="AF355:AG355"/>
    <mergeCell ref="AJ355:AJ356"/>
    <mergeCell ref="AK355:AK356"/>
    <mergeCell ref="AL355:AL356"/>
    <mergeCell ref="A357:A359"/>
    <mergeCell ref="AJ354:AL354"/>
    <mergeCell ref="AM354:AM356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A354:A356"/>
    <mergeCell ref="B354:B356"/>
    <mergeCell ref="C354:E355"/>
    <mergeCell ref="F354:AG354"/>
    <mergeCell ref="AH354:AH356"/>
    <mergeCell ref="AI354:AI356"/>
    <mergeCell ref="V355:W355"/>
    <mergeCell ref="X355:Y355"/>
    <mergeCell ref="Z355:AA355"/>
    <mergeCell ref="AB355:AC355"/>
    <mergeCell ref="R348:R350"/>
    <mergeCell ref="S348:S350"/>
    <mergeCell ref="T348:U349"/>
    <mergeCell ref="E349:F349"/>
    <mergeCell ref="G349:H349"/>
    <mergeCell ref="I349:J349"/>
    <mergeCell ref="K349:L349"/>
    <mergeCell ref="M349:N349"/>
    <mergeCell ref="A348:A350"/>
    <mergeCell ref="B348:D349"/>
    <mergeCell ref="E348:M348"/>
    <mergeCell ref="O348:O350"/>
    <mergeCell ref="P348:P350"/>
    <mergeCell ref="Q348:Q350"/>
    <mergeCell ref="AB342:AC342"/>
    <mergeCell ref="AD342:AE342"/>
    <mergeCell ref="AF342:AG342"/>
    <mergeCell ref="A344:B344"/>
    <mergeCell ref="A345:B345"/>
    <mergeCell ref="A346:B346"/>
    <mergeCell ref="AH341:AI342"/>
    <mergeCell ref="AJ341:AJ343"/>
    <mergeCell ref="AK341:AK343"/>
    <mergeCell ref="F342:G342"/>
    <mergeCell ref="H342:I342"/>
    <mergeCell ref="J342:K342"/>
    <mergeCell ref="L342:M342"/>
    <mergeCell ref="N342:O342"/>
    <mergeCell ref="P342:Q342"/>
    <mergeCell ref="R342:S342"/>
    <mergeCell ref="A333:B333"/>
    <mergeCell ref="A334:B334"/>
    <mergeCell ref="A335:A339"/>
    <mergeCell ref="A341:B343"/>
    <mergeCell ref="C341:E342"/>
    <mergeCell ref="F341:AG341"/>
    <mergeCell ref="T342:U342"/>
    <mergeCell ref="V342:W342"/>
    <mergeCell ref="X342:Y342"/>
    <mergeCell ref="Z342:AA342"/>
    <mergeCell ref="A329:A330"/>
    <mergeCell ref="A331:B331"/>
    <mergeCell ref="A332:B332"/>
    <mergeCell ref="Z327:AA327"/>
    <mergeCell ref="AB327:AC327"/>
    <mergeCell ref="AD327:AE327"/>
    <mergeCell ref="AF327:AG327"/>
    <mergeCell ref="AH327:AI327"/>
    <mergeCell ref="AJ327:AK327"/>
    <mergeCell ref="A326:B328"/>
    <mergeCell ref="C326:E327"/>
    <mergeCell ref="AU326:AU328"/>
    <mergeCell ref="AV326:AV328"/>
    <mergeCell ref="AW326:AW328"/>
    <mergeCell ref="F327:G327"/>
    <mergeCell ref="H327:I327"/>
    <mergeCell ref="J327:K327"/>
    <mergeCell ref="L327:M327"/>
    <mergeCell ref="N327:O327"/>
    <mergeCell ref="P327:Q327"/>
    <mergeCell ref="AL327:AM327"/>
    <mergeCell ref="AN327:AO327"/>
    <mergeCell ref="AP327:AQ327"/>
    <mergeCell ref="F326:AQ326"/>
    <mergeCell ref="AR326:AS327"/>
    <mergeCell ref="R327:S327"/>
    <mergeCell ref="T327:U327"/>
    <mergeCell ref="V327:W327"/>
    <mergeCell ref="X327:Y327"/>
    <mergeCell ref="AT326:AT328"/>
    <mergeCell ref="A306:B306"/>
    <mergeCell ref="X304:Y304"/>
    <mergeCell ref="Z304:AA304"/>
    <mergeCell ref="AB304:AC304"/>
    <mergeCell ref="AD304:AE304"/>
    <mergeCell ref="AF304:AG304"/>
    <mergeCell ref="AH304:AI304"/>
    <mergeCell ref="A307:A315"/>
    <mergeCell ref="A316:A324"/>
    <mergeCell ref="AQ303:AR304"/>
    <mergeCell ref="AS303:AS305"/>
    <mergeCell ref="AT303:AT305"/>
    <mergeCell ref="AU303:AU305"/>
    <mergeCell ref="AV303:AV305"/>
    <mergeCell ref="F304:G304"/>
    <mergeCell ref="H304:I304"/>
    <mergeCell ref="J304:K304"/>
    <mergeCell ref="L304:M304"/>
    <mergeCell ref="N304:O304"/>
    <mergeCell ref="AJ304:AK304"/>
    <mergeCell ref="AL304:AM304"/>
    <mergeCell ref="AN304:AN305"/>
    <mergeCell ref="AO304:AO305"/>
    <mergeCell ref="AP304:AP305"/>
    <mergeCell ref="A298:A299"/>
    <mergeCell ref="A300:A301"/>
    <mergeCell ref="A303:B305"/>
    <mergeCell ref="C303:E304"/>
    <mergeCell ref="F303:AM303"/>
    <mergeCell ref="AN303:AP303"/>
    <mergeCell ref="P304:Q304"/>
    <mergeCell ref="R304:S304"/>
    <mergeCell ref="T304:U304"/>
    <mergeCell ref="V304:W304"/>
    <mergeCell ref="C295:E296"/>
    <mergeCell ref="F295:AK295"/>
    <mergeCell ref="AL295:AL297"/>
    <mergeCell ref="AM295:AM297"/>
    <mergeCell ref="AN295:AN297"/>
    <mergeCell ref="AO295:AO297"/>
    <mergeCell ref="F296:G296"/>
    <mergeCell ref="H296:I296"/>
    <mergeCell ref="J296:K296"/>
    <mergeCell ref="L296:M296"/>
    <mergeCell ref="Z296:AA296"/>
    <mergeCell ref="AB296:AC296"/>
    <mergeCell ref="AD296:AE296"/>
    <mergeCell ref="AF296:AG296"/>
    <mergeCell ref="AH296:AI296"/>
    <mergeCell ref="AJ296:AK296"/>
    <mergeCell ref="N296:O296"/>
    <mergeCell ref="P296:Q296"/>
    <mergeCell ref="R296:S296"/>
    <mergeCell ref="T296:U296"/>
    <mergeCell ref="V296:W296"/>
    <mergeCell ref="X296:Y296"/>
    <mergeCell ref="A286:B286"/>
    <mergeCell ref="A287:A291"/>
    <mergeCell ref="A292:B292"/>
    <mergeCell ref="A293:B293"/>
    <mergeCell ref="A295:A297"/>
    <mergeCell ref="B295:B297"/>
    <mergeCell ref="A274:A278"/>
    <mergeCell ref="A279:A281"/>
    <mergeCell ref="A282:B282"/>
    <mergeCell ref="A283:B283"/>
    <mergeCell ref="A284:B284"/>
    <mergeCell ref="A285:B285"/>
    <mergeCell ref="A251:A252"/>
    <mergeCell ref="A253:B253"/>
    <mergeCell ref="A254:A255"/>
    <mergeCell ref="A257:A264"/>
    <mergeCell ref="A265:A269"/>
    <mergeCell ref="A270:A273"/>
    <mergeCell ref="AW243:AW244"/>
    <mergeCell ref="AX243:AX244"/>
    <mergeCell ref="A245:B245"/>
    <mergeCell ref="A246:B246"/>
    <mergeCell ref="A247:A248"/>
    <mergeCell ref="A249:A250"/>
    <mergeCell ref="AN243:AP243"/>
    <mergeCell ref="AQ243:AQ244"/>
    <mergeCell ref="AR243:AR244"/>
    <mergeCell ref="AS243:AT243"/>
    <mergeCell ref="AU243:AU244"/>
    <mergeCell ref="AV243:AV244"/>
    <mergeCell ref="AB243:AC243"/>
    <mergeCell ref="AD243:AE243"/>
    <mergeCell ref="AF243:AG243"/>
    <mergeCell ref="AH243:AI243"/>
    <mergeCell ref="AJ243:AK243"/>
    <mergeCell ref="AL243:AM243"/>
    <mergeCell ref="P243:Q243"/>
    <mergeCell ref="R243:S243"/>
    <mergeCell ref="T243:U243"/>
    <mergeCell ref="V243:W243"/>
    <mergeCell ref="X243:Y243"/>
    <mergeCell ref="Z243:AA243"/>
    <mergeCell ref="C243:E243"/>
    <mergeCell ref="F243:G243"/>
    <mergeCell ref="H243:I243"/>
    <mergeCell ref="J243:K243"/>
    <mergeCell ref="L243:M243"/>
    <mergeCell ref="N243:O243"/>
    <mergeCell ref="A233:B233"/>
    <mergeCell ref="A234:B234"/>
    <mergeCell ref="A235:A239"/>
    <mergeCell ref="A240:B240"/>
    <mergeCell ref="A241:B241"/>
    <mergeCell ref="A243:B244"/>
    <mergeCell ref="A218:A221"/>
    <mergeCell ref="A222:A226"/>
    <mergeCell ref="A227:A229"/>
    <mergeCell ref="A230:B230"/>
    <mergeCell ref="A231:B231"/>
    <mergeCell ref="A232:B232"/>
    <mergeCell ref="A197:A198"/>
    <mergeCell ref="A199:A200"/>
    <mergeCell ref="A201:B201"/>
    <mergeCell ref="A202:A203"/>
    <mergeCell ref="A205:A212"/>
    <mergeCell ref="A213:A217"/>
    <mergeCell ref="AT191:AU191"/>
    <mergeCell ref="AV191:AW191"/>
    <mergeCell ref="AX191:AX192"/>
    <mergeCell ref="A193:B193"/>
    <mergeCell ref="A194:B194"/>
    <mergeCell ref="A195:A196"/>
    <mergeCell ref="AL191:AM191"/>
    <mergeCell ref="AN191:AN192"/>
    <mergeCell ref="AO191:AO192"/>
    <mergeCell ref="AP191:AQ191"/>
    <mergeCell ref="AR191:AR192"/>
    <mergeCell ref="AS191:AS192"/>
    <mergeCell ref="Z191:AA191"/>
    <mergeCell ref="AB191:AC191"/>
    <mergeCell ref="AD191:AE191"/>
    <mergeCell ref="AF191:AG191"/>
    <mergeCell ref="AH191:AI191"/>
    <mergeCell ref="AJ191:AK191"/>
    <mergeCell ref="P191:Q191"/>
    <mergeCell ref="R191:S191"/>
    <mergeCell ref="T191:U191"/>
    <mergeCell ref="V191:W191"/>
    <mergeCell ref="X191:Y191"/>
    <mergeCell ref="P178:P179"/>
    <mergeCell ref="Q178:Q179"/>
    <mergeCell ref="A180:A183"/>
    <mergeCell ref="A184:A187"/>
    <mergeCell ref="A191:B192"/>
    <mergeCell ref="C191:E191"/>
    <mergeCell ref="F191:G191"/>
    <mergeCell ref="H191:I191"/>
    <mergeCell ref="J191:K191"/>
    <mergeCell ref="L191:M191"/>
    <mergeCell ref="C178:E178"/>
    <mergeCell ref="F178:G178"/>
    <mergeCell ref="H178:I178"/>
    <mergeCell ref="J178:K178"/>
    <mergeCell ref="L178:M178"/>
    <mergeCell ref="N178:O178"/>
    <mergeCell ref="A170:B170"/>
    <mergeCell ref="A171:A174"/>
    <mergeCell ref="A175:B175"/>
    <mergeCell ref="A176:B176"/>
    <mergeCell ref="A178:B179"/>
    <mergeCell ref="H165:I165"/>
    <mergeCell ref="J165:K165"/>
    <mergeCell ref="L165:M165"/>
    <mergeCell ref="N191:O191"/>
    <mergeCell ref="Q165:Q166"/>
    <mergeCell ref="R165:R166"/>
    <mergeCell ref="A158:A161"/>
    <mergeCell ref="A162:B162"/>
    <mergeCell ref="A163:B163"/>
    <mergeCell ref="A165:B166"/>
    <mergeCell ref="C165:E165"/>
    <mergeCell ref="F165:G165"/>
    <mergeCell ref="A167:A169"/>
    <mergeCell ref="A154:A156"/>
    <mergeCell ref="A157:B157"/>
    <mergeCell ref="A148:A149"/>
    <mergeCell ref="A150:B150"/>
    <mergeCell ref="A152:B153"/>
    <mergeCell ref="C152:E152"/>
    <mergeCell ref="F152:G152"/>
    <mergeCell ref="H152:I152"/>
    <mergeCell ref="N165:P165"/>
    <mergeCell ref="A146:B146"/>
    <mergeCell ref="A147:B147"/>
    <mergeCell ref="Z144:AA144"/>
    <mergeCell ref="AB144:AC144"/>
    <mergeCell ref="AD144:AE144"/>
    <mergeCell ref="AF144:AG144"/>
    <mergeCell ref="AH144:AI144"/>
    <mergeCell ref="AJ144:AK144"/>
    <mergeCell ref="J152:K152"/>
    <mergeCell ref="L152:M152"/>
    <mergeCell ref="N152:N153"/>
    <mergeCell ref="O152:O153"/>
    <mergeCell ref="AN143:AP143"/>
    <mergeCell ref="AQ143:AQ145"/>
    <mergeCell ref="AR143:AR145"/>
    <mergeCell ref="F144:G144"/>
    <mergeCell ref="H144:I144"/>
    <mergeCell ref="J144:K144"/>
    <mergeCell ref="L144:M144"/>
    <mergeCell ref="N144:O144"/>
    <mergeCell ref="P144:Q144"/>
    <mergeCell ref="R144:S144"/>
    <mergeCell ref="AL144:AM144"/>
    <mergeCell ref="AN144:AN145"/>
    <mergeCell ref="AO144:AO145"/>
    <mergeCell ref="AP144:AP145"/>
    <mergeCell ref="A133:B133"/>
    <mergeCell ref="A134:A141"/>
    <mergeCell ref="A143:B145"/>
    <mergeCell ref="C143:E144"/>
    <mergeCell ref="F143:AM143"/>
    <mergeCell ref="T144:U144"/>
    <mergeCell ref="V144:W144"/>
    <mergeCell ref="X144:Y144"/>
    <mergeCell ref="Z131:AA131"/>
    <mergeCell ref="AB131:AC131"/>
    <mergeCell ref="AD131:AE131"/>
    <mergeCell ref="AF131:AG131"/>
    <mergeCell ref="AH131:AH132"/>
    <mergeCell ref="AI131:AI132"/>
    <mergeCell ref="AH130:AK130"/>
    <mergeCell ref="AL130:AL132"/>
    <mergeCell ref="AM130:AM132"/>
    <mergeCell ref="F131:G131"/>
    <mergeCell ref="H131:I131"/>
    <mergeCell ref="J131:K131"/>
    <mergeCell ref="L131:M131"/>
    <mergeCell ref="N131:O131"/>
    <mergeCell ref="P131:Q131"/>
    <mergeCell ref="R131:S131"/>
    <mergeCell ref="AJ131:AJ132"/>
    <mergeCell ref="AK131:AK132"/>
    <mergeCell ref="A119:B119"/>
    <mergeCell ref="A120:A127"/>
    <mergeCell ref="A128:B128"/>
    <mergeCell ref="A130:B132"/>
    <mergeCell ref="C130:E131"/>
    <mergeCell ref="F130:AG130"/>
    <mergeCell ref="T131:U131"/>
    <mergeCell ref="V131:W131"/>
    <mergeCell ref="X131:Y131"/>
    <mergeCell ref="F116:AG116"/>
    <mergeCell ref="AH116:AH118"/>
    <mergeCell ref="AI116:AI118"/>
    <mergeCell ref="F117:G117"/>
    <mergeCell ref="H117:I117"/>
    <mergeCell ref="J117:K117"/>
    <mergeCell ref="L117:M117"/>
    <mergeCell ref="N117:O117"/>
    <mergeCell ref="P117:Q117"/>
    <mergeCell ref="R117:S117"/>
    <mergeCell ref="AF117:AG117"/>
    <mergeCell ref="T117:U117"/>
    <mergeCell ref="V117:W117"/>
    <mergeCell ref="X117:Y117"/>
    <mergeCell ref="Z117:AA117"/>
    <mergeCell ref="AB117:AC117"/>
    <mergeCell ref="AD117:AE117"/>
    <mergeCell ref="A111:B111"/>
    <mergeCell ref="A112:B112"/>
    <mergeCell ref="A113:B113"/>
    <mergeCell ref="A114:B114"/>
    <mergeCell ref="A116:B118"/>
    <mergeCell ref="C116:E117"/>
    <mergeCell ref="A106:B106"/>
    <mergeCell ref="A108:B110"/>
    <mergeCell ref="C108:E109"/>
    <mergeCell ref="F108:M108"/>
    <mergeCell ref="F109:G109"/>
    <mergeCell ref="H109:I109"/>
    <mergeCell ref="J109:K109"/>
    <mergeCell ref="L109:M109"/>
    <mergeCell ref="AB101:AC101"/>
    <mergeCell ref="AD101:AG101"/>
    <mergeCell ref="AH101:AI101"/>
    <mergeCell ref="A103:B103"/>
    <mergeCell ref="A104:B104"/>
    <mergeCell ref="A105:B105"/>
    <mergeCell ref="A100:B102"/>
    <mergeCell ref="C100:E101"/>
    <mergeCell ref="AJ100:AJ102"/>
    <mergeCell ref="AK100:AK102"/>
    <mergeCell ref="AL100:AL102"/>
    <mergeCell ref="F101:G101"/>
    <mergeCell ref="H101:I101"/>
    <mergeCell ref="J101:K101"/>
    <mergeCell ref="L101:M101"/>
    <mergeCell ref="N101:O101"/>
    <mergeCell ref="P101:Q101"/>
    <mergeCell ref="R101:S101"/>
    <mergeCell ref="F100:Q100"/>
    <mergeCell ref="R100:W100"/>
    <mergeCell ref="X100:AC100"/>
    <mergeCell ref="AD100:AI100"/>
    <mergeCell ref="T101:U101"/>
    <mergeCell ref="V101:W101"/>
    <mergeCell ref="X101:Y101"/>
    <mergeCell ref="Z101:AA101"/>
    <mergeCell ref="A95:B95"/>
    <mergeCell ref="A96:B96"/>
    <mergeCell ref="A97:B97"/>
    <mergeCell ref="A98:B98"/>
    <mergeCell ref="Z93:AA93"/>
    <mergeCell ref="AB93:AC93"/>
    <mergeCell ref="AD93:AE93"/>
    <mergeCell ref="AF93:AG93"/>
    <mergeCell ref="AH93:AI93"/>
    <mergeCell ref="N93:O93"/>
    <mergeCell ref="P93:Q93"/>
    <mergeCell ref="R93:S93"/>
    <mergeCell ref="T93:U93"/>
    <mergeCell ref="V93:W93"/>
    <mergeCell ref="X93:Y93"/>
    <mergeCell ref="A91:B94"/>
    <mergeCell ref="C91:E93"/>
    <mergeCell ref="AW91:AW94"/>
    <mergeCell ref="F92:Q92"/>
    <mergeCell ref="R92:W92"/>
    <mergeCell ref="X92:AC92"/>
    <mergeCell ref="AD92:AO92"/>
    <mergeCell ref="AP92:AP94"/>
    <mergeCell ref="AQ92:AQ94"/>
    <mergeCell ref="AR92:AR94"/>
    <mergeCell ref="AS92:AS94"/>
    <mergeCell ref="AT92:AT94"/>
    <mergeCell ref="F91:AC91"/>
    <mergeCell ref="AD91:AT91"/>
    <mergeCell ref="AU91:AU94"/>
    <mergeCell ref="AV91:AV94"/>
    <mergeCell ref="F93:G93"/>
    <mergeCell ref="H93:I93"/>
    <mergeCell ref="J93:K93"/>
    <mergeCell ref="L93:M93"/>
    <mergeCell ref="AL93:AM93"/>
    <mergeCell ref="AN93:AO93"/>
    <mergeCell ref="AJ93:AK93"/>
    <mergeCell ref="A78:B78"/>
    <mergeCell ref="A79:A80"/>
    <mergeCell ref="A81:A82"/>
    <mergeCell ref="A83:B83"/>
    <mergeCell ref="A88:B88"/>
    <mergeCell ref="A89:B89"/>
    <mergeCell ref="A64:B64"/>
    <mergeCell ref="A65:B65"/>
    <mergeCell ref="A66:A72"/>
    <mergeCell ref="A73:A74"/>
    <mergeCell ref="A75:A76"/>
    <mergeCell ref="A77:B77"/>
    <mergeCell ref="A61:B62"/>
    <mergeCell ref="C61:C62"/>
    <mergeCell ref="D61:P61"/>
    <mergeCell ref="Q61:Q62"/>
    <mergeCell ref="R61:R62"/>
    <mergeCell ref="A63:B63"/>
    <mergeCell ref="S53:T53"/>
    <mergeCell ref="U53:W53"/>
    <mergeCell ref="X53:X54"/>
    <mergeCell ref="A55:A56"/>
    <mergeCell ref="A57:A58"/>
    <mergeCell ref="A59:B59"/>
    <mergeCell ref="A51:B51"/>
    <mergeCell ref="A53:B54"/>
    <mergeCell ref="C53:C54"/>
    <mergeCell ref="D53:P53"/>
    <mergeCell ref="Q53:Q54"/>
    <mergeCell ref="R53:R54"/>
    <mergeCell ref="A37:B37"/>
    <mergeCell ref="A38:A44"/>
    <mergeCell ref="A45:A46"/>
    <mergeCell ref="A47:A48"/>
    <mergeCell ref="A49:B49"/>
    <mergeCell ref="A50:B50"/>
    <mergeCell ref="V33:V34"/>
    <mergeCell ref="W33:W34"/>
    <mergeCell ref="X33:Z33"/>
    <mergeCell ref="AA33:AA34"/>
    <mergeCell ref="A35:B35"/>
    <mergeCell ref="A36:B36"/>
    <mergeCell ref="C33:C34"/>
    <mergeCell ref="D33:P33"/>
    <mergeCell ref="Q33:Q34"/>
    <mergeCell ref="R33:R34"/>
    <mergeCell ref="S33:S34"/>
    <mergeCell ref="T33:U33"/>
    <mergeCell ref="A27:B27"/>
    <mergeCell ref="A28:B28"/>
    <mergeCell ref="A29:B29"/>
    <mergeCell ref="A30:B30"/>
    <mergeCell ref="A31:B31"/>
    <mergeCell ref="A33:B34"/>
    <mergeCell ref="A21:B21"/>
    <mergeCell ref="A22:B22"/>
    <mergeCell ref="A23:B23"/>
    <mergeCell ref="A24:B24"/>
    <mergeCell ref="A25:B25"/>
    <mergeCell ref="A26:B26"/>
    <mergeCell ref="D16:D17"/>
    <mergeCell ref="E16:E17"/>
    <mergeCell ref="F16:F17"/>
    <mergeCell ref="A18:B18"/>
    <mergeCell ref="A19:B19"/>
    <mergeCell ref="A20:B20"/>
    <mergeCell ref="A11:B11"/>
    <mergeCell ref="A12:B12"/>
    <mergeCell ref="A13:B13"/>
    <mergeCell ref="A14:B14"/>
    <mergeCell ref="A16:B17"/>
    <mergeCell ref="C16:C17"/>
    <mergeCell ref="Q9:Q10"/>
    <mergeCell ref="R9:R10"/>
    <mergeCell ref="S9:T9"/>
    <mergeCell ref="U9:U10"/>
    <mergeCell ref="V9:V10"/>
    <mergeCell ref="W9:X9"/>
    <mergeCell ref="A6:P6"/>
    <mergeCell ref="A9:B10"/>
    <mergeCell ref="C9:C10"/>
    <mergeCell ref="D9:N9"/>
    <mergeCell ref="O9:O10"/>
    <mergeCell ref="P9:P10"/>
  </mergeCells>
  <dataValidations count="12">
    <dataValidation type="whole" allowBlank="1" showInputMessage="1" showErrorMessage="1" sqref="C394:U394 C396:U398 C400:U404 C409:F411" xr:uid="{00000000-0002-0000-0300-000000000000}">
      <formula1>0</formula1>
      <formula2>9.99999999999999E+34</formula2>
    </dataValidation>
    <dataValidation type="whole" allowBlank="1" showInputMessage="1" showErrorMessage="1" sqref="F195:AX241 F329:AW339" xr:uid="{00000000-0002-0000-0300-000001000000}">
      <formula1>0</formula1>
      <formula2>9.99999999999999E+37</formula2>
    </dataValidation>
    <dataValidation type="whole" allowBlank="1" showInputMessage="1" showErrorMessage="1" sqref="F95:AW98" xr:uid="{00000000-0002-0000-0300-000002000000}">
      <formula1>0</formula1>
      <formula2>9.99999999999999E+39</formula2>
    </dataValidation>
    <dataValidation type="whole" allowBlank="1" showInputMessage="1" showErrorMessage="1" sqref="D64:R83" xr:uid="{00000000-0002-0000-0300-000003000000}">
      <formula1>0</formula1>
      <formula2>9.99999999999999E+28</formula2>
    </dataValidation>
    <dataValidation type="whole" allowBlank="1" showInputMessage="1" showErrorMessage="1" sqref="D36:M51 O36:AA51 N36 N38:N51" xr:uid="{00000000-0002-0000-0300-000004000000}">
      <formula1>0</formula1>
      <formula2>9.99999999999999E+32</formula2>
    </dataValidation>
    <dataValidation type="whole" operator="equal" allowBlank="1" showInputMessage="1" showErrorMessage="1" error="Valor no Permitido" sqref="B371:AS371 B374:AS374 B377:AS377 B383:AS383 J395" xr:uid="{00000000-0002-0000-0300-000005000000}">
      <formula1>0</formula1>
    </dataValidation>
    <dataValidation type="whole" operator="equal" allowBlank="1" showInputMessage="1" showErrorMessage="1" sqref="C246:AX246 D208 D329 C194:AX194 N37" xr:uid="{00000000-0002-0000-0300-000006000000}">
      <formula1>0</formula1>
    </dataValidation>
    <dataValidation type="whole" operator="greaterThanOrEqual" allowBlank="1" showInputMessage="1" showErrorMessage="1" error="Valor no Permitido" sqref="C399:U399 B384:AS389 B372:AS373 B375:AS376 B378:AS382 K395:U395 B395:B402 C395:I395 B409:B411" xr:uid="{00000000-0002-0000-0300-000007000000}">
      <formula1>0</formula1>
    </dataValidation>
    <dataValidation allowBlank="1" showInputMessage="1" showErrorMessage="1" errorTitle="Error de ingreso" error="Debe ingresar sólo números enteros positivos." sqref="AA33:AA34 X33 X53:X54 U53" xr:uid="{00000000-0002-0000-0300-000008000000}"/>
    <dataValidation type="whole" allowBlank="1" showInputMessage="1" showErrorMessage="1" sqref="F307:AV324 F180:Q182 F184:Q187" xr:uid="{00000000-0002-0000-0300-000009000000}">
      <formula1>0</formula1>
      <formula2>9.99999999999999E+38</formula2>
    </dataValidation>
    <dataValidation type="whole" allowBlank="1" showInputMessage="1" showErrorMessage="1" sqref="E351:U352 F247:AX293" xr:uid="{00000000-0002-0000-0300-00000A000000}">
      <formula1>0</formula1>
      <formula2>9.99999999999999E+35</formula2>
    </dataValidation>
    <dataValidation type="whole" operator="greaterThanOrEqual" allowBlank="1" showInputMessage="1" showErrorMessage="1" sqref="F344:AK346 C18:F31 F357:AM366 D11:X14 B86:D86 F133:AM141 F119:AI128 F111:M114 F154:O156 F158:O161 F146:AR150 D89:E89 F167:R169 F298:AO301 F245:AX245 D55:X59 F193:AX193 D52:U52 F171:R174 F103:AL106" xr:uid="{00000000-0002-0000-0300-00000B000000}">
      <formula1>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Z437"/>
  <sheetViews>
    <sheetView topLeftCell="A211" workbookViewId="0">
      <selection activeCell="A230" sqref="A230:B230"/>
    </sheetView>
  </sheetViews>
  <sheetFormatPr baseColWidth="10" defaultColWidth="11.42578125" defaultRowHeight="15" x14ac:dyDescent="0.25"/>
  <cols>
    <col min="1" max="1" width="41.7109375" customWidth="1"/>
    <col min="2" max="2" width="37.42578125" customWidth="1"/>
    <col min="3" max="3" width="12.140625" customWidth="1"/>
    <col min="14" max="14" width="12.7109375" customWidth="1"/>
    <col min="15" max="15" width="13.7109375" customWidth="1"/>
    <col min="16" max="16" width="15.85546875" customWidth="1"/>
    <col min="17" max="17" width="12.5703125" customWidth="1"/>
    <col min="18" max="18" width="12.85546875" customWidth="1"/>
    <col min="20" max="20" width="11.85546875" customWidth="1"/>
    <col min="21" max="21" width="11.5703125" customWidth="1"/>
    <col min="22" max="22" width="12.28515625" customWidth="1"/>
    <col min="23" max="23" width="13.140625" customWidth="1"/>
    <col min="24" max="24" width="13.5703125" customWidth="1"/>
    <col min="35" max="35" width="10.7109375" customWidth="1"/>
    <col min="36" max="36" width="11.5703125" customWidth="1"/>
    <col min="37" max="37" width="10.42578125" customWidth="1"/>
    <col min="39" max="39" width="12.28515625" customWidth="1"/>
    <col min="40" max="40" width="12.5703125" customWidth="1"/>
    <col min="41" max="41" width="13.7109375" customWidth="1"/>
    <col min="42" max="42" width="12.5703125" customWidth="1"/>
    <col min="46" max="46" width="11.140625" customWidth="1"/>
    <col min="49" max="50" width="12.5703125" customWidth="1"/>
    <col min="66" max="67" width="11.42578125" customWidth="1"/>
    <col min="76" max="77" width="11.42578125" customWidth="1"/>
    <col min="78" max="104" width="11.42578125" hidden="1" customWidth="1"/>
  </cols>
  <sheetData>
    <row r="1" spans="1:102" x14ac:dyDescent="0.25">
      <c r="A1" s="1" t="s">
        <v>0</v>
      </c>
    </row>
    <row r="2" spans="1:102" x14ac:dyDescent="0.25">
      <c r="A2" s="1" t="str">
        <f>CONCATENATE("COMUNA: ",[5]NOMBRE!B2," (",[5]NOMBRE!C2,[5]NOMBRE!D2,[5]NOMBRE!E2,[5]NOMBRE!F2,[5]NOMBRE!G2,")")</f>
        <v>COMUNA: LINARES (07401)</v>
      </c>
    </row>
    <row r="3" spans="1:102" x14ac:dyDescent="0.25">
      <c r="A3" s="1" t="str">
        <f>CONCATENATE("ESTABLECIMIENTO/ESTRATEGIA: ", [5]NOMBRE!B3," (",[5]NOMBRE!C3,[5]NOMBRE!D3,[5]NOMBRE!E3,[5]NOMBRE!F3,[5]NOMBRE!G3,[5]NOMBRE!H3,")")</f>
        <v>ESTABLECIMIENTO/ESTRATEGIA: HOSPITAL PRESIDENTE CARLOS IBAÑEZ DEL CAMPO (116108)</v>
      </c>
    </row>
    <row r="4" spans="1:102" x14ac:dyDescent="0.25">
      <c r="A4" s="1" t="str">
        <f>CONCATENATE("MES: ",[5]NOMBRE!B6," (",[5]NOMBRE!C6,[5]NOMBRE!D6,")")</f>
        <v>MES: ABRIL (04)</v>
      </c>
    </row>
    <row r="5" spans="1:102" x14ac:dyDescent="0.25">
      <c r="A5" s="1" t="str">
        <f>CONCATENATE("AÑO: ",[5]NOMBRE!B7)</f>
        <v>AÑO: 2025</v>
      </c>
    </row>
    <row r="6" spans="1:102" ht="15" customHeight="1" x14ac:dyDescent="0.25">
      <c r="A6" s="2991" t="s">
        <v>1</v>
      </c>
      <c r="B6" s="2991"/>
      <c r="C6" s="2991"/>
      <c r="D6" s="2991"/>
      <c r="E6" s="2991"/>
      <c r="F6" s="2991"/>
      <c r="G6" s="2991"/>
      <c r="H6" s="2991"/>
      <c r="I6" s="2991"/>
      <c r="J6" s="2991"/>
      <c r="K6" s="2991"/>
      <c r="L6" s="2991"/>
      <c r="M6" s="2991"/>
      <c r="N6" s="2991"/>
      <c r="O6" s="2991"/>
      <c r="P6" s="2991"/>
    </row>
    <row r="8" spans="1:102" x14ac:dyDescent="0.25">
      <c r="A8" s="2" t="s">
        <v>2</v>
      </c>
    </row>
    <row r="9" spans="1:102" ht="15" customHeight="1" x14ac:dyDescent="0.25">
      <c r="A9" s="3609" t="s">
        <v>3</v>
      </c>
      <c r="B9" s="2987"/>
      <c r="C9" s="3610" t="s">
        <v>4</v>
      </c>
      <c r="D9" s="3769" t="s">
        <v>5</v>
      </c>
      <c r="E9" s="3735"/>
      <c r="F9" s="3735"/>
      <c r="G9" s="3735"/>
      <c r="H9" s="3735"/>
      <c r="I9" s="3735"/>
      <c r="J9" s="3735"/>
      <c r="K9" s="3735"/>
      <c r="L9" s="3735"/>
      <c r="M9" s="3735"/>
      <c r="N9" s="3736"/>
      <c r="O9" s="3703" t="s">
        <v>6</v>
      </c>
      <c r="P9" s="3731" t="s">
        <v>7</v>
      </c>
      <c r="Q9" s="3731" t="s">
        <v>8</v>
      </c>
      <c r="R9" s="3767" t="s">
        <v>9</v>
      </c>
      <c r="S9" s="2986" t="s">
        <v>10</v>
      </c>
      <c r="T9" s="2986"/>
      <c r="U9" s="3731" t="s">
        <v>11</v>
      </c>
      <c r="V9" s="2987" t="s">
        <v>12</v>
      </c>
      <c r="W9" s="3766" t="s">
        <v>13</v>
      </c>
      <c r="X9" s="3706"/>
    </row>
    <row r="10" spans="1:102" ht="21" x14ac:dyDescent="0.25">
      <c r="A10" s="3273"/>
      <c r="B10" s="2994"/>
      <c r="C10" s="3768"/>
      <c r="D10" s="1476" t="s">
        <v>14</v>
      </c>
      <c r="E10" s="1414" t="s">
        <v>15</v>
      </c>
      <c r="F10" s="1380" t="s">
        <v>16</v>
      </c>
      <c r="G10" s="1380" t="s">
        <v>17</v>
      </c>
      <c r="H10" s="1380" t="s">
        <v>18</v>
      </c>
      <c r="I10" s="1380" t="s">
        <v>19</v>
      </c>
      <c r="J10" s="1380" t="s">
        <v>20</v>
      </c>
      <c r="K10" s="1380" t="s">
        <v>21</v>
      </c>
      <c r="L10" s="1380" t="s">
        <v>22</v>
      </c>
      <c r="M10" s="1380" t="s">
        <v>23</v>
      </c>
      <c r="N10" s="1374" t="s">
        <v>24</v>
      </c>
      <c r="O10" s="3001"/>
      <c r="P10" s="2983"/>
      <c r="Q10" s="2983"/>
      <c r="R10" s="2985"/>
      <c r="S10" s="7" t="s">
        <v>25</v>
      </c>
      <c r="T10" s="7" t="s">
        <v>26</v>
      </c>
      <c r="U10" s="2983"/>
      <c r="V10" s="3573"/>
      <c r="W10" s="1476" t="s">
        <v>27</v>
      </c>
      <c r="X10" s="1249" t="s">
        <v>28</v>
      </c>
    </row>
    <row r="11" spans="1:102" x14ac:dyDescent="0.25">
      <c r="A11" s="3773" t="s">
        <v>29</v>
      </c>
      <c r="B11" s="3773"/>
      <c r="C11" s="1493">
        <f>SUM(D11:N11)</f>
        <v>0</v>
      </c>
      <c r="D11" s="1359"/>
      <c r="E11" s="1409"/>
      <c r="F11" s="699"/>
      <c r="G11" s="699"/>
      <c r="H11" s="699"/>
      <c r="I11" s="699"/>
      <c r="J11" s="699"/>
      <c r="K11" s="699"/>
      <c r="L11" s="699"/>
      <c r="M11" s="804"/>
      <c r="N11" s="701"/>
      <c r="O11" s="1362"/>
      <c r="P11" s="699"/>
      <c r="Q11" s="699"/>
      <c r="R11" s="16"/>
      <c r="S11" s="16"/>
      <c r="T11" s="16"/>
      <c r="U11" s="16"/>
      <c r="V11" s="1360"/>
      <c r="W11" s="1359"/>
      <c r="X11" s="1360"/>
      <c r="Y11" t="str">
        <f>CA11&amp;CB11&amp;CC11&amp;CD11&amp;CE11&amp;CF11&amp;CG11&amp;CH11&amp;CI11&amp;CJ11</f>
        <v/>
      </c>
      <c r="CA11" s="18" t="str">
        <f>IF(AND($C11&gt;0,O11="")," * No olvide digitar la variable Víctima de Violencia de Género. Digite Cero si no tiene.",IF(O11&gt;$C11," * La variable Víctima de Violencia de Género No puede ser mayor al Total.",""))</f>
        <v/>
      </c>
      <c r="CB11" s="18" t="str">
        <f>IF(AND(C11&gt;0,P11=""),"  * No olvide digitar la variable Ingresos por Traslados. Digite Cero si no tiene.",IF(P11&gt;C11,"  * La variable Ingresos por Traslados No puede ser mayor al Total.",""))</f>
        <v/>
      </c>
      <c r="CC11" s="18" t="str">
        <f>IF(AND($C11&gt;0,Q11="")," * No olvide digitar la variable Ingresos con Control Precoz Extrasistema. Digite Cero si no tiene.",IF(Q11&gt;$C11," * La variable Ingresos con Control Precoz Extrasistema No puede ser mayor al Total.",""))</f>
        <v/>
      </c>
      <c r="CD11" s="18" t="str">
        <f>IF(AND($C11&gt;0,R11="")," * No olvide digitar la variable Derivación por IVE causal 3 &lt;14 años. Digite Cero si no tiene.",IF(R11&gt;$C11," * La variable Derivación por IVE causal 3 &lt;14 años No puede ser mayor al Total.",""))</f>
        <v/>
      </c>
      <c r="CE11" s="18" t="str">
        <f>IF(AND($C11&gt;0,S11=""),"  * No olvide digitar la variable Trans masculino. Digite Cero si no tiene.",IF(S11&gt;$C11,"  * La variable Trans masculino No puede ser mayor al Total.",""))</f>
        <v/>
      </c>
      <c r="CF11" s="18" t="str">
        <f>IF(AND($C11&gt;0,T11=""),"  * No olvide digitar la variable No binarie. Digite Cero si no tiene.",IF(T11&gt;$C11," * La variable No binarie No puede ser mayor al Total.",""))</f>
        <v/>
      </c>
      <c r="CG11" s="18" t="str">
        <f>IF(AND($C11&gt;0,U11="")," * No olvide digitar la variable Personas con discapacidad. Digite Cero si no tiene.",IF(U11&gt;$C11," *La variable Personas con discapacidad No puede ser mayor al Total.",""))</f>
        <v/>
      </c>
      <c r="CH11" s="18" t="str">
        <f>IF(AND($C11&gt;0,V11="")," * No olvide digitar la variable Pueblos Originarios. Digite Cero si no tiene.",IF(V11&gt;$C11," *La variable Pueblos Originarios No puede ser mayor al Total.",""))</f>
        <v/>
      </c>
      <c r="CI11" s="18" t="str">
        <f>IF(AND($D11+E11+F11&gt;0,W11="")," * No olvide digitar la variable Migrantes Menor de 20 años. Digite Cero si no tiene.",IF(W11&gt;$D11+E11+F11," * La variable Migrantes Menor de 20 años No puede ser mayor a la suma del grupo Rango Etario menor de 20 años.",""))</f>
        <v/>
      </c>
      <c r="CJ11" s="18" t="str">
        <f>IF(AND($G11+$H11+$I11+$J11+$K11+$L11+$M11+$N11&gt;0,$X11="")," * No olvide digitar la variable Migrantes 20 y más años. Digite Cero si no tiene.",IF($G11+$H11+$I11+$J11+$K11+$L11+$M11+$N11&lt;$X11," * La variable Migrantes 20 y más años No puede ser mayor a la suma del grupo Rango Etario 20 y más años.",""))</f>
        <v/>
      </c>
      <c r="CO11" s="19">
        <f t="shared" ref="CO11:CQ14" si="0">IF(AND($C11&gt;0,O11=""),1,IF(O11&gt;$C11,1,0))</f>
        <v>0</v>
      </c>
      <c r="CP11" s="19">
        <f t="shared" si="0"/>
        <v>0</v>
      </c>
      <c r="CQ11" s="19">
        <f t="shared" si="0"/>
        <v>0</v>
      </c>
      <c r="CR11" s="20">
        <f>IF(R11&gt;$E11+D11,1,0)</f>
        <v>0</v>
      </c>
      <c r="CS11" s="19">
        <f t="shared" ref="CS11:CV14" si="1">IF(AND($C11&gt;0,S11=""),1,IF(S11&gt;$C11,1,0))</f>
        <v>0</v>
      </c>
      <c r="CT11" s="19">
        <f t="shared" si="1"/>
        <v>0</v>
      </c>
      <c r="CU11" s="19">
        <f t="shared" si="1"/>
        <v>0</v>
      </c>
      <c r="CV11" s="19">
        <f t="shared" si="1"/>
        <v>0</v>
      </c>
      <c r="CW11" s="19">
        <f>IF(AND(D11+E11+F11&gt;0,W11=""),1,IF(W11&gt;D11+E11+F11,1,0))</f>
        <v>0</v>
      </c>
      <c r="CX11" s="19">
        <f>IF(AND($G11+$H11+$I11+$J11+$K11+$L11+$M11+$N11&gt;0,$X11=""),1,IF($G11+$H11+$I11+$J11+$K11+$L11+$M11+$N11&lt;$X11,1,0))</f>
        <v>0</v>
      </c>
    </row>
    <row r="12" spans="1:102" x14ac:dyDescent="0.25">
      <c r="A12" s="3013" t="s">
        <v>30</v>
      </c>
      <c r="B12" s="3013"/>
      <c r="C12" s="21">
        <f t="shared" ref="C12:C14" si="2">SUM(D12:N12)</f>
        <v>0</v>
      </c>
      <c r="D12" s="22"/>
      <c r="E12" s="23"/>
      <c r="F12" s="24"/>
      <c r="G12" s="24"/>
      <c r="H12" s="24"/>
      <c r="I12" s="24"/>
      <c r="J12" s="24"/>
      <c r="K12" s="24"/>
      <c r="L12" s="24"/>
      <c r="M12" s="25"/>
      <c r="N12" s="26"/>
      <c r="O12" s="27"/>
      <c r="P12" s="24"/>
      <c r="Q12" s="24"/>
      <c r="R12" s="16"/>
      <c r="S12" s="16"/>
      <c r="T12" s="16"/>
      <c r="U12" s="16"/>
      <c r="V12" s="28"/>
      <c r="W12" s="22"/>
      <c r="X12" s="28"/>
      <c r="Y12" t="str">
        <f t="shared" ref="Y12:Y14" si="3">CA12&amp;CB12&amp;CC12&amp;CD12&amp;CE12&amp;CF12&amp;CG12&amp;CH12&amp;CI12&amp;CJ12</f>
        <v/>
      </c>
      <c r="CA12" s="18" t="str">
        <f t="shared" ref="CA12:CA14" si="4">IF(AND($C12&gt;0,O12="")," * No olvide digitar la variable Víctima de Violencia de Género. Digite Cero si no tiene.",IF(O12&gt;$C12," * La variable Víctima de Violencia de Género No puede ser mayor al Total.",""))</f>
        <v/>
      </c>
      <c r="CB12" s="18" t="str">
        <f t="shared" ref="CB12:CB14" si="5">IF(AND(C12&gt;0,P12=""),"  * No olvide digitar la variable Ingresos por Traslados. Digite Cero si no tiene.",IF(P12&gt;C12,"  * La variable Ingresos por Traslados No puede ser mayor al Total.",""))</f>
        <v/>
      </c>
      <c r="CC12" s="18" t="str">
        <f t="shared" ref="CC12:CC14" si="6">IF(AND($C12&gt;0,Q12="")," * No olvide digitar la variable Ingresos con Control Precoz Extrasistema. Digite Cero si no tiene.",IF(Q12&gt;$C12," * La variable Ingresos con Control Precoz Extrasistema No puede ser mayor al Total.",""))</f>
        <v/>
      </c>
      <c r="CD12" s="18" t="str">
        <f t="shared" ref="CD12:CD14" si="7">IF(AND($C12&gt;0,R12="")," * No olvide digitar la variable Derivación por IVE causal 3 &lt;14 años. Digite Cero si no tiene.",IF(R12&gt;$C12," * La variable Derivación por IVE causal 3 &lt;14 años No puede ser mayor al Total.",""))</f>
        <v/>
      </c>
      <c r="CE12" s="18" t="str">
        <f t="shared" ref="CE12:CE14" si="8">IF(AND($C12&gt;0,S12=""),"  * No olvide digitar la variable Trans masculino. Digite Cero si no tiene.",IF(S12&gt;$C12,"  * La variable Trans masculino No puede ser mayor al Total.",""))</f>
        <v/>
      </c>
      <c r="CF12" s="18" t="str">
        <f t="shared" ref="CF12:CF14" si="9">IF(AND($C12&gt;0,T12=""),"  * No olvide digitar la variable No binarie. Digite Cero si no tiene.",IF(T12&gt;$C12," * La variable No binarie No puede ser mayor al Total.",""))</f>
        <v/>
      </c>
      <c r="CG12" s="18" t="str">
        <f t="shared" ref="CG12:CG14" si="10">IF(AND($C12&gt;0,U12="")," * No olvide digitar la variable Personas con discapacidad. Digite Cero si no tiene.",IF(U12&gt;$C12," *La variable Personas con discapacidad No puede ser mayor al Total.",""))</f>
        <v/>
      </c>
      <c r="CH12" s="18" t="str">
        <f t="shared" ref="CH12:CH14" si="11">IF(AND($C12&gt;0,V12="")," * No olvide digitar la variable Pueblos Originarios. Digite Cero si no tiene.",IF(V12&gt;$C12," *La variable Pueblos Originarios No puede ser mayor al Total.",""))</f>
        <v/>
      </c>
      <c r="CI12" s="18" t="str">
        <f t="shared" ref="CI12:CI14" si="12">IF(AND($D12+E12+F12&gt;0,W12="")," * No olvide digitar la variable Migrantes Menor de 20 años. Digite Cero si no tiene.",IF(W12&gt;$D12+E12+F12," * La variable Migrantes Menor de 20 años No puede ser mayor a la suma del grupo Rango Etario menor de 20 años.",""))</f>
        <v/>
      </c>
      <c r="CJ12" s="18" t="str">
        <f t="shared" ref="CJ12:CJ14" si="13">IF(AND($G12+$H12+$I12+$J12+$K12+$L12+$M12+$N12&gt;0,$X12="")," * No olvide digitar la variable Migrantes 20 y más años. Digite Cero si no tiene.",IF($G12+$H12+$I12+$J12+$K12+$L12+$M12+$N12&lt;$X12," * La variable Migrantes 20 y más años No puede ser mayor a la suma del grupo Rango Etario 20 y más años.",""))</f>
        <v/>
      </c>
      <c r="CO12" s="19">
        <f t="shared" si="0"/>
        <v>0</v>
      </c>
      <c r="CP12" s="19">
        <f t="shared" si="0"/>
        <v>0</v>
      </c>
      <c r="CQ12" s="19">
        <f t="shared" si="0"/>
        <v>0</v>
      </c>
      <c r="CR12" s="20">
        <f>IF(R12&gt;$E12+D12,1,0)</f>
        <v>0</v>
      </c>
      <c r="CS12" s="19">
        <f t="shared" si="1"/>
        <v>0</v>
      </c>
      <c r="CT12" s="19">
        <f t="shared" si="1"/>
        <v>0</v>
      </c>
      <c r="CU12" s="19">
        <f t="shared" si="1"/>
        <v>0</v>
      </c>
      <c r="CV12" s="19">
        <f t="shared" si="1"/>
        <v>0</v>
      </c>
      <c r="CW12" s="19">
        <f>IF(AND(D12+E12+F12&gt;0,W12=""),1,IF(W12&gt;D12+E12+F12,1,0))</f>
        <v>0</v>
      </c>
      <c r="CX12" s="19">
        <f t="shared" ref="CX12:CX14" si="14">IF(AND($G12+$H12+$I12+$J12+$K12+$L12+$M12+$N12&gt;0,$X12=""),1,IF($G12+$H12+$I12+$J12+$K12+$L12+$M12+$N12&lt;$X12,1,0))</f>
        <v>0</v>
      </c>
    </row>
    <row r="13" spans="1:102" x14ac:dyDescent="0.25">
      <c r="A13" s="3014" t="s">
        <v>31</v>
      </c>
      <c r="B13" s="3015"/>
      <c r="C13" s="21">
        <f>SUM(D13:N13)</f>
        <v>0</v>
      </c>
      <c r="D13" s="22"/>
      <c r="E13" s="23"/>
      <c r="F13" s="24"/>
      <c r="G13" s="24"/>
      <c r="H13" s="24"/>
      <c r="I13" s="24"/>
      <c r="J13" s="24"/>
      <c r="K13" s="24"/>
      <c r="L13" s="24"/>
      <c r="M13" s="25"/>
      <c r="N13" s="26"/>
      <c r="O13" s="27"/>
      <c r="P13" s="24"/>
      <c r="Q13" s="24"/>
      <c r="R13" s="16"/>
      <c r="S13" s="16"/>
      <c r="T13" s="16"/>
      <c r="U13" s="16"/>
      <c r="V13" s="28"/>
      <c r="W13" s="22"/>
      <c r="X13" s="28"/>
      <c r="Y13" t="str">
        <f t="shared" si="3"/>
        <v/>
      </c>
      <c r="CA13" s="18" t="str">
        <f t="shared" si="4"/>
        <v/>
      </c>
      <c r="CB13" s="18" t="str">
        <f t="shared" si="5"/>
        <v/>
      </c>
      <c r="CC13" s="18" t="str">
        <f t="shared" si="6"/>
        <v/>
      </c>
      <c r="CD13" s="18" t="str">
        <f t="shared" si="7"/>
        <v/>
      </c>
      <c r="CE13" s="18" t="str">
        <f t="shared" si="8"/>
        <v/>
      </c>
      <c r="CF13" s="18" t="str">
        <f t="shared" si="9"/>
        <v/>
      </c>
      <c r="CG13" s="18" t="str">
        <f t="shared" si="10"/>
        <v/>
      </c>
      <c r="CH13" s="18" t="str">
        <f t="shared" si="11"/>
        <v/>
      </c>
      <c r="CI13" s="18" t="str">
        <f t="shared" si="12"/>
        <v/>
      </c>
      <c r="CJ13" s="18" t="str">
        <f t="shared" si="13"/>
        <v/>
      </c>
      <c r="CO13" s="19">
        <f t="shared" si="0"/>
        <v>0</v>
      </c>
      <c r="CP13" s="19">
        <f t="shared" si="0"/>
        <v>0</v>
      </c>
      <c r="CQ13" s="19">
        <f t="shared" si="0"/>
        <v>0</v>
      </c>
      <c r="CR13" s="20">
        <f>IF(R13&gt;$E13+D13,1,0)</f>
        <v>0</v>
      </c>
      <c r="CS13" s="19">
        <f t="shared" si="1"/>
        <v>0</v>
      </c>
      <c r="CT13" s="19">
        <f t="shared" si="1"/>
        <v>0</v>
      </c>
      <c r="CU13" s="19">
        <f t="shared" si="1"/>
        <v>0</v>
      </c>
      <c r="CV13" s="19">
        <f t="shared" si="1"/>
        <v>0</v>
      </c>
      <c r="CW13" s="19">
        <f>IF(AND(D13+E13+F13&gt;0,W13=""),1,IF(W13&gt;D13+E13+F13,1,0))</f>
        <v>0</v>
      </c>
      <c r="CX13" s="19">
        <f t="shared" si="14"/>
        <v>0</v>
      </c>
    </row>
    <row r="14" spans="1:102" x14ac:dyDescent="0.25">
      <c r="A14" s="3016" t="s">
        <v>32</v>
      </c>
      <c r="B14" s="3017"/>
      <c r="C14" s="29">
        <f t="shared" si="2"/>
        <v>0</v>
      </c>
      <c r="D14" s="30"/>
      <c r="E14" s="31"/>
      <c r="F14" s="32"/>
      <c r="G14" s="32"/>
      <c r="H14" s="32"/>
      <c r="I14" s="32"/>
      <c r="J14" s="32"/>
      <c r="K14" s="32"/>
      <c r="L14" s="32"/>
      <c r="M14" s="33"/>
      <c r="N14" s="34"/>
      <c r="O14" s="35"/>
      <c r="P14" s="32"/>
      <c r="Q14" s="32"/>
      <c r="R14" s="36"/>
      <c r="S14" s="36"/>
      <c r="T14" s="36"/>
      <c r="U14" s="36"/>
      <c r="V14" s="37"/>
      <c r="W14" s="30"/>
      <c r="X14" s="37"/>
      <c r="Y14" t="str">
        <f t="shared" si="3"/>
        <v/>
      </c>
      <c r="CA14" s="18" t="str">
        <f t="shared" si="4"/>
        <v/>
      </c>
      <c r="CB14" s="18" t="str">
        <f t="shared" si="5"/>
        <v/>
      </c>
      <c r="CC14" s="18" t="str">
        <f t="shared" si="6"/>
        <v/>
      </c>
      <c r="CD14" s="18" t="str">
        <f t="shared" si="7"/>
        <v/>
      </c>
      <c r="CE14" s="18" t="str">
        <f t="shared" si="8"/>
        <v/>
      </c>
      <c r="CF14" s="18" t="str">
        <f t="shared" si="9"/>
        <v/>
      </c>
      <c r="CG14" s="18" t="str">
        <f t="shared" si="10"/>
        <v/>
      </c>
      <c r="CH14" s="18" t="str">
        <f t="shared" si="11"/>
        <v/>
      </c>
      <c r="CI14" s="18" t="str">
        <f t="shared" si="12"/>
        <v/>
      </c>
      <c r="CJ14" s="18" t="str">
        <f t="shared" si="13"/>
        <v/>
      </c>
      <c r="CO14" s="19">
        <f t="shared" si="0"/>
        <v>0</v>
      </c>
      <c r="CP14" s="19">
        <f t="shared" si="0"/>
        <v>0</v>
      </c>
      <c r="CQ14" s="19">
        <f t="shared" si="0"/>
        <v>0</v>
      </c>
      <c r="CR14" s="20">
        <f>IF(R14&gt;$E14+D14,1,0)</f>
        <v>0</v>
      </c>
      <c r="CS14" s="19">
        <f t="shared" si="1"/>
        <v>0</v>
      </c>
      <c r="CT14" s="19">
        <f t="shared" si="1"/>
        <v>0</v>
      </c>
      <c r="CU14" s="19">
        <f t="shared" si="1"/>
        <v>0</v>
      </c>
      <c r="CV14" s="19">
        <f t="shared" si="1"/>
        <v>0</v>
      </c>
      <c r="CW14" s="19">
        <f>IF(AND(D14+E14+F14&gt;0,W14=""),1,IF(W14&gt;D14+E14+F14,1,0))</f>
        <v>0</v>
      </c>
      <c r="CX14" s="19">
        <f t="shared" si="14"/>
        <v>0</v>
      </c>
    </row>
    <row r="15" spans="1:102" x14ac:dyDescent="0.25">
      <c r="A15" s="38" t="s">
        <v>33</v>
      </c>
      <c r="B15" s="39"/>
      <c r="C15" s="39"/>
      <c r="D15" s="39"/>
      <c r="E15" s="39"/>
      <c r="F15" s="39"/>
      <c r="G15" s="39"/>
      <c r="H15" s="39"/>
      <c r="I15" s="39"/>
      <c r="J15" s="39"/>
      <c r="CN15" s="40"/>
      <c r="CO15" s="40"/>
      <c r="CP15" s="40"/>
      <c r="CQ15" s="40"/>
      <c r="CR15" s="40"/>
      <c r="CS15" s="40"/>
      <c r="CT15" s="40"/>
      <c r="CU15" s="40"/>
      <c r="CV15" s="40"/>
      <c r="CW15" s="40"/>
    </row>
    <row r="16" spans="1:102" ht="15" customHeight="1" x14ac:dyDescent="0.25">
      <c r="A16" s="3609" t="s">
        <v>34</v>
      </c>
      <c r="B16" s="2987"/>
      <c r="C16" s="3718" t="s">
        <v>35</v>
      </c>
      <c r="D16" s="3770" t="s">
        <v>36</v>
      </c>
      <c r="E16" s="3004" t="s">
        <v>12</v>
      </c>
      <c r="F16" s="2987" t="s">
        <v>13</v>
      </c>
      <c r="CN16" s="40"/>
      <c r="CO16" s="40"/>
      <c r="CP16" s="40"/>
      <c r="CQ16" s="40"/>
      <c r="CR16" s="40"/>
      <c r="CS16" s="40"/>
      <c r="CT16" s="40"/>
      <c r="CU16" s="40"/>
      <c r="CV16" s="40"/>
      <c r="CW16" s="40"/>
    </row>
    <row r="17" spans="1:101" x14ac:dyDescent="0.25">
      <c r="A17" s="3273"/>
      <c r="B17" s="2994"/>
      <c r="C17" s="3019"/>
      <c r="D17" s="3003"/>
      <c r="E17" s="3588"/>
      <c r="F17" s="3573"/>
      <c r="CN17" s="40"/>
      <c r="CO17" s="40"/>
      <c r="CP17" s="40"/>
      <c r="CQ17" s="40"/>
      <c r="CR17" s="40"/>
      <c r="CS17" s="40"/>
      <c r="CT17" s="40"/>
      <c r="CU17" s="40"/>
      <c r="CV17" s="40"/>
      <c r="CW17" s="40"/>
    </row>
    <row r="18" spans="1:101" x14ac:dyDescent="0.25">
      <c r="A18" s="3771" t="s">
        <v>37</v>
      </c>
      <c r="B18" s="3772"/>
      <c r="C18" s="1494">
        <v>97</v>
      </c>
      <c r="D18" s="1495">
        <v>0</v>
      </c>
      <c r="E18" s="1416">
        <v>0</v>
      </c>
      <c r="F18" s="1385">
        <v>3</v>
      </c>
      <c r="G18" t="str">
        <f t="shared" ref="G18:G31" si="15">CA18&amp;CB18&amp;CC18</f>
        <v/>
      </c>
      <c r="CA18" s="18" t="str">
        <f>IF(AND($C18&gt;0,$D18=""),"  * No olvide digitar la variable "&amp;$D$16&amp;""&amp;". Digite Cero si no tiene.",IF(D18&gt;C18,"  ** La variable Víctima de violencia de género No puede ser mayor al "&amp;$C$16&amp;""&amp;" .",""))</f>
        <v/>
      </c>
      <c r="CB18" s="18" t="str">
        <f>IF(AND(C18&gt;0,E18=""),"  * No olvide digitar la "&amp;$E$16&amp;""&amp;" . Digite Cero si no tiene.",IF(E18&gt;C18,"  * La variable Pueblos originarios No puede ser mayor al  "&amp;$C$16&amp;""&amp;" .",""))</f>
        <v/>
      </c>
      <c r="CC18" s="18" t="str">
        <f>IF(AND(C18&gt;0,F18=""),"  * No olvide digitar la "&amp;$F$16&amp;""&amp;" . Digite Cero si no tiene.",IF(F18&gt;C18,"  * La variable Migrantes No puede ser mayor al  "&amp;$C$16&amp;""&amp;" .",""))</f>
        <v/>
      </c>
      <c r="CN18" s="40"/>
      <c r="CO18" s="19">
        <f t="shared" ref="CO18:CO31" si="16">IF(AND(C18&gt;0,D18=""),1,IF(D18&gt;C18,1,0))</f>
        <v>0</v>
      </c>
      <c r="CP18" s="19">
        <f t="shared" ref="CP18:CP31" si="17">IF(AND(C18&gt;0,E18=""),1,IF(E18&gt;C18,1,0))</f>
        <v>0</v>
      </c>
      <c r="CQ18" s="19">
        <f t="shared" ref="CQ18:CQ31" si="18">IF(AND(C18&gt;0,F18=""),1,IF(F18&gt;C18,1,0))</f>
        <v>0</v>
      </c>
      <c r="CR18" s="40"/>
      <c r="CS18" s="40"/>
      <c r="CT18" s="40"/>
      <c r="CU18" s="40"/>
      <c r="CV18" s="40"/>
      <c r="CW18" s="40"/>
    </row>
    <row r="19" spans="1:101" x14ac:dyDescent="0.25">
      <c r="A19" s="3719" t="s">
        <v>38</v>
      </c>
      <c r="B19" s="3720"/>
      <c r="C19" s="45">
        <v>0</v>
      </c>
      <c r="D19" s="46">
        <v>0</v>
      </c>
      <c r="E19" s="47">
        <v>0</v>
      </c>
      <c r="F19" s="48">
        <v>0</v>
      </c>
      <c r="G19" t="str">
        <f t="shared" si="15"/>
        <v/>
      </c>
      <c r="CA19" s="18" t="str">
        <f t="shared" ref="CA19:CA31" si="19">IF(AND($C19&gt;0,$D19=""),"  * No olvide digitar la variable "&amp;$D$16&amp;""&amp;". Digite Cero si no tiene.",IF(D19&gt;C19,"  ** La variable Víctima de violencia de género No puede ser mayor al "&amp;$C$16&amp;""&amp;" .",""))</f>
        <v/>
      </c>
      <c r="CB19" s="18" t="str">
        <f t="shared" ref="CB19:CB31" si="20">IF(AND(C19&gt;0,E19=""),"  * No olvide digitar la "&amp;$E$16&amp;""&amp;" . Digite Cero si no tiene.",IF(E19&gt;C19,"  * La variable Pueblos originarios No puede ser mayor al  "&amp;$C$16&amp;""&amp;" .",""))</f>
        <v/>
      </c>
      <c r="CC19" s="18" t="str">
        <f t="shared" ref="CC19:CC31" si="21">IF(AND(C19&gt;0,F19=""),"  * No olvide digitar la "&amp;$F$16&amp;""&amp;" . Digite Cero si no tiene.",IF(F19&gt;C19,"  * La variable Migrantes No puede ser mayor al  "&amp;$C$16&amp;""&amp;" .",""))</f>
        <v/>
      </c>
      <c r="CN19" s="40"/>
      <c r="CO19" s="19">
        <f t="shared" si="16"/>
        <v>0</v>
      </c>
      <c r="CP19" s="19">
        <f t="shared" si="17"/>
        <v>0</v>
      </c>
      <c r="CQ19" s="19">
        <f t="shared" si="18"/>
        <v>0</v>
      </c>
      <c r="CR19" s="40"/>
      <c r="CS19" s="40"/>
      <c r="CT19" s="40"/>
      <c r="CU19" s="40"/>
      <c r="CV19" s="40"/>
      <c r="CW19" s="40"/>
    </row>
    <row r="20" spans="1:101" x14ac:dyDescent="0.25">
      <c r="A20" s="3010" t="s">
        <v>39</v>
      </c>
      <c r="B20" s="3011"/>
      <c r="C20" s="22">
        <v>3</v>
      </c>
      <c r="D20" s="26">
        <v>0</v>
      </c>
      <c r="E20" s="23">
        <v>0</v>
      </c>
      <c r="F20" s="28">
        <v>0</v>
      </c>
      <c r="G20" t="str">
        <f t="shared" si="15"/>
        <v/>
      </c>
      <c r="P20" t="s">
        <v>40</v>
      </c>
      <c r="CA20" s="18" t="str">
        <f t="shared" si="19"/>
        <v/>
      </c>
      <c r="CB20" s="18" t="str">
        <f t="shared" si="20"/>
        <v/>
      </c>
      <c r="CC20" s="18" t="str">
        <f t="shared" si="21"/>
        <v/>
      </c>
      <c r="CN20" s="40"/>
      <c r="CO20" s="19">
        <f t="shared" si="16"/>
        <v>0</v>
      </c>
      <c r="CP20" s="19">
        <f t="shared" si="17"/>
        <v>0</v>
      </c>
      <c r="CQ20" s="19">
        <f t="shared" si="18"/>
        <v>0</v>
      </c>
      <c r="CR20" s="40"/>
      <c r="CS20" s="40"/>
      <c r="CT20" s="40"/>
      <c r="CU20" s="40"/>
      <c r="CV20" s="40"/>
      <c r="CW20" s="40"/>
    </row>
    <row r="21" spans="1:101" ht="15" customHeight="1" x14ac:dyDescent="0.25">
      <c r="A21" s="3010" t="s">
        <v>41</v>
      </c>
      <c r="B21" s="3011"/>
      <c r="C21" s="22">
        <v>13</v>
      </c>
      <c r="D21" s="26">
        <v>0</v>
      </c>
      <c r="E21" s="23">
        <v>0</v>
      </c>
      <c r="F21" s="28">
        <v>0</v>
      </c>
      <c r="G21" t="str">
        <f t="shared" si="15"/>
        <v/>
      </c>
      <c r="CA21" s="18" t="str">
        <f t="shared" si="19"/>
        <v/>
      </c>
      <c r="CB21" s="18" t="str">
        <f t="shared" si="20"/>
        <v/>
      </c>
      <c r="CC21" s="18" t="str">
        <f t="shared" si="21"/>
        <v/>
      </c>
      <c r="CN21" s="40"/>
      <c r="CO21" s="19">
        <f t="shared" si="16"/>
        <v>0</v>
      </c>
      <c r="CP21" s="19">
        <f t="shared" si="17"/>
        <v>0</v>
      </c>
      <c r="CQ21" s="19">
        <f t="shared" si="18"/>
        <v>0</v>
      </c>
      <c r="CR21" s="40"/>
      <c r="CS21" s="40"/>
      <c r="CT21" s="40"/>
      <c r="CU21" s="40"/>
      <c r="CV21" s="40"/>
      <c r="CW21" s="40"/>
    </row>
    <row r="22" spans="1:101" x14ac:dyDescent="0.25">
      <c r="A22" s="3010" t="s">
        <v>42</v>
      </c>
      <c r="B22" s="3011"/>
      <c r="C22" s="22">
        <v>1</v>
      </c>
      <c r="D22" s="26">
        <v>0</v>
      </c>
      <c r="E22" s="23">
        <v>0</v>
      </c>
      <c r="F22" s="28">
        <v>0</v>
      </c>
      <c r="G22" t="str">
        <f t="shared" si="15"/>
        <v/>
      </c>
      <c r="CA22" s="18" t="str">
        <f t="shared" si="19"/>
        <v/>
      </c>
      <c r="CB22" s="18" t="str">
        <f t="shared" si="20"/>
        <v/>
      </c>
      <c r="CC22" s="18" t="str">
        <f t="shared" si="21"/>
        <v/>
      </c>
      <c r="CN22" s="40"/>
      <c r="CO22" s="19">
        <f t="shared" si="16"/>
        <v>0</v>
      </c>
      <c r="CP22" s="19">
        <f t="shared" si="17"/>
        <v>0</v>
      </c>
      <c r="CQ22" s="19">
        <f t="shared" si="18"/>
        <v>0</v>
      </c>
      <c r="CR22" s="40"/>
      <c r="CS22" s="40"/>
      <c r="CT22" s="40"/>
      <c r="CU22" s="40"/>
      <c r="CV22" s="40"/>
      <c r="CW22" s="40"/>
    </row>
    <row r="23" spans="1:101" x14ac:dyDescent="0.25">
      <c r="A23" s="3010" t="s">
        <v>43</v>
      </c>
      <c r="B23" s="3011"/>
      <c r="C23" s="22">
        <v>0</v>
      </c>
      <c r="D23" s="26">
        <v>0</v>
      </c>
      <c r="E23" s="23">
        <v>0</v>
      </c>
      <c r="F23" s="28">
        <v>0</v>
      </c>
      <c r="G23" t="str">
        <f t="shared" si="15"/>
        <v/>
      </c>
      <c r="CA23" s="18" t="str">
        <f t="shared" si="19"/>
        <v/>
      </c>
      <c r="CB23" s="18" t="str">
        <f t="shared" si="20"/>
        <v/>
      </c>
      <c r="CC23" s="18" t="str">
        <f t="shared" si="21"/>
        <v/>
      </c>
      <c r="CN23" s="40"/>
      <c r="CO23" s="19">
        <f t="shared" si="16"/>
        <v>0</v>
      </c>
      <c r="CP23" s="19">
        <f t="shared" si="17"/>
        <v>0</v>
      </c>
      <c r="CQ23" s="19">
        <f t="shared" si="18"/>
        <v>0</v>
      </c>
      <c r="CR23" s="40"/>
      <c r="CS23" s="40"/>
      <c r="CT23" s="40"/>
      <c r="CU23" s="40"/>
      <c r="CV23" s="40"/>
      <c r="CW23" s="40"/>
    </row>
    <row r="24" spans="1:101" x14ac:dyDescent="0.25">
      <c r="A24" s="3010" t="s">
        <v>44</v>
      </c>
      <c r="B24" s="3011"/>
      <c r="C24" s="22">
        <v>0</v>
      </c>
      <c r="D24" s="26">
        <v>0</v>
      </c>
      <c r="E24" s="23">
        <v>0</v>
      </c>
      <c r="F24" s="28">
        <v>0</v>
      </c>
      <c r="G24" t="str">
        <f t="shared" si="15"/>
        <v/>
      </c>
      <c r="CA24" s="18" t="str">
        <f t="shared" si="19"/>
        <v/>
      </c>
      <c r="CB24" s="18" t="str">
        <f t="shared" si="20"/>
        <v/>
      </c>
      <c r="CC24" s="18" t="str">
        <f t="shared" si="21"/>
        <v/>
      </c>
      <c r="CN24" s="40"/>
      <c r="CO24" s="19">
        <f t="shared" si="16"/>
        <v>0</v>
      </c>
      <c r="CP24" s="19">
        <f t="shared" si="17"/>
        <v>0</v>
      </c>
      <c r="CQ24" s="19">
        <f t="shared" si="18"/>
        <v>0</v>
      </c>
      <c r="CR24" s="40"/>
      <c r="CS24" s="40"/>
      <c r="CT24" s="40"/>
      <c r="CU24" s="40"/>
      <c r="CV24" s="40"/>
      <c r="CW24" s="40"/>
    </row>
    <row r="25" spans="1:101" x14ac:dyDescent="0.25">
      <c r="A25" s="3010" t="s">
        <v>45</v>
      </c>
      <c r="B25" s="3011"/>
      <c r="C25" s="22">
        <v>3</v>
      </c>
      <c r="D25" s="26">
        <v>0</v>
      </c>
      <c r="E25" s="23">
        <v>0</v>
      </c>
      <c r="F25" s="28">
        <v>0</v>
      </c>
      <c r="G25" t="str">
        <f t="shared" si="15"/>
        <v/>
      </c>
      <c r="CA25" s="18" t="str">
        <f t="shared" si="19"/>
        <v/>
      </c>
      <c r="CB25" s="18" t="str">
        <f t="shared" si="20"/>
        <v/>
      </c>
      <c r="CC25" s="18" t="str">
        <f t="shared" si="21"/>
        <v/>
      </c>
      <c r="CN25" s="40"/>
      <c r="CO25" s="19">
        <f t="shared" si="16"/>
        <v>0</v>
      </c>
      <c r="CP25" s="19">
        <f t="shared" si="17"/>
        <v>0</v>
      </c>
      <c r="CQ25" s="19">
        <f t="shared" si="18"/>
        <v>0</v>
      </c>
      <c r="CR25" s="40"/>
      <c r="CS25" s="40"/>
      <c r="CT25" s="40"/>
      <c r="CU25" s="40"/>
      <c r="CV25" s="40"/>
      <c r="CW25" s="40"/>
    </row>
    <row r="26" spans="1:101" x14ac:dyDescent="0.25">
      <c r="A26" s="3010" t="s">
        <v>46</v>
      </c>
      <c r="B26" s="3011"/>
      <c r="C26" s="22">
        <v>19</v>
      </c>
      <c r="D26" s="26">
        <v>0</v>
      </c>
      <c r="E26" s="23">
        <v>0</v>
      </c>
      <c r="F26" s="28">
        <v>1</v>
      </c>
      <c r="G26" t="str">
        <f t="shared" si="15"/>
        <v/>
      </c>
      <c r="CA26" s="18" t="str">
        <f t="shared" si="19"/>
        <v/>
      </c>
      <c r="CB26" s="18" t="str">
        <f t="shared" si="20"/>
        <v/>
      </c>
      <c r="CC26" s="18" t="str">
        <f t="shared" si="21"/>
        <v/>
      </c>
      <c r="CN26" s="40"/>
      <c r="CO26" s="19">
        <f t="shared" si="16"/>
        <v>0</v>
      </c>
      <c r="CP26" s="19">
        <f t="shared" si="17"/>
        <v>0</v>
      </c>
      <c r="CQ26" s="19">
        <f t="shared" si="18"/>
        <v>0</v>
      </c>
      <c r="CR26" s="40"/>
      <c r="CS26" s="40"/>
      <c r="CT26" s="40"/>
      <c r="CU26" s="40"/>
      <c r="CV26" s="40"/>
      <c r="CW26" s="40"/>
    </row>
    <row r="27" spans="1:101" x14ac:dyDescent="0.25">
      <c r="A27" s="3010" t="s">
        <v>47</v>
      </c>
      <c r="B27" s="3011"/>
      <c r="C27" s="22">
        <v>3</v>
      </c>
      <c r="D27" s="26">
        <v>0</v>
      </c>
      <c r="E27" s="23">
        <v>0</v>
      </c>
      <c r="F27" s="28">
        <v>0</v>
      </c>
      <c r="G27" t="str">
        <f t="shared" si="15"/>
        <v/>
      </c>
      <c r="CA27" s="18" t="str">
        <f t="shared" si="19"/>
        <v/>
      </c>
      <c r="CB27" s="18" t="str">
        <f t="shared" si="20"/>
        <v/>
      </c>
      <c r="CC27" s="18" t="str">
        <f t="shared" si="21"/>
        <v/>
      </c>
      <c r="CN27" s="40"/>
      <c r="CO27" s="19">
        <f t="shared" si="16"/>
        <v>0</v>
      </c>
      <c r="CP27" s="19">
        <f t="shared" si="17"/>
        <v>0</v>
      </c>
      <c r="CQ27" s="19">
        <f t="shared" si="18"/>
        <v>0</v>
      </c>
      <c r="CR27" s="40"/>
      <c r="CS27" s="40"/>
      <c r="CT27" s="40"/>
      <c r="CU27" s="40"/>
      <c r="CV27" s="40"/>
      <c r="CW27" s="40"/>
    </row>
    <row r="28" spans="1:101" x14ac:dyDescent="0.25">
      <c r="A28" s="3010" t="s">
        <v>48</v>
      </c>
      <c r="B28" s="3011"/>
      <c r="C28" s="49">
        <v>3</v>
      </c>
      <c r="D28" s="50">
        <v>0</v>
      </c>
      <c r="E28" s="51">
        <v>0</v>
      </c>
      <c r="F28" s="52">
        <v>0</v>
      </c>
      <c r="G28" t="str">
        <f t="shared" si="15"/>
        <v/>
      </c>
      <c r="CA28" s="18" t="str">
        <f t="shared" si="19"/>
        <v/>
      </c>
      <c r="CB28" s="18" t="str">
        <f t="shared" si="20"/>
        <v/>
      </c>
      <c r="CC28" s="18" t="str">
        <f t="shared" si="21"/>
        <v/>
      </c>
      <c r="CN28" s="40"/>
      <c r="CO28" s="19">
        <f t="shared" si="16"/>
        <v>0</v>
      </c>
      <c r="CP28" s="19">
        <f t="shared" si="17"/>
        <v>0</v>
      </c>
      <c r="CQ28" s="19">
        <f t="shared" si="18"/>
        <v>0</v>
      </c>
      <c r="CR28" s="40"/>
      <c r="CS28" s="40"/>
      <c r="CT28" s="40"/>
      <c r="CU28" s="40"/>
      <c r="CV28" s="40"/>
      <c r="CW28" s="40"/>
    </row>
    <row r="29" spans="1:101" x14ac:dyDescent="0.25">
      <c r="A29" s="3010" t="s">
        <v>49</v>
      </c>
      <c r="B29" s="3011"/>
      <c r="C29" s="49">
        <v>17</v>
      </c>
      <c r="D29" s="50">
        <v>0</v>
      </c>
      <c r="E29" s="51">
        <v>0</v>
      </c>
      <c r="F29" s="52">
        <v>0</v>
      </c>
      <c r="G29" t="str">
        <f t="shared" si="15"/>
        <v/>
      </c>
      <c r="CA29" s="18" t="str">
        <f t="shared" si="19"/>
        <v/>
      </c>
      <c r="CB29" s="18" t="str">
        <f t="shared" si="20"/>
        <v/>
      </c>
      <c r="CC29" s="18" t="str">
        <f t="shared" si="21"/>
        <v/>
      </c>
      <c r="CN29" s="40"/>
      <c r="CO29" s="19">
        <f t="shared" si="16"/>
        <v>0</v>
      </c>
      <c r="CP29" s="19">
        <f t="shared" si="17"/>
        <v>0</v>
      </c>
      <c r="CQ29" s="19">
        <f t="shared" si="18"/>
        <v>0</v>
      </c>
      <c r="CR29" s="40"/>
      <c r="CS29" s="40"/>
      <c r="CT29" s="40"/>
      <c r="CU29" s="40"/>
      <c r="CV29" s="40"/>
      <c r="CW29" s="40"/>
    </row>
    <row r="30" spans="1:101" x14ac:dyDescent="0.25">
      <c r="A30" s="3010" t="s">
        <v>50</v>
      </c>
      <c r="B30" s="3011"/>
      <c r="C30" s="49">
        <v>1</v>
      </c>
      <c r="D30" s="50">
        <v>0</v>
      </c>
      <c r="E30" s="51">
        <v>0</v>
      </c>
      <c r="F30" s="52">
        <v>0</v>
      </c>
      <c r="G30" t="str">
        <f t="shared" si="15"/>
        <v/>
      </c>
      <c r="CA30" s="18" t="str">
        <f t="shared" si="19"/>
        <v/>
      </c>
      <c r="CB30" s="18" t="str">
        <f t="shared" si="20"/>
        <v/>
      </c>
      <c r="CC30" s="18" t="str">
        <f t="shared" si="21"/>
        <v/>
      </c>
      <c r="CN30" s="40"/>
      <c r="CO30" s="19">
        <f t="shared" si="16"/>
        <v>0</v>
      </c>
      <c r="CP30" s="19">
        <f t="shared" si="17"/>
        <v>0</v>
      </c>
      <c r="CQ30" s="19">
        <f t="shared" si="18"/>
        <v>0</v>
      </c>
      <c r="CR30" s="40"/>
      <c r="CS30" s="40"/>
      <c r="CT30" s="40"/>
      <c r="CU30" s="40"/>
      <c r="CV30" s="40"/>
      <c r="CW30" s="40"/>
    </row>
    <row r="31" spans="1:101" x14ac:dyDescent="0.25">
      <c r="A31" s="3020" t="s">
        <v>51</v>
      </c>
      <c r="B31" s="3021"/>
      <c r="C31" s="30">
        <v>34</v>
      </c>
      <c r="D31" s="34">
        <v>0</v>
      </c>
      <c r="E31" s="31">
        <v>0</v>
      </c>
      <c r="F31" s="37">
        <v>2</v>
      </c>
      <c r="G31" t="str">
        <f t="shared" si="15"/>
        <v/>
      </c>
      <c r="CA31" s="18" t="str">
        <f t="shared" si="19"/>
        <v/>
      </c>
      <c r="CB31" s="18" t="str">
        <f t="shared" si="20"/>
        <v/>
      </c>
      <c r="CC31" s="18" t="str">
        <f t="shared" si="21"/>
        <v/>
      </c>
      <c r="CN31" s="40"/>
      <c r="CO31" s="19">
        <f t="shared" si="16"/>
        <v>0</v>
      </c>
      <c r="CP31" s="19">
        <f t="shared" si="17"/>
        <v>0</v>
      </c>
      <c r="CQ31" s="19">
        <f t="shared" si="18"/>
        <v>0</v>
      </c>
      <c r="CR31" s="40"/>
      <c r="CS31" s="40"/>
      <c r="CT31" s="40"/>
      <c r="CU31" s="40"/>
      <c r="CV31" s="40"/>
      <c r="CW31" s="40"/>
    </row>
    <row r="32" spans="1:101" s="56" customFormat="1" ht="12" x14ac:dyDescent="0.2">
      <c r="A32" s="38" t="s">
        <v>52</v>
      </c>
      <c r="B32" s="1496"/>
      <c r="C32" s="709"/>
      <c r="D32" s="55"/>
      <c r="E32" s="55"/>
      <c r="F32" s="38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</row>
    <row r="33" spans="1:103" ht="15" customHeight="1" x14ac:dyDescent="0.25">
      <c r="A33" s="3609" t="s">
        <v>53</v>
      </c>
      <c r="B33" s="2987"/>
      <c r="C33" s="3610" t="s">
        <v>4</v>
      </c>
      <c r="D33" s="3769" t="s">
        <v>5</v>
      </c>
      <c r="E33" s="3735"/>
      <c r="F33" s="3735"/>
      <c r="G33" s="3735"/>
      <c r="H33" s="3735"/>
      <c r="I33" s="3735"/>
      <c r="J33" s="3735"/>
      <c r="K33" s="3735"/>
      <c r="L33" s="3735"/>
      <c r="M33" s="3735"/>
      <c r="N33" s="3735"/>
      <c r="O33" s="3735"/>
      <c r="P33" s="3736"/>
      <c r="Q33" s="3703" t="s">
        <v>54</v>
      </c>
      <c r="R33" s="3731" t="s">
        <v>55</v>
      </c>
      <c r="S33" s="2987" t="s">
        <v>12</v>
      </c>
      <c r="T33" s="3766" t="s">
        <v>13</v>
      </c>
      <c r="U33" s="3706"/>
      <c r="V33" s="3774" t="s">
        <v>56</v>
      </c>
      <c r="W33" s="3024" t="s">
        <v>57</v>
      </c>
      <c r="X33" s="3766" t="s">
        <v>58</v>
      </c>
      <c r="Y33" s="3705"/>
      <c r="Z33" s="3706"/>
      <c r="AA33" s="3750" t="s">
        <v>59</v>
      </c>
    </row>
    <row r="34" spans="1:103" ht="21" x14ac:dyDescent="0.25">
      <c r="A34" s="3273"/>
      <c r="B34" s="2994"/>
      <c r="C34" s="3768"/>
      <c r="D34" s="1476" t="s">
        <v>60</v>
      </c>
      <c r="E34" s="1380" t="s">
        <v>16</v>
      </c>
      <c r="F34" s="1380" t="s">
        <v>17</v>
      </c>
      <c r="G34" s="1380" t="s">
        <v>18</v>
      </c>
      <c r="H34" s="1380" t="s">
        <v>19</v>
      </c>
      <c r="I34" s="1380" t="s">
        <v>20</v>
      </c>
      <c r="J34" s="1380" t="s">
        <v>21</v>
      </c>
      <c r="K34" s="1380" t="s">
        <v>22</v>
      </c>
      <c r="L34" s="1380" t="s">
        <v>23</v>
      </c>
      <c r="M34" s="1380" t="s">
        <v>61</v>
      </c>
      <c r="N34" s="1412" t="s">
        <v>62</v>
      </c>
      <c r="O34" s="1380" t="s">
        <v>63</v>
      </c>
      <c r="P34" s="1374" t="s">
        <v>64</v>
      </c>
      <c r="Q34" s="3001"/>
      <c r="R34" s="2983"/>
      <c r="S34" s="3573"/>
      <c r="T34" s="1476" t="s">
        <v>27</v>
      </c>
      <c r="U34" s="1249" t="s">
        <v>28</v>
      </c>
      <c r="V34" s="3775"/>
      <c r="W34" s="3024"/>
      <c r="X34" s="1497" t="s">
        <v>25</v>
      </c>
      <c r="Y34" s="1498" t="s">
        <v>65</v>
      </c>
      <c r="Z34" s="60" t="s">
        <v>26</v>
      </c>
      <c r="AA34" s="3027"/>
    </row>
    <row r="35" spans="1:103" x14ac:dyDescent="0.25">
      <c r="A35" s="3776" t="s">
        <v>66</v>
      </c>
      <c r="B35" s="3776"/>
      <c r="C35" s="1480">
        <f>SUM(D35:P35)</f>
        <v>0</v>
      </c>
      <c r="D35" s="1499">
        <f>SUM(D36:D49)</f>
        <v>0</v>
      </c>
      <c r="E35" s="1401">
        <f>SUM(E36:E49)</f>
        <v>0</v>
      </c>
      <c r="F35" s="1401">
        <f t="shared" ref="F35:M35" si="22">SUM(F36:F49)</f>
        <v>0</v>
      </c>
      <c r="G35" s="1401">
        <f t="shared" si="22"/>
        <v>0</v>
      </c>
      <c r="H35" s="1401">
        <f t="shared" si="22"/>
        <v>0</v>
      </c>
      <c r="I35" s="1401">
        <f t="shared" si="22"/>
        <v>0</v>
      </c>
      <c r="J35" s="1401">
        <f t="shared" si="22"/>
        <v>0</v>
      </c>
      <c r="K35" s="1401">
        <f t="shared" si="22"/>
        <v>0</v>
      </c>
      <c r="L35" s="1401">
        <f t="shared" si="22"/>
        <v>0</v>
      </c>
      <c r="M35" s="1401">
        <f t="shared" si="22"/>
        <v>0</v>
      </c>
      <c r="N35" s="1401">
        <f>SUM(N36:N48)</f>
        <v>0</v>
      </c>
      <c r="O35" s="1401">
        <f t="shared" ref="O35:P35" si="23">SUM(O36:O48)</f>
        <v>0</v>
      </c>
      <c r="P35" s="1401">
        <f t="shared" si="23"/>
        <v>0</v>
      </c>
      <c r="Q35" s="1486">
        <f t="shared" ref="Q35:AA35" si="24">SUM(Q36:Q49)</f>
        <v>0</v>
      </c>
      <c r="R35" s="1401">
        <f t="shared" si="24"/>
        <v>0</v>
      </c>
      <c r="S35" s="1402">
        <f t="shared" si="24"/>
        <v>0</v>
      </c>
      <c r="T35" s="1499">
        <f t="shared" si="24"/>
        <v>0</v>
      </c>
      <c r="U35" s="1402">
        <f t="shared" si="24"/>
        <v>0</v>
      </c>
      <c r="V35" s="1499">
        <f t="shared" si="24"/>
        <v>0</v>
      </c>
      <c r="W35" s="1402">
        <f t="shared" si="24"/>
        <v>0</v>
      </c>
      <c r="X35" s="1499">
        <f t="shared" si="24"/>
        <v>0</v>
      </c>
      <c r="Y35" s="1401">
        <f t="shared" si="24"/>
        <v>0</v>
      </c>
      <c r="Z35" s="1402">
        <f t="shared" si="24"/>
        <v>0</v>
      </c>
      <c r="AA35" s="1402">
        <f t="shared" si="24"/>
        <v>0</v>
      </c>
    </row>
    <row r="36" spans="1:103" x14ac:dyDescent="0.25">
      <c r="A36" s="3777" t="s">
        <v>67</v>
      </c>
      <c r="B36" s="3778"/>
      <c r="C36" s="1356">
        <f>SUM(D36:M36)</f>
        <v>0</v>
      </c>
      <c r="D36" s="1359"/>
      <c r="E36" s="699"/>
      <c r="F36" s="699"/>
      <c r="G36" s="699"/>
      <c r="H36" s="699"/>
      <c r="I36" s="699"/>
      <c r="J36" s="699"/>
      <c r="K36" s="699"/>
      <c r="L36" s="699"/>
      <c r="M36" s="699"/>
      <c r="N36" s="707"/>
      <c r="O36" s="707"/>
      <c r="P36" s="710"/>
      <c r="Q36" s="1362"/>
      <c r="R36" s="699"/>
      <c r="S36" s="1360"/>
      <c r="T36" s="1359"/>
      <c r="U36" s="1360"/>
      <c r="V36" s="1359"/>
      <c r="W36" s="1360"/>
      <c r="X36" s="1359"/>
      <c r="Y36" s="699"/>
      <c r="Z36" s="1360"/>
      <c r="AA36" s="1360"/>
      <c r="AB36" t="str">
        <f>CA36&amp;CB36&amp;CC36&amp;CD36&amp;CE36&amp;CF36&amp;CG36&amp;CH36&amp;CI36&amp;CJ36&amp;CK36</f>
        <v/>
      </c>
      <c r="CA36" s="18" t="str">
        <f>IF(AND($C36&gt;0,Q36="")," * No olvide digitar la variable "&amp;$Q$33&amp;""&amp;". Digite Cero si no tiene.",IF(Q36&gt;$C36," * La variable "&amp;$Q$33&amp;""&amp;" no  puede ser mayor al Total.",""))</f>
        <v/>
      </c>
      <c r="CB36" s="18" t="str">
        <f>IF(AND($C36&gt;0,R36="")," * No olvide digitar la variable "&amp;$R$33&amp;""&amp;". Digite Cero si no tiene.", "")</f>
        <v/>
      </c>
      <c r="CC36" s="18" t="str">
        <f>IF(AND($C36&gt;0,S36="")," * No olvide digitar la variable "&amp;$S$33&amp;""&amp;". Digite Cero si no tiene.",IF(S36&gt;C36," * La variable "&amp;$S$33&amp;""&amp;" no  puede ser mayor al Total.",""))</f>
        <v/>
      </c>
      <c r="CD36" s="18" t="str">
        <f>IF(AND($D36+E36&gt;0,T36="")," * No olvide digitar la variable Migrantes "&amp;$T$34&amp;""&amp;". Digite Cero si no tiene.",IF(T36&gt;$D36+E36," * La variable Migrantes "&amp;$T$34&amp;""&amp;" no  puede ser mayor al Total.",""))</f>
        <v/>
      </c>
      <c r="CE36" s="18" t="str">
        <f>IF(AND($F36+$G36+$H36+$I36+$J36+$K36+$L36+$M36&gt;0,$U36="")," * No olvide digitar la variable Migrantes "&amp;$U$34&amp;""&amp;". Digite Cero si no tiene.",IF($U36&gt;$F36+$G36+$H36+$I36+$J36+$K36+$L36+$M36," * La variable Migrantes "&amp;$U$34&amp;""&amp;" no  puede ser mayor al Total.",""))</f>
        <v/>
      </c>
      <c r="CF36" s="18" t="str">
        <f>IF(AND($C36&gt;0,V36="")," * No olvide digitar la variable "&amp;$V$33&amp;""&amp;". Digite Cero si no tiene.","")</f>
        <v/>
      </c>
      <c r="CG36" s="18" t="str">
        <f>IF(AND($C36&gt;0,W36="")," * No olvide digitar la variable "&amp;$W$33&amp;""&amp;". Digite Cero si no tiene.",IF(W36&gt;$C36," * La variable "&amp;$W$33&amp;""&amp;" no  puede ser mayor al Total.",""))</f>
        <v/>
      </c>
      <c r="CH36" s="18" t="str">
        <f>IF(AND($C36&gt;0,X36="")," * No olvide digitar la variable "&amp;$X$34&amp;""&amp;". Digite Cero si no tiene.",IF(X36&gt;$C36," * La variable "&amp;$X$34&amp;""&amp;" no  puede ser mayor al Total.",""))</f>
        <v/>
      </c>
      <c r="CI36" s="18" t="str">
        <f>IF(AND($C36&gt;0,Y36="")," * No olvide digitar la variable "&amp;$Y$34&amp;""&amp;". Digite Cero si no tiene.",IF(Y36&gt;$C36," * La variable "&amp;$Y$34&amp;""&amp;" no  puede ser mayor al Total.",""))</f>
        <v/>
      </c>
      <c r="CJ36" s="18" t="str">
        <f>IF(AND($C36&gt;0,Z36="")," * No olvide digitar la variable "&amp;$Z$34&amp;""&amp;". Digite Cero si no tiene.",IF(Z36&gt;$C36," * La variable "&amp;$Z$34&amp;""&amp;" no  puede ser mayor al Total.",""))</f>
        <v/>
      </c>
      <c r="CK36" s="18" t="str">
        <f>IF(AND($C36&gt;0,AA36="")," * No olvide digitar la variable "&amp;$AA$33&amp;""&amp;". Digite Cero si no tiene.",IF(AA36&gt;$C36," * La variable "&amp;$AA$33&amp;""&amp;" no  puede ser mayor al Total.",""))</f>
        <v/>
      </c>
      <c r="CO36" s="69">
        <f t="shared" ref="CO36:CY51" si="25">IF(AND($C36&gt;0,Q36=""),1,IF(Q36&gt;$C36,1,0))</f>
        <v>0</v>
      </c>
      <c r="CP36" s="69"/>
      <c r="CQ36" s="69">
        <f t="shared" si="25"/>
        <v>0</v>
      </c>
      <c r="CR36" s="69">
        <f>IF(AND($D36+$E36&gt;0,$T36=""),1,IF(T36&gt;$D36+$E36,1,0))</f>
        <v>0</v>
      </c>
      <c r="CS36" s="69">
        <f>IF(AND($F36+$G36+$H36+$I36+$J36+$K36+$L36+$M36&gt;0,$U36=""),1,IF($U36&gt;$F36+$G36+$H36+$I36+$J36+$K36+$L36+$M36,1,0))</f>
        <v>0</v>
      </c>
      <c r="CT36" s="69">
        <f>IF(AND($C36&gt;0,V36=""),1,0)</f>
        <v>0</v>
      </c>
      <c r="CU36" s="69">
        <f>IF(AND($C36&gt;0,W36=""),1,IF(W36&gt;$C36,1,0))</f>
        <v>0</v>
      </c>
      <c r="CV36" s="69">
        <f>IF(AND($C36&gt;0,X36=""),1,IF(X36&gt;$C36,1,0))</f>
        <v>0</v>
      </c>
      <c r="CW36" s="69">
        <f>IF(AND($C36&gt;0,Y36=""),1,IF(Y36&gt;$C36,1,0))</f>
        <v>0</v>
      </c>
      <c r="CX36" s="69">
        <f>IF(AND($C36&gt;0,Z36=""),1,IF(Z36&gt;$C36,1,0))</f>
        <v>0</v>
      </c>
      <c r="CY36" s="69">
        <f t="shared" si="25"/>
        <v>0</v>
      </c>
    </row>
    <row r="37" spans="1:103" x14ac:dyDescent="0.25">
      <c r="A37" s="3033" t="s">
        <v>68</v>
      </c>
      <c r="B37" s="3034"/>
      <c r="C37" s="70">
        <f t="shared" ref="C37:C51" si="26">SUM(D37:M37)</f>
        <v>0</v>
      </c>
      <c r="D37" s="30"/>
      <c r="E37" s="32"/>
      <c r="F37" s="32"/>
      <c r="G37" s="32"/>
      <c r="H37" s="32"/>
      <c r="I37" s="32"/>
      <c r="J37" s="32"/>
      <c r="K37" s="32"/>
      <c r="L37" s="32"/>
      <c r="M37" s="32"/>
      <c r="N37" s="71"/>
      <c r="O37" s="71"/>
      <c r="P37" s="72"/>
      <c r="Q37" s="35"/>
      <c r="R37" s="32"/>
      <c r="S37" s="37"/>
      <c r="T37" s="30"/>
      <c r="U37" s="37"/>
      <c r="V37" s="30"/>
      <c r="W37" s="37"/>
      <c r="X37" s="30"/>
      <c r="Y37" s="32"/>
      <c r="Z37" s="37"/>
      <c r="AA37" s="37"/>
      <c r="AB37" t="str">
        <f t="shared" ref="AB37:AB51" si="27">CA37&amp;CB37&amp;CC37&amp;CD37&amp;CE37&amp;CF37&amp;CG37&amp;CH37&amp;CI37&amp;CJ37&amp;CK37</f>
        <v/>
      </c>
      <c r="CA37" s="18" t="str">
        <f t="shared" ref="CA37:CA51" si="28">IF(AND($C37&gt;0,Q37="")," * No olvide digitar la variable "&amp;$Q$33&amp;""&amp;". Digite Cero si no tiene.",IF(Q37&gt;$C37," * La variable "&amp;$Q$33&amp;""&amp;" no  puede ser mayor al Total.",""))</f>
        <v/>
      </c>
      <c r="CB37" s="18" t="str">
        <f t="shared" ref="CB37:CB51" si="29">IF(AND($C37&gt;0,R37="")," * No olvide digitar la variable "&amp;$R$33&amp;""&amp;". Digite Cero si no tiene.", "")</f>
        <v/>
      </c>
      <c r="CC37" s="18" t="str">
        <f t="shared" ref="CC37:CC51" si="30">IF(AND($C37&gt;0,S37="")," * No olvide digitar la variable "&amp;$S$33&amp;""&amp;". Digite Cero si no tiene.",IF(S37&gt;C37," * La variable "&amp;$S$33&amp;""&amp;" no  puede ser mayor al Total.",""))</f>
        <v/>
      </c>
      <c r="CD37" s="18" t="str">
        <f t="shared" ref="CD37:CD51" si="31">IF(AND($D37+E37&gt;0,T37="")," * No olvide digitar la variable Migrantes "&amp;$T$34&amp;""&amp;". Digite Cero si no tiene.",IF(T37&gt;$D37+E37," * La variable Migrantes "&amp;$T$34&amp;""&amp;" no  puede ser mayor al Total.",""))</f>
        <v/>
      </c>
      <c r="CE37" s="18" t="str">
        <f t="shared" ref="CE37:CE51" si="32">IF(AND($F37+$G37+$H37+$I37+$J37+$K37+$L37+$M37&gt;0,$U37="")," * No olvide digitar la variable Migrantes "&amp;$U$34&amp;""&amp;". Digite Cero si no tiene.",IF($U37&gt;$F37+$G37+$H37+$I37+$J37+$K37+$L37+$M37," * La variable Migrantes "&amp;$U$34&amp;""&amp;" no  puede ser mayor al Total.",""))</f>
        <v/>
      </c>
      <c r="CF37" s="18" t="str">
        <f t="shared" ref="CF37:CF51" si="33">IF(AND($C37&gt;0,V37="")," * No olvide digitar la variable "&amp;$V$33&amp;""&amp;". Digite Cero si no tiene.","")</f>
        <v/>
      </c>
      <c r="CG37" s="18" t="str">
        <f t="shared" ref="CG37:CG51" si="34">IF(AND($C37&gt;0,W37="")," * No olvide digitar la variable "&amp;$W$33&amp;""&amp;". Digite Cero si no tiene.",IF(W37&gt;$C37," * La variable "&amp;$W$33&amp;""&amp;" no  puede ser mayor al Total.",""))</f>
        <v/>
      </c>
      <c r="CH37" s="18" t="str">
        <f t="shared" ref="CH37:CH51" si="35">IF(AND($C37&gt;0,X37="")," * No olvide digitar la variable "&amp;$X$34&amp;""&amp;". Digite Cero si no tiene.",IF(X37&gt;$C37," * La variable "&amp;$X$34&amp;""&amp;" no  puede ser mayor al Total.",""))</f>
        <v/>
      </c>
      <c r="CI37" s="18" t="str">
        <f t="shared" ref="CI37:CI51" si="36">IF(AND($C37&gt;0,Y37="")," * No olvide digitar la variable "&amp;$Y$34&amp;""&amp;". Digite Cero si no tiene.",IF(Y37&gt;$C37," * La variable "&amp;$Y$34&amp;""&amp;" no  puede ser mayor al Total.",""))</f>
        <v/>
      </c>
      <c r="CJ37" s="18" t="str">
        <f t="shared" ref="CJ37:CJ51" si="37">IF(AND($C37&gt;0,Z37="")," * No olvide digitar la variable "&amp;$Z$34&amp;""&amp;". Digite Cero si no tiene.",IF(Z37&gt;$C37," * La variable "&amp;$Z$34&amp;""&amp;" no  puede ser mayor al Total.",""))</f>
        <v/>
      </c>
      <c r="CK37" s="18" t="str">
        <f t="shared" ref="CK37:CK51" si="38">IF(AND($C37&gt;0,AA37="")," * No olvide digitar la variable "&amp;$AA$33&amp;""&amp;". Digite Cero si no tiene.",IF(AA37&gt;$C37," * La variable "&amp;$AA$33&amp;""&amp;" no  puede ser mayor al Total.",""))</f>
        <v/>
      </c>
      <c r="CO37" s="69">
        <f t="shared" si="25"/>
        <v>0</v>
      </c>
      <c r="CP37" s="69"/>
      <c r="CQ37" s="69">
        <f t="shared" si="25"/>
        <v>0</v>
      </c>
      <c r="CR37" s="69">
        <f t="shared" ref="CR37:CR51" si="39">IF(AND($D37+$E37&gt;0,$T37=""),1,IF(T37&gt;$D37+$E37,1,0))</f>
        <v>0</v>
      </c>
      <c r="CS37" s="69">
        <f t="shared" ref="CS37:CS51" si="40">IF(AND($F37+$G37+$H37+$I37+$J37+$K37+$L37+$M37&gt;0,$U37=""),1,IF($U37&gt;$F37+$G37+$H37+$I37+$J37+$K37+$L37+$M37,1,0))</f>
        <v>0</v>
      </c>
      <c r="CT37" s="69">
        <f t="shared" ref="CT37:CT51" si="41">IF(AND($C37&gt;0,V37=""),1,0)</f>
        <v>0</v>
      </c>
      <c r="CU37" s="69">
        <f t="shared" ref="CU37:CX51" si="42">IF(AND($C37&gt;0,W37=""),1,IF(W37&gt;$C37,1,0))</f>
        <v>0</v>
      </c>
      <c r="CV37" s="69">
        <f t="shared" si="42"/>
        <v>0</v>
      </c>
      <c r="CW37" s="69">
        <f t="shared" si="42"/>
        <v>0</v>
      </c>
      <c r="CX37" s="69">
        <f t="shared" si="42"/>
        <v>0</v>
      </c>
      <c r="CY37" s="69">
        <f t="shared" si="25"/>
        <v>0</v>
      </c>
    </row>
    <row r="38" spans="1:103" x14ac:dyDescent="0.25">
      <c r="A38" s="3781" t="s">
        <v>69</v>
      </c>
      <c r="B38" s="1500" t="s">
        <v>70</v>
      </c>
      <c r="C38" s="1356">
        <f t="shared" si="26"/>
        <v>0</v>
      </c>
      <c r="D38" s="1359"/>
      <c r="E38" s="699"/>
      <c r="F38" s="699"/>
      <c r="G38" s="699"/>
      <c r="H38" s="699"/>
      <c r="I38" s="699"/>
      <c r="J38" s="699"/>
      <c r="K38" s="699"/>
      <c r="L38" s="699"/>
      <c r="M38" s="699"/>
      <c r="N38" s="707"/>
      <c r="O38" s="707"/>
      <c r="P38" s="710"/>
      <c r="Q38" s="1362"/>
      <c r="R38" s="699"/>
      <c r="S38" s="1360"/>
      <c r="T38" s="1359"/>
      <c r="U38" s="1360"/>
      <c r="V38" s="1359"/>
      <c r="W38" s="1360"/>
      <c r="X38" s="1359"/>
      <c r="Y38" s="699"/>
      <c r="Z38" s="1360"/>
      <c r="AA38" s="1360"/>
      <c r="AB38" t="str">
        <f t="shared" si="27"/>
        <v/>
      </c>
      <c r="CA38" s="18" t="str">
        <f t="shared" si="28"/>
        <v/>
      </c>
      <c r="CB38" s="18" t="str">
        <f t="shared" si="29"/>
        <v/>
      </c>
      <c r="CC38" s="18" t="str">
        <f t="shared" si="30"/>
        <v/>
      </c>
      <c r="CD38" s="18" t="str">
        <f t="shared" si="31"/>
        <v/>
      </c>
      <c r="CE38" s="18" t="str">
        <f t="shared" si="32"/>
        <v/>
      </c>
      <c r="CF38" s="18" t="str">
        <f t="shared" si="33"/>
        <v/>
      </c>
      <c r="CG38" s="18" t="str">
        <f t="shared" si="34"/>
        <v/>
      </c>
      <c r="CH38" s="18" t="str">
        <f t="shared" si="35"/>
        <v/>
      </c>
      <c r="CI38" s="18" t="str">
        <f t="shared" si="36"/>
        <v/>
      </c>
      <c r="CJ38" s="18" t="str">
        <f t="shared" si="37"/>
        <v/>
      </c>
      <c r="CK38" s="18" t="str">
        <f t="shared" si="38"/>
        <v/>
      </c>
      <c r="CO38" s="69">
        <f t="shared" si="25"/>
        <v>0</v>
      </c>
      <c r="CP38" s="69"/>
      <c r="CQ38" s="69">
        <f t="shared" si="25"/>
        <v>0</v>
      </c>
      <c r="CR38" s="69">
        <f t="shared" si="39"/>
        <v>0</v>
      </c>
      <c r="CS38" s="69">
        <f t="shared" si="40"/>
        <v>0</v>
      </c>
      <c r="CT38" s="69">
        <f t="shared" si="41"/>
        <v>0</v>
      </c>
      <c r="CU38" s="69">
        <f t="shared" si="42"/>
        <v>0</v>
      </c>
      <c r="CV38" s="69">
        <f t="shared" si="42"/>
        <v>0</v>
      </c>
      <c r="CW38" s="69">
        <f t="shared" si="42"/>
        <v>0</v>
      </c>
      <c r="CX38" s="69">
        <f t="shared" si="42"/>
        <v>0</v>
      </c>
      <c r="CY38" s="69">
        <f t="shared" si="25"/>
        <v>0</v>
      </c>
    </row>
    <row r="39" spans="1:103" x14ac:dyDescent="0.25">
      <c r="A39" s="3781"/>
      <c r="B39" s="74" t="s">
        <v>71</v>
      </c>
      <c r="C39" s="75">
        <f t="shared" si="26"/>
        <v>0</v>
      </c>
      <c r="D39" s="22"/>
      <c r="E39" s="24"/>
      <c r="F39" s="24"/>
      <c r="G39" s="24"/>
      <c r="H39" s="24"/>
      <c r="I39" s="24"/>
      <c r="J39" s="24"/>
      <c r="K39" s="24"/>
      <c r="L39" s="24"/>
      <c r="M39" s="24"/>
      <c r="N39" s="76"/>
      <c r="O39" s="76"/>
      <c r="P39" s="77"/>
      <c r="Q39" s="27"/>
      <c r="R39" s="24"/>
      <c r="S39" s="28"/>
      <c r="T39" s="22"/>
      <c r="U39" s="28"/>
      <c r="V39" s="22"/>
      <c r="W39" s="28"/>
      <c r="X39" s="22"/>
      <c r="Y39" s="24"/>
      <c r="Z39" s="28"/>
      <c r="AA39" s="28"/>
      <c r="AB39" t="str">
        <f t="shared" si="27"/>
        <v/>
      </c>
      <c r="CA39" s="18" t="str">
        <f t="shared" si="28"/>
        <v/>
      </c>
      <c r="CB39" s="18" t="str">
        <f t="shared" si="29"/>
        <v/>
      </c>
      <c r="CC39" s="18" t="str">
        <f t="shared" si="30"/>
        <v/>
      </c>
      <c r="CD39" s="18" t="str">
        <f t="shared" si="31"/>
        <v/>
      </c>
      <c r="CE39" s="18" t="str">
        <f t="shared" si="32"/>
        <v/>
      </c>
      <c r="CF39" s="18" t="str">
        <f t="shared" si="33"/>
        <v/>
      </c>
      <c r="CG39" s="18" t="str">
        <f t="shared" si="34"/>
        <v/>
      </c>
      <c r="CH39" s="18" t="str">
        <f t="shared" si="35"/>
        <v/>
      </c>
      <c r="CI39" s="18" t="str">
        <f t="shared" si="36"/>
        <v/>
      </c>
      <c r="CJ39" s="18" t="str">
        <f t="shared" si="37"/>
        <v/>
      </c>
      <c r="CK39" s="18" t="str">
        <f t="shared" si="38"/>
        <v/>
      </c>
      <c r="CO39" s="69">
        <f t="shared" si="25"/>
        <v>0</v>
      </c>
      <c r="CP39" s="69"/>
      <c r="CQ39" s="69">
        <f t="shared" si="25"/>
        <v>0</v>
      </c>
      <c r="CR39" s="69">
        <f t="shared" si="39"/>
        <v>0</v>
      </c>
      <c r="CS39" s="69">
        <f t="shared" si="40"/>
        <v>0</v>
      </c>
      <c r="CT39" s="69">
        <f t="shared" si="41"/>
        <v>0</v>
      </c>
      <c r="CU39" s="69">
        <f t="shared" si="42"/>
        <v>0</v>
      </c>
      <c r="CV39" s="69">
        <f t="shared" si="42"/>
        <v>0</v>
      </c>
      <c r="CW39" s="69">
        <f t="shared" si="42"/>
        <v>0</v>
      </c>
      <c r="CX39" s="69">
        <f t="shared" si="42"/>
        <v>0</v>
      </c>
      <c r="CY39" s="69">
        <f t="shared" si="25"/>
        <v>0</v>
      </c>
    </row>
    <row r="40" spans="1:103" x14ac:dyDescent="0.25">
      <c r="A40" s="3781"/>
      <c r="B40" s="74" t="s">
        <v>72</v>
      </c>
      <c r="C40" s="75">
        <f t="shared" si="26"/>
        <v>0</v>
      </c>
      <c r="D40" s="22"/>
      <c r="E40" s="24"/>
      <c r="F40" s="24"/>
      <c r="G40" s="24"/>
      <c r="H40" s="24"/>
      <c r="I40" s="24"/>
      <c r="J40" s="24"/>
      <c r="K40" s="24"/>
      <c r="L40" s="24"/>
      <c r="M40" s="24"/>
      <c r="N40" s="76"/>
      <c r="O40" s="76"/>
      <c r="P40" s="77"/>
      <c r="Q40" s="27"/>
      <c r="R40" s="24"/>
      <c r="S40" s="28"/>
      <c r="T40" s="22"/>
      <c r="U40" s="28"/>
      <c r="V40" s="22"/>
      <c r="W40" s="28"/>
      <c r="X40" s="22"/>
      <c r="Y40" s="24"/>
      <c r="Z40" s="28"/>
      <c r="AA40" s="28"/>
      <c r="AB40" t="str">
        <f t="shared" si="27"/>
        <v/>
      </c>
      <c r="CA40" s="18" t="str">
        <f t="shared" si="28"/>
        <v/>
      </c>
      <c r="CB40" s="18" t="str">
        <f t="shared" si="29"/>
        <v/>
      </c>
      <c r="CC40" s="18" t="str">
        <f t="shared" si="30"/>
        <v/>
      </c>
      <c r="CD40" s="18" t="str">
        <f t="shared" si="31"/>
        <v/>
      </c>
      <c r="CE40" s="18" t="str">
        <f t="shared" si="32"/>
        <v/>
      </c>
      <c r="CF40" s="18" t="str">
        <f t="shared" si="33"/>
        <v/>
      </c>
      <c r="CG40" s="18" t="str">
        <f t="shared" si="34"/>
        <v/>
      </c>
      <c r="CH40" s="18" t="str">
        <f t="shared" si="35"/>
        <v/>
      </c>
      <c r="CI40" s="18" t="str">
        <f t="shared" si="36"/>
        <v/>
      </c>
      <c r="CJ40" s="18" t="str">
        <f t="shared" si="37"/>
        <v/>
      </c>
      <c r="CK40" s="18" t="str">
        <f t="shared" si="38"/>
        <v/>
      </c>
      <c r="CO40" s="69">
        <f t="shared" si="25"/>
        <v>0</v>
      </c>
      <c r="CP40" s="69"/>
      <c r="CQ40" s="69">
        <f t="shared" si="25"/>
        <v>0</v>
      </c>
      <c r="CR40" s="69">
        <f t="shared" si="39"/>
        <v>0</v>
      </c>
      <c r="CS40" s="69">
        <f t="shared" si="40"/>
        <v>0</v>
      </c>
      <c r="CT40" s="69">
        <f t="shared" si="41"/>
        <v>0</v>
      </c>
      <c r="CU40" s="69">
        <f t="shared" si="42"/>
        <v>0</v>
      </c>
      <c r="CV40" s="69">
        <f t="shared" si="42"/>
        <v>0</v>
      </c>
      <c r="CW40" s="69">
        <f t="shared" si="42"/>
        <v>0</v>
      </c>
      <c r="CX40" s="69">
        <f t="shared" si="42"/>
        <v>0</v>
      </c>
      <c r="CY40" s="69">
        <f t="shared" si="25"/>
        <v>0</v>
      </c>
    </row>
    <row r="41" spans="1:103" x14ac:dyDescent="0.25">
      <c r="A41" s="3781"/>
      <c r="B41" s="74" t="s">
        <v>73</v>
      </c>
      <c r="C41" s="75">
        <f t="shared" si="26"/>
        <v>0</v>
      </c>
      <c r="D41" s="22"/>
      <c r="E41" s="24"/>
      <c r="F41" s="24"/>
      <c r="G41" s="24"/>
      <c r="H41" s="24"/>
      <c r="I41" s="24"/>
      <c r="J41" s="24"/>
      <c r="K41" s="24"/>
      <c r="L41" s="24"/>
      <c r="M41" s="24"/>
      <c r="N41" s="76"/>
      <c r="O41" s="76"/>
      <c r="P41" s="77"/>
      <c r="Q41" s="27"/>
      <c r="R41" s="24"/>
      <c r="S41" s="28"/>
      <c r="T41" s="22"/>
      <c r="U41" s="28"/>
      <c r="V41" s="22"/>
      <c r="W41" s="28"/>
      <c r="X41" s="22"/>
      <c r="Y41" s="24"/>
      <c r="Z41" s="28"/>
      <c r="AA41" s="28"/>
      <c r="AB41" t="str">
        <f t="shared" si="27"/>
        <v/>
      </c>
      <c r="CA41" s="18" t="str">
        <f t="shared" si="28"/>
        <v/>
      </c>
      <c r="CB41" s="18" t="str">
        <f t="shared" si="29"/>
        <v/>
      </c>
      <c r="CC41" s="18" t="str">
        <f t="shared" si="30"/>
        <v/>
      </c>
      <c r="CD41" s="18" t="str">
        <f t="shared" si="31"/>
        <v/>
      </c>
      <c r="CE41" s="18" t="str">
        <f t="shared" si="32"/>
        <v/>
      </c>
      <c r="CF41" s="18" t="str">
        <f t="shared" si="33"/>
        <v/>
      </c>
      <c r="CG41" s="18" t="str">
        <f t="shared" si="34"/>
        <v/>
      </c>
      <c r="CH41" s="18" t="str">
        <f t="shared" si="35"/>
        <v/>
      </c>
      <c r="CI41" s="18" t="str">
        <f t="shared" si="36"/>
        <v/>
      </c>
      <c r="CJ41" s="18" t="str">
        <f t="shared" si="37"/>
        <v/>
      </c>
      <c r="CK41" s="18" t="str">
        <f t="shared" si="38"/>
        <v/>
      </c>
      <c r="CO41" s="69">
        <f t="shared" si="25"/>
        <v>0</v>
      </c>
      <c r="CP41" s="69"/>
      <c r="CQ41" s="69">
        <f t="shared" si="25"/>
        <v>0</v>
      </c>
      <c r="CR41" s="69">
        <f t="shared" si="39"/>
        <v>0</v>
      </c>
      <c r="CS41" s="69">
        <f t="shared" si="40"/>
        <v>0</v>
      </c>
      <c r="CT41" s="69">
        <f t="shared" si="41"/>
        <v>0</v>
      </c>
      <c r="CU41" s="69">
        <f t="shared" si="42"/>
        <v>0</v>
      </c>
      <c r="CV41" s="69">
        <f t="shared" si="42"/>
        <v>0</v>
      </c>
      <c r="CW41" s="69">
        <f t="shared" si="42"/>
        <v>0</v>
      </c>
      <c r="CX41" s="69">
        <f t="shared" si="42"/>
        <v>0</v>
      </c>
      <c r="CY41" s="69">
        <f t="shared" si="25"/>
        <v>0</v>
      </c>
    </row>
    <row r="42" spans="1:103" x14ac:dyDescent="0.25">
      <c r="A42" s="3781"/>
      <c r="B42" s="74" t="s">
        <v>74</v>
      </c>
      <c r="C42" s="75">
        <f t="shared" si="26"/>
        <v>0</v>
      </c>
      <c r="D42" s="22"/>
      <c r="E42" s="24"/>
      <c r="F42" s="24"/>
      <c r="G42" s="24"/>
      <c r="H42" s="24"/>
      <c r="I42" s="24"/>
      <c r="J42" s="24"/>
      <c r="K42" s="24"/>
      <c r="L42" s="24"/>
      <c r="M42" s="24"/>
      <c r="N42" s="76"/>
      <c r="O42" s="76"/>
      <c r="P42" s="77"/>
      <c r="Q42" s="27"/>
      <c r="R42" s="24"/>
      <c r="S42" s="28"/>
      <c r="T42" s="22"/>
      <c r="U42" s="28"/>
      <c r="V42" s="22"/>
      <c r="W42" s="28"/>
      <c r="X42" s="22"/>
      <c r="Y42" s="24"/>
      <c r="Z42" s="28"/>
      <c r="AA42" s="28"/>
      <c r="AB42" t="str">
        <f t="shared" si="27"/>
        <v/>
      </c>
      <c r="CA42" s="18" t="str">
        <f t="shared" si="28"/>
        <v/>
      </c>
      <c r="CB42" s="18" t="str">
        <f t="shared" si="29"/>
        <v/>
      </c>
      <c r="CC42" s="18" t="str">
        <f t="shared" si="30"/>
        <v/>
      </c>
      <c r="CD42" s="18" t="str">
        <f t="shared" si="31"/>
        <v/>
      </c>
      <c r="CE42" s="18" t="str">
        <f t="shared" si="32"/>
        <v/>
      </c>
      <c r="CF42" s="18" t="str">
        <f t="shared" si="33"/>
        <v/>
      </c>
      <c r="CG42" s="18" t="str">
        <f t="shared" si="34"/>
        <v/>
      </c>
      <c r="CH42" s="18" t="str">
        <f t="shared" si="35"/>
        <v/>
      </c>
      <c r="CI42" s="18" t="str">
        <f t="shared" si="36"/>
        <v/>
      </c>
      <c r="CJ42" s="18" t="str">
        <f t="shared" si="37"/>
        <v/>
      </c>
      <c r="CK42" s="18" t="str">
        <f t="shared" si="38"/>
        <v/>
      </c>
      <c r="CO42" s="69">
        <f t="shared" si="25"/>
        <v>0</v>
      </c>
      <c r="CP42" s="69"/>
      <c r="CQ42" s="69">
        <f t="shared" si="25"/>
        <v>0</v>
      </c>
      <c r="CR42" s="69">
        <f t="shared" si="39"/>
        <v>0</v>
      </c>
      <c r="CS42" s="69">
        <f t="shared" si="40"/>
        <v>0</v>
      </c>
      <c r="CT42" s="69">
        <f t="shared" si="41"/>
        <v>0</v>
      </c>
      <c r="CU42" s="69">
        <f t="shared" si="42"/>
        <v>0</v>
      </c>
      <c r="CV42" s="69">
        <f t="shared" si="42"/>
        <v>0</v>
      </c>
      <c r="CW42" s="69">
        <f t="shared" si="42"/>
        <v>0</v>
      </c>
      <c r="CX42" s="69">
        <f t="shared" si="42"/>
        <v>0</v>
      </c>
      <c r="CY42" s="69">
        <f t="shared" si="25"/>
        <v>0</v>
      </c>
    </row>
    <row r="43" spans="1:103" x14ac:dyDescent="0.25">
      <c r="A43" s="3781"/>
      <c r="B43" s="78" t="s">
        <v>75</v>
      </c>
      <c r="C43" s="1501">
        <f t="shared" si="26"/>
        <v>0</v>
      </c>
      <c r="D43" s="1502"/>
      <c r="E43" s="81"/>
      <c r="F43" s="81"/>
      <c r="G43" s="81"/>
      <c r="H43" s="81"/>
      <c r="I43" s="81"/>
      <c r="J43" s="81"/>
      <c r="K43" s="81"/>
      <c r="L43" s="81"/>
      <c r="M43" s="81"/>
      <c r="N43" s="82"/>
      <c r="O43" s="82"/>
      <c r="P43" s="83"/>
      <c r="Q43" s="84"/>
      <c r="R43" s="81"/>
      <c r="S43" s="85"/>
      <c r="T43" s="1502"/>
      <c r="U43" s="85"/>
      <c r="V43" s="1502"/>
      <c r="W43" s="85"/>
      <c r="X43" s="1502"/>
      <c r="Y43" s="81"/>
      <c r="Z43" s="85"/>
      <c r="AA43" s="85"/>
      <c r="AB43" t="str">
        <f t="shared" si="27"/>
        <v/>
      </c>
      <c r="CA43" s="18" t="str">
        <f t="shared" si="28"/>
        <v/>
      </c>
      <c r="CB43" s="18" t="str">
        <f t="shared" si="29"/>
        <v/>
      </c>
      <c r="CC43" s="18" t="str">
        <f t="shared" si="30"/>
        <v/>
      </c>
      <c r="CD43" s="18" t="str">
        <f t="shared" si="31"/>
        <v/>
      </c>
      <c r="CE43" s="18" t="str">
        <f>IF(AND($F43+$G43+$H43+$I43+$J43+$K43+$L43+$M43&gt;0,$U43="")," * No olvide digitar la variable Migrantes "&amp;$U$34&amp;""&amp;". Digite Cero si no tiene.",IF($U43&gt;$F43+$G43+$H43+$I43+$J43+$K43+$L43+$M43," * La variable Migrantes "&amp;$U$34&amp;""&amp;" no  puede ser mayor al Total.",""))</f>
        <v/>
      </c>
      <c r="CF43" s="18" t="str">
        <f t="shared" si="33"/>
        <v/>
      </c>
      <c r="CG43" s="18" t="str">
        <f t="shared" si="34"/>
        <v/>
      </c>
      <c r="CH43" s="18" t="str">
        <f t="shared" si="35"/>
        <v/>
      </c>
      <c r="CI43" s="18" t="str">
        <f t="shared" si="36"/>
        <v/>
      </c>
      <c r="CJ43" s="18" t="str">
        <f t="shared" si="37"/>
        <v/>
      </c>
      <c r="CK43" s="18" t="str">
        <f t="shared" si="38"/>
        <v/>
      </c>
      <c r="CO43" s="69">
        <f t="shared" si="25"/>
        <v>0</v>
      </c>
      <c r="CP43" s="69"/>
      <c r="CQ43" s="69">
        <f t="shared" si="25"/>
        <v>0</v>
      </c>
      <c r="CR43" s="69">
        <f t="shared" si="39"/>
        <v>0</v>
      </c>
      <c r="CS43" s="69">
        <f t="shared" si="40"/>
        <v>0</v>
      </c>
      <c r="CT43" s="69">
        <f t="shared" si="41"/>
        <v>0</v>
      </c>
      <c r="CU43" s="69">
        <f t="shared" si="42"/>
        <v>0</v>
      </c>
      <c r="CV43" s="69">
        <f t="shared" si="42"/>
        <v>0</v>
      </c>
      <c r="CW43" s="69">
        <f t="shared" si="42"/>
        <v>0</v>
      </c>
      <c r="CX43" s="69">
        <f t="shared" si="42"/>
        <v>0</v>
      </c>
      <c r="CY43" s="69">
        <f t="shared" si="25"/>
        <v>0</v>
      </c>
    </row>
    <row r="44" spans="1:103" x14ac:dyDescent="0.25">
      <c r="A44" s="3781"/>
      <c r="B44" s="86" t="s">
        <v>76</v>
      </c>
      <c r="C44" s="70">
        <f>SUM(D44:M44)</f>
        <v>0</v>
      </c>
      <c r="D44" s="30"/>
      <c r="E44" s="32"/>
      <c r="F44" s="32"/>
      <c r="G44" s="32"/>
      <c r="H44" s="32"/>
      <c r="I44" s="32"/>
      <c r="J44" s="32"/>
      <c r="K44" s="32"/>
      <c r="L44" s="32"/>
      <c r="M44" s="32"/>
      <c r="N44" s="71"/>
      <c r="O44" s="71"/>
      <c r="P44" s="72"/>
      <c r="Q44" s="35"/>
      <c r="R44" s="32"/>
      <c r="S44" s="37"/>
      <c r="T44" s="30"/>
      <c r="U44" s="37"/>
      <c r="V44" s="30"/>
      <c r="W44" s="37"/>
      <c r="X44" s="30"/>
      <c r="Y44" s="32"/>
      <c r="Z44" s="37"/>
      <c r="AA44" s="37"/>
      <c r="AB44" t="str">
        <f t="shared" si="27"/>
        <v/>
      </c>
      <c r="CA44" s="18" t="str">
        <f t="shared" si="28"/>
        <v/>
      </c>
      <c r="CB44" s="18" t="str">
        <f t="shared" si="29"/>
        <v/>
      </c>
      <c r="CC44" s="18" t="str">
        <f t="shared" si="30"/>
        <v/>
      </c>
      <c r="CD44" s="18" t="str">
        <f>IF(AND($D44+E44&gt;0,T44="")," * No olvide digitar la variable Migrantes "&amp;$T$34&amp;""&amp;". Digite Cero si no tiene.",IF(T44&gt;$D44+E44," * La variable Migrantes "&amp;$T$34&amp;""&amp;" no  puede ser mayor al Total.",""))</f>
        <v/>
      </c>
      <c r="CE44" s="18" t="str">
        <f t="shared" si="32"/>
        <v/>
      </c>
      <c r="CF44" s="18" t="str">
        <f t="shared" si="33"/>
        <v/>
      </c>
      <c r="CG44" s="18" t="str">
        <f t="shared" si="34"/>
        <v/>
      </c>
      <c r="CH44" s="18" t="str">
        <f t="shared" si="35"/>
        <v/>
      </c>
      <c r="CI44" s="18" t="str">
        <f t="shared" si="36"/>
        <v/>
      </c>
      <c r="CJ44" s="18" t="str">
        <f t="shared" si="37"/>
        <v/>
      </c>
      <c r="CK44" s="18" t="str">
        <f t="shared" si="38"/>
        <v/>
      </c>
      <c r="CO44" s="69">
        <f t="shared" si="25"/>
        <v>0</v>
      </c>
      <c r="CP44" s="69"/>
      <c r="CQ44" s="69">
        <f t="shared" si="25"/>
        <v>0</v>
      </c>
      <c r="CR44" s="69">
        <f t="shared" si="39"/>
        <v>0</v>
      </c>
      <c r="CS44" s="69">
        <f t="shared" si="40"/>
        <v>0</v>
      </c>
      <c r="CT44" s="69">
        <f t="shared" si="41"/>
        <v>0</v>
      </c>
      <c r="CU44" s="69">
        <f t="shared" si="42"/>
        <v>0</v>
      </c>
      <c r="CV44" s="69">
        <f t="shared" si="42"/>
        <v>0</v>
      </c>
      <c r="CW44" s="69">
        <f t="shared" si="42"/>
        <v>0</v>
      </c>
      <c r="CX44" s="69">
        <f t="shared" si="42"/>
        <v>0</v>
      </c>
      <c r="CY44" s="69">
        <f t="shared" si="25"/>
        <v>0</v>
      </c>
    </row>
    <row r="45" spans="1:103" x14ac:dyDescent="0.25">
      <c r="A45" s="3632" t="s">
        <v>77</v>
      </c>
      <c r="B45" s="1500" t="s">
        <v>78</v>
      </c>
      <c r="C45" s="1356">
        <f>SUM(D45:P45)</f>
        <v>0</v>
      </c>
      <c r="D45" s="1359"/>
      <c r="E45" s="699"/>
      <c r="F45" s="699"/>
      <c r="G45" s="699"/>
      <c r="H45" s="699"/>
      <c r="I45" s="699"/>
      <c r="J45" s="699"/>
      <c r="K45" s="699"/>
      <c r="L45" s="699"/>
      <c r="M45" s="699"/>
      <c r="N45" s="711"/>
      <c r="O45" s="711"/>
      <c r="P45" s="711"/>
      <c r="Q45" s="1362"/>
      <c r="R45" s="699"/>
      <c r="S45" s="1360"/>
      <c r="T45" s="1359"/>
      <c r="U45" s="1360"/>
      <c r="V45" s="1359"/>
      <c r="W45" s="1360"/>
      <c r="X45" s="1359"/>
      <c r="Y45" s="699"/>
      <c r="Z45" s="1360"/>
      <c r="AA45" s="1360"/>
      <c r="AB45" t="str">
        <f t="shared" si="27"/>
        <v/>
      </c>
      <c r="CA45" s="18" t="str">
        <f t="shared" si="28"/>
        <v/>
      </c>
      <c r="CB45" s="18" t="str">
        <f t="shared" si="29"/>
        <v/>
      </c>
      <c r="CC45" s="18" t="str">
        <f t="shared" si="30"/>
        <v/>
      </c>
      <c r="CD45" s="18" t="str">
        <f t="shared" si="31"/>
        <v/>
      </c>
      <c r="CE45" s="18" t="str">
        <f t="shared" si="32"/>
        <v/>
      </c>
      <c r="CF45" s="18" t="str">
        <f t="shared" si="33"/>
        <v/>
      </c>
      <c r="CG45" s="18" t="str">
        <f t="shared" si="34"/>
        <v/>
      </c>
      <c r="CH45" s="18" t="str">
        <f t="shared" si="35"/>
        <v/>
      </c>
      <c r="CI45" s="18" t="str">
        <f t="shared" si="36"/>
        <v/>
      </c>
      <c r="CJ45" s="18" t="str">
        <f t="shared" si="37"/>
        <v/>
      </c>
      <c r="CK45" s="18" t="str">
        <f t="shared" si="38"/>
        <v/>
      </c>
      <c r="CO45" s="69">
        <f t="shared" si="25"/>
        <v>0</v>
      </c>
      <c r="CP45" s="69"/>
      <c r="CQ45" s="69">
        <f t="shared" si="25"/>
        <v>0</v>
      </c>
      <c r="CR45" s="69">
        <f t="shared" si="39"/>
        <v>0</v>
      </c>
      <c r="CS45" s="69">
        <f t="shared" si="40"/>
        <v>0</v>
      </c>
      <c r="CT45" s="69">
        <f t="shared" si="41"/>
        <v>0</v>
      </c>
      <c r="CU45" s="69">
        <f t="shared" si="42"/>
        <v>0</v>
      </c>
      <c r="CV45" s="69">
        <f t="shared" si="42"/>
        <v>0</v>
      </c>
      <c r="CW45" s="69">
        <f t="shared" si="42"/>
        <v>0</v>
      </c>
      <c r="CX45" s="69">
        <f t="shared" si="42"/>
        <v>0</v>
      </c>
      <c r="CY45" s="69">
        <f t="shared" si="25"/>
        <v>0</v>
      </c>
    </row>
    <row r="46" spans="1:103" x14ac:dyDescent="0.25">
      <c r="A46" s="3782"/>
      <c r="B46" s="88" t="s">
        <v>79</v>
      </c>
      <c r="C46" s="70">
        <f>SUM(D46:P46)</f>
        <v>0</v>
      </c>
      <c r="D46" s="30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5"/>
      <c r="R46" s="32"/>
      <c r="S46" s="37"/>
      <c r="T46" s="30"/>
      <c r="U46" s="37"/>
      <c r="V46" s="30"/>
      <c r="W46" s="37"/>
      <c r="X46" s="30"/>
      <c r="Y46" s="32"/>
      <c r="Z46" s="37"/>
      <c r="AA46" s="37"/>
      <c r="AB46" t="str">
        <f t="shared" si="27"/>
        <v/>
      </c>
      <c r="CA46" s="18" t="str">
        <f t="shared" si="28"/>
        <v/>
      </c>
      <c r="CB46" s="18" t="str">
        <f t="shared" si="29"/>
        <v/>
      </c>
      <c r="CC46" s="18" t="str">
        <f t="shared" si="30"/>
        <v/>
      </c>
      <c r="CD46" s="18" t="str">
        <f t="shared" si="31"/>
        <v/>
      </c>
      <c r="CE46" s="18" t="str">
        <f t="shared" si="32"/>
        <v/>
      </c>
      <c r="CF46" s="18" t="str">
        <f t="shared" si="33"/>
        <v/>
      </c>
      <c r="CG46" s="18" t="str">
        <f t="shared" si="34"/>
        <v/>
      </c>
      <c r="CH46" s="18" t="str">
        <f t="shared" si="35"/>
        <v/>
      </c>
      <c r="CI46" s="18" t="str">
        <f t="shared" si="36"/>
        <v/>
      </c>
      <c r="CJ46" s="18" t="str">
        <f t="shared" si="37"/>
        <v/>
      </c>
      <c r="CK46" s="18" t="str">
        <f t="shared" si="38"/>
        <v/>
      </c>
      <c r="CO46" s="69">
        <f t="shared" si="25"/>
        <v>0</v>
      </c>
      <c r="CP46" s="69"/>
      <c r="CQ46" s="69">
        <f t="shared" si="25"/>
        <v>0</v>
      </c>
      <c r="CR46" s="69">
        <f t="shared" si="39"/>
        <v>0</v>
      </c>
      <c r="CS46" s="69">
        <f t="shared" si="40"/>
        <v>0</v>
      </c>
      <c r="CT46" s="69">
        <f t="shared" si="41"/>
        <v>0</v>
      </c>
      <c r="CU46" s="69">
        <f t="shared" si="42"/>
        <v>0</v>
      </c>
      <c r="CV46" s="69">
        <f t="shared" si="42"/>
        <v>0</v>
      </c>
      <c r="CW46" s="69">
        <f t="shared" si="42"/>
        <v>0</v>
      </c>
      <c r="CX46" s="69">
        <f t="shared" si="42"/>
        <v>0</v>
      </c>
      <c r="CY46" s="69">
        <f t="shared" si="25"/>
        <v>0</v>
      </c>
    </row>
    <row r="47" spans="1:103" x14ac:dyDescent="0.25">
      <c r="A47" s="3632" t="s">
        <v>80</v>
      </c>
      <c r="B47" s="1500" t="s">
        <v>78</v>
      </c>
      <c r="C47" s="1356">
        <f>SUM(D47:M47)</f>
        <v>0</v>
      </c>
      <c r="D47" s="1359"/>
      <c r="E47" s="699"/>
      <c r="F47" s="699"/>
      <c r="G47" s="699"/>
      <c r="H47" s="699"/>
      <c r="I47" s="699"/>
      <c r="J47" s="699"/>
      <c r="K47" s="699"/>
      <c r="L47" s="699"/>
      <c r="M47" s="699"/>
      <c r="N47" s="707"/>
      <c r="O47" s="707"/>
      <c r="P47" s="710"/>
      <c r="Q47" s="1362"/>
      <c r="R47" s="699"/>
      <c r="S47" s="1360"/>
      <c r="T47" s="1359"/>
      <c r="U47" s="1360"/>
      <c r="V47" s="1359"/>
      <c r="W47" s="1360"/>
      <c r="X47" s="1359"/>
      <c r="Y47" s="699"/>
      <c r="Z47" s="1360"/>
      <c r="AA47" s="1360"/>
      <c r="AB47" t="str">
        <f t="shared" si="27"/>
        <v/>
      </c>
      <c r="CA47" s="18" t="str">
        <f t="shared" si="28"/>
        <v/>
      </c>
      <c r="CB47" s="18" t="str">
        <f t="shared" si="29"/>
        <v/>
      </c>
      <c r="CC47" s="18" t="str">
        <f t="shared" si="30"/>
        <v/>
      </c>
      <c r="CD47" s="18" t="str">
        <f t="shared" si="31"/>
        <v/>
      </c>
      <c r="CE47" s="18" t="str">
        <f t="shared" si="32"/>
        <v/>
      </c>
      <c r="CF47" s="18" t="str">
        <f t="shared" si="33"/>
        <v/>
      </c>
      <c r="CG47" s="18" t="str">
        <f t="shared" si="34"/>
        <v/>
      </c>
      <c r="CH47" s="18" t="str">
        <f t="shared" si="35"/>
        <v/>
      </c>
      <c r="CI47" s="18" t="str">
        <f t="shared" si="36"/>
        <v/>
      </c>
      <c r="CJ47" s="18" t="str">
        <f t="shared" si="37"/>
        <v/>
      </c>
      <c r="CK47" s="18" t="str">
        <f t="shared" si="38"/>
        <v/>
      </c>
      <c r="CO47" s="69">
        <f t="shared" si="25"/>
        <v>0</v>
      </c>
      <c r="CP47" s="69"/>
      <c r="CQ47" s="69">
        <f t="shared" si="25"/>
        <v>0</v>
      </c>
      <c r="CR47" s="69">
        <f t="shared" si="39"/>
        <v>0</v>
      </c>
      <c r="CS47" s="69">
        <f t="shared" si="40"/>
        <v>0</v>
      </c>
      <c r="CT47" s="69">
        <f t="shared" si="41"/>
        <v>0</v>
      </c>
      <c r="CU47" s="69">
        <f t="shared" si="42"/>
        <v>0</v>
      </c>
      <c r="CV47" s="69">
        <f t="shared" si="42"/>
        <v>0</v>
      </c>
      <c r="CW47" s="69">
        <f t="shared" si="42"/>
        <v>0</v>
      </c>
      <c r="CX47" s="69">
        <f t="shared" si="42"/>
        <v>0</v>
      </c>
      <c r="CY47" s="69">
        <f t="shared" si="25"/>
        <v>0</v>
      </c>
    </row>
    <row r="48" spans="1:103" x14ac:dyDescent="0.25">
      <c r="A48" s="3782"/>
      <c r="B48" s="1503" t="s">
        <v>79</v>
      </c>
      <c r="C48" s="1504">
        <f>SUM(D48:M48)</f>
        <v>0</v>
      </c>
      <c r="D48" s="91"/>
      <c r="E48" s="92"/>
      <c r="F48" s="92"/>
      <c r="G48" s="92"/>
      <c r="H48" s="92"/>
      <c r="I48" s="92"/>
      <c r="J48" s="92"/>
      <c r="K48" s="92"/>
      <c r="L48" s="92"/>
      <c r="M48" s="92"/>
      <c r="N48" s="93"/>
      <c r="O48" s="93"/>
      <c r="P48" s="94"/>
      <c r="Q48" s="95"/>
      <c r="R48" s="92"/>
      <c r="S48" s="1246"/>
      <c r="T48" s="91"/>
      <c r="U48" s="1246"/>
      <c r="V48" s="91"/>
      <c r="W48" s="1246"/>
      <c r="X48" s="91"/>
      <c r="Y48" s="92"/>
      <c r="Z48" s="1246"/>
      <c r="AA48" s="1246"/>
      <c r="AB48" t="str">
        <f t="shared" si="27"/>
        <v/>
      </c>
      <c r="CA48" s="18" t="str">
        <f t="shared" si="28"/>
        <v/>
      </c>
      <c r="CB48" s="18" t="str">
        <f t="shared" si="29"/>
        <v/>
      </c>
      <c r="CC48" s="18" t="str">
        <f t="shared" si="30"/>
        <v/>
      </c>
      <c r="CD48" s="18" t="str">
        <f>IF(AND($D48+E48&gt;0,T48="")," * No olvide digitar la variable Migrantes "&amp;$T$34&amp;""&amp;". Digite Cero si no tiene.",IF(T48&gt;$D48+E48," * La variable Migrantes "&amp;$T$34&amp;""&amp;" no  puede ser mayor al Total.",""))</f>
        <v/>
      </c>
      <c r="CE48" s="18" t="str">
        <f t="shared" si="32"/>
        <v/>
      </c>
      <c r="CF48" s="18" t="str">
        <f t="shared" si="33"/>
        <v/>
      </c>
      <c r="CG48" s="18" t="str">
        <f t="shared" si="34"/>
        <v/>
      </c>
      <c r="CH48" s="18" t="str">
        <f t="shared" si="35"/>
        <v/>
      </c>
      <c r="CI48" s="18" t="str">
        <f t="shared" si="36"/>
        <v/>
      </c>
      <c r="CJ48" s="18" t="str">
        <f t="shared" si="37"/>
        <v/>
      </c>
      <c r="CK48" s="18" t="str">
        <f t="shared" si="38"/>
        <v/>
      </c>
      <c r="CO48" s="69">
        <f t="shared" si="25"/>
        <v>0</v>
      </c>
      <c r="CP48" s="69"/>
      <c r="CQ48" s="69">
        <f t="shared" si="25"/>
        <v>0</v>
      </c>
      <c r="CR48" s="69">
        <f>IF(AND($D48+$E48&gt;0,$T48=""),1,IF(T48&gt;$D48+$E48,1,0))</f>
        <v>0</v>
      </c>
      <c r="CS48" s="69">
        <f t="shared" si="40"/>
        <v>0</v>
      </c>
      <c r="CT48" s="69">
        <f t="shared" si="41"/>
        <v>0</v>
      </c>
      <c r="CU48" s="69">
        <f t="shared" si="42"/>
        <v>0</v>
      </c>
      <c r="CV48" s="69">
        <f t="shared" si="42"/>
        <v>0</v>
      </c>
      <c r="CW48" s="69">
        <f t="shared" si="42"/>
        <v>0</v>
      </c>
      <c r="CX48" s="69">
        <f t="shared" si="42"/>
        <v>0</v>
      </c>
      <c r="CY48" s="69">
        <f t="shared" si="25"/>
        <v>0</v>
      </c>
    </row>
    <row r="49" spans="1:103" x14ac:dyDescent="0.25">
      <c r="A49" s="3783" t="s">
        <v>81</v>
      </c>
      <c r="B49" s="3784"/>
      <c r="C49" s="1480">
        <f>SUM(D49:M49)</f>
        <v>0</v>
      </c>
      <c r="D49" s="1494"/>
      <c r="E49" s="1443"/>
      <c r="F49" s="1443"/>
      <c r="G49" s="1443"/>
      <c r="H49" s="1443"/>
      <c r="I49" s="1443"/>
      <c r="J49" s="1443"/>
      <c r="K49" s="1443"/>
      <c r="L49" s="1443"/>
      <c r="M49" s="1443"/>
      <c r="N49" s="1464"/>
      <c r="O49" s="1464"/>
      <c r="P49" s="1505"/>
      <c r="Q49" s="1384"/>
      <c r="R49" s="1443"/>
      <c r="S49" s="1385"/>
      <c r="T49" s="1494"/>
      <c r="U49" s="1385"/>
      <c r="V49" s="1494"/>
      <c r="W49" s="1385"/>
      <c r="X49" s="1494"/>
      <c r="Y49" s="1443"/>
      <c r="Z49" s="1385"/>
      <c r="AA49" s="1385"/>
      <c r="AB49" t="str">
        <f t="shared" si="27"/>
        <v/>
      </c>
      <c r="CA49" s="18" t="str">
        <f t="shared" si="28"/>
        <v/>
      </c>
      <c r="CB49" s="18" t="str">
        <f t="shared" si="29"/>
        <v/>
      </c>
      <c r="CC49" s="18" t="str">
        <f t="shared" si="30"/>
        <v/>
      </c>
      <c r="CD49" s="18" t="str">
        <f>IF(AND($D49+E49&gt;0,T49="")," * No olvide digitar la variable Migrantes "&amp;$T$34&amp;""&amp;". Digite Cero si no tiene.",IF(T49&gt;$D49+E49," * La variable Migrantes "&amp;$T$34&amp;""&amp;" no  puede ser mayor al Total.",""))</f>
        <v/>
      </c>
      <c r="CE49" s="18" t="str">
        <f t="shared" si="32"/>
        <v/>
      </c>
      <c r="CF49" s="18" t="str">
        <f t="shared" si="33"/>
        <v/>
      </c>
      <c r="CG49" s="18" t="str">
        <f t="shared" si="34"/>
        <v/>
      </c>
      <c r="CH49" s="18" t="str">
        <f t="shared" si="35"/>
        <v/>
      </c>
      <c r="CI49" s="18" t="str">
        <f t="shared" si="36"/>
        <v/>
      </c>
      <c r="CJ49" s="18" t="str">
        <f t="shared" si="37"/>
        <v/>
      </c>
      <c r="CK49" s="18" t="str">
        <f t="shared" si="38"/>
        <v/>
      </c>
      <c r="CO49" s="69">
        <f t="shared" si="25"/>
        <v>0</v>
      </c>
      <c r="CP49" s="69"/>
      <c r="CQ49" s="69">
        <f t="shared" si="25"/>
        <v>0</v>
      </c>
      <c r="CR49" s="69">
        <f>IF(AND($D49+$E49&gt;0,$T49=""),1,IF(T49&gt;$D49+$E49,1,0))</f>
        <v>0</v>
      </c>
      <c r="CS49" s="69">
        <f t="shared" si="40"/>
        <v>0</v>
      </c>
      <c r="CT49" s="69">
        <f t="shared" si="41"/>
        <v>0</v>
      </c>
      <c r="CU49" s="69">
        <f t="shared" si="42"/>
        <v>0</v>
      </c>
      <c r="CV49" s="69">
        <f t="shared" si="42"/>
        <v>0</v>
      </c>
      <c r="CW49" s="69">
        <f t="shared" si="42"/>
        <v>0</v>
      </c>
      <c r="CX49" s="69">
        <f t="shared" si="42"/>
        <v>0</v>
      </c>
      <c r="CY49" s="69">
        <f t="shared" si="25"/>
        <v>0</v>
      </c>
    </row>
    <row r="50" spans="1:103" x14ac:dyDescent="0.25">
      <c r="A50" s="3040" t="s">
        <v>82</v>
      </c>
      <c r="B50" s="3041"/>
      <c r="C50" s="101">
        <f t="shared" si="26"/>
        <v>0</v>
      </c>
      <c r="D50" s="45"/>
      <c r="E50" s="102"/>
      <c r="F50" s="102"/>
      <c r="G50" s="102"/>
      <c r="H50" s="102"/>
      <c r="I50" s="102"/>
      <c r="J50" s="102"/>
      <c r="K50" s="102"/>
      <c r="L50" s="102"/>
      <c r="M50" s="102"/>
      <c r="N50" s="103"/>
      <c r="O50" s="103"/>
      <c r="P50" s="104"/>
      <c r="Q50" s="105"/>
      <c r="R50" s="102"/>
      <c r="S50" s="48"/>
      <c r="T50" s="45"/>
      <c r="U50" s="48"/>
      <c r="V50" s="45"/>
      <c r="W50" s="48"/>
      <c r="X50" s="45"/>
      <c r="Y50" s="102"/>
      <c r="Z50" s="48"/>
      <c r="AA50" s="48"/>
      <c r="AB50" t="str">
        <f t="shared" si="27"/>
        <v/>
      </c>
      <c r="CA50" s="18" t="str">
        <f t="shared" si="28"/>
        <v/>
      </c>
      <c r="CB50" s="18" t="str">
        <f t="shared" si="29"/>
        <v/>
      </c>
      <c r="CC50" s="18" t="str">
        <f t="shared" si="30"/>
        <v/>
      </c>
      <c r="CD50" s="18" t="str">
        <f t="shared" si="31"/>
        <v/>
      </c>
      <c r="CE50" s="18" t="str">
        <f t="shared" si="32"/>
        <v/>
      </c>
      <c r="CF50" s="18" t="str">
        <f t="shared" si="33"/>
        <v/>
      </c>
      <c r="CG50" s="18" t="str">
        <f t="shared" si="34"/>
        <v/>
      </c>
      <c r="CH50" s="18" t="str">
        <f t="shared" si="35"/>
        <v/>
      </c>
      <c r="CI50" s="18" t="str">
        <f t="shared" si="36"/>
        <v/>
      </c>
      <c r="CJ50" s="18" t="str">
        <f t="shared" si="37"/>
        <v/>
      </c>
      <c r="CK50" s="18" t="str">
        <f t="shared" si="38"/>
        <v/>
      </c>
      <c r="CO50" s="69">
        <f t="shared" si="25"/>
        <v>0</v>
      </c>
      <c r="CP50" s="69"/>
      <c r="CQ50" s="69">
        <f t="shared" si="25"/>
        <v>0</v>
      </c>
      <c r="CR50" s="69">
        <f t="shared" si="39"/>
        <v>0</v>
      </c>
      <c r="CS50" s="69">
        <f t="shared" si="40"/>
        <v>0</v>
      </c>
      <c r="CT50" s="69">
        <f t="shared" si="41"/>
        <v>0</v>
      </c>
      <c r="CU50" s="69">
        <f t="shared" si="42"/>
        <v>0</v>
      </c>
      <c r="CV50" s="69">
        <f t="shared" si="42"/>
        <v>0</v>
      </c>
      <c r="CW50" s="69">
        <f t="shared" si="42"/>
        <v>0</v>
      </c>
      <c r="CX50" s="69">
        <f t="shared" si="42"/>
        <v>0</v>
      </c>
      <c r="CY50" s="69">
        <f t="shared" si="25"/>
        <v>0</v>
      </c>
    </row>
    <row r="51" spans="1:103" x14ac:dyDescent="0.25">
      <c r="A51" s="3779" t="s">
        <v>83</v>
      </c>
      <c r="B51" s="3780"/>
      <c r="C51" s="1504">
        <f t="shared" si="26"/>
        <v>0</v>
      </c>
      <c r="D51" s="91"/>
      <c r="E51" s="92"/>
      <c r="F51" s="92"/>
      <c r="G51" s="92"/>
      <c r="H51" s="92"/>
      <c r="I51" s="92"/>
      <c r="J51" s="92"/>
      <c r="K51" s="92"/>
      <c r="L51" s="92"/>
      <c r="M51" s="92"/>
      <c r="N51" s="93"/>
      <c r="O51" s="93"/>
      <c r="P51" s="94"/>
      <c r="Q51" s="95"/>
      <c r="R51" s="92"/>
      <c r="S51" s="1246"/>
      <c r="T51" s="91"/>
      <c r="U51" s="1246"/>
      <c r="V51" s="91"/>
      <c r="W51" s="1246"/>
      <c r="X51" s="91"/>
      <c r="Y51" s="92"/>
      <c r="Z51" s="1246"/>
      <c r="AA51" s="1246"/>
      <c r="AB51" t="str">
        <f t="shared" si="27"/>
        <v/>
      </c>
      <c r="CA51" s="18" t="str">
        <f t="shared" si="28"/>
        <v/>
      </c>
      <c r="CB51" s="18" t="str">
        <f t="shared" si="29"/>
        <v/>
      </c>
      <c r="CC51" s="18" t="str">
        <f t="shared" si="30"/>
        <v/>
      </c>
      <c r="CD51" s="18" t="str">
        <f t="shared" si="31"/>
        <v/>
      </c>
      <c r="CE51" s="18" t="str">
        <f t="shared" si="32"/>
        <v/>
      </c>
      <c r="CF51" s="18" t="str">
        <f t="shared" si="33"/>
        <v/>
      </c>
      <c r="CG51" s="18" t="str">
        <f t="shared" si="34"/>
        <v/>
      </c>
      <c r="CH51" s="18" t="str">
        <f t="shared" si="35"/>
        <v/>
      </c>
      <c r="CI51" s="18" t="str">
        <f t="shared" si="36"/>
        <v/>
      </c>
      <c r="CJ51" s="18" t="str">
        <f t="shared" si="37"/>
        <v/>
      </c>
      <c r="CK51" s="18" t="str">
        <f t="shared" si="38"/>
        <v/>
      </c>
      <c r="CO51" s="69">
        <f t="shared" si="25"/>
        <v>0</v>
      </c>
      <c r="CP51" s="69"/>
      <c r="CQ51" s="69">
        <f t="shared" si="25"/>
        <v>0</v>
      </c>
      <c r="CR51" s="69">
        <f t="shared" si="39"/>
        <v>0</v>
      </c>
      <c r="CS51" s="69">
        <f t="shared" si="40"/>
        <v>0</v>
      </c>
      <c r="CT51" s="69">
        <f t="shared" si="41"/>
        <v>0</v>
      </c>
      <c r="CU51" s="69">
        <f t="shared" si="42"/>
        <v>0</v>
      </c>
      <c r="CV51" s="69">
        <f t="shared" si="42"/>
        <v>0</v>
      </c>
      <c r="CW51" s="69">
        <f t="shared" si="42"/>
        <v>0</v>
      </c>
      <c r="CX51" s="69">
        <f t="shared" si="42"/>
        <v>0</v>
      </c>
      <c r="CY51" s="69">
        <f t="shared" si="25"/>
        <v>0</v>
      </c>
    </row>
    <row r="52" spans="1:103" x14ac:dyDescent="0.25">
      <c r="A52" s="38" t="s">
        <v>84</v>
      </c>
      <c r="CB52" s="40"/>
      <c r="CC52" s="40"/>
      <c r="CD52" s="40"/>
      <c r="CE52" s="40"/>
      <c r="CF52" s="40"/>
      <c r="CO52" s="106"/>
    </row>
    <row r="53" spans="1:103" ht="15" customHeight="1" x14ac:dyDescent="0.25">
      <c r="A53" s="3609" t="s">
        <v>53</v>
      </c>
      <c r="B53" s="2987"/>
      <c r="C53" s="3610" t="s">
        <v>4</v>
      </c>
      <c r="D53" s="3769" t="s">
        <v>5</v>
      </c>
      <c r="E53" s="3735"/>
      <c r="F53" s="3735"/>
      <c r="G53" s="3735"/>
      <c r="H53" s="3735"/>
      <c r="I53" s="3735"/>
      <c r="J53" s="3735"/>
      <c r="K53" s="3735"/>
      <c r="L53" s="3735"/>
      <c r="M53" s="3735"/>
      <c r="N53" s="3735"/>
      <c r="O53" s="3735"/>
      <c r="P53" s="3736"/>
      <c r="Q53" s="3703" t="s">
        <v>54</v>
      </c>
      <c r="R53" s="2987" t="s">
        <v>12</v>
      </c>
      <c r="S53" s="3766" t="s">
        <v>13</v>
      </c>
      <c r="T53" s="3706"/>
      <c r="U53" s="3766" t="s">
        <v>58</v>
      </c>
      <c r="V53" s="3705"/>
      <c r="W53" s="3706"/>
      <c r="X53" s="2987" t="s">
        <v>59</v>
      </c>
      <c r="CA53" s="40"/>
      <c r="CB53" s="40"/>
      <c r="CC53" s="40"/>
      <c r="CD53" s="40"/>
      <c r="CE53" s="40"/>
      <c r="CQ53" s="106"/>
    </row>
    <row r="54" spans="1:103" ht="21" x14ac:dyDescent="0.25">
      <c r="A54" s="3273"/>
      <c r="B54" s="2994"/>
      <c r="C54" s="3768"/>
      <c r="D54" s="1476" t="s">
        <v>60</v>
      </c>
      <c r="E54" s="1380" t="s">
        <v>16</v>
      </c>
      <c r="F54" s="1380" t="s">
        <v>17</v>
      </c>
      <c r="G54" s="1380" t="s">
        <v>18</v>
      </c>
      <c r="H54" s="1380" t="s">
        <v>19</v>
      </c>
      <c r="I54" s="1380" t="s">
        <v>20</v>
      </c>
      <c r="J54" s="1380" t="s">
        <v>21</v>
      </c>
      <c r="K54" s="1380" t="s">
        <v>22</v>
      </c>
      <c r="L54" s="1380" t="s">
        <v>23</v>
      </c>
      <c r="M54" s="1380" t="s">
        <v>61</v>
      </c>
      <c r="N54" s="1412" t="s">
        <v>62</v>
      </c>
      <c r="O54" s="1380" t="s">
        <v>63</v>
      </c>
      <c r="P54" s="1374" t="s">
        <v>64</v>
      </c>
      <c r="Q54" s="3001"/>
      <c r="R54" s="3573"/>
      <c r="S54" s="1476" t="s">
        <v>27</v>
      </c>
      <c r="T54" s="1249" t="s">
        <v>28</v>
      </c>
      <c r="U54" s="1497" t="s">
        <v>25</v>
      </c>
      <c r="V54" s="1498" t="s">
        <v>65</v>
      </c>
      <c r="W54" s="107" t="s">
        <v>26</v>
      </c>
      <c r="X54" s="3573"/>
      <c r="CA54" s="40"/>
      <c r="CB54" s="40"/>
      <c r="CC54" s="40"/>
      <c r="CD54" s="40"/>
      <c r="CE54" s="40"/>
      <c r="CQ54" s="106"/>
    </row>
    <row r="55" spans="1:103" x14ac:dyDescent="0.25">
      <c r="A55" s="3632" t="s">
        <v>85</v>
      </c>
      <c r="B55" s="1506" t="s">
        <v>78</v>
      </c>
      <c r="C55" s="1356">
        <f>SUM(D55:P55)</f>
        <v>0</v>
      </c>
      <c r="D55" s="1359"/>
      <c r="E55" s="699"/>
      <c r="F55" s="699"/>
      <c r="G55" s="699"/>
      <c r="H55" s="699"/>
      <c r="I55" s="699"/>
      <c r="J55" s="699"/>
      <c r="K55" s="699"/>
      <c r="L55" s="699"/>
      <c r="M55" s="699"/>
      <c r="N55" s="1409"/>
      <c r="O55" s="699"/>
      <c r="P55" s="701"/>
      <c r="Q55" s="1362"/>
      <c r="R55" s="1360"/>
      <c r="S55" s="1359"/>
      <c r="T55" s="1360"/>
      <c r="U55" s="1359"/>
      <c r="V55" s="699"/>
      <c r="W55" s="1360"/>
      <c r="X55" s="1360"/>
      <c r="Y55" t="str">
        <f>CA55&amp;CB55&amp;CC55&amp;CD55&amp;CE55&amp;CF55&amp;CG55&amp;CH55</f>
        <v/>
      </c>
      <c r="CA55" s="18" t="str">
        <f>IF(AND($C55&gt;0,Q55="")," * No olvide digitar la variable "&amp;Q$53&amp;""&amp;". Digite Cero si no tiene.",IF(Q55&gt;$C55," * La variable "&amp;Q$53&amp;""&amp;" no  puede ser mayor al Total.",""))</f>
        <v/>
      </c>
      <c r="CB55" s="18" t="str">
        <f>IF(AND($C55&gt;0,R55="")," * No olvide digitar la variable "&amp;R$53&amp;""&amp;". Digite Cero si no tiene.",IF(R55&gt;$C55," * La variable "&amp;R$53&amp;""&amp;" no  puede ser mayor al Total.",""))</f>
        <v/>
      </c>
      <c r="CC55" s="18" t="str">
        <f>IF(AND($D55+$E55&gt;0,$S55="")," * No olvide digitar la variable Migrantes "&amp;S$54&amp;""&amp;". Digite Cero si no tiene.",IF($S55&gt;$D55+$E55," * La variable Migrantes "&amp;S$54&amp;""&amp;" no  puede ser mayor al Total.",""))</f>
        <v/>
      </c>
      <c r="CD55" s="18" t="str">
        <f>IF(AND($F55+$G55+$H55+$I55+$J55+$K55+$L55+$M55+$N55+$O55+$P55&gt;0,$T55="")," * No olvide digitar la variable Migrantes "&amp;T$54&amp;""&amp;". Digite Cero si no tiene.",IF(T55&gt;$F55+$G55+$H55+$I55+$J55+$K55+$L55+$M55+$N55+$O55+$P55," * La variable Migrantes "&amp;T$54&amp;""&amp;" no  puede ser mayor al Total.",""))</f>
        <v/>
      </c>
      <c r="CE55" s="18" t="str">
        <f>IF(AND($C55&gt;0,U55="")," * No olvide digitar la variable "&amp;U$54&amp;""&amp;". Digite Cero si no tiene.",IF(U55&gt;$C55," * La variable "&amp;U$54&amp;""&amp;" no  puede ser mayor al Total.",""))</f>
        <v/>
      </c>
      <c r="CF55" s="18" t="str">
        <f>IF(AND($C55&gt;0,V55="")," * No olvide digitar la variable "&amp;V$54&amp;""&amp;". Digite Cero si no tiene.",IF(V55&gt;$C55," * La variable "&amp;V$54&amp;""&amp;" no  puede ser mayor al Total.",""))</f>
        <v/>
      </c>
      <c r="CG55" s="18" t="str">
        <f>IF(AND($C55&gt;0,W55="")," * No olvide digitar la variable "&amp;W$54&amp;""&amp;". Digite Cero si no tiene.",IF(W55&gt;$C55," * La variable "&amp;W$54&amp;""&amp;" no  puede ser mayor al Total.",""))</f>
        <v/>
      </c>
      <c r="CH55" s="18" t="str">
        <f>IF(AND($C55&gt;0,X55="")," * No olvide digitar la variable "&amp;X$53&amp;""&amp;". Digite Cero si no tiene.",IF(X55&gt;$C55," * La variable "&amp;X$53&amp;""&amp;" no  puede ser mayor al Total.",""))</f>
        <v/>
      </c>
      <c r="CI55" s="40"/>
      <c r="CO55" s="109">
        <f t="shared" ref="CO55:CP59" si="43">IF(AND($C55&gt;0,Q55=""),1,IF(Q55&gt;$C55,1,0))</f>
        <v>0</v>
      </c>
      <c r="CP55" s="109">
        <f t="shared" si="43"/>
        <v>0</v>
      </c>
      <c r="CQ55" s="109">
        <f>IF(AND($D55+$E55&gt;0,S55=""),1,IF(S55&gt;$D55+$E55,1,0))</f>
        <v>0</v>
      </c>
      <c r="CR55" s="109">
        <f>IF(AND($F55+$G55+$H55+$I55+$J55+$K55+$L55+$M55+$N55+$O55+$P55&gt;0,$T55=""),1,IF($T55&gt;$F55+$G55+$H55+$I55+$J55+$K55+$L55+$M55+$N55+$O55+$P55,1,0))</f>
        <v>0</v>
      </c>
      <c r="CS55" s="109">
        <f>IF(AND($C55&gt;0,U55=""),1,IF(U55&gt;$C55,1,0))</f>
        <v>0</v>
      </c>
      <c r="CT55" s="109">
        <f>IF(AND($C55&gt;0,V55=""),1,IF(V55&gt;$C55,1,0))</f>
        <v>0</v>
      </c>
      <c r="CU55" s="109">
        <f>IF(AND($C55&gt;0,W55=""),1,IF(W55&gt;$C55,1,0))</f>
        <v>0</v>
      </c>
      <c r="CV55" s="109">
        <f>IF(AND($C55&gt;0,X55=""),1,IF(X55&gt;$C55,1,0))</f>
        <v>0</v>
      </c>
      <c r="CW55" s="110"/>
    </row>
    <row r="56" spans="1:103" x14ac:dyDescent="0.25">
      <c r="A56" s="3782"/>
      <c r="B56" s="111" t="s">
        <v>79</v>
      </c>
      <c r="C56" s="1504">
        <f>SUM(D56:P56)</f>
        <v>0</v>
      </c>
      <c r="D56" s="91"/>
      <c r="E56" s="92"/>
      <c r="F56" s="92"/>
      <c r="G56" s="92"/>
      <c r="H56" s="92"/>
      <c r="I56" s="92"/>
      <c r="J56" s="92"/>
      <c r="K56" s="92"/>
      <c r="L56" s="92"/>
      <c r="M56" s="92"/>
      <c r="N56" s="1245"/>
      <c r="O56" s="92"/>
      <c r="P56" s="113"/>
      <c r="Q56" s="95"/>
      <c r="R56" s="1246"/>
      <c r="S56" s="91"/>
      <c r="T56" s="1246"/>
      <c r="U56" s="91"/>
      <c r="V56" s="92"/>
      <c r="W56" s="1246"/>
      <c r="X56" s="1246"/>
      <c r="Y56" t="str">
        <f t="shared" ref="Y56:Y59" si="44">CA56&amp;CB56&amp;CC56&amp;CD56&amp;CE56&amp;CF56&amp;CG56&amp;CH56</f>
        <v/>
      </c>
      <c r="CA56" s="18" t="str">
        <f t="shared" ref="CA56:CB59" si="45">IF(AND($C56&gt;0,Q56="")," * No olvide digitar la variable "&amp;Q$53&amp;""&amp;". Digite Cero si no tiene.",IF(Q56&gt;$C56," * La variable "&amp;Q$53&amp;""&amp;" no  puede ser mayor al Total.",""))</f>
        <v/>
      </c>
      <c r="CB56" s="18" t="str">
        <f t="shared" si="45"/>
        <v/>
      </c>
      <c r="CC56" s="18" t="str">
        <f t="shared" ref="CC56:CC59" si="46">IF(AND($D56+$E56&gt;0,$S56="")," * No olvide digitar la variable Migrantes "&amp;S$54&amp;""&amp;". Digite Cero si no tiene.",IF($S56&gt;$D56+$E56," * La variable Migrantes "&amp;S$54&amp;""&amp;" no  puede ser mayor al Total.",""))</f>
        <v/>
      </c>
      <c r="CD56" s="18" t="str">
        <f t="shared" ref="CD56:CD59" si="47">IF(AND($F56+$G56+$H56+$I56+$J56+$K56+$L56+$M56+$N56+$O56+$P56&gt;0,$T56="")," * No olvide digitar la variable Migrantes "&amp;T$54&amp;""&amp;". Digite Cero si no tiene.",IF(T56&gt;$F56+$G56+$H56+$I56+$J56+$K56+$L56+$M56+$N56+$O56+$P56," * La variable Migrantes "&amp;T$54&amp;""&amp;" no  puede ser mayor al Total.",""))</f>
        <v/>
      </c>
      <c r="CE56" s="18" t="str">
        <f t="shared" ref="CE56:CG59" si="48">IF(AND($C56&gt;0,U56="")," * No olvide digitar la variable "&amp;U$54&amp;""&amp;". Digite Cero si no tiene.",IF(U56&gt;$C56," * La variable "&amp;U$54&amp;""&amp;" no  puede ser mayor al Total.",""))</f>
        <v/>
      </c>
      <c r="CF56" s="18" t="str">
        <f t="shared" si="48"/>
        <v/>
      </c>
      <c r="CG56" s="18" t="str">
        <f t="shared" si="48"/>
        <v/>
      </c>
      <c r="CH56" s="18" t="str">
        <f t="shared" ref="CH56:CH59" si="49">IF(AND($C56&gt;0,X56="")," * No olvide digitar la variable "&amp;X$53&amp;""&amp;". Digite Cero si no tiene.",IF(X56&gt;$C56," * La variable "&amp;X$53&amp;""&amp;" no  puede ser mayor al Total.",""))</f>
        <v/>
      </c>
      <c r="CO56" s="109">
        <f t="shared" si="43"/>
        <v>0</v>
      </c>
      <c r="CP56" s="109">
        <f t="shared" si="43"/>
        <v>0</v>
      </c>
      <c r="CQ56" s="109">
        <f t="shared" ref="CQ56:CQ59" si="50">IF(AND($D56+$E56&gt;0,S56=""),1,IF(S56&gt;$D56+$E56,1,0))</f>
        <v>0</v>
      </c>
      <c r="CR56" s="109">
        <f t="shared" ref="CR56:CR59" si="51">IF(AND($F56+$G56+$H56+$I56+$J56+$K56+$L56+$M56+$N56+$O56+$P56&gt;0,$T56=""),1,IF($T56&gt;$F56+$G56+$H56+$I56+$J56+$K56+$L56+$M56+$N56+$O56+$P56,1,0))</f>
        <v>0</v>
      </c>
      <c r="CS56" s="109">
        <f t="shared" ref="CS56:CV59" si="52">IF(AND($C56&gt;0,U56=""),1,IF(U56&gt;$C56,1,0))</f>
        <v>0</v>
      </c>
      <c r="CT56" s="109">
        <f t="shared" si="52"/>
        <v>0</v>
      </c>
      <c r="CU56" s="109">
        <f t="shared" si="52"/>
        <v>0</v>
      </c>
      <c r="CV56" s="109">
        <f t="shared" si="52"/>
        <v>0</v>
      </c>
    </row>
    <row r="57" spans="1:103" x14ac:dyDescent="0.25">
      <c r="A57" s="3632" t="s">
        <v>86</v>
      </c>
      <c r="B57" s="1506" t="s">
        <v>78</v>
      </c>
      <c r="C57" s="1356">
        <f>SUM(D57:P57)</f>
        <v>0</v>
      </c>
      <c r="D57" s="1359"/>
      <c r="E57" s="699"/>
      <c r="F57" s="699"/>
      <c r="G57" s="699"/>
      <c r="H57" s="699"/>
      <c r="I57" s="699"/>
      <c r="J57" s="699"/>
      <c r="K57" s="699"/>
      <c r="L57" s="699"/>
      <c r="M57" s="699"/>
      <c r="N57" s="1409"/>
      <c r="O57" s="699"/>
      <c r="P57" s="701"/>
      <c r="Q57" s="1362"/>
      <c r="R57" s="1360"/>
      <c r="S57" s="1359"/>
      <c r="T57" s="1360"/>
      <c r="U57" s="1359"/>
      <c r="V57" s="699"/>
      <c r="W57" s="1360"/>
      <c r="X57" s="1360"/>
      <c r="Y57" t="str">
        <f t="shared" si="44"/>
        <v/>
      </c>
      <c r="CA57" s="18" t="str">
        <f t="shared" si="45"/>
        <v/>
      </c>
      <c r="CB57" s="18" t="str">
        <f t="shared" si="45"/>
        <v/>
      </c>
      <c r="CC57" s="18" t="str">
        <f t="shared" si="46"/>
        <v/>
      </c>
      <c r="CD57" s="18" t="str">
        <f t="shared" si="47"/>
        <v/>
      </c>
      <c r="CE57" s="18" t="str">
        <f t="shared" si="48"/>
        <v/>
      </c>
      <c r="CF57" s="18" t="str">
        <f t="shared" si="48"/>
        <v/>
      </c>
      <c r="CG57" s="18" t="str">
        <f t="shared" si="48"/>
        <v/>
      </c>
      <c r="CH57" s="18" t="str">
        <f t="shared" si="49"/>
        <v/>
      </c>
      <c r="CO57" s="109">
        <f t="shared" si="43"/>
        <v>0</v>
      </c>
      <c r="CP57" s="109">
        <f t="shared" si="43"/>
        <v>0</v>
      </c>
      <c r="CQ57" s="109">
        <f t="shared" si="50"/>
        <v>0</v>
      </c>
      <c r="CR57" s="109">
        <f t="shared" si="51"/>
        <v>0</v>
      </c>
      <c r="CS57" s="109">
        <f t="shared" si="52"/>
        <v>0</v>
      </c>
      <c r="CT57" s="109">
        <f t="shared" si="52"/>
        <v>0</v>
      </c>
      <c r="CU57" s="109">
        <f t="shared" si="52"/>
        <v>0</v>
      </c>
      <c r="CV57" s="109">
        <f t="shared" si="52"/>
        <v>0</v>
      </c>
    </row>
    <row r="58" spans="1:103" x14ac:dyDescent="0.25">
      <c r="A58" s="3782"/>
      <c r="B58" s="1507" t="s">
        <v>79</v>
      </c>
      <c r="C58" s="1504">
        <f>SUM(D58:P58)</f>
        <v>0</v>
      </c>
      <c r="D58" s="91"/>
      <c r="E58" s="92"/>
      <c r="F58" s="92"/>
      <c r="G58" s="92"/>
      <c r="H58" s="92"/>
      <c r="I58" s="92"/>
      <c r="J58" s="92"/>
      <c r="K58" s="92"/>
      <c r="L58" s="92"/>
      <c r="M58" s="92"/>
      <c r="N58" s="1245"/>
      <c r="O58" s="92"/>
      <c r="P58" s="113"/>
      <c r="Q58" s="95"/>
      <c r="R58" s="1246"/>
      <c r="S58" s="91"/>
      <c r="T58" s="1246"/>
      <c r="U58" s="91"/>
      <c r="V58" s="92"/>
      <c r="W58" s="1246"/>
      <c r="X58" s="1246"/>
      <c r="Y58" t="str">
        <f t="shared" si="44"/>
        <v/>
      </c>
      <c r="CA58" s="18" t="str">
        <f t="shared" si="45"/>
        <v/>
      </c>
      <c r="CB58" s="18" t="str">
        <f t="shared" si="45"/>
        <v/>
      </c>
      <c r="CC58" s="18" t="str">
        <f t="shared" si="46"/>
        <v/>
      </c>
      <c r="CD58" s="18" t="str">
        <f t="shared" si="47"/>
        <v/>
      </c>
      <c r="CE58" s="18" t="str">
        <f t="shared" si="48"/>
        <v/>
      </c>
      <c r="CF58" s="18" t="str">
        <f t="shared" si="48"/>
        <v/>
      </c>
      <c r="CG58" s="18" t="str">
        <f t="shared" si="48"/>
        <v/>
      </c>
      <c r="CH58" s="18" t="str">
        <f t="shared" si="49"/>
        <v/>
      </c>
      <c r="CO58" s="109">
        <f t="shared" si="43"/>
        <v>0</v>
      </c>
      <c r="CP58" s="109">
        <f t="shared" si="43"/>
        <v>0</v>
      </c>
      <c r="CQ58" s="109">
        <f t="shared" si="50"/>
        <v>0</v>
      </c>
      <c r="CR58" s="109">
        <f t="shared" si="51"/>
        <v>0</v>
      </c>
      <c r="CS58" s="109">
        <f t="shared" si="52"/>
        <v>0</v>
      </c>
      <c r="CT58" s="109">
        <f t="shared" si="52"/>
        <v>0</v>
      </c>
      <c r="CU58" s="109">
        <f t="shared" si="52"/>
        <v>0</v>
      </c>
      <c r="CV58" s="109">
        <f t="shared" si="52"/>
        <v>0</v>
      </c>
    </row>
    <row r="59" spans="1:103" x14ac:dyDescent="0.25">
      <c r="A59" s="3787" t="s">
        <v>87</v>
      </c>
      <c r="B59" s="3788"/>
      <c r="C59" s="1504">
        <f>SUM(D59:P59)</f>
        <v>0</v>
      </c>
      <c r="D59" s="91"/>
      <c r="E59" s="92"/>
      <c r="F59" s="92"/>
      <c r="G59" s="92"/>
      <c r="H59" s="92"/>
      <c r="I59" s="92"/>
      <c r="J59" s="92"/>
      <c r="K59" s="92"/>
      <c r="L59" s="92"/>
      <c r="M59" s="92"/>
      <c r="N59" s="1245"/>
      <c r="O59" s="92"/>
      <c r="P59" s="113"/>
      <c r="Q59" s="95"/>
      <c r="R59" s="1246"/>
      <c r="S59" s="91"/>
      <c r="T59" s="1246"/>
      <c r="U59" s="91"/>
      <c r="V59" s="92"/>
      <c r="W59" s="1246"/>
      <c r="X59" s="1246"/>
      <c r="Y59" t="str">
        <f t="shared" si="44"/>
        <v/>
      </c>
      <c r="CA59" s="18" t="str">
        <f t="shared" si="45"/>
        <v/>
      </c>
      <c r="CB59" s="18" t="str">
        <f t="shared" si="45"/>
        <v/>
      </c>
      <c r="CC59" s="18" t="str">
        <f t="shared" si="46"/>
        <v/>
      </c>
      <c r="CD59" s="18" t="str">
        <f t="shared" si="47"/>
        <v/>
      </c>
      <c r="CE59" s="18" t="str">
        <f t="shared" si="48"/>
        <v/>
      </c>
      <c r="CF59" s="18" t="str">
        <f t="shared" si="48"/>
        <v/>
      </c>
      <c r="CG59" s="18" t="str">
        <f t="shared" si="48"/>
        <v/>
      </c>
      <c r="CH59" s="18" t="str">
        <f t="shared" si="49"/>
        <v/>
      </c>
      <c r="CO59" s="109">
        <f t="shared" si="43"/>
        <v>0</v>
      </c>
      <c r="CP59" s="109">
        <f t="shared" si="43"/>
        <v>0</v>
      </c>
      <c r="CQ59" s="109">
        <f t="shared" si="50"/>
        <v>0</v>
      </c>
      <c r="CR59" s="109">
        <f t="shared" si="51"/>
        <v>0</v>
      </c>
      <c r="CS59" s="109">
        <f t="shared" si="52"/>
        <v>0</v>
      </c>
      <c r="CT59" s="109">
        <f t="shared" si="52"/>
        <v>0</v>
      </c>
      <c r="CU59" s="109">
        <f t="shared" si="52"/>
        <v>0</v>
      </c>
      <c r="CV59" s="109">
        <f t="shared" si="52"/>
        <v>0</v>
      </c>
    </row>
    <row r="60" spans="1:103" s="56" customFormat="1" ht="12" x14ac:dyDescent="0.2">
      <c r="A60" s="38" t="s">
        <v>88</v>
      </c>
      <c r="B60" s="1496"/>
      <c r="C60" s="709"/>
      <c r="D60" s="55"/>
      <c r="E60" s="55"/>
      <c r="F60" s="38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</row>
    <row r="61" spans="1:103" ht="15" customHeight="1" x14ac:dyDescent="0.25">
      <c r="A61" s="3609" t="s">
        <v>53</v>
      </c>
      <c r="B61" s="2987"/>
      <c r="C61" s="3610" t="s">
        <v>4</v>
      </c>
      <c r="D61" s="3769" t="s">
        <v>5</v>
      </c>
      <c r="E61" s="3735"/>
      <c r="F61" s="3735"/>
      <c r="G61" s="3735"/>
      <c r="H61" s="3735"/>
      <c r="I61" s="3735"/>
      <c r="J61" s="3735"/>
      <c r="K61" s="3735"/>
      <c r="L61" s="3735"/>
      <c r="M61" s="3735"/>
      <c r="N61" s="3735"/>
      <c r="O61" s="3735"/>
      <c r="P61" s="3736"/>
      <c r="Q61" s="3703" t="s">
        <v>12</v>
      </c>
      <c r="R61" s="2987" t="s">
        <v>13</v>
      </c>
    </row>
    <row r="62" spans="1:103" ht="21" x14ac:dyDescent="0.25">
      <c r="A62" s="3583"/>
      <c r="B62" s="3573"/>
      <c r="C62" s="3768"/>
      <c r="D62" s="1476" t="s">
        <v>60</v>
      </c>
      <c r="E62" s="1380" t="s">
        <v>16</v>
      </c>
      <c r="F62" s="1380" t="s">
        <v>17</v>
      </c>
      <c r="G62" s="1380" t="s">
        <v>18</v>
      </c>
      <c r="H62" s="1380" t="s">
        <v>19</v>
      </c>
      <c r="I62" s="1380" t="s">
        <v>20</v>
      </c>
      <c r="J62" s="1380" t="s">
        <v>21</v>
      </c>
      <c r="K62" s="1380" t="s">
        <v>22</v>
      </c>
      <c r="L62" s="1380" t="s">
        <v>23</v>
      </c>
      <c r="M62" s="1380" t="s">
        <v>61</v>
      </c>
      <c r="N62" s="1412" t="s">
        <v>62</v>
      </c>
      <c r="O62" s="1380" t="s">
        <v>63</v>
      </c>
      <c r="P62" s="1374" t="s">
        <v>64</v>
      </c>
      <c r="Q62" s="3001"/>
      <c r="R62" s="3573"/>
    </row>
    <row r="63" spans="1:103" x14ac:dyDescent="0.25">
      <c r="A63" s="3785" t="s">
        <v>66</v>
      </c>
      <c r="B63" s="3786"/>
      <c r="C63" s="1480">
        <f>SUM(D63:P63)</f>
        <v>0</v>
      </c>
      <c r="D63" s="1499">
        <f>SUM(D64:D76)</f>
        <v>0</v>
      </c>
      <c r="E63" s="1401">
        <f t="shared" ref="E63:M63" si="53">SUM(E64:E76)</f>
        <v>0</v>
      </c>
      <c r="F63" s="1401">
        <f>SUM(F64:F76)</f>
        <v>0</v>
      </c>
      <c r="G63" s="1401">
        <f t="shared" si="53"/>
        <v>0</v>
      </c>
      <c r="H63" s="1401">
        <f t="shared" si="53"/>
        <v>0</v>
      </c>
      <c r="I63" s="1401">
        <f t="shared" si="53"/>
        <v>0</v>
      </c>
      <c r="J63" s="1401">
        <f t="shared" si="53"/>
        <v>0</v>
      </c>
      <c r="K63" s="1401">
        <f t="shared" si="53"/>
        <v>0</v>
      </c>
      <c r="L63" s="1401">
        <f t="shared" si="53"/>
        <v>0</v>
      </c>
      <c r="M63" s="1401">
        <f t="shared" si="53"/>
        <v>0</v>
      </c>
      <c r="N63" s="1401">
        <f>SUM(N79:N83)</f>
        <v>0</v>
      </c>
      <c r="O63" s="1401">
        <f t="shared" ref="O63:P63" si="54">SUM(O79:O83)</f>
        <v>0</v>
      </c>
      <c r="P63" s="1482">
        <f t="shared" si="54"/>
        <v>0</v>
      </c>
      <c r="Q63" s="1486">
        <f>SUM(Q64:Q76)</f>
        <v>0</v>
      </c>
      <c r="R63" s="1402">
        <f>SUM(R64:R76)</f>
        <v>0</v>
      </c>
    </row>
    <row r="64" spans="1:103" x14ac:dyDescent="0.25">
      <c r="A64" s="3777" t="s">
        <v>67</v>
      </c>
      <c r="B64" s="3778"/>
      <c r="C64" s="1356">
        <f>SUM(D64:M64)</f>
        <v>0</v>
      </c>
      <c r="D64" s="1359"/>
      <c r="E64" s="699"/>
      <c r="F64" s="699"/>
      <c r="G64" s="699"/>
      <c r="H64" s="699"/>
      <c r="I64" s="699"/>
      <c r="J64" s="699"/>
      <c r="K64" s="699"/>
      <c r="L64" s="699"/>
      <c r="M64" s="699"/>
      <c r="N64" s="1424"/>
      <c r="O64" s="707"/>
      <c r="P64" s="710"/>
      <c r="Q64" s="1362"/>
      <c r="R64" s="1360"/>
      <c r="S64" t="str">
        <f t="shared" ref="S64:S83" si="55">CA64&amp;CB64</f>
        <v/>
      </c>
      <c r="CA64" s="18" t="str">
        <f>IF(AND($C64&gt;0,Q64="")," * No olvide digitar la variable "&amp;$Q$61&amp;""&amp;". Digite Cero si no tiene.",IF(Q64&gt;$C64," * La variable  "&amp;$Q$61&amp;""&amp;" No puede ser mayor al Total.",""))</f>
        <v/>
      </c>
      <c r="CB64" s="18" t="str">
        <f>IF(AND($C64&gt;0,R64="")," * No olvide digitar la variable  "&amp;$R$61&amp;""&amp;". Digite Cero si no tiene.",IF(R64&gt;$C64,"  * La variable  "&amp;$R$61&amp;""&amp;" No puede ser mayor al Total.",""))</f>
        <v/>
      </c>
      <c r="CO64" s="69">
        <f>IF(AND($C64&gt;0,Q64=""),1,IF(Q64&gt;$C64,1,0))</f>
        <v>0</v>
      </c>
      <c r="CP64" s="69">
        <f t="shared" ref="CP64:CP83" si="56">IF(AND(C64&gt;0,R64=""),1,IF(R64&gt;C64,1,0))</f>
        <v>0</v>
      </c>
    </row>
    <row r="65" spans="1:94" x14ac:dyDescent="0.25">
      <c r="A65" s="3033" t="s">
        <v>68</v>
      </c>
      <c r="B65" s="3034"/>
      <c r="C65" s="70">
        <f>SUM(D65:M65)</f>
        <v>0</v>
      </c>
      <c r="D65" s="30"/>
      <c r="E65" s="32"/>
      <c r="F65" s="32"/>
      <c r="G65" s="32"/>
      <c r="H65" s="32"/>
      <c r="I65" s="32"/>
      <c r="J65" s="32"/>
      <c r="K65" s="32"/>
      <c r="L65" s="32"/>
      <c r="M65" s="32"/>
      <c r="N65" s="117"/>
      <c r="O65" s="71"/>
      <c r="P65" s="72"/>
      <c r="Q65" s="105"/>
      <c r="R65" s="48"/>
      <c r="S65" t="str">
        <f t="shared" si="55"/>
        <v/>
      </c>
      <c r="CA65" s="18" t="str">
        <f t="shared" ref="CA65:CA83" si="57">IF(AND($C65&gt;0,Q65="")," * No olvide digitar la variable "&amp;$Q$61&amp;""&amp;". Digite Cero si no tiene.",IF(Q65&gt;$C65," * La variable  "&amp;$Q$61&amp;""&amp;" No puede ser mayor al Total.",""))</f>
        <v/>
      </c>
      <c r="CB65" s="18" t="str">
        <f t="shared" ref="CB65:CB83" si="58">IF(AND($C65&gt;0,R65="")," * No olvide digitar la variable  "&amp;$R$61&amp;""&amp;". Digite Cero si no tiene.",IF(R65&gt;$C65,"  * La variable  "&amp;$R$61&amp;""&amp;" No puede ser mayor al Total.",""))</f>
        <v/>
      </c>
      <c r="CO65" s="69">
        <f t="shared" ref="CO65:CO83" si="59">IF(AND(C65&gt;0,Q65=""),1,IF(Q65&gt;C65,1,0))</f>
        <v>0</v>
      </c>
      <c r="CP65" s="69">
        <f t="shared" si="56"/>
        <v>0</v>
      </c>
    </row>
    <row r="66" spans="1:94" x14ac:dyDescent="0.25">
      <c r="A66" s="3632" t="s">
        <v>69</v>
      </c>
      <c r="B66" s="1500" t="s">
        <v>70</v>
      </c>
      <c r="C66" s="1356">
        <f t="shared" ref="C66:C78" si="60">SUM(D66:M66)</f>
        <v>0</v>
      </c>
      <c r="D66" s="1359"/>
      <c r="E66" s="699"/>
      <c r="F66" s="699"/>
      <c r="G66" s="699"/>
      <c r="H66" s="699"/>
      <c r="I66" s="699"/>
      <c r="J66" s="699"/>
      <c r="K66" s="699"/>
      <c r="L66" s="699"/>
      <c r="M66" s="699"/>
      <c r="N66" s="1424"/>
      <c r="O66" s="707"/>
      <c r="P66" s="710"/>
      <c r="Q66" s="1362"/>
      <c r="R66" s="1360"/>
      <c r="S66" t="str">
        <f t="shared" si="55"/>
        <v/>
      </c>
      <c r="CA66" s="18" t="str">
        <f t="shared" si="57"/>
        <v/>
      </c>
      <c r="CB66" s="18" t="str">
        <f t="shared" si="58"/>
        <v/>
      </c>
      <c r="CO66" s="69">
        <f t="shared" si="59"/>
        <v>0</v>
      </c>
      <c r="CP66" s="69">
        <f t="shared" si="56"/>
        <v>0</v>
      </c>
    </row>
    <row r="67" spans="1:94" x14ac:dyDescent="0.25">
      <c r="A67" s="3791"/>
      <c r="B67" s="74" t="s">
        <v>71</v>
      </c>
      <c r="C67" s="75">
        <f t="shared" si="60"/>
        <v>0</v>
      </c>
      <c r="D67" s="22"/>
      <c r="E67" s="24"/>
      <c r="F67" s="24"/>
      <c r="G67" s="24"/>
      <c r="H67" s="24"/>
      <c r="I67" s="24"/>
      <c r="J67" s="24"/>
      <c r="K67" s="24"/>
      <c r="L67" s="24"/>
      <c r="M67" s="24"/>
      <c r="N67" s="118"/>
      <c r="O67" s="76"/>
      <c r="P67" s="77"/>
      <c r="Q67" s="27"/>
      <c r="R67" s="28"/>
      <c r="S67" t="str">
        <f t="shared" si="55"/>
        <v/>
      </c>
      <c r="CA67" s="18" t="str">
        <f t="shared" si="57"/>
        <v/>
      </c>
      <c r="CB67" s="18" t="str">
        <f t="shared" si="58"/>
        <v/>
      </c>
      <c r="CO67" s="69">
        <f t="shared" si="59"/>
        <v>0</v>
      </c>
      <c r="CP67" s="69">
        <f t="shared" si="56"/>
        <v>0</v>
      </c>
    </row>
    <row r="68" spans="1:94" x14ac:dyDescent="0.25">
      <c r="A68" s="3791"/>
      <c r="B68" s="74" t="s">
        <v>72</v>
      </c>
      <c r="C68" s="75">
        <f t="shared" si="60"/>
        <v>0</v>
      </c>
      <c r="D68" s="22"/>
      <c r="E68" s="24"/>
      <c r="F68" s="24"/>
      <c r="G68" s="24"/>
      <c r="H68" s="24"/>
      <c r="I68" s="24"/>
      <c r="J68" s="24"/>
      <c r="K68" s="24"/>
      <c r="L68" s="24"/>
      <c r="M68" s="24"/>
      <c r="N68" s="118"/>
      <c r="O68" s="76"/>
      <c r="P68" s="77"/>
      <c r="Q68" s="27"/>
      <c r="R68" s="28"/>
      <c r="S68" t="str">
        <f t="shared" si="55"/>
        <v/>
      </c>
      <c r="CA68" s="18" t="str">
        <f t="shared" si="57"/>
        <v/>
      </c>
      <c r="CB68" s="18" t="str">
        <f t="shared" si="58"/>
        <v/>
      </c>
      <c r="CO68" s="69">
        <f t="shared" si="59"/>
        <v>0</v>
      </c>
      <c r="CP68" s="69">
        <f t="shared" si="56"/>
        <v>0</v>
      </c>
    </row>
    <row r="69" spans="1:94" x14ac:dyDescent="0.25">
      <c r="A69" s="3791"/>
      <c r="B69" s="74" t="s">
        <v>73</v>
      </c>
      <c r="C69" s="75">
        <f t="shared" si="60"/>
        <v>0</v>
      </c>
      <c r="D69" s="22"/>
      <c r="E69" s="24"/>
      <c r="F69" s="24"/>
      <c r="G69" s="24"/>
      <c r="H69" s="24"/>
      <c r="I69" s="24"/>
      <c r="J69" s="24"/>
      <c r="K69" s="24"/>
      <c r="L69" s="24"/>
      <c r="M69" s="24"/>
      <c r="N69" s="118"/>
      <c r="O69" s="76"/>
      <c r="P69" s="77"/>
      <c r="Q69" s="27"/>
      <c r="R69" s="28"/>
      <c r="S69" t="str">
        <f t="shared" si="55"/>
        <v/>
      </c>
      <c r="CA69" s="18" t="str">
        <f t="shared" si="57"/>
        <v/>
      </c>
      <c r="CB69" s="18" t="str">
        <f t="shared" si="58"/>
        <v/>
      </c>
      <c r="CO69" s="69">
        <f t="shared" si="59"/>
        <v>0</v>
      </c>
      <c r="CP69" s="69">
        <f t="shared" si="56"/>
        <v>0</v>
      </c>
    </row>
    <row r="70" spans="1:94" x14ac:dyDescent="0.25">
      <c r="A70" s="3791"/>
      <c r="B70" s="74" t="s">
        <v>74</v>
      </c>
      <c r="C70" s="75">
        <f t="shared" si="60"/>
        <v>0</v>
      </c>
      <c r="D70" s="22"/>
      <c r="E70" s="24"/>
      <c r="F70" s="24"/>
      <c r="G70" s="24"/>
      <c r="H70" s="24"/>
      <c r="I70" s="24"/>
      <c r="J70" s="24"/>
      <c r="K70" s="24"/>
      <c r="L70" s="24"/>
      <c r="M70" s="24"/>
      <c r="N70" s="118"/>
      <c r="O70" s="76"/>
      <c r="P70" s="77"/>
      <c r="Q70" s="27"/>
      <c r="R70" s="28"/>
      <c r="S70" t="str">
        <f t="shared" si="55"/>
        <v/>
      </c>
      <c r="CA70" s="18" t="str">
        <f t="shared" si="57"/>
        <v/>
      </c>
      <c r="CB70" s="18" t="str">
        <f t="shared" si="58"/>
        <v/>
      </c>
      <c r="CO70" s="69">
        <f t="shared" si="59"/>
        <v>0</v>
      </c>
      <c r="CP70" s="69">
        <f t="shared" si="56"/>
        <v>0</v>
      </c>
    </row>
    <row r="71" spans="1:94" x14ac:dyDescent="0.25">
      <c r="A71" s="3791"/>
      <c r="B71" s="78" t="s">
        <v>75</v>
      </c>
      <c r="C71" s="1501">
        <f t="shared" si="60"/>
        <v>0</v>
      </c>
      <c r="D71" s="1502"/>
      <c r="E71" s="81"/>
      <c r="F71" s="81"/>
      <c r="G71" s="81"/>
      <c r="H71" s="81"/>
      <c r="I71" s="81"/>
      <c r="J71" s="81"/>
      <c r="K71" s="81"/>
      <c r="L71" s="81"/>
      <c r="M71" s="81"/>
      <c r="N71" s="119"/>
      <c r="O71" s="82"/>
      <c r="P71" s="83"/>
      <c r="Q71" s="84"/>
      <c r="R71" s="85"/>
      <c r="S71" t="str">
        <f t="shared" si="55"/>
        <v/>
      </c>
      <c r="CA71" s="18" t="str">
        <f t="shared" si="57"/>
        <v/>
      </c>
      <c r="CB71" s="18" t="str">
        <f t="shared" si="58"/>
        <v/>
      </c>
      <c r="CO71" s="69">
        <f t="shared" si="59"/>
        <v>0</v>
      </c>
      <c r="CP71" s="69">
        <f t="shared" si="56"/>
        <v>0</v>
      </c>
    </row>
    <row r="72" spans="1:94" x14ac:dyDescent="0.25">
      <c r="A72" s="3782"/>
      <c r="B72" s="86" t="s">
        <v>76</v>
      </c>
      <c r="C72" s="70">
        <f>SUM(D72:M72)</f>
        <v>0</v>
      </c>
      <c r="D72" s="30"/>
      <c r="E72" s="32"/>
      <c r="F72" s="32"/>
      <c r="G72" s="32"/>
      <c r="H72" s="32"/>
      <c r="I72" s="32"/>
      <c r="J72" s="32"/>
      <c r="K72" s="32"/>
      <c r="L72" s="32"/>
      <c r="M72" s="32"/>
      <c r="N72" s="117"/>
      <c r="O72" s="71"/>
      <c r="P72" s="72"/>
      <c r="Q72" s="35"/>
      <c r="R72" s="37"/>
      <c r="S72" t="str">
        <f t="shared" si="55"/>
        <v/>
      </c>
      <c r="CA72" s="18" t="str">
        <f t="shared" si="57"/>
        <v/>
      </c>
      <c r="CB72" s="18" t="str">
        <f t="shared" si="58"/>
        <v/>
      </c>
      <c r="CO72" s="69">
        <f t="shared" si="59"/>
        <v>0</v>
      </c>
      <c r="CP72" s="69">
        <f t="shared" si="56"/>
        <v>0</v>
      </c>
    </row>
    <row r="73" spans="1:94" x14ac:dyDescent="0.25">
      <c r="A73" s="3632" t="s">
        <v>77</v>
      </c>
      <c r="B73" s="1500" t="s">
        <v>78</v>
      </c>
      <c r="C73" s="1356">
        <f>SUM(D73:P73)</f>
        <v>0</v>
      </c>
      <c r="D73" s="1359"/>
      <c r="E73" s="699"/>
      <c r="F73" s="699"/>
      <c r="G73" s="699"/>
      <c r="H73" s="699"/>
      <c r="I73" s="699"/>
      <c r="J73" s="699"/>
      <c r="K73" s="699"/>
      <c r="L73" s="699"/>
      <c r="M73" s="699"/>
      <c r="N73" s="711"/>
      <c r="O73" s="711"/>
      <c r="P73" s="711"/>
      <c r="Q73" s="1362"/>
      <c r="R73" s="1360"/>
      <c r="S73" t="str">
        <f t="shared" si="55"/>
        <v/>
      </c>
      <c r="CA73" s="18" t="str">
        <f t="shared" si="57"/>
        <v/>
      </c>
      <c r="CB73" s="18" t="str">
        <f t="shared" si="58"/>
        <v/>
      </c>
      <c r="CO73" s="69">
        <f t="shared" si="59"/>
        <v>0</v>
      </c>
      <c r="CP73" s="69">
        <f t="shared" si="56"/>
        <v>0</v>
      </c>
    </row>
    <row r="74" spans="1:94" x14ac:dyDescent="0.25">
      <c r="A74" s="3782"/>
      <c r="B74" s="88" t="s">
        <v>79</v>
      </c>
      <c r="C74" s="70">
        <f>SUM(D74:P74)</f>
        <v>0</v>
      </c>
      <c r="D74" s="30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5"/>
      <c r="R74" s="37"/>
      <c r="S74" t="str">
        <f t="shared" si="55"/>
        <v/>
      </c>
      <c r="CA74" s="18" t="str">
        <f t="shared" si="57"/>
        <v/>
      </c>
      <c r="CB74" s="18" t="str">
        <f t="shared" si="58"/>
        <v/>
      </c>
      <c r="CO74" s="69">
        <f t="shared" si="59"/>
        <v>0</v>
      </c>
      <c r="CP74" s="69">
        <f t="shared" si="56"/>
        <v>0</v>
      </c>
    </row>
    <row r="75" spans="1:94" x14ac:dyDescent="0.25">
      <c r="A75" s="3632" t="s">
        <v>80</v>
      </c>
      <c r="B75" s="1500" t="s">
        <v>78</v>
      </c>
      <c r="C75" s="1356">
        <f>SUM(D75:M75)</f>
        <v>0</v>
      </c>
      <c r="D75" s="699"/>
      <c r="E75" s="699"/>
      <c r="F75" s="699"/>
      <c r="G75" s="699"/>
      <c r="H75" s="699"/>
      <c r="I75" s="699"/>
      <c r="J75" s="699"/>
      <c r="K75" s="699"/>
      <c r="L75" s="699"/>
      <c r="M75" s="699"/>
      <c r="N75" s="1424"/>
      <c r="O75" s="707"/>
      <c r="P75" s="710"/>
      <c r="Q75" s="1362"/>
      <c r="R75" s="1360"/>
      <c r="S75" t="str">
        <f t="shared" si="55"/>
        <v/>
      </c>
      <c r="CA75" s="18" t="str">
        <f t="shared" si="57"/>
        <v/>
      </c>
      <c r="CB75" s="18" t="str">
        <f t="shared" si="58"/>
        <v/>
      </c>
      <c r="CO75" s="69">
        <f t="shared" si="59"/>
        <v>0</v>
      </c>
      <c r="CP75" s="69">
        <f t="shared" si="56"/>
        <v>0</v>
      </c>
    </row>
    <row r="76" spans="1:94" ht="15.75" thickBot="1" x14ac:dyDescent="0.3">
      <c r="A76" s="3052"/>
      <c r="B76" s="120" t="s">
        <v>79</v>
      </c>
      <c r="C76" s="121">
        <f t="shared" si="60"/>
        <v>0</v>
      </c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3"/>
      <c r="O76" s="124"/>
      <c r="P76" s="125"/>
      <c r="Q76" s="126"/>
      <c r="R76" s="127"/>
      <c r="S76" t="str">
        <f t="shared" si="55"/>
        <v/>
      </c>
      <c r="CA76" s="18" t="str">
        <f t="shared" si="57"/>
        <v/>
      </c>
      <c r="CB76" s="18" t="str">
        <f t="shared" si="58"/>
        <v/>
      </c>
      <c r="CO76" s="69">
        <f t="shared" si="59"/>
        <v>0</v>
      </c>
      <c r="CP76" s="69">
        <f t="shared" si="56"/>
        <v>0</v>
      </c>
    </row>
    <row r="77" spans="1:94" ht="15.75" thickTop="1" x14ac:dyDescent="0.25">
      <c r="A77" s="3053" t="s">
        <v>82</v>
      </c>
      <c r="B77" s="3054"/>
      <c r="C77" s="101">
        <f t="shared" si="60"/>
        <v>0</v>
      </c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28"/>
      <c r="O77" s="103"/>
      <c r="P77" s="104"/>
      <c r="Q77" s="105"/>
      <c r="R77" s="48"/>
      <c r="S77" t="str">
        <f t="shared" si="55"/>
        <v/>
      </c>
      <c r="CA77" s="18" t="str">
        <f t="shared" si="57"/>
        <v/>
      </c>
      <c r="CB77" s="18" t="str">
        <f t="shared" si="58"/>
        <v/>
      </c>
      <c r="CO77" s="69">
        <f t="shared" si="59"/>
        <v>0</v>
      </c>
      <c r="CP77" s="69">
        <f t="shared" si="56"/>
        <v>0</v>
      </c>
    </row>
    <row r="78" spans="1:94" x14ac:dyDescent="0.25">
      <c r="A78" s="3047" t="s">
        <v>83</v>
      </c>
      <c r="B78" s="3048"/>
      <c r="C78" s="1504">
        <f t="shared" si="60"/>
        <v>0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1508"/>
      <c r="O78" s="93"/>
      <c r="P78" s="94"/>
      <c r="Q78" s="35"/>
      <c r="R78" s="37"/>
      <c r="S78" t="str">
        <f t="shared" si="55"/>
        <v/>
      </c>
      <c r="CA78" s="18" t="str">
        <f t="shared" si="57"/>
        <v/>
      </c>
      <c r="CB78" s="18" t="str">
        <f t="shared" si="58"/>
        <v/>
      </c>
      <c r="CO78" s="69">
        <f t="shared" si="59"/>
        <v>0</v>
      </c>
      <c r="CP78" s="69">
        <f t="shared" si="56"/>
        <v>0</v>
      </c>
    </row>
    <row r="79" spans="1:94" x14ac:dyDescent="0.25">
      <c r="A79" s="3632" t="s">
        <v>85</v>
      </c>
      <c r="B79" s="1506" t="s">
        <v>78</v>
      </c>
      <c r="C79" s="1356">
        <f>SUM(D79:P79)</f>
        <v>0</v>
      </c>
      <c r="D79" s="1359"/>
      <c r="E79" s="699"/>
      <c r="F79" s="699"/>
      <c r="G79" s="699"/>
      <c r="H79" s="699"/>
      <c r="I79" s="699"/>
      <c r="J79" s="699"/>
      <c r="K79" s="699"/>
      <c r="L79" s="699"/>
      <c r="M79" s="699"/>
      <c r="N79" s="1409"/>
      <c r="O79" s="699"/>
      <c r="P79" s="701"/>
      <c r="Q79" s="1362"/>
      <c r="R79" s="1360"/>
      <c r="S79" t="str">
        <f t="shared" si="55"/>
        <v/>
      </c>
      <c r="CA79" s="18" t="str">
        <f t="shared" si="57"/>
        <v/>
      </c>
      <c r="CB79" s="18" t="str">
        <f t="shared" si="58"/>
        <v/>
      </c>
      <c r="CO79" s="69">
        <f t="shared" si="59"/>
        <v>0</v>
      </c>
      <c r="CP79" s="69">
        <f t="shared" si="56"/>
        <v>0</v>
      </c>
    </row>
    <row r="80" spans="1:94" x14ac:dyDescent="0.25">
      <c r="A80" s="3782"/>
      <c r="B80" s="111" t="s">
        <v>79</v>
      </c>
      <c r="C80" s="1504">
        <f>SUM(D80:P80)</f>
        <v>0</v>
      </c>
      <c r="D80" s="91"/>
      <c r="E80" s="92"/>
      <c r="F80" s="92"/>
      <c r="G80" s="92"/>
      <c r="H80" s="92"/>
      <c r="I80" s="92"/>
      <c r="J80" s="92"/>
      <c r="K80" s="92"/>
      <c r="L80" s="92"/>
      <c r="M80" s="92"/>
      <c r="N80" s="1245"/>
      <c r="O80" s="92"/>
      <c r="P80" s="113"/>
      <c r="Q80" s="95"/>
      <c r="R80" s="1246"/>
      <c r="S80" t="str">
        <f t="shared" si="55"/>
        <v/>
      </c>
      <c r="CA80" s="18" t="str">
        <f t="shared" si="57"/>
        <v/>
      </c>
      <c r="CB80" s="18" t="str">
        <f t="shared" si="58"/>
        <v/>
      </c>
      <c r="CO80" s="69">
        <f t="shared" si="59"/>
        <v>0</v>
      </c>
      <c r="CP80" s="69">
        <f t="shared" si="56"/>
        <v>0</v>
      </c>
    </row>
    <row r="81" spans="1:95" x14ac:dyDescent="0.25">
      <c r="A81" s="3632" t="s">
        <v>86</v>
      </c>
      <c r="B81" s="1506" t="s">
        <v>78</v>
      </c>
      <c r="C81" s="1356">
        <f>SUM(D81:P81)</f>
        <v>0</v>
      </c>
      <c r="D81" s="699"/>
      <c r="E81" s="699"/>
      <c r="F81" s="699"/>
      <c r="G81" s="699"/>
      <c r="H81" s="699"/>
      <c r="I81" s="699"/>
      <c r="J81" s="699"/>
      <c r="K81" s="699"/>
      <c r="L81" s="699"/>
      <c r="M81" s="699"/>
      <c r="N81" s="1409"/>
      <c r="O81" s="699"/>
      <c r="P81" s="701"/>
      <c r="Q81" s="105"/>
      <c r="R81" s="48"/>
      <c r="S81" t="str">
        <f t="shared" si="55"/>
        <v/>
      </c>
      <c r="CA81" s="18" t="str">
        <f t="shared" si="57"/>
        <v/>
      </c>
      <c r="CB81" s="18" t="str">
        <f t="shared" si="58"/>
        <v/>
      </c>
      <c r="CO81" s="69">
        <f t="shared" si="59"/>
        <v>0</v>
      </c>
      <c r="CP81" s="69">
        <f t="shared" si="56"/>
        <v>0</v>
      </c>
    </row>
    <row r="82" spans="1:95" x14ac:dyDescent="0.25">
      <c r="A82" s="3782"/>
      <c r="B82" s="1507" t="s">
        <v>79</v>
      </c>
      <c r="C82" s="1504">
        <f>SUM(D82:P82)</f>
        <v>0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1245"/>
      <c r="O82" s="92"/>
      <c r="P82" s="113"/>
      <c r="Q82" s="95"/>
      <c r="R82" s="1246"/>
      <c r="S82" t="str">
        <f>CA82&amp;CB82</f>
        <v/>
      </c>
      <c r="CA82" s="18" t="str">
        <f t="shared" si="57"/>
        <v/>
      </c>
      <c r="CB82" s="18" t="str">
        <f t="shared" si="58"/>
        <v/>
      </c>
      <c r="CO82" s="69">
        <f t="shared" si="59"/>
        <v>0</v>
      </c>
      <c r="CP82" s="69">
        <f t="shared" si="56"/>
        <v>0</v>
      </c>
    </row>
    <row r="83" spans="1:95" x14ac:dyDescent="0.25">
      <c r="A83" s="3789" t="s">
        <v>87</v>
      </c>
      <c r="B83" s="3790"/>
      <c r="C83" s="1504">
        <f>SUM(D83:P83)</f>
        <v>0</v>
      </c>
      <c r="D83" s="91"/>
      <c r="E83" s="92"/>
      <c r="F83" s="92"/>
      <c r="G83" s="92"/>
      <c r="H83" s="92"/>
      <c r="I83" s="92"/>
      <c r="J83" s="92"/>
      <c r="K83" s="92"/>
      <c r="L83" s="92"/>
      <c r="M83" s="92"/>
      <c r="N83" s="1245"/>
      <c r="O83" s="92"/>
      <c r="P83" s="113"/>
      <c r="Q83" s="95"/>
      <c r="R83" s="1246"/>
      <c r="S83" t="str">
        <f t="shared" si="55"/>
        <v/>
      </c>
      <c r="CA83" s="18" t="str">
        <f t="shared" si="57"/>
        <v/>
      </c>
      <c r="CB83" s="18" t="str">
        <f t="shared" si="58"/>
        <v/>
      </c>
      <c r="CO83" s="69">
        <f t="shared" si="59"/>
        <v>0</v>
      </c>
      <c r="CP83" s="69">
        <f t="shared" si="56"/>
        <v>0</v>
      </c>
    </row>
    <row r="84" spans="1:95" x14ac:dyDescent="0.25">
      <c r="A84" s="38" t="s">
        <v>89</v>
      </c>
      <c r="B84" s="55"/>
      <c r="C84" s="130"/>
    </row>
    <row r="85" spans="1:95" ht="33" x14ac:dyDescent="0.25">
      <c r="A85" s="1509" t="s">
        <v>90</v>
      </c>
      <c r="B85" s="1510" t="s">
        <v>91</v>
      </c>
      <c r="C85" s="1511" t="s">
        <v>25</v>
      </c>
      <c r="D85" s="134" t="s">
        <v>11</v>
      </c>
    </row>
    <row r="86" spans="1:95" x14ac:dyDescent="0.25">
      <c r="A86" s="1512" t="s">
        <v>92</v>
      </c>
      <c r="B86" s="1513"/>
      <c r="C86" s="1514"/>
      <c r="D86" s="1515"/>
      <c r="E86" t="str">
        <f>CA86&amp;CB86</f>
        <v/>
      </c>
      <c r="CA86" s="18" t="str">
        <f>IF(AND($B86&gt;0,C86="")," * No olvide digitar la variable "&amp;$C$85&amp;""&amp;". Digite Cero si no tiene.",IF(C86&gt;$B86," * La variable  "&amp;$C$85&amp;""&amp;" No puede ser mayor al Total.",""))</f>
        <v/>
      </c>
      <c r="CB86" s="18" t="str">
        <f>IF(AND($B86&gt;0,D86="")," * No olvide digitar la variable "&amp;$D$85&amp;""&amp;". Digite Cero si no tiene.",IF(D86&gt;$B86," * La variable  "&amp;$D$85&amp;""&amp;" No puede ser mayor al Total.",""))</f>
        <v/>
      </c>
      <c r="CO86" s="69">
        <f>IF(AND(B86&gt;0,C86=""),1,IF(C86&gt;B86,1,0))</f>
        <v>0</v>
      </c>
      <c r="CP86" s="69">
        <f>IF(AND(B86&gt;0,D86=""),1,IF(D86&gt;B86,1,0))</f>
        <v>0</v>
      </c>
    </row>
    <row r="87" spans="1:95" x14ac:dyDescent="0.25">
      <c r="A87" s="657" t="s">
        <v>93</v>
      </c>
      <c r="B87" s="55"/>
      <c r="C87" s="140"/>
      <c r="D87" s="140"/>
      <c r="E87" s="1516"/>
    </row>
    <row r="88" spans="1:95" x14ac:dyDescent="0.25">
      <c r="A88" s="3609" t="s">
        <v>94</v>
      </c>
      <c r="B88" s="2987"/>
      <c r="C88" s="1476" t="s">
        <v>91</v>
      </c>
      <c r="D88" s="1414" t="s">
        <v>95</v>
      </c>
      <c r="E88" s="1434" t="s">
        <v>96</v>
      </c>
    </row>
    <row r="89" spans="1:95" x14ac:dyDescent="0.25">
      <c r="A89" s="3785" t="s">
        <v>97</v>
      </c>
      <c r="B89" s="3786"/>
      <c r="C89" s="1499">
        <f>SUM(D89:E89)</f>
        <v>0</v>
      </c>
      <c r="D89" s="1416"/>
      <c r="E89" s="1385"/>
      <c r="CA89" s="18" t="str">
        <f>IF(AND($C89&gt;0,D89="")," * No olvide digitar la variable "&amp;$D$88&amp;""&amp;". Digite Cero si no tiene.",IF(D89&gt;$C89," * La variable  "&amp;$D$88&amp;""&amp;" No puede ser mayor al Total.",""))</f>
        <v/>
      </c>
      <c r="CB89" s="18" t="str">
        <f>IF(AND($C89&gt;0,E89="")," * No olvide digitar la variable "&amp;$E$88&amp;""&amp;". Digite Cero si no tiene.",IF(E89&gt;$C89," * La variable  "&amp;$E$88&amp;""&amp;" No puede ser mayor al Total.",""))</f>
        <v/>
      </c>
      <c r="CO89" s="69">
        <f>IF(AND(C89&gt;0,D89=""),1,IF(D89&gt;C89,1,0))</f>
        <v>0</v>
      </c>
      <c r="CP89" s="69">
        <f>IF(AND(C89&gt;0,E89=""),1,IF(E89&gt;C89,1,0))</f>
        <v>0</v>
      </c>
    </row>
    <row r="90" spans="1:95" s="56" customFormat="1" x14ac:dyDescent="0.25">
      <c r="A90" s="143" t="s">
        <v>98</v>
      </c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4"/>
      <c r="AI90" s="144"/>
      <c r="AJ90" s="144"/>
      <c r="AK90" s="144"/>
      <c r="AL90" s="144"/>
      <c r="AM90" s="144"/>
      <c r="AN90" s="144"/>
      <c r="AO90" s="144"/>
      <c r="AP90" s="144"/>
      <c r="AQ90" s="144"/>
      <c r="AR90" s="144"/>
      <c r="AS90" s="144"/>
      <c r="AT90" s="144"/>
      <c r="AU90" s="144"/>
      <c r="AV90" s="144"/>
      <c r="AW90" s="144"/>
    </row>
    <row r="91" spans="1:95" s="56" customFormat="1" ht="12" customHeight="1" x14ac:dyDescent="0.2">
      <c r="A91" s="3654" t="s">
        <v>99</v>
      </c>
      <c r="B91" s="3100"/>
      <c r="C91" s="3654" t="s">
        <v>100</v>
      </c>
      <c r="D91" s="3105"/>
      <c r="E91" s="3100"/>
      <c r="F91" s="3077" t="s">
        <v>101</v>
      </c>
      <c r="G91" s="3078"/>
      <c r="H91" s="3078"/>
      <c r="I91" s="3078"/>
      <c r="J91" s="3078"/>
      <c r="K91" s="3078"/>
      <c r="L91" s="3078"/>
      <c r="M91" s="3078"/>
      <c r="N91" s="3078"/>
      <c r="O91" s="3078"/>
      <c r="P91" s="3078"/>
      <c r="Q91" s="3078"/>
      <c r="R91" s="3078"/>
      <c r="S91" s="3078"/>
      <c r="T91" s="3078"/>
      <c r="U91" s="3078"/>
      <c r="V91" s="3078"/>
      <c r="W91" s="3078"/>
      <c r="X91" s="3078"/>
      <c r="Y91" s="3078"/>
      <c r="Z91" s="3078"/>
      <c r="AA91" s="3078"/>
      <c r="AB91" s="3078"/>
      <c r="AC91" s="3079"/>
      <c r="AD91" s="3066" t="s">
        <v>102</v>
      </c>
      <c r="AE91" s="3066"/>
      <c r="AF91" s="3066"/>
      <c r="AG91" s="3066"/>
      <c r="AH91" s="3066"/>
      <c r="AI91" s="3066"/>
      <c r="AJ91" s="3066"/>
      <c r="AK91" s="3066"/>
      <c r="AL91" s="3066"/>
      <c r="AM91" s="3066"/>
      <c r="AN91" s="3066"/>
      <c r="AO91" s="3066"/>
      <c r="AP91" s="3066"/>
      <c r="AQ91" s="3066"/>
      <c r="AR91" s="3066"/>
      <c r="AS91" s="3066"/>
      <c r="AT91" s="3080"/>
      <c r="AU91" s="3081" t="s">
        <v>12</v>
      </c>
      <c r="AV91" s="3084" t="s">
        <v>13</v>
      </c>
      <c r="AW91" s="3055" t="s">
        <v>103</v>
      </c>
    </row>
    <row r="92" spans="1:95" s="56" customFormat="1" ht="12" customHeight="1" x14ac:dyDescent="0.2">
      <c r="A92" s="3101"/>
      <c r="B92" s="3102"/>
      <c r="C92" s="3101"/>
      <c r="D92" s="3106"/>
      <c r="E92" s="3102"/>
      <c r="F92" s="3058" t="s">
        <v>104</v>
      </c>
      <c r="G92" s="3059"/>
      <c r="H92" s="3059"/>
      <c r="I92" s="3059"/>
      <c r="J92" s="3059"/>
      <c r="K92" s="3059"/>
      <c r="L92" s="3059"/>
      <c r="M92" s="3059"/>
      <c r="N92" s="3059"/>
      <c r="O92" s="3059"/>
      <c r="P92" s="3059"/>
      <c r="Q92" s="3060"/>
      <c r="R92" s="3061" t="s">
        <v>105</v>
      </c>
      <c r="S92" s="3062"/>
      <c r="T92" s="3062"/>
      <c r="U92" s="3062"/>
      <c r="V92" s="3062"/>
      <c r="W92" s="3063"/>
      <c r="X92" s="3064" t="s">
        <v>106</v>
      </c>
      <c r="Y92" s="3064"/>
      <c r="Z92" s="3064"/>
      <c r="AA92" s="3064"/>
      <c r="AB92" s="3064"/>
      <c r="AC92" s="3065"/>
      <c r="AD92" s="3066" t="s">
        <v>107</v>
      </c>
      <c r="AE92" s="3066"/>
      <c r="AF92" s="3066"/>
      <c r="AG92" s="3066"/>
      <c r="AH92" s="3066"/>
      <c r="AI92" s="3066"/>
      <c r="AJ92" s="3066"/>
      <c r="AK92" s="3066"/>
      <c r="AL92" s="3066"/>
      <c r="AM92" s="3066"/>
      <c r="AN92" s="3066"/>
      <c r="AO92" s="3067"/>
      <c r="AP92" s="3068" t="s">
        <v>108</v>
      </c>
      <c r="AQ92" s="3071" t="s">
        <v>106</v>
      </c>
      <c r="AR92" s="3071" t="s">
        <v>109</v>
      </c>
      <c r="AS92" s="3071" t="s">
        <v>81</v>
      </c>
      <c r="AT92" s="3074" t="s">
        <v>110</v>
      </c>
      <c r="AU92" s="3082"/>
      <c r="AV92" s="3085"/>
      <c r="AW92" s="3308"/>
    </row>
    <row r="93" spans="1:95" s="56" customFormat="1" ht="12" customHeight="1" x14ac:dyDescent="0.2">
      <c r="A93" s="3101"/>
      <c r="B93" s="3102"/>
      <c r="C93" s="3802"/>
      <c r="D93" s="3804"/>
      <c r="E93" s="3803"/>
      <c r="F93" s="3794" t="s">
        <v>111</v>
      </c>
      <c r="G93" s="3795"/>
      <c r="H93" s="3796" t="s">
        <v>112</v>
      </c>
      <c r="I93" s="3795"/>
      <c r="J93" s="3796" t="s">
        <v>113</v>
      </c>
      <c r="K93" s="3795"/>
      <c r="L93" s="3796" t="s">
        <v>114</v>
      </c>
      <c r="M93" s="3795"/>
      <c r="N93" s="3796" t="s">
        <v>115</v>
      </c>
      <c r="O93" s="3795"/>
      <c r="P93" s="3796" t="s">
        <v>116</v>
      </c>
      <c r="Q93" s="3801"/>
      <c r="R93" s="3794" t="s">
        <v>117</v>
      </c>
      <c r="S93" s="3795"/>
      <c r="T93" s="3796" t="s">
        <v>118</v>
      </c>
      <c r="U93" s="3795"/>
      <c r="V93" s="3796" t="s">
        <v>119</v>
      </c>
      <c r="W93" s="3801"/>
      <c r="X93" s="3800" t="s">
        <v>117</v>
      </c>
      <c r="Y93" s="3795"/>
      <c r="Z93" s="3796" t="s">
        <v>118</v>
      </c>
      <c r="AA93" s="3795"/>
      <c r="AB93" s="3796" t="s">
        <v>119</v>
      </c>
      <c r="AC93" s="3799"/>
      <c r="AD93" s="3800" t="s">
        <v>111</v>
      </c>
      <c r="AE93" s="3795"/>
      <c r="AF93" s="3796" t="s">
        <v>112</v>
      </c>
      <c r="AG93" s="3795"/>
      <c r="AH93" s="3796" t="s">
        <v>113</v>
      </c>
      <c r="AI93" s="3795"/>
      <c r="AJ93" s="3796" t="s">
        <v>114</v>
      </c>
      <c r="AK93" s="3795"/>
      <c r="AL93" s="3796" t="s">
        <v>115</v>
      </c>
      <c r="AM93" s="3795"/>
      <c r="AN93" s="3796" t="s">
        <v>116</v>
      </c>
      <c r="AO93" s="3795"/>
      <c r="AP93" s="3069"/>
      <c r="AQ93" s="3072"/>
      <c r="AR93" s="3072"/>
      <c r="AS93" s="3072"/>
      <c r="AT93" s="3075"/>
      <c r="AU93" s="3082"/>
      <c r="AV93" s="3085"/>
      <c r="AW93" s="3308"/>
    </row>
    <row r="94" spans="1:95" s="56" customFormat="1" ht="12" x14ac:dyDescent="0.2">
      <c r="A94" s="3802"/>
      <c r="B94" s="3803"/>
      <c r="C94" s="1517" t="s">
        <v>120</v>
      </c>
      <c r="D94" s="1518" t="s">
        <v>79</v>
      </c>
      <c r="E94" s="1519" t="s">
        <v>121</v>
      </c>
      <c r="F94" s="1520" t="s">
        <v>79</v>
      </c>
      <c r="G94" s="1521" t="s">
        <v>121</v>
      </c>
      <c r="H94" s="1520" t="s">
        <v>79</v>
      </c>
      <c r="I94" s="1521" t="s">
        <v>121</v>
      </c>
      <c r="J94" s="1520" t="s">
        <v>79</v>
      </c>
      <c r="K94" s="1521" t="s">
        <v>121</v>
      </c>
      <c r="L94" s="1520" t="s">
        <v>79</v>
      </c>
      <c r="M94" s="1521" t="s">
        <v>121</v>
      </c>
      <c r="N94" s="1520" t="s">
        <v>79</v>
      </c>
      <c r="O94" s="1521" t="s">
        <v>121</v>
      </c>
      <c r="P94" s="1520" t="s">
        <v>79</v>
      </c>
      <c r="Q94" s="1522" t="s">
        <v>121</v>
      </c>
      <c r="R94" s="1520" t="s">
        <v>79</v>
      </c>
      <c r="S94" s="1521" t="s">
        <v>121</v>
      </c>
      <c r="T94" s="1520" t="s">
        <v>79</v>
      </c>
      <c r="U94" s="1521" t="s">
        <v>121</v>
      </c>
      <c r="V94" s="1523" t="s">
        <v>79</v>
      </c>
      <c r="W94" s="1519" t="s">
        <v>121</v>
      </c>
      <c r="X94" s="152" t="s">
        <v>79</v>
      </c>
      <c r="Y94" s="1521" t="s">
        <v>121</v>
      </c>
      <c r="Z94" s="1520" t="s">
        <v>79</v>
      </c>
      <c r="AA94" s="1521" t="s">
        <v>121</v>
      </c>
      <c r="AB94" s="1520" t="s">
        <v>79</v>
      </c>
      <c r="AC94" s="1524" t="s">
        <v>121</v>
      </c>
      <c r="AD94" s="152" t="s">
        <v>79</v>
      </c>
      <c r="AE94" s="1521" t="s">
        <v>121</v>
      </c>
      <c r="AF94" s="1520" t="s">
        <v>79</v>
      </c>
      <c r="AG94" s="1521" t="s">
        <v>121</v>
      </c>
      <c r="AH94" s="1520" t="s">
        <v>79</v>
      </c>
      <c r="AI94" s="1521" t="s">
        <v>121</v>
      </c>
      <c r="AJ94" s="1520" t="s">
        <v>79</v>
      </c>
      <c r="AK94" s="1521" t="s">
        <v>121</v>
      </c>
      <c r="AL94" s="1520" t="s">
        <v>79</v>
      </c>
      <c r="AM94" s="1521" t="s">
        <v>121</v>
      </c>
      <c r="AN94" s="1520" t="s">
        <v>79</v>
      </c>
      <c r="AO94" s="1521" t="s">
        <v>121</v>
      </c>
      <c r="AP94" s="3070"/>
      <c r="AQ94" s="3073"/>
      <c r="AR94" s="3073"/>
      <c r="AS94" s="3073"/>
      <c r="AT94" s="3076"/>
      <c r="AU94" s="3792"/>
      <c r="AV94" s="3793"/>
      <c r="AW94" s="3643"/>
      <c r="CA94" s="40"/>
      <c r="CB94" s="40"/>
    </row>
    <row r="95" spans="1:95" s="56" customFormat="1" x14ac:dyDescent="0.25">
      <c r="A95" s="3797" t="s">
        <v>122</v>
      </c>
      <c r="B95" s="3798"/>
      <c r="C95" s="1525">
        <f>SUM(D95:E95)</f>
        <v>0</v>
      </c>
      <c r="D95" s="1526">
        <f>+F95+H95+J95+L95+N95+P95+R95+T95+V95+X95+Z95+AB95</f>
        <v>0</v>
      </c>
      <c r="E95" s="1527">
        <f>+G95+I95+K95+M95+O95+Q95+S95+U95+W95+Y95+AA95+AC95</f>
        <v>0</v>
      </c>
      <c r="F95" s="1528"/>
      <c r="G95" s="158"/>
      <c r="H95" s="826"/>
      <c r="I95" s="158"/>
      <c r="J95" s="826"/>
      <c r="K95" s="158"/>
      <c r="L95" s="826"/>
      <c r="M95" s="158"/>
      <c r="N95" s="826"/>
      <c r="O95" s="158"/>
      <c r="P95" s="826"/>
      <c r="Q95" s="160"/>
      <c r="R95" s="1528"/>
      <c r="S95" s="158"/>
      <c r="T95" s="826"/>
      <c r="U95" s="158"/>
      <c r="V95" s="826"/>
      <c r="W95" s="160"/>
      <c r="X95" s="1529"/>
      <c r="Y95" s="158"/>
      <c r="Z95" s="826"/>
      <c r="AA95" s="1530"/>
      <c r="AB95" s="1529"/>
      <c r="AC95" s="163"/>
      <c r="AD95" s="1529"/>
      <c r="AE95" s="1530"/>
      <c r="AF95" s="826"/>
      <c r="AG95" s="158"/>
      <c r="AH95" s="826"/>
      <c r="AI95" s="1530"/>
      <c r="AJ95" s="826"/>
      <c r="AK95" s="158"/>
      <c r="AL95" s="826"/>
      <c r="AM95" s="1530"/>
      <c r="AN95" s="1529"/>
      <c r="AO95" s="158"/>
      <c r="AP95" s="829"/>
      <c r="AQ95" s="712"/>
      <c r="AR95" s="166"/>
      <c r="AS95" s="166"/>
      <c r="AT95" s="163"/>
      <c r="AU95" s="167"/>
      <c r="AV95" s="158"/>
      <c r="AW95" s="168"/>
      <c r="AX95" t="str">
        <f>CA95&amp;CB95&amp;CC95</f>
        <v/>
      </c>
      <c r="AZ95" t="str">
        <f>CA95&amp;CB95</f>
        <v/>
      </c>
      <c r="CA95" s="18" t="str">
        <f>IF(AND($C95&gt;0,AU95="")," * No olvide digitar la variable Pueblos originarios. Digite Cero si no tiene.",IF(AU95&gt;$C95," * La variable Pueblos originarios No puede ser mayor al Total.",""))</f>
        <v/>
      </c>
      <c r="CB95" s="18" t="str">
        <f>IF(AND($C95&gt;0,AV95=""),"  * No olvide digitar la variable Migrantes. Digite Cero si no tiene.",IF(AV95&gt;$C95,"  * La variable Migrantes No puede ser mayor al Total.",""))</f>
        <v/>
      </c>
      <c r="CC95" s="18" t="str">
        <f>IF(AND($C95&gt;0,AW95="")," * No olvide digitar la variable Niños y niñas Mejor Niñez. Digite Cero si no tiene.",IF(AW95&gt;$C95," * La variable Niños y niñas Mejor Niñez No puede ser mayor al Total.",""))</f>
        <v/>
      </c>
      <c r="CO95" s="169">
        <f>IF(AND($C95&gt;0,AU95=""),1,IF(AU95&gt;$C95,1,0))</f>
        <v>0</v>
      </c>
      <c r="CP95" s="169">
        <f>IF(AND($C95&gt;0,AV95=""),1,IF(AV95&gt;$C95,1,0))</f>
        <v>0</v>
      </c>
      <c r="CQ95" s="169">
        <f>IF(AND($C95&gt;0,AW95=""),1,IF(AW95&gt;$C95,1,0))</f>
        <v>0</v>
      </c>
    </row>
    <row r="96" spans="1:95" s="56" customFormat="1" x14ac:dyDescent="0.25">
      <c r="A96" s="3092" t="s">
        <v>123</v>
      </c>
      <c r="B96" s="3093"/>
      <c r="C96" s="170">
        <f t="shared" ref="C96:C98" si="61">SUM(D96:E96)</f>
        <v>0</v>
      </c>
      <c r="D96" s="171">
        <f t="shared" ref="D96:E98" si="62">+F96+H96+J96+L96+N96+P96+R96+T96+V96+X96+Z96+AB96</f>
        <v>0</v>
      </c>
      <c r="E96" s="172">
        <f t="shared" si="62"/>
        <v>0</v>
      </c>
      <c r="F96" s="173"/>
      <c r="G96" s="174"/>
      <c r="H96" s="175"/>
      <c r="I96" s="174"/>
      <c r="J96" s="175"/>
      <c r="K96" s="174"/>
      <c r="L96" s="175"/>
      <c r="M96" s="174"/>
      <c r="N96" s="175"/>
      <c r="O96" s="174"/>
      <c r="P96" s="175"/>
      <c r="Q96" s="176"/>
      <c r="R96" s="173"/>
      <c r="S96" s="174"/>
      <c r="T96" s="175"/>
      <c r="U96" s="174"/>
      <c r="V96" s="175"/>
      <c r="W96" s="176"/>
      <c r="X96" s="167"/>
      <c r="Y96" s="174"/>
      <c r="Z96" s="175"/>
      <c r="AA96" s="158"/>
      <c r="AB96" s="167"/>
      <c r="AC96" s="163"/>
      <c r="AD96" s="167"/>
      <c r="AE96" s="158"/>
      <c r="AF96" s="175"/>
      <c r="AG96" s="158"/>
      <c r="AH96" s="175"/>
      <c r="AI96" s="158"/>
      <c r="AJ96" s="175"/>
      <c r="AK96" s="158"/>
      <c r="AL96" s="175"/>
      <c r="AM96" s="158"/>
      <c r="AN96" s="167"/>
      <c r="AO96" s="158"/>
      <c r="AP96" s="177"/>
      <c r="AQ96" s="166"/>
      <c r="AR96" s="166"/>
      <c r="AS96" s="166"/>
      <c r="AT96" s="163"/>
      <c r="AU96" s="167"/>
      <c r="AV96" s="158"/>
      <c r="AW96" s="168"/>
      <c r="AX96" t="str">
        <f t="shared" ref="AX96:AX97" si="63">CA96&amp;CB96&amp;CC96</f>
        <v/>
      </c>
      <c r="AZ96" t="str">
        <f>CA96&amp;CB96</f>
        <v/>
      </c>
      <c r="CA96" s="18" t="str">
        <f>IF(AND($C96&gt;0,AU96="")," * No olvide digitar la variable Pueblos originarios. Digite Cero si no tiene.",IF(AU96&gt;$C96," * La variable Pueblos originarios No puede ser mayor al Total.",""))</f>
        <v/>
      </c>
      <c r="CB96" s="18" t="str">
        <f t="shared" ref="CB96:CB98" si="64">IF(AND($C96&gt;0,AV96=""),"  * No olvide digitar la variable Migrantes. Digite Cero si no tiene.",IF(AV96&gt;$C96,"  * La variable Migrantes No puede ser mayor al Total.",""))</f>
        <v/>
      </c>
      <c r="CC96" s="18" t="str">
        <f t="shared" ref="CC96:CC97" si="65">IF(AND($C96&gt;0,AW96="")," * No olvide digitar la variable Niños y niñas Mejor Niñez. Digite Cero si no tiene.",IF(AW96&gt;$C96," * La variable Niños y niñas Mejor Niñez No puede ser mayor al Total.",""))</f>
        <v/>
      </c>
      <c r="CO96" s="169">
        <f t="shared" ref="CO96:CQ98" si="66">IF(AND($C96&gt;0,AU96=""),1,IF(AU96&gt;$C96,1,0))</f>
        <v>0</v>
      </c>
      <c r="CP96" s="169">
        <f t="shared" si="66"/>
        <v>0</v>
      </c>
      <c r="CQ96" s="169">
        <f t="shared" si="66"/>
        <v>0</v>
      </c>
    </row>
    <row r="97" spans="1:101" s="56" customFormat="1" x14ac:dyDescent="0.25">
      <c r="A97" s="3092" t="s">
        <v>124</v>
      </c>
      <c r="B97" s="3093"/>
      <c r="C97" s="178">
        <f t="shared" si="61"/>
        <v>0</v>
      </c>
      <c r="D97" s="171">
        <f t="shared" si="62"/>
        <v>0</v>
      </c>
      <c r="E97" s="172">
        <f t="shared" si="62"/>
        <v>0</v>
      </c>
      <c r="F97" s="173"/>
      <c r="G97" s="158"/>
      <c r="H97" s="175"/>
      <c r="I97" s="158"/>
      <c r="J97" s="175"/>
      <c r="K97" s="158"/>
      <c r="L97" s="175"/>
      <c r="M97" s="158"/>
      <c r="N97" s="175"/>
      <c r="O97" s="158"/>
      <c r="P97" s="175"/>
      <c r="Q97" s="160"/>
      <c r="R97" s="173"/>
      <c r="S97" s="158"/>
      <c r="T97" s="175"/>
      <c r="U97" s="158"/>
      <c r="V97" s="175"/>
      <c r="W97" s="160"/>
      <c r="X97" s="167"/>
      <c r="Y97" s="158"/>
      <c r="Z97" s="175"/>
      <c r="AA97" s="158"/>
      <c r="AB97" s="167"/>
      <c r="AC97" s="163"/>
      <c r="AD97" s="167"/>
      <c r="AE97" s="158"/>
      <c r="AF97" s="175"/>
      <c r="AG97" s="158"/>
      <c r="AH97" s="175"/>
      <c r="AI97" s="158"/>
      <c r="AJ97" s="175"/>
      <c r="AK97" s="158"/>
      <c r="AL97" s="175"/>
      <c r="AM97" s="158"/>
      <c r="AN97" s="167"/>
      <c r="AO97" s="158"/>
      <c r="AP97" s="177"/>
      <c r="AQ97" s="166"/>
      <c r="AR97" s="166"/>
      <c r="AS97" s="166"/>
      <c r="AT97" s="163"/>
      <c r="AU97" s="167"/>
      <c r="AV97" s="158"/>
      <c r="AW97" s="168"/>
      <c r="AX97" t="str">
        <f t="shared" si="63"/>
        <v/>
      </c>
      <c r="AZ97" t="str">
        <f>CA97&amp;CB97</f>
        <v/>
      </c>
      <c r="CA97" s="18" t="str">
        <f t="shared" ref="CA97:CA98" si="67">IF(AND($C97&gt;0,AU97="")," * No olvide digitar la variable Pueblos originarios. Digite Cero si no tiene.",IF(AU97&gt;$C97," * La variable Pueblos originarios No puede ser mayor al Total.",""))</f>
        <v/>
      </c>
      <c r="CB97" s="18" t="str">
        <f t="shared" si="64"/>
        <v/>
      </c>
      <c r="CC97" s="18" t="str">
        <f t="shared" si="65"/>
        <v/>
      </c>
      <c r="CO97" s="169">
        <f t="shared" si="66"/>
        <v>0</v>
      </c>
      <c r="CP97" s="169">
        <f t="shared" si="66"/>
        <v>0</v>
      </c>
      <c r="CQ97" s="169">
        <f t="shared" si="66"/>
        <v>0</v>
      </c>
    </row>
    <row r="98" spans="1:101" s="56" customFormat="1" x14ac:dyDescent="0.25">
      <c r="A98" s="3094" t="s">
        <v>125</v>
      </c>
      <c r="B98" s="3095"/>
      <c r="C98" s="179">
        <f t="shared" si="61"/>
        <v>0</v>
      </c>
      <c r="D98" s="1531">
        <f t="shared" si="62"/>
        <v>0</v>
      </c>
      <c r="E98" s="181">
        <f t="shared" si="62"/>
        <v>0</v>
      </c>
      <c r="F98" s="182"/>
      <c r="G98" s="1532"/>
      <c r="H98" s="184"/>
      <c r="I98" s="1532"/>
      <c r="J98" s="184"/>
      <c r="K98" s="1532"/>
      <c r="L98" s="184"/>
      <c r="M98" s="1532"/>
      <c r="N98" s="184"/>
      <c r="O98" s="1532"/>
      <c r="P98" s="184"/>
      <c r="Q98" s="1533"/>
      <c r="R98" s="182"/>
      <c r="S98" s="1532"/>
      <c r="T98" s="184"/>
      <c r="U98" s="1532"/>
      <c r="V98" s="184"/>
      <c r="W98" s="1533"/>
      <c r="X98" s="186"/>
      <c r="Y98" s="187"/>
      <c r="Z98" s="188"/>
      <c r="AA98" s="187"/>
      <c r="AB98" s="186"/>
      <c r="AC98" s="189"/>
      <c r="AD98" s="1534"/>
      <c r="AE98" s="1532"/>
      <c r="AF98" s="184"/>
      <c r="AG98" s="1532"/>
      <c r="AH98" s="184"/>
      <c r="AI98" s="1532"/>
      <c r="AJ98" s="184"/>
      <c r="AK98" s="1532"/>
      <c r="AL98" s="184"/>
      <c r="AM98" s="1532"/>
      <c r="AN98" s="1534"/>
      <c r="AO98" s="1532"/>
      <c r="AP98" s="191"/>
      <c r="AQ98" s="192"/>
      <c r="AR98" s="192"/>
      <c r="AS98" s="192"/>
      <c r="AT98" s="1535"/>
      <c r="AU98" s="1534"/>
      <c r="AV98" s="1532"/>
      <c r="AW98" s="194"/>
      <c r="AX98" t="str">
        <f>CA98&amp;CB98&amp;CC98</f>
        <v/>
      </c>
      <c r="AZ98"/>
      <c r="CA98" s="18" t="str">
        <f t="shared" si="67"/>
        <v/>
      </c>
      <c r="CB98" s="18" t="str">
        <f t="shared" si="64"/>
        <v/>
      </c>
      <c r="CC98" s="18" t="str">
        <f>IF(AND($C98&gt;0,AW98="")," * No olvide digitar la variable Niños y niñas Mejor Niñez. Digite Cero si no tiene.",IF(AW98&gt;$C98," * La variable Niños y niñas Mejor Niñez No puede ser mayor al Total.",""))</f>
        <v/>
      </c>
      <c r="CO98" s="169">
        <f t="shared" si="66"/>
        <v>0</v>
      </c>
      <c r="CP98" s="169">
        <f t="shared" si="66"/>
        <v>0</v>
      </c>
      <c r="CQ98" s="169">
        <f t="shared" si="66"/>
        <v>0</v>
      </c>
    </row>
    <row r="99" spans="1:101" s="56" customFormat="1" ht="12" x14ac:dyDescent="0.2">
      <c r="A99" s="657" t="s">
        <v>126</v>
      </c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</row>
    <row r="100" spans="1:101" s="56" customFormat="1" ht="12" customHeight="1" x14ac:dyDescent="0.2">
      <c r="A100" s="3609" t="s">
        <v>99</v>
      </c>
      <c r="B100" s="2987"/>
      <c r="C100" s="3609" t="s">
        <v>100</v>
      </c>
      <c r="D100" s="3108"/>
      <c r="E100" s="2987"/>
      <c r="F100" s="3806" t="s">
        <v>127</v>
      </c>
      <c r="G100" s="3807"/>
      <c r="H100" s="3807"/>
      <c r="I100" s="3807"/>
      <c r="J100" s="3807"/>
      <c r="K100" s="3807"/>
      <c r="L100" s="3807"/>
      <c r="M100" s="3807"/>
      <c r="N100" s="3807"/>
      <c r="O100" s="3807"/>
      <c r="P100" s="3807"/>
      <c r="Q100" s="3808"/>
      <c r="R100" s="3807" t="s">
        <v>128</v>
      </c>
      <c r="S100" s="3807"/>
      <c r="T100" s="3807"/>
      <c r="U100" s="3807"/>
      <c r="V100" s="3807"/>
      <c r="W100" s="3808"/>
      <c r="X100" s="3808" t="s">
        <v>129</v>
      </c>
      <c r="Y100" s="3809"/>
      <c r="Z100" s="3809"/>
      <c r="AA100" s="3809"/>
      <c r="AB100" s="3809"/>
      <c r="AC100" s="3810"/>
      <c r="AD100" s="3811" t="s">
        <v>130</v>
      </c>
      <c r="AE100" s="3811"/>
      <c r="AF100" s="3811"/>
      <c r="AG100" s="3811"/>
      <c r="AH100" s="3811"/>
      <c r="AI100" s="3812"/>
      <c r="AJ100" s="3108" t="s">
        <v>12</v>
      </c>
      <c r="AK100" s="3805" t="s">
        <v>13</v>
      </c>
      <c r="AL100" s="3750" t="s">
        <v>103</v>
      </c>
    </row>
    <row r="101" spans="1:101" s="56" customFormat="1" ht="12" customHeight="1" x14ac:dyDescent="0.2">
      <c r="A101" s="3124"/>
      <c r="B101" s="2994"/>
      <c r="C101" s="3583"/>
      <c r="D101" s="3575"/>
      <c r="E101" s="3573"/>
      <c r="F101" s="3794" t="s">
        <v>111</v>
      </c>
      <c r="G101" s="3795"/>
      <c r="H101" s="3796" t="s">
        <v>112</v>
      </c>
      <c r="I101" s="3795"/>
      <c r="J101" s="3796" t="s">
        <v>113</v>
      </c>
      <c r="K101" s="3795"/>
      <c r="L101" s="3796" t="s">
        <v>114</v>
      </c>
      <c r="M101" s="3795"/>
      <c r="N101" s="3796" t="s">
        <v>115</v>
      </c>
      <c r="O101" s="3795"/>
      <c r="P101" s="3796" t="s">
        <v>116</v>
      </c>
      <c r="Q101" s="3801"/>
      <c r="R101" s="3766" t="s">
        <v>117</v>
      </c>
      <c r="S101" s="3706"/>
      <c r="T101" s="3766" t="s">
        <v>118</v>
      </c>
      <c r="U101" s="3706"/>
      <c r="V101" s="3766" t="s">
        <v>131</v>
      </c>
      <c r="W101" s="3706"/>
      <c r="X101" s="3705" t="s">
        <v>117</v>
      </c>
      <c r="Y101" s="3706"/>
      <c r="Z101" s="3766" t="s">
        <v>118</v>
      </c>
      <c r="AA101" s="3706"/>
      <c r="AB101" s="3813" t="s">
        <v>131</v>
      </c>
      <c r="AC101" s="3814"/>
      <c r="AD101" s="3705" t="s">
        <v>132</v>
      </c>
      <c r="AE101" s="3705"/>
      <c r="AF101" s="3705"/>
      <c r="AG101" s="3706"/>
      <c r="AH101" s="3766" t="s">
        <v>133</v>
      </c>
      <c r="AI101" s="3706"/>
      <c r="AJ101" s="3109"/>
      <c r="AK101" s="3112"/>
      <c r="AL101" s="3114"/>
    </row>
    <row r="102" spans="1:101" s="56" customFormat="1" ht="31.5" x14ac:dyDescent="0.2">
      <c r="A102" s="3583"/>
      <c r="B102" s="3573"/>
      <c r="C102" s="1371" t="s">
        <v>120</v>
      </c>
      <c r="D102" s="1372" t="s">
        <v>79</v>
      </c>
      <c r="E102" s="1249" t="s">
        <v>121</v>
      </c>
      <c r="F102" s="1378" t="s">
        <v>79</v>
      </c>
      <c r="G102" s="1373" t="s">
        <v>121</v>
      </c>
      <c r="H102" s="1378" t="s">
        <v>79</v>
      </c>
      <c r="I102" s="1373" t="s">
        <v>121</v>
      </c>
      <c r="J102" s="1378" t="s">
        <v>79</v>
      </c>
      <c r="K102" s="1373" t="s">
        <v>121</v>
      </c>
      <c r="L102" s="1378" t="s">
        <v>79</v>
      </c>
      <c r="M102" s="1373" t="s">
        <v>121</v>
      </c>
      <c r="N102" s="1378" t="s">
        <v>79</v>
      </c>
      <c r="O102" s="1373" t="s">
        <v>121</v>
      </c>
      <c r="P102" s="1378" t="s">
        <v>79</v>
      </c>
      <c r="Q102" s="1373" t="s">
        <v>121</v>
      </c>
      <c r="R102" s="1378" t="s">
        <v>79</v>
      </c>
      <c r="S102" s="1373" t="s">
        <v>121</v>
      </c>
      <c r="T102" s="1378" t="s">
        <v>79</v>
      </c>
      <c r="U102" s="1373" t="s">
        <v>121</v>
      </c>
      <c r="V102" s="1378" t="s">
        <v>79</v>
      </c>
      <c r="W102" s="1373" t="s">
        <v>121</v>
      </c>
      <c r="X102" s="198" t="s">
        <v>79</v>
      </c>
      <c r="Y102" s="1373" t="s">
        <v>121</v>
      </c>
      <c r="Z102" s="1378" t="s">
        <v>79</v>
      </c>
      <c r="AA102" s="1373" t="s">
        <v>121</v>
      </c>
      <c r="AB102" s="1371" t="s">
        <v>79</v>
      </c>
      <c r="AC102" s="1415" t="s">
        <v>121</v>
      </c>
      <c r="AD102" s="1536" t="s">
        <v>134</v>
      </c>
      <c r="AE102" s="1509" t="s">
        <v>109</v>
      </c>
      <c r="AF102" s="1027" t="s">
        <v>81</v>
      </c>
      <c r="AG102" s="202" t="s">
        <v>110</v>
      </c>
      <c r="AH102" s="1371" t="s">
        <v>135</v>
      </c>
      <c r="AI102" s="1373" t="s">
        <v>136</v>
      </c>
      <c r="AJ102" s="3575"/>
      <c r="AK102" s="3113"/>
      <c r="AL102" s="3027"/>
    </row>
    <row r="103" spans="1:101" s="56" customFormat="1" x14ac:dyDescent="0.25">
      <c r="A103" s="3719" t="s">
        <v>122</v>
      </c>
      <c r="B103" s="3720"/>
      <c r="C103" s="1375">
        <f>SUM(D103:E103)</f>
        <v>0</v>
      </c>
      <c r="D103" s="1537">
        <f>SUM(F103+H103+J103+L103+N103+P103+R103+T103+V103+X103+Z103+AB103)</f>
        <v>0</v>
      </c>
      <c r="E103" s="708">
        <f>SUM(G103+I103+K103+M103+O103+Q103+S103+U103+W103+Y103+AA103+AC103)</f>
        <v>0</v>
      </c>
      <c r="F103" s="1359"/>
      <c r="G103" s="1360"/>
      <c r="H103" s="1359"/>
      <c r="I103" s="1360"/>
      <c r="J103" s="1359"/>
      <c r="K103" s="1360"/>
      <c r="L103" s="1359"/>
      <c r="M103" s="1360"/>
      <c r="N103" s="1359"/>
      <c r="O103" s="1360"/>
      <c r="P103" s="1359"/>
      <c r="Q103" s="1360"/>
      <c r="R103" s="1359"/>
      <c r="S103" s="1360"/>
      <c r="T103" s="1359"/>
      <c r="U103" s="1360"/>
      <c r="V103" s="1359"/>
      <c r="W103" s="1360"/>
      <c r="X103" s="1409"/>
      <c r="Y103" s="1360"/>
      <c r="Z103" s="1359"/>
      <c r="AA103" s="1360"/>
      <c r="AB103" s="1359"/>
      <c r="AC103" s="1363"/>
      <c r="AD103" s="832"/>
      <c r="AE103" s="1492"/>
      <c r="AF103" s="1492"/>
      <c r="AG103" s="1361"/>
      <c r="AH103" s="1359"/>
      <c r="AI103" s="1360"/>
      <c r="AJ103" s="1359"/>
      <c r="AK103" s="699"/>
      <c r="AL103" s="1360"/>
      <c r="AM103" t="str">
        <f>CG103&amp;CH103</f>
        <v/>
      </c>
      <c r="CG103" s="18" t="str">
        <f>IF(AND($C103&gt;0,AJ103="")," * No olvide digitar la variable Pueblos Originarios. Digite Cero si no tiene.",IF(AJ103&gt;$C103,"  * La variable Pueblos Originarios No puede ser mayor al Total.",""))</f>
        <v/>
      </c>
      <c r="CH103" s="18" t="str">
        <f>IF(AND($C103&gt;0,AK103="")," * No olvide digitar la variable Migrantes. Digite Cero si no tiene.",IF(AK103&gt;$C103,"  * La variable Migrantes No puede ser mayor al Total.",""))</f>
        <v/>
      </c>
      <c r="CI103" s="18" t="str">
        <f>IF(AND($C103&gt;0,AL103="")," * No olvide digitar la variable Niños y niñas Mejor Niñez. Digite Cero si no tiene.",IF(AL103&gt;$C103,"  * La variable Niños y niñas Mejor Niñez No puede ser mayor al Total.",""))</f>
        <v/>
      </c>
      <c r="CU103" s="169">
        <f>IF(AND($C103&gt;0,AJ103=""),1,IF(AJ103&gt;$C103,1,0))</f>
        <v>0</v>
      </c>
      <c r="CV103" s="169">
        <f>IF(AND($C103&gt;0,AK103=""),1,IF(AK103&gt;$C103,1,0))</f>
        <v>0</v>
      </c>
      <c r="CW103" s="169">
        <f>IF(AND($C103&gt;0,AL103=""),1,IF(AL103&gt;$C103,1,0))</f>
        <v>0</v>
      </c>
    </row>
    <row r="104" spans="1:101" s="56" customFormat="1" x14ac:dyDescent="0.25">
      <c r="A104" s="3010" t="s">
        <v>123</v>
      </c>
      <c r="B104" s="3011"/>
      <c r="C104" s="210">
        <f>SUM(D104:E104)</f>
        <v>0</v>
      </c>
      <c r="D104" s="211">
        <f t="shared" ref="D104:E106" si="68">SUM(F104+H104+J104+L104+N104+P104+R104+T104+V104+X104+Z104+AB104)</f>
        <v>0</v>
      </c>
      <c r="E104" s="212">
        <f t="shared" si="68"/>
        <v>0</v>
      </c>
      <c r="F104" s="22"/>
      <c r="G104" s="28"/>
      <c r="H104" s="22"/>
      <c r="I104" s="28"/>
      <c r="J104" s="22"/>
      <c r="K104" s="28"/>
      <c r="L104" s="22"/>
      <c r="M104" s="28"/>
      <c r="N104" s="22"/>
      <c r="O104" s="28"/>
      <c r="P104" s="22"/>
      <c r="Q104" s="28"/>
      <c r="R104" s="22"/>
      <c r="S104" s="28"/>
      <c r="T104" s="22"/>
      <c r="U104" s="28"/>
      <c r="V104" s="22"/>
      <c r="W104" s="28"/>
      <c r="X104" s="23"/>
      <c r="Y104" s="28"/>
      <c r="Z104" s="22"/>
      <c r="AA104" s="28"/>
      <c r="AB104" s="22"/>
      <c r="AC104" s="213"/>
      <c r="AD104" s="214"/>
      <c r="AE104" s="215"/>
      <c r="AF104" s="215"/>
      <c r="AG104" s="216"/>
      <c r="AH104" s="22"/>
      <c r="AI104" s="28"/>
      <c r="AJ104" s="22"/>
      <c r="AK104" s="24"/>
      <c r="AL104" s="28"/>
      <c r="AM104" t="str">
        <f>CG104&amp;CH104</f>
        <v/>
      </c>
      <c r="CG104" s="18" t="str">
        <f t="shared" ref="CG104:CG106" si="69">IF(AND($C104&gt;0,AJ104="")," * No olvide digitar la variable Pueblos Originarios. Digite Cero si no tiene.",IF(AJ104&gt;$C104,"  * La variable Pueblos Originarios No puede ser mayor al Total.",""))</f>
        <v/>
      </c>
      <c r="CH104" s="18" t="str">
        <f t="shared" ref="CH104:CH106" si="70">IF(AND($C104&gt;0,AK104="")," * No olvide digitar la variable Migrantes. Digite Cero si no tiene.",IF(AK104&gt;$C104,"  * La variable Migrantes No puede ser mayor al Total.",""))</f>
        <v/>
      </c>
      <c r="CI104" s="18" t="str">
        <f t="shared" ref="CI104:CI106" si="71">IF(AND($C104&gt;0,AL104="")," * No olvide digitar la variable Niños y niñas Mejor Niñez. Digite Cero si no tiene.",IF(AL104&gt;$C104,"  * La variable Niños y niñas Mejor Niñez No puede ser mayor al Total.",""))</f>
        <v/>
      </c>
      <c r="CU104" s="169">
        <f t="shared" ref="CU104:CW106" si="72">IF(AND($C104&gt;0,AJ104=""),1,IF(AJ104&gt;$C104,1,0))</f>
        <v>0</v>
      </c>
      <c r="CV104" s="169">
        <f t="shared" si="72"/>
        <v>0</v>
      </c>
      <c r="CW104" s="169">
        <f t="shared" si="72"/>
        <v>0</v>
      </c>
    </row>
    <row r="105" spans="1:101" s="56" customFormat="1" x14ac:dyDescent="0.25">
      <c r="A105" s="3010" t="s">
        <v>124</v>
      </c>
      <c r="B105" s="3011"/>
      <c r="C105" s="210">
        <f>SUM(D105:E105)</f>
        <v>0</v>
      </c>
      <c r="D105" s="211">
        <f t="shared" si="68"/>
        <v>0</v>
      </c>
      <c r="E105" s="212">
        <f t="shared" si="68"/>
        <v>0</v>
      </c>
      <c r="F105" s="22"/>
      <c r="G105" s="28"/>
      <c r="H105" s="22"/>
      <c r="I105" s="28"/>
      <c r="J105" s="22"/>
      <c r="K105" s="28"/>
      <c r="L105" s="22"/>
      <c r="M105" s="28"/>
      <c r="N105" s="22"/>
      <c r="O105" s="28"/>
      <c r="P105" s="22"/>
      <c r="Q105" s="28"/>
      <c r="R105" s="22"/>
      <c r="S105" s="28"/>
      <c r="T105" s="22"/>
      <c r="U105" s="28"/>
      <c r="V105" s="22"/>
      <c r="W105" s="28"/>
      <c r="X105" s="23"/>
      <c r="Y105" s="28"/>
      <c r="Z105" s="22"/>
      <c r="AA105" s="28"/>
      <c r="AB105" s="22"/>
      <c r="AC105" s="213"/>
      <c r="AD105" s="214"/>
      <c r="AE105" s="215"/>
      <c r="AF105" s="215"/>
      <c r="AG105" s="216"/>
      <c r="AH105" s="22"/>
      <c r="AI105" s="28"/>
      <c r="AJ105" s="22"/>
      <c r="AK105" s="24"/>
      <c r="AL105" s="28"/>
      <c r="AM105" t="str">
        <f>CG105&amp;CH105</f>
        <v/>
      </c>
      <c r="CG105" s="18" t="str">
        <f t="shared" si="69"/>
        <v/>
      </c>
      <c r="CH105" s="18" t="str">
        <f t="shared" si="70"/>
        <v/>
      </c>
      <c r="CI105" s="18" t="str">
        <f t="shared" si="71"/>
        <v/>
      </c>
      <c r="CU105" s="169">
        <f t="shared" si="72"/>
        <v>0</v>
      </c>
      <c r="CV105" s="169">
        <f t="shared" si="72"/>
        <v>0</v>
      </c>
      <c r="CW105" s="169">
        <f t="shared" si="72"/>
        <v>0</v>
      </c>
    </row>
    <row r="106" spans="1:101" s="56" customFormat="1" x14ac:dyDescent="0.25">
      <c r="A106" s="3020" t="s">
        <v>125</v>
      </c>
      <c r="B106" s="3021"/>
      <c r="C106" s="217">
        <f>SUM(D106:E106)</f>
        <v>0</v>
      </c>
      <c r="D106" s="218">
        <f t="shared" si="68"/>
        <v>0</v>
      </c>
      <c r="E106" s="219">
        <f t="shared" si="68"/>
        <v>0</v>
      </c>
      <c r="F106" s="30"/>
      <c r="G106" s="37"/>
      <c r="H106" s="30"/>
      <c r="I106" s="37"/>
      <c r="J106" s="30"/>
      <c r="K106" s="37"/>
      <c r="L106" s="30"/>
      <c r="M106" s="37"/>
      <c r="N106" s="30"/>
      <c r="O106" s="37"/>
      <c r="P106" s="30"/>
      <c r="Q106" s="37"/>
      <c r="R106" s="30"/>
      <c r="S106" s="37"/>
      <c r="T106" s="30"/>
      <c r="U106" s="37"/>
      <c r="V106" s="30"/>
      <c r="W106" s="37"/>
      <c r="X106" s="31"/>
      <c r="Y106" s="37"/>
      <c r="Z106" s="30"/>
      <c r="AA106" s="37"/>
      <c r="AB106" s="30"/>
      <c r="AC106" s="220"/>
      <c r="AD106" s="221"/>
      <c r="AE106" s="222"/>
      <c r="AF106" s="222"/>
      <c r="AG106" s="223"/>
      <c r="AH106" s="224"/>
      <c r="AI106" s="1538"/>
      <c r="AJ106" s="30"/>
      <c r="AK106" s="32"/>
      <c r="AL106" s="37"/>
      <c r="AM106" t="str">
        <f>CG106&amp;CH106</f>
        <v/>
      </c>
      <c r="CG106" s="18" t="str">
        <f t="shared" si="69"/>
        <v/>
      </c>
      <c r="CH106" s="18" t="str">
        <f t="shared" si="70"/>
        <v/>
      </c>
      <c r="CI106" s="18" t="str">
        <f t="shared" si="71"/>
        <v/>
      </c>
      <c r="CU106" s="169">
        <f t="shared" si="72"/>
        <v>0</v>
      </c>
      <c r="CV106" s="169">
        <f>IF(AND($C106&gt;0,AK106=""),1,IF(AK106&gt;$C106,1,0))</f>
        <v>0</v>
      </c>
      <c r="CW106" s="169">
        <f t="shared" si="72"/>
        <v>0</v>
      </c>
    </row>
    <row r="107" spans="1:101" s="56" customFormat="1" ht="12" x14ac:dyDescent="0.2">
      <c r="A107" s="657" t="s">
        <v>137</v>
      </c>
      <c r="B107" s="22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</row>
    <row r="108" spans="1:101" ht="15" customHeight="1" x14ac:dyDescent="0.25">
      <c r="A108" s="3609" t="s">
        <v>138</v>
      </c>
      <c r="B108" s="2987"/>
      <c r="C108" s="3609" t="s">
        <v>91</v>
      </c>
      <c r="D108" s="3108"/>
      <c r="E108" s="2987"/>
      <c r="F108" s="3766" t="s">
        <v>139</v>
      </c>
      <c r="G108" s="3705"/>
      <c r="H108" s="3705"/>
      <c r="I108" s="3705"/>
      <c r="J108" s="3705"/>
      <c r="K108" s="3705"/>
      <c r="L108" s="3705"/>
      <c r="M108" s="3706"/>
    </row>
    <row r="109" spans="1:101" x14ac:dyDescent="0.25">
      <c r="A109" s="3124"/>
      <c r="B109" s="2994"/>
      <c r="C109" s="3124"/>
      <c r="D109" s="3109"/>
      <c r="E109" s="2994"/>
      <c r="F109" s="3766" t="s">
        <v>140</v>
      </c>
      <c r="G109" s="3706"/>
      <c r="H109" s="3766" t="s">
        <v>141</v>
      </c>
      <c r="I109" s="3706"/>
      <c r="J109" s="3766" t="s">
        <v>142</v>
      </c>
      <c r="K109" s="3706"/>
      <c r="L109" s="3766" t="s">
        <v>16</v>
      </c>
      <c r="M109" s="3706"/>
    </row>
    <row r="110" spans="1:101" x14ac:dyDescent="0.25">
      <c r="A110" s="3583"/>
      <c r="B110" s="3573"/>
      <c r="C110" s="1447" t="s">
        <v>120</v>
      </c>
      <c r="D110" s="1372" t="s">
        <v>79</v>
      </c>
      <c r="E110" s="1373" t="s">
        <v>121</v>
      </c>
      <c r="F110" s="1371" t="s">
        <v>79</v>
      </c>
      <c r="G110" s="1373" t="s">
        <v>121</v>
      </c>
      <c r="H110" s="1371" t="s">
        <v>79</v>
      </c>
      <c r="I110" s="1373" t="s">
        <v>121</v>
      </c>
      <c r="J110" s="1371" t="s">
        <v>79</v>
      </c>
      <c r="K110" s="1373" t="s">
        <v>121</v>
      </c>
      <c r="L110" s="1371" t="s">
        <v>79</v>
      </c>
      <c r="M110" s="1373" t="s">
        <v>121</v>
      </c>
    </row>
    <row r="111" spans="1:101" x14ac:dyDescent="0.25">
      <c r="A111" s="3815" t="s">
        <v>143</v>
      </c>
      <c r="B111" s="3710"/>
      <c r="C111" s="1539">
        <f>SUM(D111:E111)</f>
        <v>0</v>
      </c>
      <c r="D111" s="1540">
        <f>+F111+H111+J111+L111</f>
        <v>0</v>
      </c>
      <c r="E111" s="1541">
        <f>+G111+I111+K111+M111</f>
        <v>0</v>
      </c>
      <c r="F111" s="1400">
        <f>SUM(F112:F114)</f>
        <v>0</v>
      </c>
      <c r="G111" s="1481">
        <f t="shared" ref="G111:M111" si="73">SUM(G112:G114)</f>
        <v>0</v>
      </c>
      <c r="H111" s="1400">
        <f t="shared" si="73"/>
        <v>0</v>
      </c>
      <c r="I111" s="1481">
        <f t="shared" si="73"/>
        <v>0</v>
      </c>
      <c r="J111" s="1400">
        <f t="shared" si="73"/>
        <v>0</v>
      </c>
      <c r="K111" s="1481">
        <f t="shared" si="73"/>
        <v>0</v>
      </c>
      <c r="L111" s="1400">
        <f t="shared" si="73"/>
        <v>0</v>
      </c>
      <c r="M111" s="1402">
        <f t="shared" si="73"/>
        <v>0</v>
      </c>
    </row>
    <row r="112" spans="1:101" x14ac:dyDescent="0.25">
      <c r="A112" s="3816" t="s">
        <v>144</v>
      </c>
      <c r="B112" s="3817"/>
      <c r="C112" s="1542">
        <f>SUM(D112:E112)</f>
        <v>0</v>
      </c>
      <c r="D112" s="713">
        <f>+F112+H112+J112+L112</f>
        <v>0</v>
      </c>
      <c r="E112" s="1543">
        <f>+G112+I112+K112+M112</f>
        <v>0</v>
      </c>
      <c r="F112" s="1359"/>
      <c r="G112" s="1360"/>
      <c r="H112" s="1359"/>
      <c r="I112" s="1360"/>
      <c r="J112" s="1359"/>
      <c r="K112" s="704"/>
      <c r="L112" s="1359"/>
      <c r="M112" s="704"/>
    </row>
    <row r="113" spans="1:94" x14ac:dyDescent="0.25">
      <c r="A113" s="3014" t="s">
        <v>145</v>
      </c>
      <c r="B113" s="3015"/>
      <c r="C113" s="236">
        <f>SUM(D113:E113)</f>
        <v>0</v>
      </c>
      <c r="D113" s="237">
        <f t="shared" ref="D113:E114" si="74">+F113+H113+J113+L113</f>
        <v>0</v>
      </c>
      <c r="E113" s="238">
        <f t="shared" si="74"/>
        <v>0</v>
      </c>
      <c r="F113" s="22"/>
      <c r="G113" s="28"/>
      <c r="H113" s="22"/>
      <c r="I113" s="28"/>
      <c r="J113" s="22"/>
      <c r="K113" s="239"/>
      <c r="L113" s="22"/>
      <c r="M113" s="239"/>
    </row>
    <row r="114" spans="1:94" x14ac:dyDescent="0.25">
      <c r="A114" s="3016" t="s">
        <v>146</v>
      </c>
      <c r="B114" s="3017"/>
      <c r="C114" s="240">
        <f>SUM(D114:E114)</f>
        <v>0</v>
      </c>
      <c r="D114" s="241">
        <f t="shared" si="74"/>
        <v>0</v>
      </c>
      <c r="E114" s="242">
        <f t="shared" si="74"/>
        <v>0</v>
      </c>
      <c r="F114" s="30"/>
      <c r="G114" s="37"/>
      <c r="H114" s="30"/>
      <c r="I114" s="37"/>
      <c r="J114" s="30"/>
      <c r="K114" s="243"/>
      <c r="L114" s="30"/>
      <c r="M114" s="243"/>
    </row>
    <row r="115" spans="1:94" s="56" customFormat="1" ht="12" x14ac:dyDescent="0.2">
      <c r="A115" s="658" t="s">
        <v>147</v>
      </c>
      <c r="B115" s="1544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0"/>
      <c r="AH115" s="140"/>
      <c r="AI115" s="140"/>
    </row>
    <row r="116" spans="1:94" ht="15" customHeight="1" x14ac:dyDescent="0.25">
      <c r="A116" s="3609" t="s">
        <v>90</v>
      </c>
      <c r="B116" s="2987"/>
      <c r="C116" s="3609" t="s">
        <v>91</v>
      </c>
      <c r="D116" s="3108"/>
      <c r="E116" s="2987"/>
      <c r="F116" s="3766" t="s">
        <v>139</v>
      </c>
      <c r="G116" s="3705"/>
      <c r="H116" s="3705"/>
      <c r="I116" s="3705"/>
      <c r="J116" s="3705"/>
      <c r="K116" s="3705"/>
      <c r="L116" s="3705"/>
      <c r="M116" s="3705"/>
      <c r="N116" s="3705"/>
      <c r="O116" s="3705"/>
      <c r="P116" s="3705"/>
      <c r="Q116" s="3705"/>
      <c r="R116" s="3705"/>
      <c r="S116" s="3705"/>
      <c r="T116" s="3705"/>
      <c r="U116" s="3705"/>
      <c r="V116" s="3705"/>
      <c r="W116" s="3705"/>
      <c r="X116" s="3705"/>
      <c r="Y116" s="3705"/>
      <c r="Z116" s="3705"/>
      <c r="AA116" s="3705"/>
      <c r="AB116" s="3705"/>
      <c r="AC116" s="3705"/>
      <c r="AD116" s="3705"/>
      <c r="AE116" s="3705"/>
      <c r="AF116" s="3705"/>
      <c r="AG116" s="3708"/>
      <c r="AH116" s="3703" t="s">
        <v>12</v>
      </c>
      <c r="AI116" s="2987" t="s">
        <v>13</v>
      </c>
    </row>
    <row r="117" spans="1:94" ht="15" customHeight="1" x14ac:dyDescent="0.25">
      <c r="A117" s="3124"/>
      <c r="B117" s="2994"/>
      <c r="C117" s="3124"/>
      <c r="D117" s="3109"/>
      <c r="E117" s="2994"/>
      <c r="F117" s="3769" t="s">
        <v>16</v>
      </c>
      <c r="G117" s="3701"/>
      <c r="H117" s="3818" t="s">
        <v>17</v>
      </c>
      <c r="I117" s="3818"/>
      <c r="J117" s="3818" t="s">
        <v>18</v>
      </c>
      <c r="K117" s="3818"/>
      <c r="L117" s="3818" t="s">
        <v>19</v>
      </c>
      <c r="M117" s="3818"/>
      <c r="N117" s="3818" t="s">
        <v>20</v>
      </c>
      <c r="O117" s="3818"/>
      <c r="P117" s="3818" t="s">
        <v>21</v>
      </c>
      <c r="Q117" s="3818"/>
      <c r="R117" s="3818" t="s">
        <v>22</v>
      </c>
      <c r="S117" s="3818"/>
      <c r="T117" s="3818" t="s">
        <v>23</v>
      </c>
      <c r="U117" s="3818"/>
      <c r="V117" s="3818" t="s">
        <v>61</v>
      </c>
      <c r="W117" s="3818"/>
      <c r="X117" s="3818" t="s">
        <v>62</v>
      </c>
      <c r="Y117" s="3818"/>
      <c r="Z117" s="3766" t="s">
        <v>63</v>
      </c>
      <c r="AA117" s="3706"/>
      <c r="AB117" s="3766" t="s">
        <v>148</v>
      </c>
      <c r="AC117" s="3706"/>
      <c r="AD117" s="3766" t="s">
        <v>149</v>
      </c>
      <c r="AE117" s="3706"/>
      <c r="AF117" s="3766" t="s">
        <v>150</v>
      </c>
      <c r="AG117" s="3708"/>
      <c r="AH117" s="3130"/>
      <c r="AI117" s="2994"/>
    </row>
    <row r="118" spans="1:94" x14ac:dyDescent="0.25">
      <c r="A118" s="3583"/>
      <c r="B118" s="3573"/>
      <c r="C118" s="1371" t="s">
        <v>120</v>
      </c>
      <c r="D118" s="1372" t="s">
        <v>79</v>
      </c>
      <c r="E118" s="1373" t="s">
        <v>121</v>
      </c>
      <c r="F118" s="1378" t="s">
        <v>79</v>
      </c>
      <c r="G118" s="1454" t="s">
        <v>121</v>
      </c>
      <c r="H118" s="1378" t="s">
        <v>79</v>
      </c>
      <c r="I118" s="1454" t="s">
        <v>121</v>
      </c>
      <c r="J118" s="1378" t="s">
        <v>79</v>
      </c>
      <c r="K118" s="1454" t="s">
        <v>121</v>
      </c>
      <c r="L118" s="1378" t="s">
        <v>79</v>
      </c>
      <c r="M118" s="1454" t="s">
        <v>121</v>
      </c>
      <c r="N118" s="1378" t="s">
        <v>79</v>
      </c>
      <c r="O118" s="1454" t="s">
        <v>121</v>
      </c>
      <c r="P118" s="1378" t="s">
        <v>79</v>
      </c>
      <c r="Q118" s="1454" t="s">
        <v>121</v>
      </c>
      <c r="R118" s="1378" t="s">
        <v>79</v>
      </c>
      <c r="S118" s="1454" t="s">
        <v>121</v>
      </c>
      <c r="T118" s="1378" t="s">
        <v>79</v>
      </c>
      <c r="U118" s="1454" t="s">
        <v>121</v>
      </c>
      <c r="V118" s="1378" t="s">
        <v>79</v>
      </c>
      <c r="W118" s="1454" t="s">
        <v>121</v>
      </c>
      <c r="X118" s="1378" t="s">
        <v>79</v>
      </c>
      <c r="Y118" s="1454" t="s">
        <v>121</v>
      </c>
      <c r="Z118" s="1378" t="s">
        <v>79</v>
      </c>
      <c r="AA118" s="1454" t="s">
        <v>121</v>
      </c>
      <c r="AB118" s="1378" t="s">
        <v>79</v>
      </c>
      <c r="AC118" s="1454" t="s">
        <v>121</v>
      </c>
      <c r="AD118" s="1378" t="s">
        <v>79</v>
      </c>
      <c r="AE118" s="1454" t="s">
        <v>121</v>
      </c>
      <c r="AF118" s="1378" t="s">
        <v>79</v>
      </c>
      <c r="AG118" s="1545" t="s">
        <v>121</v>
      </c>
      <c r="AH118" s="3001"/>
      <c r="AI118" s="3573"/>
    </row>
    <row r="119" spans="1:94" x14ac:dyDescent="0.25">
      <c r="A119" s="3785" t="s">
        <v>151</v>
      </c>
      <c r="B119" s="3786"/>
      <c r="C119" s="1400">
        <f>SUM(D119:E119)</f>
        <v>0</v>
      </c>
      <c r="D119" s="1401">
        <f>SUM(F119+H119+J119+L119+N119+P119+R119+T119+V119+X119+Z119+AB119+AD119+AF119)</f>
        <v>0</v>
      </c>
      <c r="E119" s="1483">
        <f>SUM(+G119+I119+K119+M119+O119+Q119+S119+U119+W119+Y119+AA119+AC119+AE119+AG119)</f>
        <v>0</v>
      </c>
      <c r="F119" s="1359"/>
      <c r="G119" s="1409"/>
      <c r="H119" s="1359"/>
      <c r="I119" s="1409"/>
      <c r="J119" s="1359"/>
      <c r="K119" s="1409"/>
      <c r="L119" s="1359"/>
      <c r="M119" s="1409"/>
      <c r="N119" s="1359"/>
      <c r="O119" s="1409"/>
      <c r="P119" s="1359"/>
      <c r="Q119" s="1409"/>
      <c r="R119" s="1359"/>
      <c r="S119" s="1409"/>
      <c r="T119" s="1359"/>
      <c r="U119" s="1409"/>
      <c r="V119" s="1359"/>
      <c r="W119" s="1409"/>
      <c r="X119" s="1359"/>
      <c r="Y119" s="1409"/>
      <c r="Z119" s="1359"/>
      <c r="AA119" s="1409"/>
      <c r="AB119" s="1359"/>
      <c r="AC119" s="1409"/>
      <c r="AD119" s="1359"/>
      <c r="AE119" s="1409"/>
      <c r="AF119" s="1359"/>
      <c r="AG119" s="701"/>
      <c r="AH119" s="1362"/>
      <c r="AI119" s="1360"/>
      <c r="AJ119" t="str">
        <f>CA119&amp;CB119</f>
        <v/>
      </c>
      <c r="CA119" s="18" t="str">
        <f>IF(AND(C119&gt;0,AH119="")," * No olvide digitar la variable Pueblos originarios. Digite Cero si no tiene.",IF(AH119&gt;C119,"* La variable Pueblos originarios No puede ser mayor al Total.",""))</f>
        <v/>
      </c>
      <c r="CB119" s="18" t="str">
        <f>IF(AND(C119&gt;0,AI119="")," * No olvide digitar la variable Migrantes. Digite Cero si no tiene.",IF(AI119&gt;C119,"* La variable Migrantes No puede ser mayor al Total.",""))</f>
        <v/>
      </c>
      <c r="CO119" s="69">
        <f>IF(AND($C119&gt;0,AH119=""),1,IF(AH119&gt;$C119,1,0))</f>
        <v>0</v>
      </c>
      <c r="CP119" s="69">
        <f>IF(AND($C119&gt;0,AI119=""),1,IF(AI119&gt;$C119,1,0))</f>
        <v>0</v>
      </c>
    </row>
    <row r="120" spans="1:94" x14ac:dyDescent="0.25">
      <c r="A120" s="3632" t="s">
        <v>152</v>
      </c>
      <c r="B120" s="1356" t="s">
        <v>153</v>
      </c>
      <c r="C120" s="249">
        <f t="shared" ref="C120:C128" si="75">SUM(D120:E120)</f>
        <v>0</v>
      </c>
      <c r="D120" s="250">
        <f t="shared" ref="D120:D128" si="76">SUM(F120+H120+J120+L120+N120+P120+R120+T120+V120+X120+Z120+AB120+AD120+AF120)</f>
        <v>0</v>
      </c>
      <c r="E120" s="251">
        <f>SUM(+G120+I120+K120+M120+O120+Q120+S120+U120+W120+Y120+AA120+AC120+AE120+AG120)</f>
        <v>0</v>
      </c>
      <c r="F120" s="1359"/>
      <c r="G120" s="1360"/>
      <c r="H120" s="1359"/>
      <c r="I120" s="1360"/>
      <c r="J120" s="1359"/>
      <c r="K120" s="1360"/>
      <c r="L120" s="1359"/>
      <c r="M120" s="1360"/>
      <c r="N120" s="1359"/>
      <c r="O120" s="1360"/>
      <c r="P120" s="1359"/>
      <c r="Q120" s="1360"/>
      <c r="R120" s="1359"/>
      <c r="S120" s="1360"/>
      <c r="T120" s="1359"/>
      <c r="U120" s="1360"/>
      <c r="V120" s="1359"/>
      <c r="W120" s="1360"/>
      <c r="X120" s="1359"/>
      <c r="Y120" s="1360"/>
      <c r="Z120" s="1359"/>
      <c r="AA120" s="1360"/>
      <c r="AB120" s="1359"/>
      <c r="AC120" s="1360"/>
      <c r="AD120" s="1359"/>
      <c r="AE120" s="1360"/>
      <c r="AF120" s="1359"/>
      <c r="AG120" s="701"/>
      <c r="AH120" s="1362"/>
      <c r="AI120" s="1360"/>
      <c r="AJ120" t="str">
        <f>CA120&amp;CB120</f>
        <v/>
      </c>
      <c r="CA120" s="18" t="str">
        <f t="shared" ref="CA120:CA126" si="77">IF(AND(C120&gt;0,AH120="")," * No olvide digitar la variable Pueblos originarios. Digite Cero si no tiene.",IF(AH120&gt;C120,"* La variable Pueblos originarios No puede ser mayor al Total.",""))</f>
        <v/>
      </c>
      <c r="CB120" s="18" t="str">
        <f t="shared" ref="CB120:CB128" si="78">IF(AND(C120&gt;0,AI120="")," * No olvide digitar la variable Migrantes. Digite Cero si no tiene.",IF(AI120&gt;C120,"* La variable Migrantes No puede ser mayor al Total.",""))</f>
        <v/>
      </c>
      <c r="CO120" s="69">
        <f t="shared" ref="CO120:CP128" si="79">IF(AND($C120&gt;0,AH120=""),1,IF(AH120&gt;$C120,1,0))</f>
        <v>0</v>
      </c>
      <c r="CP120" s="69">
        <f t="shared" si="79"/>
        <v>0</v>
      </c>
    </row>
    <row r="121" spans="1:94" x14ac:dyDescent="0.25">
      <c r="A121" s="3791"/>
      <c r="B121" s="75" t="s">
        <v>154</v>
      </c>
      <c r="C121" s="210">
        <f t="shared" si="75"/>
        <v>0</v>
      </c>
      <c r="D121" s="252">
        <f t="shared" si="76"/>
        <v>0</v>
      </c>
      <c r="E121" s="212">
        <f>SUM(+G121+I121+K121+M121+O121+Q121+S121+U121+W121+Y121+AA121+AC121+AE121+AG121)</f>
        <v>0</v>
      </c>
      <c r="F121" s="22"/>
      <c r="G121" s="28"/>
      <c r="H121" s="22"/>
      <c r="I121" s="28"/>
      <c r="J121" s="22"/>
      <c r="K121" s="28"/>
      <c r="L121" s="22"/>
      <c r="M121" s="28"/>
      <c r="N121" s="22"/>
      <c r="O121" s="28"/>
      <c r="P121" s="22"/>
      <c r="Q121" s="28"/>
      <c r="R121" s="22"/>
      <c r="S121" s="28"/>
      <c r="T121" s="22"/>
      <c r="U121" s="28"/>
      <c r="V121" s="22"/>
      <c r="W121" s="28"/>
      <c r="X121" s="22"/>
      <c r="Y121" s="28"/>
      <c r="Z121" s="22"/>
      <c r="AA121" s="28"/>
      <c r="AB121" s="22"/>
      <c r="AC121" s="28"/>
      <c r="AD121" s="22"/>
      <c r="AE121" s="28"/>
      <c r="AF121" s="22"/>
      <c r="AG121" s="26"/>
      <c r="AH121" s="27"/>
      <c r="AI121" s="28"/>
      <c r="AJ121" t="str">
        <f>CA121&amp;CB121</f>
        <v/>
      </c>
      <c r="CA121" s="18" t="str">
        <f t="shared" si="77"/>
        <v/>
      </c>
      <c r="CB121" s="18" t="str">
        <f t="shared" si="78"/>
        <v/>
      </c>
      <c r="CO121" s="69">
        <f t="shared" si="79"/>
        <v>0</v>
      </c>
      <c r="CP121" s="69">
        <f t="shared" si="79"/>
        <v>0</v>
      </c>
    </row>
    <row r="122" spans="1:94" x14ac:dyDescent="0.25">
      <c r="A122" s="3791"/>
      <c r="B122" s="75" t="s">
        <v>155</v>
      </c>
      <c r="C122" s="210">
        <f t="shared" si="75"/>
        <v>0</v>
      </c>
      <c r="D122" s="252">
        <f t="shared" si="76"/>
        <v>0</v>
      </c>
      <c r="E122" s="212">
        <f t="shared" ref="E122:E128" si="80">SUM(+G122+I122+K122+M122+O122+Q122+S122+U122+W122+Y122+AA122+AC122+AE122+AG122)</f>
        <v>0</v>
      </c>
      <c r="F122" s="22"/>
      <c r="G122" s="28"/>
      <c r="H122" s="22"/>
      <c r="I122" s="28"/>
      <c r="J122" s="22"/>
      <c r="K122" s="28"/>
      <c r="L122" s="22"/>
      <c r="M122" s="28"/>
      <c r="N122" s="22"/>
      <c r="O122" s="28"/>
      <c r="P122" s="22"/>
      <c r="Q122" s="28"/>
      <c r="R122" s="22"/>
      <c r="S122" s="28"/>
      <c r="T122" s="22"/>
      <c r="U122" s="28"/>
      <c r="V122" s="22"/>
      <c r="W122" s="28"/>
      <c r="X122" s="22"/>
      <c r="Y122" s="28"/>
      <c r="Z122" s="22"/>
      <c r="AA122" s="28"/>
      <c r="AB122" s="22"/>
      <c r="AC122" s="28"/>
      <c r="AD122" s="22"/>
      <c r="AE122" s="28"/>
      <c r="AF122" s="22"/>
      <c r="AG122" s="26"/>
      <c r="AH122" s="27"/>
      <c r="AI122" s="28"/>
      <c r="AJ122" t="str">
        <f>CA122&amp;CB122</f>
        <v/>
      </c>
      <c r="CA122" s="18" t="str">
        <f t="shared" si="77"/>
        <v/>
      </c>
      <c r="CB122" s="18" t="str">
        <f t="shared" si="78"/>
        <v/>
      </c>
      <c r="CO122" s="69">
        <f t="shared" si="79"/>
        <v>0</v>
      </c>
      <c r="CP122" s="69">
        <f t="shared" si="79"/>
        <v>0</v>
      </c>
    </row>
    <row r="123" spans="1:94" ht="22.5" x14ac:dyDescent="0.25">
      <c r="A123" s="3791"/>
      <c r="B123" s="253" t="s">
        <v>156</v>
      </c>
      <c r="C123" s="210">
        <f>SUM(D123:E123)</f>
        <v>0</v>
      </c>
      <c r="D123" s="252">
        <f t="shared" si="76"/>
        <v>0</v>
      </c>
      <c r="E123" s="212">
        <f t="shared" si="80"/>
        <v>0</v>
      </c>
      <c r="F123" s="22"/>
      <c r="G123" s="28"/>
      <c r="H123" s="22"/>
      <c r="I123" s="28"/>
      <c r="J123" s="22"/>
      <c r="K123" s="28"/>
      <c r="L123" s="22"/>
      <c r="M123" s="28"/>
      <c r="N123" s="22"/>
      <c r="O123" s="28"/>
      <c r="P123" s="22"/>
      <c r="Q123" s="28"/>
      <c r="R123" s="22"/>
      <c r="S123" s="28"/>
      <c r="T123" s="22"/>
      <c r="U123" s="28"/>
      <c r="V123" s="22"/>
      <c r="W123" s="28"/>
      <c r="X123" s="22"/>
      <c r="Y123" s="28"/>
      <c r="Z123" s="22"/>
      <c r="AA123" s="28"/>
      <c r="AB123" s="22"/>
      <c r="AC123" s="28"/>
      <c r="AD123" s="22"/>
      <c r="AE123" s="28"/>
      <c r="AF123" s="22"/>
      <c r="AG123" s="26"/>
      <c r="AH123" s="27"/>
      <c r="AI123" s="28"/>
      <c r="AJ123" t="str">
        <f>CA123&amp;CB123</f>
        <v/>
      </c>
      <c r="CA123" s="18" t="str">
        <f>IF(AND(C123&gt;0,AH123="")," * No olvide digitar la variable Pueblos originarios. Digite Cero si no tiene.",IF(AH123&gt;C123,"* La variable Pueblos originarios No puede ser mayor al Total.",""))</f>
        <v/>
      </c>
      <c r="CB123" s="18" t="str">
        <f t="shared" si="78"/>
        <v/>
      </c>
      <c r="CO123" s="69">
        <f t="shared" si="79"/>
        <v>0</v>
      </c>
      <c r="CP123" s="69">
        <f t="shared" si="79"/>
        <v>0</v>
      </c>
    </row>
    <row r="124" spans="1:94" ht="22.5" x14ac:dyDescent="0.25">
      <c r="A124" s="3791"/>
      <c r="B124" s="253" t="s">
        <v>157</v>
      </c>
      <c r="C124" s="210">
        <f>SUM(D124:E124)</f>
        <v>0</v>
      </c>
      <c r="D124" s="252">
        <f>SUM(F124+H124+J124+L124+N124+P124+R124+T124+V124+X124+Z124+AB124+AD124+AF124)</f>
        <v>0</v>
      </c>
      <c r="E124" s="212">
        <f t="shared" ref="E124" si="81">SUM(+G124+I124+K124+M124+O124+Q124+S124+U124+W124+Y124+AA124+AC124+AE124+AG124)</f>
        <v>0</v>
      </c>
      <c r="F124" s="49"/>
      <c r="G124" s="52"/>
      <c r="H124" s="49"/>
      <c r="I124" s="52"/>
      <c r="J124" s="49"/>
      <c r="K124" s="52"/>
      <c r="L124" s="49"/>
      <c r="M124" s="52"/>
      <c r="N124" s="49"/>
      <c r="O124" s="52"/>
      <c r="P124" s="49"/>
      <c r="Q124" s="52"/>
      <c r="R124" s="49"/>
      <c r="S124" s="52"/>
      <c r="T124" s="49"/>
      <c r="U124" s="52"/>
      <c r="V124" s="49"/>
      <c r="W124" s="52"/>
      <c r="X124" s="49"/>
      <c r="Y124" s="52"/>
      <c r="Z124" s="49"/>
      <c r="AA124" s="52"/>
      <c r="AB124" s="49"/>
      <c r="AC124" s="52"/>
      <c r="AD124" s="49"/>
      <c r="AE124" s="52"/>
      <c r="AF124" s="49"/>
      <c r="AG124" s="50"/>
      <c r="AH124" s="254"/>
      <c r="AI124" s="52"/>
      <c r="AJ124" t="str">
        <f t="shared" ref="AJ124:AJ128" si="82">CA124&amp;CB124</f>
        <v/>
      </c>
      <c r="CA124" s="18" t="str">
        <f t="shared" si="77"/>
        <v/>
      </c>
      <c r="CB124" s="18" t="str">
        <f t="shared" si="78"/>
        <v/>
      </c>
      <c r="CO124" s="69">
        <f t="shared" si="79"/>
        <v>0</v>
      </c>
      <c r="CP124" s="69">
        <f t="shared" si="79"/>
        <v>0</v>
      </c>
    </row>
    <row r="125" spans="1:94" x14ac:dyDescent="0.25">
      <c r="A125" s="3791"/>
      <c r="B125" s="253" t="s">
        <v>158</v>
      </c>
      <c r="C125" s="210">
        <f t="shared" si="75"/>
        <v>0</v>
      </c>
      <c r="D125" s="252">
        <f t="shared" si="76"/>
        <v>0</v>
      </c>
      <c r="E125" s="212">
        <f t="shared" si="80"/>
        <v>0</v>
      </c>
      <c r="F125" s="49"/>
      <c r="G125" s="52"/>
      <c r="H125" s="49"/>
      <c r="I125" s="52"/>
      <c r="J125" s="49"/>
      <c r="K125" s="52"/>
      <c r="L125" s="49"/>
      <c r="M125" s="52"/>
      <c r="N125" s="49"/>
      <c r="O125" s="52"/>
      <c r="P125" s="49"/>
      <c r="Q125" s="52"/>
      <c r="R125" s="49"/>
      <c r="S125" s="52"/>
      <c r="T125" s="49"/>
      <c r="U125" s="52"/>
      <c r="V125" s="49"/>
      <c r="W125" s="52"/>
      <c r="X125" s="49"/>
      <c r="Y125" s="52"/>
      <c r="Z125" s="49"/>
      <c r="AA125" s="52"/>
      <c r="AB125" s="49"/>
      <c r="AC125" s="52"/>
      <c r="AD125" s="49"/>
      <c r="AE125" s="52"/>
      <c r="AF125" s="49"/>
      <c r="AG125" s="50"/>
      <c r="AH125" s="254"/>
      <c r="AI125" s="52"/>
      <c r="AJ125" t="str">
        <f t="shared" si="82"/>
        <v/>
      </c>
      <c r="CA125" s="18" t="str">
        <f t="shared" si="77"/>
        <v/>
      </c>
      <c r="CB125" s="18" t="str">
        <f t="shared" si="78"/>
        <v/>
      </c>
      <c r="CO125" s="69">
        <f t="shared" si="79"/>
        <v>0</v>
      </c>
      <c r="CP125" s="69">
        <f t="shared" si="79"/>
        <v>0</v>
      </c>
    </row>
    <row r="126" spans="1:94" x14ac:dyDescent="0.25">
      <c r="A126" s="3791"/>
      <c r="B126" s="255" t="s">
        <v>159</v>
      </c>
      <c r="C126" s="210">
        <f t="shared" si="75"/>
        <v>0</v>
      </c>
      <c r="D126" s="252">
        <f t="shared" si="76"/>
        <v>0</v>
      </c>
      <c r="E126" s="212">
        <f t="shared" si="80"/>
        <v>0</v>
      </c>
      <c r="F126" s="49"/>
      <c r="G126" s="52"/>
      <c r="H126" s="49"/>
      <c r="I126" s="52"/>
      <c r="J126" s="49"/>
      <c r="K126" s="52"/>
      <c r="L126" s="49"/>
      <c r="M126" s="52"/>
      <c r="N126" s="49"/>
      <c r="O126" s="52"/>
      <c r="P126" s="49"/>
      <c r="Q126" s="52"/>
      <c r="R126" s="49"/>
      <c r="S126" s="52"/>
      <c r="T126" s="49"/>
      <c r="U126" s="52"/>
      <c r="V126" s="49"/>
      <c r="W126" s="52"/>
      <c r="X126" s="49"/>
      <c r="Y126" s="52"/>
      <c r="Z126" s="49"/>
      <c r="AA126" s="52"/>
      <c r="AB126" s="49"/>
      <c r="AC126" s="52"/>
      <c r="AD126" s="49"/>
      <c r="AE126" s="52"/>
      <c r="AF126" s="49"/>
      <c r="AG126" s="50"/>
      <c r="AH126" s="254"/>
      <c r="AI126" s="52"/>
      <c r="AJ126" t="str">
        <f t="shared" si="82"/>
        <v/>
      </c>
      <c r="CA126" s="18" t="str">
        <f t="shared" si="77"/>
        <v/>
      </c>
      <c r="CB126" s="18" t="str">
        <f t="shared" si="78"/>
        <v/>
      </c>
      <c r="CO126" s="69">
        <f t="shared" si="79"/>
        <v>0</v>
      </c>
      <c r="CP126" s="69">
        <f t="shared" si="79"/>
        <v>0</v>
      </c>
    </row>
    <row r="127" spans="1:94" x14ac:dyDescent="0.25">
      <c r="A127" s="3782"/>
      <c r="B127" s="70" t="s">
        <v>160</v>
      </c>
      <c r="C127" s="256">
        <f t="shared" si="75"/>
        <v>0</v>
      </c>
      <c r="D127" s="257">
        <f>SUM(V127+X127+Z127+AB127+AD127+AF127)</f>
        <v>0</v>
      </c>
      <c r="E127" s="258">
        <f>SUM(W127+Y127+AA127+AC127+AE127+AG127)</f>
        <v>0</v>
      </c>
      <c r="F127" s="259"/>
      <c r="G127" s="260"/>
      <c r="H127" s="259"/>
      <c r="I127" s="260"/>
      <c r="J127" s="259"/>
      <c r="K127" s="260"/>
      <c r="L127" s="259"/>
      <c r="M127" s="260"/>
      <c r="N127" s="259"/>
      <c r="O127" s="260"/>
      <c r="P127" s="259"/>
      <c r="Q127" s="260"/>
      <c r="R127" s="259"/>
      <c r="S127" s="260"/>
      <c r="T127" s="259"/>
      <c r="U127" s="260"/>
      <c r="V127" s="30"/>
      <c r="W127" s="37"/>
      <c r="X127" s="30"/>
      <c r="Y127" s="37"/>
      <c r="Z127" s="30"/>
      <c r="AA127" s="37"/>
      <c r="AB127" s="30"/>
      <c r="AC127" s="37"/>
      <c r="AD127" s="30"/>
      <c r="AE127" s="37"/>
      <c r="AF127" s="30"/>
      <c r="AG127" s="34"/>
      <c r="AH127" s="35"/>
      <c r="AI127" s="37"/>
      <c r="AJ127" t="str">
        <f t="shared" si="82"/>
        <v/>
      </c>
      <c r="CA127" s="18" t="str">
        <f>IF(AND(C127&gt;0,AH127="")," * No olvide digitar la variable Pueblos originarios. Digite Cero si no tiene.",IF(AH127&gt;C127,"* La variable Pueblos originarios No puede ser mayor al Total.",""))</f>
        <v/>
      </c>
      <c r="CB127" s="18" t="str">
        <f t="shared" si="78"/>
        <v/>
      </c>
      <c r="CO127" s="69">
        <f t="shared" si="79"/>
        <v>0</v>
      </c>
      <c r="CP127" s="69">
        <f t="shared" si="79"/>
        <v>0</v>
      </c>
    </row>
    <row r="128" spans="1:94" x14ac:dyDescent="0.25">
      <c r="A128" s="3781" t="s">
        <v>161</v>
      </c>
      <c r="B128" s="3781"/>
      <c r="C128" s="1400">
        <f t="shared" si="75"/>
        <v>0</v>
      </c>
      <c r="D128" s="1401">
        <f t="shared" si="76"/>
        <v>0</v>
      </c>
      <c r="E128" s="1483">
        <f t="shared" si="80"/>
        <v>0</v>
      </c>
      <c r="F128" s="1383"/>
      <c r="G128" s="1385"/>
      <c r="H128" s="1383"/>
      <c r="I128" s="1385"/>
      <c r="J128" s="1383"/>
      <c r="K128" s="1385"/>
      <c r="L128" s="1383"/>
      <c r="M128" s="1385"/>
      <c r="N128" s="1383"/>
      <c r="O128" s="1385"/>
      <c r="P128" s="1383"/>
      <c r="Q128" s="1385"/>
      <c r="R128" s="1383"/>
      <c r="S128" s="1385"/>
      <c r="T128" s="1383"/>
      <c r="U128" s="1385"/>
      <c r="V128" s="1383"/>
      <c r="W128" s="1385"/>
      <c r="X128" s="1383"/>
      <c r="Y128" s="1385"/>
      <c r="Z128" s="1383"/>
      <c r="AA128" s="1385"/>
      <c r="AB128" s="1383"/>
      <c r="AC128" s="1385"/>
      <c r="AD128" s="1383"/>
      <c r="AE128" s="1385"/>
      <c r="AF128" s="1383"/>
      <c r="AG128" s="1495"/>
      <c r="AH128" s="1384"/>
      <c r="AI128" s="1385"/>
      <c r="AJ128" t="str">
        <f t="shared" si="82"/>
        <v/>
      </c>
      <c r="CA128" s="18" t="str">
        <f>IF(AND(C128&gt;0,AH128="")," * No olvide digitar la variable Pueblos originarios. Digite Cero si no tiene.",IF(AH128&gt;C128,"* La variable Pueblos originarios No puede ser mayor al Total.",""))</f>
        <v/>
      </c>
      <c r="CB128" s="18" t="str">
        <f t="shared" si="78"/>
        <v/>
      </c>
      <c r="CO128" s="69">
        <f t="shared" si="79"/>
        <v>0</v>
      </c>
      <c r="CP128" s="69">
        <f t="shared" si="79"/>
        <v>0</v>
      </c>
    </row>
    <row r="129" spans="1:95" s="56" customFormat="1" ht="12" x14ac:dyDescent="0.2">
      <c r="A129" s="657" t="s">
        <v>162</v>
      </c>
      <c r="B129" s="657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1546"/>
      <c r="AM129" s="1546"/>
    </row>
    <row r="130" spans="1:95" ht="15" customHeight="1" x14ac:dyDescent="0.25">
      <c r="A130" s="3609" t="s">
        <v>90</v>
      </c>
      <c r="B130" s="2987"/>
      <c r="C130" s="3610" t="s">
        <v>91</v>
      </c>
      <c r="D130" s="3610"/>
      <c r="E130" s="3610"/>
      <c r="F130" s="3766" t="s">
        <v>139</v>
      </c>
      <c r="G130" s="3705"/>
      <c r="H130" s="3705"/>
      <c r="I130" s="3705"/>
      <c r="J130" s="3705"/>
      <c r="K130" s="3705"/>
      <c r="L130" s="3705"/>
      <c r="M130" s="3705"/>
      <c r="N130" s="3705"/>
      <c r="O130" s="3705"/>
      <c r="P130" s="3705"/>
      <c r="Q130" s="3705"/>
      <c r="R130" s="3705"/>
      <c r="S130" s="3705"/>
      <c r="T130" s="3705"/>
      <c r="U130" s="3705"/>
      <c r="V130" s="3705"/>
      <c r="W130" s="3705"/>
      <c r="X130" s="3705"/>
      <c r="Y130" s="3705"/>
      <c r="Z130" s="3705"/>
      <c r="AA130" s="3705"/>
      <c r="AB130" s="3705"/>
      <c r="AC130" s="3705"/>
      <c r="AD130" s="3705"/>
      <c r="AE130" s="3705"/>
      <c r="AF130" s="3705"/>
      <c r="AG130" s="3708"/>
      <c r="AH130" s="3820" t="s">
        <v>163</v>
      </c>
      <c r="AI130" s="3821"/>
      <c r="AJ130" s="3821"/>
      <c r="AK130" s="3822"/>
      <c r="AL130" s="3703" t="s">
        <v>12</v>
      </c>
      <c r="AM130" s="2987" t="s">
        <v>13</v>
      </c>
    </row>
    <row r="131" spans="1:95" ht="15" customHeight="1" x14ac:dyDescent="0.25">
      <c r="A131" s="3124"/>
      <c r="B131" s="2994"/>
      <c r="C131" s="3819"/>
      <c r="D131" s="3819"/>
      <c r="E131" s="3819"/>
      <c r="F131" s="3818" t="s">
        <v>16</v>
      </c>
      <c r="G131" s="3818"/>
      <c r="H131" s="3818" t="s">
        <v>17</v>
      </c>
      <c r="I131" s="3818"/>
      <c r="J131" s="3818" t="s">
        <v>18</v>
      </c>
      <c r="K131" s="3818"/>
      <c r="L131" s="3818" t="s">
        <v>19</v>
      </c>
      <c r="M131" s="3818"/>
      <c r="N131" s="3818" t="s">
        <v>20</v>
      </c>
      <c r="O131" s="3818"/>
      <c r="P131" s="3818" t="s">
        <v>21</v>
      </c>
      <c r="Q131" s="3818"/>
      <c r="R131" s="3818" t="s">
        <v>22</v>
      </c>
      <c r="S131" s="3818"/>
      <c r="T131" s="3818" t="s">
        <v>23</v>
      </c>
      <c r="U131" s="3818"/>
      <c r="V131" s="3818" t="s">
        <v>61</v>
      </c>
      <c r="W131" s="3818"/>
      <c r="X131" s="3818" t="s">
        <v>62</v>
      </c>
      <c r="Y131" s="3818"/>
      <c r="Z131" s="3766" t="s">
        <v>63</v>
      </c>
      <c r="AA131" s="3706"/>
      <c r="AB131" s="3766" t="s">
        <v>148</v>
      </c>
      <c r="AC131" s="3706"/>
      <c r="AD131" s="3766" t="s">
        <v>149</v>
      </c>
      <c r="AE131" s="3706"/>
      <c r="AF131" s="3766" t="s">
        <v>150</v>
      </c>
      <c r="AG131" s="3708"/>
      <c r="AH131" s="3703" t="s">
        <v>164</v>
      </c>
      <c r="AI131" s="3731" t="s">
        <v>165</v>
      </c>
      <c r="AJ131" s="3731" t="s">
        <v>166</v>
      </c>
      <c r="AK131" s="3137" t="s">
        <v>167</v>
      </c>
      <c r="AL131" s="3130"/>
      <c r="AM131" s="2994"/>
    </row>
    <row r="132" spans="1:95" x14ac:dyDescent="0.25">
      <c r="A132" s="3583"/>
      <c r="B132" s="3573"/>
      <c r="C132" s="1371" t="s">
        <v>120</v>
      </c>
      <c r="D132" s="1372" t="s">
        <v>79</v>
      </c>
      <c r="E132" s="1373" t="s">
        <v>121</v>
      </c>
      <c r="F132" s="1547" t="s">
        <v>79</v>
      </c>
      <c r="G132" s="202" t="s">
        <v>121</v>
      </c>
      <c r="H132" s="1547" t="s">
        <v>79</v>
      </c>
      <c r="I132" s="202" t="s">
        <v>121</v>
      </c>
      <c r="J132" s="1547" t="s">
        <v>79</v>
      </c>
      <c r="K132" s="202" t="s">
        <v>121</v>
      </c>
      <c r="L132" s="1547" t="s">
        <v>79</v>
      </c>
      <c r="M132" s="202" t="s">
        <v>121</v>
      </c>
      <c r="N132" s="1547" t="s">
        <v>79</v>
      </c>
      <c r="O132" s="202" t="s">
        <v>121</v>
      </c>
      <c r="P132" s="1547" t="s">
        <v>79</v>
      </c>
      <c r="Q132" s="202" t="s">
        <v>121</v>
      </c>
      <c r="R132" s="1547" t="s">
        <v>79</v>
      </c>
      <c r="S132" s="202" t="s">
        <v>121</v>
      </c>
      <c r="T132" s="1547" t="s">
        <v>79</v>
      </c>
      <c r="U132" s="202" t="s">
        <v>121</v>
      </c>
      <c r="V132" s="1547" t="s">
        <v>79</v>
      </c>
      <c r="W132" s="202" t="s">
        <v>121</v>
      </c>
      <c r="X132" s="1547" t="s">
        <v>79</v>
      </c>
      <c r="Y132" s="202" t="s">
        <v>121</v>
      </c>
      <c r="Z132" s="1547" t="s">
        <v>79</v>
      </c>
      <c r="AA132" s="202" t="s">
        <v>121</v>
      </c>
      <c r="AB132" s="1547" t="s">
        <v>79</v>
      </c>
      <c r="AC132" s="202" t="s">
        <v>121</v>
      </c>
      <c r="AD132" s="1547" t="s">
        <v>79</v>
      </c>
      <c r="AE132" s="202" t="s">
        <v>121</v>
      </c>
      <c r="AF132" s="1547" t="s">
        <v>79</v>
      </c>
      <c r="AG132" s="262" t="s">
        <v>121</v>
      </c>
      <c r="AH132" s="3001"/>
      <c r="AI132" s="2983"/>
      <c r="AJ132" s="2983"/>
      <c r="AK132" s="3590"/>
      <c r="AL132" s="3001"/>
      <c r="AM132" s="3573"/>
    </row>
    <row r="133" spans="1:95" x14ac:dyDescent="0.25">
      <c r="A133" s="3785" t="s">
        <v>168</v>
      </c>
      <c r="B133" s="3786"/>
      <c r="C133" s="1400">
        <f>SUM(D133:E133)</f>
        <v>0</v>
      </c>
      <c r="D133" s="1401">
        <f>SUM(F133+H133+J133+L133+N133+P133+R133+T133+V133+X133+Z133+AB133+AD133+AF133)</f>
        <v>0</v>
      </c>
      <c r="E133" s="1483">
        <f>SUM(G133+I133+K133+M133+O133+Q133+S133+U133+W133+Y133+AA133+AC133+AE133+AG133)</f>
        <v>0</v>
      </c>
      <c r="F133" s="1359"/>
      <c r="G133" s="1360"/>
      <c r="H133" s="1359"/>
      <c r="I133" s="1360"/>
      <c r="J133" s="1359"/>
      <c r="K133" s="1360"/>
      <c r="L133" s="1359"/>
      <c r="M133" s="1360"/>
      <c r="N133" s="1359"/>
      <c r="O133" s="1360"/>
      <c r="P133" s="1359"/>
      <c r="Q133" s="1360"/>
      <c r="R133" s="1359"/>
      <c r="S133" s="1360"/>
      <c r="T133" s="1359"/>
      <c r="U133" s="1360"/>
      <c r="V133" s="1359"/>
      <c r="W133" s="1360"/>
      <c r="X133" s="1359"/>
      <c r="Y133" s="1360"/>
      <c r="Z133" s="1359"/>
      <c r="AA133" s="1360"/>
      <c r="AB133" s="1359"/>
      <c r="AC133" s="1360"/>
      <c r="AD133" s="1359"/>
      <c r="AE133" s="1360"/>
      <c r="AF133" s="1359"/>
      <c r="AG133" s="1363"/>
      <c r="AH133" s="1362"/>
      <c r="AI133" s="699"/>
      <c r="AJ133" s="699"/>
      <c r="AK133" s="1363"/>
      <c r="AL133" s="1362"/>
      <c r="AM133" s="1360"/>
      <c r="AN133" t="str">
        <f>CB133&amp;CC133&amp;CA133</f>
        <v/>
      </c>
      <c r="CA133" s="263" t="str">
        <f>IF(OR(AH133+AI133+AJ133+AK133&gt;C133,)," ** La suma de Causal de Egresos no deben ser mayor que el Total Ambos Sexos","")</f>
        <v/>
      </c>
      <c r="CB133" s="18" t="str">
        <f>IF(AND($C133&gt;0,AL133=""),"  * No olvide digitar la variable Pueblos originarios. Digite Cero si no tiene.",IF(AL133&gt;$C133,"  * La variable Pueblos originarios No puede ser mayor al Total.",""))</f>
        <v/>
      </c>
      <c r="CC133" s="18" t="str">
        <f>IF(AND($C133&gt;0,AM133="")," * No olvide digitar la variable Migrantes. Digite Cero si no tiene.",IF(AM133&gt;$C133," * La variable Migrantes No puede ser mayor al Total.",""))</f>
        <v/>
      </c>
      <c r="CO133" s="69">
        <f>IF((AH133+AI133+AJ133+AK133)&gt;$C133,1,0)</f>
        <v>0</v>
      </c>
      <c r="CP133" s="69">
        <f t="shared" ref="CP133:CQ141" si="83">IF(AND($C133&gt;0,AL133=""),1,IF(AL133&gt;$C133,1,0))</f>
        <v>0</v>
      </c>
      <c r="CQ133" s="69">
        <f t="shared" si="83"/>
        <v>0</v>
      </c>
    </row>
    <row r="134" spans="1:95" x14ac:dyDescent="0.25">
      <c r="A134" s="3823" t="s">
        <v>152</v>
      </c>
      <c r="B134" s="1356" t="s">
        <v>153</v>
      </c>
      <c r="C134" s="249">
        <f t="shared" ref="C134:C141" si="84">SUM(D134:E134)</f>
        <v>0</v>
      </c>
      <c r="D134" s="250">
        <f t="shared" ref="D134:E140" si="85">SUM(F134+H134+J134+L134+N134+P134+R134+T134+V134+X134+Z134+AB134+AD134+AF134)</f>
        <v>0</v>
      </c>
      <c r="E134" s="251">
        <f t="shared" si="85"/>
        <v>0</v>
      </c>
      <c r="F134" s="1359"/>
      <c r="G134" s="1360"/>
      <c r="H134" s="1359"/>
      <c r="I134" s="1360"/>
      <c r="J134" s="1359"/>
      <c r="K134" s="1360"/>
      <c r="L134" s="1359"/>
      <c r="M134" s="1360"/>
      <c r="N134" s="1359"/>
      <c r="O134" s="1360"/>
      <c r="P134" s="1359"/>
      <c r="Q134" s="1360"/>
      <c r="R134" s="1359"/>
      <c r="S134" s="1360"/>
      <c r="T134" s="1359"/>
      <c r="U134" s="1360"/>
      <c r="V134" s="1359"/>
      <c r="W134" s="1360"/>
      <c r="X134" s="1359"/>
      <c r="Y134" s="1360"/>
      <c r="Z134" s="1359"/>
      <c r="AA134" s="1360"/>
      <c r="AB134" s="1359"/>
      <c r="AC134" s="1360"/>
      <c r="AD134" s="1359"/>
      <c r="AE134" s="1360"/>
      <c r="AF134" s="1359"/>
      <c r="AG134" s="1363"/>
      <c r="AH134" s="1362"/>
      <c r="AI134" s="699"/>
      <c r="AJ134" s="699"/>
      <c r="AK134" s="1363"/>
      <c r="AL134" s="1362"/>
      <c r="AM134" s="1360"/>
      <c r="AN134" t="str">
        <f>CB134&amp;CC134&amp;CA134</f>
        <v/>
      </c>
      <c r="CA134" s="263" t="str">
        <f t="shared" ref="CA134:CA141" si="86">IF(OR(AH134+AI134+AJ134+AK134&gt;C134,)," ** La suma de Causal de Egresos no deben ser mayor que el Total Ambos Sexos","")</f>
        <v/>
      </c>
      <c r="CB134" s="18" t="str">
        <f t="shared" ref="CB134:CB141" si="87">IF(AND($C134&gt;0,AL134=""),"  * No olvide digitar la variable Pueblos originarios. Digite Cero si no tiene.",IF(AL134&gt;$C134,"  * La variable Pueblos originarios No puede ser mayor al Total.",""))</f>
        <v/>
      </c>
      <c r="CC134" s="18" t="str">
        <f t="shared" ref="CC134:CC141" si="88">IF(AND($C134&gt;0,AM134="")," * No olvide digitar la variable Migrantes. Digite Cero si no tiene.",IF(AM134&gt;$C134," * La variable Migrantes No puede ser mayor al Total.",""))</f>
        <v/>
      </c>
      <c r="CO134" s="69">
        <f t="shared" ref="CO134:CO141" si="89">IF((AH134+AI134+AJ134+AK134)&gt;$C134,1,0)</f>
        <v>0</v>
      </c>
      <c r="CP134" s="69">
        <f t="shared" si="83"/>
        <v>0</v>
      </c>
      <c r="CQ134" s="69">
        <f t="shared" si="83"/>
        <v>0</v>
      </c>
    </row>
    <row r="135" spans="1:95" x14ac:dyDescent="0.25">
      <c r="A135" s="3791"/>
      <c r="B135" s="75" t="s">
        <v>154</v>
      </c>
      <c r="C135" s="210">
        <f t="shared" si="84"/>
        <v>0</v>
      </c>
      <c r="D135" s="252">
        <f t="shared" si="85"/>
        <v>0</v>
      </c>
      <c r="E135" s="212">
        <f t="shared" si="85"/>
        <v>0</v>
      </c>
      <c r="F135" s="22"/>
      <c r="G135" s="28"/>
      <c r="H135" s="22"/>
      <c r="I135" s="28"/>
      <c r="J135" s="22"/>
      <c r="K135" s="28"/>
      <c r="L135" s="22"/>
      <c r="M135" s="28"/>
      <c r="N135" s="22"/>
      <c r="O135" s="28"/>
      <c r="P135" s="22"/>
      <c r="Q135" s="28"/>
      <c r="R135" s="22"/>
      <c r="S135" s="28"/>
      <c r="T135" s="22"/>
      <c r="U135" s="28"/>
      <c r="V135" s="22"/>
      <c r="W135" s="28"/>
      <c r="X135" s="22"/>
      <c r="Y135" s="28"/>
      <c r="Z135" s="22"/>
      <c r="AA135" s="28"/>
      <c r="AB135" s="22"/>
      <c r="AC135" s="28"/>
      <c r="AD135" s="22"/>
      <c r="AE135" s="28"/>
      <c r="AF135" s="22"/>
      <c r="AG135" s="213"/>
      <c r="AH135" s="27"/>
      <c r="AI135" s="24"/>
      <c r="AJ135" s="24"/>
      <c r="AK135" s="213"/>
      <c r="AL135" s="27"/>
      <c r="AM135" s="28"/>
      <c r="AN135" t="str">
        <f>CB135&amp;CC135&amp;CA135</f>
        <v/>
      </c>
      <c r="CA135" s="263" t="str">
        <f t="shared" si="86"/>
        <v/>
      </c>
      <c r="CB135" s="18" t="str">
        <f t="shared" si="87"/>
        <v/>
      </c>
      <c r="CC135" s="18" t="str">
        <f t="shared" si="88"/>
        <v/>
      </c>
      <c r="CO135" s="69">
        <f t="shared" si="89"/>
        <v>0</v>
      </c>
      <c r="CP135" s="69">
        <f t="shared" si="83"/>
        <v>0</v>
      </c>
      <c r="CQ135" s="69">
        <f t="shared" si="83"/>
        <v>0</v>
      </c>
    </row>
    <row r="136" spans="1:95" x14ac:dyDescent="0.25">
      <c r="A136" s="3791"/>
      <c r="B136" s="75" t="s">
        <v>155</v>
      </c>
      <c r="C136" s="210">
        <f t="shared" si="84"/>
        <v>0</v>
      </c>
      <c r="D136" s="252">
        <f t="shared" si="85"/>
        <v>0</v>
      </c>
      <c r="E136" s="212">
        <f t="shared" si="85"/>
        <v>0</v>
      </c>
      <c r="F136" s="22"/>
      <c r="G136" s="28"/>
      <c r="H136" s="22"/>
      <c r="I136" s="28"/>
      <c r="J136" s="22"/>
      <c r="K136" s="28"/>
      <c r="L136" s="22"/>
      <c r="M136" s="28"/>
      <c r="N136" s="22"/>
      <c r="O136" s="28"/>
      <c r="P136" s="22"/>
      <c r="Q136" s="28"/>
      <c r="R136" s="22"/>
      <c r="S136" s="28"/>
      <c r="T136" s="22"/>
      <c r="U136" s="28"/>
      <c r="V136" s="22"/>
      <c r="W136" s="28"/>
      <c r="X136" s="22"/>
      <c r="Y136" s="28"/>
      <c r="Z136" s="22"/>
      <c r="AA136" s="28"/>
      <c r="AB136" s="22"/>
      <c r="AC136" s="28"/>
      <c r="AD136" s="22"/>
      <c r="AE136" s="28"/>
      <c r="AF136" s="22"/>
      <c r="AG136" s="213"/>
      <c r="AH136" s="27"/>
      <c r="AI136" s="24"/>
      <c r="AJ136" s="24"/>
      <c r="AK136" s="213"/>
      <c r="AL136" s="27"/>
      <c r="AM136" s="28"/>
      <c r="AN136" t="str">
        <f>CB136&amp;CC136&amp;CA136</f>
        <v/>
      </c>
      <c r="CA136" s="263" t="str">
        <f t="shared" si="86"/>
        <v/>
      </c>
      <c r="CB136" s="18" t="str">
        <f t="shared" si="87"/>
        <v/>
      </c>
      <c r="CC136" s="18" t="str">
        <f t="shared" si="88"/>
        <v/>
      </c>
      <c r="CO136" s="69">
        <f t="shared" si="89"/>
        <v>0</v>
      </c>
      <c r="CP136" s="69">
        <f t="shared" si="83"/>
        <v>0</v>
      </c>
      <c r="CQ136" s="69">
        <f t="shared" si="83"/>
        <v>0</v>
      </c>
    </row>
    <row r="137" spans="1:95" ht="22.5" x14ac:dyDescent="0.25">
      <c r="A137" s="3791"/>
      <c r="B137" s="253" t="s">
        <v>169</v>
      </c>
      <c r="C137" s="210">
        <f t="shared" si="84"/>
        <v>0</v>
      </c>
      <c r="D137" s="252">
        <f t="shared" si="85"/>
        <v>0</v>
      </c>
      <c r="E137" s="212">
        <f t="shared" si="85"/>
        <v>0</v>
      </c>
      <c r="F137" s="22"/>
      <c r="G137" s="28"/>
      <c r="H137" s="22"/>
      <c r="I137" s="28"/>
      <c r="J137" s="22"/>
      <c r="K137" s="28"/>
      <c r="L137" s="22"/>
      <c r="M137" s="28"/>
      <c r="N137" s="22"/>
      <c r="O137" s="28"/>
      <c r="P137" s="22"/>
      <c r="Q137" s="28"/>
      <c r="R137" s="22"/>
      <c r="S137" s="28"/>
      <c r="T137" s="22"/>
      <c r="U137" s="28"/>
      <c r="V137" s="22"/>
      <c r="W137" s="28"/>
      <c r="X137" s="22"/>
      <c r="Y137" s="28"/>
      <c r="Z137" s="22"/>
      <c r="AA137" s="28"/>
      <c r="AB137" s="22"/>
      <c r="AC137" s="28"/>
      <c r="AD137" s="22"/>
      <c r="AE137" s="28"/>
      <c r="AF137" s="22"/>
      <c r="AG137" s="213"/>
      <c r="AH137" s="27"/>
      <c r="AI137" s="24"/>
      <c r="AJ137" s="24"/>
      <c r="AK137" s="213"/>
      <c r="AL137" s="27"/>
      <c r="AM137" s="28"/>
      <c r="AN137" t="str">
        <f>CB137&amp;CC137&amp;CA137</f>
        <v/>
      </c>
      <c r="CA137" s="263" t="str">
        <f t="shared" si="86"/>
        <v/>
      </c>
      <c r="CB137" s="18" t="str">
        <f t="shared" si="87"/>
        <v/>
      </c>
      <c r="CC137" s="18" t="str">
        <f t="shared" si="88"/>
        <v/>
      </c>
      <c r="CO137" s="69">
        <f t="shared" si="89"/>
        <v>0</v>
      </c>
      <c r="CP137" s="69">
        <f t="shared" si="83"/>
        <v>0</v>
      </c>
      <c r="CQ137" s="69">
        <f t="shared" si="83"/>
        <v>0</v>
      </c>
    </row>
    <row r="138" spans="1:95" ht="22.5" x14ac:dyDescent="0.25">
      <c r="A138" s="3791"/>
      <c r="B138" s="253" t="s">
        <v>157</v>
      </c>
      <c r="C138" s="210">
        <f t="shared" ref="C138" si="90">SUM(D138:E138)</f>
        <v>0</v>
      </c>
      <c r="D138" s="252">
        <f t="shared" si="85"/>
        <v>0</v>
      </c>
      <c r="E138" s="212">
        <f t="shared" ref="E138" si="91">SUM(G138+I138+K138+M138+O138+Q138+S138+U138+W138+Y138+AA138+AC138+AE138+AG138)</f>
        <v>0</v>
      </c>
      <c r="F138" s="49"/>
      <c r="G138" s="52"/>
      <c r="H138" s="49"/>
      <c r="I138" s="52"/>
      <c r="J138" s="49"/>
      <c r="K138" s="52"/>
      <c r="L138" s="49"/>
      <c r="M138" s="52"/>
      <c r="N138" s="49"/>
      <c r="O138" s="52"/>
      <c r="P138" s="49"/>
      <c r="Q138" s="52"/>
      <c r="R138" s="49"/>
      <c r="S138" s="52"/>
      <c r="T138" s="49"/>
      <c r="U138" s="52"/>
      <c r="V138" s="49"/>
      <c r="W138" s="52"/>
      <c r="X138" s="49"/>
      <c r="Y138" s="52"/>
      <c r="Z138" s="49"/>
      <c r="AA138" s="52"/>
      <c r="AB138" s="49"/>
      <c r="AC138" s="52"/>
      <c r="AD138" s="49"/>
      <c r="AE138" s="52"/>
      <c r="AF138" s="49"/>
      <c r="AG138" s="264"/>
      <c r="AH138" s="254"/>
      <c r="AI138" s="265"/>
      <c r="AJ138" s="265"/>
      <c r="AK138" s="264"/>
      <c r="AL138" s="254"/>
      <c r="AM138" s="52"/>
      <c r="CA138" s="263" t="str">
        <f t="shared" si="86"/>
        <v/>
      </c>
      <c r="CB138" s="18" t="str">
        <f t="shared" si="87"/>
        <v/>
      </c>
      <c r="CC138" s="18" t="str">
        <f t="shared" si="88"/>
        <v/>
      </c>
      <c r="CO138" s="69">
        <f t="shared" si="89"/>
        <v>0</v>
      </c>
      <c r="CP138" s="69">
        <f t="shared" si="83"/>
        <v>0</v>
      </c>
      <c r="CQ138" s="69">
        <f t="shared" si="83"/>
        <v>0</v>
      </c>
    </row>
    <row r="139" spans="1:95" x14ac:dyDescent="0.25">
      <c r="A139" s="3791"/>
      <c r="B139" s="253" t="s">
        <v>158</v>
      </c>
      <c r="C139" s="210">
        <f t="shared" si="84"/>
        <v>0</v>
      </c>
      <c r="D139" s="252">
        <f t="shared" si="85"/>
        <v>0</v>
      </c>
      <c r="E139" s="212">
        <f t="shared" si="85"/>
        <v>0</v>
      </c>
      <c r="F139" s="49"/>
      <c r="G139" s="52"/>
      <c r="H139" s="49"/>
      <c r="I139" s="52"/>
      <c r="J139" s="49"/>
      <c r="K139" s="52"/>
      <c r="L139" s="49"/>
      <c r="M139" s="52"/>
      <c r="N139" s="49"/>
      <c r="O139" s="52"/>
      <c r="P139" s="49"/>
      <c r="Q139" s="52"/>
      <c r="R139" s="49"/>
      <c r="S139" s="52"/>
      <c r="T139" s="49"/>
      <c r="U139" s="52"/>
      <c r="V139" s="49"/>
      <c r="W139" s="52"/>
      <c r="X139" s="49"/>
      <c r="Y139" s="52"/>
      <c r="Z139" s="49"/>
      <c r="AA139" s="52"/>
      <c r="AB139" s="49"/>
      <c r="AC139" s="52"/>
      <c r="AD139" s="49"/>
      <c r="AE139" s="52"/>
      <c r="AF139" s="49"/>
      <c r="AG139" s="264"/>
      <c r="AH139" s="254"/>
      <c r="AI139" s="265"/>
      <c r="AJ139" s="265"/>
      <c r="AK139" s="264"/>
      <c r="AL139" s="254"/>
      <c r="AM139" s="52"/>
      <c r="AN139" t="str">
        <f>CB139&amp;CC139&amp;CA139</f>
        <v/>
      </c>
      <c r="CA139" s="263" t="str">
        <f t="shared" si="86"/>
        <v/>
      </c>
      <c r="CB139" s="18" t="str">
        <f t="shared" si="87"/>
        <v/>
      </c>
      <c r="CC139" s="18" t="str">
        <f t="shared" si="88"/>
        <v/>
      </c>
      <c r="CO139" s="69">
        <f t="shared" si="89"/>
        <v>0</v>
      </c>
      <c r="CP139" s="69">
        <f t="shared" si="83"/>
        <v>0</v>
      </c>
      <c r="CQ139" s="69">
        <f t="shared" si="83"/>
        <v>0</v>
      </c>
    </row>
    <row r="140" spans="1:95" x14ac:dyDescent="0.25">
      <c r="A140" s="3791"/>
      <c r="B140" s="255" t="s">
        <v>159</v>
      </c>
      <c r="C140" s="210">
        <f t="shared" si="84"/>
        <v>0</v>
      </c>
      <c r="D140" s="252">
        <f t="shared" si="85"/>
        <v>0</v>
      </c>
      <c r="E140" s="212">
        <f t="shared" si="85"/>
        <v>0</v>
      </c>
      <c r="F140" s="49"/>
      <c r="G140" s="52"/>
      <c r="H140" s="49"/>
      <c r="I140" s="52"/>
      <c r="J140" s="49"/>
      <c r="K140" s="52"/>
      <c r="L140" s="49"/>
      <c r="M140" s="52"/>
      <c r="N140" s="49"/>
      <c r="O140" s="52"/>
      <c r="P140" s="49"/>
      <c r="Q140" s="52"/>
      <c r="R140" s="49"/>
      <c r="S140" s="52"/>
      <c r="T140" s="49"/>
      <c r="U140" s="52"/>
      <c r="V140" s="49"/>
      <c r="W140" s="52"/>
      <c r="X140" s="49"/>
      <c r="Y140" s="52"/>
      <c r="Z140" s="49"/>
      <c r="AA140" s="52"/>
      <c r="AB140" s="49"/>
      <c r="AC140" s="52"/>
      <c r="AD140" s="49"/>
      <c r="AE140" s="52"/>
      <c r="AF140" s="49"/>
      <c r="AG140" s="264"/>
      <c r="AH140" s="254"/>
      <c r="AI140" s="265"/>
      <c r="AJ140" s="265"/>
      <c r="AK140" s="264"/>
      <c r="AL140" s="254"/>
      <c r="AM140" s="52"/>
      <c r="AN140" t="str">
        <f>CB140&amp;CC140&amp;CA140</f>
        <v/>
      </c>
      <c r="CA140" s="263" t="str">
        <f t="shared" si="86"/>
        <v/>
      </c>
      <c r="CB140" s="18" t="str">
        <f t="shared" si="87"/>
        <v/>
      </c>
      <c r="CC140" s="18" t="str">
        <f t="shared" si="88"/>
        <v/>
      </c>
      <c r="CO140" s="69">
        <f t="shared" si="89"/>
        <v>0</v>
      </c>
      <c r="CP140" s="69">
        <f t="shared" si="83"/>
        <v>0</v>
      </c>
      <c r="CQ140" s="69">
        <f t="shared" si="83"/>
        <v>0</v>
      </c>
    </row>
    <row r="141" spans="1:95" x14ac:dyDescent="0.25">
      <c r="A141" s="3782"/>
      <c r="B141" s="70" t="s">
        <v>160</v>
      </c>
      <c r="C141" s="266">
        <f t="shared" si="84"/>
        <v>0</v>
      </c>
      <c r="D141" s="267">
        <f>SUM(V141+X141+Z141+AB141+AD141+AF141)</f>
        <v>0</v>
      </c>
      <c r="E141" s="219">
        <f>SUM(W141+Y141+AA141+AC141+AE141+AG141)</f>
        <v>0</v>
      </c>
      <c r="F141" s="259"/>
      <c r="G141" s="260"/>
      <c r="H141" s="259"/>
      <c r="I141" s="260"/>
      <c r="J141" s="259"/>
      <c r="K141" s="260"/>
      <c r="L141" s="259"/>
      <c r="M141" s="260"/>
      <c r="N141" s="259"/>
      <c r="O141" s="260"/>
      <c r="P141" s="259"/>
      <c r="Q141" s="260"/>
      <c r="R141" s="259"/>
      <c r="S141" s="260"/>
      <c r="T141" s="259"/>
      <c r="U141" s="260"/>
      <c r="V141" s="30"/>
      <c r="W141" s="37"/>
      <c r="X141" s="30"/>
      <c r="Y141" s="37"/>
      <c r="Z141" s="30"/>
      <c r="AA141" s="37"/>
      <c r="AB141" s="30"/>
      <c r="AC141" s="37"/>
      <c r="AD141" s="30"/>
      <c r="AE141" s="37"/>
      <c r="AF141" s="30"/>
      <c r="AG141" s="220"/>
      <c r="AH141" s="35"/>
      <c r="AI141" s="32"/>
      <c r="AJ141" s="32"/>
      <c r="AK141" s="220"/>
      <c r="AL141" s="35"/>
      <c r="AM141" s="37"/>
      <c r="AN141" t="str">
        <f>CB141&amp;CC141&amp;CA141</f>
        <v/>
      </c>
      <c r="CA141" s="263" t="str">
        <f t="shared" si="86"/>
        <v/>
      </c>
      <c r="CB141" s="18" t="str">
        <f t="shared" si="87"/>
        <v/>
      </c>
      <c r="CC141" s="18" t="str">
        <f t="shared" si="88"/>
        <v/>
      </c>
      <c r="CO141" s="69">
        <f t="shared" si="89"/>
        <v>0</v>
      </c>
      <c r="CP141" s="69">
        <f t="shared" si="83"/>
        <v>0</v>
      </c>
      <c r="CQ141" s="69">
        <f t="shared" si="83"/>
        <v>0</v>
      </c>
    </row>
    <row r="142" spans="1:95" s="56" customFormat="1" ht="12" x14ac:dyDescent="0.2">
      <c r="A142" s="657" t="s">
        <v>170</v>
      </c>
      <c r="B142" s="657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</row>
    <row r="143" spans="1:95" ht="15" customHeight="1" x14ac:dyDescent="0.25">
      <c r="A143" s="3824" t="s">
        <v>90</v>
      </c>
      <c r="B143" s="2987"/>
      <c r="C143" s="3824" t="s">
        <v>171</v>
      </c>
      <c r="D143" s="3108"/>
      <c r="E143" s="2987"/>
      <c r="F143" s="3766" t="s">
        <v>139</v>
      </c>
      <c r="G143" s="3705"/>
      <c r="H143" s="3705"/>
      <c r="I143" s="3705"/>
      <c r="J143" s="3705"/>
      <c r="K143" s="3705"/>
      <c r="L143" s="3705"/>
      <c r="M143" s="3705"/>
      <c r="N143" s="3705"/>
      <c r="O143" s="3705"/>
      <c r="P143" s="3705"/>
      <c r="Q143" s="3705"/>
      <c r="R143" s="3705"/>
      <c r="S143" s="3705"/>
      <c r="T143" s="3705"/>
      <c r="U143" s="3705"/>
      <c r="V143" s="3705"/>
      <c r="W143" s="3705"/>
      <c r="X143" s="3705"/>
      <c r="Y143" s="3705"/>
      <c r="Z143" s="3705"/>
      <c r="AA143" s="3705"/>
      <c r="AB143" s="3705"/>
      <c r="AC143" s="3705"/>
      <c r="AD143" s="3705"/>
      <c r="AE143" s="3705"/>
      <c r="AF143" s="3705"/>
      <c r="AG143" s="3705"/>
      <c r="AH143" s="3705"/>
      <c r="AI143" s="3705"/>
      <c r="AJ143" s="3705"/>
      <c r="AK143" s="3705"/>
      <c r="AL143" s="3705"/>
      <c r="AM143" s="3708"/>
      <c r="AN143" s="3825" t="s">
        <v>163</v>
      </c>
      <c r="AO143" s="3826"/>
      <c r="AP143" s="3827"/>
      <c r="AQ143" s="3828" t="s">
        <v>12</v>
      </c>
      <c r="AR143" s="2987" t="s">
        <v>13</v>
      </c>
    </row>
    <row r="144" spans="1:95" ht="15" customHeight="1" x14ac:dyDescent="0.25">
      <c r="A144" s="3124"/>
      <c r="B144" s="2994"/>
      <c r="C144" s="3124"/>
      <c r="D144" s="3109"/>
      <c r="E144" s="2994"/>
      <c r="F144" s="3766" t="s">
        <v>140</v>
      </c>
      <c r="G144" s="3706"/>
      <c r="H144" s="3766" t="s">
        <v>141</v>
      </c>
      <c r="I144" s="3706"/>
      <c r="J144" s="3766" t="s">
        <v>172</v>
      </c>
      <c r="K144" s="3706"/>
      <c r="L144" s="3766" t="s">
        <v>16</v>
      </c>
      <c r="M144" s="3706"/>
      <c r="N144" s="3818" t="s">
        <v>17</v>
      </c>
      <c r="O144" s="3818"/>
      <c r="P144" s="3818" t="s">
        <v>18</v>
      </c>
      <c r="Q144" s="3818"/>
      <c r="R144" s="3818" t="s">
        <v>19</v>
      </c>
      <c r="S144" s="3818"/>
      <c r="T144" s="3818" t="s">
        <v>20</v>
      </c>
      <c r="U144" s="3818"/>
      <c r="V144" s="3818" t="s">
        <v>21</v>
      </c>
      <c r="W144" s="3818"/>
      <c r="X144" s="3818" t="s">
        <v>22</v>
      </c>
      <c r="Y144" s="3818"/>
      <c r="Z144" s="3818" t="s">
        <v>23</v>
      </c>
      <c r="AA144" s="3818"/>
      <c r="AB144" s="3818" t="s">
        <v>61</v>
      </c>
      <c r="AC144" s="3818"/>
      <c r="AD144" s="3818" t="s">
        <v>62</v>
      </c>
      <c r="AE144" s="3818"/>
      <c r="AF144" s="3766" t="s">
        <v>63</v>
      </c>
      <c r="AG144" s="3706"/>
      <c r="AH144" s="3766" t="s">
        <v>148</v>
      </c>
      <c r="AI144" s="3706"/>
      <c r="AJ144" s="3766" t="s">
        <v>149</v>
      </c>
      <c r="AK144" s="3706"/>
      <c r="AL144" s="3766" t="s">
        <v>150</v>
      </c>
      <c r="AM144" s="3708"/>
      <c r="AN144" s="3828" t="s">
        <v>173</v>
      </c>
      <c r="AO144" s="3731" t="s">
        <v>174</v>
      </c>
      <c r="AP144" s="3137" t="s">
        <v>166</v>
      </c>
      <c r="AQ144" s="3130"/>
      <c r="AR144" s="2994"/>
    </row>
    <row r="145" spans="1:95" x14ac:dyDescent="0.25">
      <c r="A145" s="3583"/>
      <c r="B145" s="3573"/>
      <c r="C145" s="1371" t="s">
        <v>120</v>
      </c>
      <c r="D145" s="1372" t="s">
        <v>79</v>
      </c>
      <c r="E145" s="1373" t="s">
        <v>121</v>
      </c>
      <c r="F145" s="1547" t="s">
        <v>79</v>
      </c>
      <c r="G145" s="202" t="s">
        <v>121</v>
      </c>
      <c r="H145" s="1547" t="s">
        <v>79</v>
      </c>
      <c r="I145" s="202" t="s">
        <v>121</v>
      </c>
      <c r="J145" s="1547" t="s">
        <v>79</v>
      </c>
      <c r="K145" s="202" t="s">
        <v>121</v>
      </c>
      <c r="L145" s="1547" t="s">
        <v>79</v>
      </c>
      <c r="M145" s="202" t="s">
        <v>121</v>
      </c>
      <c r="N145" s="1547" t="s">
        <v>79</v>
      </c>
      <c r="O145" s="202" t="s">
        <v>121</v>
      </c>
      <c r="P145" s="1547" t="s">
        <v>79</v>
      </c>
      <c r="Q145" s="202" t="s">
        <v>121</v>
      </c>
      <c r="R145" s="1547" t="s">
        <v>79</v>
      </c>
      <c r="S145" s="202" t="s">
        <v>121</v>
      </c>
      <c r="T145" s="1547" t="s">
        <v>79</v>
      </c>
      <c r="U145" s="202" t="s">
        <v>121</v>
      </c>
      <c r="V145" s="1547" t="s">
        <v>79</v>
      </c>
      <c r="W145" s="202" t="s">
        <v>121</v>
      </c>
      <c r="X145" s="1547" t="s">
        <v>79</v>
      </c>
      <c r="Y145" s="202" t="s">
        <v>121</v>
      </c>
      <c r="Z145" s="1547" t="s">
        <v>79</v>
      </c>
      <c r="AA145" s="202" t="s">
        <v>121</v>
      </c>
      <c r="AB145" s="1547" t="s">
        <v>79</v>
      </c>
      <c r="AC145" s="202" t="s">
        <v>121</v>
      </c>
      <c r="AD145" s="1547" t="s">
        <v>79</v>
      </c>
      <c r="AE145" s="202" t="s">
        <v>121</v>
      </c>
      <c r="AF145" s="1547" t="s">
        <v>79</v>
      </c>
      <c r="AG145" s="202" t="s">
        <v>121</v>
      </c>
      <c r="AH145" s="1547" t="s">
        <v>79</v>
      </c>
      <c r="AI145" s="202" t="s">
        <v>121</v>
      </c>
      <c r="AJ145" s="1547" t="s">
        <v>79</v>
      </c>
      <c r="AK145" s="202" t="s">
        <v>121</v>
      </c>
      <c r="AL145" s="1547" t="s">
        <v>79</v>
      </c>
      <c r="AM145" s="262" t="s">
        <v>121</v>
      </c>
      <c r="AN145" s="3001"/>
      <c r="AO145" s="2983"/>
      <c r="AP145" s="3590"/>
      <c r="AQ145" s="3001"/>
      <c r="AR145" s="3573"/>
    </row>
    <row r="146" spans="1:95" x14ac:dyDescent="0.25">
      <c r="A146" s="3719" t="s">
        <v>175</v>
      </c>
      <c r="B146" s="3720"/>
      <c r="C146" s="1375">
        <f>SUM(D146:E146)</f>
        <v>0</v>
      </c>
      <c r="D146" s="700">
        <f>SUM(F146+H146+J146+L146+N146+P146+R146+T146+V146+X146+Z146+AB146+AD146+AF146+AH146+AJ146+AL146)</f>
        <v>0</v>
      </c>
      <c r="E146" s="1376">
        <f>SUM(G146+I146+K146+M146+O146+Q146+S146+U146+W146+Y146+AA146+AC146+AE146+AG146+AI146+AK146+AM146)</f>
        <v>0</v>
      </c>
      <c r="F146" s="1359"/>
      <c r="G146" s="1360"/>
      <c r="H146" s="1359"/>
      <c r="I146" s="1360"/>
      <c r="J146" s="1359"/>
      <c r="K146" s="1360"/>
      <c r="L146" s="1359"/>
      <c r="M146" s="1360"/>
      <c r="N146" s="1359"/>
      <c r="O146" s="1360"/>
      <c r="P146" s="1359"/>
      <c r="Q146" s="1360"/>
      <c r="R146" s="1359"/>
      <c r="S146" s="1360"/>
      <c r="T146" s="1359"/>
      <c r="U146" s="1360"/>
      <c r="V146" s="1359"/>
      <c r="W146" s="1360"/>
      <c r="X146" s="1359"/>
      <c r="Y146" s="1360"/>
      <c r="Z146" s="1359"/>
      <c r="AA146" s="1360"/>
      <c r="AB146" s="1359"/>
      <c r="AC146" s="1360"/>
      <c r="AD146" s="1359"/>
      <c r="AE146" s="1360"/>
      <c r="AF146" s="1359"/>
      <c r="AG146" s="1360"/>
      <c r="AH146" s="1359"/>
      <c r="AI146" s="1360"/>
      <c r="AJ146" s="1359"/>
      <c r="AK146" s="1360"/>
      <c r="AL146" s="1359"/>
      <c r="AM146" s="1363"/>
      <c r="AN146" s="1362"/>
      <c r="AO146" s="699"/>
      <c r="AP146" s="1363"/>
      <c r="AQ146" s="1362"/>
      <c r="AR146" s="1360"/>
      <c r="AS146" t="str">
        <f>CA146&amp;CB146</f>
        <v/>
      </c>
      <c r="CA146" s="263"/>
      <c r="CB146" s="18" t="str">
        <f>IF(AND($C146&gt;0,AQ146="")," * No olvide digitar la variable Pueblos originarios. Digite Cero si no tiene.",IF(AQ146&gt;$C146," * La variable Pueblos originarios No puede ser mayor al Total.",""))</f>
        <v/>
      </c>
      <c r="CC146" s="18" t="str">
        <f>IF(AND($C146&gt;0,AR146="")," * No olvide digitar la variable Migrantes. Digite Cero si no tiene.",IF(AR146&gt;$C146," * La variable Migrantes No puede ser mayor al Total.",""))</f>
        <v/>
      </c>
      <c r="CO146" s="69"/>
      <c r="CP146" s="69">
        <f>IF(AND($C146&gt;0,AQ146=""),1,IF(AQ146&gt;$C146,1,0))</f>
        <v>0</v>
      </c>
      <c r="CQ146" s="69">
        <f>IF(AND($C146&gt;0,AR146=""),1,IF(AR146&gt;$C146,1,0))</f>
        <v>0</v>
      </c>
    </row>
    <row r="147" spans="1:95" x14ac:dyDescent="0.25">
      <c r="A147" s="3020" t="s">
        <v>176</v>
      </c>
      <c r="B147" s="3021"/>
      <c r="C147" s="256">
        <f>SUM(D147:E147)</f>
        <v>0</v>
      </c>
      <c r="D147" s="257">
        <f t="shared" ref="D147:E150" si="92">SUM(F147+H147+J147+L147+N147+P147+R147+T147+V147+X147+Z147+AB147+AD147+AF147+AH147+AJ147+AL147)</f>
        <v>0</v>
      </c>
      <c r="E147" s="270">
        <f>SUM(G147+I147+K147+M147+O147+Q147+S147+U147+W147+Y147+AA147+AC147+AE147+AG147+AI147+AK147+AM147)</f>
        <v>0</v>
      </c>
      <c r="F147" s="49"/>
      <c r="G147" s="52"/>
      <c r="H147" s="49"/>
      <c r="I147" s="52"/>
      <c r="J147" s="49"/>
      <c r="K147" s="52"/>
      <c r="L147" s="49"/>
      <c r="M147" s="52"/>
      <c r="N147" s="49"/>
      <c r="O147" s="52"/>
      <c r="P147" s="49"/>
      <c r="Q147" s="52"/>
      <c r="R147" s="49"/>
      <c r="S147" s="52"/>
      <c r="T147" s="49"/>
      <c r="U147" s="52"/>
      <c r="V147" s="49"/>
      <c r="W147" s="52"/>
      <c r="X147" s="49"/>
      <c r="Y147" s="52"/>
      <c r="Z147" s="49"/>
      <c r="AA147" s="52"/>
      <c r="AB147" s="49"/>
      <c r="AC147" s="52"/>
      <c r="AD147" s="49"/>
      <c r="AE147" s="52"/>
      <c r="AF147" s="49"/>
      <c r="AG147" s="52"/>
      <c r="AH147" s="49"/>
      <c r="AI147" s="52"/>
      <c r="AJ147" s="49"/>
      <c r="AK147" s="52"/>
      <c r="AL147" s="49"/>
      <c r="AM147" s="264"/>
      <c r="AN147" s="254"/>
      <c r="AO147" s="265"/>
      <c r="AP147" s="264"/>
      <c r="AQ147" s="254"/>
      <c r="AR147" s="52"/>
      <c r="AS147" t="str">
        <f>CA147&amp;CB147</f>
        <v/>
      </c>
      <c r="CA147" s="263"/>
      <c r="CB147" s="18" t="str">
        <f t="shared" ref="CB147:CB150" si="93">IF(AND($C147&gt;0,AQ147="")," * No olvide digitar la variable Pueblos originarios. Digite Cero si no tiene.",IF(AQ147&gt;$C147," * La variable Pueblos originarios No puede ser mayor al Total.",""))</f>
        <v/>
      </c>
      <c r="CC147" s="18" t="str">
        <f t="shared" ref="CC147:CC150" si="94">IF(AND($C147&gt;0,AR147="")," * No olvide digitar la variable Migrantes. Digite Cero si no tiene.",IF(AR147&gt;$C147," * La variable Migrantes No puede ser mayor al Total.",""))</f>
        <v/>
      </c>
      <c r="CO147" s="69"/>
      <c r="CP147" s="69">
        <f t="shared" ref="CP147:CQ150" si="95">IF(AND($C147&gt;0,AQ147=""),1,IF(AQ147&gt;$C147,1,0))</f>
        <v>0</v>
      </c>
      <c r="CQ147" s="69">
        <f t="shared" si="95"/>
        <v>0</v>
      </c>
    </row>
    <row r="148" spans="1:95" x14ac:dyDescent="0.25">
      <c r="A148" s="3823" t="s">
        <v>177</v>
      </c>
      <c r="B148" s="1356" t="s">
        <v>178</v>
      </c>
      <c r="C148" s="1375">
        <f>SUM(D148:E148)</f>
        <v>0</v>
      </c>
      <c r="D148" s="700">
        <f t="shared" si="92"/>
        <v>0</v>
      </c>
      <c r="E148" s="1376">
        <f t="shared" si="92"/>
        <v>0</v>
      </c>
      <c r="F148" s="1359"/>
      <c r="G148" s="1360"/>
      <c r="H148" s="1359"/>
      <c r="I148" s="1360"/>
      <c r="J148" s="1359"/>
      <c r="K148" s="1360"/>
      <c r="L148" s="1359"/>
      <c r="M148" s="1360"/>
      <c r="N148" s="1359"/>
      <c r="O148" s="1360"/>
      <c r="P148" s="1359"/>
      <c r="Q148" s="1360"/>
      <c r="R148" s="1359"/>
      <c r="S148" s="1360"/>
      <c r="T148" s="1359"/>
      <c r="U148" s="1360"/>
      <c r="V148" s="1359"/>
      <c r="W148" s="1360"/>
      <c r="X148" s="1359"/>
      <c r="Y148" s="1360"/>
      <c r="Z148" s="1359"/>
      <c r="AA148" s="1360"/>
      <c r="AB148" s="1359"/>
      <c r="AC148" s="1360"/>
      <c r="AD148" s="1359"/>
      <c r="AE148" s="1360"/>
      <c r="AF148" s="1359"/>
      <c r="AG148" s="1360"/>
      <c r="AH148" s="1359"/>
      <c r="AI148" s="1360"/>
      <c r="AJ148" s="1359"/>
      <c r="AK148" s="1360"/>
      <c r="AL148" s="1359"/>
      <c r="AM148" s="1363"/>
      <c r="AN148" s="1362"/>
      <c r="AO148" s="699"/>
      <c r="AP148" s="1363"/>
      <c r="AQ148" s="1362"/>
      <c r="AR148" s="1360"/>
      <c r="AS148" t="str">
        <f>CA148&amp;CB148</f>
        <v/>
      </c>
      <c r="CA148" s="263"/>
      <c r="CB148" s="18" t="str">
        <f t="shared" si="93"/>
        <v/>
      </c>
      <c r="CC148" s="18" t="str">
        <f t="shared" si="94"/>
        <v/>
      </c>
      <c r="CO148" s="69"/>
      <c r="CP148" s="69">
        <f t="shared" si="95"/>
        <v>0</v>
      </c>
      <c r="CQ148" s="69">
        <f t="shared" si="95"/>
        <v>0</v>
      </c>
    </row>
    <row r="149" spans="1:95" x14ac:dyDescent="0.25">
      <c r="A149" s="3782"/>
      <c r="B149" s="70" t="s">
        <v>179</v>
      </c>
      <c r="C149" s="266">
        <f>SUM(D149:E149)</f>
        <v>0</v>
      </c>
      <c r="D149" s="267">
        <f>SUM(F149+H149+J149+L149+N149+P149+R149+T149+V149+X149+Z149+AB149+AD149+AF149+AH149+AJ149+AL149)</f>
        <v>0</v>
      </c>
      <c r="E149" s="271">
        <f t="shared" si="92"/>
        <v>0</v>
      </c>
      <c r="F149" s="30"/>
      <c r="G149" s="37"/>
      <c r="H149" s="30"/>
      <c r="I149" s="37"/>
      <c r="J149" s="30"/>
      <c r="K149" s="37"/>
      <c r="L149" s="30"/>
      <c r="M149" s="37"/>
      <c r="N149" s="30"/>
      <c r="O149" s="37"/>
      <c r="P149" s="30"/>
      <c r="Q149" s="37"/>
      <c r="R149" s="30"/>
      <c r="S149" s="37"/>
      <c r="T149" s="30"/>
      <c r="U149" s="37"/>
      <c r="V149" s="30"/>
      <c r="W149" s="37"/>
      <c r="X149" s="30"/>
      <c r="Y149" s="37"/>
      <c r="Z149" s="30"/>
      <c r="AA149" s="37"/>
      <c r="AB149" s="30"/>
      <c r="AC149" s="37"/>
      <c r="AD149" s="30"/>
      <c r="AE149" s="37"/>
      <c r="AF149" s="30"/>
      <c r="AG149" s="37"/>
      <c r="AH149" s="30"/>
      <c r="AI149" s="37"/>
      <c r="AJ149" s="30"/>
      <c r="AK149" s="37"/>
      <c r="AL149" s="30"/>
      <c r="AM149" s="220"/>
      <c r="AN149" s="35"/>
      <c r="AO149" s="32"/>
      <c r="AP149" s="220"/>
      <c r="AQ149" s="35"/>
      <c r="AR149" s="37"/>
      <c r="AS149" t="str">
        <f>CA149&amp;CB149</f>
        <v/>
      </c>
      <c r="CA149" s="263"/>
      <c r="CB149" s="18" t="str">
        <f t="shared" si="93"/>
        <v/>
      </c>
      <c r="CC149" s="18" t="str">
        <f t="shared" si="94"/>
        <v/>
      </c>
      <c r="CO149" s="69"/>
      <c r="CP149" s="69">
        <f t="shared" si="95"/>
        <v>0</v>
      </c>
      <c r="CQ149" s="69">
        <f t="shared" si="95"/>
        <v>0</v>
      </c>
    </row>
    <row r="150" spans="1:95" x14ac:dyDescent="0.25">
      <c r="A150" s="3829" t="s">
        <v>180</v>
      </c>
      <c r="B150" s="3830"/>
      <c r="C150" s="217">
        <f>SUM(D150:E150)</f>
        <v>0</v>
      </c>
      <c r="D150" s="272">
        <f t="shared" si="92"/>
        <v>0</v>
      </c>
      <c r="E150" s="1291">
        <f>SUM(G150+I150+K150+M150+O150+Q150+S150+U150+W150+Y150+AA150+AC150+AE150+AG150+AI150+AK150+AM150)</f>
        <v>0</v>
      </c>
      <c r="F150" s="91"/>
      <c r="G150" s="1246"/>
      <c r="H150" s="91"/>
      <c r="I150" s="1246"/>
      <c r="J150" s="91"/>
      <c r="K150" s="1246"/>
      <c r="L150" s="91"/>
      <c r="M150" s="1246"/>
      <c r="N150" s="91"/>
      <c r="O150" s="1246"/>
      <c r="P150" s="91"/>
      <c r="Q150" s="1246"/>
      <c r="R150" s="91"/>
      <c r="S150" s="1246"/>
      <c r="T150" s="91"/>
      <c r="U150" s="1246"/>
      <c r="V150" s="91"/>
      <c r="W150" s="1246"/>
      <c r="X150" s="91"/>
      <c r="Y150" s="1246"/>
      <c r="Z150" s="91"/>
      <c r="AA150" s="1246"/>
      <c r="AB150" s="91"/>
      <c r="AC150" s="1246"/>
      <c r="AD150" s="91"/>
      <c r="AE150" s="1246"/>
      <c r="AF150" s="91"/>
      <c r="AG150" s="1246"/>
      <c r="AH150" s="91"/>
      <c r="AI150" s="1246"/>
      <c r="AJ150" s="91"/>
      <c r="AK150" s="1246"/>
      <c r="AL150" s="91"/>
      <c r="AM150" s="1247"/>
      <c r="AN150" s="95"/>
      <c r="AO150" s="92"/>
      <c r="AP150" s="1247"/>
      <c r="AQ150" s="95"/>
      <c r="AR150" s="1246"/>
      <c r="AS150" t="str">
        <f>CA150&amp;CB150</f>
        <v/>
      </c>
      <c r="CA150" s="263"/>
      <c r="CB150" s="18" t="str">
        <f t="shared" si="93"/>
        <v/>
      </c>
      <c r="CC150" s="18" t="str">
        <f t="shared" si="94"/>
        <v/>
      </c>
      <c r="CO150" s="69"/>
      <c r="CP150" s="69">
        <f t="shared" si="95"/>
        <v>0</v>
      </c>
      <c r="CQ150" s="69">
        <f t="shared" si="95"/>
        <v>0</v>
      </c>
    </row>
    <row r="151" spans="1:95" s="56" customFormat="1" ht="12" x14ac:dyDescent="0.2">
      <c r="A151" s="657" t="s">
        <v>181</v>
      </c>
      <c r="B151" s="657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1548"/>
      <c r="N151" s="1549"/>
      <c r="O151" s="1550"/>
    </row>
    <row r="152" spans="1:95" ht="15" customHeight="1" x14ac:dyDescent="0.25">
      <c r="A152" s="3824" t="s">
        <v>3</v>
      </c>
      <c r="B152" s="2987"/>
      <c r="C152" s="3766" t="s">
        <v>91</v>
      </c>
      <c r="D152" s="3705"/>
      <c r="E152" s="3706"/>
      <c r="F152" s="3766" t="s">
        <v>63</v>
      </c>
      <c r="G152" s="3706"/>
      <c r="H152" s="3766" t="s">
        <v>148</v>
      </c>
      <c r="I152" s="3706"/>
      <c r="J152" s="3766" t="s">
        <v>149</v>
      </c>
      <c r="K152" s="3706"/>
      <c r="L152" s="3766" t="s">
        <v>150</v>
      </c>
      <c r="M152" s="3708"/>
      <c r="N152" s="3828" t="s">
        <v>12</v>
      </c>
      <c r="O152" s="2987" t="s">
        <v>13</v>
      </c>
    </row>
    <row r="153" spans="1:95" x14ac:dyDescent="0.25">
      <c r="A153" s="3583"/>
      <c r="B153" s="3573"/>
      <c r="C153" s="1371" t="s">
        <v>120</v>
      </c>
      <c r="D153" s="1372" t="s">
        <v>79</v>
      </c>
      <c r="E153" s="1373" t="s">
        <v>121</v>
      </c>
      <c r="F153" s="1371" t="s">
        <v>79</v>
      </c>
      <c r="G153" s="1373" t="s">
        <v>121</v>
      </c>
      <c r="H153" s="1371" t="s">
        <v>79</v>
      </c>
      <c r="I153" s="1373" t="s">
        <v>121</v>
      </c>
      <c r="J153" s="1371" t="s">
        <v>79</v>
      </c>
      <c r="K153" s="1373" t="s">
        <v>121</v>
      </c>
      <c r="L153" s="1371" t="s">
        <v>79</v>
      </c>
      <c r="M153" s="1415" t="s">
        <v>121</v>
      </c>
      <c r="N153" s="3001"/>
      <c r="O153" s="3573"/>
    </row>
    <row r="154" spans="1:95" x14ac:dyDescent="0.25">
      <c r="A154" s="3823" t="s">
        <v>182</v>
      </c>
      <c r="B154" s="1356" t="s">
        <v>183</v>
      </c>
      <c r="C154" s="1375">
        <f>SUM(D154:E154)</f>
        <v>0</v>
      </c>
      <c r="D154" s="700">
        <f>SUM(F154+H154+J154+L154)</f>
        <v>0</v>
      </c>
      <c r="E154" s="1376">
        <f>SUM(G154+I154+K154+M154)</f>
        <v>0</v>
      </c>
      <c r="F154" s="45"/>
      <c r="G154" s="48"/>
      <c r="H154" s="45"/>
      <c r="I154" s="48"/>
      <c r="J154" s="45"/>
      <c r="K154" s="48"/>
      <c r="L154" s="45"/>
      <c r="M154" s="286"/>
      <c r="N154" s="105"/>
      <c r="O154" s="48"/>
      <c r="P154" t="str">
        <f>CA154&amp;CB154</f>
        <v/>
      </c>
      <c r="CA154" s="18" t="str">
        <f>IF(AND(C154&gt;0,N154="")," * No olvide digitar la variable Pueblos originarios. Digite Cero si no tiene.",IF(N154&gt;C154," * La variable Pueblos originarios No puede ser mayor al Total.",""))</f>
        <v/>
      </c>
      <c r="CB154" s="18" t="str">
        <f>IF(AND(C154&gt;0,O154="")," * No olvide digitar la variable Migrantes. Digite Cero si no tiene.",IF(O154&gt;C154," * La variable Pueblos Migrantes No puede ser mayor al Total.",""))</f>
        <v/>
      </c>
      <c r="CO154" s="69">
        <f>IF(AND($C154&gt;0,N154=""),1,IF(N154&gt;$C154,1,0))</f>
        <v>0</v>
      </c>
      <c r="CP154" s="69">
        <f>IF(AND($C154&gt;0,O154=""),1,IF(O154&gt;$C154,1,0))</f>
        <v>0</v>
      </c>
    </row>
    <row r="155" spans="1:95" x14ac:dyDescent="0.25">
      <c r="A155" s="3791"/>
      <c r="B155" s="75" t="s">
        <v>184</v>
      </c>
      <c r="C155" s="210">
        <f>SUM(D155:E155)</f>
        <v>0</v>
      </c>
      <c r="D155" s="252">
        <f t="shared" ref="D155:E156" si="96">SUM(F155+H155+J155+L155)</f>
        <v>0</v>
      </c>
      <c r="E155" s="287">
        <f t="shared" si="96"/>
        <v>0</v>
      </c>
      <c r="F155" s="45"/>
      <c r="G155" s="48"/>
      <c r="H155" s="45"/>
      <c r="I155" s="48"/>
      <c r="J155" s="45"/>
      <c r="K155" s="48"/>
      <c r="L155" s="45"/>
      <c r="M155" s="286"/>
      <c r="N155" s="105"/>
      <c r="O155" s="48"/>
      <c r="P155" t="str">
        <f>CA155&amp;CB155</f>
        <v/>
      </c>
      <c r="CA155" s="18" t="str">
        <f t="shared" ref="CA155:CA156" si="97">IF(AND(C155&gt;0,N155="")," * No olvide digitar la variable Pueblos originarios. Digite Cero si no tiene.",IF(N155&gt;C155," * La variable Pueblos originarios No puede ser mayor al Total.",""))</f>
        <v/>
      </c>
      <c r="CB155" s="18" t="str">
        <f t="shared" ref="CB155:CB156" si="98">IF(AND(C155&gt;0,O155="")," * No olvide digitar la variable Migrantes. Digite Cero si no tiene.",IF(O155&gt;C155," * La variable Pueblos Migrantes No puede ser mayor al Total.",""))</f>
        <v/>
      </c>
      <c r="CO155" s="69">
        <f t="shared" ref="CO155:CP156" si="99">IF(AND($C155&gt;0,N155=""),1,IF(N155&gt;$C155,1,0))</f>
        <v>0</v>
      </c>
      <c r="CP155" s="69">
        <f t="shared" si="99"/>
        <v>0</v>
      </c>
    </row>
    <row r="156" spans="1:95" x14ac:dyDescent="0.25">
      <c r="A156" s="3791"/>
      <c r="B156" s="288" t="s">
        <v>185</v>
      </c>
      <c r="C156" s="256">
        <f>SUM(D156:E156)</f>
        <v>0</v>
      </c>
      <c r="D156" s="257">
        <f t="shared" si="96"/>
        <v>0</v>
      </c>
      <c r="E156" s="270">
        <f t="shared" si="96"/>
        <v>0</v>
      </c>
      <c r="F156" s="45"/>
      <c r="G156" s="48"/>
      <c r="H156" s="45"/>
      <c r="I156" s="48"/>
      <c r="J156" s="45"/>
      <c r="K156" s="48"/>
      <c r="L156" s="45"/>
      <c r="M156" s="286"/>
      <c r="N156" s="105"/>
      <c r="O156" s="48"/>
      <c r="P156" t="str">
        <f>CA156&amp;CB156</f>
        <v/>
      </c>
      <c r="CA156" s="18" t="str">
        <f t="shared" si="97"/>
        <v/>
      </c>
      <c r="CB156" s="18" t="str">
        <f t="shared" si="98"/>
        <v/>
      </c>
      <c r="CO156" s="69">
        <f t="shared" si="99"/>
        <v>0</v>
      </c>
      <c r="CP156" s="69">
        <f t="shared" si="99"/>
        <v>0</v>
      </c>
    </row>
    <row r="157" spans="1:95" s="294" customFormat="1" ht="11.25" x14ac:dyDescent="0.2">
      <c r="A157" s="3826" t="s">
        <v>186</v>
      </c>
      <c r="B157" s="3826"/>
      <c r="C157" s="1400">
        <f>SUM(C154:C156)</f>
        <v>0</v>
      </c>
      <c r="D157" s="1401">
        <f>SUM(D154:D156)</f>
        <v>0</v>
      </c>
      <c r="E157" s="1402">
        <f>SUM(E154:E156)</f>
        <v>0</v>
      </c>
      <c r="F157" s="1400">
        <f>SUM(F154:F156)</f>
        <v>0</v>
      </c>
      <c r="G157" s="1402">
        <f t="shared" ref="G157:M157" si="100">SUM(G154:G156)</f>
        <v>0</v>
      </c>
      <c r="H157" s="1400">
        <f t="shared" si="100"/>
        <v>0</v>
      </c>
      <c r="I157" s="1402">
        <f t="shared" si="100"/>
        <v>0</v>
      </c>
      <c r="J157" s="1400">
        <f t="shared" si="100"/>
        <v>0</v>
      </c>
      <c r="K157" s="1402">
        <f t="shared" si="100"/>
        <v>0</v>
      </c>
      <c r="L157" s="1400">
        <f t="shared" si="100"/>
        <v>0</v>
      </c>
      <c r="M157" s="1482">
        <f t="shared" si="100"/>
        <v>0</v>
      </c>
      <c r="N157" s="1486">
        <f>SUM(N154:N156)</f>
        <v>0</v>
      </c>
      <c r="O157" s="1402">
        <f>SUM(O154:O156)</f>
        <v>0</v>
      </c>
    </row>
    <row r="158" spans="1:95" x14ac:dyDescent="0.25">
      <c r="A158" s="3823" t="s">
        <v>187</v>
      </c>
      <c r="B158" s="101" t="s">
        <v>188</v>
      </c>
      <c r="C158" s="249">
        <f>SUM(D158:E158)</f>
        <v>0</v>
      </c>
      <c r="D158" s="250">
        <f t="shared" ref="D158:E161" si="101">SUM(F158+H158+J158+L158)</f>
        <v>0</v>
      </c>
      <c r="E158" s="295">
        <f t="shared" si="101"/>
        <v>0</v>
      </c>
      <c r="F158" s="45"/>
      <c r="G158" s="48"/>
      <c r="H158" s="45"/>
      <c r="I158" s="48"/>
      <c r="J158" s="45"/>
      <c r="K158" s="48"/>
      <c r="L158" s="45"/>
      <c r="M158" s="286"/>
      <c r="N158" s="105"/>
      <c r="O158" s="48"/>
      <c r="P158" t="str">
        <f>CA158&amp;CB158</f>
        <v/>
      </c>
      <c r="CA158" s="18" t="str">
        <f>IF(AND(C158&gt;0,N158="")," * No olvide digitar la variable Pueblos originarios. Digite Cero si no tiene.",IF(N158&gt;C158," * La variable Pueblos originarios No puede ser mayor al Total.",""))</f>
        <v/>
      </c>
      <c r="CB158" s="18" t="str">
        <f>IF(AND(C158&gt;0,O158=""),"  * No olvide digitar la variable Migrantes. Digite Cero si no tiene.",IF(O158&gt;C158,"  * La variable Pueblos Migrantes No puede ser mayor al Total.",""))</f>
        <v/>
      </c>
      <c r="CO158" s="69">
        <f t="shared" ref="CO158:CP161" si="102">IF(AND($C158&gt;0,N158=""),1,IF(N158&gt;$C158,1,0))</f>
        <v>0</v>
      </c>
      <c r="CP158" s="69">
        <f t="shared" si="102"/>
        <v>0</v>
      </c>
    </row>
    <row r="159" spans="1:95" x14ac:dyDescent="0.25">
      <c r="A159" s="3791"/>
      <c r="B159" s="75" t="s">
        <v>189</v>
      </c>
      <c r="C159" s="210">
        <f>SUM(D159:E159)</f>
        <v>0</v>
      </c>
      <c r="D159" s="252">
        <f t="shared" si="101"/>
        <v>0</v>
      </c>
      <c r="E159" s="287">
        <f t="shared" si="101"/>
        <v>0</v>
      </c>
      <c r="F159" s="22"/>
      <c r="G159" s="28"/>
      <c r="H159" s="22"/>
      <c r="I159" s="28"/>
      <c r="J159" s="22"/>
      <c r="K159" s="28"/>
      <c r="L159" s="22"/>
      <c r="M159" s="213"/>
      <c r="N159" s="27"/>
      <c r="O159" s="28"/>
      <c r="P159" t="str">
        <f>CA159&amp;CB159</f>
        <v/>
      </c>
      <c r="CA159" s="18" t="str">
        <f>IF(AND(C159&gt;0,N159=""),"  * No olvide digitar la variable Pueblos originarios. Digite Cero si no tiene.",IF(N159&gt;C159,"  * La variable Pueblos originarios No puede ser mayor al Total.",""))</f>
        <v/>
      </c>
      <c r="CB159" s="18" t="str">
        <f>IF(AND(C159&gt;0,O159=""),"  * No olvide digitar la variable Migrantes. Digite Cero si no tiene.",IF(O159&gt;C159,"  * La variable Pueblos Migrantes No puede ser mayor al Total.",""))</f>
        <v/>
      </c>
      <c r="CO159" s="69">
        <f t="shared" si="102"/>
        <v>0</v>
      </c>
      <c r="CP159" s="69">
        <f t="shared" si="102"/>
        <v>0</v>
      </c>
    </row>
    <row r="160" spans="1:95" x14ac:dyDescent="0.25">
      <c r="A160" s="3791"/>
      <c r="B160" s="75" t="s">
        <v>190</v>
      </c>
      <c r="C160" s="210">
        <f>SUM(D160:E160)</f>
        <v>0</v>
      </c>
      <c r="D160" s="252">
        <f t="shared" si="101"/>
        <v>0</v>
      </c>
      <c r="E160" s="287">
        <f t="shared" si="101"/>
        <v>0</v>
      </c>
      <c r="F160" s="22"/>
      <c r="G160" s="28"/>
      <c r="H160" s="22"/>
      <c r="I160" s="28"/>
      <c r="J160" s="22"/>
      <c r="K160" s="28"/>
      <c r="L160" s="22"/>
      <c r="M160" s="213"/>
      <c r="N160" s="27"/>
      <c r="O160" s="28"/>
      <c r="P160" t="str">
        <f>CA160&amp;CB160</f>
        <v/>
      </c>
      <c r="CA160" s="18" t="str">
        <f>IF(AND(C160&gt;0,N160=""),"  * No olvide digitar la variable Pueblos originarios. Digite Cero si no tiene.",IF(N160&gt;C160,"  * La variable Pueblos originarios No puede ser mayor al Total.",""))</f>
        <v/>
      </c>
      <c r="CB160" s="18" t="str">
        <f>IF(AND(C160&gt;0,O160=""),"  * No olvide digitar la variable Migrantes. Digite Cero si no tiene.",IF(O160&gt;C160,"  * La variable Pueblos Migrantes No puede ser mayor al Total.",""))</f>
        <v/>
      </c>
      <c r="CO160" s="69">
        <f t="shared" si="102"/>
        <v>0</v>
      </c>
      <c r="CP160" s="69">
        <f t="shared" si="102"/>
        <v>0</v>
      </c>
    </row>
    <row r="161" spans="1:94" x14ac:dyDescent="0.25">
      <c r="A161" s="3782"/>
      <c r="B161" s="296" t="s">
        <v>191</v>
      </c>
      <c r="C161" s="256">
        <f>SUM(D161:E161)</f>
        <v>0</v>
      </c>
      <c r="D161" s="257">
        <f t="shared" si="101"/>
        <v>0</v>
      </c>
      <c r="E161" s="270">
        <f t="shared" si="101"/>
        <v>0</v>
      </c>
      <c r="F161" s="49"/>
      <c r="G161" s="52"/>
      <c r="H161" s="49"/>
      <c r="I161" s="52"/>
      <c r="J161" s="49"/>
      <c r="K161" s="52"/>
      <c r="L161" s="49"/>
      <c r="M161" s="264"/>
      <c r="N161" s="254"/>
      <c r="O161" s="52"/>
      <c r="P161" t="str">
        <f>CA161&amp;CB161</f>
        <v/>
      </c>
      <c r="CA161" s="18" t="str">
        <f>IF(AND(C161&gt;0,N161=""),"  * No olvide digitar la variable Pueblos originarios. Digite Cero si no tiene.",IF(N161&gt;C161,"  * La variable Pueblos originarios No puede ser mayor al Total.",""))</f>
        <v/>
      </c>
      <c r="CB161" s="18" t="str">
        <f>IF(AND(C161&gt;0,O161=""),"  * No olvide digitar la variable Migrantes. Digite Cero si no tiene.",IF(O161&gt;C161,"  * La variable Pueblos Migrantes No puede ser mayor al Total.",""))</f>
        <v/>
      </c>
      <c r="CO161" s="69">
        <f t="shared" si="102"/>
        <v>0</v>
      </c>
      <c r="CP161" s="69">
        <f t="shared" si="102"/>
        <v>0</v>
      </c>
    </row>
    <row r="162" spans="1:94" s="294" customFormat="1" ht="11.25" x14ac:dyDescent="0.2">
      <c r="A162" s="3831" t="s">
        <v>186</v>
      </c>
      <c r="B162" s="3826"/>
      <c r="C162" s="1400">
        <f>SUM(C158:C161)</f>
        <v>0</v>
      </c>
      <c r="D162" s="1401">
        <f>SUM(D158:D161)</f>
        <v>0</v>
      </c>
      <c r="E162" s="1402">
        <f>SUM(E158:E161)</f>
        <v>0</v>
      </c>
      <c r="F162" s="1400">
        <f>SUM(F158:F161)</f>
        <v>0</v>
      </c>
      <c r="G162" s="1402">
        <f t="shared" ref="G162:M162" si="103">SUM(G158:G161)</f>
        <v>0</v>
      </c>
      <c r="H162" s="1400">
        <f t="shared" si="103"/>
        <v>0</v>
      </c>
      <c r="I162" s="1402">
        <f t="shared" si="103"/>
        <v>0</v>
      </c>
      <c r="J162" s="1400">
        <f t="shared" si="103"/>
        <v>0</v>
      </c>
      <c r="K162" s="1402">
        <f t="shared" si="103"/>
        <v>0</v>
      </c>
      <c r="L162" s="1400">
        <f t="shared" si="103"/>
        <v>0</v>
      </c>
      <c r="M162" s="1482">
        <f t="shared" si="103"/>
        <v>0</v>
      </c>
      <c r="N162" s="1486">
        <f>SUM(N158:N161)</f>
        <v>0</v>
      </c>
      <c r="O162" s="1402">
        <f>SUM(O158:O161)</f>
        <v>0</v>
      </c>
    </row>
    <row r="163" spans="1:94" x14ac:dyDescent="0.25">
      <c r="A163" s="3831" t="s">
        <v>192</v>
      </c>
      <c r="B163" s="3831"/>
      <c r="C163" s="217">
        <f>SUM(C157+C162)</f>
        <v>0</v>
      </c>
      <c r="D163" s="272">
        <f>SUM(D157+D162)</f>
        <v>0</v>
      </c>
      <c r="E163" s="1291">
        <f>SUM(E157+E162)</f>
        <v>0</v>
      </c>
      <c r="F163" s="217">
        <f>SUM(F157+F162)</f>
        <v>0</v>
      </c>
      <c r="G163" s="1291">
        <f>SUM(G157+G162)</f>
        <v>0</v>
      </c>
      <c r="H163" s="217">
        <f t="shared" ref="H163:M163" si="104">SUM(H157+H162)</f>
        <v>0</v>
      </c>
      <c r="I163" s="1291">
        <f t="shared" si="104"/>
        <v>0</v>
      </c>
      <c r="J163" s="217">
        <f t="shared" si="104"/>
        <v>0</v>
      </c>
      <c r="K163" s="1291">
        <f t="shared" si="104"/>
        <v>0</v>
      </c>
      <c r="L163" s="217">
        <f t="shared" si="104"/>
        <v>0</v>
      </c>
      <c r="M163" s="1551">
        <f t="shared" si="104"/>
        <v>0</v>
      </c>
      <c r="N163" s="298">
        <f>SUM(N157+N162)</f>
        <v>0</v>
      </c>
      <c r="O163" s="1291">
        <f>SUM(O157+O162)</f>
        <v>0</v>
      </c>
    </row>
    <row r="164" spans="1:94" s="56" customFormat="1" ht="12" x14ac:dyDescent="0.2">
      <c r="A164" s="657" t="s">
        <v>193</v>
      </c>
      <c r="B164" s="657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1549"/>
      <c r="R164" s="1550"/>
    </row>
    <row r="165" spans="1:94" ht="15" customHeight="1" x14ac:dyDescent="0.25">
      <c r="A165" s="3824" t="s">
        <v>3</v>
      </c>
      <c r="B165" s="2987"/>
      <c r="C165" s="3766" t="s">
        <v>91</v>
      </c>
      <c r="D165" s="3705"/>
      <c r="E165" s="3706"/>
      <c r="F165" s="3766" t="s">
        <v>63</v>
      </c>
      <c r="G165" s="3706"/>
      <c r="H165" s="3766" t="s">
        <v>148</v>
      </c>
      <c r="I165" s="3706"/>
      <c r="J165" s="3766" t="s">
        <v>149</v>
      </c>
      <c r="K165" s="3706"/>
      <c r="L165" s="3766" t="s">
        <v>150</v>
      </c>
      <c r="M165" s="3708"/>
      <c r="N165" s="3722" t="s">
        <v>163</v>
      </c>
      <c r="O165" s="3705"/>
      <c r="P165" s="3708"/>
      <c r="Q165" s="3828" t="s">
        <v>12</v>
      </c>
      <c r="R165" s="2987" t="s">
        <v>13</v>
      </c>
    </row>
    <row r="166" spans="1:94" x14ac:dyDescent="0.25">
      <c r="A166" s="3583"/>
      <c r="B166" s="3573"/>
      <c r="C166" s="1371" t="s">
        <v>120</v>
      </c>
      <c r="D166" s="1372" t="s">
        <v>79</v>
      </c>
      <c r="E166" s="1373" t="s">
        <v>121</v>
      </c>
      <c r="F166" s="1371" t="s">
        <v>79</v>
      </c>
      <c r="G166" s="1373" t="s">
        <v>121</v>
      </c>
      <c r="H166" s="1371" t="s">
        <v>79</v>
      </c>
      <c r="I166" s="1373" t="s">
        <v>121</v>
      </c>
      <c r="J166" s="1371" t="s">
        <v>79</v>
      </c>
      <c r="K166" s="1373" t="s">
        <v>121</v>
      </c>
      <c r="L166" s="1371" t="s">
        <v>79</v>
      </c>
      <c r="M166" s="1448" t="s">
        <v>121</v>
      </c>
      <c r="N166" s="1413" t="s">
        <v>164</v>
      </c>
      <c r="O166" s="1372" t="s">
        <v>165</v>
      </c>
      <c r="P166" s="1415" t="s">
        <v>166</v>
      </c>
      <c r="Q166" s="3001"/>
      <c r="R166" s="3573"/>
    </row>
    <row r="167" spans="1:94" x14ac:dyDescent="0.25">
      <c r="A167" s="3823" t="s">
        <v>182</v>
      </c>
      <c r="B167" s="1356" t="s">
        <v>183</v>
      </c>
      <c r="C167" s="1357">
        <f>SUM(D167:E167)</f>
        <v>0</v>
      </c>
      <c r="D167" s="698">
        <f t="shared" ref="D167:E169" si="105">SUM(F167+H167+J167+L167)</f>
        <v>0</v>
      </c>
      <c r="E167" s="1358">
        <f t="shared" si="105"/>
        <v>0</v>
      </c>
      <c r="F167" s="1359"/>
      <c r="G167" s="1360"/>
      <c r="H167" s="1359"/>
      <c r="I167" s="1360"/>
      <c r="J167" s="1359"/>
      <c r="K167" s="1360"/>
      <c r="L167" s="1359"/>
      <c r="M167" s="1361"/>
      <c r="N167" s="1362"/>
      <c r="O167" s="699"/>
      <c r="P167" s="1363"/>
      <c r="Q167" s="1362"/>
      <c r="R167" s="1360"/>
      <c r="S167" t="str">
        <f>CA167&amp;CB167&amp;CC167</f>
        <v/>
      </c>
      <c r="CA167" s="18" t="str">
        <f>IF(AND(C167&gt;0,Q167=""),"  * No olvide digitar la variable Pueblos originarios. Digite Cero si no tiene.",IF(Q167&gt;C167," * La variable Pueblos originarios No puede ser mayor al Total.",""))</f>
        <v/>
      </c>
      <c r="CB167" s="18" t="str">
        <f>IF(AND(C167&gt;0,R167=""),"   * No olvide digitar la variable Migrantes. Digite Cero si no tiene.",IF(R167&gt;C167," *  La variable Migrantes No puede ser mayor al Total.",""))</f>
        <v/>
      </c>
      <c r="CO167" s="69">
        <f>IF(AND(C167&gt;0,Q167=""),1,IF(Q167&gt;C167,1,0))</f>
        <v>0</v>
      </c>
      <c r="CP167" s="69">
        <f>IF(AND(C167&gt;0,R167=""),1,IF(R167&gt;C167,1,0))</f>
        <v>0</v>
      </c>
    </row>
    <row r="168" spans="1:94" x14ac:dyDescent="0.25">
      <c r="A168" s="3791"/>
      <c r="B168" s="75" t="s">
        <v>184</v>
      </c>
      <c r="C168" s="317">
        <f>SUM(D168:E168)</f>
        <v>0</v>
      </c>
      <c r="D168" s="318">
        <f t="shared" si="105"/>
        <v>0</v>
      </c>
      <c r="E168" s="319">
        <f t="shared" si="105"/>
        <v>0</v>
      </c>
      <c r="F168" s="22"/>
      <c r="G168" s="28"/>
      <c r="H168" s="22"/>
      <c r="I168" s="28"/>
      <c r="J168" s="22"/>
      <c r="K168" s="28"/>
      <c r="L168" s="22"/>
      <c r="M168" s="216"/>
      <c r="N168" s="27"/>
      <c r="O168" s="24"/>
      <c r="P168" s="213"/>
      <c r="Q168" s="27"/>
      <c r="R168" s="28"/>
      <c r="S168" t="str">
        <f>CA168&amp;CB168&amp;CC168</f>
        <v/>
      </c>
      <c r="CA168" s="18" t="str">
        <f>IF(AND(C168&gt;0,Q168=""),"   * No olvide digitar la variable Pueblos originarios. Digite Cero si no tiene.",IF(Q168&gt;C168," *  La variable Pueblos originarios No puede ser mayor al Total.",""))</f>
        <v/>
      </c>
      <c r="CB168" s="18" t="str">
        <f>IF(AND(C168&gt;0,R168=""),"   * No olvide digitar la variable Migrantes. Digite Cero si no tiene.",IF(R168&gt;C168," *  La variable Migrantes No puede ser mayor al Total.",""))</f>
        <v/>
      </c>
      <c r="CO168" s="69">
        <f>IF(AND(C168&gt;0,Q168=""),1,IF(Q168&gt;C168,1,0))</f>
        <v>0</v>
      </c>
      <c r="CP168" s="69">
        <f>IF(AND(C168&gt;0,R168=""),1,IF(R168&gt;C168,1,0))</f>
        <v>0</v>
      </c>
    </row>
    <row r="169" spans="1:94" x14ac:dyDescent="0.25">
      <c r="A169" s="3791"/>
      <c r="B169" s="288" t="s">
        <v>185</v>
      </c>
      <c r="C169" s="320">
        <f>SUM(D169:E169)</f>
        <v>0</v>
      </c>
      <c r="D169" s="321">
        <f t="shared" si="105"/>
        <v>0</v>
      </c>
      <c r="E169" s="322">
        <f t="shared" si="105"/>
        <v>0</v>
      </c>
      <c r="F169" s="49"/>
      <c r="G169" s="52"/>
      <c r="H169" s="49"/>
      <c r="I169" s="52"/>
      <c r="J169" s="49"/>
      <c r="K169" s="52"/>
      <c r="L169" s="49"/>
      <c r="M169" s="323"/>
      <c r="N169" s="254"/>
      <c r="O169" s="265"/>
      <c r="P169" s="264"/>
      <c r="Q169" s="254"/>
      <c r="R169" s="52"/>
      <c r="S169" t="str">
        <f>CA169&amp;CB169&amp;CC169</f>
        <v/>
      </c>
      <c r="CA169" s="18" t="str">
        <f>IF(AND(C169&gt;0,Q169=""),"   * No olvide digitar la variable Pueblos originarios. Digite Cero si no tiene.",IF(Q169&gt;C169," *  La variable Pueblos originarios No puede ser mayor al Total.",""))</f>
        <v/>
      </c>
      <c r="CB169" s="18" t="str">
        <f>IF(AND(C169&gt;0,R169=""),"   * No olvide digitar la variable Migrantes. Digite Cero si no tiene.",IF(R169&gt;C169," *  La variable Migrantes No puede ser mayor al Total.",""))</f>
        <v/>
      </c>
      <c r="CO169" s="69">
        <f>IF(AND(C169&gt;0,Q169=""),1,IF(Q169&gt;C169,1,0))</f>
        <v>0</v>
      </c>
      <c r="CP169" s="69">
        <f>IF(AND(C169&gt;0,R169=""),1,IF(R169&gt;C169,1,0))</f>
        <v>0</v>
      </c>
    </row>
    <row r="170" spans="1:94" x14ac:dyDescent="0.25">
      <c r="A170" s="3826" t="s">
        <v>186</v>
      </c>
      <c r="B170" s="3826"/>
      <c r="C170" s="1367">
        <f>SUM(C167:C169)</f>
        <v>0</v>
      </c>
      <c r="D170" s="1365">
        <f>SUM(D167:D169)</f>
        <v>0</v>
      </c>
      <c r="E170" s="1366">
        <f>SUM(E167:E169)</f>
        <v>0</v>
      </c>
      <c r="F170" s="1367">
        <f>SUM(F167:F169)</f>
        <v>0</v>
      </c>
      <c r="G170" s="1366">
        <f t="shared" ref="G170:P170" si="106">SUM(G167:G169)</f>
        <v>0</v>
      </c>
      <c r="H170" s="1367">
        <f t="shared" si="106"/>
        <v>0</v>
      </c>
      <c r="I170" s="1366">
        <f t="shared" si="106"/>
        <v>0</v>
      </c>
      <c r="J170" s="1367">
        <f t="shared" si="106"/>
        <v>0</v>
      </c>
      <c r="K170" s="1366">
        <f t="shared" si="106"/>
        <v>0</v>
      </c>
      <c r="L170" s="1367">
        <f t="shared" si="106"/>
        <v>0</v>
      </c>
      <c r="M170" s="1368">
        <f t="shared" si="106"/>
        <v>0</v>
      </c>
      <c r="N170" s="1369">
        <f t="shared" si="106"/>
        <v>0</v>
      </c>
      <c r="O170" s="1365">
        <f t="shared" si="106"/>
        <v>0</v>
      </c>
      <c r="P170" s="1370">
        <f t="shared" si="106"/>
        <v>0</v>
      </c>
      <c r="Q170" s="1369">
        <f>SUM(Q167:Q169)</f>
        <v>0</v>
      </c>
      <c r="R170" s="1366">
        <f>SUM(R167:R169)</f>
        <v>0</v>
      </c>
    </row>
    <row r="171" spans="1:94" x14ac:dyDescent="0.25">
      <c r="A171" s="3823" t="s">
        <v>187</v>
      </c>
      <c r="B171" s="101" t="s">
        <v>188</v>
      </c>
      <c r="C171" s="330">
        <f>SUM(D171:E171)</f>
        <v>0</v>
      </c>
      <c r="D171" s="331">
        <f>SUM(F171+H171+J171+L171)</f>
        <v>0</v>
      </c>
      <c r="E171" s="332">
        <f>SUM(G171+I171+K171+M171)</f>
        <v>0</v>
      </c>
      <c r="F171" s="45"/>
      <c r="G171" s="48"/>
      <c r="H171" s="45"/>
      <c r="I171" s="48"/>
      <c r="J171" s="45"/>
      <c r="K171" s="48"/>
      <c r="L171" s="45"/>
      <c r="M171" s="333"/>
      <c r="N171" s="105"/>
      <c r="O171" s="102"/>
      <c r="P171" s="286"/>
      <c r="Q171" s="105"/>
      <c r="R171" s="48"/>
      <c r="S171" t="str">
        <f>CA171&amp;CB171&amp;CC171</f>
        <v/>
      </c>
      <c r="CA171" s="18" t="str">
        <f>IF(AND(C171&gt;0,Q171=""),"   * No olvide digitar la variable Pueblos originarios. Digite Cero si no tiene.",IF(Q171&gt;C171," *  La variable Pueblos originarios No puede ser mayor al Total.",""))</f>
        <v/>
      </c>
      <c r="CB171" s="18" t="str">
        <f>IF(AND(C171&gt;0,R171=""),"   * No olvide digitar la variable Migrantes. Digite Cero si no tiene.",IF(R171&gt;C171," *  La variable Migrantes No puede ser mayor al Total.",""))</f>
        <v/>
      </c>
      <c r="CO171" s="69">
        <f>IF(AND(C171&gt;0,Q171=""),1,IF(Q171&gt;C171,1,0))</f>
        <v>0</v>
      </c>
      <c r="CP171" s="69">
        <f>IF(AND(C171&gt;0,R171=""),1,IF(R171&gt;C171,1,0))</f>
        <v>0</v>
      </c>
    </row>
    <row r="172" spans="1:94" x14ac:dyDescent="0.25">
      <c r="A172" s="3791"/>
      <c r="B172" s="75" t="s">
        <v>189</v>
      </c>
      <c r="C172" s="317">
        <f>SUM(D172:E172)</f>
        <v>0</v>
      </c>
      <c r="D172" s="318">
        <f t="shared" ref="D172:E174" si="107">SUM(F172+H172+J172+L172)</f>
        <v>0</v>
      </c>
      <c r="E172" s="319">
        <f t="shared" si="107"/>
        <v>0</v>
      </c>
      <c r="F172" s="22"/>
      <c r="G172" s="28"/>
      <c r="H172" s="22"/>
      <c r="I172" s="28"/>
      <c r="J172" s="22"/>
      <c r="K172" s="28"/>
      <c r="L172" s="22"/>
      <c r="M172" s="216"/>
      <c r="N172" s="27"/>
      <c r="O172" s="24"/>
      <c r="P172" s="213"/>
      <c r="Q172" s="27"/>
      <c r="R172" s="28"/>
      <c r="S172" t="str">
        <f>CA172&amp;CB172&amp;CC172</f>
        <v/>
      </c>
      <c r="CA172" s="18" t="str">
        <f>IF(AND(C172&gt;0,Q172=""),"   * No olvide digitar la variable Pueblos originarios. Digite Cero si no tiene.",IF(Q172&gt;C172," *  La variable Pueblos originarios No puede ser mayor al Total.",""))</f>
        <v/>
      </c>
      <c r="CB172" s="18" t="str">
        <f>IF(AND(C172&gt;0,R172=""),"   * No olvide digitar la variable Migrantes. Digite Cero si no tiene.",IF(R172&gt;C172," *  La variable Migrantes No puede ser mayor al Total.",""))</f>
        <v/>
      </c>
      <c r="CO172" s="69">
        <f>IF(AND(C172&gt;0,Q172=""),1,IF(Q172&gt;C172,1,0))</f>
        <v>0</v>
      </c>
      <c r="CP172" s="69">
        <f>IF(AND(C172&gt;0,R172=""),1,IF(R172&gt;C172,1,0))</f>
        <v>0</v>
      </c>
    </row>
    <row r="173" spans="1:94" x14ac:dyDescent="0.25">
      <c r="A173" s="3791"/>
      <c r="B173" s="75" t="s">
        <v>190</v>
      </c>
      <c r="C173" s="317">
        <f>SUM(D173:E173)</f>
        <v>0</v>
      </c>
      <c r="D173" s="318">
        <f t="shared" si="107"/>
        <v>0</v>
      </c>
      <c r="E173" s="319">
        <f t="shared" si="107"/>
        <v>0</v>
      </c>
      <c r="F173" s="22"/>
      <c r="G173" s="28"/>
      <c r="H173" s="22"/>
      <c r="I173" s="28"/>
      <c r="J173" s="22"/>
      <c r="K173" s="28"/>
      <c r="L173" s="22"/>
      <c r="M173" s="216"/>
      <c r="N173" s="27"/>
      <c r="O173" s="24"/>
      <c r="P173" s="213"/>
      <c r="Q173" s="27"/>
      <c r="R173" s="28"/>
      <c r="S173" t="str">
        <f>CA173&amp;CB173&amp;CC173</f>
        <v/>
      </c>
      <c r="CA173" s="18" t="str">
        <f>IF(AND(C173&gt;0,Q173=""),"   * No olvide digitar la variable Pueblos originarios. Digite Cero si no tiene.",IF(Q173&gt;C173," *  La variable Pueblos originarios No puede ser mayor al Total.",""))</f>
        <v/>
      </c>
      <c r="CB173" s="18" t="str">
        <f>IF(AND(C173&gt;0,R173=""),"   * No olvide digitar la variable Migrantes. Digite Cero si no tiene.",IF(R173&gt;C173," *  La variable Migrantes No puede ser mayor al Total.",""))</f>
        <v/>
      </c>
      <c r="CO173" s="69">
        <f>IF(AND(C173&gt;0,Q173=""),1,IF(Q173&gt;C173,1,0))</f>
        <v>0</v>
      </c>
      <c r="CP173" s="69">
        <f>IF(AND(C173&gt;0,R173=""),1,IF(R173&gt;C173,1,0))</f>
        <v>0</v>
      </c>
    </row>
    <row r="174" spans="1:94" x14ac:dyDescent="0.25">
      <c r="A174" s="3782"/>
      <c r="B174" s="296" t="s">
        <v>191</v>
      </c>
      <c r="C174" s="320">
        <f>SUM(D174:E174)</f>
        <v>0</v>
      </c>
      <c r="D174" s="321">
        <f t="shared" si="107"/>
        <v>0</v>
      </c>
      <c r="E174" s="322">
        <f t="shared" si="107"/>
        <v>0</v>
      </c>
      <c r="F174" s="49"/>
      <c r="G174" s="52"/>
      <c r="H174" s="49"/>
      <c r="I174" s="52"/>
      <c r="J174" s="49"/>
      <c r="K174" s="52"/>
      <c r="L174" s="49"/>
      <c r="M174" s="323"/>
      <c r="N174" s="254"/>
      <c r="O174" s="265"/>
      <c r="P174" s="264"/>
      <c r="Q174" s="254"/>
      <c r="R174" s="52"/>
      <c r="S174" t="str">
        <f>CA174&amp;CB174&amp;CC174</f>
        <v/>
      </c>
      <c r="CA174" s="18" t="str">
        <f>IF(AND(C174&gt;0,Q174=""),"   * No olvide digitar la variable Pueblos originarios. Digite Cero si no tiene.",IF(Q174&gt;C174," *  La variable Pueblos originarios No puede ser mayor al Total.",""))</f>
        <v/>
      </c>
      <c r="CB174" s="18" t="str">
        <f>IF(AND(C174&gt;0,R174=""),"   * No olvide digitar la variable Migrantes. Digite Cero si no tiene.",IF(R174&gt;C174," *  La variable Migrantes No puede ser mayor al Total.",""))</f>
        <v/>
      </c>
      <c r="CO174" s="69">
        <f>IF(AND(C174&gt;0,Q174=""),1,IF(Q174&gt;C174,1,0))</f>
        <v>0</v>
      </c>
      <c r="CP174" s="69">
        <f>IF(AND(C174&gt;0,R174=""),1,IF(R174&gt;C174,1,0))</f>
        <v>0</v>
      </c>
    </row>
    <row r="175" spans="1:94" x14ac:dyDescent="0.25">
      <c r="A175" s="3831" t="s">
        <v>186</v>
      </c>
      <c r="B175" s="3826"/>
      <c r="C175" s="1367">
        <f>SUM(C171:C174)</f>
        <v>0</v>
      </c>
      <c r="D175" s="1365">
        <f>SUM(D171:D174)</f>
        <v>0</v>
      </c>
      <c r="E175" s="1366">
        <f>SUM(E171:E174)</f>
        <v>0</v>
      </c>
      <c r="F175" s="1367">
        <f>SUM(F171:F174)</f>
        <v>0</v>
      </c>
      <c r="G175" s="1366">
        <f t="shared" ref="G175:P175" si="108">SUM(G171:G174)</f>
        <v>0</v>
      </c>
      <c r="H175" s="1367">
        <f t="shared" si="108"/>
        <v>0</v>
      </c>
      <c r="I175" s="1366">
        <f t="shared" si="108"/>
        <v>0</v>
      </c>
      <c r="J175" s="1367">
        <f t="shared" si="108"/>
        <v>0</v>
      </c>
      <c r="K175" s="1366">
        <f t="shared" si="108"/>
        <v>0</v>
      </c>
      <c r="L175" s="1367">
        <f t="shared" si="108"/>
        <v>0</v>
      </c>
      <c r="M175" s="1368">
        <f t="shared" si="108"/>
        <v>0</v>
      </c>
      <c r="N175" s="1369">
        <f t="shared" si="108"/>
        <v>0</v>
      </c>
      <c r="O175" s="1365">
        <f t="shared" si="108"/>
        <v>0</v>
      </c>
      <c r="P175" s="1370">
        <f t="shared" si="108"/>
        <v>0</v>
      </c>
      <c r="Q175" s="1369">
        <f>SUM(Q171:Q174)</f>
        <v>0</v>
      </c>
      <c r="R175" s="1366">
        <f>SUM(R171:R174)</f>
        <v>0</v>
      </c>
    </row>
    <row r="176" spans="1:94" x14ac:dyDescent="0.25">
      <c r="A176" s="3831" t="s">
        <v>192</v>
      </c>
      <c r="B176" s="3831"/>
      <c r="C176" s="334">
        <f>SUM(C170+C175)</f>
        <v>0</v>
      </c>
      <c r="D176" s="335">
        <f t="shared" ref="D176:P176" si="109">SUM(D170+D175)</f>
        <v>0</v>
      </c>
      <c r="E176" s="1261">
        <f t="shared" si="109"/>
        <v>0</v>
      </c>
      <c r="F176" s="334">
        <f t="shared" si="109"/>
        <v>0</v>
      </c>
      <c r="G176" s="1261">
        <f t="shared" si="109"/>
        <v>0</v>
      </c>
      <c r="H176" s="334">
        <f t="shared" si="109"/>
        <v>0</v>
      </c>
      <c r="I176" s="1261">
        <f t="shared" si="109"/>
        <v>0</v>
      </c>
      <c r="J176" s="334">
        <f t="shared" si="109"/>
        <v>0</v>
      </c>
      <c r="K176" s="1261">
        <f t="shared" si="109"/>
        <v>0</v>
      </c>
      <c r="L176" s="334">
        <f t="shared" si="109"/>
        <v>0</v>
      </c>
      <c r="M176" s="1552">
        <f t="shared" si="109"/>
        <v>0</v>
      </c>
      <c r="N176" s="338">
        <f t="shared" si="109"/>
        <v>0</v>
      </c>
      <c r="O176" s="335">
        <f t="shared" si="109"/>
        <v>0</v>
      </c>
      <c r="P176" s="1553">
        <f t="shared" si="109"/>
        <v>0</v>
      </c>
      <c r="Q176" s="338">
        <f>SUM(Q170+Q175)</f>
        <v>0</v>
      </c>
      <c r="R176" s="1261">
        <f>SUM(R170+R175)</f>
        <v>0</v>
      </c>
    </row>
    <row r="177" spans="1:94" s="56" customFormat="1" ht="12" x14ac:dyDescent="0.2">
      <c r="A177" s="657" t="s">
        <v>194</v>
      </c>
      <c r="B177" s="657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</row>
    <row r="178" spans="1:94" ht="15" customHeight="1" x14ac:dyDescent="0.25">
      <c r="A178" s="3824" t="s">
        <v>3</v>
      </c>
      <c r="B178" s="2987"/>
      <c r="C178" s="3705" t="s">
        <v>91</v>
      </c>
      <c r="D178" s="3705"/>
      <c r="E178" s="3706"/>
      <c r="F178" s="3766" t="s">
        <v>62</v>
      </c>
      <c r="G178" s="3706"/>
      <c r="H178" s="3766" t="s">
        <v>63</v>
      </c>
      <c r="I178" s="3706"/>
      <c r="J178" s="3766" t="s">
        <v>148</v>
      </c>
      <c r="K178" s="3706"/>
      <c r="L178" s="3766" t="s">
        <v>149</v>
      </c>
      <c r="M178" s="3706"/>
      <c r="N178" s="3766" t="s">
        <v>150</v>
      </c>
      <c r="O178" s="3708"/>
      <c r="P178" s="3828" t="s">
        <v>12</v>
      </c>
      <c r="Q178" s="2987" t="s">
        <v>13</v>
      </c>
    </row>
    <row r="179" spans="1:94" x14ac:dyDescent="0.25">
      <c r="A179" s="3583"/>
      <c r="B179" s="3573"/>
      <c r="C179" s="1371" t="s">
        <v>120</v>
      </c>
      <c r="D179" s="1372" t="s">
        <v>79</v>
      </c>
      <c r="E179" s="1373" t="s">
        <v>121</v>
      </c>
      <c r="F179" s="1371" t="s">
        <v>79</v>
      </c>
      <c r="G179" s="1373" t="s">
        <v>121</v>
      </c>
      <c r="H179" s="1371" t="s">
        <v>79</v>
      </c>
      <c r="I179" s="1373" t="s">
        <v>121</v>
      </c>
      <c r="J179" s="1371" t="s">
        <v>79</v>
      </c>
      <c r="K179" s="1373" t="s">
        <v>121</v>
      </c>
      <c r="L179" s="1371" t="s">
        <v>79</v>
      </c>
      <c r="M179" s="1373" t="s">
        <v>121</v>
      </c>
      <c r="N179" s="1371" t="s">
        <v>79</v>
      </c>
      <c r="O179" s="1374" t="s">
        <v>121</v>
      </c>
      <c r="P179" s="3001"/>
      <c r="Q179" s="3573"/>
    </row>
    <row r="180" spans="1:94" x14ac:dyDescent="0.25">
      <c r="A180" s="3823" t="s">
        <v>195</v>
      </c>
      <c r="B180" s="1356" t="s">
        <v>183</v>
      </c>
      <c r="C180" s="1375">
        <f>SUM(D180+E180)</f>
        <v>0</v>
      </c>
      <c r="D180" s="700">
        <f>SUM(F180+H180+J180+L180+N180)</f>
        <v>0</v>
      </c>
      <c r="E180" s="1376">
        <f>SUM(G180+I180+K180+M180+O180)</f>
        <v>0</v>
      </c>
      <c r="F180" s="1359"/>
      <c r="G180" s="1360"/>
      <c r="H180" s="1359"/>
      <c r="I180" s="1360"/>
      <c r="J180" s="1359"/>
      <c r="K180" s="1360"/>
      <c r="L180" s="1359"/>
      <c r="M180" s="1360"/>
      <c r="N180" s="1359"/>
      <c r="O180" s="701"/>
      <c r="P180" s="1362"/>
      <c r="Q180" s="1360"/>
      <c r="R180" t="str">
        <f>CA180&amp;CB180</f>
        <v/>
      </c>
      <c r="CA180" s="18" t="str">
        <f>IF(AND(C180&gt;0,P180="")," * No olvide digitar la variable Pueblos originarios. Digite Cero si no tiene.",IF(P180&gt;C180," * La variable Pueblos originarios No puede ser mayor al Total.",""))</f>
        <v/>
      </c>
      <c r="CB180" s="18" t="str">
        <f>IF(AND(C180&gt;0,Q180="")," * No olvide digitar la variable Migrantes. Digite Cero si no tiene.",IF(Q180&gt;C180," * La variable Migrantes No puede ser mayor al Total.",""))</f>
        <v/>
      </c>
      <c r="CO180" s="69">
        <f>IF(AND(C180&gt;0,P180=""),1,IF(P180&gt;C180,1,0))</f>
        <v>0</v>
      </c>
      <c r="CP180" s="69">
        <f>IF(AND(C180&gt;0,Q180=""),1,IF(Q180&gt;C180,1,0))</f>
        <v>0</v>
      </c>
    </row>
    <row r="181" spans="1:94" x14ac:dyDescent="0.25">
      <c r="A181" s="3791"/>
      <c r="B181" s="75" t="s">
        <v>184</v>
      </c>
      <c r="C181" s="210">
        <f>SUM(D181+E181)</f>
        <v>0</v>
      </c>
      <c r="D181" s="252">
        <f>SUM(H181+J181+L181+N181)</f>
        <v>0</v>
      </c>
      <c r="E181" s="287">
        <f>SUM(I181+K181+M181+O181)</f>
        <v>0</v>
      </c>
      <c r="F181" s="345"/>
      <c r="G181" s="346"/>
      <c r="H181" s="45"/>
      <c r="I181" s="48"/>
      <c r="J181" s="45"/>
      <c r="K181" s="48"/>
      <c r="L181" s="45"/>
      <c r="M181" s="48"/>
      <c r="N181" s="45"/>
      <c r="O181" s="46"/>
      <c r="P181" s="105"/>
      <c r="Q181" s="48"/>
      <c r="R181" t="str">
        <f>CA181&amp;CB181</f>
        <v/>
      </c>
      <c r="CA181" s="18" t="str">
        <f>IF(AND(C181&gt;0,P181=""),"   * No olvide digitar la variable Pueblos originarios. Digite Cero si no tiene.",IF(P181&gt;C181," *  La variable Pueblos originarios No puede ser mayor al Total.",""))</f>
        <v/>
      </c>
      <c r="CB181" s="18" t="str">
        <f t="shared" ref="CB181:CB182" si="110">IF(AND(C181&gt;0,Q181="")," * No olvide digitar la variable Migrantes. Digite Cero si no tiene.",IF(Q181&gt;C181," * La variable Migrantes No puede ser mayor al Total.",""))</f>
        <v/>
      </c>
      <c r="CO181" s="69">
        <f>IF(AND(C181&gt;0,P181=""),1,IF(P181&gt;C181,1,0))</f>
        <v>0</v>
      </c>
      <c r="CP181" s="69">
        <f>IF(AND(C181&gt;0,Q181=""),1,IF(Q181&gt;C181,1,0))</f>
        <v>0</v>
      </c>
    </row>
    <row r="182" spans="1:94" x14ac:dyDescent="0.25">
      <c r="A182" s="3791"/>
      <c r="B182" s="296" t="s">
        <v>185</v>
      </c>
      <c r="C182" s="266">
        <f>SUM(D182+E182)</f>
        <v>0</v>
      </c>
      <c r="D182" s="267">
        <f>SUM(H182+J182+L182+N182)</f>
        <v>0</v>
      </c>
      <c r="E182" s="271">
        <f>SUM(I182+K182+M182+O182)</f>
        <v>0</v>
      </c>
      <c r="F182" s="347"/>
      <c r="G182" s="348"/>
      <c r="H182" s="30"/>
      <c r="I182" s="37"/>
      <c r="J182" s="30"/>
      <c r="K182" s="37"/>
      <c r="L182" s="30"/>
      <c r="M182" s="37"/>
      <c r="N182" s="30"/>
      <c r="O182" s="34"/>
      <c r="P182" s="35"/>
      <c r="Q182" s="37"/>
      <c r="R182" t="str">
        <f>CA182&amp;CB182</f>
        <v/>
      </c>
      <c r="CA182" s="18" t="str">
        <f>IF(AND(C182&gt;0,P182=""),"   * No olvide digitar la variable Pueblos originarios. Digite Cero si no tiene.",IF(P182&gt;C182," *  La variable Pueblos originarios No puede ser mayor al Total.",""))</f>
        <v/>
      </c>
      <c r="CB182" s="18" t="str">
        <f t="shared" si="110"/>
        <v/>
      </c>
      <c r="CO182" s="69">
        <f>IF(AND(C182&gt;0,P182=""),1,IF(P182&gt;C182,1,0))</f>
        <v>0</v>
      </c>
      <c r="CP182" s="69">
        <f>IF(AND(C182&gt;0,Q182=""),1,IF(Q182&gt;C182,1,0))</f>
        <v>0</v>
      </c>
    </row>
    <row r="183" spans="1:94" x14ac:dyDescent="0.25">
      <c r="A183" s="3782"/>
      <c r="B183" s="1554" t="s">
        <v>171</v>
      </c>
      <c r="C183" s="217">
        <f>SUM(C180:C182)</f>
        <v>0</v>
      </c>
      <c r="D183" s="272">
        <f>SUM(D180:D182)</f>
        <v>0</v>
      </c>
      <c r="E183" s="1291">
        <f>SUM(E180:E182)</f>
        <v>0</v>
      </c>
      <c r="F183" s="217">
        <f>SUM(F180:F182)</f>
        <v>0</v>
      </c>
      <c r="G183" s="1291">
        <f t="shared" ref="G183:O183" si="111">SUM(G180:G182)</f>
        <v>0</v>
      </c>
      <c r="H183" s="217">
        <f t="shared" si="111"/>
        <v>0</v>
      </c>
      <c r="I183" s="1291">
        <f t="shared" si="111"/>
        <v>0</v>
      </c>
      <c r="J183" s="217">
        <f t="shared" si="111"/>
        <v>0</v>
      </c>
      <c r="K183" s="1291">
        <f t="shared" si="111"/>
        <v>0</v>
      </c>
      <c r="L183" s="217">
        <f t="shared" si="111"/>
        <v>0</v>
      </c>
      <c r="M183" s="1291">
        <f t="shared" si="111"/>
        <v>0</v>
      </c>
      <c r="N183" s="217">
        <f t="shared" si="111"/>
        <v>0</v>
      </c>
      <c r="O183" s="350">
        <f t="shared" si="111"/>
        <v>0</v>
      </c>
      <c r="P183" s="298">
        <f>SUM(P180:P182)</f>
        <v>0</v>
      </c>
      <c r="Q183" s="1291">
        <f>SUM(Q180:Q182)</f>
        <v>0</v>
      </c>
    </row>
    <row r="184" spans="1:94" x14ac:dyDescent="0.25">
      <c r="A184" s="3791" t="s">
        <v>196</v>
      </c>
      <c r="B184" s="101" t="s">
        <v>197</v>
      </c>
      <c r="C184" s="249">
        <f>SUM(D184+E184)</f>
        <v>0</v>
      </c>
      <c r="D184" s="250">
        <f>SUM(F184+H184+J184+L184+N184)</f>
        <v>0</v>
      </c>
      <c r="E184" s="295">
        <f>SUM(G184+I184+K184+M184+O184)</f>
        <v>0</v>
      </c>
      <c r="F184" s="351"/>
      <c r="G184" s="352"/>
      <c r="H184" s="353"/>
      <c r="I184" s="352"/>
      <c r="J184" s="45"/>
      <c r="K184" s="48"/>
      <c r="L184" s="45"/>
      <c r="M184" s="48"/>
      <c r="N184" s="702"/>
      <c r="O184" s="46"/>
      <c r="P184" s="84"/>
      <c r="Q184" s="48"/>
      <c r="R184" t="str">
        <f>CA184&amp;CB184</f>
        <v/>
      </c>
      <c r="CA184" s="18" t="str">
        <f>IF(AND(C184&gt;0,P184="")," * No olvide digitar la variable Pueblos originarios. Digite Cero si no tiene.",IF(P184&gt;C184," * La variable Pueblos originarios No puede ser mayor al Total.",""))</f>
        <v/>
      </c>
      <c r="CB184" s="18" t="str">
        <f>IF(AND(C184&gt;0,Q184=""),"   No olvide digitar la variable Migrantes. Digite Cero si no tiene.",IF(Q184&gt;C184," * La variable Migrantes No puede ser mayor al Total.",""))</f>
        <v/>
      </c>
      <c r="CO184" s="69">
        <f>IF(AND(C184&gt;0,P184=""),1,IF(P184&gt;C184,1,0))</f>
        <v>0</v>
      </c>
      <c r="CP184" s="69">
        <f>IF(AND(C184&gt;0,Q184=""),1,IF(Q184&gt;C184,1,0))</f>
        <v>0</v>
      </c>
    </row>
    <row r="185" spans="1:94" x14ac:dyDescent="0.25">
      <c r="A185" s="3791"/>
      <c r="B185" s="75" t="s">
        <v>164</v>
      </c>
      <c r="C185" s="355">
        <f>SUM(D185+E185)</f>
        <v>0</v>
      </c>
      <c r="D185" s="331">
        <f t="shared" ref="D185:E187" si="112">SUM(F185+H185+J185+L185+N185)</f>
        <v>0</v>
      </c>
      <c r="E185" s="332">
        <f t="shared" si="112"/>
        <v>0</v>
      </c>
      <c r="F185" s="45"/>
      <c r="G185" s="48"/>
      <c r="H185" s="22"/>
      <c r="I185" s="48"/>
      <c r="J185" s="22"/>
      <c r="K185" s="48"/>
      <c r="L185" s="45"/>
      <c r="M185" s="48"/>
      <c r="N185" s="22"/>
      <c r="O185" s="46"/>
      <c r="P185" s="27"/>
      <c r="Q185" s="48"/>
      <c r="R185" t="str">
        <f>CA185&amp;CB185</f>
        <v/>
      </c>
      <c r="CA185" s="18" t="str">
        <f t="shared" ref="CA185:CA187" si="113">IF(AND(C185&gt;0,P185="")," * No olvide digitar la variable Pueblos originarios. Digite Cero si no tiene.",IF(P185&gt;C185," * La variable Pueblos originarios No puede ser mayor al Total.",""))</f>
        <v/>
      </c>
      <c r="CB185" s="18" t="str">
        <f t="shared" ref="CB185:CB187" si="114">IF(AND(C185&gt;0,Q185=""),"   No olvide digitar la variable Migrantes. Digite Cero si no tiene.",IF(Q185&gt;C185," * La variable Migrantes No puede ser mayor al Total.",""))</f>
        <v/>
      </c>
      <c r="CO185" s="69">
        <f>IF(AND(C185&gt;0,P185=""),1,IF(P185&gt;C185,1,0))</f>
        <v>0</v>
      </c>
      <c r="CP185" s="69">
        <f>IF(AND(C185&gt;0,Q185=""),1,IF(Q185&gt;C185,1,0))</f>
        <v>0</v>
      </c>
    </row>
    <row r="186" spans="1:94" x14ac:dyDescent="0.25">
      <c r="A186" s="3791"/>
      <c r="B186" s="75" t="s">
        <v>165</v>
      </c>
      <c r="C186" s="317">
        <f>SUM(D186+E186)</f>
        <v>0</v>
      </c>
      <c r="D186" s="318">
        <f t="shared" si="112"/>
        <v>0</v>
      </c>
      <c r="E186" s="319">
        <f t="shared" si="112"/>
        <v>0</v>
      </c>
      <c r="F186" s="22"/>
      <c r="G186" s="28"/>
      <c r="H186" s="22"/>
      <c r="I186" s="28"/>
      <c r="J186" s="22"/>
      <c r="K186" s="28"/>
      <c r="L186" s="22"/>
      <c r="M186" s="28"/>
      <c r="N186" s="22"/>
      <c r="O186" s="26"/>
      <c r="P186" s="27"/>
      <c r="Q186" s="28"/>
      <c r="R186" t="str">
        <f>CA186&amp;CB186</f>
        <v/>
      </c>
      <c r="CA186" s="18" t="str">
        <f t="shared" si="113"/>
        <v/>
      </c>
      <c r="CB186" s="18" t="str">
        <f t="shared" si="114"/>
        <v/>
      </c>
      <c r="CO186" s="69">
        <f>IF(AND(C186&gt;0,P186=""),1,IF(P186&gt;C186,1,0))</f>
        <v>0</v>
      </c>
      <c r="CP186" s="69">
        <f>IF(AND(C186&gt;0,Q186=""),1,IF(Q186&gt;C186,1,0))</f>
        <v>0</v>
      </c>
    </row>
    <row r="187" spans="1:94" x14ac:dyDescent="0.25">
      <c r="A187" s="3782"/>
      <c r="B187" s="70" t="s">
        <v>166</v>
      </c>
      <c r="C187" s="356">
        <f>SUM(D187+E187)</f>
        <v>0</v>
      </c>
      <c r="D187" s="357">
        <f t="shared" si="112"/>
        <v>0</v>
      </c>
      <c r="E187" s="358">
        <f t="shared" si="112"/>
        <v>0</v>
      </c>
      <c r="F187" s="30"/>
      <c r="G187" s="37"/>
      <c r="H187" s="30"/>
      <c r="I187" s="37"/>
      <c r="J187" s="30"/>
      <c r="K187" s="37"/>
      <c r="L187" s="30"/>
      <c r="M187" s="37"/>
      <c r="N187" s="30"/>
      <c r="O187" s="34"/>
      <c r="P187" s="35"/>
      <c r="Q187" s="37"/>
      <c r="R187" t="str">
        <f>CA187&amp;CB187</f>
        <v/>
      </c>
      <c r="CA187" s="18" t="str">
        <f t="shared" si="113"/>
        <v/>
      </c>
      <c r="CB187" s="18" t="str">
        <f t="shared" si="114"/>
        <v/>
      </c>
      <c r="CO187" s="69">
        <f>IF(AND(C187&gt;0,P187=""),1,IF(P187&gt;C187,1,0))</f>
        <v>0</v>
      </c>
      <c r="CP187" s="69">
        <f>IF(AND(C187&gt;0,Q187=""),1,IF(Q187&gt;C187,1,0))</f>
        <v>0</v>
      </c>
    </row>
    <row r="188" spans="1:94" x14ac:dyDescent="0.25">
      <c r="A188" s="359" t="s">
        <v>198</v>
      </c>
      <c r="B188" s="359"/>
      <c r="C188" s="360"/>
      <c r="D188" s="360"/>
      <c r="E188" s="360"/>
      <c r="F188" s="360"/>
      <c r="G188" s="360"/>
      <c r="H188" s="360"/>
    </row>
    <row r="189" spans="1:94" x14ac:dyDescent="0.25">
      <c r="A189" s="359" t="s">
        <v>199</v>
      </c>
      <c r="B189" s="359"/>
      <c r="C189" s="360"/>
      <c r="D189" s="360"/>
      <c r="E189" s="360"/>
      <c r="F189" s="360"/>
      <c r="G189" s="360"/>
      <c r="H189" s="360"/>
    </row>
    <row r="190" spans="1:94" s="56" customFormat="1" ht="12" x14ac:dyDescent="0.2">
      <c r="A190" s="657" t="s">
        <v>200</v>
      </c>
      <c r="B190" s="657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361"/>
      <c r="AV190" s="361"/>
      <c r="AW190" s="361"/>
    </row>
    <row r="191" spans="1:94" ht="15" customHeight="1" x14ac:dyDescent="0.25">
      <c r="A191" s="3824" t="s">
        <v>201</v>
      </c>
      <c r="B191" s="2987"/>
      <c r="C191" s="3818" t="s">
        <v>91</v>
      </c>
      <c r="D191" s="3818"/>
      <c r="E191" s="3818"/>
      <c r="F191" s="3818" t="s">
        <v>202</v>
      </c>
      <c r="G191" s="3818"/>
      <c r="H191" s="3818" t="s">
        <v>203</v>
      </c>
      <c r="I191" s="3818"/>
      <c r="J191" s="3818" t="s">
        <v>204</v>
      </c>
      <c r="K191" s="3818"/>
      <c r="L191" s="3818" t="s">
        <v>16</v>
      </c>
      <c r="M191" s="3818"/>
      <c r="N191" s="3769" t="s">
        <v>17</v>
      </c>
      <c r="O191" s="3701"/>
      <c r="P191" s="3813" t="s">
        <v>18</v>
      </c>
      <c r="Q191" s="3813"/>
      <c r="R191" s="3813" t="s">
        <v>19</v>
      </c>
      <c r="S191" s="3813"/>
      <c r="T191" s="3813" t="s">
        <v>20</v>
      </c>
      <c r="U191" s="3813"/>
      <c r="V191" s="3813" t="s">
        <v>21</v>
      </c>
      <c r="W191" s="3813"/>
      <c r="X191" s="3813" t="s">
        <v>22</v>
      </c>
      <c r="Y191" s="3813"/>
      <c r="Z191" s="3813" t="s">
        <v>23</v>
      </c>
      <c r="AA191" s="3813"/>
      <c r="AB191" s="3813" t="s">
        <v>61</v>
      </c>
      <c r="AC191" s="3813"/>
      <c r="AD191" s="3813" t="s">
        <v>62</v>
      </c>
      <c r="AE191" s="3813"/>
      <c r="AF191" s="3813" t="s">
        <v>63</v>
      </c>
      <c r="AG191" s="3813"/>
      <c r="AH191" s="3813" t="s">
        <v>148</v>
      </c>
      <c r="AI191" s="3813"/>
      <c r="AJ191" s="3813" t="s">
        <v>149</v>
      </c>
      <c r="AK191" s="3813"/>
      <c r="AL191" s="3813" t="s">
        <v>150</v>
      </c>
      <c r="AM191" s="3766"/>
      <c r="AN191" s="3716" t="s">
        <v>205</v>
      </c>
      <c r="AO191" s="3717" t="s">
        <v>206</v>
      </c>
      <c r="AP191" s="3766" t="s">
        <v>12</v>
      </c>
      <c r="AQ191" s="3706"/>
      <c r="AR191" s="3834" t="s">
        <v>207</v>
      </c>
      <c r="AS191" s="2987" t="s">
        <v>208</v>
      </c>
      <c r="AT191" s="3766" t="s">
        <v>13</v>
      </c>
      <c r="AU191" s="3706"/>
      <c r="AV191" s="3769" t="s">
        <v>209</v>
      </c>
      <c r="AW191" s="3701" t="s">
        <v>210</v>
      </c>
      <c r="AX191" s="3832" t="s">
        <v>211</v>
      </c>
    </row>
    <row r="192" spans="1:94" x14ac:dyDescent="0.25">
      <c r="A192" s="3583"/>
      <c r="B192" s="3573"/>
      <c r="C192" s="1379" t="s">
        <v>120</v>
      </c>
      <c r="D192" s="1380" t="s">
        <v>79</v>
      </c>
      <c r="E192" s="1300" t="s">
        <v>121</v>
      </c>
      <c r="F192" s="1379" t="s">
        <v>79</v>
      </c>
      <c r="G192" s="1300" t="s">
        <v>121</v>
      </c>
      <c r="H192" s="1379" t="s">
        <v>79</v>
      </c>
      <c r="I192" s="1300" t="s">
        <v>121</v>
      </c>
      <c r="J192" s="1379" t="s">
        <v>79</v>
      </c>
      <c r="K192" s="1300" t="s">
        <v>121</v>
      </c>
      <c r="L192" s="1379" t="s">
        <v>79</v>
      </c>
      <c r="M192" s="1300" t="s">
        <v>121</v>
      </c>
      <c r="N192" s="1379" t="s">
        <v>79</v>
      </c>
      <c r="O192" s="1300" t="s">
        <v>121</v>
      </c>
      <c r="P192" s="1379" t="s">
        <v>79</v>
      </c>
      <c r="Q192" s="1300" t="s">
        <v>121</v>
      </c>
      <c r="R192" s="1379" t="s">
        <v>79</v>
      </c>
      <c r="S192" s="1300" t="s">
        <v>121</v>
      </c>
      <c r="T192" s="1379" t="s">
        <v>79</v>
      </c>
      <c r="U192" s="1300" t="s">
        <v>121</v>
      </c>
      <c r="V192" s="1379" t="s">
        <v>79</v>
      </c>
      <c r="W192" s="1300" t="s">
        <v>121</v>
      </c>
      <c r="X192" s="1379" t="s">
        <v>79</v>
      </c>
      <c r="Y192" s="1300" t="s">
        <v>121</v>
      </c>
      <c r="Z192" s="1379" t="s">
        <v>79</v>
      </c>
      <c r="AA192" s="1300" t="s">
        <v>121</v>
      </c>
      <c r="AB192" s="1379" t="s">
        <v>79</v>
      </c>
      <c r="AC192" s="1300" t="s">
        <v>121</v>
      </c>
      <c r="AD192" s="1379" t="s">
        <v>79</v>
      </c>
      <c r="AE192" s="1300" t="s">
        <v>121</v>
      </c>
      <c r="AF192" s="1379" t="s">
        <v>79</v>
      </c>
      <c r="AG192" s="1300" t="s">
        <v>121</v>
      </c>
      <c r="AH192" s="1379" t="s">
        <v>79</v>
      </c>
      <c r="AI192" s="1300" t="s">
        <v>121</v>
      </c>
      <c r="AJ192" s="1379" t="s">
        <v>79</v>
      </c>
      <c r="AK192" s="1300" t="s">
        <v>121</v>
      </c>
      <c r="AL192" s="1379" t="s">
        <v>79</v>
      </c>
      <c r="AM192" s="1299" t="s">
        <v>121</v>
      </c>
      <c r="AN192" s="3172"/>
      <c r="AO192" s="3174"/>
      <c r="AP192" s="1379" t="s">
        <v>79</v>
      </c>
      <c r="AQ192" s="1300" t="s">
        <v>121</v>
      </c>
      <c r="AR192" s="3019"/>
      <c r="AS192" s="3573"/>
      <c r="AT192" s="1379" t="s">
        <v>79</v>
      </c>
      <c r="AU192" s="1300" t="s">
        <v>121</v>
      </c>
      <c r="AV192" s="1301" t="s">
        <v>212</v>
      </c>
      <c r="AW192" s="1249" t="s">
        <v>213</v>
      </c>
      <c r="AX192" s="3768"/>
    </row>
    <row r="193" spans="1:103" s="56" customFormat="1" ht="12" x14ac:dyDescent="0.2">
      <c r="A193" s="3712" t="s">
        <v>214</v>
      </c>
      <c r="B193" s="3713"/>
      <c r="C193" s="1381">
        <f>SUM(D193+E193)</f>
        <v>18</v>
      </c>
      <c r="D193" s="1382">
        <f>SUM(F193+H193+J193+L193+N193+P193+R193+T193+V193+X193+Z193+AB193+AD193+AF193+AH193+AJ193+AL193)</f>
        <v>3</v>
      </c>
      <c r="E193" s="369">
        <f>SUM(G193+I193+K193+M193+O193+Q193+S193+U193+W193+Y193+AA193+AC193+AE193+AG193+AI193+AK193+AM193)</f>
        <v>15</v>
      </c>
      <c r="F193" s="1383">
        <v>0</v>
      </c>
      <c r="G193" s="85">
        <v>0</v>
      </c>
      <c r="H193" s="1383">
        <v>0</v>
      </c>
      <c r="I193" s="85">
        <v>0</v>
      </c>
      <c r="J193" s="1383">
        <v>1</v>
      </c>
      <c r="K193" s="85">
        <v>0</v>
      </c>
      <c r="L193" s="1383">
        <v>0</v>
      </c>
      <c r="M193" s="85">
        <v>1</v>
      </c>
      <c r="N193" s="1383">
        <v>1</v>
      </c>
      <c r="O193" s="85">
        <v>1</v>
      </c>
      <c r="P193" s="1383">
        <v>0</v>
      </c>
      <c r="Q193" s="85">
        <v>2</v>
      </c>
      <c r="R193" s="1383">
        <v>1</v>
      </c>
      <c r="S193" s="85">
        <v>1</v>
      </c>
      <c r="T193" s="1383">
        <v>0</v>
      </c>
      <c r="U193" s="85">
        <v>4</v>
      </c>
      <c r="V193" s="1383">
        <v>0</v>
      </c>
      <c r="W193" s="85">
        <v>2</v>
      </c>
      <c r="X193" s="1383">
        <v>0</v>
      </c>
      <c r="Y193" s="85">
        <v>2</v>
      </c>
      <c r="Z193" s="1383">
        <v>0</v>
      </c>
      <c r="AA193" s="85">
        <v>1</v>
      </c>
      <c r="AB193" s="1383">
        <v>0</v>
      </c>
      <c r="AC193" s="85">
        <v>1</v>
      </c>
      <c r="AD193" s="91">
        <v>0</v>
      </c>
      <c r="AE193" s="85">
        <v>0</v>
      </c>
      <c r="AF193" s="91">
        <v>0</v>
      </c>
      <c r="AG193" s="85">
        <v>0</v>
      </c>
      <c r="AH193" s="91">
        <v>0</v>
      </c>
      <c r="AI193" s="85">
        <v>0</v>
      </c>
      <c r="AJ193" s="91">
        <v>0</v>
      </c>
      <c r="AK193" s="85">
        <v>0</v>
      </c>
      <c r="AL193" s="91">
        <v>0</v>
      </c>
      <c r="AM193" s="353">
        <v>0</v>
      </c>
      <c r="AN193" s="1384">
        <v>0</v>
      </c>
      <c r="AO193" s="85">
        <v>0</v>
      </c>
      <c r="AP193" s="91">
        <v>0</v>
      </c>
      <c r="AQ193" s="85">
        <v>0</v>
      </c>
      <c r="AR193" s="1383">
        <v>0</v>
      </c>
      <c r="AS193" s="1385">
        <v>0</v>
      </c>
      <c r="AT193" s="1386">
        <v>0</v>
      </c>
      <c r="AU193" s="1387">
        <v>0</v>
      </c>
      <c r="AV193" s="1386">
        <v>0</v>
      </c>
      <c r="AW193" s="1387">
        <v>0</v>
      </c>
      <c r="AX193" s="1555">
        <v>0</v>
      </c>
      <c r="AY193" s="56" t="str">
        <f>CA193&amp;CB193&amp;CC193&amp;CD193&amp;CE193&amp;CF193&amp;CG193&amp;CH193&amp;CI193&amp;CJ193&amp;CK193</f>
        <v/>
      </c>
      <c r="CA193" s="18" t="str">
        <f>IF(AND(E193&gt;0,AN193=""), "* No olvide digitar la variable Gestantes. Digite Cero si no tiene.",IF(AN193&gt;E193,"  * La variable Gestantes No puede ser mayor al Total Mujeres.",""))</f>
        <v/>
      </c>
      <c r="CB193" s="18" t="str">
        <f>IF(AND(E193&gt;0,AO193=""), "* No olvide digitar la variable Madre de hijo menor de 5 años. Digite Cero si no tiene.",IF(AO193&gt;E193,"  * La variable Madre de hijo menor de 5 años No puede ser mayor al Total de Mujeres.",""))</f>
        <v/>
      </c>
      <c r="CC193" s="18" t="str">
        <f>IF(AND(D193&gt;0,OR(AP193="")), "* No olvide digitar la variable Pueblos originarios - Hombres. Digite Cero si no tiene.",IF((AP193)&gt;D193,"  * La variable Pueblos originarios - Hombres No puede ser mayor al Total Hombres.",""))</f>
        <v/>
      </c>
      <c r="CD193" s="18" t="str">
        <f>IF(AND(E193&gt;0,OR(AQ193="")), "* No olvide digitar la variable Pueblos originarios - Mujeres. Digite Cero si no tiene.",IF((AQ193)&gt;E193,"  * La variable Pueblos originarios - Mujeres No puede ser mayor al Total Mujeres.",""))</f>
        <v/>
      </c>
      <c r="CE193" s="18" t="str">
        <f>IF(AND($C193&gt;0,AR193=""), "* No olvide digitar la variable Niños, niñas, adolescentes y jóvenes SENAME. Digite Cero si no tiene.",IF(AR193&gt;$C193,"  * La variable Niños, niñas, adolescentes y jóvenes SENAME No puede ser mayor al Total.",""))</f>
        <v/>
      </c>
      <c r="CF193" s="18" t="str">
        <f>IF(AND(C193&gt;0,AS193=""), "* No olvide digitar la variable Niños, niñas, adolescentes y jóvenes Mejor Niñez. Digite Cero si no tiene.",IF(AS193&gt;C193,"  * La variable Niños, niñas, adolescentes y jóvenes Mejor Niñez No puede ser mayor al Total.",""))</f>
        <v/>
      </c>
      <c r="CG193" s="18" t="str">
        <f>IF(AND(D193&gt;0,OR(AT193="")), "* No olvide digitar la variable Migrantes - Hombres. Digite Cero si no tiene.",IF((AT193)&gt;D193,"  * La variable Migrantes - Hombres No puede ser mayor al Total Hombres.",""))</f>
        <v/>
      </c>
      <c r="CH193" s="18" t="str">
        <f>IF(AND(E193&gt;0,OR(AU193="")), "* No olvide digitar la variable Migrantes - Mujeres. Digite Cero si no tiene.",IF((AU193)&gt;E193,"  * La variable Migrantes - Mujeres No puede ser mayor al Total Mujeres.",""))</f>
        <v/>
      </c>
      <c r="CI193" s="18" t="str">
        <f>IF(AND(E193&gt;0,OR(AV193="")), "* No olvide digitar la variable Trans Masculino. Digite Cero si no tiene.",IF((AV193)&gt;E193,"  * La variable Trans Masculino No puede ser mayor al Total Mujeres.",""))</f>
        <v/>
      </c>
      <c r="CJ193" s="18" t="str">
        <f>IF(AND(D193&gt;0,OR(AW193="")), "* No olvide digitar la variable Trans Femenino. Digite Cero si no tiene.",IF((AW193)&gt;D193,"  * La variable Trans Femenino No puede ser mayor al Total Mujeres.",""))</f>
        <v/>
      </c>
      <c r="CK193" s="18" t="str">
        <f>IF(AND($C193&gt;0,AX193=""), "* No olvide digitar la variable Adolescentes derivados de Espacios Amigables. Digite Cero si no tiene.",IF(AX193&gt;$C193,"  * La variable Adolescentes derivados de Espacios Amigables No puede ser mayor al Total.",""))</f>
        <v/>
      </c>
      <c r="CO193" s="370">
        <f>IF(AND(E193&gt;0,AN193=""),1,IF(AN193&gt;E193,1,0))</f>
        <v>0</v>
      </c>
      <c r="CP193" s="370">
        <f>IF(AND(E193&gt;0,AO193=""),1,IF(AO193&gt;E193,1,0))</f>
        <v>0</v>
      </c>
      <c r="CQ193" s="370">
        <f>IF(AND(D193&gt;0,OR(AP193="")),1,IF((AP193)&gt;D193,1,0))</f>
        <v>0</v>
      </c>
      <c r="CR193" s="370">
        <f>IF(AND(E193&gt;0,OR(AQ193="")),1,IF((AQ193)&gt;E193,1,0))</f>
        <v>0</v>
      </c>
      <c r="CS193" s="370">
        <f>IF(AND(C193&gt;0,AR193=""),1,IF(AR193&gt;C193,1,0))</f>
        <v>0</v>
      </c>
      <c r="CT193" s="370">
        <f>IF(AND(C193&gt;0,AS193=""),1,IF(AS193&gt;C193,1,0))</f>
        <v>0</v>
      </c>
      <c r="CU193" s="370">
        <f>IF(AND(D193&gt;0,OR(AT193="")),1,IF((AT193)&gt;D193,1,0))</f>
        <v>0</v>
      </c>
      <c r="CV193" s="370">
        <f>IF(AND(E193&gt;0,OR(AU193="")),1,IF((AU193)&gt;E193,1,0))</f>
        <v>0</v>
      </c>
      <c r="CW193" s="370">
        <f>IF(AND(E193&gt;0,OR(AV193="")),1,IF((AV193)&gt;E193,1,0))</f>
        <v>0</v>
      </c>
      <c r="CX193" s="370">
        <f>IF(AND(D193&gt;0,OR(AW193="")),1,IF((AW193)&gt;D193,1,0))</f>
        <v>0</v>
      </c>
      <c r="CY193" s="370">
        <f>IF(AND(C193&gt;0,AX193=""),1,IF(AX193&gt;C193,1,0))</f>
        <v>0</v>
      </c>
    </row>
    <row r="194" spans="1:103" s="56" customFormat="1" ht="12" customHeight="1" x14ac:dyDescent="0.2">
      <c r="A194" s="3833" t="s">
        <v>215</v>
      </c>
      <c r="B194" s="3715"/>
      <c r="C194" s="1556"/>
      <c r="D194" s="1390"/>
      <c r="E194" s="1390"/>
      <c r="F194" s="1390"/>
      <c r="G194" s="1390"/>
      <c r="H194" s="1390"/>
      <c r="I194" s="1390"/>
      <c r="J194" s="1390"/>
      <c r="K194" s="1390"/>
      <c r="L194" s="1390"/>
      <c r="M194" s="1390"/>
      <c r="N194" s="1390"/>
      <c r="O194" s="1390"/>
      <c r="P194" s="1390"/>
      <c r="Q194" s="1390"/>
      <c r="R194" s="1390"/>
      <c r="S194" s="1390"/>
      <c r="T194" s="1390"/>
      <c r="U194" s="1390"/>
      <c r="V194" s="1390"/>
      <c r="W194" s="1390"/>
      <c r="X194" s="1390"/>
      <c r="Y194" s="1390"/>
      <c r="Z194" s="1390"/>
      <c r="AA194" s="1390"/>
      <c r="AB194" s="1390"/>
      <c r="AC194" s="1390"/>
      <c r="AD194" s="1390"/>
      <c r="AE194" s="1390"/>
      <c r="AF194" s="1390"/>
      <c r="AG194" s="1390"/>
      <c r="AH194" s="1390"/>
      <c r="AI194" s="1390"/>
      <c r="AJ194" s="1390"/>
      <c r="AK194" s="1390"/>
      <c r="AL194" s="1390"/>
      <c r="AM194" s="1390"/>
      <c r="AN194" s="1390"/>
      <c r="AO194" s="1390"/>
      <c r="AP194" s="1390"/>
      <c r="AQ194" s="1390"/>
      <c r="AR194" s="1390"/>
      <c r="AS194" s="1390"/>
      <c r="AT194" s="1390"/>
      <c r="AU194" s="1390"/>
      <c r="AV194" s="1390"/>
      <c r="AW194" s="1391"/>
      <c r="AX194" s="1557"/>
    </row>
    <row r="195" spans="1:103" s="56" customFormat="1" ht="12" x14ac:dyDescent="0.2">
      <c r="A195" s="3823" t="s">
        <v>216</v>
      </c>
      <c r="B195" s="1393" t="s">
        <v>217</v>
      </c>
      <c r="C195" s="1394">
        <f t="shared" ref="C195:C198" si="115">SUM(D195+E195)</f>
        <v>0</v>
      </c>
      <c r="D195" s="703">
        <f t="shared" ref="D195:D198" si="116">SUM(F195+H195+J195+L195+N195+P195+R195+T195+V195+X195+Z195+AB195+AD195+AF195+AH195+AJ195+AL195)</f>
        <v>0</v>
      </c>
      <c r="E195" s="1393">
        <f t="shared" ref="E195:E198" si="117">SUM(G195+I195+K195+M195+O195+Q195+S195+U195+W195+Y195+AA195+AC195+AE195+AG195+AI195+AK195+AM195)</f>
        <v>0</v>
      </c>
      <c r="F195" s="1359"/>
      <c r="G195" s="1360"/>
      <c r="H195" s="1359"/>
      <c r="I195" s="1360"/>
      <c r="J195" s="1359"/>
      <c r="K195" s="1360"/>
      <c r="L195" s="1359"/>
      <c r="M195" s="1360"/>
      <c r="N195" s="1359"/>
      <c r="O195" s="1360"/>
      <c r="P195" s="1359"/>
      <c r="Q195" s="1360"/>
      <c r="R195" s="1359"/>
      <c r="S195" s="1360"/>
      <c r="T195" s="1359"/>
      <c r="U195" s="1360"/>
      <c r="V195" s="1359"/>
      <c r="W195" s="1360"/>
      <c r="X195" s="1359"/>
      <c r="Y195" s="1360"/>
      <c r="Z195" s="1359"/>
      <c r="AA195" s="1360"/>
      <c r="AB195" s="1359"/>
      <c r="AC195" s="1360"/>
      <c r="AD195" s="1359"/>
      <c r="AE195" s="1360"/>
      <c r="AF195" s="1359"/>
      <c r="AG195" s="1360"/>
      <c r="AH195" s="1359"/>
      <c r="AI195" s="1360"/>
      <c r="AJ195" s="1359"/>
      <c r="AK195" s="1360"/>
      <c r="AL195" s="1359"/>
      <c r="AM195" s="1361"/>
      <c r="AN195" s="1362"/>
      <c r="AO195" s="1360"/>
      <c r="AP195" s="1359"/>
      <c r="AQ195" s="1360"/>
      <c r="AR195" s="1359"/>
      <c r="AS195" s="1360"/>
      <c r="AT195" s="1361"/>
      <c r="AU195" s="704"/>
      <c r="AV195" s="1361"/>
      <c r="AW195" s="704"/>
      <c r="AX195" s="1360"/>
      <c r="AY195" s="56" t="str">
        <f t="shared" ref="AY195:AY241" si="118">CA195&amp;CB195&amp;CC195&amp;CD195&amp;CE195&amp;CF195&amp;CG195&amp;CH195&amp;CI195&amp;CJ195&amp;CK195</f>
        <v/>
      </c>
      <c r="CA195" s="18" t="str">
        <f t="shared" ref="CA195:CA207" si="119">IF(AND(E195&gt;0,AN195=""), "* No olvide digitar la variable Gestantes. Digite Cero si no tiene.",IF(AN195&gt;E195,"  * La variable Gestantes No puede ser mayor al Total Mujeres.",""))</f>
        <v/>
      </c>
      <c r="CB195" s="18" t="str">
        <f t="shared" ref="CB195:CB207" si="120">IF(AND(E195&gt;0,AO195=""), "* No olvide digitar la variable Madre de hijo menor de 5 años. Digite Cero si no tiene.",IF(AO195&gt;E195,"  * La variable Madre de hijo menor de 5 años No puede ser mayor al Total de Mujeres.",""))</f>
        <v/>
      </c>
      <c r="CC195" s="18" t="str">
        <f t="shared" ref="CC195:CC207" si="121">IF(AND(D195&gt;0,OR(AP195="")), "* No olvide digitar la variable Pueblos originarios - Hombres. Digite Cero si no tiene.",IF((AP195)&gt;D195,"  * La variable Pueblos originarios - Hombres No puede ser mayor al Total Hombres.",""))</f>
        <v/>
      </c>
      <c r="CD195" s="18" t="str">
        <f t="shared" ref="CD195:CD207" si="122">IF(AND(E195&gt;0,OR(AQ195="")), "* No olvide digitar la variable Pueblos originarios - Mujeres. Digite Cero si no tiene.",IF((AQ195)&gt;E195,"  * La variable Pueblos originarios - Mujeres No puede ser mayor al Total Mujeres.",""))</f>
        <v/>
      </c>
      <c r="CE195" s="18" t="str">
        <f t="shared" ref="CE195:CE207" si="123">IF(AND($C195&gt;0,AR195=""), "* No olvide digitar la variable Niños, niñas, adolescentes y jóvenes SENAME. Digite Cero si no tiene.",IF(AR195&gt;$C195,"  * La variable Niños, niñas, adolescentes y jóvenes SENAME No puede ser mayor al Total.",""))</f>
        <v/>
      </c>
      <c r="CF195" s="18" t="str">
        <f t="shared" ref="CF195:CF207" si="124">IF(AND(C195&gt;0,AS195=""), "* No olvide digitar la variable Niños, niñas, adolescentes y jóvenes Mejor Niñez. Digite Cero si no tiene.",IF(AS195&gt;C195,"  * La variable Niños, niñas, adolescentes y jóvenes Mejor Niñez No puede ser mayor al Total.",""))</f>
        <v/>
      </c>
      <c r="CG195" s="18" t="str">
        <f>IF(AND(D195&gt;0,OR(AT195="")), "* No olvide digitar la variable Migrantes - Hombres. Digite Cero si no tiene.",IF((AT195)&gt;D195,"  * La variable Migrantes - Hombres No puede ser mayor al Total Hombres.",""))</f>
        <v/>
      </c>
      <c r="CH195" s="18" t="str">
        <f t="shared" ref="CH195:CH207" si="125">IF(AND(E195&gt;0,OR(AU195="")), "* No olvide digitar la variable Migrantes - Mujeres. Digite Cero si no tiene.",IF((AU195)&gt;E195,"  * La variable Migrantes - Mujeres No puede ser mayor al Total Mujeres.",""))</f>
        <v/>
      </c>
      <c r="CI195" s="18" t="str">
        <f>IF(AND(E195&gt;0,OR(AV195="")), "* No olvide digitar la variable Trans Masculino. Digite Cero si no tiene.",IF((AV195)&gt;E195,"  * La variable Trans Masculino No puede ser mayor al Total Mujeres.",""))</f>
        <v/>
      </c>
      <c r="CJ195" s="18" t="str">
        <f>IF(AND(D195&gt;0,OR(AW195="")), "* No olvide digitar la variable Trans Femenino. Digite Cero si no tiene.",IF((AW195)&gt;D195,"  * La variable Trans Femenino No puede ser mayor al Total Hombres.",""))</f>
        <v/>
      </c>
      <c r="CK195" s="18" t="str">
        <f t="shared" ref="CK195:CK207" si="126">IF(AND($C195&gt;0,AX195=""), "* No olvide digitar la variable Adolescentes derivados de Espacios Amigables. Digite Cero si no tiene.",IF(AX195&gt;$C195,"  * La variable Adolescentes derivados de Espacios Amigables No puede ser mayor al Total.",""))</f>
        <v/>
      </c>
      <c r="CO195" s="370">
        <f t="shared" ref="CO195:CO226" si="127">IF(AND(E195&gt;0,AN195=""),1,IF(AN195&gt;E195,1,0))</f>
        <v>0</v>
      </c>
      <c r="CP195" s="370">
        <f t="shared" ref="CP195:CP217" si="128">IF(AND(E195&gt;0,AO195=""),1,IF(AO195&gt;E195,1,0))</f>
        <v>0</v>
      </c>
      <c r="CQ195" s="370">
        <f t="shared" ref="CQ195:CR210" si="129">IF(AND(D195&gt;0,OR(AP195="")),1,IF((AP195)&gt;D195,1,0))</f>
        <v>0</v>
      </c>
      <c r="CR195" s="370">
        <f t="shared" si="129"/>
        <v>0</v>
      </c>
      <c r="CS195" s="370">
        <f t="shared" ref="CS195:CS241" si="130">IF(AND(C195&gt;0,AR195=""),1,IF(AR195&gt;C195,1,0))</f>
        <v>0</v>
      </c>
      <c r="CT195" s="370">
        <f t="shared" ref="CT195:CT241" si="131">IF(AND(C195&gt;0,AS195=""),1,IF(AS195&gt;C195,1,0))</f>
        <v>0</v>
      </c>
      <c r="CU195" s="370">
        <f t="shared" ref="CU195:CV210" si="132">IF(AND(D195&gt;0,OR(AT195="")),1,IF((AT195)&gt;D195,1,0))</f>
        <v>0</v>
      </c>
      <c r="CV195" s="370">
        <f t="shared" si="132"/>
        <v>0</v>
      </c>
      <c r="CW195" s="370">
        <f t="shared" ref="CW195:CW207" si="133">IF(AND(E195&gt;0,OR(AV195="")),1,IF((AV195)&gt;E195,1,0))</f>
        <v>0</v>
      </c>
      <c r="CX195" s="370">
        <f t="shared" ref="CX195:CX207" si="134">IF(AND(D195&gt;0,OR(AW195="")),1,IF((AW195)&gt;D195,1,0))</f>
        <v>0</v>
      </c>
      <c r="CY195" s="370">
        <f t="shared" ref="CY195:CY241" si="135">IF(AND(C195&gt;0,AX195=""),1,IF(AX195&gt;C195,1,0))</f>
        <v>0</v>
      </c>
    </row>
    <row r="196" spans="1:103" s="56" customFormat="1" ht="12" x14ac:dyDescent="0.2">
      <c r="A196" s="3782"/>
      <c r="B196" s="377" t="s">
        <v>218</v>
      </c>
      <c r="C196" s="378">
        <f t="shared" si="115"/>
        <v>0</v>
      </c>
      <c r="D196" s="379">
        <f t="shared" si="116"/>
        <v>0</v>
      </c>
      <c r="E196" s="380">
        <f t="shared" si="117"/>
        <v>0</v>
      </c>
      <c r="F196" s="45"/>
      <c r="G196" s="48"/>
      <c r="H196" s="45"/>
      <c r="I196" s="48"/>
      <c r="J196" s="45"/>
      <c r="K196" s="48"/>
      <c r="L196" s="45"/>
      <c r="M196" s="48"/>
      <c r="N196" s="45"/>
      <c r="O196" s="48"/>
      <c r="P196" s="45"/>
      <c r="Q196" s="48"/>
      <c r="R196" s="45"/>
      <c r="S196" s="48"/>
      <c r="T196" s="45"/>
      <c r="U196" s="48"/>
      <c r="V196" s="45"/>
      <c r="W196" s="48"/>
      <c r="X196" s="45"/>
      <c r="Y196" s="48"/>
      <c r="Z196" s="45"/>
      <c r="AA196" s="48"/>
      <c r="AB196" s="45"/>
      <c r="AC196" s="48"/>
      <c r="AD196" s="45"/>
      <c r="AE196" s="48"/>
      <c r="AF196" s="45"/>
      <c r="AG196" s="48"/>
      <c r="AH196" s="45"/>
      <c r="AI196" s="48"/>
      <c r="AJ196" s="45"/>
      <c r="AK196" s="48"/>
      <c r="AL196" s="45"/>
      <c r="AM196" s="333"/>
      <c r="AN196" s="105"/>
      <c r="AO196" s="48"/>
      <c r="AP196" s="45"/>
      <c r="AQ196" s="48"/>
      <c r="AR196" s="45"/>
      <c r="AS196" s="48"/>
      <c r="AT196" s="333"/>
      <c r="AU196" s="352"/>
      <c r="AV196" s="333"/>
      <c r="AW196" s="352"/>
      <c r="AX196" s="48"/>
      <c r="AY196" s="56" t="str">
        <f t="shared" si="118"/>
        <v/>
      </c>
      <c r="CA196" s="18" t="str">
        <f t="shared" si="119"/>
        <v/>
      </c>
      <c r="CB196" s="18" t="str">
        <f t="shared" si="120"/>
        <v/>
      </c>
      <c r="CC196" s="18" t="str">
        <f t="shared" si="121"/>
        <v/>
      </c>
      <c r="CD196" s="18" t="str">
        <f t="shared" si="122"/>
        <v/>
      </c>
      <c r="CE196" s="18" t="str">
        <f t="shared" si="123"/>
        <v/>
      </c>
      <c r="CF196" s="18" t="str">
        <f t="shared" si="124"/>
        <v/>
      </c>
      <c r="CG196" s="18" t="str">
        <f t="shared" ref="CG196:CG241" si="136">IF(AND(D196&gt;0,OR(AT196="")), "* No olvide digitar la variable Migrantes - Hombres. Digite Cero si no tiene.",IF((AT196)&gt;D196,"  * La variable Migrantes - Hombres No puede ser mayor al Total Hombres.",""))</f>
        <v/>
      </c>
      <c r="CH196" s="18" t="str">
        <f t="shared" si="125"/>
        <v/>
      </c>
      <c r="CI196" s="18" t="str">
        <f t="shared" ref="CI196:CI241" si="137">IF(AND(E196&gt;0,OR(AV196="")), "* No olvide digitar la variable Trans Masculino. Digite Cero si no tiene.",IF((AV196)&gt;E196,"  * La variable Trans Masculino No puede ser mayor al Total Mujeres.",""))</f>
        <v/>
      </c>
      <c r="CJ196" s="18" t="str">
        <f t="shared" ref="CJ196:CJ207" si="138">IF(AND(D196&gt;0,OR(AW196="")), "* No olvide digitar la variable Trans Femenino. Digite Cero si no tiene.",IF((AW196)&gt;D196,"  * La variable Trans Femenino No puede ser mayor al Total Hombres.",""))</f>
        <v/>
      </c>
      <c r="CK196" s="18" t="str">
        <f t="shared" si="126"/>
        <v/>
      </c>
      <c r="CO196" s="370">
        <f t="shared" si="127"/>
        <v>0</v>
      </c>
      <c r="CP196" s="370">
        <f t="shared" si="128"/>
        <v>0</v>
      </c>
      <c r="CQ196" s="370">
        <f t="shared" si="129"/>
        <v>0</v>
      </c>
      <c r="CR196" s="370">
        <f t="shared" si="129"/>
        <v>0</v>
      </c>
      <c r="CS196" s="370">
        <f t="shared" si="130"/>
        <v>0</v>
      </c>
      <c r="CT196" s="370">
        <f t="shared" si="131"/>
        <v>0</v>
      </c>
      <c r="CU196" s="370">
        <f t="shared" si="132"/>
        <v>0</v>
      </c>
      <c r="CV196" s="370">
        <f t="shared" si="132"/>
        <v>0</v>
      </c>
      <c r="CW196" s="370">
        <f t="shared" si="133"/>
        <v>0</v>
      </c>
      <c r="CX196" s="370">
        <f t="shared" si="134"/>
        <v>0</v>
      </c>
      <c r="CY196" s="370">
        <f t="shared" si="135"/>
        <v>0</v>
      </c>
    </row>
    <row r="197" spans="1:103" s="56" customFormat="1" ht="12" x14ac:dyDescent="0.2">
      <c r="A197" s="3823" t="s">
        <v>219</v>
      </c>
      <c r="B197" s="1393" t="s">
        <v>217</v>
      </c>
      <c r="C197" s="1394">
        <f t="shared" si="115"/>
        <v>0</v>
      </c>
      <c r="D197" s="703">
        <f t="shared" si="116"/>
        <v>0</v>
      </c>
      <c r="E197" s="1393">
        <f t="shared" si="117"/>
        <v>0</v>
      </c>
      <c r="F197" s="1359"/>
      <c r="G197" s="1360"/>
      <c r="H197" s="1359"/>
      <c r="I197" s="1360"/>
      <c r="J197" s="1359"/>
      <c r="K197" s="1360"/>
      <c r="L197" s="1359"/>
      <c r="M197" s="1360"/>
      <c r="N197" s="1359"/>
      <c r="O197" s="1360"/>
      <c r="P197" s="1359"/>
      <c r="Q197" s="1360"/>
      <c r="R197" s="1359"/>
      <c r="S197" s="1360"/>
      <c r="T197" s="1359"/>
      <c r="U197" s="1360"/>
      <c r="V197" s="1359"/>
      <c r="W197" s="1360"/>
      <c r="X197" s="1359"/>
      <c r="Y197" s="1360"/>
      <c r="Z197" s="1359"/>
      <c r="AA197" s="1360"/>
      <c r="AB197" s="1359"/>
      <c r="AC197" s="1360"/>
      <c r="AD197" s="1359"/>
      <c r="AE197" s="1360"/>
      <c r="AF197" s="1359"/>
      <c r="AG197" s="1360"/>
      <c r="AH197" s="1359"/>
      <c r="AI197" s="1360"/>
      <c r="AJ197" s="1359"/>
      <c r="AK197" s="1360"/>
      <c r="AL197" s="1359"/>
      <c r="AM197" s="1361"/>
      <c r="AN197" s="1362"/>
      <c r="AO197" s="1360"/>
      <c r="AP197" s="1359"/>
      <c r="AQ197" s="1360"/>
      <c r="AR197" s="1359"/>
      <c r="AS197" s="1360"/>
      <c r="AT197" s="1361"/>
      <c r="AU197" s="704"/>
      <c r="AV197" s="1361"/>
      <c r="AW197" s="704"/>
      <c r="AX197" s="1360"/>
      <c r="AY197" s="56" t="str">
        <f t="shared" si="118"/>
        <v/>
      </c>
      <c r="CA197" s="18" t="str">
        <f t="shared" si="119"/>
        <v/>
      </c>
      <c r="CB197" s="18" t="str">
        <f t="shared" si="120"/>
        <v/>
      </c>
      <c r="CC197" s="18" t="str">
        <f t="shared" si="121"/>
        <v/>
      </c>
      <c r="CD197" s="18" t="str">
        <f t="shared" si="122"/>
        <v/>
      </c>
      <c r="CE197" s="18" t="str">
        <f t="shared" si="123"/>
        <v/>
      </c>
      <c r="CF197" s="18" t="str">
        <f t="shared" si="124"/>
        <v/>
      </c>
      <c r="CG197" s="18" t="str">
        <f t="shared" si="136"/>
        <v/>
      </c>
      <c r="CH197" s="18" t="str">
        <f t="shared" si="125"/>
        <v/>
      </c>
      <c r="CI197" s="18" t="str">
        <f t="shared" si="137"/>
        <v/>
      </c>
      <c r="CJ197" s="18" t="str">
        <f t="shared" si="138"/>
        <v/>
      </c>
      <c r="CK197" s="18" t="str">
        <f t="shared" si="126"/>
        <v/>
      </c>
      <c r="CO197" s="370">
        <f t="shared" si="127"/>
        <v>0</v>
      </c>
      <c r="CP197" s="370">
        <f t="shared" si="128"/>
        <v>0</v>
      </c>
      <c r="CQ197" s="370">
        <f t="shared" si="129"/>
        <v>0</v>
      </c>
      <c r="CR197" s="370">
        <f t="shared" si="129"/>
        <v>0</v>
      </c>
      <c r="CS197" s="370">
        <f t="shared" si="130"/>
        <v>0</v>
      </c>
      <c r="CT197" s="370">
        <f t="shared" si="131"/>
        <v>0</v>
      </c>
      <c r="CU197" s="370">
        <f t="shared" si="132"/>
        <v>0</v>
      </c>
      <c r="CV197" s="370">
        <f t="shared" si="132"/>
        <v>0</v>
      </c>
      <c r="CW197" s="370">
        <f t="shared" si="133"/>
        <v>0</v>
      </c>
      <c r="CX197" s="370">
        <f t="shared" si="134"/>
        <v>0</v>
      </c>
      <c r="CY197" s="370">
        <f t="shared" si="135"/>
        <v>0</v>
      </c>
    </row>
    <row r="198" spans="1:103" s="56" customFormat="1" ht="12" x14ac:dyDescent="0.2">
      <c r="A198" s="3782"/>
      <c r="B198" s="377" t="s">
        <v>218</v>
      </c>
      <c r="C198" s="378">
        <f t="shared" si="115"/>
        <v>0</v>
      </c>
      <c r="D198" s="379">
        <f t="shared" si="116"/>
        <v>0</v>
      </c>
      <c r="E198" s="380">
        <f t="shared" si="117"/>
        <v>0</v>
      </c>
      <c r="F198" s="45"/>
      <c r="G198" s="48"/>
      <c r="H198" s="45"/>
      <c r="I198" s="48"/>
      <c r="J198" s="45"/>
      <c r="K198" s="48"/>
      <c r="L198" s="45"/>
      <c r="M198" s="48"/>
      <c r="N198" s="45"/>
      <c r="O198" s="48"/>
      <c r="P198" s="45"/>
      <c r="Q198" s="48"/>
      <c r="R198" s="45"/>
      <c r="S198" s="48"/>
      <c r="T198" s="45"/>
      <c r="U198" s="48"/>
      <c r="V198" s="45"/>
      <c r="W198" s="48"/>
      <c r="X198" s="45"/>
      <c r="Y198" s="48"/>
      <c r="Z198" s="45"/>
      <c r="AA198" s="48"/>
      <c r="AB198" s="45"/>
      <c r="AC198" s="48"/>
      <c r="AD198" s="45"/>
      <c r="AE198" s="48"/>
      <c r="AF198" s="45"/>
      <c r="AG198" s="48"/>
      <c r="AH198" s="45"/>
      <c r="AI198" s="48"/>
      <c r="AJ198" s="45"/>
      <c r="AK198" s="48"/>
      <c r="AL198" s="45"/>
      <c r="AM198" s="333"/>
      <c r="AN198" s="105"/>
      <c r="AO198" s="48"/>
      <c r="AP198" s="45"/>
      <c r="AQ198" s="48"/>
      <c r="AR198" s="45"/>
      <c r="AS198" s="48"/>
      <c r="AT198" s="333"/>
      <c r="AU198" s="352"/>
      <c r="AV198" s="333"/>
      <c r="AW198" s="352"/>
      <c r="AX198" s="48"/>
      <c r="AY198" s="56" t="str">
        <f t="shared" si="118"/>
        <v/>
      </c>
      <c r="CA198" s="18" t="str">
        <f t="shared" si="119"/>
        <v/>
      </c>
      <c r="CB198" s="18" t="str">
        <f t="shared" si="120"/>
        <v/>
      </c>
      <c r="CC198" s="18" t="str">
        <f t="shared" si="121"/>
        <v/>
      </c>
      <c r="CD198" s="18" t="str">
        <f t="shared" si="122"/>
        <v/>
      </c>
      <c r="CE198" s="18" t="str">
        <f t="shared" si="123"/>
        <v/>
      </c>
      <c r="CF198" s="18" t="str">
        <f t="shared" si="124"/>
        <v/>
      </c>
      <c r="CG198" s="18" t="str">
        <f t="shared" si="136"/>
        <v/>
      </c>
      <c r="CH198" s="18" t="str">
        <f t="shared" si="125"/>
        <v/>
      </c>
      <c r="CI198" s="18" t="str">
        <f t="shared" si="137"/>
        <v/>
      </c>
      <c r="CJ198" s="18" t="str">
        <f t="shared" si="138"/>
        <v/>
      </c>
      <c r="CK198" s="18" t="str">
        <f t="shared" si="126"/>
        <v/>
      </c>
      <c r="CO198" s="370">
        <f t="shared" si="127"/>
        <v>0</v>
      </c>
      <c r="CP198" s="370">
        <f t="shared" si="128"/>
        <v>0</v>
      </c>
      <c r="CQ198" s="370">
        <f t="shared" si="129"/>
        <v>0</v>
      </c>
      <c r="CR198" s="370">
        <f t="shared" si="129"/>
        <v>0</v>
      </c>
      <c r="CS198" s="370">
        <f t="shared" si="130"/>
        <v>0</v>
      </c>
      <c r="CT198" s="370">
        <f t="shared" si="131"/>
        <v>0</v>
      </c>
      <c r="CU198" s="370">
        <f t="shared" si="132"/>
        <v>0</v>
      </c>
      <c r="CV198" s="370">
        <f t="shared" si="132"/>
        <v>0</v>
      </c>
      <c r="CW198" s="370">
        <f t="shared" si="133"/>
        <v>0</v>
      </c>
      <c r="CX198" s="370">
        <f t="shared" si="134"/>
        <v>0</v>
      </c>
      <c r="CY198" s="370">
        <f t="shared" si="135"/>
        <v>0</v>
      </c>
    </row>
    <row r="199" spans="1:103" x14ac:dyDescent="0.25">
      <c r="A199" s="3823" t="s">
        <v>220</v>
      </c>
      <c r="B199" s="1393" t="s">
        <v>217</v>
      </c>
      <c r="C199" s="1394">
        <f>SUM(D199+E199)</f>
        <v>0</v>
      </c>
      <c r="D199" s="703">
        <f t="shared" ref="D199:E207" si="139">SUM(F199+H199+J199+L199+N199+P199+R199+T199+V199+X199+Z199+AB199+AD199+AF199+AH199+AJ199+AL199)</f>
        <v>0</v>
      </c>
      <c r="E199" s="1393">
        <f t="shared" si="139"/>
        <v>0</v>
      </c>
      <c r="F199" s="1359"/>
      <c r="G199" s="1360"/>
      <c r="H199" s="1359"/>
      <c r="I199" s="1360"/>
      <c r="J199" s="1359"/>
      <c r="K199" s="1360"/>
      <c r="L199" s="1359"/>
      <c r="M199" s="1360"/>
      <c r="N199" s="1359"/>
      <c r="O199" s="1360"/>
      <c r="P199" s="1359"/>
      <c r="Q199" s="1360"/>
      <c r="R199" s="1359"/>
      <c r="S199" s="1360"/>
      <c r="T199" s="1359"/>
      <c r="U199" s="1360"/>
      <c r="V199" s="1359"/>
      <c r="W199" s="1360"/>
      <c r="X199" s="1359"/>
      <c r="Y199" s="1360"/>
      <c r="Z199" s="1359"/>
      <c r="AA199" s="1360"/>
      <c r="AB199" s="1359"/>
      <c r="AC199" s="1360"/>
      <c r="AD199" s="1359"/>
      <c r="AE199" s="1360"/>
      <c r="AF199" s="1359"/>
      <c r="AG199" s="1360"/>
      <c r="AH199" s="1359"/>
      <c r="AI199" s="1360"/>
      <c r="AJ199" s="1359"/>
      <c r="AK199" s="1360"/>
      <c r="AL199" s="1359"/>
      <c r="AM199" s="1361"/>
      <c r="AN199" s="1362"/>
      <c r="AO199" s="1360"/>
      <c r="AP199" s="1359"/>
      <c r="AQ199" s="1360"/>
      <c r="AR199" s="1359"/>
      <c r="AS199" s="1360"/>
      <c r="AT199" s="1361"/>
      <c r="AU199" s="704"/>
      <c r="AV199" s="1361"/>
      <c r="AW199" s="704"/>
      <c r="AX199" s="1360"/>
      <c r="AY199" s="56" t="str">
        <f t="shared" si="118"/>
        <v/>
      </c>
      <c r="CA199" s="18" t="str">
        <f t="shared" si="119"/>
        <v/>
      </c>
      <c r="CB199" s="18" t="str">
        <f t="shared" si="120"/>
        <v/>
      </c>
      <c r="CC199" s="18" t="str">
        <f t="shared" si="121"/>
        <v/>
      </c>
      <c r="CD199" s="18" t="str">
        <f t="shared" si="122"/>
        <v/>
      </c>
      <c r="CE199" s="18" t="str">
        <f t="shared" si="123"/>
        <v/>
      </c>
      <c r="CF199" s="18" t="str">
        <f t="shared" si="124"/>
        <v/>
      </c>
      <c r="CG199" s="18" t="str">
        <f t="shared" si="136"/>
        <v/>
      </c>
      <c r="CH199" s="18" t="str">
        <f t="shared" si="125"/>
        <v/>
      </c>
      <c r="CI199" s="18" t="str">
        <f t="shared" si="137"/>
        <v/>
      </c>
      <c r="CJ199" s="18" t="str">
        <f t="shared" si="138"/>
        <v/>
      </c>
      <c r="CK199" s="18" t="str">
        <f t="shared" si="126"/>
        <v/>
      </c>
      <c r="CL199" s="56"/>
      <c r="CM199" s="56"/>
      <c r="CN199" s="56"/>
      <c r="CO199" s="370">
        <f t="shared" si="127"/>
        <v>0</v>
      </c>
      <c r="CP199" s="370">
        <f t="shared" si="128"/>
        <v>0</v>
      </c>
      <c r="CQ199" s="370">
        <f t="shared" si="129"/>
        <v>0</v>
      </c>
      <c r="CR199" s="370">
        <f t="shared" si="129"/>
        <v>0</v>
      </c>
      <c r="CS199" s="370">
        <f t="shared" si="130"/>
        <v>0</v>
      </c>
      <c r="CT199" s="370">
        <f t="shared" si="131"/>
        <v>0</v>
      </c>
      <c r="CU199" s="370">
        <f t="shared" si="132"/>
        <v>0</v>
      </c>
      <c r="CV199" s="370">
        <f t="shared" si="132"/>
        <v>0</v>
      </c>
      <c r="CW199" s="370">
        <f t="shared" si="133"/>
        <v>0</v>
      </c>
      <c r="CX199" s="370">
        <f t="shared" si="134"/>
        <v>0</v>
      </c>
      <c r="CY199" s="370">
        <f t="shared" si="135"/>
        <v>0</v>
      </c>
    </row>
    <row r="200" spans="1:103" x14ac:dyDescent="0.25">
      <c r="A200" s="3782"/>
      <c r="B200" s="377" t="s">
        <v>218</v>
      </c>
      <c r="C200" s="381">
        <f>SUM(D200+E200)</f>
        <v>0</v>
      </c>
      <c r="D200" s="382">
        <f t="shared" si="139"/>
        <v>0</v>
      </c>
      <c r="E200" s="1242">
        <f t="shared" si="139"/>
        <v>0</v>
      </c>
      <c r="F200" s="91"/>
      <c r="G200" s="1246"/>
      <c r="H200" s="91"/>
      <c r="I200" s="1246"/>
      <c r="J200" s="91"/>
      <c r="K200" s="1246"/>
      <c r="L200" s="91"/>
      <c r="M200" s="1246"/>
      <c r="N200" s="91"/>
      <c r="O200" s="1246"/>
      <c r="P200" s="91"/>
      <c r="Q200" s="1246"/>
      <c r="R200" s="91"/>
      <c r="S200" s="1246"/>
      <c r="T200" s="91"/>
      <c r="U200" s="1246"/>
      <c r="V200" s="91"/>
      <c r="W200" s="1246"/>
      <c r="X200" s="91"/>
      <c r="Y200" s="1246"/>
      <c r="Z200" s="91"/>
      <c r="AA200" s="1246"/>
      <c r="AB200" s="91"/>
      <c r="AC200" s="1246"/>
      <c r="AD200" s="91"/>
      <c r="AE200" s="1246"/>
      <c r="AF200" s="91"/>
      <c r="AG200" s="1246"/>
      <c r="AH200" s="91"/>
      <c r="AI200" s="1246"/>
      <c r="AJ200" s="91"/>
      <c r="AK200" s="1246"/>
      <c r="AL200" s="91"/>
      <c r="AM200" s="1558"/>
      <c r="AN200" s="95"/>
      <c r="AO200" s="1246"/>
      <c r="AP200" s="91"/>
      <c r="AQ200" s="1246"/>
      <c r="AR200" s="91"/>
      <c r="AS200" s="1246"/>
      <c r="AT200" s="1558"/>
      <c r="AU200" s="385"/>
      <c r="AV200" s="1558"/>
      <c r="AW200" s="385"/>
      <c r="AX200" s="1246"/>
      <c r="AY200" s="56" t="str">
        <f t="shared" si="118"/>
        <v/>
      </c>
      <c r="CA200" s="18" t="str">
        <f t="shared" si="119"/>
        <v/>
      </c>
      <c r="CB200" s="18" t="str">
        <f t="shared" si="120"/>
        <v/>
      </c>
      <c r="CC200" s="18" t="str">
        <f t="shared" si="121"/>
        <v/>
      </c>
      <c r="CD200" s="18" t="str">
        <f t="shared" si="122"/>
        <v/>
      </c>
      <c r="CE200" s="18" t="str">
        <f t="shared" si="123"/>
        <v/>
      </c>
      <c r="CF200" s="18" t="str">
        <f t="shared" si="124"/>
        <v/>
      </c>
      <c r="CG200" s="18" t="str">
        <f t="shared" si="136"/>
        <v/>
      </c>
      <c r="CH200" s="18" t="str">
        <f t="shared" si="125"/>
        <v/>
      </c>
      <c r="CI200" s="18" t="str">
        <f t="shared" si="137"/>
        <v/>
      </c>
      <c r="CJ200" s="18" t="str">
        <f t="shared" si="138"/>
        <v/>
      </c>
      <c r="CK200" s="18" t="str">
        <f t="shared" si="126"/>
        <v/>
      </c>
      <c r="CL200" s="56"/>
      <c r="CM200" s="56"/>
      <c r="CN200" s="56"/>
      <c r="CO200" s="370">
        <f t="shared" si="127"/>
        <v>0</v>
      </c>
      <c r="CP200" s="370">
        <f t="shared" si="128"/>
        <v>0</v>
      </c>
      <c r="CQ200" s="370">
        <f t="shared" si="129"/>
        <v>0</v>
      </c>
      <c r="CR200" s="370">
        <f t="shared" si="129"/>
        <v>0</v>
      </c>
      <c r="CS200" s="370">
        <f t="shared" si="130"/>
        <v>0</v>
      </c>
      <c r="CT200" s="370">
        <f t="shared" si="131"/>
        <v>0</v>
      </c>
      <c r="CU200" s="370">
        <f t="shared" si="132"/>
        <v>0</v>
      </c>
      <c r="CV200" s="370">
        <f t="shared" si="132"/>
        <v>0</v>
      </c>
      <c r="CW200" s="370">
        <f t="shared" si="133"/>
        <v>0</v>
      </c>
      <c r="CX200" s="370">
        <f t="shared" si="134"/>
        <v>0</v>
      </c>
      <c r="CY200" s="370">
        <f t="shared" si="135"/>
        <v>0</v>
      </c>
    </row>
    <row r="201" spans="1:103" x14ac:dyDescent="0.25">
      <c r="A201" s="3815" t="s">
        <v>221</v>
      </c>
      <c r="B201" s="3710"/>
      <c r="C201" s="1381">
        <f t="shared" ref="C201:C241" si="140">SUM(D201+E201)</f>
        <v>0</v>
      </c>
      <c r="D201" s="1382">
        <f t="shared" si="139"/>
        <v>0</v>
      </c>
      <c r="E201" s="1395">
        <f t="shared" si="139"/>
        <v>0</v>
      </c>
      <c r="F201" s="1383"/>
      <c r="G201" s="1385"/>
      <c r="H201" s="1383"/>
      <c r="I201" s="1385"/>
      <c r="J201" s="1383"/>
      <c r="K201" s="1385"/>
      <c r="L201" s="1383"/>
      <c r="M201" s="1385"/>
      <c r="N201" s="1383"/>
      <c r="O201" s="1385"/>
      <c r="P201" s="1383"/>
      <c r="Q201" s="1385"/>
      <c r="R201" s="1383"/>
      <c r="S201" s="1385"/>
      <c r="T201" s="1383"/>
      <c r="U201" s="1385"/>
      <c r="V201" s="1383"/>
      <c r="W201" s="1385"/>
      <c r="X201" s="1383"/>
      <c r="Y201" s="1385"/>
      <c r="Z201" s="1383"/>
      <c r="AA201" s="1385"/>
      <c r="AB201" s="1383"/>
      <c r="AC201" s="1385"/>
      <c r="AD201" s="1383"/>
      <c r="AE201" s="1385"/>
      <c r="AF201" s="1383"/>
      <c r="AG201" s="1385"/>
      <c r="AH201" s="1383"/>
      <c r="AI201" s="1385"/>
      <c r="AJ201" s="1383"/>
      <c r="AK201" s="1385"/>
      <c r="AL201" s="1383"/>
      <c r="AM201" s="1386"/>
      <c r="AN201" s="1384"/>
      <c r="AO201" s="1385"/>
      <c r="AP201" s="1383"/>
      <c r="AQ201" s="1385"/>
      <c r="AR201" s="1383"/>
      <c r="AS201" s="1385"/>
      <c r="AT201" s="1386"/>
      <c r="AU201" s="1387"/>
      <c r="AV201" s="1386"/>
      <c r="AW201" s="1387"/>
      <c r="AX201" s="1385"/>
      <c r="AY201" s="56" t="str">
        <f t="shared" si="118"/>
        <v/>
      </c>
      <c r="CA201" s="18" t="str">
        <f t="shared" si="119"/>
        <v/>
      </c>
      <c r="CB201" s="18" t="str">
        <f t="shared" si="120"/>
        <v/>
      </c>
      <c r="CC201" s="18" t="str">
        <f t="shared" si="121"/>
        <v/>
      </c>
      <c r="CD201" s="18" t="str">
        <f t="shared" si="122"/>
        <v/>
      </c>
      <c r="CE201" s="18" t="str">
        <f t="shared" si="123"/>
        <v/>
      </c>
      <c r="CF201" s="18" t="str">
        <f t="shared" si="124"/>
        <v/>
      </c>
      <c r="CG201" s="18" t="str">
        <f t="shared" si="136"/>
        <v/>
      </c>
      <c r="CH201" s="18" t="str">
        <f t="shared" si="125"/>
        <v/>
      </c>
      <c r="CI201" s="18" t="str">
        <f t="shared" si="137"/>
        <v/>
      </c>
      <c r="CJ201" s="18" t="str">
        <f t="shared" si="138"/>
        <v/>
      </c>
      <c r="CK201" s="18" t="str">
        <f t="shared" si="126"/>
        <v/>
      </c>
      <c r="CL201" s="56"/>
      <c r="CM201" s="56"/>
      <c r="CN201" s="56"/>
      <c r="CO201" s="370">
        <f t="shared" si="127"/>
        <v>0</v>
      </c>
      <c r="CP201" s="370">
        <f t="shared" si="128"/>
        <v>0</v>
      </c>
      <c r="CQ201" s="370">
        <f t="shared" si="129"/>
        <v>0</v>
      </c>
      <c r="CR201" s="370">
        <f t="shared" si="129"/>
        <v>0</v>
      </c>
      <c r="CS201" s="370">
        <f t="shared" si="130"/>
        <v>0</v>
      </c>
      <c r="CT201" s="370">
        <f t="shared" si="131"/>
        <v>0</v>
      </c>
      <c r="CU201" s="370">
        <f t="shared" si="132"/>
        <v>0</v>
      </c>
      <c r="CV201" s="370">
        <f t="shared" si="132"/>
        <v>0</v>
      </c>
      <c r="CW201" s="370">
        <f t="shared" si="133"/>
        <v>0</v>
      </c>
      <c r="CX201" s="370">
        <f t="shared" si="134"/>
        <v>0</v>
      </c>
      <c r="CY201" s="370">
        <f t="shared" si="135"/>
        <v>0</v>
      </c>
    </row>
    <row r="202" spans="1:103" x14ac:dyDescent="0.25">
      <c r="A202" s="3823" t="s">
        <v>222</v>
      </c>
      <c r="B202" s="1393" t="s">
        <v>223</v>
      </c>
      <c r="C202" s="1394">
        <f t="shared" si="140"/>
        <v>0</v>
      </c>
      <c r="D202" s="703">
        <f>SUM(H202+J202+L202+N202+P202+R202+T202+V202+X202+Z202+AB202+AD202+AF202+AH202+AJ202+AL202)</f>
        <v>0</v>
      </c>
      <c r="E202" s="1393">
        <f>SUM(I202+K202+M202+O202+Q202+S202+U202+W202+Y202+AA202+AC202+AE202+AG202+AI202+AK202+AM202)</f>
        <v>0</v>
      </c>
      <c r="F202" s="1396"/>
      <c r="G202" s="1397"/>
      <c r="H202" s="1359"/>
      <c r="I202" s="1360"/>
      <c r="J202" s="1359"/>
      <c r="K202" s="1360"/>
      <c r="L202" s="1359"/>
      <c r="M202" s="1360"/>
      <c r="N202" s="1359"/>
      <c r="O202" s="1360"/>
      <c r="P202" s="1359"/>
      <c r="Q202" s="1360"/>
      <c r="R202" s="1359"/>
      <c r="S202" s="1360"/>
      <c r="T202" s="1359"/>
      <c r="U202" s="1360"/>
      <c r="V202" s="1359"/>
      <c r="W202" s="1360"/>
      <c r="X202" s="1359"/>
      <c r="Y202" s="1360"/>
      <c r="Z202" s="1359"/>
      <c r="AA202" s="1360"/>
      <c r="AB202" s="1359"/>
      <c r="AC202" s="1360"/>
      <c r="AD202" s="1359"/>
      <c r="AE202" s="1360"/>
      <c r="AF202" s="1359"/>
      <c r="AG202" s="1360"/>
      <c r="AH202" s="1359"/>
      <c r="AI202" s="1360"/>
      <c r="AJ202" s="1359"/>
      <c r="AK202" s="1360"/>
      <c r="AL202" s="1359"/>
      <c r="AM202" s="1361"/>
      <c r="AN202" s="1362"/>
      <c r="AO202" s="1360"/>
      <c r="AP202" s="1359"/>
      <c r="AQ202" s="1360"/>
      <c r="AR202" s="1359"/>
      <c r="AS202" s="1360"/>
      <c r="AT202" s="1361"/>
      <c r="AU202" s="704"/>
      <c r="AV202" s="1361"/>
      <c r="AW202" s="704"/>
      <c r="AX202" s="1360"/>
      <c r="AY202" s="56" t="str">
        <f t="shared" si="118"/>
        <v/>
      </c>
      <c r="CA202" s="18" t="str">
        <f t="shared" si="119"/>
        <v/>
      </c>
      <c r="CB202" s="18" t="str">
        <f t="shared" si="120"/>
        <v/>
      </c>
      <c r="CC202" s="18" t="str">
        <f t="shared" si="121"/>
        <v/>
      </c>
      <c r="CD202" s="18" t="str">
        <f t="shared" si="122"/>
        <v/>
      </c>
      <c r="CE202" s="18" t="str">
        <f t="shared" si="123"/>
        <v/>
      </c>
      <c r="CF202" s="18" t="str">
        <f t="shared" si="124"/>
        <v/>
      </c>
      <c r="CG202" s="18" t="str">
        <f t="shared" si="136"/>
        <v/>
      </c>
      <c r="CH202" s="18" t="str">
        <f t="shared" si="125"/>
        <v/>
      </c>
      <c r="CI202" s="18" t="str">
        <f t="shared" si="137"/>
        <v/>
      </c>
      <c r="CJ202" s="18" t="str">
        <f t="shared" si="138"/>
        <v/>
      </c>
      <c r="CK202" s="18" t="str">
        <f t="shared" si="126"/>
        <v/>
      </c>
      <c r="CL202" s="56"/>
      <c r="CM202" s="56"/>
      <c r="CN202" s="56"/>
      <c r="CO202" s="370">
        <f t="shared" si="127"/>
        <v>0</v>
      </c>
      <c r="CP202" s="370">
        <f t="shared" si="128"/>
        <v>0</v>
      </c>
      <c r="CQ202" s="370">
        <f t="shared" si="129"/>
        <v>0</v>
      </c>
      <c r="CR202" s="370">
        <f t="shared" si="129"/>
        <v>0</v>
      </c>
      <c r="CS202" s="370">
        <f t="shared" si="130"/>
        <v>0</v>
      </c>
      <c r="CT202" s="370">
        <f t="shared" si="131"/>
        <v>0</v>
      </c>
      <c r="CU202" s="370">
        <f t="shared" si="132"/>
        <v>0</v>
      </c>
      <c r="CV202" s="370">
        <f t="shared" si="132"/>
        <v>0</v>
      </c>
      <c r="CW202" s="370">
        <f t="shared" si="133"/>
        <v>0</v>
      </c>
      <c r="CX202" s="370">
        <f t="shared" si="134"/>
        <v>0</v>
      </c>
      <c r="CY202" s="370">
        <f t="shared" si="135"/>
        <v>0</v>
      </c>
    </row>
    <row r="203" spans="1:103" x14ac:dyDescent="0.25">
      <c r="A203" s="3782"/>
      <c r="B203" s="377" t="s">
        <v>224</v>
      </c>
      <c r="C203" s="1559">
        <f t="shared" si="140"/>
        <v>1</v>
      </c>
      <c r="D203" s="388">
        <f>SUM(H203+J203+L203+N203+P203+R203+T203+V203+X203+Z203+AB203+AD203+AF203+AH203+AJ203+AL203)</f>
        <v>1</v>
      </c>
      <c r="E203" s="369">
        <f>SUM(I203+K203+M203+O203+Q203+S203+U203+W203+Y203+AA203+AC203+AE203+AG203+AI203+AK203+AM203)</f>
        <v>0</v>
      </c>
      <c r="F203" s="1560"/>
      <c r="G203" s="389"/>
      <c r="H203" s="1502">
        <v>0</v>
      </c>
      <c r="I203" s="85">
        <v>0</v>
      </c>
      <c r="J203" s="1502">
        <v>1</v>
      </c>
      <c r="K203" s="85">
        <v>0</v>
      </c>
      <c r="L203" s="91">
        <v>0</v>
      </c>
      <c r="M203" s="1246">
        <v>0</v>
      </c>
      <c r="N203" s="1502">
        <v>0</v>
      </c>
      <c r="O203" s="85">
        <v>0</v>
      </c>
      <c r="P203" s="1502">
        <v>0</v>
      </c>
      <c r="Q203" s="85">
        <v>0</v>
      </c>
      <c r="R203" s="1502">
        <v>0</v>
      </c>
      <c r="S203" s="85">
        <v>0</v>
      </c>
      <c r="T203" s="1502">
        <v>0</v>
      </c>
      <c r="U203" s="85">
        <v>0</v>
      </c>
      <c r="V203" s="1502">
        <v>0</v>
      </c>
      <c r="W203" s="85">
        <v>0</v>
      </c>
      <c r="X203" s="1502">
        <v>0</v>
      </c>
      <c r="Y203" s="85">
        <v>0</v>
      </c>
      <c r="Z203" s="1502">
        <v>0</v>
      </c>
      <c r="AA203" s="85">
        <v>0</v>
      </c>
      <c r="AB203" s="1502">
        <v>0</v>
      </c>
      <c r="AC203" s="85">
        <v>0</v>
      </c>
      <c r="AD203" s="1502">
        <v>0</v>
      </c>
      <c r="AE203" s="85">
        <v>0</v>
      </c>
      <c r="AF203" s="1502">
        <v>0</v>
      </c>
      <c r="AG203" s="85">
        <v>0</v>
      </c>
      <c r="AH203" s="1502">
        <v>0</v>
      </c>
      <c r="AI203" s="85">
        <v>0</v>
      </c>
      <c r="AJ203" s="1502">
        <v>0</v>
      </c>
      <c r="AK203" s="85">
        <v>0</v>
      </c>
      <c r="AL203" s="1502">
        <v>0</v>
      </c>
      <c r="AM203" s="353">
        <v>0</v>
      </c>
      <c r="AN203" s="95">
        <v>0</v>
      </c>
      <c r="AO203" s="1246">
        <v>0</v>
      </c>
      <c r="AP203" s="91">
        <v>0</v>
      </c>
      <c r="AQ203" s="1246">
        <v>0</v>
      </c>
      <c r="AR203" s="91">
        <v>0</v>
      </c>
      <c r="AS203" s="1246">
        <v>0</v>
      </c>
      <c r="AT203" s="1558">
        <v>0</v>
      </c>
      <c r="AU203" s="385">
        <v>0</v>
      </c>
      <c r="AV203" s="1558">
        <v>0</v>
      </c>
      <c r="AW203" s="385">
        <v>0</v>
      </c>
      <c r="AX203" s="1246">
        <v>0</v>
      </c>
      <c r="AY203" s="56" t="str">
        <f t="shared" si="118"/>
        <v/>
      </c>
      <c r="CA203" s="18" t="str">
        <f t="shared" si="119"/>
        <v/>
      </c>
      <c r="CB203" s="18" t="str">
        <f t="shared" si="120"/>
        <v/>
      </c>
      <c r="CC203" s="18" t="str">
        <f t="shared" si="121"/>
        <v/>
      </c>
      <c r="CD203" s="18" t="str">
        <f t="shared" si="122"/>
        <v/>
      </c>
      <c r="CE203" s="18" t="str">
        <f t="shared" si="123"/>
        <v/>
      </c>
      <c r="CF203" s="18" t="str">
        <f t="shared" si="124"/>
        <v/>
      </c>
      <c r="CG203" s="18" t="str">
        <f t="shared" si="136"/>
        <v/>
      </c>
      <c r="CH203" s="18" t="str">
        <f t="shared" si="125"/>
        <v/>
      </c>
      <c r="CI203" s="18" t="str">
        <f t="shared" si="137"/>
        <v/>
      </c>
      <c r="CJ203" s="18" t="str">
        <f t="shared" si="138"/>
        <v/>
      </c>
      <c r="CK203" s="18" t="str">
        <f t="shared" si="126"/>
        <v/>
      </c>
      <c r="CL203" s="56"/>
      <c r="CM203" s="56"/>
      <c r="CN203" s="56"/>
      <c r="CO203" s="370">
        <f t="shared" si="127"/>
        <v>0</v>
      </c>
      <c r="CP203" s="370">
        <f t="shared" si="128"/>
        <v>0</v>
      </c>
      <c r="CQ203" s="370">
        <f t="shared" si="129"/>
        <v>0</v>
      </c>
      <c r="CR203" s="370">
        <f t="shared" si="129"/>
        <v>0</v>
      </c>
      <c r="CS203" s="370">
        <f t="shared" si="130"/>
        <v>0</v>
      </c>
      <c r="CT203" s="370">
        <f t="shared" si="131"/>
        <v>0</v>
      </c>
      <c r="CU203" s="370">
        <f t="shared" si="132"/>
        <v>0</v>
      </c>
      <c r="CV203" s="370">
        <f t="shared" si="132"/>
        <v>0</v>
      </c>
      <c r="CW203" s="370">
        <f t="shared" si="133"/>
        <v>0</v>
      </c>
      <c r="CX203" s="370">
        <f t="shared" si="134"/>
        <v>0</v>
      </c>
      <c r="CY203" s="370">
        <f t="shared" si="135"/>
        <v>0</v>
      </c>
    </row>
    <row r="204" spans="1:103" s="56" customFormat="1" ht="12" x14ac:dyDescent="0.2">
      <c r="A204" s="1561" t="s">
        <v>225</v>
      </c>
      <c r="B204" s="1399"/>
      <c r="C204" s="1400">
        <f t="shared" si="140"/>
        <v>18</v>
      </c>
      <c r="D204" s="1401">
        <f t="shared" si="139"/>
        <v>3</v>
      </c>
      <c r="E204" s="1402">
        <f t="shared" si="139"/>
        <v>15</v>
      </c>
      <c r="F204" s="1383">
        <v>0</v>
      </c>
      <c r="G204" s="1385">
        <v>0</v>
      </c>
      <c r="H204" s="1383">
        <v>0</v>
      </c>
      <c r="I204" s="1385">
        <v>0</v>
      </c>
      <c r="J204" s="1383">
        <v>1</v>
      </c>
      <c r="K204" s="1385">
        <v>0</v>
      </c>
      <c r="L204" s="1383">
        <v>0</v>
      </c>
      <c r="M204" s="1385">
        <v>1</v>
      </c>
      <c r="N204" s="1383">
        <v>1</v>
      </c>
      <c r="O204" s="1385">
        <v>1</v>
      </c>
      <c r="P204" s="1383">
        <v>0</v>
      </c>
      <c r="Q204" s="1385">
        <v>2</v>
      </c>
      <c r="R204" s="1383">
        <v>1</v>
      </c>
      <c r="S204" s="1385">
        <v>1</v>
      </c>
      <c r="T204" s="1383">
        <v>0</v>
      </c>
      <c r="U204" s="1385">
        <v>4</v>
      </c>
      <c r="V204" s="1383">
        <v>0</v>
      </c>
      <c r="W204" s="1385">
        <v>2</v>
      </c>
      <c r="X204" s="1383">
        <v>0</v>
      </c>
      <c r="Y204" s="1385">
        <v>2</v>
      </c>
      <c r="Z204" s="1383">
        <v>0</v>
      </c>
      <c r="AA204" s="1385">
        <v>1</v>
      </c>
      <c r="AB204" s="1383">
        <v>0</v>
      </c>
      <c r="AC204" s="1385">
        <v>1</v>
      </c>
      <c r="AD204" s="1383">
        <v>0</v>
      </c>
      <c r="AE204" s="1385">
        <v>0</v>
      </c>
      <c r="AF204" s="1383">
        <v>0</v>
      </c>
      <c r="AG204" s="1385">
        <v>0</v>
      </c>
      <c r="AH204" s="1383">
        <v>0</v>
      </c>
      <c r="AI204" s="1385">
        <v>0</v>
      </c>
      <c r="AJ204" s="1383">
        <v>0</v>
      </c>
      <c r="AK204" s="1385">
        <v>0</v>
      </c>
      <c r="AL204" s="1383">
        <v>0</v>
      </c>
      <c r="AM204" s="1386">
        <v>0</v>
      </c>
      <c r="AN204" s="1384">
        <v>0</v>
      </c>
      <c r="AO204" s="1385">
        <v>0</v>
      </c>
      <c r="AP204" s="91">
        <v>0</v>
      </c>
      <c r="AQ204" s="1385">
        <v>0</v>
      </c>
      <c r="AR204" s="1383">
        <v>0</v>
      </c>
      <c r="AS204" s="1385">
        <v>0</v>
      </c>
      <c r="AT204" s="1386">
        <v>0</v>
      </c>
      <c r="AU204" s="1387">
        <v>0</v>
      </c>
      <c r="AV204" s="1386">
        <v>0</v>
      </c>
      <c r="AW204" s="1387">
        <v>0</v>
      </c>
      <c r="AX204" s="1385">
        <v>0</v>
      </c>
      <c r="AY204" s="56" t="str">
        <f t="shared" si="118"/>
        <v/>
      </c>
      <c r="CA204" s="18" t="str">
        <f t="shared" si="119"/>
        <v/>
      </c>
      <c r="CB204" s="18" t="str">
        <f t="shared" si="120"/>
        <v/>
      </c>
      <c r="CC204" s="18" t="str">
        <f t="shared" si="121"/>
        <v/>
      </c>
      <c r="CD204" s="18" t="str">
        <f t="shared" si="122"/>
        <v/>
      </c>
      <c r="CE204" s="18" t="str">
        <f t="shared" si="123"/>
        <v/>
      </c>
      <c r="CF204" s="18" t="str">
        <f t="shared" si="124"/>
        <v/>
      </c>
      <c r="CG204" s="18" t="str">
        <f t="shared" si="136"/>
        <v/>
      </c>
      <c r="CH204" s="18" t="str">
        <f t="shared" si="125"/>
        <v/>
      </c>
      <c r="CI204" s="18" t="str">
        <f t="shared" si="137"/>
        <v/>
      </c>
      <c r="CJ204" s="18" t="str">
        <f t="shared" si="138"/>
        <v/>
      </c>
      <c r="CK204" s="18" t="str">
        <f t="shared" si="126"/>
        <v/>
      </c>
      <c r="CO204" s="370">
        <f t="shared" si="127"/>
        <v>0</v>
      </c>
      <c r="CP204" s="370">
        <f t="shared" si="128"/>
        <v>0</v>
      </c>
      <c r="CQ204" s="370">
        <f t="shared" si="129"/>
        <v>0</v>
      </c>
      <c r="CR204" s="370">
        <f t="shared" si="129"/>
        <v>0</v>
      </c>
      <c r="CS204" s="370">
        <f t="shared" si="130"/>
        <v>0</v>
      </c>
      <c r="CT204" s="370">
        <f t="shared" si="131"/>
        <v>0</v>
      </c>
      <c r="CU204" s="370">
        <f t="shared" si="132"/>
        <v>0</v>
      </c>
      <c r="CV204" s="370">
        <f t="shared" si="132"/>
        <v>0</v>
      </c>
      <c r="CW204" s="370">
        <f t="shared" si="133"/>
        <v>0</v>
      </c>
      <c r="CX204" s="370">
        <f t="shared" si="134"/>
        <v>0</v>
      </c>
      <c r="CY204" s="370">
        <f t="shared" si="135"/>
        <v>0</v>
      </c>
    </row>
    <row r="205" spans="1:103" ht="15" customHeight="1" x14ac:dyDescent="0.25">
      <c r="A205" s="3823" t="s">
        <v>226</v>
      </c>
      <c r="B205" s="380" t="s">
        <v>227</v>
      </c>
      <c r="C205" s="378">
        <f t="shared" si="140"/>
        <v>0</v>
      </c>
      <c r="D205" s="379">
        <f t="shared" si="139"/>
        <v>0</v>
      </c>
      <c r="E205" s="380">
        <f t="shared" si="139"/>
        <v>0</v>
      </c>
      <c r="F205" s="45"/>
      <c r="G205" s="48"/>
      <c r="H205" s="45"/>
      <c r="I205" s="48"/>
      <c r="J205" s="45"/>
      <c r="K205" s="48"/>
      <c r="L205" s="45"/>
      <c r="M205" s="48"/>
      <c r="N205" s="45"/>
      <c r="O205" s="48"/>
      <c r="P205" s="45"/>
      <c r="Q205" s="48"/>
      <c r="R205" s="45"/>
      <c r="S205" s="48"/>
      <c r="T205" s="45"/>
      <c r="U205" s="48"/>
      <c r="V205" s="45"/>
      <c r="W205" s="48"/>
      <c r="X205" s="45"/>
      <c r="Y205" s="48"/>
      <c r="Z205" s="45"/>
      <c r="AA205" s="48"/>
      <c r="AB205" s="45"/>
      <c r="AC205" s="48"/>
      <c r="AD205" s="45"/>
      <c r="AE205" s="48"/>
      <c r="AF205" s="45"/>
      <c r="AG205" s="48"/>
      <c r="AH205" s="45"/>
      <c r="AI205" s="48"/>
      <c r="AJ205" s="45"/>
      <c r="AK205" s="48"/>
      <c r="AL205" s="45"/>
      <c r="AM205" s="333"/>
      <c r="AN205" s="105"/>
      <c r="AO205" s="48"/>
      <c r="AP205" s="45"/>
      <c r="AQ205" s="85"/>
      <c r="AR205" s="1502"/>
      <c r="AS205" s="85"/>
      <c r="AT205" s="353"/>
      <c r="AU205" s="395"/>
      <c r="AV205" s="353"/>
      <c r="AW205" s="395"/>
      <c r="AX205" s="85"/>
      <c r="AY205" s="56" t="str">
        <f t="shared" si="118"/>
        <v/>
      </c>
      <c r="CA205" s="18" t="str">
        <f t="shared" si="119"/>
        <v/>
      </c>
      <c r="CB205" s="18" t="str">
        <f t="shared" si="120"/>
        <v/>
      </c>
      <c r="CC205" s="18" t="str">
        <f t="shared" si="121"/>
        <v/>
      </c>
      <c r="CD205" s="18" t="str">
        <f t="shared" si="122"/>
        <v/>
      </c>
      <c r="CE205" s="18" t="str">
        <f t="shared" si="123"/>
        <v/>
      </c>
      <c r="CF205" s="18" t="str">
        <f t="shared" si="124"/>
        <v/>
      </c>
      <c r="CG205" s="18" t="str">
        <f t="shared" si="136"/>
        <v/>
      </c>
      <c r="CH205" s="18" t="str">
        <f t="shared" si="125"/>
        <v/>
      </c>
      <c r="CI205" s="18" t="str">
        <f t="shared" si="137"/>
        <v/>
      </c>
      <c r="CJ205" s="18" t="str">
        <f t="shared" si="138"/>
        <v/>
      </c>
      <c r="CK205" s="18" t="str">
        <f t="shared" si="126"/>
        <v/>
      </c>
      <c r="CL205" s="56"/>
      <c r="CM205" s="56"/>
      <c r="CN205" s="56"/>
      <c r="CO205" s="370">
        <f t="shared" si="127"/>
        <v>0</v>
      </c>
      <c r="CP205" s="370">
        <f t="shared" si="128"/>
        <v>0</v>
      </c>
      <c r="CQ205" s="370">
        <f t="shared" si="129"/>
        <v>0</v>
      </c>
      <c r="CR205" s="370">
        <f t="shared" si="129"/>
        <v>0</v>
      </c>
      <c r="CS205" s="370">
        <f t="shared" si="130"/>
        <v>0</v>
      </c>
      <c r="CT205" s="370">
        <f t="shared" si="131"/>
        <v>0</v>
      </c>
      <c r="CU205" s="370">
        <f t="shared" si="132"/>
        <v>0</v>
      </c>
      <c r="CV205" s="370">
        <f t="shared" si="132"/>
        <v>0</v>
      </c>
      <c r="CW205" s="370">
        <f t="shared" si="133"/>
        <v>0</v>
      </c>
      <c r="CX205" s="370">
        <f t="shared" si="134"/>
        <v>0</v>
      </c>
      <c r="CY205" s="370">
        <f t="shared" si="135"/>
        <v>0</v>
      </c>
    </row>
    <row r="206" spans="1:103" x14ac:dyDescent="0.25">
      <c r="A206" s="3791"/>
      <c r="B206" s="396" t="s">
        <v>228</v>
      </c>
      <c r="C206" s="397">
        <f t="shared" si="140"/>
        <v>1</v>
      </c>
      <c r="D206" s="398">
        <f t="shared" si="139"/>
        <v>0</v>
      </c>
      <c r="E206" s="396">
        <f t="shared" si="139"/>
        <v>1</v>
      </c>
      <c r="F206" s="22">
        <v>0</v>
      </c>
      <c r="G206" s="28">
        <v>0</v>
      </c>
      <c r="H206" s="22">
        <v>0</v>
      </c>
      <c r="I206" s="28">
        <v>0</v>
      </c>
      <c r="J206" s="22">
        <v>0</v>
      </c>
      <c r="K206" s="28">
        <v>0</v>
      </c>
      <c r="L206" s="22">
        <v>0</v>
      </c>
      <c r="M206" s="28">
        <v>0</v>
      </c>
      <c r="N206" s="22">
        <v>0</v>
      </c>
      <c r="O206" s="28">
        <v>0</v>
      </c>
      <c r="P206" s="22">
        <v>0</v>
      </c>
      <c r="Q206" s="28">
        <v>1</v>
      </c>
      <c r="R206" s="22">
        <v>0</v>
      </c>
      <c r="S206" s="28">
        <v>0</v>
      </c>
      <c r="T206" s="22">
        <v>0</v>
      </c>
      <c r="U206" s="28">
        <v>0</v>
      </c>
      <c r="V206" s="22">
        <v>0</v>
      </c>
      <c r="W206" s="28">
        <v>0</v>
      </c>
      <c r="X206" s="22">
        <v>0</v>
      </c>
      <c r="Y206" s="28">
        <v>0</v>
      </c>
      <c r="Z206" s="22">
        <v>0</v>
      </c>
      <c r="AA206" s="28">
        <v>0</v>
      </c>
      <c r="AB206" s="22">
        <v>0</v>
      </c>
      <c r="AC206" s="28">
        <v>0</v>
      </c>
      <c r="AD206" s="22">
        <v>0</v>
      </c>
      <c r="AE206" s="28">
        <v>0</v>
      </c>
      <c r="AF206" s="22">
        <v>0</v>
      </c>
      <c r="AG206" s="28">
        <v>0</v>
      </c>
      <c r="AH206" s="22">
        <v>0</v>
      </c>
      <c r="AI206" s="28">
        <v>0</v>
      </c>
      <c r="AJ206" s="22">
        <v>0</v>
      </c>
      <c r="AK206" s="28">
        <v>0</v>
      </c>
      <c r="AL206" s="22">
        <v>0</v>
      </c>
      <c r="AM206" s="216">
        <v>0</v>
      </c>
      <c r="AN206" s="27">
        <v>0</v>
      </c>
      <c r="AO206" s="28">
        <v>0</v>
      </c>
      <c r="AP206" s="22">
        <v>0</v>
      </c>
      <c r="AQ206" s="52">
        <v>0</v>
      </c>
      <c r="AR206" s="49">
        <v>0</v>
      </c>
      <c r="AS206" s="52">
        <v>0</v>
      </c>
      <c r="AT206" s="323">
        <v>0</v>
      </c>
      <c r="AU206" s="399">
        <v>0</v>
      </c>
      <c r="AV206" s="323">
        <v>0</v>
      </c>
      <c r="AW206" s="399">
        <v>0</v>
      </c>
      <c r="AX206" s="52">
        <v>0</v>
      </c>
      <c r="AY206" s="56" t="str">
        <f t="shared" si="118"/>
        <v/>
      </c>
      <c r="CA206" s="18" t="str">
        <f t="shared" si="119"/>
        <v/>
      </c>
      <c r="CB206" s="18" t="str">
        <f t="shared" si="120"/>
        <v/>
      </c>
      <c r="CC206" s="18" t="str">
        <f t="shared" si="121"/>
        <v/>
      </c>
      <c r="CD206" s="18" t="str">
        <f t="shared" si="122"/>
        <v/>
      </c>
      <c r="CE206" s="18" t="str">
        <f t="shared" si="123"/>
        <v/>
      </c>
      <c r="CF206" s="18" t="str">
        <f t="shared" si="124"/>
        <v/>
      </c>
      <c r="CG206" s="18" t="str">
        <f t="shared" si="136"/>
        <v/>
      </c>
      <c r="CH206" s="18" t="str">
        <f t="shared" si="125"/>
        <v/>
      </c>
      <c r="CI206" s="18" t="str">
        <f t="shared" si="137"/>
        <v/>
      </c>
      <c r="CJ206" s="18" t="str">
        <f t="shared" si="138"/>
        <v/>
      </c>
      <c r="CK206" s="18" t="str">
        <f t="shared" si="126"/>
        <v/>
      </c>
      <c r="CL206" s="56"/>
      <c r="CM206" s="56"/>
      <c r="CN206" s="56"/>
      <c r="CO206" s="370">
        <f t="shared" si="127"/>
        <v>0</v>
      </c>
      <c r="CP206" s="370">
        <f t="shared" si="128"/>
        <v>0</v>
      </c>
      <c r="CQ206" s="370">
        <f t="shared" si="129"/>
        <v>0</v>
      </c>
      <c r="CR206" s="370">
        <f t="shared" si="129"/>
        <v>0</v>
      </c>
      <c r="CS206" s="370">
        <f t="shared" si="130"/>
        <v>0</v>
      </c>
      <c r="CT206" s="370">
        <f t="shared" si="131"/>
        <v>0</v>
      </c>
      <c r="CU206" s="370">
        <f t="shared" si="132"/>
        <v>0</v>
      </c>
      <c r="CV206" s="370">
        <f t="shared" si="132"/>
        <v>0</v>
      </c>
      <c r="CW206" s="370">
        <f t="shared" si="133"/>
        <v>0</v>
      </c>
      <c r="CX206" s="370">
        <f t="shared" si="134"/>
        <v>0</v>
      </c>
      <c r="CY206" s="370">
        <f t="shared" si="135"/>
        <v>0</v>
      </c>
    </row>
    <row r="207" spans="1:103" x14ac:dyDescent="0.25">
      <c r="A207" s="3791"/>
      <c r="B207" s="396" t="s">
        <v>229</v>
      </c>
      <c r="C207" s="397">
        <f t="shared" si="140"/>
        <v>6</v>
      </c>
      <c r="D207" s="400">
        <f t="shared" si="139"/>
        <v>0</v>
      </c>
      <c r="E207" s="396">
        <f t="shared" si="139"/>
        <v>6</v>
      </c>
      <c r="F207" s="49">
        <v>0</v>
      </c>
      <c r="G207" s="52">
        <v>0</v>
      </c>
      <c r="H207" s="49">
        <v>0</v>
      </c>
      <c r="I207" s="52">
        <v>0</v>
      </c>
      <c r="J207" s="49">
        <v>0</v>
      </c>
      <c r="K207" s="52">
        <v>0</v>
      </c>
      <c r="L207" s="49">
        <v>0</v>
      </c>
      <c r="M207" s="52">
        <v>0</v>
      </c>
      <c r="N207" s="49">
        <v>0</v>
      </c>
      <c r="O207" s="52">
        <v>0</v>
      </c>
      <c r="P207" s="49">
        <v>0</v>
      </c>
      <c r="Q207" s="52">
        <v>0</v>
      </c>
      <c r="R207" s="49">
        <v>0</v>
      </c>
      <c r="S207" s="52">
        <v>1</v>
      </c>
      <c r="T207" s="49">
        <v>0</v>
      </c>
      <c r="U207" s="52">
        <v>2</v>
      </c>
      <c r="V207" s="49">
        <v>0</v>
      </c>
      <c r="W207" s="52">
        <v>2</v>
      </c>
      <c r="X207" s="49">
        <v>0</v>
      </c>
      <c r="Y207" s="52">
        <v>0</v>
      </c>
      <c r="Z207" s="49">
        <v>0</v>
      </c>
      <c r="AA207" s="52">
        <v>0</v>
      </c>
      <c r="AB207" s="49">
        <v>0</v>
      </c>
      <c r="AC207" s="52">
        <v>1</v>
      </c>
      <c r="AD207" s="49">
        <v>0</v>
      </c>
      <c r="AE207" s="52">
        <v>0</v>
      </c>
      <c r="AF207" s="49">
        <v>0</v>
      </c>
      <c r="AG207" s="52">
        <v>0</v>
      </c>
      <c r="AH207" s="49">
        <v>0</v>
      </c>
      <c r="AI207" s="52">
        <v>0</v>
      </c>
      <c r="AJ207" s="49">
        <v>0</v>
      </c>
      <c r="AK207" s="52">
        <v>0</v>
      </c>
      <c r="AL207" s="49">
        <v>0</v>
      </c>
      <c r="AM207" s="323">
        <v>0</v>
      </c>
      <c r="AN207" s="254">
        <v>0</v>
      </c>
      <c r="AO207" s="52">
        <v>0</v>
      </c>
      <c r="AP207" s="49">
        <v>0</v>
      </c>
      <c r="AQ207" s="52">
        <v>0</v>
      </c>
      <c r="AR207" s="49">
        <v>0</v>
      </c>
      <c r="AS207" s="52">
        <v>0</v>
      </c>
      <c r="AT207" s="323">
        <v>0</v>
      </c>
      <c r="AU207" s="399">
        <v>0</v>
      </c>
      <c r="AV207" s="323">
        <v>0</v>
      </c>
      <c r="AW207" s="399">
        <v>0</v>
      </c>
      <c r="AX207" s="52">
        <v>0</v>
      </c>
      <c r="AY207" s="56" t="str">
        <f t="shared" si="118"/>
        <v/>
      </c>
      <c r="CA207" s="18" t="str">
        <f t="shared" si="119"/>
        <v/>
      </c>
      <c r="CB207" s="18" t="str">
        <f t="shared" si="120"/>
        <v/>
      </c>
      <c r="CC207" s="18" t="str">
        <f t="shared" si="121"/>
        <v/>
      </c>
      <c r="CD207" s="18" t="str">
        <f t="shared" si="122"/>
        <v/>
      </c>
      <c r="CE207" s="18" t="str">
        <f t="shared" si="123"/>
        <v/>
      </c>
      <c r="CF207" s="18" t="str">
        <f t="shared" si="124"/>
        <v/>
      </c>
      <c r="CG207" s="18" t="str">
        <f t="shared" si="136"/>
        <v/>
      </c>
      <c r="CH207" s="18" t="str">
        <f t="shared" si="125"/>
        <v/>
      </c>
      <c r="CI207" s="18" t="str">
        <f t="shared" si="137"/>
        <v/>
      </c>
      <c r="CJ207" s="18" t="str">
        <f t="shared" si="138"/>
        <v/>
      </c>
      <c r="CK207" s="18" t="str">
        <f t="shared" si="126"/>
        <v/>
      </c>
      <c r="CL207" s="56"/>
      <c r="CM207" s="56"/>
      <c r="CN207" s="56"/>
      <c r="CO207" s="370">
        <f t="shared" si="127"/>
        <v>0</v>
      </c>
      <c r="CP207" s="370">
        <f t="shared" si="128"/>
        <v>0</v>
      </c>
      <c r="CQ207" s="370">
        <f t="shared" si="129"/>
        <v>0</v>
      </c>
      <c r="CR207" s="370">
        <f t="shared" si="129"/>
        <v>0</v>
      </c>
      <c r="CS207" s="370">
        <f t="shared" si="130"/>
        <v>0</v>
      </c>
      <c r="CT207" s="370">
        <f t="shared" si="131"/>
        <v>0</v>
      </c>
      <c r="CU207" s="370">
        <f t="shared" si="132"/>
        <v>0</v>
      </c>
      <c r="CV207" s="370">
        <f t="shared" si="132"/>
        <v>0</v>
      </c>
      <c r="CW207" s="370">
        <f t="shared" si="133"/>
        <v>0</v>
      </c>
      <c r="CX207" s="370">
        <f t="shared" si="134"/>
        <v>0</v>
      </c>
      <c r="CY207" s="370">
        <f t="shared" si="135"/>
        <v>0</v>
      </c>
    </row>
    <row r="208" spans="1:103" x14ac:dyDescent="0.25">
      <c r="A208" s="3791"/>
      <c r="B208" s="401" t="s">
        <v>230</v>
      </c>
      <c r="C208" s="397">
        <f t="shared" si="140"/>
        <v>0</v>
      </c>
      <c r="D208" s="402"/>
      <c r="E208" s="396">
        <f>SUM(K208+M208+O208+Q208+S208+U208+W208+Y208+AA208+AC208+AE208+AG208+AI208+AK208+AM208)</f>
        <v>0</v>
      </c>
      <c r="F208" s="345"/>
      <c r="G208" s="346"/>
      <c r="H208" s="345"/>
      <c r="I208" s="346"/>
      <c r="J208" s="345"/>
      <c r="K208" s="28"/>
      <c r="L208" s="345"/>
      <c r="M208" s="28"/>
      <c r="N208" s="345"/>
      <c r="O208" s="28"/>
      <c r="P208" s="345"/>
      <c r="Q208" s="28"/>
      <c r="R208" s="345"/>
      <c r="S208" s="28"/>
      <c r="T208" s="345"/>
      <c r="U208" s="28"/>
      <c r="V208" s="345"/>
      <c r="W208" s="28"/>
      <c r="X208" s="345"/>
      <c r="Y208" s="28"/>
      <c r="Z208" s="345"/>
      <c r="AA208" s="28"/>
      <c r="AB208" s="345"/>
      <c r="AC208" s="28"/>
      <c r="AD208" s="345"/>
      <c r="AE208" s="28"/>
      <c r="AF208" s="345"/>
      <c r="AG208" s="28"/>
      <c r="AH208" s="345"/>
      <c r="AI208" s="28"/>
      <c r="AJ208" s="345"/>
      <c r="AK208" s="28"/>
      <c r="AL208" s="345"/>
      <c r="AM208" s="216"/>
      <c r="AN208" s="27"/>
      <c r="AO208" s="28"/>
      <c r="AP208" s="345"/>
      <c r="AQ208" s="28"/>
      <c r="AR208" s="22"/>
      <c r="AS208" s="28"/>
      <c r="AT208" s="345"/>
      <c r="AU208" s="239"/>
      <c r="AV208" s="216"/>
      <c r="AW208" s="345"/>
      <c r="AX208" s="28"/>
      <c r="AY208" s="56" t="str">
        <f>CA208&amp;CB208&amp;CD208&amp;CE208&amp;CF208&amp;CH208&amp;CI208&amp;CK208</f>
        <v/>
      </c>
      <c r="CA208" s="18" t="str">
        <f t="shared" ref="CA208:CA226" si="141">IF(AND(E208&gt;0,AN208=""), "* No olvide digitar la variable Gestantes. Digite Cero si no tiene.",IF(AN208&gt;E208,"  * La  variable Gestantes No puede ser mayor al Total Mujeres.",""))</f>
        <v/>
      </c>
      <c r="CB208" s="18" t="str">
        <f>IF(AND(E208&gt;0,AO208=""), "* No olvide digitar la variable Madre de hijo menor de 5 años. Digite Cero si no tiene.",IF(AO208&gt;E208,"  * La variable Madre de hijo menor de 5 años No puede ser mayor al Total Mujeres.",""))</f>
        <v/>
      </c>
      <c r="CC208" s="403"/>
      <c r="CD208" s="18" t="str">
        <f t="shared" ref="CD208:CD241" si="142">IF(AND(E208&gt;0,OR(AQ208="")), "* No olvide digitar la variable Pueblos originarios - Mujeres. Digite Cero si no tiene.",IF((AQ208)&gt;E208,"  * La variable Pueblos originarios - Mujeres No puede ser mayor al Total.",""))</f>
        <v/>
      </c>
      <c r="CE208" s="18" t="str">
        <f t="shared" ref="CE208:CE241" si="143">IF(AND(C208&gt;0,AR208=""), "* No olvide digitar la variable Niños, niñas, adolescentes y jóvenes SENAME. Digite Cero si no tiene.",IF(AR208&gt;C208,"  * La variable Niños, niñas, adolescentes y jóvenes SENAME No puede ser mayor al Total.",""))</f>
        <v/>
      </c>
      <c r="CF208" s="18" t="str">
        <f>IF(AND(C208&gt;0,AS208=""), "* No olvide digitar la variable Niños, niñas, adolescentes y jóvenes Mejor Niñez. Digite Cero si no tiene.",IF(AS208&gt;C208,"  * La variable Niños, niñas, adolescentes y jóvenes Mejor Niñez No puede ser mayor al Total.",""))</f>
        <v/>
      </c>
      <c r="CG208" s="403"/>
      <c r="CH208" s="18" t="str">
        <f>IF(AND(E208&gt;0,OR(AU208="")), "* No olvide digitar la variable Migrantes - Mujeres. Digite Cero si no tiene.",IF((AU208)&gt;E208,"  * La variable Migrantes - Mujeres No puede ser mayor al Total.",""))</f>
        <v/>
      </c>
      <c r="CI208" s="18" t="str">
        <f t="shared" si="137"/>
        <v/>
      </c>
      <c r="CJ208" s="404"/>
      <c r="CK208" s="18" t="str">
        <f>IF(AND($C208&gt;0,AX208=""), "* No olvide digitar la variable Adolescentes derivados de Espacios Amigables. Digite Cero si no tiene.",IF(AX208&gt;$C208,"  * La variable Adolescentes derivados de Espacios Amigables No puede ser mayor al Total.",""))</f>
        <v/>
      </c>
      <c r="CL208" s="56"/>
      <c r="CO208" s="370">
        <f t="shared" si="127"/>
        <v>0</v>
      </c>
      <c r="CP208" s="370">
        <f t="shared" si="128"/>
        <v>0</v>
      </c>
      <c r="CQ208" s="405"/>
      <c r="CR208" s="370">
        <f t="shared" si="129"/>
        <v>0</v>
      </c>
      <c r="CS208" s="370">
        <f t="shared" si="130"/>
        <v>0</v>
      </c>
      <c r="CT208" s="370">
        <f t="shared" si="131"/>
        <v>0</v>
      </c>
      <c r="CU208" s="405"/>
      <c r="CV208" s="370">
        <f t="shared" si="132"/>
        <v>0</v>
      </c>
      <c r="CW208" s="370">
        <f>IF(AND(E208&gt;0,OR(AV208="")),1,IF((AV208)&gt;E208,1,0))</f>
        <v>0</v>
      </c>
      <c r="CX208" s="405"/>
      <c r="CY208" s="370">
        <f t="shared" si="135"/>
        <v>0</v>
      </c>
    </row>
    <row r="209" spans="1:103" x14ac:dyDescent="0.25">
      <c r="A209" s="3791"/>
      <c r="B209" s="396" t="s">
        <v>231</v>
      </c>
      <c r="C209" s="397">
        <f t="shared" si="140"/>
        <v>2</v>
      </c>
      <c r="D209" s="379">
        <f t="shared" ref="D209:E217" si="144">SUM(F209+H209+J209+L209+N209+P209+R209+T209+V209+X209+Z209+AB209+AD209+AF209+AH209+AJ209+AL209)</f>
        <v>1</v>
      </c>
      <c r="E209" s="396">
        <f t="shared" si="144"/>
        <v>1</v>
      </c>
      <c r="F209" s="45">
        <v>0</v>
      </c>
      <c r="G209" s="48">
        <v>0</v>
      </c>
      <c r="H209" s="45">
        <v>0</v>
      </c>
      <c r="I209" s="48">
        <v>0</v>
      </c>
      <c r="J209" s="45">
        <v>0</v>
      </c>
      <c r="K209" s="48">
        <v>0</v>
      </c>
      <c r="L209" s="45">
        <v>0</v>
      </c>
      <c r="M209" s="48">
        <v>0</v>
      </c>
      <c r="N209" s="45">
        <v>1</v>
      </c>
      <c r="O209" s="48">
        <v>0</v>
      </c>
      <c r="P209" s="45">
        <v>0</v>
      </c>
      <c r="Q209" s="48">
        <v>0</v>
      </c>
      <c r="R209" s="45">
        <v>0</v>
      </c>
      <c r="S209" s="48">
        <v>0</v>
      </c>
      <c r="T209" s="45">
        <v>0</v>
      </c>
      <c r="U209" s="48">
        <v>0</v>
      </c>
      <c r="V209" s="45">
        <v>0</v>
      </c>
      <c r="W209" s="48">
        <v>0</v>
      </c>
      <c r="X209" s="45">
        <v>0</v>
      </c>
      <c r="Y209" s="48">
        <v>1</v>
      </c>
      <c r="Z209" s="45">
        <v>0</v>
      </c>
      <c r="AA209" s="48">
        <v>0</v>
      </c>
      <c r="AB209" s="45">
        <v>0</v>
      </c>
      <c r="AC209" s="48">
        <v>0</v>
      </c>
      <c r="AD209" s="45">
        <v>0</v>
      </c>
      <c r="AE209" s="48">
        <v>0</v>
      </c>
      <c r="AF209" s="45">
        <v>0</v>
      </c>
      <c r="AG209" s="48">
        <v>0</v>
      </c>
      <c r="AH209" s="45">
        <v>0</v>
      </c>
      <c r="AI209" s="48">
        <v>0</v>
      </c>
      <c r="AJ209" s="45">
        <v>0</v>
      </c>
      <c r="AK209" s="48">
        <v>0</v>
      </c>
      <c r="AL209" s="45">
        <v>0</v>
      </c>
      <c r="AM209" s="333">
        <v>0</v>
      </c>
      <c r="AN209" s="105">
        <v>0</v>
      </c>
      <c r="AO209" s="48">
        <v>0</v>
      </c>
      <c r="AP209" s="45">
        <v>0</v>
      </c>
      <c r="AQ209" s="48">
        <v>0</v>
      </c>
      <c r="AR209" s="45">
        <v>0</v>
      </c>
      <c r="AS209" s="48">
        <v>0</v>
      </c>
      <c r="AT209" s="333">
        <v>0</v>
      </c>
      <c r="AU209" s="352">
        <v>0</v>
      </c>
      <c r="AV209" s="333">
        <v>0</v>
      </c>
      <c r="AW209" s="352">
        <v>0</v>
      </c>
      <c r="AX209" s="48">
        <v>0</v>
      </c>
      <c r="AY209" s="56" t="str">
        <f t="shared" si="118"/>
        <v/>
      </c>
      <c r="CA209" s="18" t="str">
        <f t="shared" ref="CA209:CA217" si="145">IF(AND(E209&gt;0,AN209=""), "* No olvide digitar la variable Gestantes. Digite Cero si no tiene.",IF(AN209&gt;E209,"  * La variable Gestantes No puede ser mayor al Total Mujeres.",""))</f>
        <v/>
      </c>
      <c r="CB209" s="18" t="str">
        <f t="shared" ref="CB209:CB217" si="146">IF(AND(E209&gt;0,AO209=""), "* No olvide digitar la variable Madre de hijo menor de 5 años. Digite Cero si no tiene.",IF(AO209&gt;E209,"  * La variable Madre de hijo menor de 5 años No puede ser mayor al Total de Mujeres.",""))</f>
        <v/>
      </c>
      <c r="CC209" s="18" t="str">
        <f t="shared" ref="CC209:CC217" si="147">IF(AND(D209&gt;0,OR(AP209="")), "* No olvide digitar la variable Pueblos originarios - Hombres. Digite Cero si no tiene.",IF((AP209)&gt;D209,"  * La variable Pueblos originarios - Hombres No puede ser mayor al Total Hombres.",""))</f>
        <v/>
      </c>
      <c r="CD209" s="18" t="str">
        <f t="shared" ref="CD209:CD217" si="148">IF(AND(E209&gt;0,OR(AQ209="")), "* No olvide digitar la variable Pueblos originarios - Mujeres. Digite Cero si no tiene.",IF((AQ209)&gt;E209,"  * La variable Pueblos originarios - Mujeres No puede ser mayor al Total Mujeres.",""))</f>
        <v/>
      </c>
      <c r="CE209" s="18" t="str">
        <f t="shared" ref="CE209:CE217" si="149">IF(AND($C209&gt;0,AR209=""), "* No olvide digitar la variable Niños, niñas, adolescentes y jóvenes SENAME. Digite Cero si no tiene.",IF(AR209&gt;$C209,"  * La variable Niños, niñas, adolescentes y jóvenes SENAME No puede ser mayor al Total.",""))</f>
        <v/>
      </c>
      <c r="CF209" s="18" t="str">
        <f t="shared" ref="CF209:CF241" si="150">IF(AND(C209&gt;0,AS209=""), "* No olvide digitar la variable Niños, niñas, adolescentes y jóvenes Mejor Niñez. Digite Cero si no tiene.",IF(AS209&gt;C209,"  * La variable Niños, niñas, adolescentes y jóvenes Mejor Niñez No puede ser mayor al Total.",""))</f>
        <v/>
      </c>
      <c r="CG209" s="18" t="str">
        <f t="shared" si="136"/>
        <v/>
      </c>
      <c r="CH209" s="18" t="str">
        <f t="shared" ref="CH209:CH217" si="151">IF(AND(E209&gt;0,OR(AU209="")), "* No olvide digitar la variable Migrantes - Mujeres. Digite Cero si no tiene.",IF((AU209)&gt;E209,"  * La variable Migrantes - Mujeres No puede ser mayor al Total Mujeres.",""))</f>
        <v/>
      </c>
      <c r="CI209" s="18" t="str">
        <f t="shared" si="137"/>
        <v/>
      </c>
      <c r="CJ209" s="18" t="str">
        <f t="shared" ref="CJ209:CJ241" si="152">IF(AND(D209&gt;0,OR(AW209="")), "* No olvide digitar la variable Trans Femenino. Digite Cero si no tiene.",IF((AW209)&gt;D209,"  * La variable Trans Femenino No puede ser mayor al Total Hombres.",""))</f>
        <v/>
      </c>
      <c r="CK209" s="18" t="str">
        <f t="shared" ref="CK209:CK240" si="153">IF(AND($C209&gt;0,AX209=""), "* No olvide digitar la variable Adolescentes derivados de Espacios Amigables. Digite Cero si no tiene.",IF(AX209&gt;$C209,"  * La variable Adolescentes derivados de Espacios Amigables No puede ser mayor al Total.",""))</f>
        <v/>
      </c>
      <c r="CL209" s="56"/>
      <c r="CO209" s="370">
        <f t="shared" si="127"/>
        <v>0</v>
      </c>
      <c r="CP209" s="370">
        <f t="shared" si="128"/>
        <v>0</v>
      </c>
      <c r="CQ209" s="370">
        <f t="shared" ref="CQ209:CR241" si="154">IF(AND(D209&gt;0,OR(AP209="")),1,IF((AP209)&gt;D209,1,0))</f>
        <v>0</v>
      </c>
      <c r="CR209" s="370">
        <f t="shared" si="129"/>
        <v>0</v>
      </c>
      <c r="CS209" s="370">
        <f t="shared" si="130"/>
        <v>0</v>
      </c>
      <c r="CT209" s="370">
        <f t="shared" si="131"/>
        <v>0</v>
      </c>
      <c r="CU209" s="370">
        <f t="shared" ref="CU209:CV241" si="155">IF(AND(D209&gt;0,OR(AT209="")),1,IF((AT209)&gt;D209,1,0))</f>
        <v>0</v>
      </c>
      <c r="CV209" s="370">
        <f t="shared" si="132"/>
        <v>0</v>
      </c>
      <c r="CW209" s="370">
        <f t="shared" ref="CW209:CW241" si="156">IF(AND(E209&gt;0,OR(AV209="")),1,IF((AV209)&gt;E209,1,0))</f>
        <v>0</v>
      </c>
      <c r="CX209" s="370">
        <f t="shared" ref="CX209:CX241" si="157">IF(AND(D209&gt;0,OR(AW209="")),1,IF((AW209)&gt;D209,1,0))</f>
        <v>0</v>
      </c>
      <c r="CY209" s="370">
        <f t="shared" si="135"/>
        <v>0</v>
      </c>
    </row>
    <row r="210" spans="1:103" x14ac:dyDescent="0.25">
      <c r="A210" s="3791"/>
      <c r="B210" s="406" t="s">
        <v>232</v>
      </c>
      <c r="C210" s="397">
        <f t="shared" si="140"/>
        <v>0</v>
      </c>
      <c r="D210" s="398">
        <f t="shared" si="144"/>
        <v>0</v>
      </c>
      <c r="E210" s="396">
        <f t="shared" si="144"/>
        <v>0</v>
      </c>
      <c r="F210" s="22"/>
      <c r="G210" s="28"/>
      <c r="H210" s="22"/>
      <c r="I210" s="28"/>
      <c r="J210" s="22"/>
      <c r="K210" s="28"/>
      <c r="L210" s="22"/>
      <c r="M210" s="28"/>
      <c r="N210" s="22"/>
      <c r="O210" s="28"/>
      <c r="P210" s="22"/>
      <c r="Q210" s="28"/>
      <c r="R210" s="22"/>
      <c r="S210" s="28"/>
      <c r="T210" s="22"/>
      <c r="U210" s="28"/>
      <c r="V210" s="22"/>
      <c r="W210" s="28"/>
      <c r="X210" s="22"/>
      <c r="Y210" s="28"/>
      <c r="Z210" s="22"/>
      <c r="AA210" s="28"/>
      <c r="AB210" s="22"/>
      <c r="AC210" s="28"/>
      <c r="AD210" s="22"/>
      <c r="AE210" s="28"/>
      <c r="AF210" s="22"/>
      <c r="AG210" s="28"/>
      <c r="AH210" s="22"/>
      <c r="AI210" s="28"/>
      <c r="AJ210" s="22"/>
      <c r="AK210" s="28"/>
      <c r="AL210" s="22"/>
      <c r="AM210" s="216"/>
      <c r="AN210" s="27"/>
      <c r="AO210" s="28"/>
      <c r="AP210" s="22"/>
      <c r="AQ210" s="85"/>
      <c r="AR210" s="1502"/>
      <c r="AS210" s="85"/>
      <c r="AT210" s="353"/>
      <c r="AU210" s="395"/>
      <c r="AV210" s="353"/>
      <c r="AW210" s="395"/>
      <c r="AX210" s="85"/>
      <c r="AY210" s="56" t="str">
        <f t="shared" si="118"/>
        <v/>
      </c>
      <c r="CA210" s="18" t="str">
        <f t="shared" si="145"/>
        <v/>
      </c>
      <c r="CB210" s="18" t="str">
        <f t="shared" si="146"/>
        <v/>
      </c>
      <c r="CC210" s="18" t="str">
        <f t="shared" si="147"/>
        <v/>
      </c>
      <c r="CD210" s="18" t="str">
        <f t="shared" si="148"/>
        <v/>
      </c>
      <c r="CE210" s="18" t="str">
        <f t="shared" si="149"/>
        <v/>
      </c>
      <c r="CF210" s="18" t="str">
        <f t="shared" si="150"/>
        <v/>
      </c>
      <c r="CG210" s="18" t="str">
        <f t="shared" si="136"/>
        <v/>
      </c>
      <c r="CH210" s="18" t="str">
        <f t="shared" si="151"/>
        <v/>
      </c>
      <c r="CI210" s="18" t="str">
        <f t="shared" si="137"/>
        <v/>
      </c>
      <c r="CJ210" s="18" t="str">
        <f t="shared" si="152"/>
        <v/>
      </c>
      <c r="CK210" s="18" t="str">
        <f t="shared" si="153"/>
        <v/>
      </c>
      <c r="CL210" s="56"/>
      <c r="CO210" s="370">
        <f t="shared" si="127"/>
        <v>0</v>
      </c>
      <c r="CP210" s="370">
        <f t="shared" si="128"/>
        <v>0</v>
      </c>
      <c r="CQ210" s="370">
        <f t="shared" si="154"/>
        <v>0</v>
      </c>
      <c r="CR210" s="370">
        <f t="shared" si="129"/>
        <v>0</v>
      </c>
      <c r="CS210" s="370">
        <f t="shared" si="130"/>
        <v>0</v>
      </c>
      <c r="CT210" s="370">
        <f t="shared" si="131"/>
        <v>0</v>
      </c>
      <c r="CU210" s="370">
        <f t="shared" si="155"/>
        <v>0</v>
      </c>
      <c r="CV210" s="370">
        <f t="shared" si="132"/>
        <v>0</v>
      </c>
      <c r="CW210" s="370">
        <f t="shared" si="156"/>
        <v>0</v>
      </c>
      <c r="CX210" s="370">
        <f t="shared" si="157"/>
        <v>0</v>
      </c>
      <c r="CY210" s="370">
        <f t="shared" si="135"/>
        <v>0</v>
      </c>
    </row>
    <row r="211" spans="1:103" x14ac:dyDescent="0.25">
      <c r="A211" s="3791"/>
      <c r="B211" s="407" t="s">
        <v>233</v>
      </c>
      <c r="C211" s="397">
        <f t="shared" si="140"/>
        <v>0</v>
      </c>
      <c r="D211" s="398">
        <f t="shared" si="144"/>
        <v>0</v>
      </c>
      <c r="E211" s="396">
        <f t="shared" si="144"/>
        <v>0</v>
      </c>
      <c r="F211" s="22"/>
      <c r="G211" s="28"/>
      <c r="H211" s="22"/>
      <c r="I211" s="28"/>
      <c r="J211" s="22"/>
      <c r="K211" s="28"/>
      <c r="L211" s="22"/>
      <c r="M211" s="28"/>
      <c r="N211" s="22"/>
      <c r="O211" s="28"/>
      <c r="P211" s="22"/>
      <c r="Q211" s="28"/>
      <c r="R211" s="22"/>
      <c r="S211" s="28"/>
      <c r="T211" s="22"/>
      <c r="U211" s="28"/>
      <c r="V211" s="22"/>
      <c r="W211" s="28"/>
      <c r="X211" s="22"/>
      <c r="Y211" s="28"/>
      <c r="Z211" s="22"/>
      <c r="AA211" s="28"/>
      <c r="AB211" s="22"/>
      <c r="AC211" s="28"/>
      <c r="AD211" s="22"/>
      <c r="AE211" s="28"/>
      <c r="AF211" s="22"/>
      <c r="AG211" s="28"/>
      <c r="AH211" s="22"/>
      <c r="AI211" s="28"/>
      <c r="AJ211" s="22"/>
      <c r="AK211" s="28"/>
      <c r="AL211" s="22"/>
      <c r="AM211" s="216"/>
      <c r="AN211" s="27"/>
      <c r="AO211" s="28"/>
      <c r="AP211" s="22"/>
      <c r="AQ211" s="52"/>
      <c r="AR211" s="49"/>
      <c r="AS211" s="52"/>
      <c r="AT211" s="323"/>
      <c r="AU211" s="399"/>
      <c r="AV211" s="323"/>
      <c r="AW211" s="399"/>
      <c r="AX211" s="52"/>
      <c r="AY211" s="56" t="str">
        <f t="shared" si="118"/>
        <v/>
      </c>
      <c r="CA211" s="18" t="str">
        <f t="shared" si="145"/>
        <v/>
      </c>
      <c r="CB211" s="18" t="str">
        <f t="shared" si="146"/>
        <v/>
      </c>
      <c r="CC211" s="18" t="str">
        <f t="shared" si="147"/>
        <v/>
      </c>
      <c r="CD211" s="18" t="str">
        <f t="shared" si="148"/>
        <v/>
      </c>
      <c r="CE211" s="18" t="str">
        <f t="shared" si="149"/>
        <v/>
      </c>
      <c r="CF211" s="18" t="str">
        <f t="shared" si="150"/>
        <v/>
      </c>
      <c r="CG211" s="18" t="str">
        <f t="shared" si="136"/>
        <v/>
      </c>
      <c r="CH211" s="18" t="str">
        <f t="shared" si="151"/>
        <v/>
      </c>
      <c r="CI211" s="18" t="str">
        <f t="shared" si="137"/>
        <v/>
      </c>
      <c r="CJ211" s="18" t="str">
        <f t="shared" si="152"/>
        <v/>
      </c>
      <c r="CK211" s="18" t="str">
        <f t="shared" si="153"/>
        <v/>
      </c>
      <c r="CL211" s="56"/>
      <c r="CO211" s="370">
        <f t="shared" si="127"/>
        <v>0</v>
      </c>
      <c r="CP211" s="370">
        <f t="shared" si="128"/>
        <v>0</v>
      </c>
      <c r="CQ211" s="370">
        <f t="shared" si="154"/>
        <v>0</v>
      </c>
      <c r="CR211" s="370">
        <f t="shared" si="154"/>
        <v>0</v>
      </c>
      <c r="CS211" s="370">
        <f t="shared" si="130"/>
        <v>0</v>
      </c>
      <c r="CT211" s="370">
        <f t="shared" si="131"/>
        <v>0</v>
      </c>
      <c r="CU211" s="370">
        <f t="shared" si="155"/>
        <v>0</v>
      </c>
      <c r="CV211" s="370">
        <f t="shared" si="155"/>
        <v>0</v>
      </c>
      <c r="CW211" s="370">
        <f t="shared" si="156"/>
        <v>0</v>
      </c>
      <c r="CX211" s="370">
        <f t="shared" si="157"/>
        <v>0</v>
      </c>
      <c r="CY211" s="370">
        <f t="shared" si="135"/>
        <v>0</v>
      </c>
    </row>
    <row r="212" spans="1:103" x14ac:dyDescent="0.25">
      <c r="A212" s="3782"/>
      <c r="B212" s="408" t="s">
        <v>234</v>
      </c>
      <c r="C212" s="409">
        <f t="shared" si="140"/>
        <v>0</v>
      </c>
      <c r="D212" s="400">
        <f>SUM(H212+J212+L212+N212+P212+R212+T212+V212+X212+Z212+AB212+AD212+AF212+AH212+AJ212+AL212)</f>
        <v>0</v>
      </c>
      <c r="E212" s="410">
        <f>SUM(I212+K212+M212+O212+Q212+S212+U212+W212+Y212+AA212+AC212+AE212+AG212+AI212+AK212+AM212)</f>
        <v>0</v>
      </c>
      <c r="F212" s="411"/>
      <c r="G212" s="412"/>
      <c r="H212" s="49"/>
      <c r="I212" s="52"/>
      <c r="J212" s="49"/>
      <c r="K212" s="52"/>
      <c r="L212" s="49"/>
      <c r="M212" s="52"/>
      <c r="N212" s="49"/>
      <c r="O212" s="52"/>
      <c r="P212" s="49"/>
      <c r="Q212" s="52"/>
      <c r="R212" s="49"/>
      <c r="S212" s="52"/>
      <c r="T212" s="49"/>
      <c r="U212" s="52"/>
      <c r="V212" s="49"/>
      <c r="W212" s="52"/>
      <c r="X212" s="49"/>
      <c r="Y212" s="52"/>
      <c r="Z212" s="49"/>
      <c r="AA212" s="52"/>
      <c r="AB212" s="49"/>
      <c r="AC212" s="52"/>
      <c r="AD212" s="49"/>
      <c r="AE212" s="52"/>
      <c r="AF212" s="49"/>
      <c r="AG212" s="52"/>
      <c r="AH212" s="49"/>
      <c r="AI212" s="52"/>
      <c r="AJ212" s="49"/>
      <c r="AK212" s="52"/>
      <c r="AL212" s="49"/>
      <c r="AM212" s="323"/>
      <c r="AN212" s="254"/>
      <c r="AO212" s="52"/>
      <c r="AP212" s="49"/>
      <c r="AQ212" s="37"/>
      <c r="AR212" s="30"/>
      <c r="AS212" s="37"/>
      <c r="AT212" s="223"/>
      <c r="AU212" s="243"/>
      <c r="AV212" s="223"/>
      <c r="AW212" s="243"/>
      <c r="AX212" s="37"/>
      <c r="AY212" s="56" t="str">
        <f t="shared" si="118"/>
        <v/>
      </c>
      <c r="CA212" s="18" t="str">
        <f t="shared" si="145"/>
        <v/>
      </c>
      <c r="CB212" s="18" t="str">
        <f t="shared" si="146"/>
        <v/>
      </c>
      <c r="CC212" s="18" t="str">
        <f t="shared" si="147"/>
        <v/>
      </c>
      <c r="CD212" s="18" t="str">
        <f t="shared" si="148"/>
        <v/>
      </c>
      <c r="CE212" s="18" t="str">
        <f t="shared" si="149"/>
        <v/>
      </c>
      <c r="CF212" s="18" t="str">
        <f t="shared" si="150"/>
        <v/>
      </c>
      <c r="CG212" s="18" t="str">
        <f t="shared" si="136"/>
        <v/>
      </c>
      <c r="CH212" s="18" t="str">
        <f t="shared" si="151"/>
        <v/>
      </c>
      <c r="CI212" s="18" t="str">
        <f t="shared" si="137"/>
        <v/>
      </c>
      <c r="CJ212" s="18" t="str">
        <f t="shared" si="152"/>
        <v/>
      </c>
      <c r="CK212" s="18" t="str">
        <f t="shared" si="153"/>
        <v/>
      </c>
      <c r="CL212" s="56"/>
      <c r="CO212" s="370">
        <f t="shared" si="127"/>
        <v>0</v>
      </c>
      <c r="CP212" s="370">
        <f t="shared" si="128"/>
        <v>0</v>
      </c>
      <c r="CQ212" s="370">
        <f t="shared" si="154"/>
        <v>0</v>
      </c>
      <c r="CR212" s="370">
        <f t="shared" si="154"/>
        <v>0</v>
      </c>
      <c r="CS212" s="370">
        <f t="shared" si="130"/>
        <v>0</v>
      </c>
      <c r="CT212" s="370">
        <f t="shared" si="131"/>
        <v>0</v>
      </c>
      <c r="CU212" s="370">
        <f t="shared" si="155"/>
        <v>0</v>
      </c>
      <c r="CV212" s="370">
        <f t="shared" si="155"/>
        <v>0</v>
      </c>
      <c r="CW212" s="370">
        <f t="shared" si="156"/>
        <v>0</v>
      </c>
      <c r="CX212" s="370">
        <f t="shared" si="157"/>
        <v>0</v>
      </c>
      <c r="CY212" s="370">
        <f t="shared" si="135"/>
        <v>0</v>
      </c>
    </row>
    <row r="213" spans="1:103" ht="15" customHeight="1" x14ac:dyDescent="0.25">
      <c r="A213" s="3823" t="s">
        <v>235</v>
      </c>
      <c r="B213" s="1403" t="s">
        <v>236</v>
      </c>
      <c r="C213" s="1394">
        <f t="shared" si="140"/>
        <v>0</v>
      </c>
      <c r="D213" s="703">
        <f t="shared" si="144"/>
        <v>0</v>
      </c>
      <c r="E213" s="1393">
        <f t="shared" si="144"/>
        <v>0</v>
      </c>
      <c r="F213" s="1359"/>
      <c r="G213" s="1360"/>
      <c r="H213" s="1359"/>
      <c r="I213" s="1360"/>
      <c r="J213" s="1359"/>
      <c r="K213" s="1360"/>
      <c r="L213" s="1359"/>
      <c r="M213" s="1360"/>
      <c r="N213" s="1359"/>
      <c r="O213" s="1360"/>
      <c r="P213" s="1359"/>
      <c r="Q213" s="1360"/>
      <c r="R213" s="1359"/>
      <c r="S213" s="1360"/>
      <c r="T213" s="1359"/>
      <c r="U213" s="1360"/>
      <c r="V213" s="1359"/>
      <c r="W213" s="1360"/>
      <c r="X213" s="1359"/>
      <c r="Y213" s="1360"/>
      <c r="Z213" s="1359"/>
      <c r="AA213" s="1360"/>
      <c r="AB213" s="1359"/>
      <c r="AC213" s="1360"/>
      <c r="AD213" s="1359"/>
      <c r="AE213" s="1360"/>
      <c r="AF213" s="1359"/>
      <c r="AG213" s="1360"/>
      <c r="AH213" s="1359"/>
      <c r="AI213" s="1360"/>
      <c r="AJ213" s="1359"/>
      <c r="AK213" s="1360"/>
      <c r="AL213" s="1359"/>
      <c r="AM213" s="1361"/>
      <c r="AN213" s="1362"/>
      <c r="AO213" s="1360"/>
      <c r="AP213" s="1359"/>
      <c r="AQ213" s="414"/>
      <c r="AR213" s="1562"/>
      <c r="AS213" s="414"/>
      <c r="AT213" s="415"/>
      <c r="AU213" s="1563"/>
      <c r="AV213" s="415"/>
      <c r="AW213" s="1563"/>
      <c r="AX213" s="414"/>
      <c r="AY213" s="56" t="str">
        <f t="shared" si="118"/>
        <v/>
      </c>
      <c r="CA213" s="18" t="str">
        <f t="shared" si="145"/>
        <v/>
      </c>
      <c r="CB213" s="18" t="str">
        <f t="shared" si="146"/>
        <v/>
      </c>
      <c r="CC213" s="18" t="str">
        <f t="shared" si="147"/>
        <v/>
      </c>
      <c r="CD213" s="18" t="str">
        <f t="shared" si="148"/>
        <v/>
      </c>
      <c r="CE213" s="18" t="str">
        <f t="shared" si="149"/>
        <v/>
      </c>
      <c r="CF213" s="18" t="str">
        <f t="shared" si="150"/>
        <v/>
      </c>
      <c r="CG213" s="18" t="str">
        <f t="shared" si="136"/>
        <v/>
      </c>
      <c r="CH213" s="18" t="str">
        <f t="shared" si="151"/>
        <v/>
      </c>
      <c r="CI213" s="18" t="str">
        <f t="shared" si="137"/>
        <v/>
      </c>
      <c r="CJ213" s="18" t="str">
        <f t="shared" si="152"/>
        <v/>
      </c>
      <c r="CK213" s="18" t="str">
        <f t="shared" si="153"/>
        <v/>
      </c>
      <c r="CL213" s="56"/>
      <c r="CO213" s="370">
        <f t="shared" si="127"/>
        <v>0</v>
      </c>
      <c r="CP213" s="370">
        <f t="shared" si="128"/>
        <v>0</v>
      </c>
      <c r="CQ213" s="370">
        <f t="shared" si="154"/>
        <v>0</v>
      </c>
      <c r="CR213" s="370">
        <f t="shared" si="154"/>
        <v>0</v>
      </c>
      <c r="CS213" s="370">
        <f t="shared" si="130"/>
        <v>0</v>
      </c>
      <c r="CT213" s="370">
        <f t="shared" si="131"/>
        <v>0</v>
      </c>
      <c r="CU213" s="370">
        <f t="shared" si="155"/>
        <v>0</v>
      </c>
      <c r="CV213" s="370">
        <f t="shared" si="155"/>
        <v>0</v>
      </c>
      <c r="CW213" s="370">
        <f t="shared" si="156"/>
        <v>0</v>
      </c>
      <c r="CX213" s="370">
        <f t="shared" si="157"/>
        <v>0</v>
      </c>
      <c r="CY213" s="370">
        <f t="shared" si="135"/>
        <v>0</v>
      </c>
    </row>
    <row r="214" spans="1:103" x14ac:dyDescent="0.25">
      <c r="A214" s="3791"/>
      <c r="B214" s="396" t="s">
        <v>237</v>
      </c>
      <c r="C214" s="397">
        <f t="shared" si="140"/>
        <v>0</v>
      </c>
      <c r="D214" s="398">
        <f>SUM(F214+H214+J214+L214+N214+P214+R214+T214+V214+X214+Z214+AB214+AD214+AF214+AH214+AJ214+AL214)</f>
        <v>0</v>
      </c>
      <c r="E214" s="396">
        <f t="shared" si="144"/>
        <v>0</v>
      </c>
      <c r="F214" s="22"/>
      <c r="G214" s="28"/>
      <c r="H214" s="22"/>
      <c r="I214" s="28"/>
      <c r="J214" s="22"/>
      <c r="K214" s="28"/>
      <c r="L214" s="22"/>
      <c r="M214" s="28"/>
      <c r="N214" s="22"/>
      <c r="O214" s="28"/>
      <c r="P214" s="22"/>
      <c r="Q214" s="28"/>
      <c r="R214" s="22"/>
      <c r="S214" s="28"/>
      <c r="T214" s="22"/>
      <c r="U214" s="28"/>
      <c r="V214" s="22"/>
      <c r="W214" s="28"/>
      <c r="X214" s="22"/>
      <c r="Y214" s="28"/>
      <c r="Z214" s="22"/>
      <c r="AA214" s="28"/>
      <c r="AB214" s="22"/>
      <c r="AC214" s="28"/>
      <c r="AD214" s="22"/>
      <c r="AE214" s="28"/>
      <c r="AF214" s="22"/>
      <c r="AG214" s="28"/>
      <c r="AH214" s="22"/>
      <c r="AI214" s="28"/>
      <c r="AJ214" s="22"/>
      <c r="AK214" s="28"/>
      <c r="AL214" s="22"/>
      <c r="AM214" s="216"/>
      <c r="AN214" s="27"/>
      <c r="AO214" s="28"/>
      <c r="AP214" s="22"/>
      <c r="AQ214" s="52"/>
      <c r="AR214" s="49"/>
      <c r="AS214" s="52"/>
      <c r="AT214" s="323"/>
      <c r="AU214" s="399"/>
      <c r="AV214" s="323"/>
      <c r="AW214" s="399"/>
      <c r="AX214" s="52"/>
      <c r="AY214" s="56" t="str">
        <f t="shared" si="118"/>
        <v/>
      </c>
      <c r="CA214" s="18" t="str">
        <f t="shared" si="145"/>
        <v/>
      </c>
      <c r="CB214" s="18" t="str">
        <f t="shared" si="146"/>
        <v/>
      </c>
      <c r="CC214" s="18" t="str">
        <f t="shared" si="147"/>
        <v/>
      </c>
      <c r="CD214" s="18" t="str">
        <f t="shared" si="148"/>
        <v/>
      </c>
      <c r="CE214" s="18" t="str">
        <f t="shared" si="149"/>
        <v/>
      </c>
      <c r="CF214" s="18" t="str">
        <f t="shared" si="150"/>
        <v/>
      </c>
      <c r="CG214" s="18" t="str">
        <f t="shared" si="136"/>
        <v/>
      </c>
      <c r="CH214" s="18" t="str">
        <f t="shared" si="151"/>
        <v/>
      </c>
      <c r="CI214" s="18" t="str">
        <f t="shared" si="137"/>
        <v/>
      </c>
      <c r="CJ214" s="18" t="str">
        <f t="shared" si="152"/>
        <v/>
      </c>
      <c r="CK214" s="18" t="str">
        <f t="shared" si="153"/>
        <v/>
      </c>
      <c r="CL214" s="56"/>
      <c r="CO214" s="370">
        <f t="shared" si="127"/>
        <v>0</v>
      </c>
      <c r="CP214" s="370">
        <f t="shared" si="128"/>
        <v>0</v>
      </c>
      <c r="CQ214" s="370">
        <f t="shared" si="154"/>
        <v>0</v>
      </c>
      <c r="CR214" s="370">
        <f t="shared" si="154"/>
        <v>0</v>
      </c>
      <c r="CS214" s="370">
        <f t="shared" si="130"/>
        <v>0</v>
      </c>
      <c r="CT214" s="370">
        <f t="shared" si="131"/>
        <v>0</v>
      </c>
      <c r="CU214" s="370">
        <f t="shared" si="155"/>
        <v>0</v>
      </c>
      <c r="CV214" s="370">
        <f t="shared" si="155"/>
        <v>0</v>
      </c>
      <c r="CW214" s="370">
        <f t="shared" si="156"/>
        <v>0</v>
      </c>
      <c r="CX214" s="370">
        <f t="shared" si="157"/>
        <v>0</v>
      </c>
      <c r="CY214" s="370">
        <f t="shared" si="135"/>
        <v>0</v>
      </c>
    </row>
    <row r="215" spans="1:103" x14ac:dyDescent="0.25">
      <c r="A215" s="3791"/>
      <c r="B215" s="410" t="s">
        <v>238</v>
      </c>
      <c r="C215" s="409">
        <f t="shared" si="140"/>
        <v>0</v>
      </c>
      <c r="D215" s="400">
        <f>SUM(F215+H215+J215+L215+N215+P215+R215+T215+V215+X215+Z215+AB215+AD215+AF215+AH215+AJ215+AL215)</f>
        <v>0</v>
      </c>
      <c r="E215" s="410">
        <f>SUM(G215+I215+K215+M215+O215+Q215+S215+U215+W215+Y215+AA215+AC215+AE215+AG215+AI215+AK215+AM215)</f>
        <v>0</v>
      </c>
      <c r="F215" s="49"/>
      <c r="G215" s="52"/>
      <c r="H215" s="49"/>
      <c r="I215" s="52"/>
      <c r="J215" s="49"/>
      <c r="K215" s="52"/>
      <c r="L215" s="49"/>
      <c r="M215" s="52"/>
      <c r="N215" s="49"/>
      <c r="O215" s="52"/>
      <c r="P215" s="49"/>
      <c r="Q215" s="52"/>
      <c r="R215" s="49"/>
      <c r="S215" s="52"/>
      <c r="T215" s="49"/>
      <c r="U215" s="52"/>
      <c r="V215" s="49"/>
      <c r="W215" s="52"/>
      <c r="X215" s="49"/>
      <c r="Y215" s="52"/>
      <c r="Z215" s="49"/>
      <c r="AA215" s="52"/>
      <c r="AB215" s="49"/>
      <c r="AC215" s="52"/>
      <c r="AD215" s="49"/>
      <c r="AE215" s="52"/>
      <c r="AF215" s="49"/>
      <c r="AG215" s="52"/>
      <c r="AH215" s="49"/>
      <c r="AI215" s="52"/>
      <c r="AJ215" s="49"/>
      <c r="AK215" s="52"/>
      <c r="AL215" s="49"/>
      <c r="AM215" s="323"/>
      <c r="AN215" s="254"/>
      <c r="AO215" s="52"/>
      <c r="AP215" s="49"/>
      <c r="AQ215" s="52"/>
      <c r="AR215" s="49"/>
      <c r="AS215" s="52"/>
      <c r="AT215" s="323"/>
      <c r="AU215" s="399"/>
      <c r="AV215" s="323"/>
      <c r="AW215" s="399"/>
      <c r="AX215" s="52"/>
      <c r="AY215" s="56" t="str">
        <f t="shared" si="118"/>
        <v/>
      </c>
      <c r="CA215" s="18" t="str">
        <f t="shared" si="145"/>
        <v/>
      </c>
      <c r="CB215" s="18" t="str">
        <f t="shared" si="146"/>
        <v/>
      </c>
      <c r="CC215" s="18" t="str">
        <f t="shared" si="147"/>
        <v/>
      </c>
      <c r="CD215" s="18" t="str">
        <f t="shared" si="148"/>
        <v/>
      </c>
      <c r="CE215" s="18" t="str">
        <f t="shared" si="149"/>
        <v/>
      </c>
      <c r="CF215" s="18" t="str">
        <f t="shared" si="150"/>
        <v/>
      </c>
      <c r="CG215" s="18" t="str">
        <f t="shared" si="136"/>
        <v/>
      </c>
      <c r="CH215" s="18" t="str">
        <f t="shared" si="151"/>
        <v/>
      </c>
      <c r="CI215" s="18" t="str">
        <f t="shared" si="137"/>
        <v/>
      </c>
      <c r="CJ215" s="18" t="str">
        <f t="shared" si="152"/>
        <v/>
      </c>
      <c r="CK215" s="18" t="str">
        <f t="shared" si="153"/>
        <v/>
      </c>
      <c r="CL215" s="56"/>
      <c r="CO215" s="370">
        <f t="shared" si="127"/>
        <v>0</v>
      </c>
      <c r="CP215" s="370">
        <f t="shared" si="128"/>
        <v>0</v>
      </c>
      <c r="CQ215" s="370">
        <f t="shared" si="154"/>
        <v>0</v>
      </c>
      <c r="CR215" s="370">
        <f t="shared" si="154"/>
        <v>0</v>
      </c>
      <c r="CS215" s="370">
        <f t="shared" si="130"/>
        <v>0</v>
      </c>
      <c r="CT215" s="370">
        <f t="shared" si="131"/>
        <v>0</v>
      </c>
      <c r="CU215" s="370">
        <f t="shared" si="155"/>
        <v>0</v>
      </c>
      <c r="CV215" s="370">
        <f t="shared" si="155"/>
        <v>0</v>
      </c>
      <c r="CW215" s="370">
        <f t="shared" si="156"/>
        <v>0</v>
      </c>
      <c r="CX215" s="370">
        <f t="shared" si="157"/>
        <v>0</v>
      </c>
      <c r="CY215" s="370">
        <f t="shared" si="135"/>
        <v>0</v>
      </c>
    </row>
    <row r="216" spans="1:103" x14ac:dyDescent="0.25">
      <c r="A216" s="3791"/>
      <c r="B216" s="410" t="s">
        <v>239</v>
      </c>
      <c r="C216" s="409">
        <f t="shared" si="140"/>
        <v>1</v>
      </c>
      <c r="D216" s="400">
        <f>SUM(F216+H216+J216+L216+N216+P216+R216+T216+V216+X216+Z216+AB216+AD216+AF216+AH216+AJ216+AL216)</f>
        <v>0</v>
      </c>
      <c r="E216" s="410">
        <f>SUM(G216+I216+K216+M216+O216+Q216+S216+U216+W216+Y216+AA216+AC216+AE216+AG216+AI216+AK216+AM216)</f>
        <v>1</v>
      </c>
      <c r="F216" s="49">
        <v>0</v>
      </c>
      <c r="G216" s="52">
        <v>0</v>
      </c>
      <c r="H216" s="49">
        <v>0</v>
      </c>
      <c r="I216" s="52">
        <v>0</v>
      </c>
      <c r="J216" s="49">
        <v>0</v>
      </c>
      <c r="K216" s="52">
        <v>0</v>
      </c>
      <c r="L216" s="49">
        <v>0</v>
      </c>
      <c r="M216" s="52">
        <v>0</v>
      </c>
      <c r="N216" s="49">
        <v>0</v>
      </c>
      <c r="O216" s="52">
        <v>0</v>
      </c>
      <c r="P216" s="49">
        <v>0</v>
      </c>
      <c r="Q216" s="52">
        <v>0</v>
      </c>
      <c r="R216" s="49">
        <v>0</v>
      </c>
      <c r="S216" s="52">
        <v>0</v>
      </c>
      <c r="T216" s="49">
        <v>0</v>
      </c>
      <c r="U216" s="52">
        <v>0</v>
      </c>
      <c r="V216" s="49">
        <v>0</v>
      </c>
      <c r="W216" s="52">
        <v>0</v>
      </c>
      <c r="X216" s="49">
        <v>0</v>
      </c>
      <c r="Y216" s="52">
        <v>0</v>
      </c>
      <c r="Z216" s="49">
        <v>0</v>
      </c>
      <c r="AA216" s="52">
        <v>1</v>
      </c>
      <c r="AB216" s="49">
        <v>0</v>
      </c>
      <c r="AC216" s="52">
        <v>0</v>
      </c>
      <c r="AD216" s="49">
        <v>0</v>
      </c>
      <c r="AE216" s="52">
        <v>0</v>
      </c>
      <c r="AF216" s="49">
        <v>0</v>
      </c>
      <c r="AG216" s="52">
        <v>0</v>
      </c>
      <c r="AH216" s="49">
        <v>0</v>
      </c>
      <c r="AI216" s="52">
        <v>0</v>
      </c>
      <c r="AJ216" s="49">
        <v>0</v>
      </c>
      <c r="AK216" s="52">
        <v>0</v>
      </c>
      <c r="AL216" s="49">
        <v>0</v>
      </c>
      <c r="AM216" s="323">
        <v>0</v>
      </c>
      <c r="AN216" s="254">
        <v>0</v>
      </c>
      <c r="AO216" s="52">
        <v>0</v>
      </c>
      <c r="AP216" s="49">
        <v>0</v>
      </c>
      <c r="AQ216" s="52">
        <v>0</v>
      </c>
      <c r="AR216" s="49">
        <v>0</v>
      </c>
      <c r="AS216" s="52">
        <v>0</v>
      </c>
      <c r="AT216" s="323">
        <v>0</v>
      </c>
      <c r="AU216" s="399">
        <v>0</v>
      </c>
      <c r="AV216" s="323">
        <v>0</v>
      </c>
      <c r="AW216" s="399">
        <v>0</v>
      </c>
      <c r="AX216" s="52">
        <v>0</v>
      </c>
      <c r="AY216" s="56" t="str">
        <f t="shared" si="118"/>
        <v/>
      </c>
      <c r="CA216" s="18" t="str">
        <f t="shared" si="145"/>
        <v/>
      </c>
      <c r="CB216" s="18" t="str">
        <f t="shared" si="146"/>
        <v/>
      </c>
      <c r="CC216" s="18" t="str">
        <f t="shared" si="147"/>
        <v/>
      </c>
      <c r="CD216" s="18" t="str">
        <f t="shared" si="148"/>
        <v/>
      </c>
      <c r="CE216" s="18" t="str">
        <f t="shared" si="149"/>
        <v/>
      </c>
      <c r="CF216" s="18" t="str">
        <f t="shared" si="150"/>
        <v/>
      </c>
      <c r="CG216" s="18" t="str">
        <f t="shared" si="136"/>
        <v/>
      </c>
      <c r="CH216" s="18" t="str">
        <f t="shared" si="151"/>
        <v/>
      </c>
      <c r="CI216" s="18" t="str">
        <f t="shared" si="137"/>
        <v/>
      </c>
      <c r="CJ216" s="18" t="str">
        <f t="shared" si="152"/>
        <v/>
      </c>
      <c r="CK216" s="18" t="str">
        <f t="shared" si="153"/>
        <v/>
      </c>
      <c r="CL216" s="56"/>
      <c r="CO216" s="370">
        <f t="shared" si="127"/>
        <v>0</v>
      </c>
      <c r="CP216" s="370">
        <f t="shared" si="128"/>
        <v>0</v>
      </c>
      <c r="CQ216" s="370">
        <f t="shared" si="154"/>
        <v>0</v>
      </c>
      <c r="CR216" s="370">
        <f t="shared" si="154"/>
        <v>0</v>
      </c>
      <c r="CS216" s="370">
        <f t="shared" si="130"/>
        <v>0</v>
      </c>
      <c r="CT216" s="370">
        <f t="shared" si="131"/>
        <v>0</v>
      </c>
      <c r="CU216" s="370">
        <f t="shared" si="155"/>
        <v>0</v>
      </c>
      <c r="CV216" s="370">
        <f t="shared" si="155"/>
        <v>0</v>
      </c>
      <c r="CW216" s="370">
        <f t="shared" si="156"/>
        <v>0</v>
      </c>
      <c r="CX216" s="370">
        <f t="shared" si="157"/>
        <v>0</v>
      </c>
      <c r="CY216" s="370">
        <f t="shared" si="135"/>
        <v>0</v>
      </c>
    </row>
    <row r="217" spans="1:103" x14ac:dyDescent="0.25">
      <c r="A217" s="3782"/>
      <c r="B217" s="377" t="s">
        <v>240</v>
      </c>
      <c r="C217" s="416">
        <f t="shared" si="140"/>
        <v>0</v>
      </c>
      <c r="D217" s="417">
        <f>SUM(F217+H217+J217+L217+N217+P217+R217+T217+V217+X217+Z217+AB217+AD217+AF217+AH217+AJ217+AL217)</f>
        <v>0</v>
      </c>
      <c r="E217" s="377">
        <f t="shared" si="144"/>
        <v>0</v>
      </c>
      <c r="F217" s="30"/>
      <c r="G217" s="37"/>
      <c r="H217" s="30"/>
      <c r="I217" s="37"/>
      <c r="J217" s="30"/>
      <c r="K217" s="37"/>
      <c r="L217" s="30"/>
      <c r="M217" s="37"/>
      <c r="N217" s="30"/>
      <c r="O217" s="37"/>
      <c r="P217" s="30"/>
      <c r="Q217" s="37"/>
      <c r="R217" s="30"/>
      <c r="S217" s="37"/>
      <c r="T217" s="30"/>
      <c r="U217" s="37"/>
      <c r="V217" s="30"/>
      <c r="W217" s="37"/>
      <c r="X217" s="30"/>
      <c r="Y217" s="37"/>
      <c r="Z217" s="30"/>
      <c r="AA217" s="37"/>
      <c r="AB217" s="30"/>
      <c r="AC217" s="37"/>
      <c r="AD217" s="30"/>
      <c r="AE217" s="37"/>
      <c r="AF217" s="30"/>
      <c r="AG217" s="37"/>
      <c r="AH217" s="30"/>
      <c r="AI217" s="37"/>
      <c r="AJ217" s="30"/>
      <c r="AK217" s="37"/>
      <c r="AL217" s="30"/>
      <c r="AM217" s="223"/>
      <c r="AN217" s="35"/>
      <c r="AO217" s="37"/>
      <c r="AP217" s="30"/>
      <c r="AQ217" s="37"/>
      <c r="AR217" s="30"/>
      <c r="AS217" s="37"/>
      <c r="AT217" s="223"/>
      <c r="AU217" s="243"/>
      <c r="AV217" s="223"/>
      <c r="AW217" s="243"/>
      <c r="AX217" s="37"/>
      <c r="AY217" s="56" t="str">
        <f t="shared" si="118"/>
        <v/>
      </c>
      <c r="CA217" s="18" t="str">
        <f t="shared" si="145"/>
        <v/>
      </c>
      <c r="CB217" s="18" t="str">
        <f t="shared" si="146"/>
        <v/>
      </c>
      <c r="CC217" s="18" t="str">
        <f t="shared" si="147"/>
        <v/>
      </c>
      <c r="CD217" s="18" t="str">
        <f t="shared" si="148"/>
        <v/>
      </c>
      <c r="CE217" s="18" t="str">
        <f t="shared" si="149"/>
        <v/>
      </c>
      <c r="CF217" s="18" t="str">
        <f t="shared" si="150"/>
        <v/>
      </c>
      <c r="CG217" s="18" t="str">
        <f t="shared" si="136"/>
        <v/>
      </c>
      <c r="CH217" s="18" t="str">
        <f t="shared" si="151"/>
        <v/>
      </c>
      <c r="CI217" s="18" t="str">
        <f t="shared" si="137"/>
        <v/>
      </c>
      <c r="CJ217" s="18" t="str">
        <f t="shared" si="152"/>
        <v/>
      </c>
      <c r="CK217" s="18" t="str">
        <f t="shared" si="153"/>
        <v/>
      </c>
      <c r="CL217" s="56"/>
      <c r="CO217" s="370">
        <f t="shared" si="127"/>
        <v>0</v>
      </c>
      <c r="CP217" s="370">
        <f t="shared" si="128"/>
        <v>0</v>
      </c>
      <c r="CQ217" s="370">
        <f t="shared" si="154"/>
        <v>0</v>
      </c>
      <c r="CR217" s="370">
        <f t="shared" si="154"/>
        <v>0</v>
      </c>
      <c r="CS217" s="370">
        <f t="shared" si="130"/>
        <v>0</v>
      </c>
      <c r="CT217" s="370">
        <f t="shared" si="131"/>
        <v>0</v>
      </c>
      <c r="CU217" s="370">
        <f t="shared" si="155"/>
        <v>0</v>
      </c>
      <c r="CV217" s="370">
        <f t="shared" si="155"/>
        <v>0</v>
      </c>
      <c r="CW217" s="370">
        <f t="shared" si="156"/>
        <v>0</v>
      </c>
      <c r="CX217" s="370">
        <f t="shared" si="157"/>
        <v>0</v>
      </c>
      <c r="CY217" s="370">
        <f t="shared" si="135"/>
        <v>0</v>
      </c>
    </row>
    <row r="218" spans="1:103" ht="15" customHeight="1" x14ac:dyDescent="0.25">
      <c r="A218" s="3823" t="s">
        <v>241</v>
      </c>
      <c r="B218" s="1393" t="s">
        <v>242</v>
      </c>
      <c r="C218" s="1394">
        <f t="shared" si="140"/>
        <v>0</v>
      </c>
      <c r="D218" s="703">
        <f>SUM(F218+H218+J218+L218+N218)</f>
        <v>0</v>
      </c>
      <c r="E218" s="1393">
        <f t="shared" ref="D218:E221" si="158">SUM(G218+I218+K218+M218+O218)</f>
        <v>0</v>
      </c>
      <c r="F218" s="1359"/>
      <c r="G218" s="1360"/>
      <c r="H218" s="1359"/>
      <c r="I218" s="1360"/>
      <c r="J218" s="1359"/>
      <c r="K218" s="1360"/>
      <c r="L218" s="1359"/>
      <c r="M218" s="1360"/>
      <c r="N218" s="1359"/>
      <c r="O218" s="1360"/>
      <c r="P218" s="1564"/>
      <c r="Q218" s="418"/>
      <c r="R218" s="418"/>
      <c r="S218" s="418"/>
      <c r="T218" s="418"/>
      <c r="U218" s="418"/>
      <c r="V218" s="418"/>
      <c r="W218" s="418"/>
      <c r="X218" s="418"/>
      <c r="Y218" s="418"/>
      <c r="Z218" s="418"/>
      <c r="AA218" s="418"/>
      <c r="AB218" s="418"/>
      <c r="AC218" s="418"/>
      <c r="AD218" s="418"/>
      <c r="AE218" s="418"/>
      <c r="AF218" s="418"/>
      <c r="AG218" s="418"/>
      <c r="AH218" s="418"/>
      <c r="AI218" s="418"/>
      <c r="AJ218" s="418"/>
      <c r="AK218" s="418"/>
      <c r="AL218" s="418"/>
      <c r="AM218" s="419"/>
      <c r="AN218" s="1362"/>
      <c r="AO218" s="420"/>
      <c r="AP218" s="1359"/>
      <c r="AQ218" s="414"/>
      <c r="AR218" s="1562"/>
      <c r="AS218" s="414"/>
      <c r="AT218" s="415"/>
      <c r="AU218" s="1563"/>
      <c r="AV218" s="415"/>
      <c r="AW218" s="1563"/>
      <c r="AX218" s="414"/>
      <c r="AY218" s="56" t="str">
        <f>CA218&amp;CC218&amp;CD218&amp;CE218&amp;CF218&amp;CG218&amp;CH218&amp;CI218&amp;CJ218&amp;CK218</f>
        <v/>
      </c>
      <c r="CA218" s="18" t="str">
        <f>IF(AND(E218&gt;0,AN218=""), "* No olvide digitar la variable Gestantes. Digite Cero si no tiene.",IF(AN218&gt;E218,"  * La  variable Gestantes No puede ser mayor al Total Mujeres.",""))</f>
        <v/>
      </c>
      <c r="CB218" s="421"/>
      <c r="CC218" s="18" t="str">
        <f t="shared" ref="CC218:CC241" si="159">IF(AND(D218&gt;0,OR(AP218="")), "* No olvide digitar la variable Pueblos originarios - Hombres. Digite Cero si no tiene.",IF((AP218)&gt;D218,"  * La variable Pueblos originarios - Hombres No puede ser mayor al Total.",""))</f>
        <v/>
      </c>
      <c r="CD218" s="18" t="str">
        <f t="shared" si="142"/>
        <v/>
      </c>
      <c r="CE218" s="18" t="str">
        <f t="shared" si="143"/>
        <v/>
      </c>
      <c r="CF218" s="18" t="str">
        <f t="shared" si="150"/>
        <v/>
      </c>
      <c r="CG218" s="18" t="str">
        <f t="shared" si="136"/>
        <v/>
      </c>
      <c r="CH218" s="18" t="str">
        <f t="shared" ref="CH218:CH241" si="160">IF(AND(E218&gt;0,OR(AU218="")), "* No olvide digitar la variable Migrantes - Mujeres. Digite Cero si no tiene.",IF((AU218)&gt;E218,"  * La variable Migrantes - Mujeres No puede ser mayor al Total.",""))</f>
        <v/>
      </c>
      <c r="CI218" s="18" t="str">
        <f t="shared" si="137"/>
        <v/>
      </c>
      <c r="CJ218" s="18" t="str">
        <f t="shared" si="152"/>
        <v/>
      </c>
      <c r="CK218" s="18" t="str">
        <f t="shared" si="153"/>
        <v/>
      </c>
      <c r="CL218" s="56"/>
      <c r="CO218" s="370">
        <f t="shared" si="127"/>
        <v>0</v>
      </c>
      <c r="CP218" s="405"/>
      <c r="CQ218" s="370">
        <f t="shared" si="154"/>
        <v>0</v>
      </c>
      <c r="CR218" s="370">
        <f t="shared" si="154"/>
        <v>0</v>
      </c>
      <c r="CS218" s="370">
        <f t="shared" si="130"/>
        <v>0</v>
      </c>
      <c r="CT218" s="370">
        <f t="shared" si="131"/>
        <v>0</v>
      </c>
      <c r="CU218" s="370">
        <f t="shared" si="155"/>
        <v>0</v>
      </c>
      <c r="CV218" s="370">
        <f t="shared" si="155"/>
        <v>0</v>
      </c>
      <c r="CW218" s="370">
        <f t="shared" si="156"/>
        <v>0</v>
      </c>
      <c r="CX218" s="370">
        <f t="shared" si="157"/>
        <v>0</v>
      </c>
      <c r="CY218" s="370">
        <f t="shared" si="135"/>
        <v>0</v>
      </c>
    </row>
    <row r="219" spans="1:103" ht="22.5" x14ac:dyDescent="0.25">
      <c r="A219" s="3791"/>
      <c r="B219" s="396" t="s">
        <v>243</v>
      </c>
      <c r="C219" s="397">
        <f t="shared" si="140"/>
        <v>0</v>
      </c>
      <c r="D219" s="398">
        <f>SUM(F219+H219+J219+L219+N219)</f>
        <v>0</v>
      </c>
      <c r="E219" s="396">
        <f t="shared" si="158"/>
        <v>0</v>
      </c>
      <c r="F219" s="22"/>
      <c r="G219" s="28"/>
      <c r="H219" s="22"/>
      <c r="I219" s="28"/>
      <c r="J219" s="22"/>
      <c r="K219" s="28"/>
      <c r="L219" s="22"/>
      <c r="M219" s="28"/>
      <c r="N219" s="22"/>
      <c r="O219" s="28"/>
      <c r="P219" s="706"/>
      <c r="Q219" s="422"/>
      <c r="R219" s="422"/>
      <c r="S219" s="422"/>
      <c r="T219" s="422"/>
      <c r="U219" s="422"/>
      <c r="V219" s="422"/>
      <c r="W219" s="422"/>
      <c r="X219" s="422"/>
      <c r="Y219" s="422"/>
      <c r="Z219" s="422"/>
      <c r="AA219" s="422"/>
      <c r="AB219" s="422"/>
      <c r="AC219" s="422"/>
      <c r="AD219" s="422"/>
      <c r="AE219" s="422"/>
      <c r="AF219" s="422"/>
      <c r="AG219" s="422"/>
      <c r="AH219" s="422"/>
      <c r="AI219" s="422"/>
      <c r="AJ219" s="422"/>
      <c r="AK219" s="422"/>
      <c r="AL219" s="422"/>
      <c r="AM219" s="423"/>
      <c r="AN219" s="27"/>
      <c r="AO219" s="424"/>
      <c r="AP219" s="22"/>
      <c r="AQ219" s="52"/>
      <c r="AR219" s="49"/>
      <c r="AS219" s="52"/>
      <c r="AT219" s="323"/>
      <c r="AU219" s="399"/>
      <c r="AV219" s="323"/>
      <c r="AW219" s="399"/>
      <c r="AX219" s="52"/>
      <c r="AY219" s="56" t="str">
        <f t="shared" ref="AY219:AY221" si="161">CA219&amp;CC219&amp;CD219&amp;CE219&amp;CF219&amp;CG219&amp;CH219&amp;CI219&amp;CJ219&amp;CK219</f>
        <v/>
      </c>
      <c r="CA219" s="18" t="str">
        <f t="shared" si="141"/>
        <v/>
      </c>
      <c r="CB219" s="421"/>
      <c r="CC219" s="18" t="str">
        <f t="shared" si="159"/>
        <v/>
      </c>
      <c r="CD219" s="18" t="str">
        <f t="shared" si="142"/>
        <v/>
      </c>
      <c r="CE219" s="18" t="str">
        <f t="shared" si="143"/>
        <v/>
      </c>
      <c r="CF219" s="18" t="str">
        <f t="shared" si="150"/>
        <v/>
      </c>
      <c r="CG219" s="18" t="str">
        <f t="shared" si="136"/>
        <v/>
      </c>
      <c r="CH219" s="18" t="str">
        <f t="shared" si="160"/>
        <v/>
      </c>
      <c r="CI219" s="18" t="str">
        <f t="shared" si="137"/>
        <v/>
      </c>
      <c r="CJ219" s="18" t="str">
        <f t="shared" si="152"/>
        <v/>
      </c>
      <c r="CK219" s="18" t="str">
        <f t="shared" si="153"/>
        <v/>
      </c>
      <c r="CL219" s="56"/>
      <c r="CO219" s="370">
        <f t="shared" si="127"/>
        <v>0</v>
      </c>
      <c r="CP219" s="405"/>
      <c r="CQ219" s="370">
        <f t="shared" si="154"/>
        <v>0</v>
      </c>
      <c r="CR219" s="370">
        <f t="shared" si="154"/>
        <v>0</v>
      </c>
      <c r="CS219" s="370">
        <f t="shared" si="130"/>
        <v>0</v>
      </c>
      <c r="CT219" s="370">
        <f t="shared" si="131"/>
        <v>0</v>
      </c>
      <c r="CU219" s="370">
        <f t="shared" si="155"/>
        <v>0</v>
      </c>
      <c r="CV219" s="370">
        <f t="shared" si="155"/>
        <v>0</v>
      </c>
      <c r="CW219" s="370">
        <f t="shared" si="156"/>
        <v>0</v>
      </c>
      <c r="CX219" s="370">
        <f t="shared" si="157"/>
        <v>0</v>
      </c>
      <c r="CY219" s="370">
        <f t="shared" si="135"/>
        <v>0</v>
      </c>
    </row>
    <row r="220" spans="1:103" ht="22.5" x14ac:dyDescent="0.25">
      <c r="A220" s="3791"/>
      <c r="B220" s="396" t="s">
        <v>244</v>
      </c>
      <c r="C220" s="397">
        <f t="shared" si="140"/>
        <v>0</v>
      </c>
      <c r="D220" s="398">
        <f t="shared" si="158"/>
        <v>0</v>
      </c>
      <c r="E220" s="396">
        <f t="shared" si="158"/>
        <v>0</v>
      </c>
      <c r="F220" s="22"/>
      <c r="G220" s="28"/>
      <c r="H220" s="22"/>
      <c r="I220" s="28"/>
      <c r="J220" s="22"/>
      <c r="K220" s="28"/>
      <c r="L220" s="22"/>
      <c r="M220" s="28"/>
      <c r="N220" s="22"/>
      <c r="O220" s="28"/>
      <c r="P220" s="706"/>
      <c r="Q220" s="422"/>
      <c r="R220" s="422"/>
      <c r="S220" s="422"/>
      <c r="T220" s="422"/>
      <c r="U220" s="422"/>
      <c r="V220" s="422"/>
      <c r="W220" s="422"/>
      <c r="X220" s="422"/>
      <c r="Y220" s="422"/>
      <c r="Z220" s="422"/>
      <c r="AA220" s="422"/>
      <c r="AB220" s="422"/>
      <c r="AC220" s="422"/>
      <c r="AD220" s="422"/>
      <c r="AE220" s="422"/>
      <c r="AF220" s="422"/>
      <c r="AG220" s="422"/>
      <c r="AH220" s="422"/>
      <c r="AI220" s="422"/>
      <c r="AJ220" s="422"/>
      <c r="AK220" s="422"/>
      <c r="AL220" s="422"/>
      <c r="AM220" s="423"/>
      <c r="AN220" s="27"/>
      <c r="AO220" s="424"/>
      <c r="AP220" s="22"/>
      <c r="AQ220" s="52"/>
      <c r="AR220" s="49"/>
      <c r="AS220" s="52"/>
      <c r="AT220" s="323"/>
      <c r="AU220" s="399"/>
      <c r="AV220" s="323"/>
      <c r="AW220" s="399"/>
      <c r="AX220" s="52"/>
      <c r="AY220" s="56" t="str">
        <f t="shared" si="161"/>
        <v/>
      </c>
      <c r="CA220" s="18" t="str">
        <f t="shared" si="141"/>
        <v/>
      </c>
      <c r="CB220" s="421"/>
      <c r="CC220" s="18" t="str">
        <f t="shared" si="159"/>
        <v/>
      </c>
      <c r="CD220" s="18" t="str">
        <f t="shared" si="142"/>
        <v/>
      </c>
      <c r="CE220" s="18" t="str">
        <f t="shared" si="143"/>
        <v/>
      </c>
      <c r="CF220" s="18" t="str">
        <f t="shared" si="150"/>
        <v/>
      </c>
      <c r="CG220" s="18" t="str">
        <f t="shared" si="136"/>
        <v/>
      </c>
      <c r="CH220" s="18" t="str">
        <f t="shared" si="160"/>
        <v/>
      </c>
      <c r="CI220" s="18" t="str">
        <f t="shared" si="137"/>
        <v/>
      </c>
      <c r="CJ220" s="18" t="str">
        <f t="shared" si="152"/>
        <v/>
      </c>
      <c r="CK220" s="18" t="str">
        <f t="shared" si="153"/>
        <v/>
      </c>
      <c r="CL220" s="56"/>
      <c r="CO220" s="370">
        <f t="shared" si="127"/>
        <v>0</v>
      </c>
      <c r="CP220" s="405"/>
      <c r="CQ220" s="370">
        <f t="shared" si="154"/>
        <v>0</v>
      </c>
      <c r="CR220" s="370">
        <f t="shared" si="154"/>
        <v>0</v>
      </c>
      <c r="CS220" s="370">
        <f t="shared" si="130"/>
        <v>0</v>
      </c>
      <c r="CT220" s="370">
        <f t="shared" si="131"/>
        <v>0</v>
      </c>
      <c r="CU220" s="370">
        <f t="shared" si="155"/>
        <v>0</v>
      </c>
      <c r="CV220" s="370">
        <f t="shared" si="155"/>
        <v>0</v>
      </c>
      <c r="CW220" s="370">
        <f t="shared" si="156"/>
        <v>0</v>
      </c>
      <c r="CX220" s="370">
        <f t="shared" si="157"/>
        <v>0</v>
      </c>
      <c r="CY220" s="370">
        <f t="shared" si="135"/>
        <v>0</v>
      </c>
    </row>
    <row r="221" spans="1:103" ht="33" x14ac:dyDescent="0.25">
      <c r="A221" s="3782"/>
      <c r="B221" s="377" t="s">
        <v>245</v>
      </c>
      <c r="C221" s="416">
        <f t="shared" si="140"/>
        <v>0</v>
      </c>
      <c r="D221" s="417">
        <f t="shared" si="158"/>
        <v>0</v>
      </c>
      <c r="E221" s="377">
        <f t="shared" si="158"/>
        <v>0</v>
      </c>
      <c r="F221" s="30"/>
      <c r="G221" s="37"/>
      <c r="H221" s="30"/>
      <c r="I221" s="37"/>
      <c r="J221" s="30"/>
      <c r="K221" s="37"/>
      <c r="L221" s="30"/>
      <c r="M221" s="37"/>
      <c r="N221" s="30"/>
      <c r="O221" s="37"/>
      <c r="P221" s="1565"/>
      <c r="Q221" s="1566"/>
      <c r="R221" s="1566"/>
      <c r="S221" s="1566"/>
      <c r="T221" s="1566"/>
      <c r="U221" s="1566"/>
      <c r="V221" s="1566"/>
      <c r="W221" s="1566"/>
      <c r="X221" s="1566"/>
      <c r="Y221" s="1566"/>
      <c r="Z221" s="1566"/>
      <c r="AA221" s="1566"/>
      <c r="AB221" s="1566"/>
      <c r="AC221" s="1566"/>
      <c r="AD221" s="1566"/>
      <c r="AE221" s="1566"/>
      <c r="AF221" s="1566"/>
      <c r="AG221" s="1566"/>
      <c r="AH221" s="1566"/>
      <c r="AI221" s="1566"/>
      <c r="AJ221" s="1566"/>
      <c r="AK221" s="1566"/>
      <c r="AL221" s="1566"/>
      <c r="AM221" s="1567"/>
      <c r="AN221" s="35"/>
      <c r="AO221" s="1538"/>
      <c r="AP221" s="30"/>
      <c r="AQ221" s="37"/>
      <c r="AR221" s="30"/>
      <c r="AS221" s="37"/>
      <c r="AT221" s="223"/>
      <c r="AU221" s="243"/>
      <c r="AV221" s="223"/>
      <c r="AW221" s="243"/>
      <c r="AX221" s="37"/>
      <c r="AY221" s="56" t="str">
        <f t="shared" si="161"/>
        <v/>
      </c>
      <c r="CA221" s="18" t="str">
        <f t="shared" si="141"/>
        <v/>
      </c>
      <c r="CB221" s="421"/>
      <c r="CC221" s="18" t="str">
        <f t="shared" si="159"/>
        <v/>
      </c>
      <c r="CD221" s="18" t="str">
        <f t="shared" si="142"/>
        <v/>
      </c>
      <c r="CE221" s="18" t="str">
        <f t="shared" si="143"/>
        <v/>
      </c>
      <c r="CF221" s="18" t="str">
        <f t="shared" si="150"/>
        <v/>
      </c>
      <c r="CG221" s="18" t="str">
        <f t="shared" si="136"/>
        <v/>
      </c>
      <c r="CH221" s="18" t="str">
        <f t="shared" si="160"/>
        <v/>
      </c>
      <c r="CI221" s="18" t="str">
        <f t="shared" si="137"/>
        <v/>
      </c>
      <c r="CJ221" s="18" t="str">
        <f t="shared" si="152"/>
        <v/>
      </c>
      <c r="CK221" s="18" t="str">
        <f t="shared" si="153"/>
        <v/>
      </c>
      <c r="CL221" s="56"/>
      <c r="CO221" s="370">
        <f t="shared" si="127"/>
        <v>0</v>
      </c>
      <c r="CP221" s="405"/>
      <c r="CQ221" s="370">
        <f t="shared" si="154"/>
        <v>0</v>
      </c>
      <c r="CR221" s="370">
        <f t="shared" si="154"/>
        <v>0</v>
      </c>
      <c r="CS221" s="370">
        <f t="shared" si="130"/>
        <v>0</v>
      </c>
      <c r="CT221" s="370">
        <f t="shared" si="131"/>
        <v>0</v>
      </c>
      <c r="CU221" s="370">
        <f t="shared" si="155"/>
        <v>0</v>
      </c>
      <c r="CV221" s="370">
        <f t="shared" si="155"/>
        <v>0</v>
      </c>
      <c r="CW221" s="370">
        <f t="shared" si="156"/>
        <v>0</v>
      </c>
      <c r="CX221" s="370">
        <f t="shared" si="157"/>
        <v>0</v>
      </c>
      <c r="CY221" s="370">
        <f t="shared" si="135"/>
        <v>0</v>
      </c>
    </row>
    <row r="222" spans="1:103" x14ac:dyDescent="0.25">
      <c r="A222" s="3823" t="s">
        <v>246</v>
      </c>
      <c r="B222" s="1408" t="s">
        <v>247</v>
      </c>
      <c r="C222" s="378">
        <f t="shared" si="140"/>
        <v>1</v>
      </c>
      <c r="D222" s="379">
        <f t="shared" ref="D222:E241" si="162">SUM(F222+H222+J222+L222+N222+P222+R222+T222+V222+X222+Z222+AB222+AD222+AF222+AH222+AJ222+AL222)</f>
        <v>0</v>
      </c>
      <c r="E222" s="380">
        <f t="shared" si="162"/>
        <v>1</v>
      </c>
      <c r="F222" s="45">
        <v>0</v>
      </c>
      <c r="G222" s="48">
        <v>0</v>
      </c>
      <c r="H222" s="45">
        <v>0</v>
      </c>
      <c r="I222" s="48">
        <v>0</v>
      </c>
      <c r="J222" s="45">
        <v>0</v>
      </c>
      <c r="K222" s="48">
        <v>0</v>
      </c>
      <c r="L222" s="45">
        <v>0</v>
      </c>
      <c r="M222" s="48">
        <v>0</v>
      </c>
      <c r="N222" s="45">
        <v>0</v>
      </c>
      <c r="O222" s="48">
        <v>1</v>
      </c>
      <c r="P222" s="45">
        <v>0</v>
      </c>
      <c r="Q222" s="48">
        <v>0</v>
      </c>
      <c r="R222" s="45">
        <v>0</v>
      </c>
      <c r="S222" s="48">
        <v>0</v>
      </c>
      <c r="T222" s="45">
        <v>0</v>
      </c>
      <c r="U222" s="48">
        <v>0</v>
      </c>
      <c r="V222" s="45">
        <v>0</v>
      </c>
      <c r="W222" s="48">
        <v>0</v>
      </c>
      <c r="X222" s="45">
        <v>0</v>
      </c>
      <c r="Y222" s="48">
        <v>0</v>
      </c>
      <c r="Z222" s="45">
        <v>0</v>
      </c>
      <c r="AA222" s="48">
        <v>0</v>
      </c>
      <c r="AB222" s="45">
        <v>0</v>
      </c>
      <c r="AC222" s="48">
        <v>0</v>
      </c>
      <c r="AD222" s="45">
        <v>0</v>
      </c>
      <c r="AE222" s="48">
        <v>0</v>
      </c>
      <c r="AF222" s="45">
        <v>0</v>
      </c>
      <c r="AG222" s="48">
        <v>0</v>
      </c>
      <c r="AH222" s="45">
        <v>0</v>
      </c>
      <c r="AI222" s="48">
        <v>0</v>
      </c>
      <c r="AJ222" s="45">
        <v>0</v>
      </c>
      <c r="AK222" s="48">
        <v>0</v>
      </c>
      <c r="AL222" s="45">
        <v>0</v>
      </c>
      <c r="AM222" s="46">
        <v>0</v>
      </c>
      <c r="AN222" s="105">
        <v>0</v>
      </c>
      <c r="AO222" s="1360">
        <v>0</v>
      </c>
      <c r="AP222" s="1409">
        <v>0</v>
      </c>
      <c r="AQ222" s="48">
        <v>0</v>
      </c>
      <c r="AR222" s="45">
        <v>0</v>
      </c>
      <c r="AS222" s="48">
        <v>0</v>
      </c>
      <c r="AT222" s="333">
        <v>0</v>
      </c>
      <c r="AU222" s="352">
        <v>0</v>
      </c>
      <c r="AV222" s="351">
        <v>0</v>
      </c>
      <c r="AW222" s="352">
        <v>0</v>
      </c>
      <c r="AX222" s="48">
        <v>0</v>
      </c>
      <c r="AY222" s="56" t="str">
        <f t="shared" si="118"/>
        <v/>
      </c>
      <c r="CA222" s="18" t="str">
        <f t="shared" si="141"/>
        <v/>
      </c>
      <c r="CB222" s="18" t="str">
        <f>IF(AND(E222&gt;0,AO222=""), "* No olvide digitar la variable Madre de hijo menor de 5 años. Digite Cero si no tiene.",IF(AO222&gt;E222,"  * La variable Madre de hijo menor de 5 años No puede ser mayor al Total Mujeres.",""))</f>
        <v/>
      </c>
      <c r="CC222" s="18" t="str">
        <f t="shared" si="159"/>
        <v/>
      </c>
      <c r="CD222" s="18" t="str">
        <f t="shared" si="142"/>
        <v/>
      </c>
      <c r="CE222" s="18" t="str">
        <f t="shared" si="143"/>
        <v/>
      </c>
      <c r="CF222" s="18" t="str">
        <f t="shared" si="150"/>
        <v/>
      </c>
      <c r="CG222" s="18" t="str">
        <f t="shared" si="136"/>
        <v/>
      </c>
      <c r="CH222" s="18" t="str">
        <f t="shared" si="160"/>
        <v/>
      </c>
      <c r="CI222" s="18" t="str">
        <f t="shared" si="137"/>
        <v/>
      </c>
      <c r="CJ222" s="18" t="str">
        <f t="shared" si="152"/>
        <v/>
      </c>
      <c r="CK222" s="18" t="str">
        <f t="shared" si="153"/>
        <v/>
      </c>
      <c r="CL222" s="56"/>
      <c r="CO222" s="370">
        <f t="shared" si="127"/>
        <v>0</v>
      </c>
      <c r="CP222" s="370">
        <f>IF(AND(E222&gt;0,AO222=""),1,IF(AO222&gt;E222,1,0))</f>
        <v>0</v>
      </c>
      <c r="CQ222" s="370">
        <f t="shared" si="154"/>
        <v>0</v>
      </c>
      <c r="CR222" s="370">
        <f t="shared" si="154"/>
        <v>0</v>
      </c>
      <c r="CS222" s="370">
        <f t="shared" si="130"/>
        <v>0</v>
      </c>
      <c r="CT222" s="370">
        <f t="shared" si="131"/>
        <v>0</v>
      </c>
      <c r="CU222" s="370">
        <f t="shared" si="155"/>
        <v>0</v>
      </c>
      <c r="CV222" s="370">
        <f t="shared" si="155"/>
        <v>0</v>
      </c>
      <c r="CW222" s="370">
        <f t="shared" si="156"/>
        <v>0</v>
      </c>
      <c r="CX222" s="370">
        <f t="shared" si="157"/>
        <v>0</v>
      </c>
      <c r="CY222" s="370">
        <f t="shared" si="135"/>
        <v>0</v>
      </c>
    </row>
    <row r="223" spans="1:103" x14ac:dyDescent="0.25">
      <c r="A223" s="3791"/>
      <c r="B223" s="429" t="s">
        <v>248</v>
      </c>
      <c r="C223" s="397">
        <f t="shared" si="140"/>
        <v>0</v>
      </c>
      <c r="D223" s="398">
        <f t="shared" si="162"/>
        <v>0</v>
      </c>
      <c r="E223" s="396">
        <f t="shared" si="162"/>
        <v>0</v>
      </c>
      <c r="F223" s="22">
        <v>0</v>
      </c>
      <c r="G223" s="28">
        <v>0</v>
      </c>
      <c r="H223" s="22">
        <v>0</v>
      </c>
      <c r="I223" s="28">
        <v>0</v>
      </c>
      <c r="J223" s="22">
        <v>0</v>
      </c>
      <c r="K223" s="28">
        <v>0</v>
      </c>
      <c r="L223" s="22">
        <v>0</v>
      </c>
      <c r="M223" s="28">
        <v>0</v>
      </c>
      <c r="N223" s="22">
        <v>0</v>
      </c>
      <c r="O223" s="28">
        <v>0</v>
      </c>
      <c r="P223" s="22">
        <v>0</v>
      </c>
      <c r="Q223" s="28">
        <v>0</v>
      </c>
      <c r="R223" s="22">
        <v>0</v>
      </c>
      <c r="S223" s="28">
        <v>0</v>
      </c>
      <c r="T223" s="22">
        <v>0</v>
      </c>
      <c r="U223" s="28">
        <v>0</v>
      </c>
      <c r="V223" s="22">
        <v>0</v>
      </c>
      <c r="W223" s="28">
        <v>0</v>
      </c>
      <c r="X223" s="22">
        <v>0</v>
      </c>
      <c r="Y223" s="28">
        <v>0</v>
      </c>
      <c r="Z223" s="22">
        <v>0</v>
      </c>
      <c r="AA223" s="28">
        <v>0</v>
      </c>
      <c r="AB223" s="22">
        <v>0</v>
      </c>
      <c r="AC223" s="28">
        <v>0</v>
      </c>
      <c r="AD223" s="22">
        <v>0</v>
      </c>
      <c r="AE223" s="28">
        <v>0</v>
      </c>
      <c r="AF223" s="22">
        <v>0</v>
      </c>
      <c r="AG223" s="28">
        <v>0</v>
      </c>
      <c r="AH223" s="22">
        <v>0</v>
      </c>
      <c r="AI223" s="28">
        <v>0</v>
      </c>
      <c r="AJ223" s="22">
        <v>0</v>
      </c>
      <c r="AK223" s="28">
        <v>0</v>
      </c>
      <c r="AL223" s="22">
        <v>0</v>
      </c>
      <c r="AM223" s="26">
        <v>0</v>
      </c>
      <c r="AN223" s="27">
        <v>0</v>
      </c>
      <c r="AO223" s="28">
        <v>0</v>
      </c>
      <c r="AP223" s="23">
        <v>0</v>
      </c>
      <c r="AQ223" s="28">
        <v>0</v>
      </c>
      <c r="AR223" s="22">
        <v>0</v>
      </c>
      <c r="AS223" s="28">
        <v>0</v>
      </c>
      <c r="AT223" s="216">
        <v>0</v>
      </c>
      <c r="AU223" s="239">
        <v>0</v>
      </c>
      <c r="AV223" s="430">
        <v>0</v>
      </c>
      <c r="AW223" s="239">
        <v>0</v>
      </c>
      <c r="AX223" s="28">
        <v>0</v>
      </c>
      <c r="AY223" s="56" t="str">
        <f t="shared" si="118"/>
        <v/>
      </c>
      <c r="CA223" s="18" t="str">
        <f t="shared" si="141"/>
        <v/>
      </c>
      <c r="CB223" s="18" t="str">
        <f>IF(AND(E223&gt;0,AO223=""), "* No olvide digitar la variable Madre de hijo menor de 5 años. Digite Cero si no tiene.",IF(AO223&gt;E223,"  * La variable Madre de hijo menor de 5 años No puede ser mayor al Total Mujeres.",""))</f>
        <v/>
      </c>
      <c r="CC223" s="18" t="str">
        <f t="shared" si="159"/>
        <v/>
      </c>
      <c r="CD223" s="18" t="str">
        <f t="shared" si="142"/>
        <v/>
      </c>
      <c r="CE223" s="18" t="str">
        <f t="shared" si="143"/>
        <v/>
      </c>
      <c r="CF223" s="18" t="str">
        <f t="shared" si="150"/>
        <v/>
      </c>
      <c r="CG223" s="18" t="str">
        <f t="shared" si="136"/>
        <v/>
      </c>
      <c r="CH223" s="18" t="str">
        <f t="shared" si="160"/>
        <v/>
      </c>
      <c r="CI223" s="18" t="str">
        <f t="shared" si="137"/>
        <v/>
      </c>
      <c r="CJ223" s="18" t="str">
        <f t="shared" si="152"/>
        <v/>
      </c>
      <c r="CK223" s="18" t="str">
        <f t="shared" si="153"/>
        <v/>
      </c>
      <c r="CL223" s="56"/>
      <c r="CO223" s="370">
        <f t="shared" si="127"/>
        <v>0</v>
      </c>
      <c r="CP223" s="370">
        <f>IF(AND(E223&gt;0,AO223=""),1,IF(AO223&gt;E223,1,0))</f>
        <v>0</v>
      </c>
      <c r="CQ223" s="370">
        <f t="shared" si="154"/>
        <v>0</v>
      </c>
      <c r="CR223" s="370">
        <f t="shared" si="154"/>
        <v>0</v>
      </c>
      <c r="CS223" s="370">
        <f t="shared" si="130"/>
        <v>0</v>
      </c>
      <c r="CT223" s="370">
        <f t="shared" si="131"/>
        <v>0</v>
      </c>
      <c r="CU223" s="370">
        <f t="shared" si="155"/>
        <v>0</v>
      </c>
      <c r="CV223" s="370">
        <f t="shared" si="155"/>
        <v>0</v>
      </c>
      <c r="CW223" s="370">
        <f t="shared" si="156"/>
        <v>0</v>
      </c>
      <c r="CX223" s="370">
        <f t="shared" si="157"/>
        <v>0</v>
      </c>
      <c r="CY223" s="370">
        <f t="shared" si="135"/>
        <v>0</v>
      </c>
    </row>
    <row r="224" spans="1:103" x14ac:dyDescent="0.25">
      <c r="A224" s="3791"/>
      <c r="B224" s="401" t="s">
        <v>249</v>
      </c>
      <c r="C224" s="397">
        <f t="shared" si="140"/>
        <v>0</v>
      </c>
      <c r="D224" s="398">
        <f t="shared" si="162"/>
        <v>0</v>
      </c>
      <c r="E224" s="396">
        <f t="shared" si="162"/>
        <v>0</v>
      </c>
      <c r="F224" s="22">
        <v>0</v>
      </c>
      <c r="G224" s="28">
        <v>0</v>
      </c>
      <c r="H224" s="22">
        <v>0</v>
      </c>
      <c r="I224" s="28">
        <v>0</v>
      </c>
      <c r="J224" s="22">
        <v>0</v>
      </c>
      <c r="K224" s="28">
        <v>0</v>
      </c>
      <c r="L224" s="22">
        <v>0</v>
      </c>
      <c r="M224" s="28">
        <v>0</v>
      </c>
      <c r="N224" s="22">
        <v>0</v>
      </c>
      <c r="O224" s="28">
        <v>0</v>
      </c>
      <c r="P224" s="22">
        <v>0</v>
      </c>
      <c r="Q224" s="28">
        <v>0</v>
      </c>
      <c r="R224" s="22">
        <v>0</v>
      </c>
      <c r="S224" s="28">
        <v>0</v>
      </c>
      <c r="T224" s="22">
        <v>0</v>
      </c>
      <c r="U224" s="28">
        <v>0</v>
      </c>
      <c r="V224" s="22">
        <v>0</v>
      </c>
      <c r="W224" s="28">
        <v>0</v>
      </c>
      <c r="X224" s="22">
        <v>0</v>
      </c>
      <c r="Y224" s="28">
        <v>0</v>
      </c>
      <c r="Z224" s="22">
        <v>0</v>
      </c>
      <c r="AA224" s="28">
        <v>0</v>
      </c>
      <c r="AB224" s="22">
        <v>0</v>
      </c>
      <c r="AC224" s="28">
        <v>0</v>
      </c>
      <c r="AD224" s="22">
        <v>0</v>
      </c>
      <c r="AE224" s="28">
        <v>0</v>
      </c>
      <c r="AF224" s="22">
        <v>0</v>
      </c>
      <c r="AG224" s="28">
        <v>0</v>
      </c>
      <c r="AH224" s="22">
        <v>0</v>
      </c>
      <c r="AI224" s="28">
        <v>0</v>
      </c>
      <c r="AJ224" s="22">
        <v>0</v>
      </c>
      <c r="AK224" s="28">
        <v>0</v>
      </c>
      <c r="AL224" s="22">
        <v>0</v>
      </c>
      <c r="AM224" s="26">
        <v>0</v>
      </c>
      <c r="AN224" s="27">
        <v>0</v>
      </c>
      <c r="AO224" s="28">
        <v>0</v>
      </c>
      <c r="AP224" s="23">
        <v>0</v>
      </c>
      <c r="AQ224" s="28">
        <v>0</v>
      </c>
      <c r="AR224" s="22">
        <v>0</v>
      </c>
      <c r="AS224" s="28">
        <v>0</v>
      </c>
      <c r="AT224" s="216">
        <v>0</v>
      </c>
      <c r="AU224" s="239">
        <v>0</v>
      </c>
      <c r="AV224" s="430">
        <v>0</v>
      </c>
      <c r="AW224" s="239">
        <v>0</v>
      </c>
      <c r="AX224" s="28">
        <v>0</v>
      </c>
      <c r="AY224" s="56" t="str">
        <f t="shared" si="118"/>
        <v/>
      </c>
      <c r="CA224" s="18" t="str">
        <f t="shared" si="141"/>
        <v/>
      </c>
      <c r="CB224" s="18" t="str">
        <f>IF(AND(E224&gt;0,AO224=""), "* No olvide digitar la variable Madre de hijo menor de 5 años. Digite Cero si no tiene.",IF(AO224&gt;E224,"  * La variable Madre de hijo menor de 5 años No puede ser mayor al Total Mujeres.",""))</f>
        <v/>
      </c>
      <c r="CC224" s="18" t="str">
        <f t="shared" si="159"/>
        <v/>
      </c>
      <c r="CD224" s="18" t="str">
        <f t="shared" si="142"/>
        <v/>
      </c>
      <c r="CE224" s="18" t="str">
        <f t="shared" si="143"/>
        <v/>
      </c>
      <c r="CF224" s="18" t="str">
        <f t="shared" si="150"/>
        <v/>
      </c>
      <c r="CG224" s="18" t="str">
        <f t="shared" si="136"/>
        <v/>
      </c>
      <c r="CH224" s="18" t="str">
        <f t="shared" si="160"/>
        <v/>
      </c>
      <c r="CI224" s="18" t="str">
        <f t="shared" si="137"/>
        <v/>
      </c>
      <c r="CJ224" s="18" t="str">
        <f t="shared" si="152"/>
        <v/>
      </c>
      <c r="CK224" s="18" t="str">
        <f t="shared" si="153"/>
        <v/>
      </c>
      <c r="CL224" s="56"/>
      <c r="CO224" s="370">
        <f t="shared" si="127"/>
        <v>0</v>
      </c>
      <c r="CP224" s="370">
        <f>IF(AND(E224&gt;0,AO224=""),1,IF(AO224&gt;E224,1,0))</f>
        <v>0</v>
      </c>
      <c r="CQ224" s="370">
        <f t="shared" si="154"/>
        <v>0</v>
      </c>
      <c r="CR224" s="370">
        <f t="shared" si="154"/>
        <v>0</v>
      </c>
      <c r="CS224" s="370">
        <f t="shared" si="130"/>
        <v>0</v>
      </c>
      <c r="CT224" s="370">
        <f t="shared" si="131"/>
        <v>0</v>
      </c>
      <c r="CU224" s="370">
        <f t="shared" si="155"/>
        <v>0</v>
      </c>
      <c r="CV224" s="370">
        <f t="shared" si="155"/>
        <v>0</v>
      </c>
      <c r="CW224" s="370">
        <f t="shared" si="156"/>
        <v>0</v>
      </c>
      <c r="CX224" s="370">
        <f t="shared" si="157"/>
        <v>0</v>
      </c>
      <c r="CY224" s="370">
        <f t="shared" si="135"/>
        <v>0</v>
      </c>
    </row>
    <row r="225" spans="1:103" x14ac:dyDescent="0.25">
      <c r="A225" s="3791"/>
      <c r="B225" s="401" t="s">
        <v>250</v>
      </c>
      <c r="C225" s="397">
        <f t="shared" si="140"/>
        <v>2</v>
      </c>
      <c r="D225" s="398">
        <f t="shared" si="162"/>
        <v>0</v>
      </c>
      <c r="E225" s="396">
        <f t="shared" si="162"/>
        <v>2</v>
      </c>
      <c r="F225" s="22">
        <v>0</v>
      </c>
      <c r="G225" s="28">
        <v>0</v>
      </c>
      <c r="H225" s="22">
        <v>0</v>
      </c>
      <c r="I225" s="28">
        <v>0</v>
      </c>
      <c r="J225" s="22">
        <v>0</v>
      </c>
      <c r="K225" s="28">
        <v>0</v>
      </c>
      <c r="L225" s="22">
        <v>0</v>
      </c>
      <c r="M225" s="28">
        <v>0</v>
      </c>
      <c r="N225" s="22">
        <v>0</v>
      </c>
      <c r="O225" s="28">
        <v>0</v>
      </c>
      <c r="P225" s="22">
        <v>0</v>
      </c>
      <c r="Q225" s="28">
        <v>0</v>
      </c>
      <c r="R225" s="22">
        <v>0</v>
      </c>
      <c r="S225" s="28">
        <v>0</v>
      </c>
      <c r="T225" s="22">
        <v>0</v>
      </c>
      <c r="U225" s="28">
        <v>1</v>
      </c>
      <c r="V225" s="22">
        <v>0</v>
      </c>
      <c r="W225" s="28">
        <v>0</v>
      </c>
      <c r="X225" s="22">
        <v>0</v>
      </c>
      <c r="Y225" s="28">
        <v>1</v>
      </c>
      <c r="Z225" s="22">
        <v>0</v>
      </c>
      <c r="AA225" s="28">
        <v>0</v>
      </c>
      <c r="AB225" s="22">
        <v>0</v>
      </c>
      <c r="AC225" s="28">
        <v>0</v>
      </c>
      <c r="AD225" s="22">
        <v>0</v>
      </c>
      <c r="AE225" s="28">
        <v>0</v>
      </c>
      <c r="AF225" s="22">
        <v>0</v>
      </c>
      <c r="AG225" s="28">
        <v>0</v>
      </c>
      <c r="AH225" s="22">
        <v>0</v>
      </c>
      <c r="AI225" s="28">
        <v>0</v>
      </c>
      <c r="AJ225" s="22">
        <v>0</v>
      </c>
      <c r="AK225" s="28">
        <v>0</v>
      </c>
      <c r="AL225" s="22">
        <v>0</v>
      </c>
      <c r="AM225" s="26">
        <v>0</v>
      </c>
      <c r="AN225" s="27">
        <v>0</v>
      </c>
      <c r="AO225" s="28">
        <v>0</v>
      </c>
      <c r="AP225" s="23">
        <v>0</v>
      </c>
      <c r="AQ225" s="28">
        <v>0</v>
      </c>
      <c r="AR225" s="22">
        <v>0</v>
      </c>
      <c r="AS225" s="28">
        <v>0</v>
      </c>
      <c r="AT225" s="216">
        <v>0</v>
      </c>
      <c r="AU225" s="239">
        <v>0</v>
      </c>
      <c r="AV225" s="430">
        <v>0</v>
      </c>
      <c r="AW225" s="239">
        <v>0</v>
      </c>
      <c r="AX225" s="28">
        <v>0</v>
      </c>
      <c r="AY225" s="56" t="str">
        <f t="shared" si="118"/>
        <v/>
      </c>
      <c r="CA225" s="18" t="str">
        <f t="shared" si="141"/>
        <v/>
      </c>
      <c r="CB225" s="18" t="str">
        <f>IF(AND(E225&gt;0,AO225=""), "* No olvide digitar la variable Madre de hijo menor de 5 años. Digite Cero si no tiene.",IF(AO225&gt;E225,"  * La variable Madre de hijo menor de 5 años No puede ser mayor al Total Mujeres.",""))</f>
        <v/>
      </c>
      <c r="CC225" s="18" t="str">
        <f t="shared" si="159"/>
        <v/>
      </c>
      <c r="CD225" s="18" t="str">
        <f t="shared" si="142"/>
        <v/>
      </c>
      <c r="CE225" s="18" t="str">
        <f t="shared" si="143"/>
        <v/>
      </c>
      <c r="CF225" s="18" t="str">
        <f t="shared" si="150"/>
        <v/>
      </c>
      <c r="CG225" s="18" t="str">
        <f t="shared" si="136"/>
        <v/>
      </c>
      <c r="CH225" s="18" t="str">
        <f t="shared" si="160"/>
        <v/>
      </c>
      <c r="CI225" s="18" t="str">
        <f t="shared" si="137"/>
        <v/>
      </c>
      <c r="CJ225" s="18" t="str">
        <f t="shared" si="152"/>
        <v/>
      </c>
      <c r="CK225" s="18" t="str">
        <f t="shared" si="153"/>
        <v/>
      </c>
      <c r="CL225" s="56"/>
      <c r="CO225" s="370">
        <f t="shared" si="127"/>
        <v>0</v>
      </c>
      <c r="CP225" s="370">
        <f>IF(AND(E225&gt;0,AO225=""),1,IF(AO225&gt;E225,1,0))</f>
        <v>0</v>
      </c>
      <c r="CQ225" s="370">
        <f t="shared" si="154"/>
        <v>0</v>
      </c>
      <c r="CR225" s="370">
        <f t="shared" si="154"/>
        <v>0</v>
      </c>
      <c r="CS225" s="370">
        <f t="shared" si="130"/>
        <v>0</v>
      </c>
      <c r="CT225" s="370">
        <f t="shared" si="131"/>
        <v>0</v>
      </c>
      <c r="CU225" s="370">
        <f t="shared" si="155"/>
        <v>0</v>
      </c>
      <c r="CV225" s="370">
        <f t="shared" si="155"/>
        <v>0</v>
      </c>
      <c r="CW225" s="370">
        <f t="shared" si="156"/>
        <v>0</v>
      </c>
      <c r="CX225" s="370">
        <f t="shared" si="157"/>
        <v>0</v>
      </c>
      <c r="CY225" s="370">
        <f t="shared" si="135"/>
        <v>0</v>
      </c>
    </row>
    <row r="226" spans="1:103" x14ac:dyDescent="0.25">
      <c r="A226" s="3782"/>
      <c r="B226" s="1568" t="s">
        <v>251</v>
      </c>
      <c r="C226" s="1559">
        <f t="shared" si="140"/>
        <v>0</v>
      </c>
      <c r="D226" s="388">
        <f t="shared" si="162"/>
        <v>0</v>
      </c>
      <c r="E226" s="369">
        <f t="shared" si="162"/>
        <v>0</v>
      </c>
      <c r="F226" s="22"/>
      <c r="G226" s="28"/>
      <c r="H226" s="22"/>
      <c r="I226" s="28"/>
      <c r="J226" s="22"/>
      <c r="K226" s="28"/>
      <c r="L226" s="22"/>
      <c r="M226" s="28"/>
      <c r="N226" s="22"/>
      <c r="O226" s="28"/>
      <c r="P226" s="22"/>
      <c r="Q226" s="28"/>
      <c r="R226" s="22"/>
      <c r="S226" s="28"/>
      <c r="T226" s="22"/>
      <c r="U226" s="28"/>
      <c r="V226" s="22"/>
      <c r="W226" s="28"/>
      <c r="X226" s="22"/>
      <c r="Y226" s="28"/>
      <c r="Z226" s="22"/>
      <c r="AA226" s="28"/>
      <c r="AB226" s="22"/>
      <c r="AC226" s="28"/>
      <c r="AD226" s="22"/>
      <c r="AE226" s="28"/>
      <c r="AF226" s="22"/>
      <c r="AG226" s="28"/>
      <c r="AH226" s="22"/>
      <c r="AI226" s="28"/>
      <c r="AJ226" s="22"/>
      <c r="AK226" s="28"/>
      <c r="AL226" s="30"/>
      <c r="AM226" s="34"/>
      <c r="AN226" s="35"/>
      <c r="AO226" s="37"/>
      <c r="AP226" s="31"/>
      <c r="AQ226" s="37"/>
      <c r="AR226" s="30"/>
      <c r="AS226" s="37"/>
      <c r="AT226" s="223"/>
      <c r="AU226" s="243"/>
      <c r="AV226" s="432"/>
      <c r="AW226" s="243"/>
      <c r="AX226" s="37"/>
      <c r="AY226" s="56" t="str">
        <f t="shared" si="118"/>
        <v/>
      </c>
      <c r="CA226" s="18" t="str">
        <f t="shared" si="141"/>
        <v/>
      </c>
      <c r="CB226" s="18" t="str">
        <f>IF(AND(E226&gt;0,AO226=""), "* No olvide digitar la variable Madre de hijo menor de 5 años. Digite Cero si no tiene.",IF(AO226&gt;E226,"  * La variable Madre de hijo menor de 5 años No puede ser mayor al Total Mujeres.",""))</f>
        <v/>
      </c>
      <c r="CC226" s="18" t="str">
        <f t="shared" si="159"/>
        <v/>
      </c>
      <c r="CD226" s="18" t="str">
        <f t="shared" si="142"/>
        <v/>
      </c>
      <c r="CE226" s="18" t="str">
        <f t="shared" si="143"/>
        <v/>
      </c>
      <c r="CF226" s="18" t="str">
        <f t="shared" si="150"/>
        <v/>
      </c>
      <c r="CG226" s="18" t="str">
        <f t="shared" si="136"/>
        <v/>
      </c>
      <c r="CH226" s="18" t="str">
        <f t="shared" si="160"/>
        <v/>
      </c>
      <c r="CI226" s="18" t="str">
        <f t="shared" si="137"/>
        <v/>
      </c>
      <c r="CJ226" s="18" t="str">
        <f t="shared" si="152"/>
        <v/>
      </c>
      <c r="CK226" s="18" t="str">
        <f t="shared" si="153"/>
        <v/>
      </c>
      <c r="CL226" s="56"/>
      <c r="CO226" s="370">
        <f t="shared" si="127"/>
        <v>0</v>
      </c>
      <c r="CP226" s="370">
        <f>IF(AND(E226&gt;0,AO226=""),1,IF(AO226&gt;E226,1,0))</f>
        <v>0</v>
      </c>
      <c r="CQ226" s="370">
        <f t="shared" si="154"/>
        <v>0</v>
      </c>
      <c r="CR226" s="370">
        <f t="shared" si="154"/>
        <v>0</v>
      </c>
      <c r="CS226" s="370">
        <f t="shared" si="130"/>
        <v>0</v>
      </c>
      <c r="CT226" s="370">
        <f t="shared" si="131"/>
        <v>0</v>
      </c>
      <c r="CU226" s="370">
        <f t="shared" si="155"/>
        <v>0</v>
      </c>
      <c r="CV226" s="370">
        <f t="shared" si="155"/>
        <v>0</v>
      </c>
      <c r="CW226" s="370">
        <f t="shared" si="156"/>
        <v>0</v>
      </c>
      <c r="CX226" s="370">
        <f t="shared" si="157"/>
        <v>0</v>
      </c>
      <c r="CY226" s="370">
        <f t="shared" si="135"/>
        <v>0</v>
      </c>
    </row>
    <row r="227" spans="1:103" ht="15" customHeight="1" x14ac:dyDescent="0.25">
      <c r="A227" s="3823" t="s">
        <v>252</v>
      </c>
      <c r="B227" s="1569" t="s">
        <v>253</v>
      </c>
      <c r="C227" s="1394">
        <f t="shared" si="140"/>
        <v>0</v>
      </c>
      <c r="D227" s="703">
        <f t="shared" si="162"/>
        <v>0</v>
      </c>
      <c r="E227" s="1570">
        <f t="shared" si="162"/>
        <v>0</v>
      </c>
      <c r="F227" s="1396"/>
      <c r="G227" s="1571"/>
      <c r="H227" s="1396"/>
      <c r="I227" s="1571"/>
      <c r="J227" s="1396"/>
      <c r="K227" s="1571"/>
      <c r="L227" s="1396"/>
      <c r="M227" s="1571"/>
      <c r="N227" s="1396"/>
      <c r="O227" s="1571"/>
      <c r="P227" s="1396"/>
      <c r="Q227" s="1571"/>
      <c r="R227" s="1359"/>
      <c r="S227" s="1572"/>
      <c r="T227" s="1359"/>
      <c r="U227" s="1572"/>
      <c r="V227" s="1359"/>
      <c r="W227" s="1572"/>
      <c r="X227" s="1359"/>
      <c r="Y227" s="1572"/>
      <c r="Z227" s="1359"/>
      <c r="AA227" s="1572"/>
      <c r="AB227" s="1359"/>
      <c r="AC227" s="1572"/>
      <c r="AD227" s="1359"/>
      <c r="AE227" s="1572"/>
      <c r="AF227" s="1359"/>
      <c r="AG227" s="1572"/>
      <c r="AH227" s="1359"/>
      <c r="AI227" s="1572"/>
      <c r="AJ227" s="1359"/>
      <c r="AK227" s="1572"/>
      <c r="AL227" s="1359"/>
      <c r="AM227" s="701"/>
      <c r="AN227" s="1573"/>
      <c r="AO227" s="420"/>
      <c r="AP227" s="1409"/>
      <c r="AQ227" s="414"/>
      <c r="AR227" s="1574"/>
      <c r="AS227" s="437"/>
      <c r="AT227" s="415"/>
      <c r="AU227" s="1563"/>
      <c r="AV227" s="415"/>
      <c r="AW227" s="1563"/>
      <c r="AX227" s="437"/>
      <c r="AY227" s="56" t="str">
        <f>CC227&amp;CD227&amp;CE227&amp;CF227&amp;CG227&amp;CH227&amp;CI227&amp;CJ227</f>
        <v/>
      </c>
      <c r="CA227" s="421"/>
      <c r="CB227" s="421"/>
      <c r="CC227" s="18" t="str">
        <f t="shared" si="159"/>
        <v/>
      </c>
      <c r="CD227" s="18" t="str">
        <f t="shared" si="142"/>
        <v/>
      </c>
      <c r="CE227" s="438"/>
      <c r="CF227" s="438"/>
      <c r="CG227" s="18" t="str">
        <f t="shared" si="136"/>
        <v/>
      </c>
      <c r="CH227" s="18" t="str">
        <f>IF(AND(E227&gt;0,OR(AU227="")), "* No olvide digitar la variable Migrantes - Mujeres. Digite Cero si no tiene.",IF((AU227)&gt;E227,"  * La variable Migrantes - Mujeres No puede ser mayor al Total.",""))</f>
        <v/>
      </c>
      <c r="CI227" s="18" t="str">
        <f t="shared" si="137"/>
        <v/>
      </c>
      <c r="CJ227" s="18" t="str">
        <f t="shared" si="152"/>
        <v/>
      </c>
      <c r="CK227" s="421"/>
      <c r="CL227" s="56"/>
      <c r="CO227" s="405"/>
      <c r="CP227" s="405"/>
      <c r="CQ227" s="370">
        <f t="shared" si="154"/>
        <v>0</v>
      </c>
      <c r="CR227" s="370">
        <f>IF(AND(E227&gt;0,OR(AQ227="")),1,IF((AQ227)&gt;E227,1,0))</f>
        <v>0</v>
      </c>
      <c r="CS227" s="405"/>
      <c r="CT227" s="405"/>
      <c r="CU227" s="370">
        <f>IF(AND(D227&gt;0,OR(AT227="")),1,IF((AT227)&gt;D227,1,0))</f>
        <v>0</v>
      </c>
      <c r="CV227" s="370">
        <f t="shared" si="155"/>
        <v>0</v>
      </c>
      <c r="CW227" s="370">
        <f t="shared" si="156"/>
        <v>0</v>
      </c>
      <c r="CX227" s="370">
        <f t="shared" si="157"/>
        <v>0</v>
      </c>
      <c r="CY227" s="405"/>
    </row>
    <row r="228" spans="1:103" x14ac:dyDescent="0.25">
      <c r="A228" s="3791"/>
      <c r="B228" s="401" t="s">
        <v>254</v>
      </c>
      <c r="C228" s="397">
        <f t="shared" si="140"/>
        <v>0</v>
      </c>
      <c r="D228" s="398">
        <f>SUM(F228+H228+J228+L228+N228+P228+R228+T228+V228+X228+Z228+AB228+AD228+AF228+AH228+AJ228+AL228)</f>
        <v>0</v>
      </c>
      <c r="E228" s="396">
        <f t="shared" si="162"/>
        <v>0</v>
      </c>
      <c r="F228" s="439"/>
      <c r="G228" s="440"/>
      <c r="H228" s="439"/>
      <c r="I228" s="440"/>
      <c r="J228" s="439"/>
      <c r="K228" s="440"/>
      <c r="L228" s="439"/>
      <c r="M228" s="440"/>
      <c r="N228" s="439"/>
      <c r="O228" s="440"/>
      <c r="P228" s="439"/>
      <c r="Q228" s="440"/>
      <c r="R228" s="22"/>
      <c r="S228" s="28"/>
      <c r="T228" s="22"/>
      <c r="U228" s="28"/>
      <c r="V228" s="22"/>
      <c r="W228" s="28"/>
      <c r="X228" s="22"/>
      <c r="Y228" s="28"/>
      <c r="Z228" s="22"/>
      <c r="AA228" s="28"/>
      <c r="AB228" s="22"/>
      <c r="AC228" s="28"/>
      <c r="AD228" s="22"/>
      <c r="AE228" s="28"/>
      <c r="AF228" s="22"/>
      <c r="AG228" s="28"/>
      <c r="AH228" s="22"/>
      <c r="AI228" s="28"/>
      <c r="AJ228" s="22"/>
      <c r="AK228" s="28"/>
      <c r="AL228" s="22"/>
      <c r="AM228" s="26"/>
      <c r="AN228" s="441"/>
      <c r="AO228" s="424"/>
      <c r="AP228" s="22"/>
      <c r="AQ228" s="52"/>
      <c r="AR228" s="442"/>
      <c r="AS228" s="443"/>
      <c r="AT228" s="323"/>
      <c r="AU228" s="399"/>
      <c r="AV228" s="323"/>
      <c r="AW228" s="399"/>
      <c r="AX228" s="443"/>
      <c r="AY228" s="56" t="str">
        <f t="shared" ref="AY228:AY229" si="163">CC228&amp;CD228&amp;CE228&amp;CF228&amp;CG228&amp;CH228&amp;CI228&amp;CJ228</f>
        <v/>
      </c>
      <c r="CA228" s="421"/>
      <c r="CB228" s="421"/>
      <c r="CC228" s="18" t="str">
        <f t="shared" si="159"/>
        <v/>
      </c>
      <c r="CD228" s="18" t="str">
        <f t="shared" si="142"/>
        <v/>
      </c>
      <c r="CE228" s="438"/>
      <c r="CF228" s="438"/>
      <c r="CG228" s="18" t="str">
        <f t="shared" si="136"/>
        <v/>
      </c>
      <c r="CH228" s="18" t="str">
        <f t="shared" si="160"/>
        <v/>
      </c>
      <c r="CI228" s="18" t="str">
        <f t="shared" si="137"/>
        <v/>
      </c>
      <c r="CJ228" s="18" t="str">
        <f t="shared" si="152"/>
        <v/>
      </c>
      <c r="CK228" s="421"/>
      <c r="CL228" s="56"/>
      <c r="CO228" s="405"/>
      <c r="CP228" s="405"/>
      <c r="CQ228" s="370">
        <f t="shared" si="154"/>
        <v>0</v>
      </c>
      <c r="CR228" s="370">
        <f t="shared" si="154"/>
        <v>0</v>
      </c>
      <c r="CS228" s="405"/>
      <c r="CT228" s="405"/>
      <c r="CU228" s="370">
        <f t="shared" si="155"/>
        <v>0</v>
      </c>
      <c r="CV228" s="370">
        <f t="shared" si="155"/>
        <v>0</v>
      </c>
      <c r="CW228" s="370">
        <f t="shared" si="156"/>
        <v>0</v>
      </c>
      <c r="CX228" s="370">
        <f t="shared" si="157"/>
        <v>0</v>
      </c>
      <c r="CY228" s="405"/>
    </row>
    <row r="229" spans="1:103" x14ac:dyDescent="0.25">
      <c r="A229" s="3782"/>
      <c r="B229" s="444" t="s">
        <v>255</v>
      </c>
      <c r="C229" s="416">
        <f t="shared" si="140"/>
        <v>0</v>
      </c>
      <c r="D229" s="417">
        <f t="shared" si="162"/>
        <v>0</v>
      </c>
      <c r="E229" s="377">
        <f t="shared" si="162"/>
        <v>0</v>
      </c>
      <c r="F229" s="445"/>
      <c r="G229" s="446"/>
      <c r="H229" s="445"/>
      <c r="I229" s="446"/>
      <c r="J229" s="445"/>
      <c r="K229" s="446"/>
      <c r="L229" s="445"/>
      <c r="M229" s="446"/>
      <c r="N229" s="445"/>
      <c r="O229" s="446"/>
      <c r="P229" s="445"/>
      <c r="Q229" s="446"/>
      <c r="R229" s="30"/>
      <c r="S229" s="37"/>
      <c r="T229" s="30"/>
      <c r="U229" s="37"/>
      <c r="V229" s="30"/>
      <c r="W229" s="37"/>
      <c r="X229" s="30"/>
      <c r="Y229" s="37"/>
      <c r="Z229" s="30"/>
      <c r="AA229" s="37"/>
      <c r="AB229" s="30"/>
      <c r="AC229" s="37"/>
      <c r="AD229" s="30"/>
      <c r="AE229" s="37"/>
      <c r="AF229" s="30"/>
      <c r="AG229" s="37"/>
      <c r="AH229" s="30"/>
      <c r="AI229" s="37"/>
      <c r="AJ229" s="30"/>
      <c r="AK229" s="37"/>
      <c r="AL229" s="30"/>
      <c r="AM229" s="34"/>
      <c r="AN229" s="447"/>
      <c r="AO229" s="1538"/>
      <c r="AP229" s="30"/>
      <c r="AQ229" s="37"/>
      <c r="AR229" s="445"/>
      <c r="AS229" s="446"/>
      <c r="AT229" s="223"/>
      <c r="AU229" s="243"/>
      <c r="AV229" s="223"/>
      <c r="AW229" s="243"/>
      <c r="AX229" s="446"/>
      <c r="AY229" s="56" t="str">
        <f t="shared" si="163"/>
        <v/>
      </c>
      <c r="CA229" s="421"/>
      <c r="CB229" s="421"/>
      <c r="CC229" s="18" t="str">
        <f t="shared" si="159"/>
        <v/>
      </c>
      <c r="CD229" s="18" t="str">
        <f t="shared" si="142"/>
        <v/>
      </c>
      <c r="CE229" s="438"/>
      <c r="CF229" s="438"/>
      <c r="CG229" s="18" t="str">
        <f t="shared" si="136"/>
        <v/>
      </c>
      <c r="CH229" s="18" t="str">
        <f t="shared" si="160"/>
        <v/>
      </c>
      <c r="CI229" s="18" t="str">
        <f t="shared" si="137"/>
        <v/>
      </c>
      <c r="CJ229" s="18" t="str">
        <f t="shared" si="152"/>
        <v/>
      </c>
      <c r="CK229" s="421"/>
      <c r="CL229" s="56"/>
      <c r="CO229" s="405"/>
      <c r="CP229" s="405"/>
      <c r="CQ229" s="370">
        <f t="shared" si="154"/>
        <v>0</v>
      </c>
      <c r="CR229" s="370">
        <f>IF(AND(E229&gt;0,OR(AQ229="")),1,IF((AQ229)&gt;E229,1,0))</f>
        <v>0</v>
      </c>
      <c r="CS229" s="405"/>
      <c r="CT229" s="405"/>
      <c r="CU229" s="370">
        <f t="shared" si="155"/>
        <v>0</v>
      </c>
      <c r="CV229" s="370">
        <f t="shared" si="155"/>
        <v>0</v>
      </c>
      <c r="CW229" s="370">
        <f t="shared" si="156"/>
        <v>0</v>
      </c>
      <c r="CX229" s="370">
        <f t="shared" si="157"/>
        <v>0</v>
      </c>
      <c r="CY229" s="405"/>
    </row>
    <row r="230" spans="1:103" x14ac:dyDescent="0.25">
      <c r="A230" s="3719" t="s">
        <v>256</v>
      </c>
      <c r="B230" s="3835"/>
      <c r="C230" s="1394">
        <f>SUM(D230+E230)</f>
        <v>0</v>
      </c>
      <c r="D230" s="703">
        <f>SUM(F230+H230+J230+L230+N230+P230+R230+T230+V230+X230+Z230+AB230+AD230+AF230+AH230+AJ230+AL230)</f>
        <v>0</v>
      </c>
      <c r="E230" s="1570">
        <f>SUM(G230+I230+K230+M230+O230+Q230+S230+U230+W230+Y230+AA230+AC230+AE230+AG230+AI230+AK230+AM230)</f>
        <v>0</v>
      </c>
      <c r="F230" s="1359"/>
      <c r="G230" s="1572"/>
      <c r="H230" s="1359"/>
      <c r="I230" s="1572"/>
      <c r="J230" s="1359"/>
      <c r="K230" s="1572"/>
      <c r="L230" s="1359"/>
      <c r="M230" s="1572"/>
      <c r="N230" s="1359"/>
      <c r="O230" s="1572"/>
      <c r="P230" s="1359"/>
      <c r="Q230" s="1572"/>
      <c r="R230" s="1359"/>
      <c r="S230" s="1572"/>
      <c r="T230" s="1359"/>
      <c r="U230" s="1572"/>
      <c r="V230" s="1359"/>
      <c r="W230" s="1572"/>
      <c r="X230" s="1359"/>
      <c r="Y230" s="1572"/>
      <c r="Z230" s="1359"/>
      <c r="AA230" s="1572"/>
      <c r="AB230" s="1359"/>
      <c r="AC230" s="1572"/>
      <c r="AD230" s="1359"/>
      <c r="AE230" s="1572"/>
      <c r="AF230" s="1359"/>
      <c r="AG230" s="1572"/>
      <c r="AH230" s="1359"/>
      <c r="AI230" s="1572"/>
      <c r="AJ230" s="1359"/>
      <c r="AK230" s="1572"/>
      <c r="AL230" s="1359"/>
      <c r="AM230" s="701"/>
      <c r="AN230" s="27"/>
      <c r="AO230" s="28"/>
      <c r="AP230" s="1359"/>
      <c r="AQ230" s="1572"/>
      <c r="AR230" s="1359"/>
      <c r="AS230" s="1572"/>
      <c r="AT230" s="1575"/>
      <c r="AU230" s="704"/>
      <c r="AV230" s="1575"/>
      <c r="AW230" s="704"/>
      <c r="AX230" s="1572"/>
      <c r="AY230" s="56" t="str">
        <f t="shared" si="118"/>
        <v/>
      </c>
      <c r="CA230" s="18" t="str">
        <f t="shared" ref="CA230:CA241" si="164">IF(AND(E230&gt;0,AN230=""), "* No olvide digitar la variable Gestantes. Digite Cero si no tiene.",IF(AN230&gt;E230,"  * La  variable Gestantes No puede ser mayor al Total Mujeres.",""))</f>
        <v/>
      </c>
      <c r="CB230" s="18" t="str">
        <f t="shared" ref="CB230:CB241" si="165">IF(AND(E230&gt;0,AO230=""), "* No olvide digitar la variable Madre de hijo menor de 5 años. Digite Cero si no tiene.",IF(AO230&gt;E230,"  * La variable Madre de hijo menor de 5 años No puede ser mayor al Total Mujeres.",""))</f>
        <v/>
      </c>
      <c r="CC230" s="18" t="str">
        <f t="shared" si="159"/>
        <v/>
      </c>
      <c r="CD230" s="18" t="str">
        <f t="shared" si="142"/>
        <v/>
      </c>
      <c r="CE230" s="18" t="str">
        <f t="shared" si="143"/>
        <v/>
      </c>
      <c r="CF230" s="18" t="str">
        <f t="shared" si="150"/>
        <v/>
      </c>
      <c r="CG230" s="18" t="str">
        <f t="shared" si="136"/>
        <v/>
      </c>
      <c r="CH230" s="18" t="str">
        <f t="shared" si="160"/>
        <v/>
      </c>
      <c r="CI230" s="18" t="str">
        <f t="shared" si="137"/>
        <v/>
      </c>
      <c r="CJ230" s="18" t="str">
        <f t="shared" si="152"/>
        <v/>
      </c>
      <c r="CK230" s="18" t="str">
        <f t="shared" si="153"/>
        <v/>
      </c>
      <c r="CL230" s="56"/>
      <c r="CO230" s="370">
        <f t="shared" ref="CO230:CO241" si="166">IF(AND(E230&gt;0,AN230=""),1,IF(AN230&gt;E230,1,0))</f>
        <v>0</v>
      </c>
      <c r="CP230" s="370">
        <f t="shared" ref="CP230:CP241" si="167">IF(AND(E230&gt;0,AO230=""),1,IF(AO230&gt;E230,1,0))</f>
        <v>0</v>
      </c>
      <c r="CQ230" s="370">
        <f t="shared" si="154"/>
        <v>0</v>
      </c>
      <c r="CR230" s="370">
        <f t="shared" si="154"/>
        <v>0</v>
      </c>
      <c r="CS230" s="370">
        <f t="shared" si="130"/>
        <v>0</v>
      </c>
      <c r="CT230" s="370">
        <f t="shared" si="131"/>
        <v>0</v>
      </c>
      <c r="CU230" s="370">
        <f t="shared" si="155"/>
        <v>0</v>
      </c>
      <c r="CV230" s="370">
        <f t="shared" si="155"/>
        <v>0</v>
      </c>
      <c r="CW230" s="370">
        <f t="shared" si="156"/>
        <v>0</v>
      </c>
      <c r="CX230" s="370">
        <f t="shared" si="157"/>
        <v>0</v>
      </c>
      <c r="CY230" s="370">
        <f t="shared" si="135"/>
        <v>0</v>
      </c>
    </row>
    <row r="231" spans="1:103" x14ac:dyDescent="0.25">
      <c r="A231" s="3178" t="s">
        <v>257</v>
      </c>
      <c r="B231" s="3179"/>
      <c r="C231" s="378">
        <f>SUM(D231+E231)</f>
        <v>0</v>
      </c>
      <c r="D231" s="379">
        <f>SUM(F231+H231+J231+L231+N231+P231+R231+T231+V231+X231+Z231+AB231+AD231+AF231+AH231+AJ231+AL231)</f>
        <v>0</v>
      </c>
      <c r="E231" s="380">
        <f>SUM(G231+I231+K231+M231+O231+Q231+S231+U231+W231+Y231+AA231+AC231+AE231+AG231+AI231+AK231+AM231)</f>
        <v>0</v>
      </c>
      <c r="F231" s="45"/>
      <c r="G231" s="48"/>
      <c r="H231" s="45"/>
      <c r="I231" s="48"/>
      <c r="J231" s="45"/>
      <c r="K231" s="48"/>
      <c r="L231" s="45"/>
      <c r="M231" s="48"/>
      <c r="N231" s="45"/>
      <c r="O231" s="48"/>
      <c r="P231" s="45"/>
      <c r="Q231" s="48"/>
      <c r="R231" s="45"/>
      <c r="S231" s="48"/>
      <c r="T231" s="45"/>
      <c r="U231" s="48"/>
      <c r="V231" s="45"/>
      <c r="W231" s="48"/>
      <c r="X231" s="45"/>
      <c r="Y231" s="48"/>
      <c r="Z231" s="45"/>
      <c r="AA231" s="48"/>
      <c r="AB231" s="45"/>
      <c r="AC231" s="48"/>
      <c r="AD231" s="45"/>
      <c r="AE231" s="48"/>
      <c r="AF231" s="45"/>
      <c r="AG231" s="48"/>
      <c r="AH231" s="45"/>
      <c r="AI231" s="48"/>
      <c r="AJ231" s="45"/>
      <c r="AK231" s="48"/>
      <c r="AL231" s="45"/>
      <c r="AM231" s="333"/>
      <c r="AN231" s="27"/>
      <c r="AO231" s="28"/>
      <c r="AP231" s="22"/>
      <c r="AQ231" s="28"/>
      <c r="AR231" s="22"/>
      <c r="AS231" s="28"/>
      <c r="AT231" s="216"/>
      <c r="AU231" s="239"/>
      <c r="AV231" s="216"/>
      <c r="AW231" s="239"/>
      <c r="AX231" s="28"/>
      <c r="AY231" s="56" t="str">
        <f t="shared" si="118"/>
        <v/>
      </c>
      <c r="CA231" s="18" t="str">
        <f t="shared" si="164"/>
        <v/>
      </c>
      <c r="CB231" s="18" t="str">
        <f t="shared" si="165"/>
        <v/>
      </c>
      <c r="CC231" s="18" t="str">
        <f t="shared" si="159"/>
        <v/>
      </c>
      <c r="CD231" s="18" t="str">
        <f t="shared" si="142"/>
        <v/>
      </c>
      <c r="CE231" s="18" t="str">
        <f t="shared" si="143"/>
        <v/>
      </c>
      <c r="CF231" s="18" t="str">
        <f t="shared" si="150"/>
        <v/>
      </c>
      <c r="CG231" s="18" t="str">
        <f t="shared" si="136"/>
        <v/>
      </c>
      <c r="CH231" s="18" t="str">
        <f t="shared" si="160"/>
        <v/>
      </c>
      <c r="CI231" s="18" t="str">
        <f t="shared" si="137"/>
        <v/>
      </c>
      <c r="CJ231" s="18" t="str">
        <f t="shared" si="152"/>
        <v/>
      </c>
      <c r="CK231" s="18" t="str">
        <f t="shared" si="153"/>
        <v/>
      </c>
      <c r="CL231" s="56"/>
      <c r="CO231" s="370">
        <f t="shared" si="166"/>
        <v>0</v>
      </c>
      <c r="CP231" s="370">
        <f t="shared" si="167"/>
        <v>0</v>
      </c>
      <c r="CQ231" s="370">
        <f t="shared" si="154"/>
        <v>0</v>
      </c>
      <c r="CR231" s="370">
        <f t="shared" si="154"/>
        <v>0</v>
      </c>
      <c r="CS231" s="370">
        <f t="shared" si="130"/>
        <v>0</v>
      </c>
      <c r="CT231" s="370">
        <f t="shared" si="131"/>
        <v>0</v>
      </c>
      <c r="CU231" s="370">
        <f t="shared" si="155"/>
        <v>0</v>
      </c>
      <c r="CV231" s="370">
        <f t="shared" si="155"/>
        <v>0</v>
      </c>
      <c r="CW231" s="370">
        <f t="shared" si="156"/>
        <v>0</v>
      </c>
      <c r="CX231" s="370">
        <f t="shared" si="157"/>
        <v>0</v>
      </c>
      <c r="CY231" s="370">
        <f t="shared" si="135"/>
        <v>0</v>
      </c>
    </row>
    <row r="232" spans="1:103" x14ac:dyDescent="0.25">
      <c r="A232" s="3010" t="s">
        <v>258</v>
      </c>
      <c r="B232" s="3011"/>
      <c r="C232" s="397">
        <f t="shared" si="140"/>
        <v>0</v>
      </c>
      <c r="D232" s="398">
        <f t="shared" si="162"/>
        <v>0</v>
      </c>
      <c r="E232" s="396">
        <f t="shared" si="162"/>
        <v>0</v>
      </c>
      <c r="F232" s="22"/>
      <c r="G232" s="28"/>
      <c r="H232" s="22"/>
      <c r="I232" s="28"/>
      <c r="J232" s="22"/>
      <c r="K232" s="28"/>
      <c r="L232" s="22"/>
      <c r="M232" s="28"/>
      <c r="N232" s="22"/>
      <c r="O232" s="28"/>
      <c r="P232" s="22"/>
      <c r="Q232" s="28"/>
      <c r="R232" s="22"/>
      <c r="S232" s="28"/>
      <c r="T232" s="22"/>
      <c r="U232" s="28"/>
      <c r="V232" s="22"/>
      <c r="W232" s="28"/>
      <c r="X232" s="22"/>
      <c r="Y232" s="28"/>
      <c r="Z232" s="22"/>
      <c r="AA232" s="28"/>
      <c r="AB232" s="22"/>
      <c r="AC232" s="28"/>
      <c r="AD232" s="22"/>
      <c r="AE232" s="28"/>
      <c r="AF232" s="22"/>
      <c r="AG232" s="28"/>
      <c r="AH232" s="22"/>
      <c r="AI232" s="28"/>
      <c r="AJ232" s="22"/>
      <c r="AK232" s="28"/>
      <c r="AL232" s="22"/>
      <c r="AM232" s="216"/>
      <c r="AN232" s="27"/>
      <c r="AO232" s="28"/>
      <c r="AP232" s="22"/>
      <c r="AQ232" s="28"/>
      <c r="AR232" s="22"/>
      <c r="AS232" s="28"/>
      <c r="AT232" s="216"/>
      <c r="AU232" s="239"/>
      <c r="AV232" s="216"/>
      <c r="AW232" s="239"/>
      <c r="AX232" s="28"/>
      <c r="AY232" s="56" t="str">
        <f t="shared" si="118"/>
        <v/>
      </c>
      <c r="CA232" s="18" t="str">
        <f t="shared" si="164"/>
        <v/>
      </c>
      <c r="CB232" s="18" t="str">
        <f t="shared" si="165"/>
        <v/>
      </c>
      <c r="CC232" s="18" t="str">
        <f t="shared" si="159"/>
        <v/>
      </c>
      <c r="CD232" s="18" t="str">
        <f t="shared" si="142"/>
        <v/>
      </c>
      <c r="CE232" s="18" t="str">
        <f t="shared" si="143"/>
        <v/>
      </c>
      <c r="CF232" s="18" t="str">
        <f t="shared" si="150"/>
        <v/>
      </c>
      <c r="CG232" s="18" t="str">
        <f t="shared" si="136"/>
        <v/>
      </c>
      <c r="CH232" s="18" t="str">
        <f t="shared" si="160"/>
        <v/>
      </c>
      <c r="CI232" s="18" t="str">
        <f t="shared" si="137"/>
        <v/>
      </c>
      <c r="CJ232" s="18" t="str">
        <f t="shared" si="152"/>
        <v/>
      </c>
      <c r="CK232" s="18" t="str">
        <f t="shared" si="153"/>
        <v/>
      </c>
      <c r="CL232" s="56"/>
      <c r="CO232" s="370">
        <f t="shared" si="166"/>
        <v>0</v>
      </c>
      <c r="CP232" s="370">
        <f t="shared" si="167"/>
        <v>0</v>
      </c>
      <c r="CQ232" s="370">
        <f t="shared" si="154"/>
        <v>0</v>
      </c>
      <c r="CR232" s="370">
        <f t="shared" si="154"/>
        <v>0</v>
      </c>
      <c r="CS232" s="370">
        <f t="shared" si="130"/>
        <v>0</v>
      </c>
      <c r="CT232" s="370">
        <f t="shared" si="131"/>
        <v>0</v>
      </c>
      <c r="CU232" s="370">
        <f t="shared" si="155"/>
        <v>0</v>
      </c>
      <c r="CV232" s="370">
        <f t="shared" si="155"/>
        <v>0</v>
      </c>
      <c r="CW232" s="370">
        <f t="shared" si="156"/>
        <v>0</v>
      </c>
      <c r="CX232" s="370">
        <f t="shared" si="157"/>
        <v>0</v>
      </c>
      <c r="CY232" s="370">
        <f t="shared" si="135"/>
        <v>0</v>
      </c>
    </row>
    <row r="233" spans="1:103" x14ac:dyDescent="0.25">
      <c r="A233" s="3010" t="s">
        <v>259</v>
      </c>
      <c r="B233" s="3011"/>
      <c r="C233" s="397">
        <f t="shared" si="140"/>
        <v>0</v>
      </c>
      <c r="D233" s="398">
        <f t="shared" si="162"/>
        <v>0</v>
      </c>
      <c r="E233" s="396">
        <f t="shared" si="162"/>
        <v>0</v>
      </c>
      <c r="F233" s="22"/>
      <c r="G233" s="28"/>
      <c r="H233" s="22"/>
      <c r="I233" s="28"/>
      <c r="J233" s="22"/>
      <c r="K233" s="28"/>
      <c r="L233" s="22"/>
      <c r="M233" s="28"/>
      <c r="N233" s="22"/>
      <c r="O233" s="28"/>
      <c r="P233" s="22"/>
      <c r="Q233" s="28"/>
      <c r="R233" s="22"/>
      <c r="S233" s="28"/>
      <c r="T233" s="22"/>
      <c r="U233" s="28"/>
      <c r="V233" s="22"/>
      <c r="W233" s="28"/>
      <c r="X233" s="22"/>
      <c r="Y233" s="28"/>
      <c r="Z233" s="22"/>
      <c r="AA233" s="28"/>
      <c r="AB233" s="22"/>
      <c r="AC233" s="28"/>
      <c r="AD233" s="22"/>
      <c r="AE233" s="28"/>
      <c r="AF233" s="22"/>
      <c r="AG233" s="28"/>
      <c r="AH233" s="22"/>
      <c r="AI233" s="28"/>
      <c r="AJ233" s="22"/>
      <c r="AK233" s="28"/>
      <c r="AL233" s="22"/>
      <c r="AM233" s="216"/>
      <c r="AN233" s="27"/>
      <c r="AO233" s="28"/>
      <c r="AP233" s="22"/>
      <c r="AQ233" s="28"/>
      <c r="AR233" s="22"/>
      <c r="AS233" s="28"/>
      <c r="AT233" s="216"/>
      <c r="AU233" s="239"/>
      <c r="AV233" s="216"/>
      <c r="AW233" s="239"/>
      <c r="AX233" s="28"/>
      <c r="AY233" s="56" t="str">
        <f t="shared" si="118"/>
        <v/>
      </c>
      <c r="CA233" s="18" t="str">
        <f t="shared" si="164"/>
        <v/>
      </c>
      <c r="CB233" s="18" t="str">
        <f t="shared" si="165"/>
        <v/>
      </c>
      <c r="CC233" s="18" t="str">
        <f t="shared" si="159"/>
        <v/>
      </c>
      <c r="CD233" s="18" t="str">
        <f t="shared" si="142"/>
        <v/>
      </c>
      <c r="CE233" s="18" t="str">
        <f t="shared" si="143"/>
        <v/>
      </c>
      <c r="CF233" s="18" t="str">
        <f t="shared" si="150"/>
        <v/>
      </c>
      <c r="CG233" s="18" t="str">
        <f t="shared" si="136"/>
        <v/>
      </c>
      <c r="CH233" s="18" t="str">
        <f t="shared" si="160"/>
        <v/>
      </c>
      <c r="CI233" s="18" t="str">
        <f t="shared" si="137"/>
        <v/>
      </c>
      <c r="CJ233" s="18" t="str">
        <f t="shared" si="152"/>
        <v/>
      </c>
      <c r="CK233" s="18" t="str">
        <f t="shared" si="153"/>
        <v/>
      </c>
      <c r="CL233" s="56"/>
      <c r="CO233" s="370">
        <f t="shared" si="166"/>
        <v>0</v>
      </c>
      <c r="CP233" s="370">
        <f t="shared" si="167"/>
        <v>0</v>
      </c>
      <c r="CQ233" s="370">
        <f t="shared" si="154"/>
        <v>0</v>
      </c>
      <c r="CR233" s="370">
        <f t="shared" si="154"/>
        <v>0</v>
      </c>
      <c r="CS233" s="370">
        <f t="shared" si="130"/>
        <v>0</v>
      </c>
      <c r="CT233" s="370">
        <f t="shared" si="131"/>
        <v>0</v>
      </c>
      <c r="CU233" s="370">
        <f t="shared" si="155"/>
        <v>0</v>
      </c>
      <c r="CV233" s="370">
        <f t="shared" si="155"/>
        <v>0</v>
      </c>
      <c r="CW233" s="370">
        <f t="shared" si="156"/>
        <v>0</v>
      </c>
      <c r="CX233" s="370">
        <f t="shared" si="157"/>
        <v>0</v>
      </c>
      <c r="CY233" s="370">
        <f t="shared" si="135"/>
        <v>0</v>
      </c>
    </row>
    <row r="234" spans="1:103" x14ac:dyDescent="0.25">
      <c r="A234" s="3020" t="s">
        <v>260</v>
      </c>
      <c r="B234" s="3021"/>
      <c r="C234" s="409">
        <f t="shared" si="140"/>
        <v>1</v>
      </c>
      <c r="D234" s="400">
        <f t="shared" si="162"/>
        <v>0</v>
      </c>
      <c r="E234" s="410">
        <f t="shared" si="162"/>
        <v>1</v>
      </c>
      <c r="F234" s="30">
        <v>0</v>
      </c>
      <c r="G234" s="37">
        <v>0</v>
      </c>
      <c r="H234" s="30">
        <v>0</v>
      </c>
      <c r="I234" s="37">
        <v>0</v>
      </c>
      <c r="J234" s="30">
        <v>0</v>
      </c>
      <c r="K234" s="37">
        <v>0</v>
      </c>
      <c r="L234" s="30">
        <v>0</v>
      </c>
      <c r="M234" s="37">
        <v>0</v>
      </c>
      <c r="N234" s="30">
        <v>0</v>
      </c>
      <c r="O234" s="37">
        <v>0</v>
      </c>
      <c r="P234" s="30">
        <v>0</v>
      </c>
      <c r="Q234" s="37">
        <v>0</v>
      </c>
      <c r="R234" s="30">
        <v>0</v>
      </c>
      <c r="S234" s="37">
        <v>0</v>
      </c>
      <c r="T234" s="30">
        <v>0</v>
      </c>
      <c r="U234" s="37">
        <v>1</v>
      </c>
      <c r="V234" s="30">
        <v>0</v>
      </c>
      <c r="W234" s="37">
        <v>0</v>
      </c>
      <c r="X234" s="30">
        <v>0</v>
      </c>
      <c r="Y234" s="37">
        <v>0</v>
      </c>
      <c r="Z234" s="30">
        <v>0</v>
      </c>
      <c r="AA234" s="37">
        <v>0</v>
      </c>
      <c r="AB234" s="30">
        <v>0</v>
      </c>
      <c r="AC234" s="37">
        <v>0</v>
      </c>
      <c r="AD234" s="30">
        <v>0</v>
      </c>
      <c r="AE234" s="37">
        <v>0</v>
      </c>
      <c r="AF234" s="30">
        <v>0</v>
      </c>
      <c r="AG234" s="37">
        <v>0</v>
      </c>
      <c r="AH234" s="30">
        <v>0</v>
      </c>
      <c r="AI234" s="37">
        <v>0</v>
      </c>
      <c r="AJ234" s="30">
        <v>0</v>
      </c>
      <c r="AK234" s="37">
        <v>0</v>
      </c>
      <c r="AL234" s="30">
        <v>0</v>
      </c>
      <c r="AM234" s="223">
        <v>0</v>
      </c>
      <c r="AN234" s="35">
        <v>0</v>
      </c>
      <c r="AO234" s="37">
        <v>0</v>
      </c>
      <c r="AP234" s="30">
        <v>0</v>
      </c>
      <c r="AQ234" s="37">
        <v>0</v>
      </c>
      <c r="AR234" s="30">
        <v>0</v>
      </c>
      <c r="AS234" s="37">
        <v>0</v>
      </c>
      <c r="AT234" s="223">
        <v>0</v>
      </c>
      <c r="AU234" s="243">
        <v>0</v>
      </c>
      <c r="AV234" s="223">
        <v>0</v>
      </c>
      <c r="AW234" s="243">
        <v>0</v>
      </c>
      <c r="AX234" s="37">
        <v>0</v>
      </c>
      <c r="AY234" s="56" t="str">
        <f t="shared" si="118"/>
        <v/>
      </c>
      <c r="CA234" s="18" t="str">
        <f t="shared" si="164"/>
        <v/>
      </c>
      <c r="CB234" s="18" t="str">
        <f t="shared" si="165"/>
        <v/>
      </c>
      <c r="CC234" s="18" t="str">
        <f t="shared" si="159"/>
        <v/>
      </c>
      <c r="CD234" s="18" t="str">
        <f t="shared" si="142"/>
        <v/>
      </c>
      <c r="CE234" s="18" t="str">
        <f t="shared" si="143"/>
        <v/>
      </c>
      <c r="CF234" s="18" t="str">
        <f t="shared" si="150"/>
        <v/>
      </c>
      <c r="CG234" s="18" t="str">
        <f t="shared" si="136"/>
        <v/>
      </c>
      <c r="CH234" s="18" t="str">
        <f t="shared" si="160"/>
        <v/>
      </c>
      <c r="CI234" s="18" t="str">
        <f t="shared" si="137"/>
        <v/>
      </c>
      <c r="CJ234" s="18" t="str">
        <f t="shared" si="152"/>
        <v/>
      </c>
      <c r="CK234" s="18" t="str">
        <f t="shared" si="153"/>
        <v/>
      </c>
      <c r="CL234" s="56"/>
      <c r="CO234" s="370">
        <f t="shared" si="166"/>
        <v>0</v>
      </c>
      <c r="CP234" s="370">
        <f t="shared" si="167"/>
        <v>0</v>
      </c>
      <c r="CQ234" s="370">
        <f t="shared" si="154"/>
        <v>0</v>
      </c>
      <c r="CR234" s="370">
        <f t="shared" si="154"/>
        <v>0</v>
      </c>
      <c r="CS234" s="370">
        <f t="shared" si="130"/>
        <v>0</v>
      </c>
      <c r="CT234" s="370">
        <f t="shared" si="131"/>
        <v>0</v>
      </c>
      <c r="CU234" s="370">
        <f t="shared" si="155"/>
        <v>0</v>
      </c>
      <c r="CV234" s="370">
        <f t="shared" si="155"/>
        <v>0</v>
      </c>
      <c r="CW234" s="370">
        <f t="shared" si="156"/>
        <v>0</v>
      </c>
      <c r="CX234" s="370">
        <f t="shared" si="157"/>
        <v>0</v>
      </c>
      <c r="CY234" s="370">
        <f t="shared" si="135"/>
        <v>0</v>
      </c>
    </row>
    <row r="235" spans="1:103" x14ac:dyDescent="0.25">
      <c r="A235" s="3823" t="s">
        <v>261</v>
      </c>
      <c r="B235" s="1408" t="s">
        <v>262</v>
      </c>
      <c r="C235" s="1394">
        <f t="shared" si="140"/>
        <v>1</v>
      </c>
      <c r="D235" s="703">
        <f t="shared" si="162"/>
        <v>1</v>
      </c>
      <c r="E235" s="705">
        <f t="shared" si="162"/>
        <v>0</v>
      </c>
      <c r="F235" s="1502">
        <v>0</v>
      </c>
      <c r="G235" s="85">
        <v>0</v>
      </c>
      <c r="H235" s="1502">
        <v>0</v>
      </c>
      <c r="I235" s="85">
        <v>0</v>
      </c>
      <c r="J235" s="1502">
        <v>1</v>
      </c>
      <c r="K235" s="85">
        <v>0</v>
      </c>
      <c r="L235" s="1502">
        <v>0</v>
      </c>
      <c r="M235" s="85">
        <v>0</v>
      </c>
      <c r="N235" s="1502">
        <v>0</v>
      </c>
      <c r="O235" s="85">
        <v>0</v>
      </c>
      <c r="P235" s="1502">
        <v>0</v>
      </c>
      <c r="Q235" s="85">
        <v>0</v>
      </c>
      <c r="R235" s="1502">
        <v>0</v>
      </c>
      <c r="S235" s="85">
        <v>0</v>
      </c>
      <c r="T235" s="1502">
        <v>0</v>
      </c>
      <c r="U235" s="85">
        <v>0</v>
      </c>
      <c r="V235" s="1502">
        <v>0</v>
      </c>
      <c r="W235" s="85">
        <v>0</v>
      </c>
      <c r="X235" s="1502">
        <v>0</v>
      </c>
      <c r="Y235" s="85">
        <v>0</v>
      </c>
      <c r="Z235" s="1502">
        <v>0</v>
      </c>
      <c r="AA235" s="85">
        <v>0</v>
      </c>
      <c r="AB235" s="1502">
        <v>0</v>
      </c>
      <c r="AC235" s="85">
        <v>0</v>
      </c>
      <c r="AD235" s="1502">
        <v>0</v>
      </c>
      <c r="AE235" s="85">
        <v>0</v>
      </c>
      <c r="AF235" s="1502">
        <v>0</v>
      </c>
      <c r="AG235" s="85">
        <v>0</v>
      </c>
      <c r="AH235" s="1502">
        <v>0</v>
      </c>
      <c r="AI235" s="85">
        <v>0</v>
      </c>
      <c r="AJ235" s="1502">
        <v>0</v>
      </c>
      <c r="AK235" s="85">
        <v>0</v>
      </c>
      <c r="AL235" s="1502">
        <v>0</v>
      </c>
      <c r="AM235" s="353">
        <v>0</v>
      </c>
      <c r="AN235" s="84">
        <v>0</v>
      </c>
      <c r="AO235" s="85">
        <v>0</v>
      </c>
      <c r="AP235" s="1502">
        <v>0</v>
      </c>
      <c r="AQ235" s="85">
        <v>0</v>
      </c>
      <c r="AR235" s="1502">
        <v>0</v>
      </c>
      <c r="AS235" s="85">
        <v>0</v>
      </c>
      <c r="AT235" s="353">
        <v>0</v>
      </c>
      <c r="AU235" s="395">
        <v>0</v>
      </c>
      <c r="AV235" s="353">
        <v>0</v>
      </c>
      <c r="AW235" s="395">
        <v>0</v>
      </c>
      <c r="AX235" s="85">
        <v>0</v>
      </c>
      <c r="AY235" s="56" t="str">
        <f t="shared" si="118"/>
        <v/>
      </c>
      <c r="CA235" s="18" t="str">
        <f t="shared" si="164"/>
        <v/>
      </c>
      <c r="CB235" s="18" t="str">
        <f t="shared" si="165"/>
        <v/>
      </c>
      <c r="CC235" s="18" t="str">
        <f t="shared" si="159"/>
        <v/>
      </c>
      <c r="CD235" s="18" t="str">
        <f t="shared" si="142"/>
        <v/>
      </c>
      <c r="CE235" s="18" t="str">
        <f t="shared" si="143"/>
        <v/>
      </c>
      <c r="CF235" s="18" t="str">
        <f t="shared" si="150"/>
        <v/>
      </c>
      <c r="CG235" s="18" t="str">
        <f t="shared" si="136"/>
        <v/>
      </c>
      <c r="CH235" s="18" t="str">
        <f t="shared" si="160"/>
        <v/>
      </c>
      <c r="CI235" s="18" t="str">
        <f t="shared" si="137"/>
        <v/>
      </c>
      <c r="CJ235" s="18" t="str">
        <f t="shared" si="152"/>
        <v/>
      </c>
      <c r="CK235" s="18" t="str">
        <f t="shared" si="153"/>
        <v/>
      </c>
      <c r="CL235" s="56"/>
      <c r="CO235" s="370">
        <f t="shared" si="166"/>
        <v>0</v>
      </c>
      <c r="CP235" s="370">
        <f t="shared" si="167"/>
        <v>0</v>
      </c>
      <c r="CQ235" s="370">
        <f t="shared" si="154"/>
        <v>0</v>
      </c>
      <c r="CR235" s="370">
        <f t="shared" si="154"/>
        <v>0</v>
      </c>
      <c r="CS235" s="370">
        <f t="shared" si="130"/>
        <v>0</v>
      </c>
      <c r="CT235" s="370">
        <f t="shared" si="131"/>
        <v>0</v>
      </c>
      <c r="CU235" s="370">
        <f t="shared" si="155"/>
        <v>0</v>
      </c>
      <c r="CV235" s="370">
        <f t="shared" si="155"/>
        <v>0</v>
      </c>
      <c r="CW235" s="370">
        <f t="shared" si="156"/>
        <v>0</v>
      </c>
      <c r="CX235" s="370">
        <f t="shared" si="157"/>
        <v>0</v>
      </c>
      <c r="CY235" s="370">
        <f t="shared" si="135"/>
        <v>0</v>
      </c>
    </row>
    <row r="236" spans="1:103" x14ac:dyDescent="0.25">
      <c r="A236" s="3791"/>
      <c r="B236" s="253" t="s">
        <v>263</v>
      </c>
      <c r="C236" s="397">
        <f t="shared" si="140"/>
        <v>0</v>
      </c>
      <c r="D236" s="398">
        <f t="shared" si="162"/>
        <v>0</v>
      </c>
      <c r="E236" s="449">
        <f t="shared" si="162"/>
        <v>0</v>
      </c>
      <c r="F236" s="49"/>
      <c r="G236" s="52"/>
      <c r="H236" s="49"/>
      <c r="I236" s="52"/>
      <c r="J236" s="49"/>
      <c r="K236" s="52"/>
      <c r="L236" s="49"/>
      <c r="M236" s="52"/>
      <c r="N236" s="49"/>
      <c r="O236" s="52"/>
      <c r="P236" s="49"/>
      <c r="Q236" s="52"/>
      <c r="R236" s="49"/>
      <c r="S236" s="52"/>
      <c r="T236" s="49"/>
      <c r="U236" s="52"/>
      <c r="V236" s="49"/>
      <c r="W236" s="52"/>
      <c r="X236" s="49"/>
      <c r="Y236" s="52"/>
      <c r="Z236" s="49"/>
      <c r="AA236" s="52"/>
      <c r="AB236" s="49"/>
      <c r="AC236" s="52"/>
      <c r="AD236" s="49"/>
      <c r="AE236" s="52"/>
      <c r="AF236" s="49"/>
      <c r="AG236" s="52"/>
      <c r="AH236" s="49"/>
      <c r="AI236" s="52"/>
      <c r="AJ236" s="49"/>
      <c r="AK236" s="52"/>
      <c r="AL236" s="49"/>
      <c r="AM236" s="323"/>
      <c r="AN236" s="254"/>
      <c r="AO236" s="52"/>
      <c r="AP236" s="49"/>
      <c r="AQ236" s="52"/>
      <c r="AR236" s="49"/>
      <c r="AS236" s="52"/>
      <c r="AT236" s="323"/>
      <c r="AU236" s="399"/>
      <c r="AV236" s="323"/>
      <c r="AW236" s="399"/>
      <c r="AX236" s="52"/>
      <c r="AY236" s="56" t="str">
        <f t="shared" si="118"/>
        <v/>
      </c>
      <c r="CA236" s="18" t="str">
        <f t="shared" si="164"/>
        <v/>
      </c>
      <c r="CB236" s="18" t="str">
        <f t="shared" si="165"/>
        <v/>
      </c>
      <c r="CC236" s="18" t="str">
        <f t="shared" si="159"/>
        <v/>
      </c>
      <c r="CD236" s="18" t="str">
        <f t="shared" si="142"/>
        <v/>
      </c>
      <c r="CE236" s="18" t="str">
        <f t="shared" si="143"/>
        <v/>
      </c>
      <c r="CF236" s="18" t="str">
        <f t="shared" si="150"/>
        <v/>
      </c>
      <c r="CG236" s="18" t="str">
        <f t="shared" si="136"/>
        <v/>
      </c>
      <c r="CH236" s="18" t="str">
        <f t="shared" si="160"/>
        <v/>
      </c>
      <c r="CI236" s="18" t="str">
        <f t="shared" si="137"/>
        <v/>
      </c>
      <c r="CJ236" s="18" t="str">
        <f t="shared" si="152"/>
        <v/>
      </c>
      <c r="CK236" s="18" t="str">
        <f t="shared" si="153"/>
        <v/>
      </c>
      <c r="CL236" s="56"/>
      <c r="CO236" s="370">
        <f t="shared" si="166"/>
        <v>0</v>
      </c>
      <c r="CP236" s="370">
        <f t="shared" si="167"/>
        <v>0</v>
      </c>
      <c r="CQ236" s="370">
        <f t="shared" si="154"/>
        <v>0</v>
      </c>
      <c r="CR236" s="370">
        <f t="shared" si="154"/>
        <v>0</v>
      </c>
      <c r="CS236" s="370">
        <f t="shared" si="130"/>
        <v>0</v>
      </c>
      <c r="CT236" s="370">
        <f t="shared" si="131"/>
        <v>0</v>
      </c>
      <c r="CU236" s="370">
        <f t="shared" si="155"/>
        <v>0</v>
      </c>
      <c r="CV236" s="370">
        <f t="shared" si="155"/>
        <v>0</v>
      </c>
      <c r="CW236" s="370">
        <f t="shared" si="156"/>
        <v>0</v>
      </c>
      <c r="CX236" s="370">
        <f t="shared" si="157"/>
        <v>0</v>
      </c>
      <c r="CY236" s="370">
        <f t="shared" si="135"/>
        <v>0</v>
      </c>
    </row>
    <row r="237" spans="1:103" x14ac:dyDescent="0.25">
      <c r="A237" s="3791"/>
      <c r="B237" s="253" t="s">
        <v>264</v>
      </c>
      <c r="C237" s="397">
        <f t="shared" si="140"/>
        <v>0</v>
      </c>
      <c r="D237" s="398">
        <f t="shared" si="162"/>
        <v>0</v>
      </c>
      <c r="E237" s="449">
        <f t="shared" si="162"/>
        <v>0</v>
      </c>
      <c r="F237" s="49"/>
      <c r="G237" s="52"/>
      <c r="H237" s="49"/>
      <c r="I237" s="52"/>
      <c r="J237" s="49"/>
      <c r="K237" s="52"/>
      <c r="L237" s="49"/>
      <c r="M237" s="52"/>
      <c r="N237" s="49"/>
      <c r="O237" s="52"/>
      <c r="P237" s="49"/>
      <c r="Q237" s="52"/>
      <c r="R237" s="49"/>
      <c r="S237" s="52"/>
      <c r="T237" s="49"/>
      <c r="U237" s="52"/>
      <c r="V237" s="49"/>
      <c r="W237" s="52"/>
      <c r="X237" s="49"/>
      <c r="Y237" s="52"/>
      <c r="Z237" s="49"/>
      <c r="AA237" s="52"/>
      <c r="AB237" s="49"/>
      <c r="AC237" s="52"/>
      <c r="AD237" s="49"/>
      <c r="AE237" s="52"/>
      <c r="AF237" s="49"/>
      <c r="AG237" s="52"/>
      <c r="AH237" s="49"/>
      <c r="AI237" s="52"/>
      <c r="AJ237" s="49"/>
      <c r="AK237" s="52"/>
      <c r="AL237" s="49"/>
      <c r="AM237" s="323"/>
      <c r="AN237" s="254"/>
      <c r="AO237" s="52"/>
      <c r="AP237" s="49"/>
      <c r="AQ237" s="52"/>
      <c r="AR237" s="49"/>
      <c r="AS237" s="52"/>
      <c r="AT237" s="323"/>
      <c r="AU237" s="399"/>
      <c r="AV237" s="323"/>
      <c r="AW237" s="399"/>
      <c r="AX237" s="52"/>
      <c r="AY237" s="56" t="str">
        <f t="shared" si="118"/>
        <v/>
      </c>
      <c r="CA237" s="18" t="str">
        <f t="shared" si="164"/>
        <v/>
      </c>
      <c r="CB237" s="18" t="str">
        <f t="shared" si="165"/>
        <v/>
      </c>
      <c r="CC237" s="18" t="str">
        <f t="shared" si="159"/>
        <v/>
      </c>
      <c r="CD237" s="18" t="str">
        <f t="shared" si="142"/>
        <v/>
      </c>
      <c r="CE237" s="18" t="str">
        <f t="shared" si="143"/>
        <v/>
      </c>
      <c r="CF237" s="18" t="str">
        <f t="shared" si="150"/>
        <v/>
      </c>
      <c r="CG237" s="18" t="str">
        <f t="shared" si="136"/>
        <v/>
      </c>
      <c r="CH237" s="18" t="str">
        <f t="shared" si="160"/>
        <v/>
      </c>
      <c r="CI237" s="18" t="str">
        <f t="shared" si="137"/>
        <v/>
      </c>
      <c r="CJ237" s="18" t="str">
        <f t="shared" si="152"/>
        <v/>
      </c>
      <c r="CK237" s="18" t="str">
        <f t="shared" si="153"/>
        <v/>
      </c>
      <c r="CL237" s="56"/>
      <c r="CO237" s="370">
        <f t="shared" si="166"/>
        <v>0</v>
      </c>
      <c r="CP237" s="370">
        <f t="shared" si="167"/>
        <v>0</v>
      </c>
      <c r="CQ237" s="370">
        <f t="shared" si="154"/>
        <v>0</v>
      </c>
      <c r="CR237" s="370">
        <f t="shared" si="154"/>
        <v>0</v>
      </c>
      <c r="CS237" s="370">
        <f t="shared" si="130"/>
        <v>0</v>
      </c>
      <c r="CT237" s="370">
        <f t="shared" si="131"/>
        <v>0</v>
      </c>
      <c r="CU237" s="370">
        <f t="shared" si="155"/>
        <v>0</v>
      </c>
      <c r="CV237" s="370">
        <f t="shared" si="155"/>
        <v>0</v>
      </c>
      <c r="CW237" s="370">
        <f t="shared" si="156"/>
        <v>0</v>
      </c>
      <c r="CX237" s="370">
        <f t="shared" si="157"/>
        <v>0</v>
      </c>
      <c r="CY237" s="370">
        <f t="shared" si="135"/>
        <v>0</v>
      </c>
    </row>
    <row r="238" spans="1:103" x14ac:dyDescent="0.25">
      <c r="A238" s="3791"/>
      <c r="B238" s="253" t="s">
        <v>265</v>
      </c>
      <c r="C238" s="397">
        <f t="shared" si="140"/>
        <v>0</v>
      </c>
      <c r="D238" s="398">
        <f t="shared" si="162"/>
        <v>0</v>
      </c>
      <c r="E238" s="449">
        <f t="shared" si="162"/>
        <v>0</v>
      </c>
      <c r="F238" s="49"/>
      <c r="G238" s="52"/>
      <c r="H238" s="49"/>
      <c r="I238" s="52"/>
      <c r="J238" s="49"/>
      <c r="K238" s="52"/>
      <c r="L238" s="49"/>
      <c r="M238" s="52"/>
      <c r="N238" s="49"/>
      <c r="O238" s="52"/>
      <c r="P238" s="49"/>
      <c r="Q238" s="52"/>
      <c r="R238" s="49"/>
      <c r="S238" s="52"/>
      <c r="T238" s="49"/>
      <c r="U238" s="52"/>
      <c r="V238" s="49"/>
      <c r="W238" s="52"/>
      <c r="X238" s="49"/>
      <c r="Y238" s="52"/>
      <c r="Z238" s="49"/>
      <c r="AA238" s="52"/>
      <c r="AB238" s="49"/>
      <c r="AC238" s="52"/>
      <c r="AD238" s="49"/>
      <c r="AE238" s="52"/>
      <c r="AF238" s="49"/>
      <c r="AG238" s="52"/>
      <c r="AH238" s="49"/>
      <c r="AI238" s="52"/>
      <c r="AJ238" s="49"/>
      <c r="AK238" s="52"/>
      <c r="AL238" s="49"/>
      <c r="AM238" s="323"/>
      <c r="AN238" s="254"/>
      <c r="AO238" s="52"/>
      <c r="AP238" s="49"/>
      <c r="AQ238" s="52"/>
      <c r="AR238" s="49"/>
      <c r="AS238" s="52"/>
      <c r="AT238" s="323"/>
      <c r="AU238" s="399"/>
      <c r="AV238" s="323"/>
      <c r="AW238" s="399"/>
      <c r="AX238" s="52"/>
      <c r="AY238" s="56" t="str">
        <f t="shared" si="118"/>
        <v/>
      </c>
      <c r="CA238" s="18" t="str">
        <f t="shared" si="164"/>
        <v/>
      </c>
      <c r="CB238" s="18" t="str">
        <f t="shared" si="165"/>
        <v/>
      </c>
      <c r="CC238" s="18" t="str">
        <f t="shared" si="159"/>
        <v/>
      </c>
      <c r="CD238" s="18" t="str">
        <f t="shared" si="142"/>
        <v/>
      </c>
      <c r="CE238" s="18" t="str">
        <f t="shared" si="143"/>
        <v/>
      </c>
      <c r="CF238" s="18" t="str">
        <f t="shared" si="150"/>
        <v/>
      </c>
      <c r="CG238" s="18" t="str">
        <f t="shared" si="136"/>
        <v/>
      </c>
      <c r="CH238" s="18" t="str">
        <f t="shared" si="160"/>
        <v/>
      </c>
      <c r="CI238" s="18" t="str">
        <f t="shared" si="137"/>
        <v/>
      </c>
      <c r="CJ238" s="18" t="str">
        <f t="shared" si="152"/>
        <v/>
      </c>
      <c r="CK238" s="18" t="str">
        <f t="shared" si="153"/>
        <v/>
      </c>
      <c r="CL238" s="56"/>
      <c r="CO238" s="370">
        <f t="shared" si="166"/>
        <v>0</v>
      </c>
      <c r="CP238" s="370">
        <f t="shared" si="167"/>
        <v>0</v>
      </c>
      <c r="CQ238" s="370">
        <f t="shared" si="154"/>
        <v>0</v>
      </c>
      <c r="CR238" s="370">
        <f t="shared" si="154"/>
        <v>0</v>
      </c>
      <c r="CS238" s="370">
        <f t="shared" si="130"/>
        <v>0</v>
      </c>
      <c r="CT238" s="370">
        <f t="shared" si="131"/>
        <v>0</v>
      </c>
      <c r="CU238" s="370">
        <f t="shared" si="155"/>
        <v>0</v>
      </c>
      <c r="CV238" s="370">
        <f t="shared" si="155"/>
        <v>0</v>
      </c>
      <c r="CW238" s="370">
        <f t="shared" si="156"/>
        <v>0</v>
      </c>
      <c r="CX238" s="370">
        <f t="shared" si="157"/>
        <v>0</v>
      </c>
      <c r="CY238" s="370">
        <f t="shared" si="135"/>
        <v>0</v>
      </c>
    </row>
    <row r="239" spans="1:103" ht="22.5" x14ac:dyDescent="0.25">
      <c r="A239" s="3782"/>
      <c r="B239" s="450" t="s">
        <v>266</v>
      </c>
      <c r="C239" s="416">
        <f t="shared" si="140"/>
        <v>0</v>
      </c>
      <c r="D239" s="417">
        <f t="shared" si="162"/>
        <v>0</v>
      </c>
      <c r="E239" s="451">
        <f t="shared" si="162"/>
        <v>0</v>
      </c>
      <c r="F239" s="30"/>
      <c r="G239" s="37"/>
      <c r="H239" s="30"/>
      <c r="I239" s="37"/>
      <c r="J239" s="30"/>
      <c r="K239" s="37"/>
      <c r="L239" s="30"/>
      <c r="M239" s="37"/>
      <c r="N239" s="30"/>
      <c r="O239" s="37"/>
      <c r="P239" s="30"/>
      <c r="Q239" s="37"/>
      <c r="R239" s="30"/>
      <c r="S239" s="37"/>
      <c r="T239" s="30"/>
      <c r="U239" s="37"/>
      <c r="V239" s="30"/>
      <c r="W239" s="37"/>
      <c r="X239" s="30"/>
      <c r="Y239" s="37"/>
      <c r="Z239" s="30"/>
      <c r="AA239" s="37"/>
      <c r="AB239" s="30"/>
      <c r="AC239" s="37"/>
      <c r="AD239" s="30"/>
      <c r="AE239" s="37"/>
      <c r="AF239" s="30"/>
      <c r="AG239" s="37"/>
      <c r="AH239" s="30"/>
      <c r="AI239" s="37"/>
      <c r="AJ239" s="30"/>
      <c r="AK239" s="37"/>
      <c r="AL239" s="30"/>
      <c r="AM239" s="223"/>
      <c r="AN239" s="35"/>
      <c r="AO239" s="37"/>
      <c r="AP239" s="30"/>
      <c r="AQ239" s="37"/>
      <c r="AR239" s="30"/>
      <c r="AS239" s="37"/>
      <c r="AT239" s="223"/>
      <c r="AU239" s="243"/>
      <c r="AV239" s="223"/>
      <c r="AW239" s="243"/>
      <c r="AX239" s="37"/>
      <c r="AY239" s="56" t="str">
        <f t="shared" si="118"/>
        <v/>
      </c>
      <c r="CA239" s="18" t="str">
        <f t="shared" si="164"/>
        <v/>
      </c>
      <c r="CB239" s="18" t="str">
        <f t="shared" si="165"/>
        <v/>
      </c>
      <c r="CC239" s="18" t="str">
        <f t="shared" si="159"/>
        <v/>
      </c>
      <c r="CD239" s="18" t="str">
        <f t="shared" si="142"/>
        <v/>
      </c>
      <c r="CE239" s="18" t="str">
        <f t="shared" si="143"/>
        <v/>
      </c>
      <c r="CF239" s="18" t="str">
        <f t="shared" si="150"/>
        <v/>
      </c>
      <c r="CG239" s="18" t="str">
        <f t="shared" si="136"/>
        <v/>
      </c>
      <c r="CH239" s="18" t="str">
        <f t="shared" si="160"/>
        <v/>
      </c>
      <c r="CI239" s="18" t="str">
        <f t="shared" si="137"/>
        <v/>
      </c>
      <c r="CJ239" s="18" t="str">
        <f t="shared" si="152"/>
        <v/>
      </c>
      <c r="CK239" s="18" t="str">
        <f t="shared" si="153"/>
        <v/>
      </c>
      <c r="CL239" s="56"/>
      <c r="CO239" s="370">
        <f t="shared" si="166"/>
        <v>0</v>
      </c>
      <c r="CP239" s="370">
        <f t="shared" si="167"/>
        <v>0</v>
      </c>
      <c r="CQ239" s="370">
        <f t="shared" si="154"/>
        <v>0</v>
      </c>
      <c r="CR239" s="370">
        <f t="shared" si="154"/>
        <v>0</v>
      </c>
      <c r="CS239" s="370">
        <f t="shared" si="130"/>
        <v>0</v>
      </c>
      <c r="CT239" s="370">
        <f t="shared" si="131"/>
        <v>0</v>
      </c>
      <c r="CU239" s="370">
        <f t="shared" si="155"/>
        <v>0</v>
      </c>
      <c r="CV239" s="370">
        <f t="shared" si="155"/>
        <v>0</v>
      </c>
      <c r="CW239" s="370">
        <f t="shared" si="156"/>
        <v>0</v>
      </c>
      <c r="CX239" s="370">
        <f t="shared" si="157"/>
        <v>0</v>
      </c>
      <c r="CY239" s="370">
        <f t="shared" si="135"/>
        <v>0</v>
      </c>
    </row>
    <row r="240" spans="1:103" x14ac:dyDescent="0.25">
      <c r="A240" s="3176" t="s">
        <v>267</v>
      </c>
      <c r="B240" s="3177"/>
      <c r="C240" s="1559">
        <f t="shared" si="140"/>
        <v>0</v>
      </c>
      <c r="D240" s="388">
        <f t="shared" si="162"/>
        <v>0</v>
      </c>
      <c r="E240" s="369">
        <f t="shared" si="162"/>
        <v>0</v>
      </c>
      <c r="F240" s="1502"/>
      <c r="G240" s="85"/>
      <c r="H240" s="1502"/>
      <c r="I240" s="85"/>
      <c r="J240" s="1502"/>
      <c r="K240" s="85"/>
      <c r="L240" s="1502"/>
      <c r="M240" s="85"/>
      <c r="N240" s="1502"/>
      <c r="O240" s="85"/>
      <c r="P240" s="1502"/>
      <c r="Q240" s="85"/>
      <c r="R240" s="1502"/>
      <c r="S240" s="85"/>
      <c r="T240" s="1502"/>
      <c r="U240" s="85"/>
      <c r="V240" s="1502"/>
      <c r="W240" s="85"/>
      <c r="X240" s="1502"/>
      <c r="Y240" s="85"/>
      <c r="Z240" s="1502"/>
      <c r="AA240" s="85"/>
      <c r="AB240" s="1502"/>
      <c r="AC240" s="85"/>
      <c r="AD240" s="1502"/>
      <c r="AE240" s="85"/>
      <c r="AF240" s="1502"/>
      <c r="AG240" s="85"/>
      <c r="AH240" s="1502"/>
      <c r="AI240" s="85"/>
      <c r="AJ240" s="1502"/>
      <c r="AK240" s="85"/>
      <c r="AL240" s="1502"/>
      <c r="AM240" s="353"/>
      <c r="AN240" s="84"/>
      <c r="AO240" s="85"/>
      <c r="AP240" s="1502"/>
      <c r="AQ240" s="85"/>
      <c r="AR240" s="1502"/>
      <c r="AS240" s="85"/>
      <c r="AT240" s="353"/>
      <c r="AU240" s="395"/>
      <c r="AV240" s="353"/>
      <c r="AW240" s="395"/>
      <c r="AX240" s="85"/>
      <c r="AY240" s="56" t="str">
        <f t="shared" si="118"/>
        <v/>
      </c>
      <c r="CA240" s="18" t="str">
        <f t="shared" si="164"/>
        <v/>
      </c>
      <c r="CB240" s="18" t="str">
        <f t="shared" si="165"/>
        <v/>
      </c>
      <c r="CC240" s="18" t="str">
        <f t="shared" si="159"/>
        <v/>
      </c>
      <c r="CD240" s="18" t="str">
        <f t="shared" si="142"/>
        <v/>
      </c>
      <c r="CE240" s="18" t="str">
        <f t="shared" si="143"/>
        <v/>
      </c>
      <c r="CF240" s="18" t="str">
        <f t="shared" si="150"/>
        <v/>
      </c>
      <c r="CG240" s="18" t="str">
        <f t="shared" si="136"/>
        <v/>
      </c>
      <c r="CH240" s="18" t="str">
        <f t="shared" si="160"/>
        <v/>
      </c>
      <c r="CI240" s="18" t="str">
        <f t="shared" si="137"/>
        <v/>
      </c>
      <c r="CJ240" s="18" t="str">
        <f>IF(AND(D240&gt;0,OR(AW240="")), "* No olvide digitar la variable Trans Femenino. Digite Cero si no tiene.",IF((AW240)&gt;D240,"  * La variable Trans Femenino No puede ser mayor al Total Hombres.",""))</f>
        <v/>
      </c>
      <c r="CK240" s="18" t="str">
        <f t="shared" si="153"/>
        <v/>
      </c>
      <c r="CL240" s="56"/>
      <c r="CO240" s="370">
        <f t="shared" si="166"/>
        <v>0</v>
      </c>
      <c r="CP240" s="370">
        <f t="shared" si="167"/>
        <v>0</v>
      </c>
      <c r="CQ240" s="370">
        <f t="shared" si="154"/>
        <v>0</v>
      </c>
      <c r="CR240" s="370">
        <f t="shared" si="154"/>
        <v>0</v>
      </c>
      <c r="CS240" s="370">
        <f t="shared" si="130"/>
        <v>0</v>
      </c>
      <c r="CT240" s="370">
        <f t="shared" si="131"/>
        <v>0</v>
      </c>
      <c r="CU240" s="370">
        <f t="shared" si="155"/>
        <v>0</v>
      </c>
      <c r="CV240" s="370">
        <f t="shared" si="155"/>
        <v>0</v>
      </c>
      <c r="CW240" s="370">
        <f t="shared" si="156"/>
        <v>0</v>
      </c>
      <c r="CX240" s="370">
        <f t="shared" si="157"/>
        <v>0</v>
      </c>
      <c r="CY240" s="370">
        <f t="shared" si="135"/>
        <v>0</v>
      </c>
    </row>
    <row r="241" spans="1:103" x14ac:dyDescent="0.25">
      <c r="A241" s="3016" t="s">
        <v>268</v>
      </c>
      <c r="B241" s="3017"/>
      <c r="C241" s="416">
        <f t="shared" si="140"/>
        <v>3</v>
      </c>
      <c r="D241" s="417">
        <f t="shared" si="162"/>
        <v>1</v>
      </c>
      <c r="E241" s="377">
        <f t="shared" si="162"/>
        <v>2</v>
      </c>
      <c r="F241" s="30">
        <v>0</v>
      </c>
      <c r="G241" s="37">
        <v>0</v>
      </c>
      <c r="H241" s="30">
        <v>0</v>
      </c>
      <c r="I241" s="37">
        <v>0</v>
      </c>
      <c r="J241" s="30">
        <v>0</v>
      </c>
      <c r="K241" s="37">
        <v>0</v>
      </c>
      <c r="L241" s="30">
        <v>0</v>
      </c>
      <c r="M241" s="37">
        <v>1</v>
      </c>
      <c r="N241" s="30">
        <v>0</v>
      </c>
      <c r="O241" s="37">
        <v>0</v>
      </c>
      <c r="P241" s="30">
        <v>0</v>
      </c>
      <c r="Q241" s="37">
        <v>1</v>
      </c>
      <c r="R241" s="30">
        <v>1</v>
      </c>
      <c r="S241" s="37">
        <v>0</v>
      </c>
      <c r="T241" s="30">
        <v>0</v>
      </c>
      <c r="U241" s="37">
        <v>0</v>
      </c>
      <c r="V241" s="30">
        <v>0</v>
      </c>
      <c r="W241" s="37">
        <v>0</v>
      </c>
      <c r="X241" s="30">
        <v>0</v>
      </c>
      <c r="Y241" s="37">
        <v>0</v>
      </c>
      <c r="Z241" s="30">
        <v>0</v>
      </c>
      <c r="AA241" s="37">
        <v>0</v>
      </c>
      <c r="AB241" s="30">
        <v>0</v>
      </c>
      <c r="AC241" s="37">
        <v>0</v>
      </c>
      <c r="AD241" s="30">
        <v>0</v>
      </c>
      <c r="AE241" s="37">
        <v>0</v>
      </c>
      <c r="AF241" s="30">
        <v>0</v>
      </c>
      <c r="AG241" s="37">
        <v>0</v>
      </c>
      <c r="AH241" s="30">
        <v>0</v>
      </c>
      <c r="AI241" s="37">
        <v>0</v>
      </c>
      <c r="AJ241" s="30">
        <v>0</v>
      </c>
      <c r="AK241" s="37">
        <v>0</v>
      </c>
      <c r="AL241" s="30">
        <v>0</v>
      </c>
      <c r="AM241" s="223">
        <v>0</v>
      </c>
      <c r="AN241" s="452">
        <v>0</v>
      </c>
      <c r="AO241" s="453">
        <v>0</v>
      </c>
      <c r="AP241" s="30">
        <v>0</v>
      </c>
      <c r="AQ241" s="37">
        <v>0</v>
      </c>
      <c r="AR241" s="30">
        <v>0</v>
      </c>
      <c r="AS241" s="37">
        <v>0</v>
      </c>
      <c r="AT241" s="223">
        <v>0</v>
      </c>
      <c r="AU241" s="243">
        <v>0</v>
      </c>
      <c r="AV241" s="223">
        <v>0</v>
      </c>
      <c r="AW241" s="243">
        <v>0</v>
      </c>
      <c r="AX241" s="37">
        <v>0</v>
      </c>
      <c r="AY241" s="56" t="str">
        <f t="shared" si="118"/>
        <v/>
      </c>
      <c r="CA241" s="18" t="str">
        <f t="shared" si="164"/>
        <v/>
      </c>
      <c r="CB241" s="18" t="str">
        <f t="shared" si="165"/>
        <v/>
      </c>
      <c r="CC241" s="18" t="str">
        <f t="shared" si="159"/>
        <v/>
      </c>
      <c r="CD241" s="18" t="str">
        <f t="shared" si="142"/>
        <v/>
      </c>
      <c r="CE241" s="18" t="str">
        <f t="shared" si="143"/>
        <v/>
      </c>
      <c r="CF241" s="18" t="str">
        <f t="shared" si="150"/>
        <v/>
      </c>
      <c r="CG241" s="18" t="str">
        <f t="shared" si="136"/>
        <v/>
      </c>
      <c r="CH241" s="18" t="str">
        <f t="shared" si="160"/>
        <v/>
      </c>
      <c r="CI241" s="18" t="str">
        <f t="shared" si="137"/>
        <v/>
      </c>
      <c r="CJ241" s="18" t="str">
        <f t="shared" si="152"/>
        <v/>
      </c>
      <c r="CK241" s="18" t="str">
        <f>IF(AND($C241&gt;0,AX241=""), "* No olvide digitar la variable Adolescentes derivados de Espacios Amigables. Digite Cero si no tiene.",IF(AX241&gt;$C241,"  * La variable Adolescentes derivados de Espacios Amigables No puede ser mayor al Total.",""))</f>
        <v/>
      </c>
      <c r="CL241" s="56"/>
      <c r="CO241" s="370">
        <f t="shared" si="166"/>
        <v>0</v>
      </c>
      <c r="CP241" s="370">
        <f t="shared" si="167"/>
        <v>0</v>
      </c>
      <c r="CQ241" s="370">
        <f t="shared" si="154"/>
        <v>0</v>
      </c>
      <c r="CR241" s="370">
        <f t="shared" si="154"/>
        <v>0</v>
      </c>
      <c r="CS241" s="370">
        <f t="shared" si="130"/>
        <v>0</v>
      </c>
      <c r="CT241" s="370">
        <f t="shared" si="131"/>
        <v>0</v>
      </c>
      <c r="CU241" s="370">
        <f t="shared" si="155"/>
        <v>0</v>
      </c>
      <c r="CV241" s="370">
        <f t="shared" si="155"/>
        <v>0</v>
      </c>
      <c r="CW241" s="370">
        <f t="shared" si="156"/>
        <v>0</v>
      </c>
      <c r="CX241" s="370">
        <f t="shared" si="157"/>
        <v>0</v>
      </c>
      <c r="CY241" s="370">
        <f t="shared" si="135"/>
        <v>0</v>
      </c>
    </row>
    <row r="242" spans="1:103" s="56" customFormat="1" ht="12" x14ac:dyDescent="0.2">
      <c r="A242" s="1576" t="s">
        <v>269</v>
      </c>
      <c r="B242" s="1576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  <c r="AP242" s="55"/>
      <c r="AQ242" s="55"/>
      <c r="AR242" s="55"/>
      <c r="AS242" s="55"/>
      <c r="AT242" s="55"/>
      <c r="AU242" s="55"/>
      <c r="AV242" s="55"/>
      <c r="AW242" s="55"/>
      <c r="AX242" s="55"/>
    </row>
    <row r="243" spans="1:103" ht="15" customHeight="1" x14ac:dyDescent="0.25">
      <c r="A243" s="3824" t="s">
        <v>270</v>
      </c>
      <c r="B243" s="2987"/>
      <c r="C243" s="3837" t="s">
        <v>91</v>
      </c>
      <c r="D243" s="3837"/>
      <c r="E243" s="3837"/>
      <c r="F243" s="3837" t="s">
        <v>202</v>
      </c>
      <c r="G243" s="3837"/>
      <c r="H243" s="3837" t="s">
        <v>203</v>
      </c>
      <c r="I243" s="3837"/>
      <c r="J243" s="3837" t="s">
        <v>204</v>
      </c>
      <c r="K243" s="3837"/>
      <c r="L243" s="3837" t="s">
        <v>16</v>
      </c>
      <c r="M243" s="3837"/>
      <c r="N243" s="3838" t="s">
        <v>17</v>
      </c>
      <c r="O243" s="3839"/>
      <c r="P243" s="3836" t="s">
        <v>18</v>
      </c>
      <c r="Q243" s="3836"/>
      <c r="R243" s="3836" t="s">
        <v>19</v>
      </c>
      <c r="S243" s="3836"/>
      <c r="T243" s="3836" t="s">
        <v>20</v>
      </c>
      <c r="U243" s="3836"/>
      <c r="V243" s="3836" t="s">
        <v>21</v>
      </c>
      <c r="W243" s="3836"/>
      <c r="X243" s="3836" t="s">
        <v>22</v>
      </c>
      <c r="Y243" s="3836"/>
      <c r="Z243" s="3836" t="s">
        <v>23</v>
      </c>
      <c r="AA243" s="3836"/>
      <c r="AB243" s="3836" t="s">
        <v>61</v>
      </c>
      <c r="AC243" s="3836"/>
      <c r="AD243" s="3836" t="s">
        <v>62</v>
      </c>
      <c r="AE243" s="3836"/>
      <c r="AF243" s="3836" t="s">
        <v>63</v>
      </c>
      <c r="AG243" s="3836"/>
      <c r="AH243" s="3836" t="s">
        <v>148</v>
      </c>
      <c r="AI243" s="3836"/>
      <c r="AJ243" s="3836" t="s">
        <v>149</v>
      </c>
      <c r="AK243" s="3836"/>
      <c r="AL243" s="3836" t="s">
        <v>150</v>
      </c>
      <c r="AM243" s="3850"/>
      <c r="AN243" s="3846" t="s">
        <v>271</v>
      </c>
      <c r="AO243" s="3847"/>
      <c r="AP243" s="3848"/>
      <c r="AQ243" s="3723" t="s">
        <v>205</v>
      </c>
      <c r="AR243" s="3849" t="s">
        <v>206</v>
      </c>
      <c r="AS243" s="3836" t="s">
        <v>12</v>
      </c>
      <c r="AT243" s="3836"/>
      <c r="AU243" s="3834" t="s">
        <v>207</v>
      </c>
      <c r="AV243" s="2987" t="s">
        <v>272</v>
      </c>
      <c r="AW243" s="3834" t="s">
        <v>13</v>
      </c>
      <c r="AX243" s="2987" t="s">
        <v>273</v>
      </c>
    </row>
    <row r="244" spans="1:103" ht="21" x14ac:dyDescent="0.25">
      <c r="A244" s="3583"/>
      <c r="B244" s="3573"/>
      <c r="C244" s="1577" t="s">
        <v>120</v>
      </c>
      <c r="D244" s="1578" t="s">
        <v>79</v>
      </c>
      <c r="E244" s="1300" t="s">
        <v>121</v>
      </c>
      <c r="F244" s="1579" t="s">
        <v>79</v>
      </c>
      <c r="G244" s="1300" t="s">
        <v>121</v>
      </c>
      <c r="H244" s="1579" t="s">
        <v>79</v>
      </c>
      <c r="I244" s="1300" t="s">
        <v>121</v>
      </c>
      <c r="J244" s="1579" t="s">
        <v>79</v>
      </c>
      <c r="K244" s="1300" t="s">
        <v>121</v>
      </c>
      <c r="L244" s="1579" t="s">
        <v>79</v>
      </c>
      <c r="M244" s="1300" t="s">
        <v>121</v>
      </c>
      <c r="N244" s="1579" t="s">
        <v>79</v>
      </c>
      <c r="O244" s="1300" t="s">
        <v>121</v>
      </c>
      <c r="P244" s="1579" t="s">
        <v>79</v>
      </c>
      <c r="Q244" s="1300" t="s">
        <v>121</v>
      </c>
      <c r="R244" s="1579" t="s">
        <v>79</v>
      </c>
      <c r="S244" s="1300" t="s">
        <v>121</v>
      </c>
      <c r="T244" s="1579" t="s">
        <v>79</v>
      </c>
      <c r="U244" s="1300" t="s">
        <v>121</v>
      </c>
      <c r="V244" s="1579" t="s">
        <v>79</v>
      </c>
      <c r="W244" s="1300" t="s">
        <v>121</v>
      </c>
      <c r="X244" s="1579" t="s">
        <v>79</v>
      </c>
      <c r="Y244" s="1300" t="s">
        <v>121</v>
      </c>
      <c r="Z244" s="1579" t="s">
        <v>79</v>
      </c>
      <c r="AA244" s="1300" t="s">
        <v>121</v>
      </c>
      <c r="AB244" s="1579" t="s">
        <v>79</v>
      </c>
      <c r="AC244" s="1300" t="s">
        <v>121</v>
      </c>
      <c r="AD244" s="1579" t="s">
        <v>79</v>
      </c>
      <c r="AE244" s="1300" t="s">
        <v>121</v>
      </c>
      <c r="AF244" s="1579" t="s">
        <v>79</v>
      </c>
      <c r="AG244" s="1300" t="s">
        <v>121</v>
      </c>
      <c r="AH244" s="1579" t="s">
        <v>79</v>
      </c>
      <c r="AI244" s="1300" t="s">
        <v>121</v>
      </c>
      <c r="AJ244" s="1579" t="s">
        <v>79</v>
      </c>
      <c r="AK244" s="1300" t="s">
        <v>121</v>
      </c>
      <c r="AL244" s="1579" t="s">
        <v>79</v>
      </c>
      <c r="AM244" s="1299" t="s">
        <v>121</v>
      </c>
      <c r="AN244" s="1580" t="s">
        <v>164</v>
      </c>
      <c r="AO244" s="1581" t="s">
        <v>166</v>
      </c>
      <c r="AP244" s="1582" t="s">
        <v>274</v>
      </c>
      <c r="AQ244" s="3188"/>
      <c r="AR244" s="3174"/>
      <c r="AS244" s="1579" t="s">
        <v>79</v>
      </c>
      <c r="AT244" s="1300" t="s">
        <v>121</v>
      </c>
      <c r="AU244" s="3019"/>
      <c r="AV244" s="3573"/>
      <c r="AW244" s="3019"/>
      <c r="AX244" s="3573"/>
    </row>
    <row r="245" spans="1:103" s="56" customFormat="1" x14ac:dyDescent="0.25">
      <c r="A245" s="3842" t="s">
        <v>275</v>
      </c>
      <c r="B245" s="3843"/>
      <c r="C245" s="1583">
        <f>SUM(D245+E245)</f>
        <v>18</v>
      </c>
      <c r="D245" s="1584">
        <f>SUM(F245+H245+J245+L245+N245+P245+R245+T245+V245+X245+Z245+AB245+AD245+AF245+AH245+AJ245+AL245)</f>
        <v>5</v>
      </c>
      <c r="E245" s="369">
        <f>SUM(G245+I245+K245+M245+O245+Q245+S245+U245+W245+Y245+AA245+AC245+AE245+AG245+AI245+AK245+AM245)</f>
        <v>13</v>
      </c>
      <c r="F245" s="1585">
        <v>0</v>
      </c>
      <c r="G245" s="1586">
        <v>0</v>
      </c>
      <c r="H245" s="1585">
        <v>1</v>
      </c>
      <c r="I245" s="1586">
        <v>0</v>
      </c>
      <c r="J245" s="1585">
        <v>0</v>
      </c>
      <c r="K245" s="1586">
        <v>0</v>
      </c>
      <c r="L245" s="1585">
        <v>1</v>
      </c>
      <c r="M245" s="1586">
        <v>1</v>
      </c>
      <c r="N245" s="1585">
        <v>0</v>
      </c>
      <c r="O245" s="1586">
        <v>0</v>
      </c>
      <c r="P245" s="1585">
        <v>1</v>
      </c>
      <c r="Q245" s="1586">
        <v>3</v>
      </c>
      <c r="R245" s="1585">
        <v>0</v>
      </c>
      <c r="S245" s="1586">
        <v>0</v>
      </c>
      <c r="T245" s="1585">
        <v>0</v>
      </c>
      <c r="U245" s="1586">
        <v>1</v>
      </c>
      <c r="V245" s="1585">
        <v>0</v>
      </c>
      <c r="W245" s="1586">
        <v>0</v>
      </c>
      <c r="X245" s="1585">
        <v>0</v>
      </c>
      <c r="Y245" s="1586">
        <v>1</v>
      </c>
      <c r="Z245" s="1585">
        <v>0</v>
      </c>
      <c r="AA245" s="1586">
        <v>2</v>
      </c>
      <c r="AB245" s="1585">
        <v>0</v>
      </c>
      <c r="AC245" s="1586">
        <v>0</v>
      </c>
      <c r="AD245" s="1585">
        <v>1</v>
      </c>
      <c r="AE245" s="1586">
        <v>1</v>
      </c>
      <c r="AF245" s="1585">
        <v>0</v>
      </c>
      <c r="AG245" s="1586">
        <v>2</v>
      </c>
      <c r="AH245" s="1585">
        <v>0</v>
      </c>
      <c r="AI245" s="1586">
        <v>1</v>
      </c>
      <c r="AJ245" s="1585">
        <v>1</v>
      </c>
      <c r="AK245" s="1586">
        <v>1</v>
      </c>
      <c r="AL245" s="1585">
        <v>0</v>
      </c>
      <c r="AM245" s="1587">
        <v>0</v>
      </c>
      <c r="AN245" s="95">
        <v>0</v>
      </c>
      <c r="AO245" s="1245">
        <v>0</v>
      </c>
      <c r="AP245" s="220">
        <v>1</v>
      </c>
      <c r="AQ245" s="1588">
        <v>0</v>
      </c>
      <c r="AR245" s="1586">
        <v>0</v>
      </c>
      <c r="AS245" s="1585">
        <v>0</v>
      </c>
      <c r="AT245" s="1586">
        <v>0</v>
      </c>
      <c r="AU245" s="1588">
        <v>0</v>
      </c>
      <c r="AV245" s="1586">
        <v>1</v>
      </c>
      <c r="AW245" s="1585">
        <v>0</v>
      </c>
      <c r="AX245" s="1586">
        <v>0</v>
      </c>
      <c r="AY245" s="56" t="str">
        <f>CA245&amp;CB245&amp;CC245&amp;CD245&amp;CE245&amp;CF245&amp;CG245&amp;CH245&amp;CI245</f>
        <v/>
      </c>
      <c r="CA245" s="40"/>
      <c r="CB245" s="18" t="str">
        <f>IF(AND(E245&gt;0,AQ245=""), "* No olvide digitar la variable Gestantes. Digite Cero si no tiene.", IF(AQ245&gt;E245," * La variable Gestantes No puede ser mayor al Total Mujeres.",""))</f>
        <v/>
      </c>
      <c r="CC245" s="18" t="str">
        <f>IF(AND(E245&gt;0,AR245=""), "* No olvide digitar la variable Madre de hijo menor de 5 años. Digite Cero si no tiene.",IF(AR245&gt;E245,"  * La variable Madre de hijo menor de 5 años No puede ser mayor al Total Mujeres.",""))</f>
        <v/>
      </c>
      <c r="CD245" s="18" t="str">
        <f>IF(AND(D245&gt;0,OR(AS245="")), "* No olvide digitar la variable Pueblos originarios Hombres. Digite Cero si no tiene.",IF(AS245&gt;D245,"  * La variable Pueblos originarios Hombres No puede ser mayor al Total Hombres.",""))</f>
        <v/>
      </c>
      <c r="CE245" s="18" t="str">
        <f>IF(AND(E245&gt;0,OR(AT245="")), "* No olvide digitar la variable Pueblos originarios Mujeres. Digite Cero si no tiene.",IF(AT245&gt;E245,"  * La variable Pueblos originarios Mujeres No puede ser mayor al Total Mujeres.",""))</f>
        <v/>
      </c>
      <c r="CF245" s="18" t="str">
        <f>IF(AND(C245&gt;0,AU245=""), "* No olvide digitar la variable Niños, niñas, adolescentes y jóvenes SENAME. Digite Cero si no tiene.",IF(AU245&gt;C245,"  * La variable Niños, niñas, adolescentes y jóvenes SENAME No puede ser mayor al Total.",""))</f>
        <v/>
      </c>
      <c r="CG245" s="18" t="str">
        <f>IF(AND(C245&gt;0,AV245=""), "* No olvide digitar la variable Niños, niñas, adolescentes y jóvenes Mejor Niñez. Digite Cero si no tiene.",IF(AV245&gt;C245,"  * La variable Niños, niñas, adolescentes y jóvenes Mejor Niñez No puede ser mayor al Total.",""))</f>
        <v/>
      </c>
      <c r="CH245" s="18" t="str">
        <f>IF(AND(C245&gt;0,AW245=""), "* No olvide digitar la variable Migrantes. Digite Cero si no tiene.",IF(AW245&gt;C245,"  * La variable Migrantes No puede ser mayor al Total.",""))</f>
        <v/>
      </c>
      <c r="CI245" s="18" t="str">
        <f>IF(AND(C245&gt;0,AX245=""), "* No olvide digitar la variable Trans (Masculino/ Femenino). Digite Cero si no tiene.",IF(AX245&gt;C245,"  * La variable Trans (Masculino/Femenino) No puede ser mayor al Total Ambos Sexos.",""))</f>
        <v/>
      </c>
      <c r="CL245"/>
      <c r="CO245"/>
      <c r="CP245" s="459">
        <f>IF(AND(E245&gt;0,AQ245=""),1,IF(AQ245&gt;E245,1,0))</f>
        <v>0</v>
      </c>
      <c r="CQ245" s="459">
        <f>IF(AND(E245&gt;0,AR245=""),1,IF(AR245&gt;E245,1,0))</f>
        <v>0</v>
      </c>
      <c r="CR245" s="459">
        <f>IF(AND(D245&gt;0,OR(AS245="")),1,IF(AS245&gt;D245,1,0))</f>
        <v>0</v>
      </c>
      <c r="CS245" s="459">
        <f>IF(AND(E245&gt;0,OR(AT245="")),1,IF(AT245&gt;E245,1,0))</f>
        <v>0</v>
      </c>
      <c r="CT245" s="459">
        <f>IF(AND(C245&gt;0,AU245=""),1,IF(AU245&gt;C245,1,0))</f>
        <v>0</v>
      </c>
      <c r="CU245" s="459">
        <f>IF(AND(C245&gt;0,AV245=""),1,IF(AV245&gt;C245,1,0))</f>
        <v>0</v>
      </c>
      <c r="CV245" s="459">
        <f>IF(AND(C245&gt;0,AW245=""),1,IF(AW245&gt;C245,1,0))</f>
        <v>0</v>
      </c>
      <c r="CW245" s="459">
        <f>IF(AND(C245&gt;0,AX245=""),1,IF(AX245&gt;C245,1,0))</f>
        <v>0</v>
      </c>
    </row>
    <row r="246" spans="1:103" s="56" customFormat="1" ht="12" customHeight="1" x14ac:dyDescent="0.2">
      <c r="A246" s="3844" t="s">
        <v>215</v>
      </c>
      <c r="B246" s="3845"/>
      <c r="C246" s="1589"/>
      <c r="D246" s="461"/>
      <c r="E246" s="461"/>
      <c r="F246" s="462"/>
      <c r="G246" s="462"/>
      <c r="H246" s="462"/>
      <c r="I246" s="462"/>
      <c r="J246" s="462"/>
      <c r="K246" s="462"/>
      <c r="L246" s="462"/>
      <c r="M246" s="462"/>
      <c r="N246" s="462"/>
      <c r="O246" s="462"/>
      <c r="P246" s="462"/>
      <c r="Q246" s="462"/>
      <c r="R246" s="462"/>
      <c r="S246" s="462"/>
      <c r="T246" s="462"/>
      <c r="U246" s="462"/>
      <c r="V246" s="462"/>
      <c r="W246" s="462"/>
      <c r="X246" s="462"/>
      <c r="Y246" s="462"/>
      <c r="Z246" s="462"/>
      <c r="AA246" s="462"/>
      <c r="AB246" s="462"/>
      <c r="AC246" s="462"/>
      <c r="AD246" s="462"/>
      <c r="AE246" s="462"/>
      <c r="AF246" s="462"/>
      <c r="AG246" s="462"/>
      <c r="AH246" s="462"/>
      <c r="AI246" s="462"/>
      <c r="AJ246" s="462"/>
      <c r="AK246" s="462"/>
      <c r="AL246" s="462"/>
      <c r="AM246" s="1590"/>
      <c r="AN246" s="1590"/>
      <c r="AO246" s="1590"/>
      <c r="AP246" s="1591"/>
      <c r="AQ246" s="1590"/>
      <c r="AR246" s="1590"/>
      <c r="AS246" s="1590"/>
      <c r="AT246" s="1590"/>
      <c r="AU246" s="1590"/>
      <c r="AV246" s="1590"/>
      <c r="AW246" s="1590"/>
      <c r="AX246" s="1592"/>
    </row>
    <row r="247" spans="1:103" s="56" customFormat="1" x14ac:dyDescent="0.25">
      <c r="A247" s="3823" t="s">
        <v>216</v>
      </c>
      <c r="B247" s="1570" t="s">
        <v>217</v>
      </c>
      <c r="C247" s="1394">
        <f t="shared" ref="C247:C250" si="168">SUM(D247+E247)</f>
        <v>0</v>
      </c>
      <c r="D247" s="703">
        <f t="shared" ref="D247:E250" si="169">SUM(F247+H247+J247+L247+N247+P247+R247+T247+V247+X247+Z247+AB247+AD247+AF247+AH247+AJ247+AL247)</f>
        <v>0</v>
      </c>
      <c r="E247" s="1570">
        <f>SUM(G247+I247+K247+M247+O247+Q247+S247+U247+W247+Y247+AA247+AC247+AE247+AG247+AI247+AK247+AM247)</f>
        <v>0</v>
      </c>
      <c r="F247" s="1359"/>
      <c r="G247" s="1572"/>
      <c r="H247" s="1585"/>
      <c r="I247" s="1586"/>
      <c r="J247" s="1585"/>
      <c r="K247" s="1586"/>
      <c r="L247" s="1585"/>
      <c r="M247" s="1586"/>
      <c r="N247" s="1585"/>
      <c r="O247" s="1586"/>
      <c r="P247" s="1585"/>
      <c r="Q247" s="1586"/>
      <c r="R247" s="1585"/>
      <c r="S247" s="1586"/>
      <c r="T247" s="1585"/>
      <c r="U247" s="1586"/>
      <c r="V247" s="1585"/>
      <c r="W247" s="1586"/>
      <c r="X247" s="1585"/>
      <c r="Y247" s="1586"/>
      <c r="Z247" s="1585"/>
      <c r="AA247" s="1586"/>
      <c r="AB247" s="1585"/>
      <c r="AC247" s="1586"/>
      <c r="AD247" s="1585"/>
      <c r="AE247" s="1586"/>
      <c r="AF247" s="1585"/>
      <c r="AG247" s="1586"/>
      <c r="AH247" s="1585"/>
      <c r="AI247" s="1586"/>
      <c r="AJ247" s="1585"/>
      <c r="AK247" s="1586"/>
      <c r="AL247" s="1585"/>
      <c r="AM247" s="1587"/>
      <c r="AN247" s="95"/>
      <c r="AO247" s="1245"/>
      <c r="AP247" s="220"/>
      <c r="AQ247" s="1588"/>
      <c r="AR247" s="1586"/>
      <c r="AS247" s="1585"/>
      <c r="AT247" s="1586"/>
      <c r="AU247" s="1588"/>
      <c r="AV247" s="1586"/>
      <c r="AW247" s="1585"/>
      <c r="AX247" s="1586"/>
      <c r="AY247" s="56" t="str">
        <f>CA247&amp;CB247&amp;CC247&amp;CD247&amp;CE247&amp;CF247&amp;CG247&amp;CH247&amp;CI247</f>
        <v/>
      </c>
      <c r="CA247" s="40"/>
      <c r="CB247" s="18" t="str">
        <f t="shared" ref="CB247:CB268" si="170">IF(AND(E247&gt;0,AQ247=""), "* No olvide digitar la variable Gestantes. Digite Cero si no tiene.",IF(AQ247&gt;E247,"  * La variable Gestantes No puede ser mayor al Total Mujeres.",""))</f>
        <v/>
      </c>
      <c r="CC247" s="18" t="str">
        <f t="shared" ref="CC247:CC293" si="171">IF(AND(E247&gt;0,AR247=""), "* No olvide digitar la variable Madre de hijo menor de 5 años. Digite Cero si no tiene.",IF(AR247&gt;E247,"  * La variable Madre de hijo menor de 5 años No puede ser mayor al Total Mujeres.",""))</f>
        <v/>
      </c>
      <c r="CD247" s="18" t="str">
        <f t="shared" ref="CD247:CD259" si="172">IF(AND(D247&gt;0,OR(AS247="")), "* No olvide digitar la variable Pueblos originarios Hombres. Digite Cero si no tiene.",IF(AS247&gt;D247,"  * La variable Pueblos originarios Hombres No puede ser mayor al Total Hombres.",""))</f>
        <v/>
      </c>
      <c r="CE247" s="18" t="str">
        <f t="shared" ref="CE247:CE293" si="173">IF(AND(E247&gt;0,OR(AT247="")), "* No olvide digitar la variable Pueblos originarios Mujeres. Digite Cero si no tiene.",IF(AT247&gt;E247,"  * La variable Pueblos originarios Mujeres No puede ser mayor al Total Mujeres.",""))</f>
        <v/>
      </c>
      <c r="CF247" s="18" t="str">
        <f t="shared" ref="CF247:CF293" si="174">IF(AND(C247&gt;0,AU247=""), "* No olvide digitar la variable Niños, niñas, adolescentes y jóvenes SENAME. Digite Cero si no tiene.",IF(AU247&gt;C247,"  * La variable Niños, niñas, adolescentes y jóvenes SENAME No puede ser mayor al Total.",""))</f>
        <v/>
      </c>
      <c r="CG247" s="18" t="str">
        <f t="shared" ref="CG247:CG293" si="175">IF(AND(C247&gt;0,AV247=""), "* No olvide digitar la variable Niños, niñas, adolescentes y jóvenes Mejor Niñez. Digite Cero si no tiene.",IF(AV247&gt;C247,"  * La variable Niños, niñas, adolescentes y jóvenes Mejor Niñez No puede ser mayor al Total.",""))</f>
        <v/>
      </c>
      <c r="CH247" s="18" t="str">
        <f t="shared" ref="CH247:CH293" si="176">IF(AND(C247&gt;0,AW247=""), "* No olvide digitar la variable Migrantes. Digite Cero si no tiene.",IF(AW247&gt;C247,"  * La variable Migrantes No puede ser mayor al Total.",""))</f>
        <v/>
      </c>
      <c r="CI247" s="18" t="str">
        <f t="shared" ref="CI247:CI293" si="177">IF(AND(C247&gt;0,AX247=""), "* No olvide digitar la variable Trans (Masculino/ Femenino). Digite Cero si no tiene.",IF(AX247&gt;C247,"  * La variable Trans (Masculino/Femenino) No puede ser mayor al Total Ambos Sexos.",""))</f>
        <v/>
      </c>
      <c r="CL247"/>
      <c r="CO247"/>
      <c r="CP247" s="459">
        <f t="shared" ref="CP247:CP278" si="178">IF(AND(E247&gt;0,AQ247=""),1,IF(AQ247&gt;E247,1,0))</f>
        <v>0</v>
      </c>
      <c r="CQ247" s="459">
        <f t="shared" ref="CQ247:CQ269" si="179">IF(AND(E247&gt;0,AR247=""),1,IF(AR247&gt;E247,1,0))</f>
        <v>0</v>
      </c>
      <c r="CR247" s="459">
        <f t="shared" ref="CR247:CS262" si="180">IF(AND(D247&gt;0,OR(AS247="")),1,IF(AS247&gt;D247,1,0))</f>
        <v>0</v>
      </c>
      <c r="CS247" s="459">
        <f t="shared" si="180"/>
        <v>0</v>
      </c>
      <c r="CT247" s="459">
        <f t="shared" ref="CT247:CT293" si="181">IF(AND(C247&gt;0,AU247=""),1,IF(AU247&gt;C247,1,0))</f>
        <v>0</v>
      </c>
      <c r="CU247" s="459">
        <f t="shared" ref="CU247:CU293" si="182">IF(AND(C247&gt;0,AV247=""),1,IF(AV247&gt;C247,1,0))</f>
        <v>0</v>
      </c>
      <c r="CV247" s="459">
        <f t="shared" ref="CV247:CV293" si="183">IF(AND(C247&gt;0,AW247=""),1,IF(AW247&gt;C247,1,0))</f>
        <v>0</v>
      </c>
      <c r="CW247" s="459">
        <f t="shared" ref="CW247:CW293" si="184">IF(AND(C247&gt;0,AX247=""),1,IF(AX247&gt;C247,1,0))</f>
        <v>0</v>
      </c>
    </row>
    <row r="248" spans="1:103" s="56" customFormat="1" x14ac:dyDescent="0.25">
      <c r="A248" s="3782"/>
      <c r="B248" s="377" t="s">
        <v>218</v>
      </c>
      <c r="C248" s="378">
        <f t="shared" si="168"/>
        <v>0</v>
      </c>
      <c r="D248" s="379">
        <f t="shared" si="169"/>
        <v>0</v>
      </c>
      <c r="E248" s="380">
        <f t="shared" si="169"/>
        <v>0</v>
      </c>
      <c r="F248" s="45"/>
      <c r="G248" s="48"/>
      <c r="H248" s="45"/>
      <c r="I248" s="48"/>
      <c r="J248" s="45"/>
      <c r="K248" s="48"/>
      <c r="L248" s="45"/>
      <c r="M248" s="48"/>
      <c r="N248" s="45"/>
      <c r="O248" s="48"/>
      <c r="P248" s="45"/>
      <c r="Q248" s="48"/>
      <c r="R248" s="45"/>
      <c r="S248" s="48"/>
      <c r="T248" s="45"/>
      <c r="U248" s="48"/>
      <c r="V248" s="45"/>
      <c r="W248" s="48"/>
      <c r="X248" s="45"/>
      <c r="Y248" s="48"/>
      <c r="Z248" s="45"/>
      <c r="AA248" s="48"/>
      <c r="AB248" s="45"/>
      <c r="AC248" s="48"/>
      <c r="AD248" s="45"/>
      <c r="AE248" s="48"/>
      <c r="AF248" s="45"/>
      <c r="AG248" s="48"/>
      <c r="AH248" s="45"/>
      <c r="AI248" s="48"/>
      <c r="AJ248" s="45"/>
      <c r="AK248" s="48"/>
      <c r="AL248" s="45"/>
      <c r="AM248" s="333"/>
      <c r="AN248" s="105"/>
      <c r="AO248" s="47"/>
      <c r="AP248" s="286"/>
      <c r="AQ248" s="1245"/>
      <c r="AR248" s="1246"/>
      <c r="AS248" s="91"/>
      <c r="AT248" s="1246"/>
      <c r="AU248" s="1245"/>
      <c r="AV248" s="1246"/>
      <c r="AW248" s="1245"/>
      <c r="AX248" s="1246"/>
      <c r="AY248" s="56" t="str">
        <f t="shared" ref="AY248:AY293" si="185">CA248&amp;CB248&amp;CC248&amp;CD248&amp;CE248&amp;CF248&amp;CG248&amp;CH248&amp;CI248</f>
        <v/>
      </c>
      <c r="CA248" s="40"/>
      <c r="CB248" s="18" t="str">
        <f t="shared" si="170"/>
        <v/>
      </c>
      <c r="CC248" s="18" t="str">
        <f t="shared" si="171"/>
        <v/>
      </c>
      <c r="CD248" s="18" t="str">
        <f t="shared" si="172"/>
        <v/>
      </c>
      <c r="CE248" s="18" t="str">
        <f t="shared" si="173"/>
        <v/>
      </c>
      <c r="CF248" s="18" t="str">
        <f t="shared" si="174"/>
        <v/>
      </c>
      <c r="CG248" s="18" t="str">
        <f t="shared" si="175"/>
        <v/>
      </c>
      <c r="CH248" s="18" t="str">
        <f t="shared" si="176"/>
        <v/>
      </c>
      <c r="CI248" s="18" t="str">
        <f t="shared" si="177"/>
        <v/>
      </c>
      <c r="CL248"/>
      <c r="CO248"/>
      <c r="CP248" s="459">
        <f t="shared" si="178"/>
        <v>0</v>
      </c>
      <c r="CQ248" s="459">
        <f t="shared" si="179"/>
        <v>0</v>
      </c>
      <c r="CR248" s="459">
        <f t="shared" si="180"/>
        <v>0</v>
      </c>
      <c r="CS248" s="459">
        <f t="shared" si="180"/>
        <v>0</v>
      </c>
      <c r="CT248" s="459">
        <f t="shared" si="181"/>
        <v>0</v>
      </c>
      <c r="CU248" s="459">
        <f t="shared" si="182"/>
        <v>0</v>
      </c>
      <c r="CV248" s="459">
        <f t="shared" si="183"/>
        <v>0</v>
      </c>
      <c r="CW248" s="459">
        <f t="shared" si="184"/>
        <v>0</v>
      </c>
    </row>
    <row r="249" spans="1:103" s="56" customFormat="1" x14ac:dyDescent="0.25">
      <c r="A249" s="3823" t="s">
        <v>219</v>
      </c>
      <c r="B249" s="1570" t="s">
        <v>217</v>
      </c>
      <c r="C249" s="1394">
        <f t="shared" si="168"/>
        <v>1</v>
      </c>
      <c r="D249" s="703">
        <f t="shared" si="169"/>
        <v>1</v>
      </c>
      <c r="E249" s="1570">
        <f t="shared" si="169"/>
        <v>0</v>
      </c>
      <c r="F249" s="1359">
        <v>0</v>
      </c>
      <c r="G249" s="1572">
        <v>0</v>
      </c>
      <c r="H249" s="1359">
        <v>0</v>
      </c>
      <c r="I249" s="1572">
        <v>0</v>
      </c>
      <c r="J249" s="1359">
        <v>0</v>
      </c>
      <c r="K249" s="1572">
        <v>0</v>
      </c>
      <c r="L249" s="1359">
        <v>1</v>
      </c>
      <c r="M249" s="1572">
        <v>0</v>
      </c>
      <c r="N249" s="1359">
        <v>0</v>
      </c>
      <c r="O249" s="1572">
        <v>0</v>
      </c>
      <c r="P249" s="1359">
        <v>0</v>
      </c>
      <c r="Q249" s="1572">
        <v>0</v>
      </c>
      <c r="R249" s="1359">
        <v>0</v>
      </c>
      <c r="S249" s="1572">
        <v>0</v>
      </c>
      <c r="T249" s="1359">
        <v>0</v>
      </c>
      <c r="U249" s="1572">
        <v>0</v>
      </c>
      <c r="V249" s="1359">
        <v>0</v>
      </c>
      <c r="W249" s="1572">
        <v>0</v>
      </c>
      <c r="X249" s="1359">
        <v>0</v>
      </c>
      <c r="Y249" s="1572">
        <v>0</v>
      </c>
      <c r="Z249" s="1359">
        <v>0</v>
      </c>
      <c r="AA249" s="1572">
        <v>0</v>
      </c>
      <c r="AB249" s="1359">
        <v>0</v>
      </c>
      <c r="AC249" s="1572">
        <v>0</v>
      </c>
      <c r="AD249" s="1359">
        <v>0</v>
      </c>
      <c r="AE249" s="1572">
        <v>0</v>
      </c>
      <c r="AF249" s="1359">
        <v>0</v>
      </c>
      <c r="AG249" s="1572">
        <v>0</v>
      </c>
      <c r="AH249" s="1359">
        <v>0</v>
      </c>
      <c r="AI249" s="1572">
        <v>0</v>
      </c>
      <c r="AJ249" s="1359">
        <v>0</v>
      </c>
      <c r="AK249" s="1572">
        <v>0</v>
      </c>
      <c r="AL249" s="1359">
        <v>0</v>
      </c>
      <c r="AM249" s="1575">
        <v>0</v>
      </c>
      <c r="AN249" s="1362">
        <v>0</v>
      </c>
      <c r="AO249" s="1409">
        <v>0</v>
      </c>
      <c r="AP249" s="1363">
        <v>1</v>
      </c>
      <c r="AQ249" s="1409">
        <v>0</v>
      </c>
      <c r="AR249" s="1572">
        <v>0</v>
      </c>
      <c r="AS249" s="1359">
        <v>0</v>
      </c>
      <c r="AT249" s="1572">
        <v>0</v>
      </c>
      <c r="AU249" s="1409">
        <v>0</v>
      </c>
      <c r="AV249" s="1572">
        <v>1</v>
      </c>
      <c r="AW249" s="1409">
        <v>0</v>
      </c>
      <c r="AX249" s="1572">
        <v>0</v>
      </c>
      <c r="AY249" s="56" t="str">
        <f t="shared" si="185"/>
        <v/>
      </c>
      <c r="CA249" s="40"/>
      <c r="CB249" s="18" t="str">
        <f t="shared" si="170"/>
        <v/>
      </c>
      <c r="CC249" s="18" t="str">
        <f t="shared" si="171"/>
        <v/>
      </c>
      <c r="CD249" s="18" t="str">
        <f t="shared" si="172"/>
        <v/>
      </c>
      <c r="CE249" s="18" t="str">
        <f t="shared" si="173"/>
        <v/>
      </c>
      <c r="CF249" s="18" t="str">
        <f t="shared" si="174"/>
        <v/>
      </c>
      <c r="CG249" s="18" t="str">
        <f t="shared" si="175"/>
        <v/>
      </c>
      <c r="CH249" s="18" t="str">
        <f t="shared" si="176"/>
        <v/>
      </c>
      <c r="CI249" s="18" t="str">
        <f t="shared" si="177"/>
        <v/>
      </c>
      <c r="CL249"/>
      <c r="CO249"/>
      <c r="CP249" s="459">
        <f t="shared" si="178"/>
        <v>0</v>
      </c>
      <c r="CQ249" s="459">
        <f t="shared" si="179"/>
        <v>0</v>
      </c>
      <c r="CR249" s="459">
        <f t="shared" si="180"/>
        <v>0</v>
      </c>
      <c r="CS249" s="459">
        <f t="shared" si="180"/>
        <v>0</v>
      </c>
      <c r="CT249" s="459">
        <f t="shared" si="181"/>
        <v>0</v>
      </c>
      <c r="CU249" s="459">
        <f t="shared" si="182"/>
        <v>0</v>
      </c>
      <c r="CV249" s="459">
        <f t="shared" si="183"/>
        <v>0</v>
      </c>
      <c r="CW249" s="459">
        <f t="shared" si="184"/>
        <v>0</v>
      </c>
    </row>
    <row r="250" spans="1:103" s="56" customFormat="1" x14ac:dyDescent="0.25">
      <c r="A250" s="3782"/>
      <c r="B250" s="377" t="s">
        <v>218</v>
      </c>
      <c r="C250" s="378">
        <f t="shared" si="168"/>
        <v>0</v>
      </c>
      <c r="D250" s="379">
        <f t="shared" si="169"/>
        <v>0</v>
      </c>
      <c r="E250" s="380">
        <f t="shared" si="169"/>
        <v>0</v>
      </c>
      <c r="F250" s="45"/>
      <c r="G250" s="48"/>
      <c r="H250" s="45"/>
      <c r="I250" s="48"/>
      <c r="J250" s="45"/>
      <c r="K250" s="48"/>
      <c r="L250" s="45"/>
      <c r="M250" s="48"/>
      <c r="N250" s="45"/>
      <c r="O250" s="48"/>
      <c r="P250" s="45"/>
      <c r="Q250" s="48"/>
      <c r="R250" s="45"/>
      <c r="S250" s="48"/>
      <c r="T250" s="45"/>
      <c r="U250" s="48"/>
      <c r="V250" s="45"/>
      <c r="W250" s="48"/>
      <c r="X250" s="45"/>
      <c r="Y250" s="48"/>
      <c r="Z250" s="45"/>
      <c r="AA250" s="48"/>
      <c r="AB250" s="45"/>
      <c r="AC250" s="48"/>
      <c r="AD250" s="45"/>
      <c r="AE250" s="48"/>
      <c r="AF250" s="45"/>
      <c r="AG250" s="48"/>
      <c r="AH250" s="45"/>
      <c r="AI250" s="48"/>
      <c r="AJ250" s="45"/>
      <c r="AK250" s="48"/>
      <c r="AL250" s="45"/>
      <c r="AM250" s="333"/>
      <c r="AN250" s="105"/>
      <c r="AO250" s="47"/>
      <c r="AP250" s="286"/>
      <c r="AQ250" s="1245"/>
      <c r="AR250" s="1246"/>
      <c r="AS250" s="91"/>
      <c r="AT250" s="1246"/>
      <c r="AU250" s="1245"/>
      <c r="AV250" s="1246"/>
      <c r="AW250" s="1245"/>
      <c r="AX250" s="1246"/>
      <c r="AY250" s="56" t="str">
        <f t="shared" si="185"/>
        <v/>
      </c>
      <c r="CA250" s="40"/>
      <c r="CB250" s="18" t="str">
        <f t="shared" si="170"/>
        <v/>
      </c>
      <c r="CC250" s="18" t="str">
        <f t="shared" si="171"/>
        <v/>
      </c>
      <c r="CD250" s="18" t="str">
        <f t="shared" si="172"/>
        <v/>
      </c>
      <c r="CE250" s="18" t="str">
        <f t="shared" si="173"/>
        <v/>
      </c>
      <c r="CF250" s="18" t="str">
        <f t="shared" si="174"/>
        <v/>
      </c>
      <c r="CG250" s="18" t="str">
        <f t="shared" si="175"/>
        <v/>
      </c>
      <c r="CH250" s="18" t="str">
        <f t="shared" si="176"/>
        <v/>
      </c>
      <c r="CI250" s="18" t="str">
        <f t="shared" si="177"/>
        <v/>
      </c>
      <c r="CL250"/>
      <c r="CO250"/>
      <c r="CP250" s="459">
        <f t="shared" si="178"/>
        <v>0</v>
      </c>
      <c r="CQ250" s="459">
        <f t="shared" si="179"/>
        <v>0</v>
      </c>
      <c r="CR250" s="459">
        <f t="shared" si="180"/>
        <v>0</v>
      </c>
      <c r="CS250" s="459">
        <f t="shared" si="180"/>
        <v>0</v>
      </c>
      <c r="CT250" s="459">
        <f t="shared" si="181"/>
        <v>0</v>
      </c>
      <c r="CU250" s="459">
        <f t="shared" si="182"/>
        <v>0</v>
      </c>
      <c r="CV250" s="459">
        <f t="shared" si="183"/>
        <v>0</v>
      </c>
      <c r="CW250" s="459">
        <f t="shared" si="184"/>
        <v>0</v>
      </c>
    </row>
    <row r="251" spans="1:103" x14ac:dyDescent="0.25">
      <c r="A251" s="3823" t="s">
        <v>220</v>
      </c>
      <c r="B251" s="1570" t="s">
        <v>217</v>
      </c>
      <c r="C251" s="1394">
        <f>SUM(D251+E251)</f>
        <v>0</v>
      </c>
      <c r="D251" s="703">
        <f t="shared" ref="D251:E259" si="186">SUM(F251+H251+J251+L251+N251+P251+R251+T251+V251+X251+Z251+AB251+AD251+AF251+AH251+AJ251+AL251)</f>
        <v>0</v>
      </c>
      <c r="E251" s="1570">
        <f t="shared" si="186"/>
        <v>0</v>
      </c>
      <c r="F251" s="1359"/>
      <c r="G251" s="1572"/>
      <c r="H251" s="1359"/>
      <c r="I251" s="1572"/>
      <c r="J251" s="1359"/>
      <c r="K251" s="1572"/>
      <c r="L251" s="1359"/>
      <c r="M251" s="1572"/>
      <c r="N251" s="1359"/>
      <c r="O251" s="1572"/>
      <c r="P251" s="1359"/>
      <c r="Q251" s="1572"/>
      <c r="R251" s="1359"/>
      <c r="S251" s="1572"/>
      <c r="T251" s="1359"/>
      <c r="U251" s="1572"/>
      <c r="V251" s="1359"/>
      <c r="W251" s="1572"/>
      <c r="X251" s="1359"/>
      <c r="Y251" s="1572"/>
      <c r="Z251" s="1359"/>
      <c r="AA251" s="1572"/>
      <c r="AB251" s="1359"/>
      <c r="AC251" s="1572"/>
      <c r="AD251" s="1359"/>
      <c r="AE251" s="1572"/>
      <c r="AF251" s="1359"/>
      <c r="AG251" s="1572"/>
      <c r="AH251" s="1359"/>
      <c r="AI251" s="1572"/>
      <c r="AJ251" s="1359"/>
      <c r="AK251" s="1572"/>
      <c r="AL251" s="1359"/>
      <c r="AM251" s="1575"/>
      <c r="AN251" s="1362"/>
      <c r="AO251" s="1409"/>
      <c r="AP251" s="1363"/>
      <c r="AQ251" s="1409"/>
      <c r="AR251" s="1572"/>
      <c r="AS251" s="1359"/>
      <c r="AT251" s="1572"/>
      <c r="AU251" s="1409"/>
      <c r="AV251" s="1572"/>
      <c r="AW251" s="1409"/>
      <c r="AX251" s="1572"/>
      <c r="AY251" s="56" t="str">
        <f t="shared" si="185"/>
        <v/>
      </c>
      <c r="AZ251" s="56"/>
      <c r="BA251" s="56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6"/>
      <c r="BM251" s="56"/>
      <c r="BN251" s="56"/>
      <c r="BO251" s="56"/>
      <c r="CA251" s="40"/>
      <c r="CB251" s="18" t="str">
        <f t="shared" si="170"/>
        <v/>
      </c>
      <c r="CC251" s="18" t="str">
        <f t="shared" si="171"/>
        <v/>
      </c>
      <c r="CD251" s="18" t="str">
        <f t="shared" si="172"/>
        <v/>
      </c>
      <c r="CE251" s="18" t="str">
        <f t="shared" si="173"/>
        <v/>
      </c>
      <c r="CF251" s="18" t="str">
        <f t="shared" si="174"/>
        <v/>
      </c>
      <c r="CG251" s="18" t="str">
        <f t="shared" si="175"/>
        <v/>
      </c>
      <c r="CH251" s="18" t="str">
        <f t="shared" si="176"/>
        <v/>
      </c>
      <c r="CI251" s="18" t="str">
        <f t="shared" si="177"/>
        <v/>
      </c>
      <c r="CJ251" s="56"/>
      <c r="CK251" s="56"/>
      <c r="CM251" s="56"/>
      <c r="CN251" s="56"/>
      <c r="CP251" s="459">
        <f t="shared" si="178"/>
        <v>0</v>
      </c>
      <c r="CQ251" s="459">
        <f t="shared" si="179"/>
        <v>0</v>
      </c>
      <c r="CR251" s="459">
        <f t="shared" si="180"/>
        <v>0</v>
      </c>
      <c r="CS251" s="459">
        <f t="shared" si="180"/>
        <v>0</v>
      </c>
      <c r="CT251" s="459">
        <f t="shared" si="181"/>
        <v>0</v>
      </c>
      <c r="CU251" s="459">
        <f t="shared" si="182"/>
        <v>0</v>
      </c>
      <c r="CV251" s="459">
        <f t="shared" si="183"/>
        <v>0</v>
      </c>
      <c r="CW251" s="459">
        <f t="shared" si="184"/>
        <v>0</v>
      </c>
    </row>
    <row r="252" spans="1:103" x14ac:dyDescent="0.25">
      <c r="A252" s="3782"/>
      <c r="B252" s="377" t="s">
        <v>218</v>
      </c>
      <c r="C252" s="416">
        <f>SUM(D252+E252)</f>
        <v>0</v>
      </c>
      <c r="D252" s="417">
        <f t="shared" si="186"/>
        <v>0</v>
      </c>
      <c r="E252" s="377">
        <f t="shared" si="186"/>
        <v>0</v>
      </c>
      <c r="F252" s="30"/>
      <c r="G252" s="37"/>
      <c r="H252" s="30"/>
      <c r="I252" s="37"/>
      <c r="J252" s="30"/>
      <c r="K252" s="37"/>
      <c r="L252" s="30"/>
      <c r="M252" s="37"/>
      <c r="N252" s="30"/>
      <c r="O252" s="37"/>
      <c r="P252" s="30"/>
      <c r="Q252" s="37"/>
      <c r="R252" s="30"/>
      <c r="S252" s="37"/>
      <c r="T252" s="30"/>
      <c r="U252" s="37"/>
      <c r="V252" s="30"/>
      <c r="W252" s="37"/>
      <c r="X252" s="30"/>
      <c r="Y252" s="37"/>
      <c r="Z252" s="30"/>
      <c r="AA252" s="37"/>
      <c r="AB252" s="30"/>
      <c r="AC252" s="37"/>
      <c r="AD252" s="30"/>
      <c r="AE252" s="37"/>
      <c r="AF252" s="30"/>
      <c r="AG252" s="37"/>
      <c r="AH252" s="30"/>
      <c r="AI252" s="37"/>
      <c r="AJ252" s="49"/>
      <c r="AK252" s="52"/>
      <c r="AL252" s="45"/>
      <c r="AM252" s="333"/>
      <c r="AN252" s="105"/>
      <c r="AO252" s="47"/>
      <c r="AP252" s="286"/>
      <c r="AQ252" s="1245"/>
      <c r="AR252" s="1246"/>
      <c r="AS252" s="91"/>
      <c r="AT252" s="1246"/>
      <c r="AU252" s="1245"/>
      <c r="AV252" s="1246"/>
      <c r="AW252" s="1245"/>
      <c r="AX252" s="1246"/>
      <c r="AY252" s="56" t="str">
        <f t="shared" si="185"/>
        <v/>
      </c>
      <c r="AZ252" s="56"/>
      <c r="BA252" s="56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6"/>
      <c r="BM252" s="56"/>
      <c r="BN252" s="56"/>
      <c r="BO252" s="56"/>
      <c r="CA252" s="40"/>
      <c r="CB252" s="18" t="str">
        <f t="shared" si="170"/>
        <v/>
      </c>
      <c r="CC252" s="18" t="str">
        <f t="shared" si="171"/>
        <v/>
      </c>
      <c r="CD252" s="18" t="str">
        <f t="shared" si="172"/>
        <v/>
      </c>
      <c r="CE252" s="18" t="str">
        <f t="shared" si="173"/>
        <v/>
      </c>
      <c r="CF252" s="18" t="str">
        <f t="shared" si="174"/>
        <v/>
      </c>
      <c r="CG252" s="18" t="str">
        <f t="shared" si="175"/>
        <v/>
      </c>
      <c r="CH252" s="18" t="str">
        <f t="shared" si="176"/>
        <v/>
      </c>
      <c r="CI252" s="18" t="str">
        <f t="shared" si="177"/>
        <v/>
      </c>
      <c r="CJ252" s="56"/>
      <c r="CK252" s="56"/>
      <c r="CM252" s="56"/>
      <c r="CN252" s="56"/>
      <c r="CP252" s="459">
        <f t="shared" si="178"/>
        <v>0</v>
      </c>
      <c r="CQ252" s="459">
        <f t="shared" si="179"/>
        <v>0</v>
      </c>
      <c r="CR252" s="459">
        <f t="shared" si="180"/>
        <v>0</v>
      </c>
      <c r="CS252" s="459">
        <f t="shared" si="180"/>
        <v>0</v>
      </c>
      <c r="CT252" s="459">
        <f t="shared" si="181"/>
        <v>0</v>
      </c>
      <c r="CU252" s="459">
        <f t="shared" si="182"/>
        <v>0</v>
      </c>
      <c r="CV252" s="459">
        <f t="shared" si="183"/>
        <v>0</v>
      </c>
      <c r="CW252" s="459">
        <f t="shared" si="184"/>
        <v>0</v>
      </c>
    </row>
    <row r="253" spans="1:103" x14ac:dyDescent="0.25">
      <c r="A253" s="3840" t="s">
        <v>221</v>
      </c>
      <c r="B253" s="3841"/>
      <c r="C253" s="1593">
        <f t="shared" ref="C253:C292" si="187">SUM(D253+E253)</f>
        <v>0</v>
      </c>
      <c r="D253" s="1584">
        <f t="shared" si="186"/>
        <v>0</v>
      </c>
      <c r="E253" s="1594">
        <f t="shared" si="186"/>
        <v>0</v>
      </c>
      <c r="F253" s="1585"/>
      <c r="G253" s="1586"/>
      <c r="H253" s="1585"/>
      <c r="I253" s="1586"/>
      <c r="J253" s="1585"/>
      <c r="K253" s="1586"/>
      <c r="L253" s="1585"/>
      <c r="M253" s="1586"/>
      <c r="N253" s="1585"/>
      <c r="O253" s="1586"/>
      <c r="P253" s="1585"/>
      <c r="Q253" s="1586"/>
      <c r="R253" s="1585"/>
      <c r="S253" s="1586"/>
      <c r="T253" s="1585"/>
      <c r="U253" s="1586"/>
      <c r="V253" s="1585"/>
      <c r="W253" s="1586"/>
      <c r="X253" s="1585"/>
      <c r="Y253" s="1586"/>
      <c r="Z253" s="1585"/>
      <c r="AA253" s="1586"/>
      <c r="AB253" s="1585"/>
      <c r="AC253" s="1586"/>
      <c r="AD253" s="1585"/>
      <c r="AE253" s="1586"/>
      <c r="AF253" s="1585"/>
      <c r="AG253" s="1586"/>
      <c r="AH253" s="1585"/>
      <c r="AI253" s="1586"/>
      <c r="AJ253" s="1585"/>
      <c r="AK253" s="1586"/>
      <c r="AL253" s="1359"/>
      <c r="AM253" s="1575"/>
      <c r="AN253" s="1362"/>
      <c r="AO253" s="1409"/>
      <c r="AP253" s="1363"/>
      <c r="AQ253" s="1588"/>
      <c r="AR253" s="1586"/>
      <c r="AS253" s="1585"/>
      <c r="AT253" s="1586"/>
      <c r="AU253" s="1588"/>
      <c r="AV253" s="1586"/>
      <c r="AW253" s="1588"/>
      <c r="AX253" s="1586"/>
      <c r="AY253" s="56" t="str">
        <f t="shared" si="185"/>
        <v/>
      </c>
      <c r="AZ253" s="56"/>
      <c r="BA253" s="56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6"/>
      <c r="BM253" s="56"/>
      <c r="BN253" s="56"/>
      <c r="BO253" s="56"/>
      <c r="CA253" s="40"/>
      <c r="CB253" s="18" t="str">
        <f t="shared" si="170"/>
        <v/>
      </c>
      <c r="CC253" s="18" t="str">
        <f t="shared" si="171"/>
        <v/>
      </c>
      <c r="CD253" s="18" t="str">
        <f t="shared" si="172"/>
        <v/>
      </c>
      <c r="CE253" s="18" t="str">
        <f t="shared" si="173"/>
        <v/>
      </c>
      <c r="CF253" s="18" t="str">
        <f t="shared" si="174"/>
        <v/>
      </c>
      <c r="CG253" s="18" t="str">
        <f t="shared" si="175"/>
        <v/>
      </c>
      <c r="CH253" s="18" t="str">
        <f t="shared" si="176"/>
        <v/>
      </c>
      <c r="CI253" s="18" t="str">
        <f t="shared" si="177"/>
        <v/>
      </c>
      <c r="CJ253" s="56"/>
      <c r="CK253" s="56"/>
      <c r="CM253" s="56"/>
      <c r="CN253" s="56"/>
      <c r="CP253" s="459">
        <f t="shared" si="178"/>
        <v>0</v>
      </c>
      <c r="CQ253" s="459">
        <f t="shared" si="179"/>
        <v>0</v>
      </c>
      <c r="CR253" s="459">
        <f t="shared" si="180"/>
        <v>0</v>
      </c>
      <c r="CS253" s="459">
        <f t="shared" si="180"/>
        <v>0</v>
      </c>
      <c r="CT253" s="459">
        <f t="shared" si="181"/>
        <v>0</v>
      </c>
      <c r="CU253" s="459">
        <f t="shared" si="182"/>
        <v>0</v>
      </c>
      <c r="CV253" s="459">
        <f t="shared" si="183"/>
        <v>0</v>
      </c>
      <c r="CW253" s="459">
        <f t="shared" si="184"/>
        <v>0</v>
      </c>
    </row>
    <row r="254" spans="1:103" x14ac:dyDescent="0.25">
      <c r="A254" s="3823" t="s">
        <v>222</v>
      </c>
      <c r="B254" s="1570" t="s">
        <v>223</v>
      </c>
      <c r="C254" s="1394">
        <f t="shared" si="187"/>
        <v>0</v>
      </c>
      <c r="D254" s="703">
        <f>SUM(H254+J254+L254+N254+P254+R254+T254+V254+X254+Z254+AB254+AD254+AF254+AH254+AJ254+AL254)</f>
        <v>0</v>
      </c>
      <c r="E254" s="1570">
        <f>SUM(I254+K254+M254+O254+Q254+S254+U254+W254+Y254+AA254+AC254+AE254+AG254+AI254+AK254+AM254)</f>
        <v>0</v>
      </c>
      <c r="F254" s="1396"/>
      <c r="G254" s="1571"/>
      <c r="H254" s="1359"/>
      <c r="I254" s="1572"/>
      <c r="J254" s="1359"/>
      <c r="K254" s="1572"/>
      <c r="L254" s="1359"/>
      <c r="M254" s="1572"/>
      <c r="N254" s="1359"/>
      <c r="O254" s="1572"/>
      <c r="P254" s="1359"/>
      <c r="Q254" s="1572"/>
      <c r="R254" s="1359"/>
      <c r="S254" s="1572"/>
      <c r="T254" s="1359"/>
      <c r="U254" s="1572"/>
      <c r="V254" s="1359"/>
      <c r="W254" s="1572"/>
      <c r="X254" s="1359"/>
      <c r="Y254" s="1572"/>
      <c r="Z254" s="1359"/>
      <c r="AA254" s="1572"/>
      <c r="AB254" s="1359"/>
      <c r="AC254" s="1572"/>
      <c r="AD254" s="1359"/>
      <c r="AE254" s="1572"/>
      <c r="AF254" s="1359"/>
      <c r="AG254" s="1572"/>
      <c r="AH254" s="1359"/>
      <c r="AI254" s="1572"/>
      <c r="AJ254" s="1359"/>
      <c r="AK254" s="1572"/>
      <c r="AL254" s="1359"/>
      <c r="AM254" s="1575"/>
      <c r="AN254" s="1362"/>
      <c r="AO254" s="1409"/>
      <c r="AP254" s="1363"/>
      <c r="AQ254" s="1409"/>
      <c r="AR254" s="1572"/>
      <c r="AS254" s="1359"/>
      <c r="AT254" s="1572"/>
      <c r="AU254" s="1409"/>
      <c r="AV254" s="1572"/>
      <c r="AW254" s="1409"/>
      <c r="AX254" s="1572"/>
      <c r="AY254" s="56" t="str">
        <f t="shared" si="185"/>
        <v/>
      </c>
      <c r="AZ254" s="56"/>
      <c r="BA254" s="56"/>
      <c r="BB254" s="56"/>
      <c r="BC254" s="56"/>
      <c r="BD254" s="56"/>
      <c r="BE254" s="56"/>
      <c r="BF254" s="56"/>
      <c r="BG254" s="56"/>
      <c r="BH254" s="56"/>
      <c r="BI254" s="56"/>
      <c r="BJ254" s="56"/>
      <c r="BK254" s="56"/>
      <c r="BL254" s="56"/>
      <c r="BM254" s="56"/>
      <c r="BN254" s="56"/>
      <c r="BO254" s="56"/>
      <c r="CA254" s="40"/>
      <c r="CB254" s="18" t="str">
        <f t="shared" si="170"/>
        <v/>
      </c>
      <c r="CC254" s="18" t="str">
        <f t="shared" si="171"/>
        <v/>
      </c>
      <c r="CD254" s="18" t="str">
        <f t="shared" si="172"/>
        <v/>
      </c>
      <c r="CE254" s="18" t="str">
        <f t="shared" si="173"/>
        <v/>
      </c>
      <c r="CF254" s="18" t="str">
        <f t="shared" si="174"/>
        <v/>
      </c>
      <c r="CG254" s="18" t="str">
        <f t="shared" si="175"/>
        <v/>
      </c>
      <c r="CH254" s="18" t="str">
        <f t="shared" si="176"/>
        <v/>
      </c>
      <c r="CI254" s="18" t="str">
        <f t="shared" si="177"/>
        <v/>
      </c>
      <c r="CJ254" s="56"/>
      <c r="CK254" s="56"/>
      <c r="CM254" s="56"/>
      <c r="CN254" s="56"/>
      <c r="CP254" s="459">
        <f t="shared" si="178"/>
        <v>0</v>
      </c>
      <c r="CQ254" s="459">
        <f t="shared" si="179"/>
        <v>0</v>
      </c>
      <c r="CR254" s="459">
        <f t="shared" si="180"/>
        <v>0</v>
      </c>
      <c r="CS254" s="459">
        <f t="shared" si="180"/>
        <v>0</v>
      </c>
      <c r="CT254" s="459">
        <f t="shared" si="181"/>
        <v>0</v>
      </c>
      <c r="CU254" s="459">
        <f t="shared" si="182"/>
        <v>0</v>
      </c>
      <c r="CV254" s="459">
        <f t="shared" si="183"/>
        <v>0</v>
      </c>
      <c r="CW254" s="459">
        <f t="shared" si="184"/>
        <v>0</v>
      </c>
    </row>
    <row r="255" spans="1:103" x14ac:dyDescent="0.25">
      <c r="A255" s="3782"/>
      <c r="B255" s="377" t="s">
        <v>224</v>
      </c>
      <c r="C255" s="1559">
        <f t="shared" si="187"/>
        <v>0</v>
      </c>
      <c r="D255" s="388">
        <f>SUM(H255+J255+L255+N255+P255+R255+T255+V255+X255+Z255+AB255+AD255+AF255+AH255+AJ255+AL255)</f>
        <v>0</v>
      </c>
      <c r="E255" s="369">
        <f>SUM(I255+K255+M255+O255+Q255+S255+U255+W255+Y255+AA255+AC255+AE255+AG255+AI255+AK255+AM255)</f>
        <v>0</v>
      </c>
      <c r="F255" s="1560"/>
      <c r="G255" s="389"/>
      <c r="H255" s="1502"/>
      <c r="I255" s="85"/>
      <c r="J255" s="1502"/>
      <c r="K255" s="85"/>
      <c r="L255" s="1502"/>
      <c r="M255" s="85"/>
      <c r="N255" s="1502"/>
      <c r="O255" s="85"/>
      <c r="P255" s="1502"/>
      <c r="Q255" s="85"/>
      <c r="R255" s="1502"/>
      <c r="S255" s="85"/>
      <c r="T255" s="1502"/>
      <c r="U255" s="85"/>
      <c r="V255" s="1502"/>
      <c r="W255" s="85"/>
      <c r="X255" s="1502"/>
      <c r="Y255" s="85"/>
      <c r="Z255" s="1502"/>
      <c r="AA255" s="85"/>
      <c r="AB255" s="1502"/>
      <c r="AC255" s="85"/>
      <c r="AD255" s="1502"/>
      <c r="AE255" s="85"/>
      <c r="AF255" s="1502"/>
      <c r="AG255" s="85"/>
      <c r="AH255" s="1502"/>
      <c r="AI255" s="85"/>
      <c r="AJ255" s="91"/>
      <c r="AK255" s="1246"/>
      <c r="AL255" s="45"/>
      <c r="AM255" s="333"/>
      <c r="AN255" s="105"/>
      <c r="AO255" s="47"/>
      <c r="AP255" s="286"/>
      <c r="AQ255" s="1245"/>
      <c r="AR255" s="1246"/>
      <c r="AS255" s="91"/>
      <c r="AT255" s="1246"/>
      <c r="AU255" s="1245"/>
      <c r="AV255" s="1246"/>
      <c r="AW255" s="1245"/>
      <c r="AX255" s="1246"/>
      <c r="AY255" s="56" t="str">
        <f t="shared" si="185"/>
        <v/>
      </c>
      <c r="AZ255" s="56"/>
      <c r="BA255" s="56"/>
      <c r="BB255" s="56"/>
      <c r="BC255" s="56"/>
      <c r="BD255" s="56"/>
      <c r="BE255" s="56"/>
      <c r="BF255" s="56"/>
      <c r="BG255" s="56"/>
      <c r="BH255" s="56"/>
      <c r="BI255" s="56"/>
      <c r="BJ255" s="56"/>
      <c r="BK255" s="56"/>
      <c r="BL255" s="56"/>
      <c r="BM255" s="56"/>
      <c r="BN255" s="56"/>
      <c r="BO255" s="56"/>
      <c r="CA255" s="40"/>
      <c r="CB255" s="18" t="str">
        <f t="shared" si="170"/>
        <v/>
      </c>
      <c r="CC255" s="18" t="str">
        <f t="shared" si="171"/>
        <v/>
      </c>
      <c r="CD255" s="18" t="str">
        <f t="shared" si="172"/>
        <v/>
      </c>
      <c r="CE255" s="18" t="str">
        <f t="shared" si="173"/>
        <v/>
      </c>
      <c r="CF255" s="18" t="str">
        <f t="shared" si="174"/>
        <v/>
      </c>
      <c r="CG255" s="18" t="str">
        <f t="shared" si="175"/>
        <v/>
      </c>
      <c r="CH255" s="18" t="str">
        <f t="shared" si="176"/>
        <v/>
      </c>
      <c r="CI255" s="18" t="str">
        <f t="shared" si="177"/>
        <v/>
      </c>
      <c r="CJ255" s="56"/>
      <c r="CK255" s="56"/>
      <c r="CM255" s="56"/>
      <c r="CN255" s="56"/>
      <c r="CP255" s="459">
        <f t="shared" si="178"/>
        <v>0</v>
      </c>
      <c r="CQ255" s="459">
        <f t="shared" si="179"/>
        <v>0</v>
      </c>
      <c r="CR255" s="459">
        <f t="shared" si="180"/>
        <v>0</v>
      </c>
      <c r="CS255" s="459">
        <f t="shared" si="180"/>
        <v>0</v>
      </c>
      <c r="CT255" s="459">
        <f t="shared" si="181"/>
        <v>0</v>
      </c>
      <c r="CU255" s="459">
        <f t="shared" si="182"/>
        <v>0</v>
      </c>
      <c r="CV255" s="459">
        <f t="shared" si="183"/>
        <v>0</v>
      </c>
      <c r="CW255" s="459">
        <f t="shared" si="184"/>
        <v>0</v>
      </c>
    </row>
    <row r="256" spans="1:103" s="56" customFormat="1" x14ac:dyDescent="0.25">
      <c r="A256" s="1595" t="s">
        <v>225</v>
      </c>
      <c r="B256" s="1596"/>
      <c r="C256" s="1597">
        <f t="shared" si="187"/>
        <v>18</v>
      </c>
      <c r="D256" s="1598">
        <f t="shared" si="186"/>
        <v>5</v>
      </c>
      <c r="E256" s="1599">
        <f t="shared" si="186"/>
        <v>13</v>
      </c>
      <c r="F256" s="1600">
        <v>0</v>
      </c>
      <c r="G256" s="1601">
        <v>0</v>
      </c>
      <c r="H256" s="1600">
        <v>1</v>
      </c>
      <c r="I256" s="1601">
        <v>0</v>
      </c>
      <c r="J256" s="1600">
        <v>0</v>
      </c>
      <c r="K256" s="1601">
        <v>0</v>
      </c>
      <c r="L256" s="1600">
        <v>1</v>
      </c>
      <c r="M256" s="1601">
        <v>1</v>
      </c>
      <c r="N256" s="1600">
        <v>0</v>
      </c>
      <c r="O256" s="1601">
        <v>0</v>
      </c>
      <c r="P256" s="1600">
        <v>1</v>
      </c>
      <c r="Q256" s="1601">
        <v>3</v>
      </c>
      <c r="R256" s="1600">
        <v>0</v>
      </c>
      <c r="S256" s="1601">
        <v>0</v>
      </c>
      <c r="T256" s="1600">
        <v>0</v>
      </c>
      <c r="U256" s="1601">
        <v>1</v>
      </c>
      <c r="V256" s="1600">
        <v>0</v>
      </c>
      <c r="W256" s="1601">
        <v>0</v>
      </c>
      <c r="X256" s="1600">
        <v>0</v>
      </c>
      <c r="Y256" s="1601">
        <v>1</v>
      </c>
      <c r="Z256" s="1600">
        <v>0</v>
      </c>
      <c r="AA256" s="1601">
        <v>2</v>
      </c>
      <c r="AB256" s="1600">
        <v>0</v>
      </c>
      <c r="AC256" s="1601">
        <v>0</v>
      </c>
      <c r="AD256" s="1600">
        <v>1</v>
      </c>
      <c r="AE256" s="1601">
        <v>1</v>
      </c>
      <c r="AF256" s="1600">
        <v>0</v>
      </c>
      <c r="AG256" s="1601">
        <v>2</v>
      </c>
      <c r="AH256" s="1600">
        <v>0</v>
      </c>
      <c r="AI256" s="1601">
        <v>1</v>
      </c>
      <c r="AJ256" s="1600">
        <v>1</v>
      </c>
      <c r="AK256" s="1601">
        <v>1</v>
      </c>
      <c r="AL256" s="1359">
        <v>0</v>
      </c>
      <c r="AM256" s="1575">
        <v>0</v>
      </c>
      <c r="AN256" s="1362">
        <v>0</v>
      </c>
      <c r="AO256" s="1409">
        <v>0</v>
      </c>
      <c r="AP256" s="1363">
        <v>1</v>
      </c>
      <c r="AQ256" s="1588">
        <v>0</v>
      </c>
      <c r="AR256" s="1586">
        <v>0</v>
      </c>
      <c r="AS256" s="1585">
        <v>0</v>
      </c>
      <c r="AT256" s="1586">
        <v>0</v>
      </c>
      <c r="AU256" s="1588">
        <v>0</v>
      </c>
      <c r="AV256" s="1586">
        <v>1</v>
      </c>
      <c r="AW256" s="1588">
        <v>0</v>
      </c>
      <c r="AX256" s="1586">
        <v>0</v>
      </c>
      <c r="AY256" s="56" t="str">
        <f t="shared" si="185"/>
        <v/>
      </c>
      <c r="CA256" s="40"/>
      <c r="CB256" s="18" t="str">
        <f t="shared" si="170"/>
        <v/>
      </c>
      <c r="CC256" s="18" t="str">
        <f t="shared" si="171"/>
        <v/>
      </c>
      <c r="CD256" s="18" t="str">
        <f t="shared" si="172"/>
        <v/>
      </c>
      <c r="CE256" s="18" t="str">
        <f t="shared" si="173"/>
        <v/>
      </c>
      <c r="CF256" s="18" t="str">
        <f t="shared" si="174"/>
        <v/>
      </c>
      <c r="CG256" s="18" t="str">
        <f t="shared" si="175"/>
        <v/>
      </c>
      <c r="CH256" s="18" t="str">
        <f t="shared" si="176"/>
        <v/>
      </c>
      <c r="CI256" s="18" t="str">
        <f t="shared" si="177"/>
        <v/>
      </c>
      <c r="CL256"/>
      <c r="CO256"/>
      <c r="CP256" s="459">
        <f t="shared" si="178"/>
        <v>0</v>
      </c>
      <c r="CQ256" s="459">
        <f t="shared" si="179"/>
        <v>0</v>
      </c>
      <c r="CR256" s="459">
        <f t="shared" si="180"/>
        <v>0</v>
      </c>
      <c r="CS256" s="459">
        <f t="shared" si="180"/>
        <v>0</v>
      </c>
      <c r="CT256" s="459">
        <f t="shared" si="181"/>
        <v>0</v>
      </c>
      <c r="CU256" s="459">
        <f t="shared" si="182"/>
        <v>0</v>
      </c>
      <c r="CV256" s="459">
        <f t="shared" si="183"/>
        <v>0</v>
      </c>
      <c r="CW256" s="459">
        <f t="shared" si="184"/>
        <v>0</v>
      </c>
    </row>
    <row r="257" spans="1:101" ht="15" customHeight="1" x14ac:dyDescent="0.25">
      <c r="A257" s="3823" t="s">
        <v>226</v>
      </c>
      <c r="B257" s="380" t="s">
        <v>227</v>
      </c>
      <c r="C257" s="378">
        <f t="shared" si="187"/>
        <v>2</v>
      </c>
      <c r="D257" s="379">
        <f t="shared" si="186"/>
        <v>0</v>
      </c>
      <c r="E257" s="380">
        <f t="shared" si="186"/>
        <v>2</v>
      </c>
      <c r="F257" s="45">
        <v>0</v>
      </c>
      <c r="G257" s="48">
        <v>0</v>
      </c>
      <c r="H257" s="45">
        <v>0</v>
      </c>
      <c r="I257" s="48">
        <v>0</v>
      </c>
      <c r="J257" s="45">
        <v>0</v>
      </c>
      <c r="K257" s="48">
        <v>0</v>
      </c>
      <c r="L257" s="45">
        <v>0</v>
      </c>
      <c r="M257" s="48">
        <v>0</v>
      </c>
      <c r="N257" s="45">
        <v>0</v>
      </c>
      <c r="O257" s="48">
        <v>0</v>
      </c>
      <c r="P257" s="45">
        <v>0</v>
      </c>
      <c r="Q257" s="48">
        <v>1</v>
      </c>
      <c r="R257" s="45">
        <v>0</v>
      </c>
      <c r="S257" s="48">
        <v>0</v>
      </c>
      <c r="T257" s="45">
        <v>0</v>
      </c>
      <c r="U257" s="48">
        <v>0</v>
      </c>
      <c r="V257" s="45">
        <v>0</v>
      </c>
      <c r="W257" s="48">
        <v>0</v>
      </c>
      <c r="X257" s="45">
        <v>0</v>
      </c>
      <c r="Y257" s="48">
        <v>0</v>
      </c>
      <c r="Z257" s="45">
        <v>0</v>
      </c>
      <c r="AA257" s="48">
        <v>1</v>
      </c>
      <c r="AB257" s="45">
        <v>0</v>
      </c>
      <c r="AC257" s="48">
        <v>0</v>
      </c>
      <c r="AD257" s="45">
        <v>0</v>
      </c>
      <c r="AE257" s="48">
        <v>0</v>
      </c>
      <c r="AF257" s="45">
        <v>0</v>
      </c>
      <c r="AG257" s="48">
        <v>0</v>
      </c>
      <c r="AH257" s="45">
        <v>0</v>
      </c>
      <c r="AI257" s="48">
        <v>0</v>
      </c>
      <c r="AJ257" s="45">
        <v>0</v>
      </c>
      <c r="AK257" s="48">
        <v>0</v>
      </c>
      <c r="AL257" s="1359">
        <v>0</v>
      </c>
      <c r="AM257" s="1575">
        <v>0</v>
      </c>
      <c r="AN257" s="1362">
        <v>0</v>
      </c>
      <c r="AO257" s="1409">
        <v>0</v>
      </c>
      <c r="AP257" s="1363">
        <v>0</v>
      </c>
      <c r="AQ257" s="1409">
        <v>0</v>
      </c>
      <c r="AR257" s="1572">
        <v>0</v>
      </c>
      <c r="AS257" s="1359">
        <v>0</v>
      </c>
      <c r="AT257" s="1572">
        <v>0</v>
      </c>
      <c r="AU257" s="1409">
        <v>0</v>
      </c>
      <c r="AV257" s="1572">
        <v>0</v>
      </c>
      <c r="AW257" s="1409">
        <v>0</v>
      </c>
      <c r="AX257" s="1572">
        <v>0</v>
      </c>
      <c r="AY257" s="56" t="str">
        <f t="shared" si="185"/>
        <v/>
      </c>
      <c r="AZ257" s="56"/>
      <c r="BA257" s="56"/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CA257" s="40"/>
      <c r="CB257" s="18" t="str">
        <f t="shared" si="170"/>
        <v/>
      </c>
      <c r="CC257" s="18" t="str">
        <f t="shared" si="171"/>
        <v/>
      </c>
      <c r="CD257" s="18" t="str">
        <f t="shared" si="172"/>
        <v/>
      </c>
      <c r="CE257" s="18" t="str">
        <f t="shared" si="173"/>
        <v/>
      </c>
      <c r="CF257" s="18" t="str">
        <f t="shared" si="174"/>
        <v/>
      </c>
      <c r="CG257" s="18" t="str">
        <f t="shared" si="175"/>
        <v/>
      </c>
      <c r="CH257" s="18" t="str">
        <f t="shared" si="176"/>
        <v/>
      </c>
      <c r="CI257" s="18" t="str">
        <f t="shared" si="177"/>
        <v/>
      </c>
      <c r="CJ257" s="56"/>
      <c r="CK257" s="56"/>
      <c r="CM257" s="56"/>
      <c r="CN257" s="56"/>
      <c r="CP257" s="459">
        <f t="shared" si="178"/>
        <v>0</v>
      </c>
      <c r="CQ257" s="459">
        <f t="shared" si="179"/>
        <v>0</v>
      </c>
      <c r="CR257" s="459">
        <f t="shared" si="180"/>
        <v>0</v>
      </c>
      <c r="CS257" s="459">
        <f t="shared" si="180"/>
        <v>0</v>
      </c>
      <c r="CT257" s="459">
        <f t="shared" si="181"/>
        <v>0</v>
      </c>
      <c r="CU257" s="459">
        <f t="shared" si="182"/>
        <v>0</v>
      </c>
      <c r="CV257" s="459">
        <f t="shared" si="183"/>
        <v>0</v>
      </c>
      <c r="CW257" s="459">
        <f t="shared" si="184"/>
        <v>0</v>
      </c>
    </row>
    <row r="258" spans="1:101" x14ac:dyDescent="0.25">
      <c r="A258" s="3791"/>
      <c r="B258" s="396" t="s">
        <v>228</v>
      </c>
      <c r="C258" s="397">
        <f t="shared" si="187"/>
        <v>0</v>
      </c>
      <c r="D258" s="398">
        <f t="shared" si="186"/>
        <v>0</v>
      </c>
      <c r="E258" s="396">
        <f t="shared" si="186"/>
        <v>0</v>
      </c>
      <c r="F258" s="22">
        <v>0</v>
      </c>
      <c r="G258" s="28">
        <v>0</v>
      </c>
      <c r="H258" s="22">
        <v>0</v>
      </c>
      <c r="I258" s="28">
        <v>0</v>
      </c>
      <c r="J258" s="22">
        <v>0</v>
      </c>
      <c r="K258" s="28">
        <v>0</v>
      </c>
      <c r="L258" s="22">
        <v>0</v>
      </c>
      <c r="M258" s="28">
        <v>0</v>
      </c>
      <c r="N258" s="22">
        <v>0</v>
      </c>
      <c r="O258" s="28">
        <v>0</v>
      </c>
      <c r="P258" s="22">
        <v>0</v>
      </c>
      <c r="Q258" s="28">
        <v>0</v>
      </c>
      <c r="R258" s="22">
        <v>0</v>
      </c>
      <c r="S258" s="28">
        <v>0</v>
      </c>
      <c r="T258" s="22">
        <v>0</v>
      </c>
      <c r="U258" s="28">
        <v>0</v>
      </c>
      <c r="V258" s="22">
        <v>0</v>
      </c>
      <c r="W258" s="28">
        <v>0</v>
      </c>
      <c r="X258" s="22">
        <v>0</v>
      </c>
      <c r="Y258" s="28">
        <v>0</v>
      </c>
      <c r="Z258" s="22">
        <v>0</v>
      </c>
      <c r="AA258" s="28">
        <v>0</v>
      </c>
      <c r="AB258" s="22">
        <v>0</v>
      </c>
      <c r="AC258" s="28">
        <v>0</v>
      </c>
      <c r="AD258" s="22">
        <v>0</v>
      </c>
      <c r="AE258" s="28">
        <v>0</v>
      </c>
      <c r="AF258" s="22">
        <v>0</v>
      </c>
      <c r="AG258" s="28">
        <v>0</v>
      </c>
      <c r="AH258" s="22">
        <v>0</v>
      </c>
      <c r="AI258" s="28">
        <v>0</v>
      </c>
      <c r="AJ258" s="22">
        <v>0</v>
      </c>
      <c r="AK258" s="28">
        <v>0</v>
      </c>
      <c r="AL258" s="22">
        <v>0</v>
      </c>
      <c r="AM258" s="216">
        <v>0</v>
      </c>
      <c r="AN258" s="27">
        <v>0</v>
      </c>
      <c r="AO258" s="23">
        <v>0</v>
      </c>
      <c r="AP258" s="213">
        <v>0</v>
      </c>
      <c r="AQ258" s="23">
        <v>0</v>
      </c>
      <c r="AR258" s="28">
        <v>0</v>
      </c>
      <c r="AS258" s="22">
        <v>0</v>
      </c>
      <c r="AT258" s="28">
        <v>0</v>
      </c>
      <c r="AU258" s="23">
        <v>0</v>
      </c>
      <c r="AV258" s="28">
        <v>0</v>
      </c>
      <c r="AW258" s="23">
        <v>0</v>
      </c>
      <c r="AX258" s="28">
        <v>0</v>
      </c>
      <c r="AY258" s="56" t="str">
        <f t="shared" si="185"/>
        <v/>
      </c>
      <c r="AZ258" s="56"/>
      <c r="BA258" s="56"/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6"/>
      <c r="BM258" s="56"/>
      <c r="BN258" s="56"/>
      <c r="BO258" s="56"/>
      <c r="CA258" s="40"/>
      <c r="CB258" s="18" t="str">
        <f t="shared" si="170"/>
        <v/>
      </c>
      <c r="CC258" s="18" t="str">
        <f t="shared" si="171"/>
        <v/>
      </c>
      <c r="CD258" s="18" t="str">
        <f t="shared" si="172"/>
        <v/>
      </c>
      <c r="CE258" s="18" t="str">
        <f t="shared" si="173"/>
        <v/>
      </c>
      <c r="CF258" s="18" t="str">
        <f t="shared" si="174"/>
        <v/>
      </c>
      <c r="CG258" s="18" t="str">
        <f t="shared" si="175"/>
        <v/>
      </c>
      <c r="CH258" s="18" t="str">
        <f t="shared" si="176"/>
        <v/>
      </c>
      <c r="CI258" s="18" t="str">
        <f t="shared" si="177"/>
        <v/>
      </c>
      <c r="CJ258" s="56"/>
      <c r="CK258" s="56"/>
      <c r="CM258" s="56"/>
      <c r="CN258" s="56"/>
      <c r="CP258" s="459">
        <f t="shared" si="178"/>
        <v>0</v>
      </c>
      <c r="CQ258" s="459">
        <f t="shared" si="179"/>
        <v>0</v>
      </c>
      <c r="CR258" s="459">
        <f t="shared" si="180"/>
        <v>0</v>
      </c>
      <c r="CS258" s="459">
        <f t="shared" si="180"/>
        <v>0</v>
      </c>
      <c r="CT258" s="459">
        <f t="shared" si="181"/>
        <v>0</v>
      </c>
      <c r="CU258" s="459">
        <f t="shared" si="182"/>
        <v>0</v>
      </c>
      <c r="CV258" s="459">
        <f t="shared" si="183"/>
        <v>0</v>
      </c>
      <c r="CW258" s="459">
        <f t="shared" si="184"/>
        <v>0</v>
      </c>
    </row>
    <row r="259" spans="1:101" x14ac:dyDescent="0.25">
      <c r="A259" s="3791"/>
      <c r="B259" s="396" t="s">
        <v>229</v>
      </c>
      <c r="C259" s="397">
        <f t="shared" si="187"/>
        <v>1</v>
      </c>
      <c r="D259" s="398">
        <f t="shared" si="186"/>
        <v>0</v>
      </c>
      <c r="E259" s="396">
        <f>SUM(G259+I259+K259+M259+O259+Q259+S259+U259+W259+Y259+AA259+AC259+AE259+AG259+AI259+AK259+AM259)</f>
        <v>1</v>
      </c>
      <c r="F259" s="22">
        <v>0</v>
      </c>
      <c r="G259" s="28">
        <v>0</v>
      </c>
      <c r="H259" s="22">
        <v>0</v>
      </c>
      <c r="I259" s="28">
        <v>0</v>
      </c>
      <c r="J259" s="22">
        <v>0</v>
      </c>
      <c r="K259" s="28">
        <v>0</v>
      </c>
      <c r="L259" s="22">
        <v>0</v>
      </c>
      <c r="M259" s="28">
        <v>1</v>
      </c>
      <c r="N259" s="22">
        <v>0</v>
      </c>
      <c r="O259" s="28">
        <v>0</v>
      </c>
      <c r="P259" s="22">
        <v>0</v>
      </c>
      <c r="Q259" s="28">
        <v>0</v>
      </c>
      <c r="R259" s="22">
        <v>0</v>
      </c>
      <c r="S259" s="28">
        <v>0</v>
      </c>
      <c r="T259" s="22">
        <v>0</v>
      </c>
      <c r="U259" s="28">
        <v>0</v>
      </c>
      <c r="V259" s="22">
        <v>0</v>
      </c>
      <c r="W259" s="28">
        <v>0</v>
      </c>
      <c r="X259" s="22">
        <v>0</v>
      </c>
      <c r="Y259" s="28">
        <v>0</v>
      </c>
      <c r="Z259" s="22">
        <v>0</v>
      </c>
      <c r="AA259" s="28">
        <v>0</v>
      </c>
      <c r="AB259" s="22">
        <v>0</v>
      </c>
      <c r="AC259" s="28">
        <v>0</v>
      </c>
      <c r="AD259" s="22">
        <v>0</v>
      </c>
      <c r="AE259" s="28">
        <v>0</v>
      </c>
      <c r="AF259" s="22">
        <v>0</v>
      </c>
      <c r="AG259" s="28">
        <v>0</v>
      </c>
      <c r="AH259" s="22">
        <v>0</v>
      </c>
      <c r="AI259" s="28">
        <v>0</v>
      </c>
      <c r="AJ259" s="22">
        <v>0</v>
      </c>
      <c r="AK259" s="28">
        <v>0</v>
      </c>
      <c r="AL259" s="45">
        <v>0</v>
      </c>
      <c r="AM259" s="333">
        <v>0</v>
      </c>
      <c r="AN259" s="105">
        <v>0</v>
      </c>
      <c r="AO259" s="47">
        <v>0</v>
      </c>
      <c r="AP259" s="286">
        <v>0</v>
      </c>
      <c r="AQ259" s="27">
        <v>0</v>
      </c>
      <c r="AR259" s="28">
        <v>0</v>
      </c>
      <c r="AS259" s="22">
        <v>0</v>
      </c>
      <c r="AT259" s="28">
        <v>0</v>
      </c>
      <c r="AU259" s="23">
        <v>0</v>
      </c>
      <c r="AV259" s="28">
        <v>0</v>
      </c>
      <c r="AW259" s="23">
        <v>0</v>
      </c>
      <c r="AX259" s="28">
        <v>0</v>
      </c>
      <c r="AY259" s="56" t="str">
        <f t="shared" si="185"/>
        <v/>
      </c>
      <c r="AZ259" s="56"/>
      <c r="BA259" s="56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6"/>
      <c r="BM259" s="56"/>
      <c r="BN259" s="56"/>
      <c r="BO259" s="56"/>
      <c r="CA259" s="40"/>
      <c r="CB259" s="18" t="str">
        <f t="shared" si="170"/>
        <v/>
      </c>
      <c r="CC259" s="18" t="str">
        <f t="shared" si="171"/>
        <v/>
      </c>
      <c r="CD259" s="18" t="str">
        <f t="shared" si="172"/>
        <v/>
      </c>
      <c r="CE259" s="18" t="str">
        <f t="shared" si="173"/>
        <v/>
      </c>
      <c r="CF259" s="18" t="str">
        <f t="shared" si="174"/>
        <v/>
      </c>
      <c r="CG259" s="18" t="str">
        <f t="shared" si="175"/>
        <v/>
      </c>
      <c r="CH259" s="18" t="str">
        <f t="shared" si="176"/>
        <v/>
      </c>
      <c r="CI259" s="18" t="str">
        <f t="shared" si="177"/>
        <v/>
      </c>
      <c r="CJ259" s="56"/>
      <c r="CK259" s="56"/>
      <c r="CM259" s="56"/>
      <c r="CN259" s="56"/>
      <c r="CP259" s="459">
        <f t="shared" si="178"/>
        <v>0</v>
      </c>
      <c r="CQ259" s="459">
        <f t="shared" si="179"/>
        <v>0</v>
      </c>
      <c r="CR259" s="459">
        <f t="shared" si="180"/>
        <v>0</v>
      </c>
      <c r="CS259" s="459">
        <f t="shared" si="180"/>
        <v>0</v>
      </c>
      <c r="CT259" s="459">
        <f t="shared" si="181"/>
        <v>0</v>
      </c>
      <c r="CU259" s="459">
        <f t="shared" si="182"/>
        <v>0</v>
      </c>
      <c r="CV259" s="459">
        <f t="shared" si="183"/>
        <v>0</v>
      </c>
      <c r="CW259" s="459">
        <f t="shared" si="184"/>
        <v>0</v>
      </c>
    </row>
    <row r="260" spans="1:101" x14ac:dyDescent="0.25">
      <c r="A260" s="3791"/>
      <c r="B260" s="401" t="s">
        <v>230</v>
      </c>
      <c r="C260" s="397">
        <f t="shared" si="187"/>
        <v>0</v>
      </c>
      <c r="D260" s="467"/>
      <c r="E260" s="396">
        <f>SUM(K260+M260+O260+Q260+S260+U260+W260+Y260+AA260+AC260+AE260+AG260+AI260+AK260+AM260)</f>
        <v>0</v>
      </c>
      <c r="F260" s="345"/>
      <c r="G260" s="346"/>
      <c r="H260" s="345"/>
      <c r="I260" s="346"/>
      <c r="J260" s="345"/>
      <c r="K260" s="28"/>
      <c r="L260" s="345"/>
      <c r="M260" s="28"/>
      <c r="N260" s="345"/>
      <c r="O260" s="28"/>
      <c r="P260" s="345"/>
      <c r="Q260" s="28"/>
      <c r="R260" s="345"/>
      <c r="S260" s="28"/>
      <c r="T260" s="345"/>
      <c r="U260" s="28"/>
      <c r="V260" s="345"/>
      <c r="W260" s="28"/>
      <c r="X260" s="345"/>
      <c r="Y260" s="28"/>
      <c r="Z260" s="345"/>
      <c r="AA260" s="28"/>
      <c r="AB260" s="345"/>
      <c r="AC260" s="28"/>
      <c r="AD260" s="345"/>
      <c r="AE260" s="28"/>
      <c r="AF260" s="345"/>
      <c r="AG260" s="28"/>
      <c r="AH260" s="345"/>
      <c r="AI260" s="28"/>
      <c r="AJ260" s="345"/>
      <c r="AK260" s="28"/>
      <c r="AL260" s="345"/>
      <c r="AM260" s="216"/>
      <c r="AN260" s="105"/>
      <c r="AO260" s="47"/>
      <c r="AP260" s="286"/>
      <c r="AQ260" s="47"/>
      <c r="AR260" s="48"/>
      <c r="AS260" s="439"/>
      <c r="AT260" s="48"/>
      <c r="AU260" s="47"/>
      <c r="AV260" s="48"/>
      <c r="AW260" s="47"/>
      <c r="AX260" s="48"/>
      <c r="AY260" s="56" t="str">
        <f t="shared" si="185"/>
        <v/>
      </c>
      <c r="AZ260" s="56"/>
      <c r="BA260" s="56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6"/>
      <c r="BM260" s="56"/>
      <c r="BN260" s="56"/>
      <c r="BO260" s="56"/>
      <c r="CA260" s="40"/>
      <c r="CB260" s="18" t="str">
        <f t="shared" si="170"/>
        <v/>
      </c>
      <c r="CC260" s="18" t="str">
        <f t="shared" si="171"/>
        <v/>
      </c>
      <c r="CD260" s="421"/>
      <c r="CE260" s="18" t="str">
        <f t="shared" si="173"/>
        <v/>
      </c>
      <c r="CF260" s="18" t="str">
        <f t="shared" si="174"/>
        <v/>
      </c>
      <c r="CG260" s="18" t="str">
        <f t="shared" si="175"/>
        <v/>
      </c>
      <c r="CH260" s="18" t="str">
        <f t="shared" si="176"/>
        <v/>
      </c>
      <c r="CI260" s="18" t="str">
        <f t="shared" si="177"/>
        <v/>
      </c>
      <c r="CP260" s="370">
        <f t="shared" si="178"/>
        <v>0</v>
      </c>
      <c r="CQ260" s="370">
        <f t="shared" si="179"/>
        <v>0</v>
      </c>
      <c r="CR260" s="370">
        <f t="shared" si="180"/>
        <v>0</v>
      </c>
      <c r="CS260" s="370">
        <f t="shared" si="180"/>
        <v>0</v>
      </c>
      <c r="CT260" s="370">
        <f t="shared" si="181"/>
        <v>0</v>
      </c>
      <c r="CU260" s="370">
        <f t="shared" si="182"/>
        <v>0</v>
      </c>
      <c r="CV260" s="370">
        <f t="shared" si="183"/>
        <v>0</v>
      </c>
      <c r="CW260" s="370">
        <f t="shared" si="184"/>
        <v>0</v>
      </c>
    </row>
    <row r="261" spans="1:101" x14ac:dyDescent="0.25">
      <c r="A261" s="3791"/>
      <c r="B261" s="396" t="s">
        <v>231</v>
      </c>
      <c r="C261" s="397">
        <f t="shared" si="187"/>
        <v>0</v>
      </c>
      <c r="D261" s="398">
        <f t="shared" ref="D261:E269" si="188">SUM(F261+H261+J261+L261+N261+P261+R261+T261+V261+X261+Z261+AB261+AD261+AF261+AH261+AJ261+AL261)</f>
        <v>0</v>
      </c>
      <c r="E261" s="396">
        <f t="shared" si="188"/>
        <v>0</v>
      </c>
      <c r="F261" s="22"/>
      <c r="G261" s="28"/>
      <c r="H261" s="22"/>
      <c r="I261" s="28"/>
      <c r="J261" s="22"/>
      <c r="K261" s="28"/>
      <c r="L261" s="22"/>
      <c r="M261" s="28"/>
      <c r="N261" s="22"/>
      <c r="O261" s="28"/>
      <c r="P261" s="22"/>
      <c r="Q261" s="28"/>
      <c r="R261" s="22"/>
      <c r="S261" s="28"/>
      <c r="T261" s="22"/>
      <c r="U261" s="28"/>
      <c r="V261" s="22"/>
      <c r="W261" s="28"/>
      <c r="X261" s="22"/>
      <c r="Y261" s="28"/>
      <c r="Z261" s="22"/>
      <c r="AA261" s="28"/>
      <c r="AB261" s="22"/>
      <c r="AC261" s="28"/>
      <c r="AD261" s="22"/>
      <c r="AE261" s="28"/>
      <c r="AF261" s="22"/>
      <c r="AG261" s="28"/>
      <c r="AH261" s="22"/>
      <c r="AI261" s="28"/>
      <c r="AJ261" s="22"/>
      <c r="AK261" s="28"/>
      <c r="AL261" s="22"/>
      <c r="AM261" s="216"/>
      <c r="AN261" s="105"/>
      <c r="AO261" s="47"/>
      <c r="AP261" s="286"/>
      <c r="AQ261" s="23"/>
      <c r="AR261" s="28"/>
      <c r="AS261" s="22"/>
      <c r="AT261" s="28"/>
      <c r="AU261" s="23"/>
      <c r="AV261" s="28"/>
      <c r="AW261" s="23"/>
      <c r="AX261" s="28"/>
      <c r="AY261" s="56" t="str">
        <f t="shared" si="185"/>
        <v/>
      </c>
      <c r="AZ261" s="56"/>
      <c r="BA261" s="56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6"/>
      <c r="BM261" s="56"/>
      <c r="BN261" s="56"/>
      <c r="BO261" s="56"/>
      <c r="CA261" s="40"/>
      <c r="CB261" s="18" t="str">
        <f t="shared" si="170"/>
        <v/>
      </c>
      <c r="CC261" s="18" t="str">
        <f t="shared" si="171"/>
        <v/>
      </c>
      <c r="CD261" s="18" t="str">
        <f t="shared" ref="CD261:CD293" si="189">IF(AND(D261&gt;0,OR(AS261="")), "* No olvide digitar la variable Pueblos originarios Hombres. Digite Cero si no tiene.",IF(AS261&gt;D261,"  * La variable Pueblos originarios Hombres No puede ser mayor al Total Hombres.",""))</f>
        <v/>
      </c>
      <c r="CE261" s="18" t="str">
        <f t="shared" si="173"/>
        <v/>
      </c>
      <c r="CF261" s="18" t="str">
        <f t="shared" si="174"/>
        <v/>
      </c>
      <c r="CG261" s="18" t="str">
        <f t="shared" si="175"/>
        <v/>
      </c>
      <c r="CH261" s="18" t="str">
        <f t="shared" si="176"/>
        <v/>
      </c>
      <c r="CI261" s="18" t="str">
        <f t="shared" si="177"/>
        <v/>
      </c>
      <c r="CP261" s="370">
        <f t="shared" si="178"/>
        <v>0</v>
      </c>
      <c r="CQ261" s="370">
        <f t="shared" si="179"/>
        <v>0</v>
      </c>
      <c r="CR261" s="370">
        <f t="shared" si="180"/>
        <v>0</v>
      </c>
      <c r="CS261" s="370">
        <f t="shared" si="180"/>
        <v>0</v>
      </c>
      <c r="CT261" s="370">
        <f t="shared" si="181"/>
        <v>0</v>
      </c>
      <c r="CU261" s="370">
        <f t="shared" si="182"/>
        <v>0</v>
      </c>
      <c r="CV261" s="370">
        <f t="shared" si="183"/>
        <v>0</v>
      </c>
      <c r="CW261" s="370">
        <f t="shared" si="184"/>
        <v>0</v>
      </c>
    </row>
    <row r="262" spans="1:101" x14ac:dyDescent="0.25">
      <c r="A262" s="3791"/>
      <c r="B262" s="406" t="s">
        <v>232</v>
      </c>
      <c r="C262" s="397">
        <f t="shared" si="187"/>
        <v>0</v>
      </c>
      <c r="D262" s="398">
        <f t="shared" si="188"/>
        <v>0</v>
      </c>
      <c r="E262" s="396">
        <f t="shared" si="188"/>
        <v>0</v>
      </c>
      <c r="F262" s="22"/>
      <c r="G262" s="28"/>
      <c r="H262" s="22"/>
      <c r="I262" s="28"/>
      <c r="J262" s="22"/>
      <c r="K262" s="28"/>
      <c r="L262" s="22"/>
      <c r="M262" s="28"/>
      <c r="N262" s="22"/>
      <c r="O262" s="28"/>
      <c r="P262" s="22"/>
      <c r="Q262" s="28"/>
      <c r="R262" s="22"/>
      <c r="S262" s="28"/>
      <c r="T262" s="22"/>
      <c r="U262" s="28"/>
      <c r="V262" s="22"/>
      <c r="W262" s="28"/>
      <c r="X262" s="22"/>
      <c r="Y262" s="28"/>
      <c r="Z262" s="22"/>
      <c r="AA262" s="28"/>
      <c r="AB262" s="22"/>
      <c r="AC262" s="28"/>
      <c r="AD262" s="22"/>
      <c r="AE262" s="28"/>
      <c r="AF262" s="22"/>
      <c r="AG262" s="28"/>
      <c r="AH262" s="22"/>
      <c r="AI262" s="28"/>
      <c r="AJ262" s="22"/>
      <c r="AK262" s="28"/>
      <c r="AL262" s="22"/>
      <c r="AM262" s="216"/>
      <c r="AN262" s="105"/>
      <c r="AO262" s="47"/>
      <c r="AP262" s="286"/>
      <c r="AQ262" s="23"/>
      <c r="AR262" s="28"/>
      <c r="AS262" s="22"/>
      <c r="AT262" s="28"/>
      <c r="AU262" s="23"/>
      <c r="AV262" s="28"/>
      <c r="AW262" s="23"/>
      <c r="AX262" s="28"/>
      <c r="AY262" s="56" t="str">
        <f t="shared" si="185"/>
        <v/>
      </c>
      <c r="AZ262" s="56"/>
      <c r="BA262" s="56"/>
      <c r="BB262" s="56"/>
      <c r="BC262" s="56"/>
      <c r="BD262" s="56"/>
      <c r="BE262" s="56"/>
      <c r="BF262" s="56"/>
      <c r="BG262" s="56"/>
      <c r="BH262" s="56"/>
      <c r="BI262" s="56"/>
      <c r="BJ262" s="56"/>
      <c r="BK262" s="56"/>
      <c r="BL262" s="56"/>
      <c r="BM262" s="56"/>
      <c r="BN262" s="56"/>
      <c r="BO262" s="56"/>
      <c r="CA262" s="40"/>
      <c r="CB262" s="18" t="str">
        <f t="shared" si="170"/>
        <v/>
      </c>
      <c r="CC262" s="18" t="str">
        <f t="shared" si="171"/>
        <v/>
      </c>
      <c r="CD262" s="18" t="str">
        <f t="shared" si="189"/>
        <v/>
      </c>
      <c r="CE262" s="18" t="str">
        <f t="shared" si="173"/>
        <v/>
      </c>
      <c r="CF262" s="18" t="str">
        <f t="shared" si="174"/>
        <v/>
      </c>
      <c r="CG262" s="18" t="str">
        <f t="shared" si="175"/>
        <v/>
      </c>
      <c r="CH262" s="18" t="str">
        <f t="shared" si="176"/>
        <v/>
      </c>
      <c r="CI262" s="18" t="str">
        <f t="shared" si="177"/>
        <v/>
      </c>
      <c r="CP262" s="370">
        <f t="shared" si="178"/>
        <v>0</v>
      </c>
      <c r="CQ262" s="370">
        <f t="shared" si="179"/>
        <v>0</v>
      </c>
      <c r="CR262" s="370">
        <f t="shared" si="180"/>
        <v>0</v>
      </c>
      <c r="CS262" s="370">
        <f t="shared" si="180"/>
        <v>0</v>
      </c>
      <c r="CT262" s="370">
        <f t="shared" si="181"/>
        <v>0</v>
      </c>
      <c r="CU262" s="370">
        <f t="shared" si="182"/>
        <v>0</v>
      </c>
      <c r="CV262" s="370">
        <f t="shared" si="183"/>
        <v>0</v>
      </c>
      <c r="CW262" s="370">
        <f t="shared" si="184"/>
        <v>0</v>
      </c>
    </row>
    <row r="263" spans="1:101" x14ac:dyDescent="0.25">
      <c r="A263" s="3791"/>
      <c r="B263" s="407" t="s">
        <v>276</v>
      </c>
      <c r="C263" s="397">
        <f t="shared" si="187"/>
        <v>0</v>
      </c>
      <c r="D263" s="398">
        <f t="shared" si="188"/>
        <v>0</v>
      </c>
      <c r="E263" s="396">
        <f t="shared" si="188"/>
        <v>0</v>
      </c>
      <c r="F263" s="22"/>
      <c r="G263" s="28"/>
      <c r="H263" s="22"/>
      <c r="I263" s="28"/>
      <c r="J263" s="22"/>
      <c r="K263" s="28"/>
      <c r="L263" s="22"/>
      <c r="M263" s="28"/>
      <c r="N263" s="22"/>
      <c r="O263" s="28"/>
      <c r="P263" s="22"/>
      <c r="Q263" s="28"/>
      <c r="R263" s="22"/>
      <c r="S263" s="28"/>
      <c r="T263" s="22"/>
      <c r="U263" s="28"/>
      <c r="V263" s="22"/>
      <c r="W263" s="28"/>
      <c r="X263" s="22"/>
      <c r="Y263" s="28"/>
      <c r="Z263" s="22"/>
      <c r="AA263" s="28"/>
      <c r="AB263" s="22"/>
      <c r="AC263" s="28"/>
      <c r="AD263" s="22"/>
      <c r="AE263" s="28"/>
      <c r="AF263" s="22"/>
      <c r="AG263" s="28"/>
      <c r="AH263" s="22"/>
      <c r="AI263" s="28"/>
      <c r="AJ263" s="22"/>
      <c r="AK263" s="28"/>
      <c r="AL263" s="22"/>
      <c r="AM263" s="216"/>
      <c r="AN263" s="105"/>
      <c r="AO263" s="47"/>
      <c r="AP263" s="286"/>
      <c r="AQ263" s="23"/>
      <c r="AR263" s="28"/>
      <c r="AS263" s="22"/>
      <c r="AT263" s="28"/>
      <c r="AU263" s="23"/>
      <c r="AV263" s="28"/>
      <c r="AW263" s="23"/>
      <c r="AX263" s="28"/>
      <c r="AY263" s="56" t="str">
        <f t="shared" si="185"/>
        <v/>
      </c>
      <c r="AZ263" s="56"/>
      <c r="BA263" s="56"/>
      <c r="BB263" s="56"/>
      <c r="BC263" s="56"/>
      <c r="BD263" s="56"/>
      <c r="BE263" s="56"/>
      <c r="BF263" s="56"/>
      <c r="BG263" s="56"/>
      <c r="BH263" s="56"/>
      <c r="BI263" s="56"/>
      <c r="BJ263" s="56"/>
      <c r="BK263" s="56"/>
      <c r="BL263" s="56"/>
      <c r="BM263" s="56"/>
      <c r="BN263" s="56"/>
      <c r="BO263" s="56"/>
      <c r="CA263" s="40"/>
      <c r="CB263" s="18" t="str">
        <f t="shared" si="170"/>
        <v/>
      </c>
      <c r="CC263" s="18" t="str">
        <f t="shared" si="171"/>
        <v/>
      </c>
      <c r="CD263" s="18" t="str">
        <f t="shared" si="189"/>
        <v/>
      </c>
      <c r="CE263" s="18" t="str">
        <f t="shared" si="173"/>
        <v/>
      </c>
      <c r="CF263" s="18" t="str">
        <f t="shared" si="174"/>
        <v/>
      </c>
      <c r="CG263" s="18" t="str">
        <f t="shared" si="175"/>
        <v/>
      </c>
      <c r="CH263" s="18" t="str">
        <f t="shared" si="176"/>
        <v/>
      </c>
      <c r="CI263" s="18" t="str">
        <f t="shared" si="177"/>
        <v/>
      </c>
      <c r="CP263" s="370">
        <f t="shared" si="178"/>
        <v>0</v>
      </c>
      <c r="CQ263" s="370">
        <f t="shared" si="179"/>
        <v>0</v>
      </c>
      <c r="CR263" s="370">
        <f t="shared" ref="CR263:CS293" si="190">IF(AND(D263&gt;0,OR(AS263="")),1,IF(AS263&gt;D263,1,0))</f>
        <v>0</v>
      </c>
      <c r="CS263" s="370">
        <f t="shared" si="190"/>
        <v>0</v>
      </c>
      <c r="CT263" s="370">
        <f t="shared" si="181"/>
        <v>0</v>
      </c>
      <c r="CU263" s="370">
        <f t="shared" si="182"/>
        <v>0</v>
      </c>
      <c r="CV263" s="370">
        <f t="shared" si="183"/>
        <v>0</v>
      </c>
      <c r="CW263" s="370">
        <f t="shared" si="184"/>
        <v>0</v>
      </c>
    </row>
    <row r="264" spans="1:101" x14ac:dyDescent="0.25">
      <c r="A264" s="3782"/>
      <c r="B264" s="408" t="s">
        <v>234</v>
      </c>
      <c r="C264" s="409">
        <f t="shared" si="187"/>
        <v>0</v>
      </c>
      <c r="D264" s="400">
        <f>SUM(H264+J264+L264+N264+P264+R264+T264+V264+X264+Z264+AB264+AD264+AF264+AH264+AJ264+AL264)</f>
        <v>0</v>
      </c>
      <c r="E264" s="410">
        <f>SUM(I264+K264+M264+O264+Q264+S264+U264+W264+Y264+AA264+AC264+AE264+AG264+AI264+AK264+AM264)</f>
        <v>0</v>
      </c>
      <c r="F264" s="411"/>
      <c r="G264" s="412"/>
      <c r="H264" s="49"/>
      <c r="I264" s="52"/>
      <c r="J264" s="49"/>
      <c r="K264" s="52"/>
      <c r="L264" s="49"/>
      <c r="M264" s="52"/>
      <c r="N264" s="49"/>
      <c r="O264" s="52"/>
      <c r="P264" s="49"/>
      <c r="Q264" s="52"/>
      <c r="R264" s="49"/>
      <c r="S264" s="52"/>
      <c r="T264" s="49"/>
      <c r="U264" s="52"/>
      <c r="V264" s="49"/>
      <c r="W264" s="52"/>
      <c r="X264" s="49"/>
      <c r="Y264" s="52"/>
      <c r="Z264" s="49"/>
      <c r="AA264" s="52"/>
      <c r="AB264" s="49"/>
      <c r="AC264" s="52"/>
      <c r="AD264" s="49"/>
      <c r="AE264" s="52"/>
      <c r="AF264" s="49"/>
      <c r="AG264" s="52"/>
      <c r="AH264" s="49"/>
      <c r="AI264" s="52"/>
      <c r="AJ264" s="49"/>
      <c r="AK264" s="52"/>
      <c r="AL264" s="49"/>
      <c r="AM264" s="323"/>
      <c r="AN264" s="35"/>
      <c r="AO264" s="31"/>
      <c r="AP264" s="220"/>
      <c r="AQ264" s="51"/>
      <c r="AR264" s="52"/>
      <c r="AS264" s="49"/>
      <c r="AT264" s="52"/>
      <c r="AU264" s="51"/>
      <c r="AV264" s="52"/>
      <c r="AW264" s="51"/>
      <c r="AX264" s="52"/>
      <c r="AY264" s="56" t="str">
        <f t="shared" si="185"/>
        <v/>
      </c>
      <c r="AZ264" s="56"/>
      <c r="BA264" s="56"/>
      <c r="BB264" s="56"/>
      <c r="BC264" s="56"/>
      <c r="BD264" s="56"/>
      <c r="BE264" s="56"/>
      <c r="BF264" s="56"/>
      <c r="BG264" s="56"/>
      <c r="BH264" s="56"/>
      <c r="BI264" s="56"/>
      <c r="BJ264" s="56"/>
      <c r="BK264" s="56"/>
      <c r="BL264" s="56"/>
      <c r="BM264" s="56"/>
      <c r="BN264" s="56"/>
      <c r="BO264" s="56"/>
      <c r="CA264" s="40"/>
      <c r="CB264" s="18" t="str">
        <f t="shared" si="170"/>
        <v/>
      </c>
      <c r="CC264" s="18" t="str">
        <f t="shared" si="171"/>
        <v/>
      </c>
      <c r="CD264" s="18" t="str">
        <f t="shared" si="189"/>
        <v/>
      </c>
      <c r="CE264" s="18" t="str">
        <f t="shared" si="173"/>
        <v/>
      </c>
      <c r="CF264" s="18" t="str">
        <f t="shared" si="174"/>
        <v/>
      </c>
      <c r="CG264" s="18" t="str">
        <f t="shared" si="175"/>
        <v/>
      </c>
      <c r="CH264" s="18" t="str">
        <f t="shared" si="176"/>
        <v/>
      </c>
      <c r="CI264" s="18" t="str">
        <f t="shared" si="177"/>
        <v/>
      </c>
      <c r="CP264" s="370">
        <f t="shared" si="178"/>
        <v>0</v>
      </c>
      <c r="CQ264" s="370">
        <f t="shared" si="179"/>
        <v>0</v>
      </c>
      <c r="CR264" s="370">
        <f t="shared" si="190"/>
        <v>0</v>
      </c>
      <c r="CS264" s="370">
        <f t="shared" si="190"/>
        <v>0</v>
      </c>
      <c r="CT264" s="370">
        <f t="shared" si="181"/>
        <v>0</v>
      </c>
      <c r="CU264" s="370">
        <f t="shared" si="182"/>
        <v>0</v>
      </c>
      <c r="CV264" s="370">
        <f t="shared" si="183"/>
        <v>0</v>
      </c>
      <c r="CW264" s="370">
        <f t="shared" si="184"/>
        <v>0</v>
      </c>
    </row>
    <row r="265" spans="1:101" ht="15" customHeight="1" x14ac:dyDescent="0.25">
      <c r="A265" s="3823" t="s">
        <v>235</v>
      </c>
      <c r="B265" s="1569" t="s">
        <v>236</v>
      </c>
      <c r="C265" s="1394">
        <f t="shared" si="187"/>
        <v>0</v>
      </c>
      <c r="D265" s="703">
        <f t="shared" si="188"/>
        <v>0</v>
      </c>
      <c r="E265" s="1570">
        <f t="shared" si="188"/>
        <v>0</v>
      </c>
      <c r="F265" s="1359"/>
      <c r="G265" s="1572"/>
      <c r="H265" s="1359"/>
      <c r="I265" s="1572"/>
      <c r="J265" s="1359"/>
      <c r="K265" s="1572"/>
      <c r="L265" s="1359"/>
      <c r="M265" s="1572"/>
      <c r="N265" s="1359"/>
      <c r="O265" s="1572"/>
      <c r="P265" s="1359"/>
      <c r="Q265" s="1572"/>
      <c r="R265" s="1359"/>
      <c r="S265" s="1572"/>
      <c r="T265" s="1359"/>
      <c r="U265" s="1572"/>
      <c r="V265" s="1359"/>
      <c r="W265" s="1572"/>
      <c r="X265" s="1359"/>
      <c r="Y265" s="1572"/>
      <c r="Z265" s="1359"/>
      <c r="AA265" s="1572"/>
      <c r="AB265" s="1359"/>
      <c r="AC265" s="1572"/>
      <c r="AD265" s="1359"/>
      <c r="AE265" s="1572"/>
      <c r="AF265" s="1359"/>
      <c r="AG265" s="1572"/>
      <c r="AH265" s="1359"/>
      <c r="AI265" s="1572"/>
      <c r="AJ265" s="1562"/>
      <c r="AK265" s="414"/>
      <c r="AL265" s="1359"/>
      <c r="AM265" s="1575"/>
      <c r="AN265" s="105"/>
      <c r="AO265" s="47"/>
      <c r="AP265" s="286"/>
      <c r="AQ265" s="1409"/>
      <c r="AR265" s="1572"/>
      <c r="AS265" s="1359"/>
      <c r="AT265" s="1572"/>
      <c r="AU265" s="1409"/>
      <c r="AV265" s="1572"/>
      <c r="AW265" s="1409"/>
      <c r="AX265" s="1572"/>
      <c r="AY265" s="56" t="str">
        <f t="shared" si="185"/>
        <v/>
      </c>
      <c r="AZ265" s="56"/>
      <c r="BA265" s="56"/>
      <c r="BB265" s="56"/>
      <c r="BC265" s="56"/>
      <c r="BD265" s="56"/>
      <c r="BE265" s="56"/>
      <c r="BF265" s="56"/>
      <c r="BG265" s="56"/>
      <c r="BH265" s="56"/>
      <c r="BI265" s="56"/>
      <c r="BJ265" s="56"/>
      <c r="BK265" s="56"/>
      <c r="BL265" s="56"/>
      <c r="BM265" s="56"/>
      <c r="BN265" s="56"/>
      <c r="BO265" s="56"/>
      <c r="CA265" s="40"/>
      <c r="CB265" s="18" t="str">
        <f t="shared" si="170"/>
        <v/>
      </c>
      <c r="CC265" s="18" t="str">
        <f t="shared" si="171"/>
        <v/>
      </c>
      <c r="CD265" s="18" t="str">
        <f t="shared" si="189"/>
        <v/>
      </c>
      <c r="CE265" s="18" t="str">
        <f t="shared" si="173"/>
        <v/>
      </c>
      <c r="CF265" s="18" t="str">
        <f t="shared" si="174"/>
        <v/>
      </c>
      <c r="CG265" s="18" t="str">
        <f t="shared" si="175"/>
        <v/>
      </c>
      <c r="CH265" s="18" t="str">
        <f t="shared" si="176"/>
        <v/>
      </c>
      <c r="CI265" s="18" t="str">
        <f t="shared" si="177"/>
        <v/>
      </c>
      <c r="CP265" s="370">
        <f t="shared" si="178"/>
        <v>0</v>
      </c>
      <c r="CQ265" s="370">
        <f t="shared" si="179"/>
        <v>0</v>
      </c>
      <c r="CR265" s="370">
        <f t="shared" si="190"/>
        <v>0</v>
      </c>
      <c r="CS265" s="370">
        <f t="shared" si="190"/>
        <v>0</v>
      </c>
      <c r="CT265" s="370">
        <f t="shared" si="181"/>
        <v>0</v>
      </c>
      <c r="CU265" s="370">
        <f t="shared" si="182"/>
        <v>0</v>
      </c>
      <c r="CV265" s="370">
        <f t="shared" si="183"/>
        <v>0</v>
      </c>
      <c r="CW265" s="370">
        <f t="shared" si="184"/>
        <v>0</v>
      </c>
    </row>
    <row r="266" spans="1:101" x14ac:dyDescent="0.25">
      <c r="A266" s="3791"/>
      <c r="B266" s="396" t="s">
        <v>237</v>
      </c>
      <c r="C266" s="397">
        <f t="shared" si="187"/>
        <v>0</v>
      </c>
      <c r="D266" s="398">
        <f t="shared" si="188"/>
        <v>0</v>
      </c>
      <c r="E266" s="396">
        <f>SUM(G266+I266+K266+M266+O266+Q266+S266+U266+W266+Y266+AA266+AC266+AE266+AG266+AI266+AK266+AM266)</f>
        <v>0</v>
      </c>
      <c r="F266" s="22"/>
      <c r="G266" s="28"/>
      <c r="H266" s="22"/>
      <c r="I266" s="28"/>
      <c r="J266" s="22"/>
      <c r="K266" s="28"/>
      <c r="L266" s="22"/>
      <c r="M266" s="28"/>
      <c r="N266" s="22"/>
      <c r="O266" s="28"/>
      <c r="P266" s="22"/>
      <c r="Q266" s="28"/>
      <c r="R266" s="22"/>
      <c r="S266" s="28"/>
      <c r="T266" s="22"/>
      <c r="U266" s="28"/>
      <c r="V266" s="22"/>
      <c r="W266" s="28"/>
      <c r="X266" s="22"/>
      <c r="Y266" s="28"/>
      <c r="Z266" s="22"/>
      <c r="AA266" s="28"/>
      <c r="AB266" s="22"/>
      <c r="AC266" s="28"/>
      <c r="AD266" s="22"/>
      <c r="AE266" s="28"/>
      <c r="AF266" s="22"/>
      <c r="AG266" s="28"/>
      <c r="AH266" s="22"/>
      <c r="AI266" s="28"/>
      <c r="AJ266" s="49"/>
      <c r="AK266" s="52"/>
      <c r="AL266" s="22"/>
      <c r="AM266" s="216"/>
      <c r="AN266" s="105"/>
      <c r="AO266" s="47"/>
      <c r="AP266" s="286"/>
      <c r="AQ266" s="23"/>
      <c r="AR266" s="28"/>
      <c r="AS266" s="22"/>
      <c r="AT266" s="28"/>
      <c r="AU266" s="23"/>
      <c r="AV266" s="28"/>
      <c r="AW266" s="23"/>
      <c r="AX266" s="28"/>
      <c r="AY266" s="56" t="str">
        <f t="shared" si="185"/>
        <v/>
      </c>
      <c r="AZ266" s="56"/>
      <c r="BA266" s="56"/>
      <c r="BB266" s="56"/>
      <c r="BC266" s="56"/>
      <c r="BD266" s="56"/>
      <c r="BE266" s="56"/>
      <c r="BF266" s="56"/>
      <c r="BG266" s="56"/>
      <c r="BH266" s="56"/>
      <c r="BI266" s="56"/>
      <c r="BJ266" s="56"/>
      <c r="BK266" s="56"/>
      <c r="BL266" s="56"/>
      <c r="BM266" s="56"/>
      <c r="BN266" s="56"/>
      <c r="BO266" s="56"/>
      <c r="CA266" s="40"/>
      <c r="CB266" s="18" t="str">
        <f t="shared" si="170"/>
        <v/>
      </c>
      <c r="CC266" s="18" t="str">
        <f t="shared" si="171"/>
        <v/>
      </c>
      <c r="CD266" s="18" t="str">
        <f t="shared" si="189"/>
        <v/>
      </c>
      <c r="CE266" s="18" t="str">
        <f t="shared" si="173"/>
        <v/>
      </c>
      <c r="CF266" s="18" t="str">
        <f t="shared" si="174"/>
        <v/>
      </c>
      <c r="CG266" s="18" t="str">
        <f t="shared" si="175"/>
        <v/>
      </c>
      <c r="CH266" s="18" t="str">
        <f t="shared" si="176"/>
        <v/>
      </c>
      <c r="CI266" s="18" t="str">
        <f t="shared" si="177"/>
        <v/>
      </c>
      <c r="CP266" s="370">
        <f t="shared" si="178"/>
        <v>0</v>
      </c>
      <c r="CQ266" s="370">
        <f t="shared" si="179"/>
        <v>0</v>
      </c>
      <c r="CR266" s="370">
        <f t="shared" si="190"/>
        <v>0</v>
      </c>
      <c r="CS266" s="370">
        <f t="shared" si="190"/>
        <v>0</v>
      </c>
      <c r="CT266" s="370">
        <f t="shared" si="181"/>
        <v>0</v>
      </c>
      <c r="CU266" s="370">
        <f t="shared" si="182"/>
        <v>0</v>
      </c>
      <c r="CV266" s="370">
        <f t="shared" si="183"/>
        <v>0</v>
      </c>
      <c r="CW266" s="370">
        <f t="shared" si="184"/>
        <v>0</v>
      </c>
    </row>
    <row r="267" spans="1:101" x14ac:dyDescent="0.25">
      <c r="A267" s="3791"/>
      <c r="B267" s="410" t="s">
        <v>238</v>
      </c>
      <c r="C267" s="409">
        <f>SUM(D267+E267)</f>
        <v>0</v>
      </c>
      <c r="D267" s="400">
        <f>SUM(F267+H267+J267+L267+N267+P267+R267+T267+V267+X267+Z267+AB267+AD267+AF267+AH267+AJ267+AL267)</f>
        <v>0</v>
      </c>
      <c r="E267" s="410">
        <f>SUM(G267+I267+K267+M267+O267+Q267+S267+U267+W267+Y267+AA267+AC267+AE267+AG267+AI267+AK267+AM267)</f>
        <v>0</v>
      </c>
      <c r="F267" s="49"/>
      <c r="G267" s="52"/>
      <c r="H267" s="49"/>
      <c r="I267" s="52"/>
      <c r="J267" s="49"/>
      <c r="K267" s="52"/>
      <c r="L267" s="49"/>
      <c r="M267" s="52"/>
      <c r="N267" s="49"/>
      <c r="O267" s="52"/>
      <c r="P267" s="49"/>
      <c r="Q267" s="52"/>
      <c r="R267" s="49"/>
      <c r="S267" s="52"/>
      <c r="T267" s="49"/>
      <c r="U267" s="52"/>
      <c r="V267" s="49"/>
      <c r="W267" s="52"/>
      <c r="X267" s="49"/>
      <c r="Y267" s="52"/>
      <c r="Z267" s="49"/>
      <c r="AA267" s="52"/>
      <c r="AB267" s="49"/>
      <c r="AC267" s="52"/>
      <c r="AD267" s="49"/>
      <c r="AE267" s="52"/>
      <c r="AF267" s="49"/>
      <c r="AG267" s="52"/>
      <c r="AH267" s="49"/>
      <c r="AI267" s="52"/>
      <c r="AJ267" s="49"/>
      <c r="AK267" s="52"/>
      <c r="AL267" s="49"/>
      <c r="AM267" s="323"/>
      <c r="AN267" s="27"/>
      <c r="AO267" s="23"/>
      <c r="AP267" s="213"/>
      <c r="AQ267" s="51"/>
      <c r="AR267" s="52"/>
      <c r="AS267" s="49"/>
      <c r="AT267" s="52"/>
      <c r="AU267" s="51"/>
      <c r="AV267" s="52"/>
      <c r="AW267" s="51"/>
      <c r="AX267" s="52"/>
      <c r="AY267" s="56" t="str">
        <f t="shared" si="185"/>
        <v/>
      </c>
      <c r="AZ267" s="56"/>
      <c r="BA267" s="56"/>
      <c r="BB267" s="56"/>
      <c r="BC267" s="56"/>
      <c r="BD267" s="56"/>
      <c r="BE267" s="56"/>
      <c r="BF267" s="56"/>
      <c r="BG267" s="56"/>
      <c r="BH267" s="56"/>
      <c r="BI267" s="56"/>
      <c r="BJ267" s="56"/>
      <c r="BK267" s="56"/>
      <c r="BL267" s="56"/>
      <c r="BM267" s="56"/>
      <c r="BN267" s="56"/>
      <c r="BO267" s="56"/>
      <c r="CA267" s="40"/>
      <c r="CB267" s="18" t="str">
        <f t="shared" si="170"/>
        <v/>
      </c>
      <c r="CC267" s="18" t="str">
        <f t="shared" si="171"/>
        <v/>
      </c>
      <c r="CD267" s="18" t="str">
        <f t="shared" si="189"/>
        <v/>
      </c>
      <c r="CE267" s="18" t="str">
        <f t="shared" si="173"/>
        <v/>
      </c>
      <c r="CF267" s="18" t="str">
        <f t="shared" si="174"/>
        <v/>
      </c>
      <c r="CG267" s="18" t="str">
        <f t="shared" si="175"/>
        <v/>
      </c>
      <c r="CH267" s="18" t="str">
        <f t="shared" si="176"/>
        <v/>
      </c>
      <c r="CI267" s="18" t="str">
        <f t="shared" si="177"/>
        <v/>
      </c>
      <c r="CP267" s="370">
        <f t="shared" si="178"/>
        <v>0</v>
      </c>
      <c r="CQ267" s="370">
        <f t="shared" si="179"/>
        <v>0</v>
      </c>
      <c r="CR267" s="370">
        <f t="shared" si="190"/>
        <v>0</v>
      </c>
      <c r="CS267" s="370">
        <f t="shared" si="190"/>
        <v>0</v>
      </c>
      <c r="CT267" s="370">
        <f t="shared" si="181"/>
        <v>0</v>
      </c>
      <c r="CU267" s="370">
        <f t="shared" si="182"/>
        <v>0</v>
      </c>
      <c r="CV267" s="370">
        <f t="shared" si="183"/>
        <v>0</v>
      </c>
      <c r="CW267" s="370">
        <f t="shared" si="184"/>
        <v>0</v>
      </c>
    </row>
    <row r="268" spans="1:101" x14ac:dyDescent="0.25">
      <c r="A268" s="3791"/>
      <c r="B268" s="410" t="s">
        <v>239</v>
      </c>
      <c r="C268" s="409">
        <f>SUM(D268+E268)</f>
        <v>0</v>
      </c>
      <c r="D268" s="400">
        <f>SUM(F268+H268+J268+L268+N268+P268+R268+T268+V268+X268+Z268+AB268+AD268+AF268+AH268+AJ268+AL268)</f>
        <v>0</v>
      </c>
      <c r="E268" s="410">
        <f>SUM(G268+I268+K268+M268+O268+Q268+S268+U268+W268+Y268+AA268+AC268+AE268+AG268+AI268+AK268+AM268)</f>
        <v>0</v>
      </c>
      <c r="F268" s="49"/>
      <c r="G268" s="52"/>
      <c r="H268" s="49"/>
      <c r="I268" s="52"/>
      <c r="J268" s="49"/>
      <c r="K268" s="52"/>
      <c r="L268" s="49"/>
      <c r="M268" s="52"/>
      <c r="N268" s="49"/>
      <c r="O268" s="52"/>
      <c r="P268" s="49"/>
      <c r="Q268" s="52"/>
      <c r="R268" s="49"/>
      <c r="S268" s="52"/>
      <c r="T268" s="49"/>
      <c r="U268" s="52"/>
      <c r="V268" s="49"/>
      <c r="W268" s="52"/>
      <c r="X268" s="49"/>
      <c r="Y268" s="52"/>
      <c r="Z268" s="49"/>
      <c r="AA268" s="52"/>
      <c r="AB268" s="49"/>
      <c r="AC268" s="52"/>
      <c r="AD268" s="49"/>
      <c r="AE268" s="52"/>
      <c r="AF268" s="49"/>
      <c r="AG268" s="52"/>
      <c r="AH268" s="49"/>
      <c r="AI268" s="52"/>
      <c r="AJ268" s="49"/>
      <c r="AK268" s="52"/>
      <c r="AL268" s="49"/>
      <c r="AM268" s="323"/>
      <c r="AN268" s="84"/>
      <c r="AO268" s="468"/>
      <c r="AP268" s="469"/>
      <c r="AQ268" s="51"/>
      <c r="AR268" s="52"/>
      <c r="AS268" s="49"/>
      <c r="AT268" s="52"/>
      <c r="AU268" s="51"/>
      <c r="AV268" s="52"/>
      <c r="AW268" s="51"/>
      <c r="AX268" s="52"/>
      <c r="AY268" s="56" t="str">
        <f t="shared" si="185"/>
        <v/>
      </c>
      <c r="AZ268" s="56"/>
      <c r="BA268" s="56"/>
      <c r="BB268" s="56"/>
      <c r="BC268" s="56"/>
      <c r="BD268" s="56"/>
      <c r="BE268" s="56"/>
      <c r="BF268" s="56"/>
      <c r="BG268" s="56"/>
      <c r="BH268" s="56"/>
      <c r="BI268" s="56"/>
      <c r="BJ268" s="56"/>
      <c r="BK268" s="56"/>
      <c r="BL268" s="56"/>
      <c r="BM268" s="56"/>
      <c r="BN268" s="56"/>
      <c r="BO268" s="56"/>
      <c r="CA268" s="40"/>
      <c r="CB268" s="18" t="str">
        <f t="shared" si="170"/>
        <v/>
      </c>
      <c r="CC268" s="18" t="str">
        <f t="shared" si="171"/>
        <v/>
      </c>
      <c r="CD268" s="18" t="str">
        <f t="shared" si="189"/>
        <v/>
      </c>
      <c r="CE268" s="18" t="str">
        <f t="shared" si="173"/>
        <v/>
      </c>
      <c r="CF268" s="18" t="str">
        <f t="shared" si="174"/>
        <v/>
      </c>
      <c r="CG268" s="18" t="str">
        <f t="shared" si="175"/>
        <v/>
      </c>
      <c r="CH268" s="18" t="str">
        <f t="shared" si="176"/>
        <v/>
      </c>
      <c r="CI268" s="18" t="str">
        <f t="shared" si="177"/>
        <v/>
      </c>
      <c r="CP268" s="370">
        <f t="shared" si="178"/>
        <v>0</v>
      </c>
      <c r="CQ268" s="370">
        <f t="shared" si="179"/>
        <v>0</v>
      </c>
      <c r="CR268" s="370">
        <f t="shared" si="190"/>
        <v>0</v>
      </c>
      <c r="CS268" s="370">
        <f t="shared" si="190"/>
        <v>0</v>
      </c>
      <c r="CT268" s="370">
        <f t="shared" si="181"/>
        <v>0</v>
      </c>
      <c r="CU268" s="370">
        <f t="shared" si="182"/>
        <v>0</v>
      </c>
      <c r="CV268" s="370">
        <f t="shared" si="183"/>
        <v>0</v>
      </c>
      <c r="CW268" s="370">
        <f t="shared" si="184"/>
        <v>0</v>
      </c>
    </row>
    <row r="269" spans="1:101" x14ac:dyDescent="0.25">
      <c r="A269" s="3782"/>
      <c r="B269" s="377" t="s">
        <v>240</v>
      </c>
      <c r="C269" s="416">
        <f t="shared" si="187"/>
        <v>0</v>
      </c>
      <c r="D269" s="417">
        <f t="shared" si="188"/>
        <v>0</v>
      </c>
      <c r="E269" s="377">
        <f t="shared" si="188"/>
        <v>0</v>
      </c>
      <c r="F269" s="30"/>
      <c r="G269" s="37"/>
      <c r="H269" s="30"/>
      <c r="I269" s="37"/>
      <c r="J269" s="30"/>
      <c r="K269" s="37"/>
      <c r="L269" s="30"/>
      <c r="M269" s="37"/>
      <c r="N269" s="30"/>
      <c r="O269" s="37"/>
      <c r="P269" s="30"/>
      <c r="Q269" s="37"/>
      <c r="R269" s="30"/>
      <c r="S269" s="37"/>
      <c r="T269" s="30"/>
      <c r="U269" s="37"/>
      <c r="V269" s="30"/>
      <c r="W269" s="37"/>
      <c r="X269" s="30"/>
      <c r="Y269" s="37"/>
      <c r="Z269" s="30"/>
      <c r="AA269" s="37"/>
      <c r="AB269" s="30"/>
      <c r="AC269" s="37"/>
      <c r="AD269" s="30"/>
      <c r="AE269" s="37"/>
      <c r="AF269" s="30"/>
      <c r="AG269" s="37"/>
      <c r="AH269" s="30"/>
      <c r="AI269" s="37"/>
      <c r="AJ269" s="30"/>
      <c r="AK269" s="37"/>
      <c r="AL269" s="30"/>
      <c r="AM269" s="223"/>
      <c r="AN269" s="35"/>
      <c r="AO269" s="31"/>
      <c r="AP269" s="220"/>
      <c r="AQ269" s="31"/>
      <c r="AR269" s="37"/>
      <c r="AS269" s="30"/>
      <c r="AT269" s="37"/>
      <c r="AU269" s="31"/>
      <c r="AV269" s="37"/>
      <c r="AW269" s="31"/>
      <c r="AX269" s="37"/>
      <c r="AY269" s="56" t="str">
        <f t="shared" si="185"/>
        <v/>
      </c>
      <c r="AZ269" s="56"/>
      <c r="BA269" s="56"/>
      <c r="BB269" s="56"/>
      <c r="BC269" s="56"/>
      <c r="BD269" s="56"/>
      <c r="BE269" s="56"/>
      <c r="BF269" s="56"/>
      <c r="BG269" s="56"/>
      <c r="BH269" s="56"/>
      <c r="BI269" s="56"/>
      <c r="BJ269" s="56"/>
      <c r="BK269" s="56"/>
      <c r="BL269" s="56"/>
      <c r="BM269" s="56"/>
      <c r="BN269" s="56"/>
      <c r="BO269" s="56"/>
      <c r="CA269" s="40"/>
      <c r="CB269" s="18" t="str">
        <f>IF(AND(E269&gt;0,AQ269=""), "* No olvide digitar la variable Gestantes. Digite Cero si no tiene.",IF(AQ269&gt;E269,"  * La variable Gestantes No puede ser mayor al Total Mujeres.",""))</f>
        <v/>
      </c>
      <c r="CC269" s="18" t="str">
        <f t="shared" si="171"/>
        <v/>
      </c>
      <c r="CD269" s="18" t="str">
        <f t="shared" si="189"/>
        <v/>
      </c>
      <c r="CE269" s="18" t="str">
        <f t="shared" si="173"/>
        <v/>
      </c>
      <c r="CF269" s="18" t="str">
        <f t="shared" si="174"/>
        <v/>
      </c>
      <c r="CG269" s="18" t="str">
        <f t="shared" si="175"/>
        <v/>
      </c>
      <c r="CH269" s="18" t="str">
        <f t="shared" si="176"/>
        <v/>
      </c>
      <c r="CI269" s="18" t="str">
        <f t="shared" si="177"/>
        <v/>
      </c>
      <c r="CP269" s="370">
        <f t="shared" si="178"/>
        <v>0</v>
      </c>
      <c r="CQ269" s="370">
        <f t="shared" si="179"/>
        <v>0</v>
      </c>
      <c r="CR269" s="370">
        <f t="shared" si="190"/>
        <v>0</v>
      </c>
      <c r="CS269" s="370">
        <f t="shared" si="190"/>
        <v>0</v>
      </c>
      <c r="CT269" s="370">
        <f t="shared" si="181"/>
        <v>0</v>
      </c>
      <c r="CU269" s="370">
        <f t="shared" si="182"/>
        <v>0</v>
      </c>
      <c r="CV269" s="370">
        <f t="shared" si="183"/>
        <v>0</v>
      </c>
      <c r="CW269" s="370">
        <f t="shared" si="184"/>
        <v>0</v>
      </c>
    </row>
    <row r="270" spans="1:101" ht="15" customHeight="1" x14ac:dyDescent="0.25">
      <c r="A270" s="3823" t="s">
        <v>277</v>
      </c>
      <c r="B270" s="1570" t="s">
        <v>242</v>
      </c>
      <c r="C270" s="1394">
        <f t="shared" si="187"/>
        <v>0</v>
      </c>
      <c r="D270" s="703">
        <f>SUM(F270+H270+J270+L270+N270)</f>
        <v>0</v>
      </c>
      <c r="E270" s="1570">
        <f>SUM(G270+I270+K270+M270+O270)</f>
        <v>0</v>
      </c>
      <c r="F270" s="1359"/>
      <c r="G270" s="1572"/>
      <c r="H270" s="1359"/>
      <c r="I270" s="1572"/>
      <c r="J270" s="1359"/>
      <c r="K270" s="1572"/>
      <c r="L270" s="1359"/>
      <c r="M270" s="1572"/>
      <c r="N270" s="1359"/>
      <c r="O270" s="1572"/>
      <c r="P270" s="1564"/>
      <c r="Q270" s="418"/>
      <c r="R270" s="418"/>
      <c r="S270" s="418"/>
      <c r="T270" s="418"/>
      <c r="U270" s="418"/>
      <c r="V270" s="418"/>
      <c r="W270" s="418"/>
      <c r="X270" s="418"/>
      <c r="Y270" s="418"/>
      <c r="Z270" s="418"/>
      <c r="AA270" s="418"/>
      <c r="AB270" s="418"/>
      <c r="AC270" s="418"/>
      <c r="AD270" s="418"/>
      <c r="AE270" s="418"/>
      <c r="AF270" s="418"/>
      <c r="AG270" s="418"/>
      <c r="AH270" s="418"/>
      <c r="AI270" s="418"/>
      <c r="AJ270" s="418"/>
      <c r="AK270" s="418"/>
      <c r="AL270" s="418"/>
      <c r="AM270" s="419"/>
      <c r="AN270" s="1362"/>
      <c r="AO270" s="1409"/>
      <c r="AP270" s="1363"/>
      <c r="AQ270" s="1409"/>
      <c r="AR270" s="420"/>
      <c r="AS270" s="1359"/>
      <c r="AT270" s="1572"/>
      <c r="AU270" s="1409"/>
      <c r="AV270" s="1572"/>
      <c r="AW270" s="1409"/>
      <c r="AX270" s="1572"/>
      <c r="AY270" s="56" t="str">
        <f t="shared" si="185"/>
        <v/>
      </c>
      <c r="AZ270" s="56"/>
      <c r="BA270" s="56"/>
      <c r="BB270" s="56"/>
      <c r="BC270" s="56"/>
      <c r="BD270" s="56"/>
      <c r="BE270" s="56"/>
      <c r="BF270" s="56"/>
      <c r="BG270" s="56"/>
      <c r="BH270" s="56"/>
      <c r="BI270" s="56"/>
      <c r="BJ270" s="56"/>
      <c r="BK270" s="56"/>
      <c r="BL270" s="56"/>
      <c r="BM270" s="56"/>
      <c r="BN270" s="56"/>
      <c r="BO270" s="56"/>
      <c r="CA270" s="40"/>
      <c r="CB270" s="18" t="str">
        <f t="shared" ref="CB270:CB272" si="191">IF(AND(E270&gt;0,AQ270=""), "* No olvide digitar la variable Gestantes. Digite Cero si no tiene.",IF(AQ270&gt;E270,"  * La variable Gestantes No puede ser mayor al Total Mujeres.",""))</f>
        <v/>
      </c>
      <c r="CC270" s="470"/>
      <c r="CD270" s="18" t="str">
        <f t="shared" si="189"/>
        <v/>
      </c>
      <c r="CE270" s="18" t="str">
        <f t="shared" si="173"/>
        <v/>
      </c>
      <c r="CF270" s="18" t="str">
        <f t="shared" si="174"/>
        <v/>
      </c>
      <c r="CG270" s="18" t="str">
        <f t="shared" si="175"/>
        <v/>
      </c>
      <c r="CH270" s="18" t="str">
        <f t="shared" si="176"/>
        <v/>
      </c>
      <c r="CI270" s="18" t="str">
        <f t="shared" si="177"/>
        <v/>
      </c>
      <c r="CP270" s="370">
        <f t="shared" si="178"/>
        <v>0</v>
      </c>
      <c r="CQ270" s="169"/>
      <c r="CR270" s="370">
        <f t="shared" si="190"/>
        <v>0</v>
      </c>
      <c r="CS270" s="370">
        <f t="shared" si="190"/>
        <v>0</v>
      </c>
      <c r="CT270" s="370">
        <f t="shared" si="181"/>
        <v>0</v>
      </c>
      <c r="CU270" s="370">
        <f t="shared" si="182"/>
        <v>0</v>
      </c>
      <c r="CV270" s="370">
        <f t="shared" si="183"/>
        <v>0</v>
      </c>
      <c r="CW270" s="370">
        <f t="shared" si="184"/>
        <v>0</v>
      </c>
    </row>
    <row r="271" spans="1:101" ht="22.5" x14ac:dyDescent="0.25">
      <c r="A271" s="3791"/>
      <c r="B271" s="396" t="s">
        <v>243</v>
      </c>
      <c r="C271" s="397">
        <f t="shared" si="187"/>
        <v>0</v>
      </c>
      <c r="D271" s="398">
        <f t="shared" ref="D271:E273" si="192">SUM(F271+H271+J271+L271+N271)</f>
        <v>0</v>
      </c>
      <c r="E271" s="396">
        <f t="shared" si="192"/>
        <v>0</v>
      </c>
      <c r="F271" s="22"/>
      <c r="G271" s="28"/>
      <c r="H271" s="22"/>
      <c r="I271" s="28"/>
      <c r="J271" s="22"/>
      <c r="K271" s="28"/>
      <c r="L271" s="22"/>
      <c r="M271" s="28"/>
      <c r="N271" s="22"/>
      <c r="O271" s="28"/>
      <c r="P271" s="706"/>
      <c r="Q271" s="422"/>
      <c r="R271" s="422"/>
      <c r="S271" s="422"/>
      <c r="T271" s="422"/>
      <c r="U271" s="422"/>
      <c r="V271" s="422"/>
      <c r="W271" s="422"/>
      <c r="X271" s="422"/>
      <c r="Y271" s="422"/>
      <c r="Z271" s="422"/>
      <c r="AA271" s="422"/>
      <c r="AB271" s="422"/>
      <c r="AC271" s="422"/>
      <c r="AD271" s="422"/>
      <c r="AE271" s="422"/>
      <c r="AF271" s="422"/>
      <c r="AG271" s="422"/>
      <c r="AH271" s="422"/>
      <c r="AI271" s="422"/>
      <c r="AJ271" s="422"/>
      <c r="AK271" s="422"/>
      <c r="AL271" s="422"/>
      <c r="AM271" s="423"/>
      <c r="AN271" s="105"/>
      <c r="AO271" s="47"/>
      <c r="AP271" s="286"/>
      <c r="AQ271" s="23"/>
      <c r="AR271" s="424"/>
      <c r="AS271" s="22"/>
      <c r="AT271" s="28"/>
      <c r="AU271" s="23"/>
      <c r="AV271" s="28"/>
      <c r="AW271" s="23"/>
      <c r="AX271" s="28"/>
      <c r="AY271" s="56" t="str">
        <f t="shared" si="185"/>
        <v/>
      </c>
      <c r="AZ271" s="56"/>
      <c r="BA271" s="56"/>
      <c r="BB271" s="56"/>
      <c r="BC271" s="56"/>
      <c r="BD271" s="56"/>
      <c r="BE271" s="56"/>
      <c r="BF271" s="56"/>
      <c r="BG271" s="56"/>
      <c r="BH271" s="56"/>
      <c r="BI271" s="56"/>
      <c r="BJ271" s="56"/>
      <c r="BK271" s="56"/>
      <c r="BL271" s="56"/>
      <c r="BM271" s="56"/>
      <c r="BN271" s="56"/>
      <c r="BO271" s="56"/>
      <c r="CA271" s="40"/>
      <c r="CB271" s="18" t="str">
        <f t="shared" si="191"/>
        <v/>
      </c>
      <c r="CC271" s="470"/>
      <c r="CD271" s="18" t="str">
        <f t="shared" si="189"/>
        <v/>
      </c>
      <c r="CE271" s="18" t="str">
        <f t="shared" si="173"/>
        <v/>
      </c>
      <c r="CF271" s="18" t="str">
        <f t="shared" si="174"/>
        <v/>
      </c>
      <c r="CG271" s="18" t="str">
        <f t="shared" si="175"/>
        <v/>
      </c>
      <c r="CH271" s="18" t="str">
        <f t="shared" si="176"/>
        <v/>
      </c>
      <c r="CI271" s="18" t="str">
        <f t="shared" si="177"/>
        <v/>
      </c>
      <c r="CP271" s="370">
        <f t="shared" si="178"/>
        <v>0</v>
      </c>
      <c r="CQ271" s="169"/>
      <c r="CR271" s="370">
        <f t="shared" si="190"/>
        <v>0</v>
      </c>
      <c r="CS271" s="370">
        <f t="shared" si="190"/>
        <v>0</v>
      </c>
      <c r="CT271" s="370">
        <f t="shared" si="181"/>
        <v>0</v>
      </c>
      <c r="CU271" s="370">
        <f t="shared" si="182"/>
        <v>0</v>
      </c>
      <c r="CV271" s="370">
        <f t="shared" si="183"/>
        <v>0</v>
      </c>
      <c r="CW271" s="370">
        <f t="shared" si="184"/>
        <v>0</v>
      </c>
    </row>
    <row r="272" spans="1:101" ht="22.5" x14ac:dyDescent="0.25">
      <c r="A272" s="3791"/>
      <c r="B272" s="396" t="s">
        <v>244</v>
      </c>
      <c r="C272" s="397">
        <f t="shared" si="187"/>
        <v>0</v>
      </c>
      <c r="D272" s="398">
        <f t="shared" si="192"/>
        <v>0</v>
      </c>
      <c r="E272" s="396">
        <f t="shared" si="192"/>
        <v>0</v>
      </c>
      <c r="F272" s="22"/>
      <c r="G272" s="28"/>
      <c r="H272" s="22"/>
      <c r="I272" s="28"/>
      <c r="J272" s="22"/>
      <c r="K272" s="28"/>
      <c r="L272" s="22"/>
      <c r="M272" s="28"/>
      <c r="N272" s="22"/>
      <c r="O272" s="28"/>
      <c r="P272" s="706"/>
      <c r="Q272" s="422"/>
      <c r="R272" s="422"/>
      <c r="S272" s="422"/>
      <c r="T272" s="422"/>
      <c r="U272" s="422"/>
      <c r="V272" s="422"/>
      <c r="W272" s="422"/>
      <c r="X272" s="422"/>
      <c r="Y272" s="422"/>
      <c r="Z272" s="422"/>
      <c r="AA272" s="422"/>
      <c r="AB272" s="422"/>
      <c r="AC272" s="422"/>
      <c r="AD272" s="422"/>
      <c r="AE272" s="422"/>
      <c r="AF272" s="422"/>
      <c r="AG272" s="422"/>
      <c r="AH272" s="422"/>
      <c r="AI272" s="422"/>
      <c r="AJ272" s="422"/>
      <c r="AK272" s="422"/>
      <c r="AL272" s="422"/>
      <c r="AM272" s="423"/>
      <c r="AN272" s="105"/>
      <c r="AO272" s="47"/>
      <c r="AP272" s="286"/>
      <c r="AQ272" s="23"/>
      <c r="AR272" s="424"/>
      <c r="AS272" s="22"/>
      <c r="AT272" s="28"/>
      <c r="AU272" s="23"/>
      <c r="AV272" s="28"/>
      <c r="AW272" s="23"/>
      <c r="AX272" s="28"/>
      <c r="AY272" s="56" t="str">
        <f>CA272&amp;CB272&amp;CC272&amp;CD272&amp;CE272&amp;CF272&amp;CG272&amp;CH272&amp;CI272</f>
        <v/>
      </c>
      <c r="AZ272" s="56"/>
      <c r="BA272" s="56"/>
      <c r="BB272" s="56"/>
      <c r="BC272" s="56"/>
      <c r="BD272" s="56"/>
      <c r="BE272" s="56"/>
      <c r="BF272" s="56"/>
      <c r="BG272" s="56"/>
      <c r="BH272" s="56"/>
      <c r="BI272" s="56"/>
      <c r="BJ272" s="56"/>
      <c r="BK272" s="56"/>
      <c r="BL272" s="56"/>
      <c r="BM272" s="56"/>
      <c r="BN272" s="56"/>
      <c r="BO272" s="56"/>
      <c r="CA272" s="40"/>
      <c r="CB272" s="18" t="str">
        <f t="shared" si="191"/>
        <v/>
      </c>
      <c r="CC272" s="470"/>
      <c r="CD272" s="18" t="str">
        <f t="shared" si="189"/>
        <v/>
      </c>
      <c r="CE272" s="18" t="str">
        <f t="shared" si="173"/>
        <v/>
      </c>
      <c r="CF272" s="18" t="str">
        <f t="shared" si="174"/>
        <v/>
      </c>
      <c r="CG272" s="18" t="str">
        <f t="shared" si="175"/>
        <v/>
      </c>
      <c r="CH272" s="18" t="str">
        <f t="shared" si="176"/>
        <v/>
      </c>
      <c r="CI272" s="18" t="str">
        <f t="shared" si="177"/>
        <v/>
      </c>
      <c r="CP272" s="370">
        <f t="shared" si="178"/>
        <v>0</v>
      </c>
      <c r="CQ272" s="169"/>
      <c r="CR272" s="370">
        <f t="shared" si="190"/>
        <v>0</v>
      </c>
      <c r="CS272" s="370">
        <f t="shared" si="190"/>
        <v>0</v>
      </c>
      <c r="CT272" s="370">
        <f t="shared" si="181"/>
        <v>0</v>
      </c>
      <c r="CU272" s="370">
        <f t="shared" si="182"/>
        <v>0</v>
      </c>
      <c r="CV272" s="370">
        <f t="shared" si="183"/>
        <v>0</v>
      </c>
      <c r="CW272" s="370">
        <f t="shared" si="184"/>
        <v>0</v>
      </c>
    </row>
    <row r="273" spans="1:101" ht="33" x14ac:dyDescent="0.25">
      <c r="A273" s="3782"/>
      <c r="B273" s="377" t="s">
        <v>245</v>
      </c>
      <c r="C273" s="416">
        <f t="shared" si="187"/>
        <v>0</v>
      </c>
      <c r="D273" s="417">
        <f t="shared" si="192"/>
        <v>0</v>
      </c>
      <c r="E273" s="377">
        <f t="shared" si="192"/>
        <v>0</v>
      </c>
      <c r="F273" s="30"/>
      <c r="G273" s="37"/>
      <c r="H273" s="30"/>
      <c r="I273" s="37"/>
      <c r="J273" s="30"/>
      <c r="K273" s="37"/>
      <c r="L273" s="30"/>
      <c r="M273" s="37"/>
      <c r="N273" s="30"/>
      <c r="O273" s="37"/>
      <c r="P273" s="1565"/>
      <c r="Q273" s="1566"/>
      <c r="R273" s="1566"/>
      <c r="S273" s="1566"/>
      <c r="T273" s="1566"/>
      <c r="U273" s="1566"/>
      <c r="V273" s="1566"/>
      <c r="W273" s="1566"/>
      <c r="X273" s="1566"/>
      <c r="Y273" s="1566"/>
      <c r="Z273" s="1566"/>
      <c r="AA273" s="1566"/>
      <c r="AB273" s="1566"/>
      <c r="AC273" s="1566"/>
      <c r="AD273" s="1566"/>
      <c r="AE273" s="1566"/>
      <c r="AF273" s="1566"/>
      <c r="AG273" s="1566"/>
      <c r="AH273" s="1566"/>
      <c r="AI273" s="1566"/>
      <c r="AJ273" s="1566"/>
      <c r="AK273" s="1566"/>
      <c r="AL273" s="1566"/>
      <c r="AM273" s="1567"/>
      <c r="AN273" s="105"/>
      <c r="AO273" s="47"/>
      <c r="AP273" s="34"/>
      <c r="AQ273" s="31"/>
      <c r="AR273" s="1538"/>
      <c r="AS273" s="30"/>
      <c r="AT273" s="37"/>
      <c r="AU273" s="31"/>
      <c r="AV273" s="37"/>
      <c r="AW273" s="31"/>
      <c r="AX273" s="37"/>
      <c r="AY273" s="56" t="str">
        <f t="shared" si="185"/>
        <v/>
      </c>
      <c r="AZ273" s="56"/>
      <c r="BA273" s="56"/>
      <c r="BB273" s="56"/>
      <c r="BC273" s="56"/>
      <c r="BD273" s="56"/>
      <c r="BE273" s="56"/>
      <c r="BF273" s="56"/>
      <c r="BG273" s="56"/>
      <c r="BH273" s="56"/>
      <c r="BI273" s="56"/>
      <c r="BJ273" s="56"/>
      <c r="BK273" s="56"/>
      <c r="BL273" s="56"/>
      <c r="BM273" s="56"/>
      <c r="BN273" s="56"/>
      <c r="BO273" s="56"/>
      <c r="CA273" s="40"/>
      <c r="CB273" s="18" t="str">
        <f>IF(AND(E273&gt;0,AQ273=""), "* No olvide digitar la variable Gestantes. Digite Cero si no tiene.",IF(AQ273&gt;E273,"  * La variable Gestantes No puede ser mayor al Total Mujeres.",""))</f>
        <v/>
      </c>
      <c r="CC273" s="470"/>
      <c r="CD273" s="18" t="str">
        <f t="shared" si="189"/>
        <v/>
      </c>
      <c r="CE273" s="18" t="str">
        <f t="shared" si="173"/>
        <v/>
      </c>
      <c r="CF273" s="18" t="str">
        <f t="shared" si="174"/>
        <v/>
      </c>
      <c r="CG273" s="18" t="str">
        <f t="shared" si="175"/>
        <v/>
      </c>
      <c r="CH273" s="18" t="str">
        <f t="shared" si="176"/>
        <v/>
      </c>
      <c r="CI273" s="18" t="str">
        <f t="shared" si="177"/>
        <v/>
      </c>
      <c r="CP273" s="370">
        <f t="shared" si="178"/>
        <v>0</v>
      </c>
      <c r="CQ273" s="169"/>
      <c r="CR273" s="370">
        <f t="shared" si="190"/>
        <v>0</v>
      </c>
      <c r="CS273" s="370">
        <f t="shared" si="190"/>
        <v>0</v>
      </c>
      <c r="CT273" s="370">
        <f t="shared" si="181"/>
        <v>0</v>
      </c>
      <c r="CU273" s="370">
        <f t="shared" si="182"/>
        <v>0</v>
      </c>
      <c r="CV273" s="370">
        <f t="shared" si="183"/>
        <v>0</v>
      </c>
      <c r="CW273" s="370">
        <f t="shared" si="184"/>
        <v>0</v>
      </c>
    </row>
    <row r="274" spans="1:101" ht="15" customHeight="1" x14ac:dyDescent="0.25">
      <c r="A274" s="3823" t="s">
        <v>278</v>
      </c>
      <c r="B274" s="1408" t="s">
        <v>247</v>
      </c>
      <c r="C274" s="378">
        <f t="shared" si="187"/>
        <v>0</v>
      </c>
      <c r="D274" s="379">
        <f t="shared" ref="D274:E292" si="193">SUM(F274+H274+J274+L274+N274+P274+R274+T274+V274+X274+Z274+AB274+AD274+AF274+AH274+AJ274+AL274)</f>
        <v>0</v>
      </c>
      <c r="E274" s="380">
        <f>SUM(G274+I274+K274+M274+O274+Q274+S274+U274+W274+Y274+AA274+AC274+AE274+AG274+AI274+AK274+AM274)</f>
        <v>0</v>
      </c>
      <c r="F274" s="45"/>
      <c r="G274" s="48"/>
      <c r="H274" s="45"/>
      <c r="I274" s="48"/>
      <c r="J274" s="45"/>
      <c r="K274" s="48"/>
      <c r="L274" s="45"/>
      <c r="M274" s="48"/>
      <c r="N274" s="45"/>
      <c r="O274" s="48"/>
      <c r="P274" s="45"/>
      <c r="Q274" s="48"/>
      <c r="R274" s="45"/>
      <c r="S274" s="48"/>
      <c r="T274" s="45"/>
      <c r="U274" s="48"/>
      <c r="V274" s="45"/>
      <c r="W274" s="48"/>
      <c r="X274" s="45"/>
      <c r="Y274" s="48"/>
      <c r="Z274" s="45"/>
      <c r="AA274" s="48"/>
      <c r="AB274" s="45"/>
      <c r="AC274" s="48"/>
      <c r="AD274" s="45"/>
      <c r="AE274" s="48"/>
      <c r="AF274" s="45"/>
      <c r="AG274" s="48"/>
      <c r="AH274" s="45"/>
      <c r="AI274" s="48"/>
      <c r="AJ274" s="45"/>
      <c r="AK274" s="48"/>
      <c r="AL274" s="45"/>
      <c r="AM274" s="701"/>
      <c r="AN274" s="1409"/>
      <c r="AO274" s="699"/>
      <c r="AP274" s="701"/>
      <c r="AQ274" s="47"/>
      <c r="AR274" s="48"/>
      <c r="AS274" s="1359"/>
      <c r="AT274" s="28"/>
      <c r="AU274" s="23"/>
      <c r="AV274" s="28"/>
      <c r="AW274" s="23"/>
      <c r="AX274" s="28"/>
      <c r="AY274" s="56" t="str">
        <f t="shared" si="185"/>
        <v/>
      </c>
      <c r="AZ274" s="56"/>
      <c r="BA274" s="56"/>
      <c r="BB274" s="56"/>
      <c r="BC274" s="56"/>
      <c r="BD274" s="56"/>
      <c r="BE274" s="56"/>
      <c r="BF274" s="56"/>
      <c r="BG274" s="56"/>
      <c r="BH274" s="56"/>
      <c r="BI274" s="56"/>
      <c r="BJ274" s="56"/>
      <c r="BK274" s="56"/>
      <c r="BL274" s="56"/>
      <c r="BM274" s="56"/>
      <c r="BN274" s="56"/>
      <c r="BO274" s="56"/>
      <c r="CA274" s="40"/>
      <c r="CB274" s="18" t="str">
        <f t="shared" ref="CB274:CB278" si="194">IF(AND(E274&gt;0,AQ274=""), "* No olvide digitar la variable Gestantes. Digite Cero si no tiene.",IF(AQ274&gt;E274,"  * La variable Gestantes No puede ser mayor al Total Mujeres.",""))</f>
        <v/>
      </c>
      <c r="CC274" s="18" t="str">
        <f t="shared" si="171"/>
        <v/>
      </c>
      <c r="CD274" s="18" t="str">
        <f t="shared" si="189"/>
        <v/>
      </c>
      <c r="CE274" s="18" t="str">
        <f t="shared" si="173"/>
        <v/>
      </c>
      <c r="CF274" s="18" t="str">
        <f t="shared" si="174"/>
        <v/>
      </c>
      <c r="CG274" s="18" t="str">
        <f t="shared" si="175"/>
        <v/>
      </c>
      <c r="CH274" s="18" t="str">
        <f t="shared" si="176"/>
        <v/>
      </c>
      <c r="CI274" s="18" t="str">
        <f t="shared" si="177"/>
        <v/>
      </c>
      <c r="CP274" s="370">
        <f t="shared" si="178"/>
        <v>0</v>
      </c>
      <c r="CQ274" s="370">
        <f>IF(AND(E274&gt;0,AR274=""),1,IF(AR274&gt;E274,1,0))</f>
        <v>0</v>
      </c>
      <c r="CR274" s="370">
        <f t="shared" si="190"/>
        <v>0</v>
      </c>
      <c r="CS274" s="370">
        <f t="shared" si="190"/>
        <v>0</v>
      </c>
      <c r="CT274" s="370">
        <f t="shared" si="181"/>
        <v>0</v>
      </c>
      <c r="CU274" s="370">
        <f t="shared" si="182"/>
        <v>0</v>
      </c>
      <c r="CV274" s="370">
        <f t="shared" si="183"/>
        <v>0</v>
      </c>
      <c r="CW274" s="370">
        <f t="shared" si="184"/>
        <v>0</v>
      </c>
    </row>
    <row r="275" spans="1:101" x14ac:dyDescent="0.25">
      <c r="A275" s="3791"/>
      <c r="B275" s="429" t="s">
        <v>248</v>
      </c>
      <c r="C275" s="397">
        <f t="shared" si="187"/>
        <v>0</v>
      </c>
      <c r="D275" s="398">
        <f t="shared" si="193"/>
        <v>0</v>
      </c>
      <c r="E275" s="396">
        <f t="shared" si="193"/>
        <v>0</v>
      </c>
      <c r="F275" s="22"/>
      <c r="G275" s="28"/>
      <c r="H275" s="22"/>
      <c r="I275" s="28"/>
      <c r="J275" s="22"/>
      <c r="K275" s="28"/>
      <c r="L275" s="22"/>
      <c r="M275" s="28"/>
      <c r="N275" s="22"/>
      <c r="O275" s="28"/>
      <c r="P275" s="22"/>
      <c r="Q275" s="28"/>
      <c r="R275" s="22"/>
      <c r="S275" s="28"/>
      <c r="T275" s="22"/>
      <c r="U275" s="28"/>
      <c r="V275" s="22"/>
      <c r="W275" s="28"/>
      <c r="X275" s="22"/>
      <c r="Y275" s="28"/>
      <c r="Z275" s="22"/>
      <c r="AA275" s="28"/>
      <c r="AB275" s="22"/>
      <c r="AC275" s="28"/>
      <c r="AD275" s="22"/>
      <c r="AE275" s="28"/>
      <c r="AF275" s="22"/>
      <c r="AG275" s="28"/>
      <c r="AH275" s="22"/>
      <c r="AI275" s="28"/>
      <c r="AJ275" s="22"/>
      <c r="AK275" s="28"/>
      <c r="AL275" s="22"/>
      <c r="AM275" s="26"/>
      <c r="AN275" s="23"/>
      <c r="AO275" s="24"/>
      <c r="AP275" s="26"/>
      <c r="AQ275" s="23"/>
      <c r="AR275" s="28"/>
      <c r="AS275" s="22"/>
      <c r="AT275" s="28"/>
      <c r="AU275" s="23"/>
      <c r="AV275" s="28"/>
      <c r="AW275" s="23"/>
      <c r="AX275" s="28"/>
      <c r="AY275" s="56" t="str">
        <f t="shared" si="185"/>
        <v/>
      </c>
      <c r="AZ275" s="56"/>
      <c r="BA275" s="56"/>
      <c r="BB275" s="56"/>
      <c r="BC275" s="56"/>
      <c r="BD275" s="56"/>
      <c r="BE275" s="56"/>
      <c r="BF275" s="56"/>
      <c r="BG275" s="56"/>
      <c r="BH275" s="56"/>
      <c r="BI275" s="56"/>
      <c r="BJ275" s="56"/>
      <c r="BK275" s="56"/>
      <c r="BL275" s="56"/>
      <c r="BM275" s="56"/>
      <c r="BN275" s="56"/>
      <c r="BO275" s="56"/>
      <c r="CA275" s="40"/>
      <c r="CB275" s="18" t="str">
        <f t="shared" si="194"/>
        <v/>
      </c>
      <c r="CC275" s="18" t="str">
        <f t="shared" si="171"/>
        <v/>
      </c>
      <c r="CD275" s="18" t="str">
        <f t="shared" si="189"/>
        <v/>
      </c>
      <c r="CE275" s="18" t="str">
        <f t="shared" si="173"/>
        <v/>
      </c>
      <c r="CF275" s="18" t="str">
        <f t="shared" si="174"/>
        <v/>
      </c>
      <c r="CG275" s="18" t="str">
        <f t="shared" si="175"/>
        <v/>
      </c>
      <c r="CH275" s="18" t="str">
        <f t="shared" si="176"/>
        <v/>
      </c>
      <c r="CI275" s="18" t="str">
        <f t="shared" si="177"/>
        <v/>
      </c>
      <c r="CP275" s="370">
        <f t="shared" si="178"/>
        <v>0</v>
      </c>
      <c r="CQ275" s="370">
        <f>IF(AND(E275&gt;0,AR275=""),1,IF(AR275&gt;E275,1,0))</f>
        <v>0</v>
      </c>
      <c r="CR275" s="370">
        <f t="shared" si="190"/>
        <v>0</v>
      </c>
      <c r="CS275" s="370">
        <f t="shared" si="190"/>
        <v>0</v>
      </c>
      <c r="CT275" s="370">
        <f t="shared" si="181"/>
        <v>0</v>
      </c>
      <c r="CU275" s="370">
        <f t="shared" si="182"/>
        <v>0</v>
      </c>
      <c r="CV275" s="370">
        <f t="shared" si="183"/>
        <v>0</v>
      </c>
      <c r="CW275" s="370">
        <f t="shared" si="184"/>
        <v>0</v>
      </c>
    </row>
    <row r="276" spans="1:101" x14ac:dyDescent="0.25">
      <c r="A276" s="3791"/>
      <c r="B276" s="401" t="s">
        <v>249</v>
      </c>
      <c r="C276" s="397">
        <f t="shared" si="187"/>
        <v>0</v>
      </c>
      <c r="D276" s="398">
        <f t="shared" si="193"/>
        <v>0</v>
      </c>
      <c r="E276" s="396">
        <f t="shared" si="193"/>
        <v>0</v>
      </c>
      <c r="F276" s="22"/>
      <c r="G276" s="28"/>
      <c r="H276" s="22"/>
      <c r="I276" s="28"/>
      <c r="J276" s="22"/>
      <c r="K276" s="28"/>
      <c r="L276" s="22"/>
      <c r="M276" s="28"/>
      <c r="N276" s="22"/>
      <c r="O276" s="28"/>
      <c r="P276" s="22"/>
      <c r="Q276" s="28"/>
      <c r="R276" s="22"/>
      <c r="S276" s="28"/>
      <c r="T276" s="22"/>
      <c r="U276" s="28"/>
      <c r="V276" s="22"/>
      <c r="W276" s="28"/>
      <c r="X276" s="22"/>
      <c r="Y276" s="28"/>
      <c r="Z276" s="22"/>
      <c r="AA276" s="28"/>
      <c r="AB276" s="22"/>
      <c r="AC276" s="28"/>
      <c r="AD276" s="22"/>
      <c r="AE276" s="28"/>
      <c r="AF276" s="22"/>
      <c r="AG276" s="28"/>
      <c r="AH276" s="22"/>
      <c r="AI276" s="28"/>
      <c r="AJ276" s="22"/>
      <c r="AK276" s="28"/>
      <c r="AL276" s="22"/>
      <c r="AM276" s="26"/>
      <c r="AN276" s="23"/>
      <c r="AO276" s="24"/>
      <c r="AP276" s="26"/>
      <c r="AQ276" s="23"/>
      <c r="AR276" s="28"/>
      <c r="AS276" s="22"/>
      <c r="AT276" s="28"/>
      <c r="AU276" s="23"/>
      <c r="AV276" s="28"/>
      <c r="AW276" s="23"/>
      <c r="AX276" s="28"/>
      <c r="AY276" s="56" t="str">
        <f t="shared" si="185"/>
        <v/>
      </c>
      <c r="AZ276" s="56"/>
      <c r="BA276" s="56"/>
      <c r="BB276" s="56"/>
      <c r="BC276" s="56"/>
      <c r="BD276" s="56"/>
      <c r="BE276" s="56"/>
      <c r="BF276" s="56"/>
      <c r="BG276" s="56"/>
      <c r="BH276" s="56"/>
      <c r="BI276" s="56"/>
      <c r="BJ276" s="56"/>
      <c r="BK276" s="56"/>
      <c r="BL276" s="56"/>
      <c r="BM276" s="56"/>
      <c r="BN276" s="56"/>
      <c r="BO276" s="56"/>
      <c r="CA276" s="40"/>
      <c r="CB276" s="18" t="str">
        <f t="shared" si="194"/>
        <v/>
      </c>
      <c r="CC276" s="18" t="str">
        <f t="shared" si="171"/>
        <v/>
      </c>
      <c r="CD276" s="18" t="str">
        <f t="shared" si="189"/>
        <v/>
      </c>
      <c r="CE276" s="18" t="str">
        <f t="shared" si="173"/>
        <v/>
      </c>
      <c r="CF276" s="18" t="str">
        <f t="shared" si="174"/>
        <v/>
      </c>
      <c r="CG276" s="18" t="str">
        <f t="shared" si="175"/>
        <v/>
      </c>
      <c r="CH276" s="18" t="str">
        <f t="shared" si="176"/>
        <v/>
      </c>
      <c r="CI276" s="18" t="str">
        <f t="shared" si="177"/>
        <v/>
      </c>
      <c r="CP276" s="370">
        <f t="shared" si="178"/>
        <v>0</v>
      </c>
      <c r="CQ276" s="370">
        <f>IF(AND(E276&gt;0,AR276=""),1,IF(AR276&gt;E276,1,0))</f>
        <v>0</v>
      </c>
      <c r="CR276" s="370">
        <f t="shared" si="190"/>
        <v>0</v>
      </c>
      <c r="CS276" s="370">
        <f t="shared" si="190"/>
        <v>0</v>
      </c>
      <c r="CT276" s="370">
        <f t="shared" si="181"/>
        <v>0</v>
      </c>
      <c r="CU276" s="370">
        <f t="shared" si="182"/>
        <v>0</v>
      </c>
      <c r="CV276" s="370">
        <f t="shared" si="183"/>
        <v>0</v>
      </c>
      <c r="CW276" s="370">
        <f t="shared" si="184"/>
        <v>0</v>
      </c>
    </row>
    <row r="277" spans="1:101" x14ac:dyDescent="0.25">
      <c r="A277" s="3791"/>
      <c r="B277" s="401" t="s">
        <v>250</v>
      </c>
      <c r="C277" s="378">
        <f t="shared" si="187"/>
        <v>1</v>
      </c>
      <c r="D277" s="379">
        <f t="shared" si="193"/>
        <v>0</v>
      </c>
      <c r="E277" s="380">
        <f t="shared" si="193"/>
        <v>1</v>
      </c>
      <c r="F277" s="22">
        <v>0</v>
      </c>
      <c r="G277" s="28">
        <v>0</v>
      </c>
      <c r="H277" s="22">
        <v>0</v>
      </c>
      <c r="I277" s="28">
        <v>0</v>
      </c>
      <c r="J277" s="22">
        <v>0</v>
      </c>
      <c r="K277" s="28">
        <v>0</v>
      </c>
      <c r="L277" s="22">
        <v>0</v>
      </c>
      <c r="M277" s="28">
        <v>0</v>
      </c>
      <c r="N277" s="22">
        <v>0</v>
      </c>
      <c r="O277" s="28">
        <v>0</v>
      </c>
      <c r="P277" s="22">
        <v>0</v>
      </c>
      <c r="Q277" s="28">
        <v>0</v>
      </c>
      <c r="R277" s="22">
        <v>0</v>
      </c>
      <c r="S277" s="28">
        <v>0</v>
      </c>
      <c r="T277" s="22">
        <v>0</v>
      </c>
      <c r="U277" s="28">
        <v>0</v>
      </c>
      <c r="V277" s="22">
        <v>0</v>
      </c>
      <c r="W277" s="28">
        <v>0</v>
      </c>
      <c r="X277" s="22">
        <v>0</v>
      </c>
      <c r="Y277" s="28">
        <v>0</v>
      </c>
      <c r="Z277" s="22">
        <v>0</v>
      </c>
      <c r="AA277" s="28">
        <v>0</v>
      </c>
      <c r="AB277" s="22">
        <v>0</v>
      </c>
      <c r="AC277" s="28">
        <v>0</v>
      </c>
      <c r="AD277" s="22">
        <v>0</v>
      </c>
      <c r="AE277" s="28">
        <v>0</v>
      </c>
      <c r="AF277" s="22">
        <v>0</v>
      </c>
      <c r="AG277" s="28">
        <v>1</v>
      </c>
      <c r="AH277" s="22">
        <v>0</v>
      </c>
      <c r="AI277" s="28">
        <v>0</v>
      </c>
      <c r="AJ277" s="22">
        <v>0</v>
      </c>
      <c r="AK277" s="28">
        <v>0</v>
      </c>
      <c r="AL277" s="22">
        <v>0</v>
      </c>
      <c r="AM277" s="26">
        <v>0</v>
      </c>
      <c r="AN277" s="23">
        <v>0</v>
      </c>
      <c r="AO277" s="24">
        <v>0</v>
      </c>
      <c r="AP277" s="26">
        <v>0</v>
      </c>
      <c r="AQ277" s="23">
        <v>0</v>
      </c>
      <c r="AR277" s="28">
        <v>0</v>
      </c>
      <c r="AS277" s="22">
        <v>0</v>
      </c>
      <c r="AT277" s="28">
        <v>0</v>
      </c>
      <c r="AU277" s="23">
        <v>0</v>
      </c>
      <c r="AV277" s="28">
        <v>0</v>
      </c>
      <c r="AW277" s="23">
        <v>0</v>
      </c>
      <c r="AX277" s="28">
        <v>0</v>
      </c>
      <c r="AY277" s="56" t="str">
        <f t="shared" si="185"/>
        <v/>
      </c>
      <c r="AZ277" s="56"/>
      <c r="BA277" s="56"/>
      <c r="BB277" s="56"/>
      <c r="BC277" s="56"/>
      <c r="BD277" s="56"/>
      <c r="BE277" s="56"/>
      <c r="BF277" s="56"/>
      <c r="BG277" s="56"/>
      <c r="BH277" s="56"/>
      <c r="BI277" s="56"/>
      <c r="BJ277" s="56"/>
      <c r="BK277" s="56"/>
      <c r="BL277" s="56"/>
      <c r="BM277" s="56"/>
      <c r="BN277" s="56"/>
      <c r="BO277" s="56"/>
      <c r="CA277" s="40"/>
      <c r="CB277" s="18" t="str">
        <f t="shared" si="194"/>
        <v/>
      </c>
      <c r="CC277" s="18" t="str">
        <f t="shared" si="171"/>
        <v/>
      </c>
      <c r="CD277" s="18" t="str">
        <f t="shared" si="189"/>
        <v/>
      </c>
      <c r="CE277" s="18" t="str">
        <f t="shared" si="173"/>
        <v/>
      </c>
      <c r="CF277" s="18" t="str">
        <f t="shared" si="174"/>
        <v/>
      </c>
      <c r="CG277" s="18" t="str">
        <f t="shared" si="175"/>
        <v/>
      </c>
      <c r="CH277" s="18" t="str">
        <f t="shared" si="176"/>
        <v/>
      </c>
      <c r="CI277" s="18" t="str">
        <f t="shared" si="177"/>
        <v/>
      </c>
      <c r="CP277" s="370">
        <f t="shared" si="178"/>
        <v>0</v>
      </c>
      <c r="CQ277" s="370">
        <f>IF(AND(E277&gt;0,AR277=""),1,IF(AR277&gt;E277,1,0))</f>
        <v>0</v>
      </c>
      <c r="CR277" s="370">
        <f t="shared" si="190"/>
        <v>0</v>
      </c>
      <c r="CS277" s="370">
        <f t="shared" si="190"/>
        <v>0</v>
      </c>
      <c r="CT277" s="370">
        <f t="shared" si="181"/>
        <v>0</v>
      </c>
      <c r="CU277" s="370">
        <f t="shared" si="182"/>
        <v>0</v>
      </c>
      <c r="CV277" s="370">
        <f t="shared" si="183"/>
        <v>0</v>
      </c>
      <c r="CW277" s="370">
        <f t="shared" si="184"/>
        <v>0</v>
      </c>
    </row>
    <row r="278" spans="1:101" x14ac:dyDescent="0.25">
      <c r="A278" s="3782"/>
      <c r="B278" s="1568" t="s">
        <v>251</v>
      </c>
      <c r="C278" s="1559">
        <f t="shared" si="187"/>
        <v>0</v>
      </c>
      <c r="D278" s="388">
        <f t="shared" si="193"/>
        <v>0</v>
      </c>
      <c r="E278" s="369">
        <f t="shared" si="193"/>
        <v>0</v>
      </c>
      <c r="F278" s="22"/>
      <c r="G278" s="28"/>
      <c r="H278" s="22"/>
      <c r="I278" s="28"/>
      <c r="J278" s="22"/>
      <c r="K278" s="28"/>
      <c r="L278" s="22"/>
      <c r="M278" s="28"/>
      <c r="N278" s="22"/>
      <c r="O278" s="28"/>
      <c r="P278" s="22"/>
      <c r="Q278" s="28"/>
      <c r="R278" s="22"/>
      <c r="S278" s="28"/>
      <c r="T278" s="22"/>
      <c r="U278" s="28"/>
      <c r="V278" s="22"/>
      <c r="W278" s="28"/>
      <c r="X278" s="22"/>
      <c r="Y278" s="28"/>
      <c r="Z278" s="22"/>
      <c r="AA278" s="28"/>
      <c r="AB278" s="22"/>
      <c r="AC278" s="28"/>
      <c r="AD278" s="22"/>
      <c r="AE278" s="28"/>
      <c r="AF278" s="22"/>
      <c r="AG278" s="28"/>
      <c r="AH278" s="22"/>
      <c r="AI278" s="28"/>
      <c r="AJ278" s="22"/>
      <c r="AK278" s="28"/>
      <c r="AL278" s="30"/>
      <c r="AM278" s="34"/>
      <c r="AN278" s="31"/>
      <c r="AO278" s="32"/>
      <c r="AP278" s="34"/>
      <c r="AQ278" s="31"/>
      <c r="AR278" s="37"/>
      <c r="AS278" s="22"/>
      <c r="AT278" s="28"/>
      <c r="AU278" s="23"/>
      <c r="AV278" s="28"/>
      <c r="AW278" s="23"/>
      <c r="AX278" s="28"/>
      <c r="AY278" s="56" t="str">
        <f t="shared" si="185"/>
        <v/>
      </c>
      <c r="AZ278" s="56"/>
      <c r="BA278" s="56"/>
      <c r="BB278" s="56"/>
      <c r="BC278" s="56"/>
      <c r="BD278" s="56"/>
      <c r="BE278" s="56"/>
      <c r="BF278" s="56"/>
      <c r="BG278" s="56"/>
      <c r="BH278" s="56"/>
      <c r="BI278" s="56"/>
      <c r="BJ278" s="56"/>
      <c r="BK278" s="56"/>
      <c r="BL278" s="56"/>
      <c r="BM278" s="56"/>
      <c r="BN278" s="56"/>
      <c r="BO278" s="56"/>
      <c r="CA278" s="40"/>
      <c r="CB278" s="18" t="str">
        <f t="shared" si="194"/>
        <v/>
      </c>
      <c r="CC278" s="18" t="str">
        <f t="shared" si="171"/>
        <v/>
      </c>
      <c r="CD278" s="18" t="str">
        <f t="shared" si="189"/>
        <v/>
      </c>
      <c r="CE278" s="18" t="str">
        <f t="shared" si="173"/>
        <v/>
      </c>
      <c r="CF278" s="18" t="str">
        <f t="shared" si="174"/>
        <v/>
      </c>
      <c r="CG278" s="18" t="str">
        <f t="shared" si="175"/>
        <v/>
      </c>
      <c r="CH278" s="18" t="str">
        <f t="shared" si="176"/>
        <v/>
      </c>
      <c r="CI278" s="18" t="str">
        <f t="shared" si="177"/>
        <v/>
      </c>
      <c r="CP278" s="370">
        <f t="shared" si="178"/>
        <v>0</v>
      </c>
      <c r="CQ278" s="370">
        <f>IF(AND(E278&gt;0,AR278=""),1,IF(AR278&gt;E278,1,0))</f>
        <v>0</v>
      </c>
      <c r="CR278" s="370">
        <f t="shared" si="190"/>
        <v>0</v>
      </c>
      <c r="CS278" s="370">
        <f t="shared" si="190"/>
        <v>0</v>
      </c>
      <c r="CT278" s="370">
        <f t="shared" si="181"/>
        <v>0</v>
      </c>
      <c r="CU278" s="370">
        <f t="shared" si="182"/>
        <v>0</v>
      </c>
      <c r="CV278" s="370">
        <f t="shared" si="183"/>
        <v>0</v>
      </c>
      <c r="CW278" s="370">
        <f t="shared" si="184"/>
        <v>0</v>
      </c>
    </row>
    <row r="279" spans="1:101" ht="15" customHeight="1" x14ac:dyDescent="0.25">
      <c r="A279" s="3823" t="s">
        <v>252</v>
      </c>
      <c r="B279" s="1569" t="s">
        <v>253</v>
      </c>
      <c r="C279" s="1394">
        <f t="shared" si="187"/>
        <v>0</v>
      </c>
      <c r="D279" s="703">
        <f t="shared" si="193"/>
        <v>0</v>
      </c>
      <c r="E279" s="1570">
        <f t="shared" si="193"/>
        <v>0</v>
      </c>
      <c r="F279" s="1396"/>
      <c r="G279" s="1571"/>
      <c r="H279" s="1396"/>
      <c r="I279" s="1571"/>
      <c r="J279" s="1396"/>
      <c r="K279" s="1571"/>
      <c r="L279" s="1396"/>
      <c r="M279" s="1571"/>
      <c r="N279" s="1396"/>
      <c r="O279" s="1571"/>
      <c r="P279" s="1396"/>
      <c r="Q279" s="1571"/>
      <c r="R279" s="1359"/>
      <c r="S279" s="1572"/>
      <c r="T279" s="1359"/>
      <c r="U279" s="1572"/>
      <c r="V279" s="1359"/>
      <c r="W279" s="1572"/>
      <c r="X279" s="1359"/>
      <c r="Y279" s="1572"/>
      <c r="Z279" s="1359"/>
      <c r="AA279" s="1572"/>
      <c r="AB279" s="1359"/>
      <c r="AC279" s="1572"/>
      <c r="AD279" s="1359"/>
      <c r="AE279" s="1572"/>
      <c r="AF279" s="1359"/>
      <c r="AG279" s="1572"/>
      <c r="AH279" s="1359"/>
      <c r="AI279" s="1572"/>
      <c r="AJ279" s="1359"/>
      <c r="AK279" s="1572"/>
      <c r="AL279" s="1359"/>
      <c r="AM279" s="1575"/>
      <c r="AN279" s="105"/>
      <c r="AO279" s="47"/>
      <c r="AP279" s="286"/>
      <c r="AQ279" s="471"/>
      <c r="AR279" s="420"/>
      <c r="AS279" s="1359"/>
      <c r="AT279" s="1572"/>
      <c r="AU279" s="1424"/>
      <c r="AV279" s="1571"/>
      <c r="AW279" s="1409"/>
      <c r="AX279" s="1572"/>
      <c r="AY279" s="56" t="str">
        <f t="shared" si="185"/>
        <v/>
      </c>
      <c r="AZ279" s="56"/>
      <c r="BA279" s="56"/>
      <c r="BB279" s="56"/>
      <c r="BC279" s="56"/>
      <c r="BD279" s="56"/>
      <c r="BE279" s="56"/>
      <c r="BF279" s="56"/>
      <c r="BG279" s="56"/>
      <c r="BH279" s="56"/>
      <c r="BI279" s="56"/>
      <c r="BJ279" s="56"/>
      <c r="BK279" s="56"/>
      <c r="BL279" s="56"/>
      <c r="BM279" s="56"/>
      <c r="BN279" s="56"/>
      <c r="BO279" s="56"/>
      <c r="CA279" s="40"/>
      <c r="CB279" s="438"/>
      <c r="CC279" s="438"/>
      <c r="CD279" s="18" t="str">
        <f t="shared" si="189"/>
        <v/>
      </c>
      <c r="CE279" s="18" t="str">
        <f t="shared" si="173"/>
        <v/>
      </c>
      <c r="CF279" s="470"/>
      <c r="CG279" s="470"/>
      <c r="CH279" s="18" t="str">
        <f t="shared" si="176"/>
        <v/>
      </c>
      <c r="CI279" s="18" t="str">
        <f t="shared" si="177"/>
        <v/>
      </c>
      <c r="CP279" s="169"/>
      <c r="CQ279" s="169"/>
      <c r="CR279" s="370">
        <f t="shared" si="190"/>
        <v>0</v>
      </c>
      <c r="CS279" s="370">
        <f t="shared" si="190"/>
        <v>0</v>
      </c>
      <c r="CT279" s="472"/>
      <c r="CU279" s="472"/>
      <c r="CV279" s="370">
        <f t="shared" si="183"/>
        <v>0</v>
      </c>
      <c r="CW279" s="370">
        <f t="shared" si="184"/>
        <v>0</v>
      </c>
    </row>
    <row r="280" spans="1:101" x14ac:dyDescent="0.25">
      <c r="A280" s="3791"/>
      <c r="B280" s="401" t="s">
        <v>254</v>
      </c>
      <c r="C280" s="378">
        <f t="shared" si="187"/>
        <v>0</v>
      </c>
      <c r="D280" s="379">
        <f t="shared" si="193"/>
        <v>0</v>
      </c>
      <c r="E280" s="380">
        <f t="shared" si="193"/>
        <v>0</v>
      </c>
      <c r="F280" s="473"/>
      <c r="G280" s="474"/>
      <c r="H280" s="473"/>
      <c r="I280" s="474"/>
      <c r="J280" s="473"/>
      <c r="K280" s="474"/>
      <c r="L280" s="473"/>
      <c r="M280" s="474"/>
      <c r="N280" s="473"/>
      <c r="O280" s="474"/>
      <c r="P280" s="473"/>
      <c r="Q280" s="474"/>
      <c r="R280" s="45"/>
      <c r="S280" s="48"/>
      <c r="T280" s="45"/>
      <c r="U280" s="48"/>
      <c r="V280" s="45"/>
      <c r="W280" s="48"/>
      <c r="X280" s="45"/>
      <c r="Y280" s="48"/>
      <c r="Z280" s="45"/>
      <c r="AA280" s="48"/>
      <c r="AB280" s="45"/>
      <c r="AC280" s="48"/>
      <c r="AD280" s="45"/>
      <c r="AE280" s="48"/>
      <c r="AF280" s="45"/>
      <c r="AG280" s="48"/>
      <c r="AH280" s="45"/>
      <c r="AI280" s="48"/>
      <c r="AJ280" s="45"/>
      <c r="AK280" s="48"/>
      <c r="AL280" s="45"/>
      <c r="AM280" s="333"/>
      <c r="AN280" s="105"/>
      <c r="AO280" s="47"/>
      <c r="AP280" s="286"/>
      <c r="AQ280" s="475"/>
      <c r="AR280" s="424"/>
      <c r="AS280" s="45"/>
      <c r="AT280" s="48"/>
      <c r="AU280" s="128"/>
      <c r="AV280" s="474"/>
      <c r="AW280" s="47"/>
      <c r="AX280" s="48"/>
      <c r="AY280" s="56" t="str">
        <f t="shared" si="185"/>
        <v/>
      </c>
      <c r="AZ280" s="56"/>
      <c r="BA280" s="56"/>
      <c r="BB280" s="56"/>
      <c r="BC280" s="56"/>
      <c r="BD280" s="56"/>
      <c r="BE280" s="56"/>
      <c r="BF280" s="56"/>
      <c r="BG280" s="56"/>
      <c r="BH280" s="56"/>
      <c r="BI280" s="56"/>
      <c r="BJ280" s="56"/>
      <c r="BK280" s="56"/>
      <c r="BL280" s="56"/>
      <c r="BM280" s="56"/>
      <c r="BN280" s="56"/>
      <c r="BO280" s="56"/>
      <c r="CA280" s="40"/>
      <c r="CB280" s="421"/>
      <c r="CC280" s="438"/>
      <c r="CD280" s="18" t="str">
        <f t="shared" si="189"/>
        <v/>
      </c>
      <c r="CE280" s="18" t="str">
        <f t="shared" si="173"/>
        <v/>
      </c>
      <c r="CF280" s="470"/>
      <c r="CG280" s="470"/>
      <c r="CH280" s="18" t="str">
        <f t="shared" si="176"/>
        <v/>
      </c>
      <c r="CI280" s="18" t="str">
        <f t="shared" si="177"/>
        <v/>
      </c>
      <c r="CP280" s="169"/>
      <c r="CQ280" s="169"/>
      <c r="CR280" s="370">
        <f t="shared" si="190"/>
        <v>0</v>
      </c>
      <c r="CS280" s="370">
        <f t="shared" si="190"/>
        <v>0</v>
      </c>
      <c r="CT280" s="472"/>
      <c r="CU280" s="472"/>
      <c r="CV280" s="370">
        <f t="shared" si="183"/>
        <v>0</v>
      </c>
      <c r="CW280" s="370">
        <f t="shared" si="184"/>
        <v>0</v>
      </c>
    </row>
    <row r="281" spans="1:101" x14ac:dyDescent="0.25">
      <c r="A281" s="3782"/>
      <c r="B281" s="444" t="s">
        <v>255</v>
      </c>
      <c r="C281" s="381">
        <f t="shared" si="187"/>
        <v>0</v>
      </c>
      <c r="D281" s="382">
        <f t="shared" si="193"/>
        <v>0</v>
      </c>
      <c r="E281" s="1242">
        <f t="shared" si="193"/>
        <v>0</v>
      </c>
      <c r="F281" s="476"/>
      <c r="G281" s="1602"/>
      <c r="H281" s="476"/>
      <c r="I281" s="1602"/>
      <c r="J281" s="476"/>
      <c r="K281" s="1602"/>
      <c r="L281" s="476"/>
      <c r="M281" s="1602"/>
      <c r="N281" s="476"/>
      <c r="O281" s="1602"/>
      <c r="P281" s="476"/>
      <c r="Q281" s="1602"/>
      <c r="R281" s="91"/>
      <c r="S281" s="1246"/>
      <c r="T281" s="91"/>
      <c r="U281" s="1246"/>
      <c r="V281" s="91"/>
      <c r="W281" s="1246"/>
      <c r="X281" s="91"/>
      <c r="Y281" s="1246"/>
      <c r="Z281" s="91"/>
      <c r="AA281" s="1246"/>
      <c r="AB281" s="91"/>
      <c r="AC281" s="1246"/>
      <c r="AD281" s="91"/>
      <c r="AE281" s="1246"/>
      <c r="AF281" s="91"/>
      <c r="AG281" s="1246"/>
      <c r="AH281" s="91"/>
      <c r="AI281" s="1246"/>
      <c r="AJ281" s="91"/>
      <c r="AK281" s="1246"/>
      <c r="AL281" s="91"/>
      <c r="AM281" s="1558"/>
      <c r="AN281" s="95"/>
      <c r="AO281" s="1245"/>
      <c r="AP281" s="1247"/>
      <c r="AQ281" s="1603"/>
      <c r="AR281" s="1538"/>
      <c r="AS281" s="91"/>
      <c r="AT281" s="1246"/>
      <c r="AU281" s="1508"/>
      <c r="AV281" s="1602"/>
      <c r="AW281" s="1245"/>
      <c r="AX281" s="1246"/>
      <c r="AY281" s="56" t="str">
        <f t="shared" si="185"/>
        <v/>
      </c>
      <c r="AZ281" s="56"/>
      <c r="BA281" s="56"/>
      <c r="BB281" s="56"/>
      <c r="BC281" s="56"/>
      <c r="BD281" s="56"/>
      <c r="BE281" s="56"/>
      <c r="BF281" s="56"/>
      <c r="BG281" s="56"/>
      <c r="BH281" s="56"/>
      <c r="BI281" s="56"/>
      <c r="BJ281" s="56"/>
      <c r="BK281" s="56"/>
      <c r="BL281" s="56"/>
      <c r="BM281" s="56"/>
      <c r="BN281" s="56"/>
      <c r="BO281" s="56"/>
      <c r="CA281" s="40"/>
      <c r="CB281" s="421"/>
      <c r="CC281" s="438"/>
      <c r="CD281" s="18" t="str">
        <f t="shared" si="189"/>
        <v/>
      </c>
      <c r="CE281" s="18" t="str">
        <f t="shared" si="173"/>
        <v/>
      </c>
      <c r="CF281" s="470"/>
      <c r="CG281" s="470"/>
      <c r="CH281" s="18" t="str">
        <f t="shared" si="176"/>
        <v/>
      </c>
      <c r="CI281" s="18" t="str">
        <f t="shared" si="177"/>
        <v/>
      </c>
      <c r="CP281" s="169"/>
      <c r="CQ281" s="169"/>
      <c r="CR281" s="370">
        <f t="shared" si="190"/>
        <v>0</v>
      </c>
      <c r="CS281" s="370">
        <f t="shared" si="190"/>
        <v>0</v>
      </c>
      <c r="CT281" s="472"/>
      <c r="CU281" s="472"/>
      <c r="CV281" s="370">
        <f t="shared" si="183"/>
        <v>0</v>
      </c>
      <c r="CW281" s="370">
        <f t="shared" si="184"/>
        <v>0</v>
      </c>
    </row>
    <row r="282" spans="1:101" x14ac:dyDescent="0.25">
      <c r="A282" s="3719" t="s">
        <v>256</v>
      </c>
      <c r="B282" s="3835"/>
      <c r="C282" s="1394">
        <f>SUM(D282+E282)</f>
        <v>1</v>
      </c>
      <c r="D282" s="703">
        <f>SUM(F282+H282+J282+L282+N282+P282+R282+T282+V282+X282+Z282+AB282+AD282+AF282+AH282+AJ282+AL282)</f>
        <v>1</v>
      </c>
      <c r="E282" s="1570">
        <f>SUM(G282+I282+K282+M282+O282+Q282+S282+U282+W282+Y282+AA282+AC282+AE282+AG282+AI282+AK282+AM282)</f>
        <v>0</v>
      </c>
      <c r="F282" s="1359">
        <v>0</v>
      </c>
      <c r="G282" s="1572">
        <v>0</v>
      </c>
      <c r="H282" s="1359">
        <v>0</v>
      </c>
      <c r="I282" s="1572">
        <v>0</v>
      </c>
      <c r="J282" s="1359">
        <v>0</v>
      </c>
      <c r="K282" s="1572">
        <v>0</v>
      </c>
      <c r="L282" s="1359">
        <v>0</v>
      </c>
      <c r="M282" s="1572">
        <v>0</v>
      </c>
      <c r="N282" s="1359">
        <v>0</v>
      </c>
      <c r="O282" s="1572">
        <v>0</v>
      </c>
      <c r="P282" s="1359">
        <v>0</v>
      </c>
      <c r="Q282" s="1572">
        <v>0</v>
      </c>
      <c r="R282" s="1359">
        <v>0</v>
      </c>
      <c r="S282" s="1572">
        <v>0</v>
      </c>
      <c r="T282" s="1359">
        <v>0</v>
      </c>
      <c r="U282" s="1572">
        <v>0</v>
      </c>
      <c r="V282" s="1359">
        <v>0</v>
      </c>
      <c r="W282" s="1572">
        <v>0</v>
      </c>
      <c r="X282" s="1359">
        <v>0</v>
      </c>
      <c r="Y282" s="1572">
        <v>0</v>
      </c>
      <c r="Z282" s="1359">
        <v>0</v>
      </c>
      <c r="AA282" s="1572">
        <v>0</v>
      </c>
      <c r="AB282" s="1359">
        <v>0</v>
      </c>
      <c r="AC282" s="1572">
        <v>0</v>
      </c>
      <c r="AD282" s="1359">
        <v>1</v>
      </c>
      <c r="AE282" s="1572">
        <v>0</v>
      </c>
      <c r="AF282" s="1359">
        <v>0</v>
      </c>
      <c r="AG282" s="1572">
        <v>0</v>
      </c>
      <c r="AH282" s="1359">
        <v>0</v>
      </c>
      <c r="AI282" s="1572">
        <v>0</v>
      </c>
      <c r="AJ282" s="1359">
        <v>0</v>
      </c>
      <c r="AK282" s="1572">
        <v>0</v>
      </c>
      <c r="AL282" s="1359">
        <v>0</v>
      </c>
      <c r="AM282" s="1575">
        <v>0</v>
      </c>
      <c r="AN282" s="1362">
        <v>0</v>
      </c>
      <c r="AO282" s="1409">
        <v>0</v>
      </c>
      <c r="AP282" s="1363">
        <v>0</v>
      </c>
      <c r="AQ282" s="1409">
        <v>0</v>
      </c>
      <c r="AR282" s="1572">
        <v>0</v>
      </c>
      <c r="AS282" s="1359">
        <v>0</v>
      </c>
      <c r="AT282" s="1572">
        <v>0</v>
      </c>
      <c r="AU282" s="1409">
        <v>0</v>
      </c>
      <c r="AV282" s="1572">
        <v>0</v>
      </c>
      <c r="AW282" s="1409">
        <v>0</v>
      </c>
      <c r="AX282" s="1572">
        <v>0</v>
      </c>
      <c r="AY282" s="56" t="str">
        <f t="shared" si="185"/>
        <v/>
      </c>
      <c r="AZ282" s="56"/>
      <c r="BA282" s="56"/>
      <c r="BB282" s="56"/>
      <c r="BC282" s="56"/>
      <c r="BD282" s="56"/>
      <c r="BE282" s="56"/>
      <c r="BF282" s="56"/>
      <c r="BG282" s="56"/>
      <c r="BH282" s="56"/>
      <c r="BI282" s="56"/>
      <c r="BJ282" s="56"/>
      <c r="BK282" s="56"/>
      <c r="BL282" s="56"/>
      <c r="BM282" s="56"/>
      <c r="BN282" s="56"/>
      <c r="BO282" s="56"/>
      <c r="CA282" s="40"/>
      <c r="CB282" s="18" t="str">
        <f t="shared" ref="CB282:CB293" si="195">IF(AND(E282&gt;0,AQ282=""), "* No olvide digitar la variable Gestantes. Digite Cero si no tiene.",IF(AQ282&gt;E282,"  * La variable Gestantes No puede ser mayor al Total Mujeres.",""))</f>
        <v/>
      </c>
      <c r="CC282" s="18" t="str">
        <f t="shared" si="171"/>
        <v/>
      </c>
      <c r="CD282" s="18" t="str">
        <f t="shared" si="189"/>
        <v/>
      </c>
      <c r="CE282" s="18" t="str">
        <f t="shared" si="173"/>
        <v/>
      </c>
      <c r="CF282" s="18" t="str">
        <f t="shared" si="174"/>
        <v/>
      </c>
      <c r="CG282" s="18" t="str">
        <f t="shared" si="175"/>
        <v/>
      </c>
      <c r="CH282" s="18" t="str">
        <f t="shared" si="176"/>
        <v/>
      </c>
      <c r="CI282" s="18" t="str">
        <f t="shared" si="177"/>
        <v/>
      </c>
      <c r="CP282" s="370">
        <f t="shared" ref="CP282:CP293" si="196">IF(AND(E282&gt;0,AQ282=""),1,IF(AQ282&gt;E282,1,0))</f>
        <v>0</v>
      </c>
      <c r="CQ282" s="370">
        <f t="shared" ref="CQ282:CQ293" si="197">IF(AND(E282&gt;0,AR282=""),1,IF(AR282&gt;E282,1,0))</f>
        <v>0</v>
      </c>
      <c r="CR282" s="370">
        <f t="shared" si="190"/>
        <v>0</v>
      </c>
      <c r="CS282" s="370">
        <f t="shared" si="190"/>
        <v>0</v>
      </c>
      <c r="CT282" s="370">
        <f t="shared" si="181"/>
        <v>0</v>
      </c>
      <c r="CU282" s="370">
        <f t="shared" si="182"/>
        <v>0</v>
      </c>
      <c r="CV282" s="370">
        <f t="shared" si="183"/>
        <v>0</v>
      </c>
      <c r="CW282" s="370">
        <f t="shared" si="184"/>
        <v>0</v>
      </c>
    </row>
    <row r="283" spans="1:101" x14ac:dyDescent="0.25">
      <c r="A283" s="3178" t="s">
        <v>257</v>
      </c>
      <c r="B283" s="3179"/>
      <c r="C283" s="397">
        <f>SUM(D283+E283)</f>
        <v>0</v>
      </c>
      <c r="D283" s="398">
        <f>SUM(F283+H283+J283+L283+N283+P283+R283+T283+V283+X283+Z283+AB283+AD283+AF283+AH283+AJ283+AL283)</f>
        <v>0</v>
      </c>
      <c r="E283" s="396">
        <f>SUM(G283+I283+K283+M283+O283+Q283+S283+U283+W283+Y283+AA283+AC283+AE283+AG283+AI283+AK283+AM283)</f>
        <v>0</v>
      </c>
      <c r="F283" s="45">
        <v>0</v>
      </c>
      <c r="G283" s="48">
        <v>0</v>
      </c>
      <c r="H283" s="45">
        <v>0</v>
      </c>
      <c r="I283" s="48">
        <v>0</v>
      </c>
      <c r="J283" s="45">
        <v>0</v>
      </c>
      <c r="K283" s="48">
        <v>0</v>
      </c>
      <c r="L283" s="45">
        <v>0</v>
      </c>
      <c r="M283" s="48">
        <v>0</v>
      </c>
      <c r="N283" s="45">
        <v>0</v>
      </c>
      <c r="O283" s="48">
        <v>0</v>
      </c>
      <c r="P283" s="45">
        <v>0</v>
      </c>
      <c r="Q283" s="48">
        <v>0</v>
      </c>
      <c r="R283" s="45">
        <v>0</v>
      </c>
      <c r="S283" s="48">
        <v>0</v>
      </c>
      <c r="T283" s="45">
        <v>0</v>
      </c>
      <c r="U283" s="48">
        <v>0</v>
      </c>
      <c r="V283" s="45">
        <v>0</v>
      </c>
      <c r="W283" s="48">
        <v>0</v>
      </c>
      <c r="X283" s="45">
        <v>0</v>
      </c>
      <c r="Y283" s="48">
        <v>0</v>
      </c>
      <c r="Z283" s="45">
        <v>0</v>
      </c>
      <c r="AA283" s="48">
        <v>0</v>
      </c>
      <c r="AB283" s="45">
        <v>0</v>
      </c>
      <c r="AC283" s="48">
        <v>0</v>
      </c>
      <c r="AD283" s="45">
        <v>0</v>
      </c>
      <c r="AE283" s="48">
        <v>0</v>
      </c>
      <c r="AF283" s="45">
        <v>0</v>
      </c>
      <c r="AG283" s="48">
        <v>0</v>
      </c>
      <c r="AH283" s="45">
        <v>0</v>
      </c>
      <c r="AI283" s="48">
        <v>0</v>
      </c>
      <c r="AJ283" s="45">
        <v>0</v>
      </c>
      <c r="AK283" s="48">
        <v>0</v>
      </c>
      <c r="AL283" s="45">
        <v>0</v>
      </c>
      <c r="AM283" s="333">
        <v>0</v>
      </c>
      <c r="AN283" s="105">
        <v>0</v>
      </c>
      <c r="AO283" s="47">
        <v>0</v>
      </c>
      <c r="AP283" s="286">
        <v>0</v>
      </c>
      <c r="AQ283" s="47">
        <v>0</v>
      </c>
      <c r="AR283" s="48">
        <v>0</v>
      </c>
      <c r="AS283" s="45">
        <v>0</v>
      </c>
      <c r="AT283" s="48">
        <v>0</v>
      </c>
      <c r="AU283" s="47">
        <v>0</v>
      </c>
      <c r="AV283" s="48">
        <v>0</v>
      </c>
      <c r="AW283" s="47">
        <v>0</v>
      </c>
      <c r="AX283" s="48">
        <v>0</v>
      </c>
      <c r="AY283" s="56" t="str">
        <f t="shared" si="185"/>
        <v/>
      </c>
      <c r="AZ283" s="56"/>
      <c r="BA283" s="56"/>
      <c r="BB283" s="56"/>
      <c r="BC283" s="56"/>
      <c r="BD283" s="56"/>
      <c r="BE283" s="56"/>
      <c r="BF283" s="56"/>
      <c r="BG283" s="56"/>
      <c r="BH283" s="56"/>
      <c r="BI283" s="56"/>
      <c r="BJ283" s="56"/>
      <c r="BK283" s="56"/>
      <c r="BL283" s="56"/>
      <c r="BM283" s="56"/>
      <c r="BN283" s="56"/>
      <c r="BO283" s="56"/>
      <c r="CA283" s="40"/>
      <c r="CB283" s="18" t="str">
        <f t="shared" si="195"/>
        <v/>
      </c>
      <c r="CC283" s="18" t="str">
        <f t="shared" si="171"/>
        <v/>
      </c>
      <c r="CD283" s="18" t="str">
        <f t="shared" si="189"/>
        <v/>
      </c>
      <c r="CE283" s="18" t="str">
        <f t="shared" si="173"/>
        <v/>
      </c>
      <c r="CF283" s="18" t="str">
        <f t="shared" si="174"/>
        <v/>
      </c>
      <c r="CG283" s="18" t="str">
        <f t="shared" si="175"/>
        <v/>
      </c>
      <c r="CH283" s="18" t="str">
        <f t="shared" si="176"/>
        <v/>
      </c>
      <c r="CI283" s="18" t="str">
        <f t="shared" si="177"/>
        <v/>
      </c>
      <c r="CP283" s="370">
        <f t="shared" si="196"/>
        <v>0</v>
      </c>
      <c r="CQ283" s="370">
        <f t="shared" si="197"/>
        <v>0</v>
      </c>
      <c r="CR283" s="370">
        <f t="shared" si="190"/>
        <v>0</v>
      </c>
      <c r="CS283" s="370">
        <f t="shared" si="190"/>
        <v>0</v>
      </c>
      <c r="CT283" s="370">
        <f t="shared" si="181"/>
        <v>0</v>
      </c>
      <c r="CU283" s="370">
        <f t="shared" si="182"/>
        <v>0</v>
      </c>
      <c r="CV283" s="370">
        <f t="shared" si="183"/>
        <v>0</v>
      </c>
      <c r="CW283" s="370">
        <f t="shared" si="184"/>
        <v>0</v>
      </c>
    </row>
    <row r="284" spans="1:101" x14ac:dyDescent="0.25">
      <c r="A284" s="3010" t="s">
        <v>258</v>
      </c>
      <c r="B284" s="3011"/>
      <c r="C284" s="397">
        <f t="shared" si="187"/>
        <v>0</v>
      </c>
      <c r="D284" s="398">
        <f t="shared" si="193"/>
        <v>0</v>
      </c>
      <c r="E284" s="396">
        <f t="shared" si="193"/>
        <v>0</v>
      </c>
      <c r="F284" s="22">
        <v>0</v>
      </c>
      <c r="G284" s="28">
        <v>0</v>
      </c>
      <c r="H284" s="22">
        <v>0</v>
      </c>
      <c r="I284" s="28">
        <v>0</v>
      </c>
      <c r="J284" s="22">
        <v>0</v>
      </c>
      <c r="K284" s="28">
        <v>0</v>
      </c>
      <c r="L284" s="22">
        <v>0</v>
      </c>
      <c r="M284" s="28">
        <v>0</v>
      </c>
      <c r="N284" s="22">
        <v>0</v>
      </c>
      <c r="O284" s="28">
        <v>0</v>
      </c>
      <c r="P284" s="22">
        <v>0</v>
      </c>
      <c r="Q284" s="28">
        <v>0</v>
      </c>
      <c r="R284" s="22">
        <v>0</v>
      </c>
      <c r="S284" s="28">
        <v>0</v>
      </c>
      <c r="T284" s="22">
        <v>0</v>
      </c>
      <c r="U284" s="28">
        <v>0</v>
      </c>
      <c r="V284" s="22">
        <v>0</v>
      </c>
      <c r="W284" s="28">
        <v>0</v>
      </c>
      <c r="X284" s="22">
        <v>0</v>
      </c>
      <c r="Y284" s="28">
        <v>0</v>
      </c>
      <c r="Z284" s="22">
        <v>0</v>
      </c>
      <c r="AA284" s="28">
        <v>0</v>
      </c>
      <c r="AB284" s="22">
        <v>0</v>
      </c>
      <c r="AC284" s="28">
        <v>0</v>
      </c>
      <c r="AD284" s="22">
        <v>0</v>
      </c>
      <c r="AE284" s="28">
        <v>0</v>
      </c>
      <c r="AF284" s="22">
        <v>0</v>
      </c>
      <c r="AG284" s="28">
        <v>0</v>
      </c>
      <c r="AH284" s="22">
        <v>0</v>
      </c>
      <c r="AI284" s="28">
        <v>0</v>
      </c>
      <c r="AJ284" s="22">
        <v>0</v>
      </c>
      <c r="AK284" s="28">
        <v>0</v>
      </c>
      <c r="AL284" s="22">
        <v>0</v>
      </c>
      <c r="AM284" s="216">
        <v>0</v>
      </c>
      <c r="AN284" s="105">
        <v>0</v>
      </c>
      <c r="AO284" s="47">
        <v>0</v>
      </c>
      <c r="AP284" s="286">
        <v>0</v>
      </c>
      <c r="AQ284" s="23">
        <v>0</v>
      </c>
      <c r="AR284" s="28">
        <v>0</v>
      </c>
      <c r="AS284" s="22">
        <v>0</v>
      </c>
      <c r="AT284" s="28">
        <v>0</v>
      </c>
      <c r="AU284" s="23">
        <v>0</v>
      </c>
      <c r="AV284" s="28">
        <v>0</v>
      </c>
      <c r="AW284" s="23">
        <v>0</v>
      </c>
      <c r="AX284" s="28">
        <v>0</v>
      </c>
      <c r="AY284" s="56" t="str">
        <f t="shared" si="185"/>
        <v/>
      </c>
      <c r="AZ284" s="56"/>
      <c r="BA284" s="56"/>
      <c r="BB284" s="56"/>
      <c r="BC284" s="56"/>
      <c r="BD284" s="56"/>
      <c r="BE284" s="56"/>
      <c r="BF284" s="56"/>
      <c r="BG284" s="56"/>
      <c r="BH284" s="56"/>
      <c r="BI284" s="56"/>
      <c r="BJ284" s="56"/>
      <c r="BK284" s="56"/>
      <c r="BL284" s="56"/>
      <c r="BM284" s="56"/>
      <c r="BN284" s="56"/>
      <c r="BO284" s="56"/>
      <c r="CA284" s="40"/>
      <c r="CB284" s="18" t="str">
        <f t="shared" si="195"/>
        <v/>
      </c>
      <c r="CC284" s="18" t="str">
        <f t="shared" si="171"/>
        <v/>
      </c>
      <c r="CD284" s="18" t="str">
        <f t="shared" si="189"/>
        <v/>
      </c>
      <c r="CE284" s="18" t="str">
        <f t="shared" si="173"/>
        <v/>
      </c>
      <c r="CF284" s="18" t="str">
        <f t="shared" si="174"/>
        <v/>
      </c>
      <c r="CG284" s="18" t="str">
        <f t="shared" si="175"/>
        <v/>
      </c>
      <c r="CH284" s="18" t="str">
        <f t="shared" si="176"/>
        <v/>
      </c>
      <c r="CI284" s="18" t="str">
        <f t="shared" si="177"/>
        <v/>
      </c>
      <c r="CP284" s="370">
        <f t="shared" si="196"/>
        <v>0</v>
      </c>
      <c r="CQ284" s="370">
        <f t="shared" si="197"/>
        <v>0</v>
      </c>
      <c r="CR284" s="370">
        <f t="shared" si="190"/>
        <v>0</v>
      </c>
      <c r="CS284" s="370">
        <f t="shared" si="190"/>
        <v>0</v>
      </c>
      <c r="CT284" s="370">
        <f t="shared" si="181"/>
        <v>0</v>
      </c>
      <c r="CU284" s="370">
        <f t="shared" si="182"/>
        <v>0</v>
      </c>
      <c r="CV284" s="370">
        <f t="shared" si="183"/>
        <v>0</v>
      </c>
      <c r="CW284" s="370">
        <f t="shared" si="184"/>
        <v>0</v>
      </c>
    </row>
    <row r="285" spans="1:101" x14ac:dyDescent="0.25">
      <c r="A285" s="3010" t="s">
        <v>259</v>
      </c>
      <c r="B285" s="3011"/>
      <c r="C285" s="397">
        <f t="shared" si="187"/>
        <v>2</v>
      </c>
      <c r="D285" s="398">
        <f t="shared" si="193"/>
        <v>1</v>
      </c>
      <c r="E285" s="396">
        <f t="shared" si="193"/>
        <v>1</v>
      </c>
      <c r="F285" s="22">
        <v>0</v>
      </c>
      <c r="G285" s="28">
        <v>0</v>
      </c>
      <c r="H285" s="22">
        <v>0</v>
      </c>
      <c r="I285" s="28">
        <v>0</v>
      </c>
      <c r="J285" s="22">
        <v>0</v>
      </c>
      <c r="K285" s="28">
        <v>0</v>
      </c>
      <c r="L285" s="22">
        <v>1</v>
      </c>
      <c r="M285" s="28">
        <v>0</v>
      </c>
      <c r="N285" s="22">
        <v>0</v>
      </c>
      <c r="O285" s="28">
        <v>0</v>
      </c>
      <c r="P285" s="22">
        <v>0</v>
      </c>
      <c r="Q285" s="28">
        <v>0</v>
      </c>
      <c r="R285" s="22">
        <v>0</v>
      </c>
      <c r="S285" s="28">
        <v>0</v>
      </c>
      <c r="T285" s="22">
        <v>0</v>
      </c>
      <c r="U285" s="28">
        <v>1</v>
      </c>
      <c r="V285" s="22">
        <v>0</v>
      </c>
      <c r="W285" s="28">
        <v>0</v>
      </c>
      <c r="X285" s="22">
        <v>0</v>
      </c>
      <c r="Y285" s="28">
        <v>0</v>
      </c>
      <c r="Z285" s="22">
        <v>0</v>
      </c>
      <c r="AA285" s="28">
        <v>0</v>
      </c>
      <c r="AB285" s="22">
        <v>0</v>
      </c>
      <c r="AC285" s="28">
        <v>0</v>
      </c>
      <c r="AD285" s="22">
        <v>0</v>
      </c>
      <c r="AE285" s="28">
        <v>0</v>
      </c>
      <c r="AF285" s="22">
        <v>0</v>
      </c>
      <c r="AG285" s="28">
        <v>0</v>
      </c>
      <c r="AH285" s="22">
        <v>0</v>
      </c>
      <c r="AI285" s="28">
        <v>0</v>
      </c>
      <c r="AJ285" s="22">
        <v>0</v>
      </c>
      <c r="AK285" s="28">
        <v>0</v>
      </c>
      <c r="AL285" s="22">
        <v>0</v>
      </c>
      <c r="AM285" s="216">
        <v>0</v>
      </c>
      <c r="AN285" s="105">
        <v>0</v>
      </c>
      <c r="AO285" s="47">
        <v>0</v>
      </c>
      <c r="AP285" s="286">
        <v>1</v>
      </c>
      <c r="AQ285" s="23">
        <v>0</v>
      </c>
      <c r="AR285" s="28">
        <v>0</v>
      </c>
      <c r="AS285" s="22">
        <v>0</v>
      </c>
      <c r="AT285" s="28">
        <v>0</v>
      </c>
      <c r="AU285" s="23">
        <v>0</v>
      </c>
      <c r="AV285" s="28">
        <v>1</v>
      </c>
      <c r="AW285" s="23">
        <v>0</v>
      </c>
      <c r="AX285" s="28">
        <v>0</v>
      </c>
      <c r="AY285" s="56" t="str">
        <f t="shared" si="185"/>
        <v/>
      </c>
      <c r="AZ285" s="56"/>
      <c r="BA285" s="56"/>
      <c r="BB285" s="56"/>
      <c r="BC285" s="56"/>
      <c r="BD285" s="56"/>
      <c r="BE285" s="56"/>
      <c r="BF285" s="56"/>
      <c r="BG285" s="56"/>
      <c r="BH285" s="56"/>
      <c r="BI285" s="56"/>
      <c r="BJ285" s="56"/>
      <c r="BK285" s="56"/>
      <c r="BL285" s="56"/>
      <c r="BM285" s="56"/>
      <c r="BN285" s="56"/>
      <c r="BO285" s="56"/>
      <c r="CA285" s="40"/>
      <c r="CB285" s="18" t="str">
        <f t="shared" si="195"/>
        <v/>
      </c>
      <c r="CC285" s="18" t="str">
        <f t="shared" si="171"/>
        <v/>
      </c>
      <c r="CD285" s="18" t="str">
        <f t="shared" si="189"/>
        <v/>
      </c>
      <c r="CE285" s="18" t="str">
        <f t="shared" si="173"/>
        <v/>
      </c>
      <c r="CF285" s="18" t="str">
        <f t="shared" si="174"/>
        <v/>
      </c>
      <c r="CG285" s="18" t="str">
        <f t="shared" si="175"/>
        <v/>
      </c>
      <c r="CH285" s="18" t="str">
        <f t="shared" si="176"/>
        <v/>
      </c>
      <c r="CI285" s="18" t="str">
        <f t="shared" si="177"/>
        <v/>
      </c>
      <c r="CP285" s="370">
        <f t="shared" si="196"/>
        <v>0</v>
      </c>
      <c r="CQ285" s="370">
        <f t="shared" si="197"/>
        <v>0</v>
      </c>
      <c r="CR285" s="370">
        <f t="shared" si="190"/>
        <v>0</v>
      </c>
      <c r="CS285" s="370">
        <f t="shared" si="190"/>
        <v>0</v>
      </c>
      <c r="CT285" s="370">
        <f t="shared" si="181"/>
        <v>0</v>
      </c>
      <c r="CU285" s="370">
        <f t="shared" si="182"/>
        <v>0</v>
      </c>
      <c r="CV285" s="370">
        <f t="shared" si="183"/>
        <v>0</v>
      </c>
      <c r="CW285" s="370">
        <f t="shared" si="184"/>
        <v>0</v>
      </c>
    </row>
    <row r="286" spans="1:101" x14ac:dyDescent="0.25">
      <c r="A286" s="3020" t="s">
        <v>260</v>
      </c>
      <c r="B286" s="3021"/>
      <c r="C286" s="416">
        <f t="shared" si="187"/>
        <v>8</v>
      </c>
      <c r="D286" s="417">
        <f t="shared" si="193"/>
        <v>1</v>
      </c>
      <c r="E286" s="377">
        <f t="shared" si="193"/>
        <v>7</v>
      </c>
      <c r="F286" s="22">
        <v>0</v>
      </c>
      <c r="G286" s="28">
        <v>0</v>
      </c>
      <c r="H286" s="22">
        <v>0</v>
      </c>
      <c r="I286" s="28">
        <v>0</v>
      </c>
      <c r="J286" s="22">
        <v>0</v>
      </c>
      <c r="K286" s="28">
        <v>0</v>
      </c>
      <c r="L286" s="22">
        <v>0</v>
      </c>
      <c r="M286" s="28">
        <v>0</v>
      </c>
      <c r="N286" s="22">
        <v>0</v>
      </c>
      <c r="O286" s="28">
        <v>0</v>
      </c>
      <c r="P286" s="22">
        <v>0</v>
      </c>
      <c r="Q286" s="28">
        <v>2</v>
      </c>
      <c r="R286" s="22">
        <v>0</v>
      </c>
      <c r="S286" s="28">
        <v>0</v>
      </c>
      <c r="T286" s="22">
        <v>0</v>
      </c>
      <c r="U286" s="28">
        <v>0</v>
      </c>
      <c r="V286" s="22">
        <v>0</v>
      </c>
      <c r="W286" s="28">
        <v>0</v>
      </c>
      <c r="X286" s="22">
        <v>0</v>
      </c>
      <c r="Y286" s="28">
        <v>1</v>
      </c>
      <c r="Z286" s="22">
        <v>0</v>
      </c>
      <c r="AA286" s="28">
        <v>1</v>
      </c>
      <c r="AB286" s="22">
        <v>0</v>
      </c>
      <c r="AC286" s="28">
        <v>0</v>
      </c>
      <c r="AD286" s="22">
        <v>0</v>
      </c>
      <c r="AE286" s="28">
        <v>1</v>
      </c>
      <c r="AF286" s="22">
        <v>0</v>
      </c>
      <c r="AG286" s="28">
        <v>1</v>
      </c>
      <c r="AH286" s="22">
        <v>0</v>
      </c>
      <c r="AI286" s="28">
        <v>0</v>
      </c>
      <c r="AJ286" s="22">
        <v>1</v>
      </c>
      <c r="AK286" s="28">
        <v>1</v>
      </c>
      <c r="AL286" s="22">
        <v>0</v>
      </c>
      <c r="AM286" s="216">
        <v>0</v>
      </c>
      <c r="AN286" s="105">
        <v>0</v>
      </c>
      <c r="AO286" s="47">
        <v>0</v>
      </c>
      <c r="AP286" s="286">
        <v>0</v>
      </c>
      <c r="AQ286" s="23">
        <v>0</v>
      </c>
      <c r="AR286" s="28">
        <v>0</v>
      </c>
      <c r="AS286" s="22">
        <v>0</v>
      </c>
      <c r="AT286" s="28">
        <v>0</v>
      </c>
      <c r="AU286" s="23">
        <v>0</v>
      </c>
      <c r="AV286" s="28">
        <v>0</v>
      </c>
      <c r="AW286" s="23">
        <v>0</v>
      </c>
      <c r="AX286" s="28">
        <v>0</v>
      </c>
      <c r="AY286" s="56" t="str">
        <f t="shared" si="185"/>
        <v/>
      </c>
      <c r="AZ286" s="56"/>
      <c r="BA286" s="56"/>
      <c r="BB286" s="56"/>
      <c r="BC286" s="56"/>
      <c r="BD286" s="56"/>
      <c r="BE286" s="56"/>
      <c r="BF286" s="56"/>
      <c r="BG286" s="56"/>
      <c r="BH286" s="56"/>
      <c r="BI286" s="56"/>
      <c r="BJ286" s="56"/>
      <c r="BK286" s="56"/>
      <c r="BL286" s="56"/>
      <c r="BM286" s="56"/>
      <c r="BN286" s="56"/>
      <c r="BO286" s="56"/>
      <c r="CA286" s="40"/>
      <c r="CB286" s="18" t="str">
        <f t="shared" si="195"/>
        <v/>
      </c>
      <c r="CC286" s="18" t="str">
        <f t="shared" si="171"/>
        <v/>
      </c>
      <c r="CD286" s="18" t="str">
        <f t="shared" si="189"/>
        <v/>
      </c>
      <c r="CE286" s="18" t="str">
        <f t="shared" si="173"/>
        <v/>
      </c>
      <c r="CF286" s="18" t="str">
        <f t="shared" si="174"/>
        <v/>
      </c>
      <c r="CG286" s="18" t="str">
        <f t="shared" si="175"/>
        <v/>
      </c>
      <c r="CH286" s="18" t="str">
        <f t="shared" si="176"/>
        <v/>
      </c>
      <c r="CI286" s="18" t="str">
        <f t="shared" si="177"/>
        <v/>
      </c>
      <c r="CP286" s="370">
        <f t="shared" si="196"/>
        <v>0</v>
      </c>
      <c r="CQ286" s="370">
        <f t="shared" si="197"/>
        <v>0</v>
      </c>
      <c r="CR286" s="370">
        <f t="shared" si="190"/>
        <v>0</v>
      </c>
      <c r="CS286" s="370">
        <f t="shared" si="190"/>
        <v>0</v>
      </c>
      <c r="CT286" s="370">
        <f t="shared" si="181"/>
        <v>0</v>
      </c>
      <c r="CU286" s="370">
        <f t="shared" si="182"/>
        <v>0</v>
      </c>
      <c r="CV286" s="370">
        <f t="shared" si="183"/>
        <v>0</v>
      </c>
      <c r="CW286" s="370">
        <f t="shared" si="184"/>
        <v>0</v>
      </c>
    </row>
    <row r="287" spans="1:101" x14ac:dyDescent="0.25">
      <c r="A287" s="3823" t="s">
        <v>261</v>
      </c>
      <c r="B287" s="1408" t="s">
        <v>262</v>
      </c>
      <c r="C287" s="378">
        <f t="shared" si="187"/>
        <v>2</v>
      </c>
      <c r="D287" s="379">
        <f t="shared" si="193"/>
        <v>2</v>
      </c>
      <c r="E287" s="380">
        <f t="shared" si="193"/>
        <v>0</v>
      </c>
      <c r="F287" s="49">
        <v>0</v>
      </c>
      <c r="G287" s="52">
        <v>0</v>
      </c>
      <c r="H287" s="49">
        <v>1</v>
      </c>
      <c r="I287" s="52">
        <v>0</v>
      </c>
      <c r="J287" s="49">
        <v>0</v>
      </c>
      <c r="K287" s="52">
        <v>0</v>
      </c>
      <c r="L287" s="49">
        <v>0</v>
      </c>
      <c r="M287" s="52">
        <v>0</v>
      </c>
      <c r="N287" s="49">
        <v>0</v>
      </c>
      <c r="O287" s="52">
        <v>0</v>
      </c>
      <c r="P287" s="49">
        <v>1</v>
      </c>
      <c r="Q287" s="52">
        <v>0</v>
      </c>
      <c r="R287" s="49">
        <v>0</v>
      </c>
      <c r="S287" s="52">
        <v>0</v>
      </c>
      <c r="T287" s="49">
        <v>0</v>
      </c>
      <c r="U287" s="52">
        <v>0</v>
      </c>
      <c r="V287" s="49">
        <v>0</v>
      </c>
      <c r="W287" s="52">
        <v>0</v>
      </c>
      <c r="X287" s="49">
        <v>0</v>
      </c>
      <c r="Y287" s="52">
        <v>0</v>
      </c>
      <c r="Z287" s="49">
        <v>0</v>
      </c>
      <c r="AA287" s="52">
        <v>0</v>
      </c>
      <c r="AB287" s="49">
        <v>0</v>
      </c>
      <c r="AC287" s="52">
        <v>0</v>
      </c>
      <c r="AD287" s="49">
        <v>0</v>
      </c>
      <c r="AE287" s="52">
        <v>0</v>
      </c>
      <c r="AF287" s="49">
        <v>0</v>
      </c>
      <c r="AG287" s="52">
        <v>0</v>
      </c>
      <c r="AH287" s="49">
        <v>0</v>
      </c>
      <c r="AI287" s="52">
        <v>0</v>
      </c>
      <c r="AJ287" s="49">
        <v>0</v>
      </c>
      <c r="AK287" s="52">
        <v>0</v>
      </c>
      <c r="AL287" s="49">
        <v>0</v>
      </c>
      <c r="AM287" s="323">
        <v>0</v>
      </c>
      <c r="AN287" s="105">
        <v>0</v>
      </c>
      <c r="AO287" s="47">
        <v>0</v>
      </c>
      <c r="AP287" s="286">
        <v>0</v>
      </c>
      <c r="AQ287" s="51">
        <v>0</v>
      </c>
      <c r="AR287" s="52">
        <v>0</v>
      </c>
      <c r="AS287" s="49">
        <v>0</v>
      </c>
      <c r="AT287" s="52">
        <v>0</v>
      </c>
      <c r="AU287" s="51">
        <v>0</v>
      </c>
      <c r="AV287" s="52">
        <v>0</v>
      </c>
      <c r="AW287" s="51">
        <v>0</v>
      </c>
      <c r="AX287" s="52">
        <v>0</v>
      </c>
      <c r="AY287" s="56" t="str">
        <f t="shared" si="185"/>
        <v/>
      </c>
      <c r="AZ287" s="56"/>
      <c r="BA287" s="56"/>
      <c r="BB287" s="56"/>
      <c r="BC287" s="56"/>
      <c r="BD287" s="56"/>
      <c r="BE287" s="56"/>
      <c r="BF287" s="56"/>
      <c r="BG287" s="56"/>
      <c r="BH287" s="56"/>
      <c r="BI287" s="56"/>
      <c r="BJ287" s="56"/>
      <c r="BK287" s="56"/>
      <c r="BL287" s="56"/>
      <c r="BM287" s="56"/>
      <c r="BN287" s="56"/>
      <c r="BO287" s="56"/>
      <c r="CA287" s="40"/>
      <c r="CB287" s="18" t="str">
        <f t="shared" si="195"/>
        <v/>
      </c>
      <c r="CC287" s="18" t="str">
        <f t="shared" si="171"/>
        <v/>
      </c>
      <c r="CD287" s="18" t="str">
        <f t="shared" si="189"/>
        <v/>
      </c>
      <c r="CE287" s="18" t="str">
        <f t="shared" si="173"/>
        <v/>
      </c>
      <c r="CF287" s="18" t="str">
        <f t="shared" si="174"/>
        <v/>
      </c>
      <c r="CG287" s="18" t="str">
        <f t="shared" si="175"/>
        <v/>
      </c>
      <c r="CH287" s="18" t="str">
        <f t="shared" si="176"/>
        <v/>
      </c>
      <c r="CI287" s="18" t="str">
        <f t="shared" si="177"/>
        <v/>
      </c>
      <c r="CP287" s="370">
        <f t="shared" si="196"/>
        <v>0</v>
      </c>
      <c r="CQ287" s="370">
        <f t="shared" si="197"/>
        <v>0</v>
      </c>
      <c r="CR287" s="370">
        <f t="shared" si="190"/>
        <v>0</v>
      </c>
      <c r="CS287" s="370">
        <f t="shared" si="190"/>
        <v>0</v>
      </c>
      <c r="CT287" s="370">
        <f t="shared" si="181"/>
        <v>0</v>
      </c>
      <c r="CU287" s="370">
        <f t="shared" si="182"/>
        <v>0</v>
      </c>
      <c r="CV287" s="370">
        <f t="shared" si="183"/>
        <v>0</v>
      </c>
      <c r="CW287" s="370">
        <f t="shared" si="184"/>
        <v>0</v>
      </c>
    </row>
    <row r="288" spans="1:101" x14ac:dyDescent="0.25">
      <c r="A288" s="3791"/>
      <c r="B288" s="253" t="s">
        <v>263</v>
      </c>
      <c r="C288" s="397">
        <f t="shared" si="187"/>
        <v>0</v>
      </c>
      <c r="D288" s="398">
        <f t="shared" si="193"/>
        <v>0</v>
      </c>
      <c r="E288" s="396">
        <f t="shared" si="193"/>
        <v>0</v>
      </c>
      <c r="F288" s="49">
        <v>0</v>
      </c>
      <c r="G288" s="52">
        <v>0</v>
      </c>
      <c r="H288" s="49">
        <v>0</v>
      </c>
      <c r="I288" s="52">
        <v>0</v>
      </c>
      <c r="J288" s="49">
        <v>0</v>
      </c>
      <c r="K288" s="52">
        <v>0</v>
      </c>
      <c r="L288" s="49">
        <v>0</v>
      </c>
      <c r="M288" s="52">
        <v>0</v>
      </c>
      <c r="N288" s="49">
        <v>0</v>
      </c>
      <c r="O288" s="52">
        <v>0</v>
      </c>
      <c r="P288" s="49">
        <v>0</v>
      </c>
      <c r="Q288" s="52">
        <v>0</v>
      </c>
      <c r="R288" s="49">
        <v>0</v>
      </c>
      <c r="S288" s="52">
        <v>0</v>
      </c>
      <c r="T288" s="49">
        <v>0</v>
      </c>
      <c r="U288" s="52">
        <v>0</v>
      </c>
      <c r="V288" s="49">
        <v>0</v>
      </c>
      <c r="W288" s="52">
        <v>0</v>
      </c>
      <c r="X288" s="49">
        <v>0</v>
      </c>
      <c r="Y288" s="52">
        <v>0</v>
      </c>
      <c r="Z288" s="49">
        <v>0</v>
      </c>
      <c r="AA288" s="52">
        <v>0</v>
      </c>
      <c r="AB288" s="49">
        <v>0</v>
      </c>
      <c r="AC288" s="52">
        <v>0</v>
      </c>
      <c r="AD288" s="49">
        <v>0</v>
      </c>
      <c r="AE288" s="52">
        <v>0</v>
      </c>
      <c r="AF288" s="49">
        <v>0</v>
      </c>
      <c r="AG288" s="52">
        <v>0</v>
      </c>
      <c r="AH288" s="49">
        <v>0</v>
      </c>
      <c r="AI288" s="52">
        <v>0</v>
      </c>
      <c r="AJ288" s="49">
        <v>0</v>
      </c>
      <c r="AK288" s="52">
        <v>0</v>
      </c>
      <c r="AL288" s="49">
        <v>0</v>
      </c>
      <c r="AM288" s="323">
        <v>0</v>
      </c>
      <c r="AN288" s="105">
        <v>0</v>
      </c>
      <c r="AO288" s="47">
        <v>0</v>
      </c>
      <c r="AP288" s="286">
        <v>0</v>
      </c>
      <c r="AQ288" s="51">
        <v>0</v>
      </c>
      <c r="AR288" s="52">
        <v>0</v>
      </c>
      <c r="AS288" s="49">
        <v>0</v>
      </c>
      <c r="AT288" s="52">
        <v>0</v>
      </c>
      <c r="AU288" s="51">
        <v>0</v>
      </c>
      <c r="AV288" s="52">
        <v>0</v>
      </c>
      <c r="AW288" s="51">
        <v>0</v>
      </c>
      <c r="AX288" s="52">
        <v>0</v>
      </c>
      <c r="AY288" s="56" t="str">
        <f t="shared" si="185"/>
        <v/>
      </c>
      <c r="AZ288" s="56"/>
      <c r="BA288" s="56"/>
      <c r="BB288" s="56"/>
      <c r="BC288" s="56"/>
      <c r="BD288" s="56"/>
      <c r="BE288" s="56"/>
      <c r="BF288" s="56"/>
      <c r="BG288" s="56"/>
      <c r="BH288" s="56"/>
      <c r="BI288" s="56"/>
      <c r="BJ288" s="56"/>
      <c r="BK288" s="56"/>
      <c r="BL288" s="56"/>
      <c r="BM288" s="56"/>
      <c r="BN288" s="56"/>
      <c r="BO288" s="56"/>
      <c r="CA288" s="40"/>
      <c r="CB288" s="18" t="str">
        <f t="shared" si="195"/>
        <v/>
      </c>
      <c r="CC288" s="18" t="str">
        <f t="shared" si="171"/>
        <v/>
      </c>
      <c r="CD288" s="18" t="str">
        <f t="shared" si="189"/>
        <v/>
      </c>
      <c r="CE288" s="18" t="str">
        <f t="shared" si="173"/>
        <v/>
      </c>
      <c r="CF288" s="18" t="str">
        <f t="shared" si="174"/>
        <v/>
      </c>
      <c r="CG288" s="18" t="str">
        <f t="shared" si="175"/>
        <v/>
      </c>
      <c r="CH288" s="18" t="str">
        <f t="shared" si="176"/>
        <v/>
      </c>
      <c r="CI288" s="18" t="str">
        <f t="shared" si="177"/>
        <v/>
      </c>
      <c r="CP288" s="370">
        <f t="shared" si="196"/>
        <v>0</v>
      </c>
      <c r="CQ288" s="370">
        <f t="shared" si="197"/>
        <v>0</v>
      </c>
      <c r="CR288" s="370">
        <f t="shared" si="190"/>
        <v>0</v>
      </c>
      <c r="CS288" s="370">
        <f t="shared" si="190"/>
        <v>0</v>
      </c>
      <c r="CT288" s="370">
        <f t="shared" si="181"/>
        <v>0</v>
      </c>
      <c r="CU288" s="370">
        <f t="shared" si="182"/>
        <v>0</v>
      </c>
      <c r="CV288" s="370">
        <f t="shared" si="183"/>
        <v>0</v>
      </c>
      <c r="CW288" s="370">
        <f t="shared" si="184"/>
        <v>0</v>
      </c>
    </row>
    <row r="289" spans="1:101" x14ac:dyDescent="0.25">
      <c r="A289" s="3791"/>
      <c r="B289" s="253" t="s">
        <v>264</v>
      </c>
      <c r="C289" s="397">
        <f t="shared" si="187"/>
        <v>0</v>
      </c>
      <c r="D289" s="398">
        <f t="shared" si="193"/>
        <v>0</v>
      </c>
      <c r="E289" s="396">
        <f t="shared" si="193"/>
        <v>0</v>
      </c>
      <c r="F289" s="49">
        <v>0</v>
      </c>
      <c r="G289" s="52">
        <v>0</v>
      </c>
      <c r="H289" s="49">
        <v>0</v>
      </c>
      <c r="I289" s="52">
        <v>0</v>
      </c>
      <c r="J289" s="49">
        <v>0</v>
      </c>
      <c r="K289" s="52">
        <v>0</v>
      </c>
      <c r="L289" s="49">
        <v>0</v>
      </c>
      <c r="M289" s="52">
        <v>0</v>
      </c>
      <c r="N289" s="49">
        <v>0</v>
      </c>
      <c r="O289" s="52">
        <v>0</v>
      </c>
      <c r="P289" s="49">
        <v>0</v>
      </c>
      <c r="Q289" s="52">
        <v>0</v>
      </c>
      <c r="R289" s="49">
        <v>0</v>
      </c>
      <c r="S289" s="52">
        <v>0</v>
      </c>
      <c r="T289" s="49">
        <v>0</v>
      </c>
      <c r="U289" s="52">
        <v>0</v>
      </c>
      <c r="V289" s="49">
        <v>0</v>
      </c>
      <c r="W289" s="52">
        <v>0</v>
      </c>
      <c r="X289" s="49">
        <v>0</v>
      </c>
      <c r="Y289" s="52">
        <v>0</v>
      </c>
      <c r="Z289" s="49">
        <v>0</v>
      </c>
      <c r="AA289" s="52">
        <v>0</v>
      </c>
      <c r="AB289" s="49">
        <v>0</v>
      </c>
      <c r="AC289" s="52">
        <v>0</v>
      </c>
      <c r="AD289" s="49">
        <v>0</v>
      </c>
      <c r="AE289" s="52">
        <v>0</v>
      </c>
      <c r="AF289" s="49">
        <v>0</v>
      </c>
      <c r="AG289" s="52">
        <v>0</v>
      </c>
      <c r="AH289" s="49">
        <v>0</v>
      </c>
      <c r="AI289" s="52">
        <v>0</v>
      </c>
      <c r="AJ289" s="49">
        <v>0</v>
      </c>
      <c r="AK289" s="52">
        <v>0</v>
      </c>
      <c r="AL289" s="49">
        <v>0</v>
      </c>
      <c r="AM289" s="323">
        <v>0</v>
      </c>
      <c r="AN289" s="105">
        <v>0</v>
      </c>
      <c r="AO289" s="47">
        <v>0</v>
      </c>
      <c r="AP289" s="286">
        <v>0</v>
      </c>
      <c r="AQ289" s="51">
        <v>0</v>
      </c>
      <c r="AR289" s="52">
        <v>0</v>
      </c>
      <c r="AS289" s="49">
        <v>0</v>
      </c>
      <c r="AT289" s="52">
        <v>0</v>
      </c>
      <c r="AU289" s="51">
        <v>0</v>
      </c>
      <c r="AV289" s="52">
        <v>0</v>
      </c>
      <c r="AW289" s="51">
        <v>0</v>
      </c>
      <c r="AX289" s="52">
        <v>0</v>
      </c>
      <c r="AY289" s="56" t="str">
        <f t="shared" si="185"/>
        <v/>
      </c>
      <c r="AZ289" s="56"/>
      <c r="BA289" s="56"/>
      <c r="BB289" s="56"/>
      <c r="BC289" s="56"/>
      <c r="BD289" s="56"/>
      <c r="BE289" s="56"/>
      <c r="BF289" s="56"/>
      <c r="BG289" s="56"/>
      <c r="BH289" s="56"/>
      <c r="BI289" s="56"/>
      <c r="BJ289" s="56"/>
      <c r="BK289" s="56"/>
      <c r="BL289" s="56"/>
      <c r="BM289" s="56"/>
      <c r="BN289" s="56"/>
      <c r="BO289" s="56"/>
      <c r="CA289" s="40"/>
      <c r="CB289" s="18" t="str">
        <f t="shared" si="195"/>
        <v/>
      </c>
      <c r="CC289" s="18" t="str">
        <f t="shared" si="171"/>
        <v/>
      </c>
      <c r="CD289" s="18" t="str">
        <f t="shared" si="189"/>
        <v/>
      </c>
      <c r="CE289" s="18" t="str">
        <f t="shared" si="173"/>
        <v/>
      </c>
      <c r="CF289" s="18" t="str">
        <f t="shared" si="174"/>
        <v/>
      </c>
      <c r="CG289" s="18" t="str">
        <f t="shared" si="175"/>
        <v/>
      </c>
      <c r="CH289" s="18" t="str">
        <f t="shared" si="176"/>
        <v/>
      </c>
      <c r="CI289" s="18" t="str">
        <f t="shared" si="177"/>
        <v/>
      </c>
      <c r="CP289" s="370">
        <f t="shared" si="196"/>
        <v>0</v>
      </c>
      <c r="CQ289" s="370">
        <f t="shared" si="197"/>
        <v>0</v>
      </c>
      <c r="CR289" s="370">
        <f t="shared" si="190"/>
        <v>0</v>
      </c>
      <c r="CS289" s="370">
        <f t="shared" si="190"/>
        <v>0</v>
      </c>
      <c r="CT289" s="370">
        <f t="shared" si="181"/>
        <v>0</v>
      </c>
      <c r="CU289" s="370">
        <f t="shared" si="182"/>
        <v>0</v>
      </c>
      <c r="CV289" s="370">
        <f t="shared" si="183"/>
        <v>0</v>
      </c>
      <c r="CW289" s="370">
        <f t="shared" si="184"/>
        <v>0</v>
      </c>
    </row>
    <row r="290" spans="1:101" x14ac:dyDescent="0.25">
      <c r="A290" s="3791"/>
      <c r="B290" s="253" t="s">
        <v>265</v>
      </c>
      <c r="C290" s="397">
        <f t="shared" si="187"/>
        <v>0</v>
      </c>
      <c r="D290" s="398">
        <f t="shared" si="193"/>
        <v>0</v>
      </c>
      <c r="E290" s="396">
        <f t="shared" si="193"/>
        <v>0</v>
      </c>
      <c r="F290" s="49">
        <v>0</v>
      </c>
      <c r="G290" s="52">
        <v>0</v>
      </c>
      <c r="H290" s="49">
        <v>0</v>
      </c>
      <c r="I290" s="52">
        <v>0</v>
      </c>
      <c r="J290" s="49">
        <v>0</v>
      </c>
      <c r="K290" s="52">
        <v>0</v>
      </c>
      <c r="L290" s="49">
        <v>0</v>
      </c>
      <c r="M290" s="52">
        <v>0</v>
      </c>
      <c r="N290" s="49">
        <v>0</v>
      </c>
      <c r="O290" s="52">
        <v>0</v>
      </c>
      <c r="P290" s="49">
        <v>0</v>
      </c>
      <c r="Q290" s="52">
        <v>0</v>
      </c>
      <c r="R290" s="49">
        <v>0</v>
      </c>
      <c r="S290" s="52">
        <v>0</v>
      </c>
      <c r="T290" s="49">
        <v>0</v>
      </c>
      <c r="U290" s="52">
        <v>0</v>
      </c>
      <c r="V290" s="49">
        <v>0</v>
      </c>
      <c r="W290" s="52">
        <v>0</v>
      </c>
      <c r="X290" s="49">
        <v>0</v>
      </c>
      <c r="Y290" s="52">
        <v>0</v>
      </c>
      <c r="Z290" s="49">
        <v>0</v>
      </c>
      <c r="AA290" s="52">
        <v>0</v>
      </c>
      <c r="AB290" s="49">
        <v>0</v>
      </c>
      <c r="AC290" s="52">
        <v>0</v>
      </c>
      <c r="AD290" s="49">
        <v>0</v>
      </c>
      <c r="AE290" s="52">
        <v>0</v>
      </c>
      <c r="AF290" s="49">
        <v>0</v>
      </c>
      <c r="AG290" s="52">
        <v>0</v>
      </c>
      <c r="AH290" s="49">
        <v>0</v>
      </c>
      <c r="AI290" s="52">
        <v>0</v>
      </c>
      <c r="AJ290" s="49">
        <v>0</v>
      </c>
      <c r="AK290" s="52">
        <v>0</v>
      </c>
      <c r="AL290" s="49">
        <v>0</v>
      </c>
      <c r="AM290" s="323">
        <v>0</v>
      </c>
      <c r="AN290" s="105">
        <v>0</v>
      </c>
      <c r="AO290" s="47">
        <v>0</v>
      </c>
      <c r="AP290" s="286">
        <v>0</v>
      </c>
      <c r="AQ290" s="51">
        <v>0</v>
      </c>
      <c r="AR290" s="52">
        <v>0</v>
      </c>
      <c r="AS290" s="49">
        <v>0</v>
      </c>
      <c r="AT290" s="52">
        <v>0</v>
      </c>
      <c r="AU290" s="51">
        <v>0</v>
      </c>
      <c r="AV290" s="52">
        <v>0</v>
      </c>
      <c r="AW290" s="51">
        <v>0</v>
      </c>
      <c r="AX290" s="52">
        <v>0</v>
      </c>
      <c r="AY290" s="56" t="str">
        <f t="shared" si="185"/>
        <v/>
      </c>
      <c r="AZ290" s="56"/>
      <c r="BA290" s="56"/>
      <c r="BB290" s="56"/>
      <c r="BC290" s="56"/>
      <c r="BD290" s="56"/>
      <c r="BE290" s="56"/>
      <c r="BF290" s="56"/>
      <c r="BG290" s="56"/>
      <c r="BH290" s="56"/>
      <c r="BI290" s="56"/>
      <c r="BJ290" s="56"/>
      <c r="BK290" s="56"/>
      <c r="BL290" s="56"/>
      <c r="BM290" s="56"/>
      <c r="BN290" s="56"/>
      <c r="BO290" s="56"/>
      <c r="CA290" s="40"/>
      <c r="CB290" s="18" t="str">
        <f t="shared" si="195"/>
        <v/>
      </c>
      <c r="CC290" s="18" t="str">
        <f t="shared" si="171"/>
        <v/>
      </c>
      <c r="CD290" s="18" t="str">
        <f t="shared" si="189"/>
        <v/>
      </c>
      <c r="CE290" s="18" t="str">
        <f t="shared" si="173"/>
        <v/>
      </c>
      <c r="CF290" s="18" t="str">
        <f t="shared" si="174"/>
        <v/>
      </c>
      <c r="CG290" s="18" t="str">
        <f t="shared" si="175"/>
        <v/>
      </c>
      <c r="CH290" s="18" t="str">
        <f t="shared" si="176"/>
        <v/>
      </c>
      <c r="CI290" s="18" t="str">
        <f t="shared" si="177"/>
        <v/>
      </c>
      <c r="CP290" s="370">
        <f t="shared" si="196"/>
        <v>0</v>
      </c>
      <c r="CQ290" s="370">
        <f t="shared" si="197"/>
        <v>0</v>
      </c>
      <c r="CR290" s="370">
        <f t="shared" si="190"/>
        <v>0</v>
      </c>
      <c r="CS290" s="370">
        <f t="shared" si="190"/>
        <v>0</v>
      </c>
      <c r="CT290" s="370">
        <f t="shared" si="181"/>
        <v>0</v>
      </c>
      <c r="CU290" s="370">
        <f t="shared" si="182"/>
        <v>0</v>
      </c>
      <c r="CV290" s="370">
        <f t="shared" si="183"/>
        <v>0</v>
      </c>
      <c r="CW290" s="370">
        <f t="shared" si="184"/>
        <v>0</v>
      </c>
    </row>
    <row r="291" spans="1:101" ht="22.5" x14ac:dyDescent="0.25">
      <c r="A291" s="3782"/>
      <c r="B291" s="450" t="s">
        <v>266</v>
      </c>
      <c r="C291" s="416">
        <f t="shared" si="187"/>
        <v>0</v>
      </c>
      <c r="D291" s="417">
        <f t="shared" si="193"/>
        <v>0</v>
      </c>
      <c r="E291" s="377">
        <f t="shared" si="193"/>
        <v>0</v>
      </c>
      <c r="F291" s="30">
        <v>0</v>
      </c>
      <c r="G291" s="37">
        <v>0</v>
      </c>
      <c r="H291" s="30">
        <v>0</v>
      </c>
      <c r="I291" s="37">
        <v>0</v>
      </c>
      <c r="J291" s="30">
        <v>0</v>
      </c>
      <c r="K291" s="37">
        <v>0</v>
      </c>
      <c r="L291" s="30">
        <v>0</v>
      </c>
      <c r="M291" s="37">
        <v>0</v>
      </c>
      <c r="N291" s="30">
        <v>0</v>
      </c>
      <c r="O291" s="37">
        <v>0</v>
      </c>
      <c r="P291" s="30">
        <v>0</v>
      </c>
      <c r="Q291" s="37">
        <v>0</v>
      </c>
      <c r="R291" s="30">
        <v>0</v>
      </c>
      <c r="S291" s="37">
        <v>0</v>
      </c>
      <c r="T291" s="30">
        <v>0</v>
      </c>
      <c r="U291" s="37">
        <v>0</v>
      </c>
      <c r="V291" s="30">
        <v>0</v>
      </c>
      <c r="W291" s="37">
        <v>0</v>
      </c>
      <c r="X291" s="30">
        <v>0</v>
      </c>
      <c r="Y291" s="37">
        <v>0</v>
      </c>
      <c r="Z291" s="30">
        <v>0</v>
      </c>
      <c r="AA291" s="37">
        <v>0</v>
      </c>
      <c r="AB291" s="30">
        <v>0</v>
      </c>
      <c r="AC291" s="37">
        <v>0</v>
      </c>
      <c r="AD291" s="30">
        <v>0</v>
      </c>
      <c r="AE291" s="37">
        <v>0</v>
      </c>
      <c r="AF291" s="30">
        <v>0</v>
      </c>
      <c r="AG291" s="37">
        <v>0</v>
      </c>
      <c r="AH291" s="30">
        <v>0</v>
      </c>
      <c r="AI291" s="37">
        <v>0</v>
      </c>
      <c r="AJ291" s="30">
        <v>0</v>
      </c>
      <c r="AK291" s="37">
        <v>0</v>
      </c>
      <c r="AL291" s="30">
        <v>0</v>
      </c>
      <c r="AM291" s="223">
        <v>0</v>
      </c>
      <c r="AN291" s="35">
        <v>0</v>
      </c>
      <c r="AO291" s="31">
        <v>0</v>
      </c>
      <c r="AP291" s="220">
        <v>0</v>
      </c>
      <c r="AQ291" s="31">
        <v>0</v>
      </c>
      <c r="AR291" s="37">
        <v>0</v>
      </c>
      <c r="AS291" s="30">
        <v>0</v>
      </c>
      <c r="AT291" s="37">
        <v>0</v>
      </c>
      <c r="AU291" s="31">
        <v>0</v>
      </c>
      <c r="AV291" s="37">
        <v>0</v>
      </c>
      <c r="AW291" s="31">
        <v>0</v>
      </c>
      <c r="AX291" s="37">
        <v>0</v>
      </c>
      <c r="AY291" s="56" t="str">
        <f t="shared" si="185"/>
        <v/>
      </c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6"/>
      <c r="BK291" s="56"/>
      <c r="BL291" s="56"/>
      <c r="BM291" s="56"/>
      <c r="BN291" s="56"/>
      <c r="BO291" s="56"/>
      <c r="CA291" s="40"/>
      <c r="CB291" s="18" t="str">
        <f t="shared" si="195"/>
        <v/>
      </c>
      <c r="CC291" s="18" t="str">
        <f t="shared" si="171"/>
        <v/>
      </c>
      <c r="CD291" s="18" t="str">
        <f t="shared" si="189"/>
        <v/>
      </c>
      <c r="CE291" s="18" t="str">
        <f t="shared" si="173"/>
        <v/>
      </c>
      <c r="CF291" s="18" t="str">
        <f t="shared" si="174"/>
        <v/>
      </c>
      <c r="CG291" s="18" t="str">
        <f t="shared" si="175"/>
        <v/>
      </c>
      <c r="CH291" s="18" t="str">
        <f t="shared" si="176"/>
        <v/>
      </c>
      <c r="CI291" s="18" t="str">
        <f t="shared" si="177"/>
        <v/>
      </c>
      <c r="CP291" s="370">
        <f t="shared" si="196"/>
        <v>0</v>
      </c>
      <c r="CQ291" s="370">
        <f t="shared" si="197"/>
        <v>0</v>
      </c>
      <c r="CR291" s="370">
        <f t="shared" si="190"/>
        <v>0</v>
      </c>
      <c r="CS291" s="370">
        <f t="shared" si="190"/>
        <v>0</v>
      </c>
      <c r="CT291" s="370">
        <f t="shared" si="181"/>
        <v>0</v>
      </c>
      <c r="CU291" s="370">
        <f t="shared" si="182"/>
        <v>0</v>
      </c>
      <c r="CV291" s="370">
        <f t="shared" si="183"/>
        <v>0</v>
      </c>
      <c r="CW291" s="370">
        <f t="shared" si="184"/>
        <v>0</v>
      </c>
    </row>
    <row r="292" spans="1:101" x14ac:dyDescent="0.25">
      <c r="A292" s="3176" t="s">
        <v>267</v>
      </c>
      <c r="B292" s="3177"/>
      <c r="C292" s="1559">
        <f t="shared" si="187"/>
        <v>0</v>
      </c>
      <c r="D292" s="388">
        <f t="shared" si="193"/>
        <v>0</v>
      </c>
      <c r="E292" s="369">
        <f t="shared" si="193"/>
        <v>0</v>
      </c>
      <c r="F292" s="1502">
        <v>0</v>
      </c>
      <c r="G292" s="85">
        <v>0</v>
      </c>
      <c r="H292" s="1502">
        <v>0</v>
      </c>
      <c r="I292" s="85">
        <v>0</v>
      </c>
      <c r="J292" s="1502">
        <v>0</v>
      </c>
      <c r="K292" s="85">
        <v>0</v>
      </c>
      <c r="L292" s="1502">
        <v>0</v>
      </c>
      <c r="M292" s="85">
        <v>0</v>
      </c>
      <c r="N292" s="1502">
        <v>0</v>
      </c>
      <c r="O292" s="85">
        <v>0</v>
      </c>
      <c r="P292" s="1502">
        <v>0</v>
      </c>
      <c r="Q292" s="85">
        <v>0</v>
      </c>
      <c r="R292" s="1502">
        <v>0</v>
      </c>
      <c r="S292" s="85">
        <v>0</v>
      </c>
      <c r="T292" s="1502">
        <v>0</v>
      </c>
      <c r="U292" s="85">
        <v>0</v>
      </c>
      <c r="V292" s="1502">
        <v>0</v>
      </c>
      <c r="W292" s="85">
        <v>0</v>
      </c>
      <c r="X292" s="1502">
        <v>0</v>
      </c>
      <c r="Y292" s="85">
        <v>0</v>
      </c>
      <c r="Z292" s="1502">
        <v>0</v>
      </c>
      <c r="AA292" s="85">
        <v>0</v>
      </c>
      <c r="AB292" s="1502">
        <v>0</v>
      </c>
      <c r="AC292" s="85">
        <v>0</v>
      </c>
      <c r="AD292" s="1502">
        <v>0</v>
      </c>
      <c r="AE292" s="85">
        <v>0</v>
      </c>
      <c r="AF292" s="1502">
        <v>0</v>
      </c>
      <c r="AG292" s="85">
        <v>0</v>
      </c>
      <c r="AH292" s="1502">
        <v>0</v>
      </c>
      <c r="AI292" s="85">
        <v>0</v>
      </c>
      <c r="AJ292" s="1502">
        <v>0</v>
      </c>
      <c r="AK292" s="85">
        <v>0</v>
      </c>
      <c r="AL292" s="1502">
        <v>0</v>
      </c>
      <c r="AM292" s="353">
        <v>0</v>
      </c>
      <c r="AN292" s="105">
        <v>0</v>
      </c>
      <c r="AO292" s="47">
        <v>0</v>
      </c>
      <c r="AP292" s="286">
        <v>0</v>
      </c>
      <c r="AQ292" s="468">
        <v>0</v>
      </c>
      <c r="AR292" s="85">
        <v>0</v>
      </c>
      <c r="AS292" s="1502">
        <v>0</v>
      </c>
      <c r="AT292" s="85">
        <v>0</v>
      </c>
      <c r="AU292" s="468">
        <v>0</v>
      </c>
      <c r="AV292" s="85">
        <v>0</v>
      </c>
      <c r="AW292" s="468">
        <v>0</v>
      </c>
      <c r="AX292" s="85">
        <v>0</v>
      </c>
      <c r="AY292" s="56" t="str">
        <f t="shared" si="185"/>
        <v/>
      </c>
      <c r="AZ292" s="56"/>
      <c r="BA292" s="56"/>
      <c r="BB292" s="56"/>
      <c r="BC292" s="56"/>
      <c r="BD292" s="56"/>
      <c r="BE292" s="56"/>
      <c r="BF292" s="56"/>
      <c r="BG292" s="56"/>
      <c r="BH292" s="56"/>
      <c r="BI292" s="56"/>
      <c r="BJ292" s="56"/>
      <c r="BK292" s="56"/>
      <c r="BL292" s="56"/>
      <c r="BM292" s="56"/>
      <c r="BN292" s="56"/>
      <c r="BO292" s="56"/>
      <c r="CA292" s="40"/>
      <c r="CB292" s="18" t="str">
        <f t="shared" si="195"/>
        <v/>
      </c>
      <c r="CC292" s="18" t="str">
        <f t="shared" si="171"/>
        <v/>
      </c>
      <c r="CD292" s="18" t="str">
        <f t="shared" si="189"/>
        <v/>
      </c>
      <c r="CE292" s="18" t="str">
        <f t="shared" si="173"/>
        <v/>
      </c>
      <c r="CF292" s="18" t="str">
        <f t="shared" si="174"/>
        <v/>
      </c>
      <c r="CG292" s="18" t="str">
        <f t="shared" si="175"/>
        <v/>
      </c>
      <c r="CH292" s="18" t="str">
        <f t="shared" si="176"/>
        <v/>
      </c>
      <c r="CI292" s="18" t="str">
        <f t="shared" si="177"/>
        <v/>
      </c>
      <c r="CP292" s="370">
        <f t="shared" si="196"/>
        <v>0</v>
      </c>
      <c r="CQ292" s="370">
        <f t="shared" si="197"/>
        <v>0</v>
      </c>
      <c r="CR292" s="370">
        <f t="shared" si="190"/>
        <v>0</v>
      </c>
      <c r="CS292" s="370">
        <f t="shared" si="190"/>
        <v>0</v>
      </c>
      <c r="CT292" s="370">
        <f t="shared" si="181"/>
        <v>0</v>
      </c>
      <c r="CU292" s="370">
        <f t="shared" si="182"/>
        <v>0</v>
      </c>
      <c r="CV292" s="370">
        <f t="shared" si="183"/>
        <v>0</v>
      </c>
      <c r="CW292" s="370">
        <f t="shared" si="184"/>
        <v>0</v>
      </c>
    </row>
    <row r="293" spans="1:101" x14ac:dyDescent="0.25">
      <c r="A293" s="3016" t="s">
        <v>268</v>
      </c>
      <c r="B293" s="3017"/>
      <c r="C293" s="416">
        <f>SUM(D293+E293)</f>
        <v>1</v>
      </c>
      <c r="D293" s="417">
        <f>SUM(F293+H293+J293+L293+N293+P293+R293+T293+V293+X293+Z293+AB293+AD293+AF293+AH293+AJ293+AL293)</f>
        <v>0</v>
      </c>
      <c r="E293" s="377">
        <f t="shared" ref="E293" si="198">SUM(G293+I293+K293+M293+O293+Q293+S293+U293+W293+Y293+AA293+AC293+AE293+AG293+AI293+AK293+AM293)</f>
        <v>1</v>
      </c>
      <c r="F293" s="30">
        <v>0</v>
      </c>
      <c r="G293" s="37">
        <v>0</v>
      </c>
      <c r="H293" s="30">
        <v>0</v>
      </c>
      <c r="I293" s="37">
        <v>0</v>
      </c>
      <c r="J293" s="30">
        <v>0</v>
      </c>
      <c r="K293" s="37">
        <v>0</v>
      </c>
      <c r="L293" s="30">
        <v>0</v>
      </c>
      <c r="M293" s="37">
        <v>0</v>
      </c>
      <c r="N293" s="30">
        <v>0</v>
      </c>
      <c r="O293" s="37">
        <v>0</v>
      </c>
      <c r="P293" s="30">
        <v>0</v>
      </c>
      <c r="Q293" s="37">
        <v>0</v>
      </c>
      <c r="R293" s="30">
        <v>0</v>
      </c>
      <c r="S293" s="37">
        <v>0</v>
      </c>
      <c r="T293" s="30">
        <v>0</v>
      </c>
      <c r="U293" s="37">
        <v>0</v>
      </c>
      <c r="V293" s="30">
        <v>0</v>
      </c>
      <c r="W293" s="37">
        <v>0</v>
      </c>
      <c r="X293" s="30">
        <v>0</v>
      </c>
      <c r="Y293" s="37">
        <v>0</v>
      </c>
      <c r="Z293" s="30">
        <v>0</v>
      </c>
      <c r="AA293" s="37">
        <v>0</v>
      </c>
      <c r="AB293" s="30">
        <v>0</v>
      </c>
      <c r="AC293" s="37">
        <v>0</v>
      </c>
      <c r="AD293" s="30">
        <v>0</v>
      </c>
      <c r="AE293" s="37">
        <v>0</v>
      </c>
      <c r="AF293" s="30">
        <v>0</v>
      </c>
      <c r="AG293" s="37">
        <v>0</v>
      </c>
      <c r="AH293" s="30">
        <v>0</v>
      </c>
      <c r="AI293" s="37">
        <v>1</v>
      </c>
      <c r="AJ293" s="30">
        <v>0</v>
      </c>
      <c r="AK293" s="37">
        <v>0</v>
      </c>
      <c r="AL293" s="30">
        <v>0</v>
      </c>
      <c r="AM293" s="223">
        <v>0</v>
      </c>
      <c r="AN293" s="95">
        <v>0</v>
      </c>
      <c r="AO293" s="1245">
        <v>0</v>
      </c>
      <c r="AP293" s="1247">
        <v>0</v>
      </c>
      <c r="AQ293" s="479">
        <v>0</v>
      </c>
      <c r="AR293" s="453">
        <v>0</v>
      </c>
      <c r="AS293" s="30">
        <v>0</v>
      </c>
      <c r="AT293" s="37">
        <v>0</v>
      </c>
      <c r="AU293" s="31">
        <v>0</v>
      </c>
      <c r="AV293" s="37">
        <v>0</v>
      </c>
      <c r="AW293" s="31">
        <v>0</v>
      </c>
      <c r="AX293" s="37">
        <v>0</v>
      </c>
      <c r="AY293" s="56" t="str">
        <f t="shared" si="185"/>
        <v/>
      </c>
      <c r="AZ293" s="56"/>
      <c r="BA293" s="56"/>
      <c r="BB293" s="56"/>
      <c r="BC293" s="56"/>
      <c r="BD293" s="56"/>
      <c r="BE293" s="56"/>
      <c r="BF293" s="56"/>
      <c r="BG293" s="56"/>
      <c r="BH293" s="56"/>
      <c r="BI293" s="56"/>
      <c r="BJ293" s="56"/>
      <c r="BK293" s="56"/>
      <c r="BL293" s="56"/>
      <c r="BM293" s="56"/>
      <c r="BN293" s="56"/>
      <c r="BO293" s="56"/>
      <c r="CA293" s="40"/>
      <c r="CB293" s="18" t="str">
        <f t="shared" si="195"/>
        <v/>
      </c>
      <c r="CC293" s="18" t="str">
        <f t="shared" si="171"/>
        <v/>
      </c>
      <c r="CD293" s="18" t="str">
        <f t="shared" si="189"/>
        <v/>
      </c>
      <c r="CE293" s="18" t="str">
        <f t="shared" si="173"/>
        <v/>
      </c>
      <c r="CF293" s="18" t="str">
        <f t="shared" si="174"/>
        <v/>
      </c>
      <c r="CG293" s="18" t="str">
        <f t="shared" si="175"/>
        <v/>
      </c>
      <c r="CH293" s="18" t="str">
        <f t="shared" si="176"/>
        <v/>
      </c>
      <c r="CI293" s="18" t="str">
        <f t="shared" si="177"/>
        <v/>
      </c>
      <c r="CP293" s="370">
        <f t="shared" si="196"/>
        <v>0</v>
      </c>
      <c r="CQ293" s="370">
        <f t="shared" si="197"/>
        <v>0</v>
      </c>
      <c r="CR293" s="370">
        <f t="shared" si="190"/>
        <v>0</v>
      </c>
      <c r="CS293" s="370">
        <f t="shared" si="190"/>
        <v>0</v>
      </c>
      <c r="CT293" s="370">
        <f t="shared" si="181"/>
        <v>0</v>
      </c>
      <c r="CU293" s="370">
        <f t="shared" si="182"/>
        <v>0</v>
      </c>
      <c r="CV293" s="370">
        <f t="shared" si="183"/>
        <v>0</v>
      </c>
      <c r="CW293" s="370">
        <f t="shared" si="184"/>
        <v>0</v>
      </c>
    </row>
    <row r="294" spans="1:101" s="56" customFormat="1" ht="12" x14ac:dyDescent="0.2">
      <c r="A294" s="38" t="s">
        <v>279</v>
      </c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</row>
    <row r="295" spans="1:101" ht="15" customHeight="1" x14ac:dyDescent="0.25">
      <c r="A295" s="3851" t="s">
        <v>280</v>
      </c>
      <c r="B295" s="3854" t="s">
        <v>281</v>
      </c>
      <c r="C295" s="3824" t="s">
        <v>4</v>
      </c>
      <c r="D295" s="3108"/>
      <c r="E295" s="2987"/>
      <c r="F295" s="3857" t="s">
        <v>139</v>
      </c>
      <c r="G295" s="3858"/>
      <c r="H295" s="3858"/>
      <c r="I295" s="3858"/>
      <c r="J295" s="3858"/>
      <c r="K295" s="3858"/>
      <c r="L295" s="3858"/>
      <c r="M295" s="3858"/>
      <c r="N295" s="3858"/>
      <c r="O295" s="3858"/>
      <c r="P295" s="3858"/>
      <c r="Q295" s="3858"/>
      <c r="R295" s="3858"/>
      <c r="S295" s="3858"/>
      <c r="T295" s="3858"/>
      <c r="U295" s="3858"/>
      <c r="V295" s="3858"/>
      <c r="W295" s="3858"/>
      <c r="X295" s="3858"/>
      <c r="Y295" s="3858"/>
      <c r="Z295" s="3858"/>
      <c r="AA295" s="3858"/>
      <c r="AB295" s="3858"/>
      <c r="AC295" s="3858"/>
      <c r="AD295" s="3858"/>
      <c r="AE295" s="3858"/>
      <c r="AF295" s="3858"/>
      <c r="AG295" s="3858"/>
      <c r="AH295" s="3858"/>
      <c r="AI295" s="3858"/>
      <c r="AJ295" s="3858"/>
      <c r="AK295" s="3859"/>
      <c r="AL295" s="3828" t="s">
        <v>12</v>
      </c>
      <c r="AM295" s="3860" t="s">
        <v>13</v>
      </c>
      <c r="AN295" s="3860" t="s">
        <v>207</v>
      </c>
      <c r="AO295" s="2987" t="s">
        <v>272</v>
      </c>
    </row>
    <row r="296" spans="1:101" ht="15" customHeight="1" x14ac:dyDescent="0.25">
      <c r="A296" s="3852"/>
      <c r="B296" s="3855"/>
      <c r="C296" s="3583"/>
      <c r="D296" s="3575"/>
      <c r="E296" s="3573"/>
      <c r="F296" s="3837" t="s">
        <v>203</v>
      </c>
      <c r="G296" s="3837"/>
      <c r="H296" s="3837" t="s">
        <v>204</v>
      </c>
      <c r="I296" s="3837"/>
      <c r="J296" s="3837" t="s">
        <v>16</v>
      </c>
      <c r="K296" s="3837"/>
      <c r="L296" s="3838" t="s">
        <v>17</v>
      </c>
      <c r="M296" s="3839"/>
      <c r="N296" s="3836" t="s">
        <v>18</v>
      </c>
      <c r="O296" s="3836"/>
      <c r="P296" s="3836" t="s">
        <v>19</v>
      </c>
      <c r="Q296" s="3836"/>
      <c r="R296" s="3836" t="s">
        <v>20</v>
      </c>
      <c r="S296" s="3836"/>
      <c r="T296" s="3836" t="s">
        <v>21</v>
      </c>
      <c r="U296" s="3836"/>
      <c r="V296" s="3836" t="s">
        <v>22</v>
      </c>
      <c r="W296" s="3836"/>
      <c r="X296" s="3836" t="s">
        <v>23</v>
      </c>
      <c r="Y296" s="3836"/>
      <c r="Z296" s="3836" t="s">
        <v>61</v>
      </c>
      <c r="AA296" s="3836"/>
      <c r="AB296" s="3836" t="s">
        <v>62</v>
      </c>
      <c r="AC296" s="3836"/>
      <c r="AD296" s="3836" t="s">
        <v>63</v>
      </c>
      <c r="AE296" s="3836"/>
      <c r="AF296" s="3836" t="s">
        <v>148</v>
      </c>
      <c r="AG296" s="3836"/>
      <c r="AH296" s="3836" t="s">
        <v>149</v>
      </c>
      <c r="AI296" s="3836"/>
      <c r="AJ296" s="3836" t="s">
        <v>150</v>
      </c>
      <c r="AK296" s="3861"/>
      <c r="AL296" s="3130"/>
      <c r="AM296" s="3200"/>
      <c r="AN296" s="3200"/>
      <c r="AO296" s="2994"/>
    </row>
    <row r="297" spans="1:101" x14ac:dyDescent="0.25">
      <c r="A297" s="3853"/>
      <c r="B297" s="3856"/>
      <c r="C297" s="1604" t="s">
        <v>120</v>
      </c>
      <c r="D297" s="1605" t="s">
        <v>79</v>
      </c>
      <c r="E297" s="482" t="s">
        <v>121</v>
      </c>
      <c r="F297" s="1606" t="s">
        <v>79</v>
      </c>
      <c r="G297" s="484" t="s">
        <v>121</v>
      </c>
      <c r="H297" s="1606" t="s">
        <v>79</v>
      </c>
      <c r="I297" s="484" t="s">
        <v>121</v>
      </c>
      <c r="J297" s="1606" t="s">
        <v>79</v>
      </c>
      <c r="K297" s="484" t="s">
        <v>121</v>
      </c>
      <c r="L297" s="1606" t="s">
        <v>79</v>
      </c>
      <c r="M297" s="484" t="s">
        <v>121</v>
      </c>
      <c r="N297" s="1606" t="s">
        <v>79</v>
      </c>
      <c r="O297" s="484" t="s">
        <v>121</v>
      </c>
      <c r="P297" s="1606" t="s">
        <v>79</v>
      </c>
      <c r="Q297" s="484" t="s">
        <v>121</v>
      </c>
      <c r="R297" s="1606" t="s">
        <v>79</v>
      </c>
      <c r="S297" s="484" t="s">
        <v>121</v>
      </c>
      <c r="T297" s="1607" t="s">
        <v>79</v>
      </c>
      <c r="U297" s="1607" t="s">
        <v>121</v>
      </c>
      <c r="V297" s="1608" t="s">
        <v>79</v>
      </c>
      <c r="W297" s="484" t="s">
        <v>121</v>
      </c>
      <c r="X297" s="1606" t="s">
        <v>79</v>
      </c>
      <c r="Y297" s="484" t="s">
        <v>121</v>
      </c>
      <c r="Z297" s="1606" t="s">
        <v>79</v>
      </c>
      <c r="AA297" s="484" t="s">
        <v>121</v>
      </c>
      <c r="AB297" s="1606" t="s">
        <v>79</v>
      </c>
      <c r="AC297" s="484" t="s">
        <v>121</v>
      </c>
      <c r="AD297" s="1606" t="s">
        <v>79</v>
      </c>
      <c r="AE297" s="484" t="s">
        <v>121</v>
      </c>
      <c r="AF297" s="1606" t="s">
        <v>79</v>
      </c>
      <c r="AG297" s="484" t="s">
        <v>121</v>
      </c>
      <c r="AH297" s="1606" t="s">
        <v>79</v>
      </c>
      <c r="AI297" s="484" t="s">
        <v>121</v>
      </c>
      <c r="AJ297" s="1606" t="s">
        <v>79</v>
      </c>
      <c r="AK297" s="487" t="s">
        <v>121</v>
      </c>
      <c r="AL297" s="3001"/>
      <c r="AM297" s="2983"/>
      <c r="AN297" s="2983"/>
      <c r="AO297" s="3573"/>
    </row>
    <row r="298" spans="1:101" x14ac:dyDescent="0.25">
      <c r="A298" s="3862" t="s">
        <v>282</v>
      </c>
      <c r="B298" s="1609" t="s">
        <v>92</v>
      </c>
      <c r="C298" s="1610">
        <f>SUM(D298+E298)</f>
        <v>0</v>
      </c>
      <c r="D298" s="1611">
        <f>SUM(F298+H298+J298+L298+N298+P298+R298+T298+V298+X298+Z298+AB298+AD298+AF298+AH298+AJ298)</f>
        <v>0</v>
      </c>
      <c r="E298" s="1612">
        <f>SUM(G298+I298+K298+M298+O298+Q298+S298+U298+W298+Y298+AA298+AC298+AE298+AG298+AI298+AK298)</f>
        <v>0</v>
      </c>
      <c r="F298" s="1359"/>
      <c r="G298" s="1572"/>
      <c r="H298" s="1359"/>
      <c r="I298" s="1572"/>
      <c r="J298" s="1359"/>
      <c r="K298" s="1572"/>
      <c r="L298" s="1359"/>
      <c r="M298" s="1572"/>
      <c r="N298" s="1359"/>
      <c r="O298" s="1572"/>
      <c r="P298" s="1359"/>
      <c r="Q298" s="1572"/>
      <c r="R298" s="1359"/>
      <c r="S298" s="1572"/>
      <c r="T298" s="1359"/>
      <c r="U298" s="1572"/>
      <c r="V298" s="1359"/>
      <c r="W298" s="1572"/>
      <c r="X298" s="1359"/>
      <c r="Y298" s="1572"/>
      <c r="Z298" s="1359"/>
      <c r="AA298" s="1572"/>
      <c r="AB298" s="1359"/>
      <c r="AC298" s="1572"/>
      <c r="AD298" s="1359"/>
      <c r="AE298" s="1572"/>
      <c r="AF298" s="1359"/>
      <c r="AG298" s="1572"/>
      <c r="AH298" s="1359"/>
      <c r="AI298" s="1572"/>
      <c r="AJ298" s="1359"/>
      <c r="AK298" s="1363"/>
      <c r="AL298" s="1362"/>
      <c r="AM298" s="699"/>
      <c r="AN298" s="699"/>
      <c r="AO298" s="1572"/>
      <c r="AP298" t="str">
        <f>CA298&amp;CB298&amp;CC298&amp;CD298</f>
        <v/>
      </c>
      <c r="CA298" s="18" t="str">
        <f>IF(AND(C298&gt;0,AL298="")," * No olvide digitar la variable Pueblos Originarios. Digite Cero si no tiene.",IF(AL298&gt;C298," * La variable Pueblos originarios No puede ser mayor al Total.",""))</f>
        <v/>
      </c>
      <c r="CB298" s="18" t="str">
        <f>IF(AND(C298&gt;0,AM298="")," * No olvide digitar la variable Migrantes. Digite Cero si no tiene.",IF(AM298&gt;C298," * La variable Migrantes No puede ser mayor al Total.",""))</f>
        <v/>
      </c>
      <c r="CC298" s="18" t="str">
        <f>IF(AND(C298&gt;0,AN298="")," * No olvide digitar la variable Niños, Niñas, adolescentes y Jóvenes SENAME. Digite Cero si no tiene.",IF(AN298&gt;C298," * La variable Niños, Niñas, adolescentes y Jóvenes SENAME No puede ser mayor al Total.",""))</f>
        <v/>
      </c>
      <c r="CD298" s="18" t="str">
        <f>IF(AND(C298&gt;0,AO298="")," * No olvide digitar la variable Niños, Niñas, adolescentes y Jóvenes Mejor Niñez. Digite Cero si no tiene.",IF(AO298&gt;C298," * La variable Niños, Niñas, adolescentes y Jóvenes Mejor Niñez No puede ser mayor al Total.",""))</f>
        <v/>
      </c>
      <c r="CO298" s="69">
        <f>IF(AND(C298&gt;0,AL298=""),1,IF(AL298&gt;C298,1,0))</f>
        <v>0</v>
      </c>
      <c r="CP298" s="69">
        <f>IF(AND(C298&gt;0,AM298=""),1,IF(AM298&gt;C298,1,0))</f>
        <v>0</v>
      </c>
      <c r="CQ298" s="69">
        <f>IF(AND(C298&gt;0,AN298=""),1,IF(AN298&gt;C298,1,0))</f>
        <v>0</v>
      </c>
      <c r="CR298" s="69">
        <f>IF(AND(C298&gt;0,AO298=""),1,IF(AO298&gt;C298,1,0))</f>
        <v>0</v>
      </c>
    </row>
    <row r="299" spans="1:101" x14ac:dyDescent="0.25">
      <c r="A299" s="3863"/>
      <c r="B299" s="492" t="s">
        <v>102</v>
      </c>
      <c r="C299" s="493">
        <f>SUM(D299+E299)</f>
        <v>0</v>
      </c>
      <c r="D299" s="494">
        <f t="shared" ref="D299:E301" si="199">SUM(F299+H299+J299+L299+N299+P299+R299+T299+V299+X299+Z299+AB299+AD299+AF299+AH299+AJ299)</f>
        <v>0</v>
      </c>
      <c r="E299" s="358">
        <f>SUM(G299+I299+K299+M299+O299+Q299+S299+U299+W299+Y299+AA299+AC299+AE299+AG299+AI299+AK299)</f>
        <v>0</v>
      </c>
      <c r="F299" s="30"/>
      <c r="G299" s="37"/>
      <c r="H299" s="30"/>
      <c r="I299" s="37"/>
      <c r="J299" s="30"/>
      <c r="K299" s="37"/>
      <c r="L299" s="30"/>
      <c r="M299" s="37"/>
      <c r="N299" s="30"/>
      <c r="O299" s="37"/>
      <c r="P299" s="30"/>
      <c r="Q299" s="37"/>
      <c r="R299" s="30"/>
      <c r="S299" s="37"/>
      <c r="T299" s="30"/>
      <c r="U299" s="37"/>
      <c r="V299" s="30"/>
      <c r="W299" s="37"/>
      <c r="X299" s="30"/>
      <c r="Y299" s="37"/>
      <c r="Z299" s="30"/>
      <c r="AA299" s="37"/>
      <c r="AB299" s="30"/>
      <c r="AC299" s="37"/>
      <c r="AD299" s="30"/>
      <c r="AE299" s="37"/>
      <c r="AF299" s="30"/>
      <c r="AG299" s="37"/>
      <c r="AH299" s="30"/>
      <c r="AI299" s="37"/>
      <c r="AJ299" s="30"/>
      <c r="AK299" s="220"/>
      <c r="AL299" s="35"/>
      <c r="AM299" s="32"/>
      <c r="AN299" s="32"/>
      <c r="AO299" s="37"/>
      <c r="AP299" t="str">
        <f>CA299&amp;CB299&amp;CC299&amp;CD299</f>
        <v/>
      </c>
      <c r="CA299" s="18" t="str">
        <f t="shared" ref="CA299:CA301" si="200">IF(AND(C299&gt;0,AL299="")," * No olvide digitar la variable Pueblos Originarios. Digite Cero si no tiene.",IF(AL299&gt;C299," * La variable Pueblos originarios No puede ser mayor al Total.",""))</f>
        <v/>
      </c>
      <c r="CB299" s="18" t="str">
        <f>IF(AND(C299&gt;0,AM299=""),"  * No olvide digitar la variable Migrantes. Digite Cero si no tiene.",IF(AM299&gt;C299,"  * La variable Migrantes No puede ser mayor al Total.",""))</f>
        <v/>
      </c>
      <c r="CC299" s="18" t="str">
        <f>IF(AND(C299&gt;0,AN299=""),"  * No olvide digitar la variable Niños, Niñas, adolescentes y Jóvenes SENAME. Digite Cero si no tiene.",IF(AN299&gt;C299,"  * La variable Niños, Niñas, adolescentes y Jóvenes SENAME No puede ser mayor al Total.",""))</f>
        <v/>
      </c>
      <c r="CD299" s="18" t="str">
        <f t="shared" ref="CD299:CD301" si="201">IF(AND(C299&gt;0,AO299="")," * No olvide digitar la variable Niños, Niñas, adolescentes y Jóvenes Mejor Niñez. Digite Cero si no tiene.",IF(AO299&gt;C299," * La variable Niños, Niñas, adolescentes y Jóvenes Mejor Niñez No puede ser mayor al Total.",""))</f>
        <v/>
      </c>
      <c r="CO299" s="69">
        <f>IF(AND(C299&gt;0,AL299=""),1,IF(AL299&gt;C299,1,0))</f>
        <v>0</v>
      </c>
      <c r="CP299" s="69">
        <f>IF(AND(C299&gt;0,AM299=""),1,IF(AM299&gt;C299,1,0))</f>
        <v>0</v>
      </c>
      <c r="CQ299" s="69">
        <f>IF(AND(C299&gt;0,AN299=""),1,IF(AN299&gt;C299,1,0))</f>
        <v>0</v>
      </c>
      <c r="CR299" s="69">
        <f>IF(AND(C299&gt;0,AO299=""),1,IF(AO299&gt;C299,1,0))</f>
        <v>0</v>
      </c>
    </row>
    <row r="300" spans="1:101" ht="15" customHeight="1" x14ac:dyDescent="0.25">
      <c r="A300" s="3862" t="s">
        <v>283</v>
      </c>
      <c r="B300" s="1609" t="s">
        <v>92</v>
      </c>
      <c r="C300" s="1613">
        <f>SUM(D300+E300)</f>
        <v>0</v>
      </c>
      <c r="D300" s="496">
        <f t="shared" si="199"/>
        <v>0</v>
      </c>
      <c r="E300" s="332">
        <f t="shared" si="199"/>
        <v>0</v>
      </c>
      <c r="F300" s="45"/>
      <c r="G300" s="48"/>
      <c r="H300" s="45"/>
      <c r="I300" s="48"/>
      <c r="J300" s="45"/>
      <c r="K300" s="48"/>
      <c r="L300" s="45"/>
      <c r="M300" s="48"/>
      <c r="N300" s="45"/>
      <c r="O300" s="48"/>
      <c r="P300" s="45"/>
      <c r="Q300" s="48"/>
      <c r="R300" s="45"/>
      <c r="S300" s="48"/>
      <c r="T300" s="45"/>
      <c r="U300" s="48"/>
      <c r="V300" s="45"/>
      <c r="W300" s="48"/>
      <c r="X300" s="45"/>
      <c r="Y300" s="48"/>
      <c r="Z300" s="45"/>
      <c r="AA300" s="48"/>
      <c r="AB300" s="45"/>
      <c r="AC300" s="48"/>
      <c r="AD300" s="45"/>
      <c r="AE300" s="48"/>
      <c r="AF300" s="45"/>
      <c r="AG300" s="48"/>
      <c r="AH300" s="45"/>
      <c r="AI300" s="48"/>
      <c r="AJ300" s="45"/>
      <c r="AK300" s="286"/>
      <c r="AL300" s="105"/>
      <c r="AM300" s="102"/>
      <c r="AN300" s="102"/>
      <c r="AO300" s="48"/>
      <c r="AP300" t="str">
        <f>CA300&amp;CB300&amp;CC300&amp;CD300</f>
        <v/>
      </c>
      <c r="CA300" s="18" t="str">
        <f t="shared" si="200"/>
        <v/>
      </c>
      <c r="CB300" s="18" t="str">
        <f>IF(AND(C300&gt;0,AM300=""),"  * No olvide digitar la variable Migrantes. Digite Cero si no tiene.",IF(AM300&gt;C300,"  * La variable Migrantes No puede ser mayor al Total.",""))</f>
        <v/>
      </c>
      <c r="CC300" s="18" t="str">
        <f>IF(AND(C300&gt;0,AN300=""),"  * No olvide digitar la variable Niños, Niñas, adolescentes y Jóvenes SENAME. Digite Cero si no tiene.",IF(AN300&gt;C300,"  * La variable Niños, Niñas, adolescentes y Jóvenes SENAME No puede ser mayor al Total.",""))</f>
        <v/>
      </c>
      <c r="CD300" s="18" t="str">
        <f t="shared" si="201"/>
        <v/>
      </c>
      <c r="CO300" s="69">
        <f>IF(AND(C300&gt;0,AL300=""),1,IF(AL300&gt;C300,1,0))</f>
        <v>0</v>
      </c>
      <c r="CP300" s="69">
        <f>IF(AND(C300&gt;0,AM300=""),1,IF(AM300&gt;C300,1,0))</f>
        <v>0</v>
      </c>
      <c r="CQ300" s="69">
        <f>IF(AND(C300&gt;0,AN300=""),1,IF(AN300&gt;C300,1,0))</f>
        <v>0</v>
      </c>
      <c r="CR300" s="69">
        <f>IF(AND(C300&gt;0,AO300=""),1,IF(AO300&gt;C300,1,0))</f>
        <v>0</v>
      </c>
    </row>
    <row r="301" spans="1:101" x14ac:dyDescent="0.25">
      <c r="A301" s="3863"/>
      <c r="B301" s="492" t="s">
        <v>102</v>
      </c>
      <c r="C301" s="493">
        <f>SUM(D301+E301)</f>
        <v>0</v>
      </c>
      <c r="D301" s="494">
        <f t="shared" si="199"/>
        <v>0</v>
      </c>
      <c r="E301" s="358">
        <f t="shared" si="199"/>
        <v>0</v>
      </c>
      <c r="F301" s="30"/>
      <c r="G301" s="37"/>
      <c r="H301" s="30"/>
      <c r="I301" s="37"/>
      <c r="J301" s="30"/>
      <c r="K301" s="37"/>
      <c r="L301" s="30"/>
      <c r="M301" s="37"/>
      <c r="N301" s="30"/>
      <c r="O301" s="37"/>
      <c r="P301" s="30"/>
      <c r="Q301" s="37"/>
      <c r="R301" s="30"/>
      <c r="S301" s="37"/>
      <c r="T301" s="30"/>
      <c r="U301" s="37"/>
      <c r="V301" s="30"/>
      <c r="W301" s="37"/>
      <c r="X301" s="30"/>
      <c r="Y301" s="37"/>
      <c r="Z301" s="30"/>
      <c r="AA301" s="37"/>
      <c r="AB301" s="30"/>
      <c r="AC301" s="37"/>
      <c r="AD301" s="30"/>
      <c r="AE301" s="37"/>
      <c r="AF301" s="30"/>
      <c r="AG301" s="37"/>
      <c r="AH301" s="30"/>
      <c r="AI301" s="37"/>
      <c r="AJ301" s="30"/>
      <c r="AK301" s="220"/>
      <c r="AL301" s="35"/>
      <c r="AM301" s="32"/>
      <c r="AN301" s="32"/>
      <c r="AO301" s="37"/>
      <c r="AP301" t="str">
        <f>CA301&amp;CB301&amp;CC301&amp;CD301</f>
        <v/>
      </c>
      <c r="CA301" s="18" t="str">
        <f t="shared" si="200"/>
        <v/>
      </c>
      <c r="CB301" s="18" t="str">
        <f>IF(AND(C301&gt;0,AM301=""),"  * No olvide digitar la variable Migrantes. Digite Cero si no tiene.",IF(AM301&gt;C301,"  * La variable Migrantes No puede ser mayor al Total.",""))</f>
        <v/>
      </c>
      <c r="CC301" s="18" t="str">
        <f>IF(AND(C301&gt;0,AN301=""),"  * No olvide digitar la variable Niños, Niñas, adolescentes y Jóvenes SENAME. Digite Cero si no tiene.",IF(AN301&gt;C301,"  * La variable Niños, Niñas, adolescentes y Jóvenes SENAME No puede ser mayor al Total.",""))</f>
        <v/>
      </c>
      <c r="CD301" s="18" t="str">
        <f t="shared" si="201"/>
        <v/>
      </c>
      <c r="CO301" s="69">
        <f>IF(AND(C301&gt;0,AL301=""),1,IF(AL301&gt;C301,1,0))</f>
        <v>0</v>
      </c>
      <c r="CP301" s="69">
        <f>IF(AND(C301&gt;0,AM301=""),1,IF(AM301&gt;C301,1,0))</f>
        <v>0</v>
      </c>
      <c r="CQ301" s="69">
        <f>IF(AND(C301&gt;0,AN301=""),1,IF(AN301&gt;C301,1,0))</f>
        <v>0</v>
      </c>
      <c r="CR301" s="69">
        <f>IF(AND(C301&gt;0,AO301=""),1,IF(AO301&gt;C301,1,0))</f>
        <v>0</v>
      </c>
    </row>
    <row r="302" spans="1:101" s="56" customFormat="1" ht="12" x14ac:dyDescent="0.2">
      <c r="A302" s="38" t="s">
        <v>284</v>
      </c>
      <c r="B302" s="1576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  <c r="AS302" s="55"/>
      <c r="AT302" s="55"/>
      <c r="AU302" s="55"/>
      <c r="AV302" s="1549"/>
    </row>
    <row r="303" spans="1:101" ht="15" customHeight="1" x14ac:dyDescent="0.25">
      <c r="A303" s="3824" t="s">
        <v>285</v>
      </c>
      <c r="B303" s="2987"/>
      <c r="C303" s="3837" t="s">
        <v>286</v>
      </c>
      <c r="D303" s="3837"/>
      <c r="E303" s="3837"/>
      <c r="F303" s="3838" t="s">
        <v>139</v>
      </c>
      <c r="G303" s="3864"/>
      <c r="H303" s="3864"/>
      <c r="I303" s="3864"/>
      <c r="J303" s="3864"/>
      <c r="K303" s="3864"/>
      <c r="L303" s="3864"/>
      <c r="M303" s="3864"/>
      <c r="N303" s="3864"/>
      <c r="O303" s="3864"/>
      <c r="P303" s="3864"/>
      <c r="Q303" s="3864"/>
      <c r="R303" s="3864"/>
      <c r="S303" s="3864"/>
      <c r="T303" s="3864"/>
      <c r="U303" s="3864"/>
      <c r="V303" s="3864"/>
      <c r="W303" s="3864"/>
      <c r="X303" s="3864"/>
      <c r="Y303" s="3864"/>
      <c r="Z303" s="3864"/>
      <c r="AA303" s="3864"/>
      <c r="AB303" s="3864"/>
      <c r="AC303" s="3864"/>
      <c r="AD303" s="3864"/>
      <c r="AE303" s="3864"/>
      <c r="AF303" s="3864"/>
      <c r="AG303" s="3864"/>
      <c r="AH303" s="3864"/>
      <c r="AI303" s="3864"/>
      <c r="AJ303" s="3864"/>
      <c r="AK303" s="3864"/>
      <c r="AL303" s="3864"/>
      <c r="AM303" s="3865"/>
      <c r="AN303" s="3847" t="s">
        <v>271</v>
      </c>
      <c r="AO303" s="3847"/>
      <c r="AP303" s="3866"/>
      <c r="AQ303" s="3824" t="s">
        <v>209</v>
      </c>
      <c r="AR303" s="2987"/>
      <c r="AS303" s="3834" t="s">
        <v>12</v>
      </c>
      <c r="AT303" s="3860" t="s">
        <v>13</v>
      </c>
      <c r="AU303" s="3860" t="s">
        <v>287</v>
      </c>
      <c r="AV303" s="2987" t="s">
        <v>272</v>
      </c>
    </row>
    <row r="304" spans="1:101" ht="15" customHeight="1" x14ac:dyDescent="0.25">
      <c r="A304" s="3273"/>
      <c r="B304" s="2994"/>
      <c r="C304" s="3837"/>
      <c r="D304" s="3837"/>
      <c r="E304" s="3837"/>
      <c r="F304" s="3837" t="s">
        <v>202</v>
      </c>
      <c r="G304" s="3837"/>
      <c r="H304" s="3837" t="s">
        <v>203</v>
      </c>
      <c r="I304" s="3837"/>
      <c r="J304" s="3837" t="s">
        <v>204</v>
      </c>
      <c r="K304" s="3837"/>
      <c r="L304" s="3837" t="s">
        <v>16</v>
      </c>
      <c r="M304" s="3837"/>
      <c r="N304" s="3838" t="s">
        <v>17</v>
      </c>
      <c r="O304" s="3839"/>
      <c r="P304" s="3836" t="s">
        <v>18</v>
      </c>
      <c r="Q304" s="3836"/>
      <c r="R304" s="3836" t="s">
        <v>19</v>
      </c>
      <c r="S304" s="3836"/>
      <c r="T304" s="3836" t="s">
        <v>20</v>
      </c>
      <c r="U304" s="3836"/>
      <c r="V304" s="3836" t="s">
        <v>21</v>
      </c>
      <c r="W304" s="3836"/>
      <c r="X304" s="3836" t="s">
        <v>22</v>
      </c>
      <c r="Y304" s="3836"/>
      <c r="Z304" s="3836" t="s">
        <v>23</v>
      </c>
      <c r="AA304" s="3836"/>
      <c r="AB304" s="3836" t="s">
        <v>61</v>
      </c>
      <c r="AC304" s="3836"/>
      <c r="AD304" s="3836" t="s">
        <v>62</v>
      </c>
      <c r="AE304" s="3836"/>
      <c r="AF304" s="3836" t="s">
        <v>63</v>
      </c>
      <c r="AG304" s="3836"/>
      <c r="AH304" s="3836" t="s">
        <v>148</v>
      </c>
      <c r="AI304" s="3836"/>
      <c r="AJ304" s="3836" t="s">
        <v>149</v>
      </c>
      <c r="AK304" s="3836"/>
      <c r="AL304" s="3836" t="s">
        <v>150</v>
      </c>
      <c r="AM304" s="3861"/>
      <c r="AN304" s="3004" t="s">
        <v>288</v>
      </c>
      <c r="AO304" s="3004" t="s">
        <v>289</v>
      </c>
      <c r="AP304" s="2987" t="s">
        <v>290</v>
      </c>
      <c r="AQ304" s="3583"/>
      <c r="AR304" s="3573"/>
      <c r="AS304" s="3867"/>
      <c r="AT304" s="3200"/>
      <c r="AU304" s="3200"/>
      <c r="AV304" s="2994"/>
    </row>
    <row r="305" spans="1:99" x14ac:dyDescent="0.25">
      <c r="A305" s="3583"/>
      <c r="B305" s="3573"/>
      <c r="C305" s="1577" t="s">
        <v>120</v>
      </c>
      <c r="D305" s="1614" t="s">
        <v>79</v>
      </c>
      <c r="E305" s="1615" t="s">
        <v>121</v>
      </c>
      <c r="F305" s="1577" t="s">
        <v>291</v>
      </c>
      <c r="G305" s="1616" t="s">
        <v>121</v>
      </c>
      <c r="H305" s="1577" t="s">
        <v>291</v>
      </c>
      <c r="I305" s="1616" t="s">
        <v>121</v>
      </c>
      <c r="J305" s="1577" t="s">
        <v>291</v>
      </c>
      <c r="K305" s="1616" t="s">
        <v>121</v>
      </c>
      <c r="L305" s="1577" t="s">
        <v>291</v>
      </c>
      <c r="M305" s="1616" t="s">
        <v>121</v>
      </c>
      <c r="N305" s="1577" t="s">
        <v>291</v>
      </c>
      <c r="O305" s="1616" t="s">
        <v>121</v>
      </c>
      <c r="P305" s="1577" t="s">
        <v>291</v>
      </c>
      <c r="Q305" s="1616" t="s">
        <v>121</v>
      </c>
      <c r="R305" s="1577" t="s">
        <v>291</v>
      </c>
      <c r="S305" s="1616" t="s">
        <v>121</v>
      </c>
      <c r="T305" s="1577" t="s">
        <v>291</v>
      </c>
      <c r="U305" s="1616" t="s">
        <v>121</v>
      </c>
      <c r="V305" s="1577" t="s">
        <v>291</v>
      </c>
      <c r="W305" s="1616" t="s">
        <v>121</v>
      </c>
      <c r="X305" s="1577" t="s">
        <v>291</v>
      </c>
      <c r="Y305" s="1616" t="s">
        <v>121</v>
      </c>
      <c r="Z305" s="1577" t="s">
        <v>291</v>
      </c>
      <c r="AA305" s="1616" t="s">
        <v>121</v>
      </c>
      <c r="AB305" s="1577" t="s">
        <v>291</v>
      </c>
      <c r="AC305" s="1616" t="s">
        <v>121</v>
      </c>
      <c r="AD305" s="1577" t="s">
        <v>291</v>
      </c>
      <c r="AE305" s="1616" t="s">
        <v>121</v>
      </c>
      <c r="AF305" s="1577" t="s">
        <v>291</v>
      </c>
      <c r="AG305" s="1616" t="s">
        <v>121</v>
      </c>
      <c r="AH305" s="1577" t="s">
        <v>291</v>
      </c>
      <c r="AI305" s="1616" t="s">
        <v>121</v>
      </c>
      <c r="AJ305" s="1577" t="s">
        <v>291</v>
      </c>
      <c r="AK305" s="1616" t="s">
        <v>121</v>
      </c>
      <c r="AL305" s="1577" t="s">
        <v>291</v>
      </c>
      <c r="AM305" s="1617" t="s">
        <v>121</v>
      </c>
      <c r="AN305" s="3588"/>
      <c r="AO305" s="3588"/>
      <c r="AP305" s="3573"/>
      <c r="AQ305" s="1577" t="s">
        <v>212</v>
      </c>
      <c r="AR305" s="1249" t="s">
        <v>213</v>
      </c>
      <c r="AS305" s="3019"/>
      <c r="AT305" s="2983"/>
      <c r="AU305" s="2983"/>
      <c r="AV305" s="3573"/>
    </row>
    <row r="306" spans="1:99" s="56" customFormat="1" ht="12" x14ac:dyDescent="0.2">
      <c r="A306" s="3850" t="s">
        <v>292</v>
      </c>
      <c r="B306" s="3866"/>
      <c r="C306" s="1583">
        <f>SUM(D306+E306)</f>
        <v>26</v>
      </c>
      <c r="D306" s="1584">
        <f>SUM(F306+H306+J306+L306+N306+P306+R306+T306+V306+X306+Z306+AB306+AD306+AF306+AH306+AJ306+AL306)</f>
        <v>4</v>
      </c>
      <c r="E306" s="1594">
        <f>SUM(G306+I306+K306+M306+O306+Q306+S306+U306+W306+Y306+AA306+AC306+AE306+AG306+AI306+AK306+AM306)</f>
        <v>22</v>
      </c>
      <c r="F306" s="1583">
        <f>SUM(F316:F324)</f>
        <v>0</v>
      </c>
      <c r="G306" s="1618">
        <f>SUM(G316:G324)</f>
        <v>0</v>
      </c>
      <c r="H306" s="1583">
        <f>SUM(H316:H324)</f>
        <v>0</v>
      </c>
      <c r="I306" s="1618">
        <f>SUM(I316:I324)</f>
        <v>0</v>
      </c>
      <c r="J306" s="1583">
        <f>SUM(J316:J324)</f>
        <v>0</v>
      </c>
      <c r="K306" s="1618">
        <f>SUM(K307:K324)</f>
        <v>0</v>
      </c>
      <c r="L306" s="1583">
        <f>SUM(L316:L324)</f>
        <v>0</v>
      </c>
      <c r="M306" s="1618">
        <f>SUM(M307:M324)</f>
        <v>2</v>
      </c>
      <c r="N306" s="1583">
        <f>SUM(N316:N324)</f>
        <v>3</v>
      </c>
      <c r="O306" s="1618">
        <f>SUM(O307:O324)</f>
        <v>5</v>
      </c>
      <c r="P306" s="1583">
        <f>SUM(P316:P324)</f>
        <v>1</v>
      </c>
      <c r="Q306" s="1618">
        <f>SUM(Q307:Q324)</f>
        <v>6</v>
      </c>
      <c r="R306" s="1583">
        <f>SUM(R316:R324)</f>
        <v>0</v>
      </c>
      <c r="S306" s="1618">
        <f>SUM(S307:S324)</f>
        <v>4</v>
      </c>
      <c r="T306" s="1583">
        <f>SUM(T316:T324)</f>
        <v>0</v>
      </c>
      <c r="U306" s="1618">
        <f>SUM(U307:U324)</f>
        <v>0</v>
      </c>
      <c r="V306" s="1583">
        <f>SUM(V316:V324)</f>
        <v>0</v>
      </c>
      <c r="W306" s="1618">
        <f>SUM(W307:W324)</f>
        <v>1</v>
      </c>
      <c r="X306" s="1583">
        <f>SUM(X316:X324)</f>
        <v>0</v>
      </c>
      <c r="Y306" s="1618">
        <f>SUM(Y307:Y324)</f>
        <v>0</v>
      </c>
      <c r="Z306" s="1583">
        <f>SUM(Z316:Z324)</f>
        <v>0</v>
      </c>
      <c r="AA306" s="1618">
        <f>SUM(AA307:AA324)</f>
        <v>2</v>
      </c>
      <c r="AB306" s="1583">
        <f t="shared" ref="AB306:AM306" si="202">SUM(AB316:AB324)</f>
        <v>0</v>
      </c>
      <c r="AC306" s="1618">
        <f>SUM(AC307:AC324)</f>
        <v>2</v>
      </c>
      <c r="AD306" s="1583">
        <f t="shared" si="202"/>
        <v>0</v>
      </c>
      <c r="AE306" s="1618">
        <f t="shared" si="202"/>
        <v>0</v>
      </c>
      <c r="AF306" s="1583">
        <f t="shared" si="202"/>
        <v>0</v>
      </c>
      <c r="AG306" s="1618">
        <f t="shared" si="202"/>
        <v>0</v>
      </c>
      <c r="AH306" s="1583">
        <f t="shared" si="202"/>
        <v>0</v>
      </c>
      <c r="AI306" s="1618">
        <f t="shared" si="202"/>
        <v>0</v>
      </c>
      <c r="AJ306" s="1583">
        <f t="shared" si="202"/>
        <v>0</v>
      </c>
      <c r="AK306" s="1618">
        <f t="shared" si="202"/>
        <v>0</v>
      </c>
      <c r="AL306" s="1583">
        <f>SUM(AL316:AL324)</f>
        <v>0</v>
      </c>
      <c r="AM306" s="1619">
        <f t="shared" si="202"/>
        <v>0</v>
      </c>
      <c r="AN306" s="1593">
        <f t="shared" ref="AN306:AU306" si="203">SUM(AN307:AN324)</f>
        <v>3</v>
      </c>
      <c r="AO306" s="1593">
        <f t="shared" si="203"/>
        <v>2</v>
      </c>
      <c r="AP306" s="1620">
        <f t="shared" si="203"/>
        <v>1</v>
      </c>
      <c r="AQ306" s="1583">
        <f t="shared" si="203"/>
        <v>0</v>
      </c>
      <c r="AR306" s="1620">
        <f t="shared" si="203"/>
        <v>0</v>
      </c>
      <c r="AS306" s="1583">
        <f t="shared" si="203"/>
        <v>0</v>
      </c>
      <c r="AT306" s="1584">
        <f t="shared" si="203"/>
        <v>2</v>
      </c>
      <c r="AU306" s="1584">
        <f t="shared" si="203"/>
        <v>0</v>
      </c>
      <c r="AV306" s="1594">
        <f>SUM(AV307:AV324)</f>
        <v>0</v>
      </c>
    </row>
    <row r="307" spans="1:99" x14ac:dyDescent="0.25">
      <c r="A307" s="3205" t="s">
        <v>205</v>
      </c>
      <c r="B307" s="101" t="s">
        <v>293</v>
      </c>
      <c r="C307" s="249">
        <f>SUM(E307)</f>
        <v>1</v>
      </c>
      <c r="D307" s="502"/>
      <c r="E307" s="380">
        <f t="shared" ref="E307:E315" si="204">SUM(K307+M307+O307+Q307+S307+U307+W307+Y307+AA307+AC307)</f>
        <v>1</v>
      </c>
      <c r="F307" s="706"/>
      <c r="G307" s="422"/>
      <c r="H307" s="422"/>
      <c r="I307" s="422"/>
      <c r="J307" s="475"/>
      <c r="K307" s="48"/>
      <c r="L307" s="1621"/>
      <c r="M307" s="48"/>
      <c r="N307" s="1621"/>
      <c r="O307" s="48"/>
      <c r="P307" s="1621"/>
      <c r="Q307" s="48">
        <v>1</v>
      </c>
      <c r="R307" s="1621"/>
      <c r="S307" s="48"/>
      <c r="T307" s="1621"/>
      <c r="U307" s="48"/>
      <c r="V307" s="1621"/>
      <c r="W307" s="48"/>
      <c r="X307" s="1621"/>
      <c r="Y307" s="48"/>
      <c r="Z307" s="1621"/>
      <c r="AA307" s="48"/>
      <c r="AB307" s="1621"/>
      <c r="AC307" s="48"/>
      <c r="AD307" s="706"/>
      <c r="AE307" s="422"/>
      <c r="AF307" s="422"/>
      <c r="AG307" s="422"/>
      <c r="AH307" s="422"/>
      <c r="AI307" s="422"/>
      <c r="AJ307" s="422"/>
      <c r="AK307" s="422"/>
      <c r="AL307" s="422"/>
      <c r="AM307" s="423"/>
      <c r="AN307" s="47"/>
      <c r="AO307" s="47"/>
      <c r="AP307" s="48"/>
      <c r="AQ307" s="45">
        <v>0</v>
      </c>
      <c r="AR307" s="422"/>
      <c r="AS307" s="45">
        <v>0</v>
      </c>
      <c r="AT307" s="102">
        <v>0</v>
      </c>
      <c r="AU307" s="102">
        <v>0</v>
      </c>
      <c r="AV307" s="48">
        <v>0</v>
      </c>
      <c r="AW307" t="str">
        <f t="shared" ref="AW307:AW324" si="205">CA307&amp;CB307&amp;CC307&amp;CD307&amp;CE307&amp;CF307&amp;CG307</f>
        <v/>
      </c>
      <c r="CA307" s="18" t="str">
        <f>IF((AO307+AP307)&gt;AN307," * Los Egresos Por Alta + Egresos Por Abandono no pueden ser mayor que el Total de Egresos.","")</f>
        <v/>
      </c>
      <c r="CB307" s="263" t="str">
        <f>IF(AND(E307&gt;0,OR(AQ307=""))," * No olvide digitar la variable Trans (Masculino). Digite Cero si no tiene.",IF(AQ307&gt;E307,"  * La variable Trans (Masculino) No puede ser mayor al Total Mujeres.",""))</f>
        <v/>
      </c>
      <c r="CC307" s="504"/>
      <c r="CD307" s="263" t="str">
        <f>IF(AND(C307&gt;0,AS307=""), " * No olvide digitar la variable Pueblos originarios. Digite Cero si no tiene.",IF(AS307&gt;C307,"  * La variable Pueblos originarios No puede ser mayor al Total.",""))</f>
        <v/>
      </c>
      <c r="CE307" s="263" t="str">
        <f>IF(AND(C307&gt;0,AT307=""), " * No olvide digitar la variable Migrantes. Digite Cero si no tiene.",IF(AT307&gt;C307,"  * La variable Migrantes No puede ser mayor al Total.",""))</f>
        <v/>
      </c>
      <c r="CF307" s="263" t="str">
        <f>IF(AND(C307&gt;0,AU307=""), " * No olvide digitar la variable Niños, Niñas, adolescentes y jóvenes SENAME. Digite Cero si no tiene.",IF(AU307&gt;C307,"  * La variable Niños, Niñas, adolescentes y jóvenes SENAME No puede ser mayor al Total.",""))</f>
        <v/>
      </c>
      <c r="CG307" s="263" t="str">
        <f>IF(AND(C307&gt;0,AV307=""), " * No olvide digitar la variable Niños, Niñas, adolescentes y jóvenes Mejor Niñez. Digite Cero si no tiene.",IF(AV307&gt;C307,"  * La variable Niños, Niñas, adolescentes y jóvenes Mejor Niñez No puede ser mayor al Total.",""))</f>
        <v/>
      </c>
      <c r="CO307" s="69">
        <f t="shared" ref="CO307:CO324" si="206">IF((AO307+AP307)&gt;AN307,1,0)</f>
        <v>0</v>
      </c>
      <c r="CP307" s="69">
        <f t="shared" ref="CP307:CP324" si="207">IF(AND(E307&gt;0,OR(AQ307="")),1,IF(AQ307&gt;E307,1,0))</f>
        <v>0</v>
      </c>
      <c r="CQ307" s="505"/>
      <c r="CR307" s="69">
        <f t="shared" ref="CR307:CR324" si="208">IF(AND(C307&gt;0,AS307=""),1,IF(AS307&gt;C307,1,0))</f>
        <v>0</v>
      </c>
      <c r="CS307" s="69">
        <f t="shared" ref="CS307:CS324" si="209">IF(AND(C307&gt;0,AT307=""),1,IF(AT307&gt;C307,1,0))</f>
        <v>0</v>
      </c>
      <c r="CT307" s="69">
        <f t="shared" ref="CT307:CT324" si="210">IF(AND(C307&gt;0,AU307=""),1,IF(AU307&gt;C307,1,0))</f>
        <v>0</v>
      </c>
      <c r="CU307" s="69">
        <f t="shared" ref="CU307:CU324" si="211">IF(AND(C307&gt;0,AV307=""),1,IF(AV307&gt;C307,1,0))</f>
        <v>0</v>
      </c>
    </row>
    <row r="308" spans="1:99" x14ac:dyDescent="0.25">
      <c r="A308" s="3205"/>
      <c r="B308" s="506" t="s">
        <v>294</v>
      </c>
      <c r="C308" s="210">
        <f>SUM(E308)</f>
        <v>0</v>
      </c>
      <c r="D308" s="502"/>
      <c r="E308" s="396">
        <f t="shared" si="204"/>
        <v>0</v>
      </c>
      <c r="F308" s="706"/>
      <c r="G308" s="422"/>
      <c r="H308" s="422"/>
      <c r="I308" s="422"/>
      <c r="J308" s="475"/>
      <c r="K308" s="48"/>
      <c r="L308" s="1621"/>
      <c r="M308" s="48"/>
      <c r="N308" s="1621"/>
      <c r="O308" s="48"/>
      <c r="P308" s="1621"/>
      <c r="Q308" s="48"/>
      <c r="R308" s="1621"/>
      <c r="S308" s="48"/>
      <c r="T308" s="1621"/>
      <c r="U308" s="48"/>
      <c r="V308" s="1621"/>
      <c r="W308" s="48"/>
      <c r="X308" s="1621"/>
      <c r="Y308" s="48"/>
      <c r="Z308" s="1621"/>
      <c r="AA308" s="48"/>
      <c r="AB308" s="1621"/>
      <c r="AC308" s="48"/>
      <c r="AD308" s="706"/>
      <c r="AE308" s="422"/>
      <c r="AF308" s="422"/>
      <c r="AG308" s="422"/>
      <c r="AH308" s="422"/>
      <c r="AI308" s="422"/>
      <c r="AJ308" s="422"/>
      <c r="AK308" s="422"/>
      <c r="AL308" s="422"/>
      <c r="AM308" s="423"/>
      <c r="AN308" s="47"/>
      <c r="AO308" s="47"/>
      <c r="AP308" s="48"/>
      <c r="AQ308" s="45"/>
      <c r="AR308" s="422"/>
      <c r="AS308" s="45"/>
      <c r="AT308" s="102"/>
      <c r="AU308" s="102"/>
      <c r="AV308" s="48"/>
      <c r="AW308" t="str">
        <f t="shared" si="205"/>
        <v/>
      </c>
      <c r="CA308" s="18" t="str">
        <f t="shared" ref="CA308:CA324" si="212">IF((AO308+AP308)&gt;AN308," * Los Egresos Por Alta + Egresos Por Abandono no pueden ser mayor que el Total de Egresos.","")</f>
        <v/>
      </c>
      <c r="CB308" s="263" t="str">
        <f t="shared" ref="CB308:CB324" si="213">IF(AND(E308&gt;0,OR(AQ308=""))," * No olvide digitar la variable Trans (Masculino). Digite Cero si no tiene.",IF(AQ308&gt;E308,"  * La variable Trans (Masculino) No puede ser mayor al Total Mujeres.",""))</f>
        <v/>
      </c>
      <c r="CC308" s="504"/>
      <c r="CD308" s="263" t="str">
        <f t="shared" ref="CD308:CD324" si="214">IF(AND(C308&gt;0,AS308=""), " * No olvide digitar la variable Pueblos originarios. Digite Cero si no tiene.",IF(AS308&gt;C308,"  * La variable Pueblos originarios No puede ser mayor al Total.",""))</f>
        <v/>
      </c>
      <c r="CE308" s="263" t="str">
        <f t="shared" ref="CE308:CE324" si="215">IF(AND(C308&gt;0,AT308=""), " * No olvide digitar la variable Migrantes. Digite Cero si no tiene.",IF(AT308&gt;C308,"  * La variable Migrantes No puede ser mayor al Total.",""))</f>
        <v/>
      </c>
      <c r="CF308" s="263" t="str">
        <f t="shared" ref="CF308:CF324" si="216">IF(AND(C308&gt;0,AU308=""), " * No olvide digitar la variable Niños, Niñas, adolescentes y jóvenes SENAME. Digite Cero si no tiene.",IF(AU308&gt;C308,"  * La variable Niños, Niñas, adolescentes y jóvenes SENAME No puede ser mayor al Total.",""))</f>
        <v/>
      </c>
      <c r="CG308" s="263" t="str">
        <f t="shared" ref="CG308:CG324" si="217">IF(AND(C308&gt;0,AV308=""), " * No olvide digitar la variable Niños, Niñas, adolescentes y jóvenes Mejor Niñez. Digite Cero si no tiene.",IF(AV308&gt;C308,"  * La variable Niños, Niñas, adolescentes y jóvenes Mejor Niñez No puede ser mayor al Total.",""))</f>
        <v/>
      </c>
      <c r="CO308" s="69">
        <f t="shared" si="206"/>
        <v>0</v>
      </c>
      <c r="CP308" s="69">
        <f t="shared" si="207"/>
        <v>0</v>
      </c>
      <c r="CQ308" s="505"/>
      <c r="CR308" s="69">
        <f t="shared" si="208"/>
        <v>0</v>
      </c>
      <c r="CS308" s="69">
        <f t="shared" si="209"/>
        <v>0</v>
      </c>
      <c r="CT308" s="69">
        <f t="shared" si="210"/>
        <v>0</v>
      </c>
      <c r="CU308" s="69">
        <f t="shared" si="211"/>
        <v>0</v>
      </c>
    </row>
    <row r="309" spans="1:99" x14ac:dyDescent="0.25">
      <c r="A309" s="3205"/>
      <c r="B309" s="507" t="s">
        <v>295</v>
      </c>
      <c r="C309" s="210">
        <f t="shared" ref="C309:C324" si="218">SUM(D309+E309)</f>
        <v>1</v>
      </c>
      <c r="D309" s="502"/>
      <c r="E309" s="396">
        <f t="shared" si="204"/>
        <v>1</v>
      </c>
      <c r="F309" s="706"/>
      <c r="G309" s="422"/>
      <c r="H309" s="422"/>
      <c r="I309" s="422"/>
      <c r="J309" s="475"/>
      <c r="K309" s="28"/>
      <c r="L309" s="1621"/>
      <c r="M309" s="28"/>
      <c r="N309" s="1621"/>
      <c r="O309" s="28"/>
      <c r="P309" s="1621"/>
      <c r="Q309" s="28">
        <v>1</v>
      </c>
      <c r="R309" s="1621"/>
      <c r="S309" s="28"/>
      <c r="T309" s="1621"/>
      <c r="U309" s="28"/>
      <c r="V309" s="1621"/>
      <c r="W309" s="28"/>
      <c r="X309" s="1621"/>
      <c r="Y309" s="28"/>
      <c r="Z309" s="1621"/>
      <c r="AA309" s="28"/>
      <c r="AB309" s="1621"/>
      <c r="AC309" s="28"/>
      <c r="AD309" s="706"/>
      <c r="AE309" s="422"/>
      <c r="AF309" s="422"/>
      <c r="AG309" s="422"/>
      <c r="AH309" s="422"/>
      <c r="AI309" s="422"/>
      <c r="AJ309" s="422"/>
      <c r="AK309" s="422"/>
      <c r="AL309" s="422"/>
      <c r="AM309" s="423"/>
      <c r="AN309" s="23"/>
      <c r="AO309" s="23"/>
      <c r="AP309" s="28"/>
      <c r="AQ309" s="22">
        <v>0</v>
      </c>
      <c r="AR309" s="422"/>
      <c r="AS309" s="22">
        <v>0</v>
      </c>
      <c r="AT309" s="24">
        <v>0</v>
      </c>
      <c r="AU309" s="24">
        <v>0</v>
      </c>
      <c r="AV309" s="28">
        <v>0</v>
      </c>
      <c r="AW309" t="str">
        <f t="shared" si="205"/>
        <v/>
      </c>
      <c r="CA309" s="18" t="str">
        <f t="shared" si="212"/>
        <v/>
      </c>
      <c r="CB309" s="263" t="str">
        <f t="shared" si="213"/>
        <v/>
      </c>
      <c r="CC309" s="504"/>
      <c r="CD309" s="263" t="str">
        <f t="shared" si="214"/>
        <v/>
      </c>
      <c r="CE309" s="263" t="str">
        <f t="shared" si="215"/>
        <v/>
      </c>
      <c r="CF309" s="263" t="str">
        <f t="shared" si="216"/>
        <v/>
      </c>
      <c r="CG309" s="263" t="str">
        <f t="shared" si="217"/>
        <v/>
      </c>
      <c r="CO309" s="69">
        <f t="shared" si="206"/>
        <v>0</v>
      </c>
      <c r="CP309" s="69">
        <f t="shared" si="207"/>
        <v>0</v>
      </c>
      <c r="CQ309" s="505"/>
      <c r="CR309" s="69">
        <f t="shared" si="208"/>
        <v>0</v>
      </c>
      <c r="CS309" s="69">
        <f t="shared" si="209"/>
        <v>0</v>
      </c>
      <c r="CT309" s="69">
        <f t="shared" si="210"/>
        <v>0</v>
      </c>
      <c r="CU309" s="69">
        <f t="shared" si="211"/>
        <v>0</v>
      </c>
    </row>
    <row r="310" spans="1:99" x14ac:dyDescent="0.25">
      <c r="A310" s="3205"/>
      <c r="B310" s="507" t="s">
        <v>296</v>
      </c>
      <c r="C310" s="210">
        <f t="shared" ref="C310:C315" si="219">SUM(E310)</f>
        <v>0</v>
      </c>
      <c r="D310" s="502"/>
      <c r="E310" s="396">
        <f t="shared" si="204"/>
        <v>0</v>
      </c>
      <c r="F310" s="706"/>
      <c r="G310" s="422"/>
      <c r="H310" s="422"/>
      <c r="I310" s="422"/>
      <c r="J310" s="475"/>
      <c r="K310" s="28"/>
      <c r="L310" s="1621"/>
      <c r="M310" s="28"/>
      <c r="N310" s="1621"/>
      <c r="O310" s="28"/>
      <c r="P310" s="1621"/>
      <c r="Q310" s="28"/>
      <c r="R310" s="1621"/>
      <c r="S310" s="28"/>
      <c r="T310" s="1621"/>
      <c r="U310" s="28"/>
      <c r="V310" s="1621"/>
      <c r="W310" s="28"/>
      <c r="X310" s="1621"/>
      <c r="Y310" s="28"/>
      <c r="Z310" s="1621"/>
      <c r="AA310" s="28"/>
      <c r="AB310" s="1621"/>
      <c r="AC310" s="28"/>
      <c r="AD310" s="706"/>
      <c r="AE310" s="422"/>
      <c r="AF310" s="422"/>
      <c r="AG310" s="422"/>
      <c r="AH310" s="422"/>
      <c r="AI310" s="422"/>
      <c r="AJ310" s="422"/>
      <c r="AK310" s="422"/>
      <c r="AL310" s="422"/>
      <c r="AM310" s="423"/>
      <c r="AN310" s="23"/>
      <c r="AO310" s="23"/>
      <c r="AP310" s="28"/>
      <c r="AQ310" s="22"/>
      <c r="AR310" s="422"/>
      <c r="AS310" s="22"/>
      <c r="AT310" s="24"/>
      <c r="AU310" s="24"/>
      <c r="AV310" s="28"/>
      <c r="AW310" t="str">
        <f t="shared" si="205"/>
        <v/>
      </c>
      <c r="CA310" s="18" t="str">
        <f t="shared" si="212"/>
        <v/>
      </c>
      <c r="CB310" s="263" t="str">
        <f t="shared" si="213"/>
        <v/>
      </c>
      <c r="CC310" s="504"/>
      <c r="CD310" s="263" t="str">
        <f t="shared" si="214"/>
        <v/>
      </c>
      <c r="CE310" s="263" t="str">
        <f t="shared" si="215"/>
        <v/>
      </c>
      <c r="CF310" s="263" t="str">
        <f t="shared" si="216"/>
        <v/>
      </c>
      <c r="CG310" s="263" t="str">
        <f t="shared" si="217"/>
        <v/>
      </c>
      <c r="CO310" s="69">
        <f t="shared" si="206"/>
        <v>0</v>
      </c>
      <c r="CP310" s="69">
        <f t="shared" si="207"/>
        <v>0</v>
      </c>
      <c r="CQ310" s="505"/>
      <c r="CR310" s="69">
        <f t="shared" si="208"/>
        <v>0</v>
      </c>
      <c r="CS310" s="69">
        <f t="shared" si="209"/>
        <v>0</v>
      </c>
      <c r="CT310" s="69">
        <f t="shared" si="210"/>
        <v>0</v>
      </c>
      <c r="CU310" s="69">
        <f t="shared" si="211"/>
        <v>0</v>
      </c>
    </row>
    <row r="311" spans="1:99" x14ac:dyDescent="0.25">
      <c r="A311" s="3205"/>
      <c r="B311" s="507" t="s">
        <v>297</v>
      </c>
      <c r="C311" s="210">
        <f t="shared" si="219"/>
        <v>0</v>
      </c>
      <c r="D311" s="502"/>
      <c r="E311" s="396">
        <f t="shared" si="204"/>
        <v>0</v>
      </c>
      <c r="F311" s="706"/>
      <c r="G311" s="422"/>
      <c r="H311" s="422"/>
      <c r="I311" s="422"/>
      <c r="J311" s="475"/>
      <c r="K311" s="28"/>
      <c r="L311" s="1621"/>
      <c r="M311" s="28"/>
      <c r="N311" s="1621"/>
      <c r="O311" s="28"/>
      <c r="P311" s="1621"/>
      <c r="Q311" s="28"/>
      <c r="R311" s="1621"/>
      <c r="S311" s="28"/>
      <c r="T311" s="1621"/>
      <c r="U311" s="28"/>
      <c r="V311" s="1621"/>
      <c r="W311" s="28"/>
      <c r="X311" s="1621"/>
      <c r="Y311" s="28"/>
      <c r="Z311" s="1621"/>
      <c r="AA311" s="28"/>
      <c r="AB311" s="1621"/>
      <c r="AC311" s="28"/>
      <c r="AD311" s="706"/>
      <c r="AE311" s="422"/>
      <c r="AF311" s="422"/>
      <c r="AG311" s="422"/>
      <c r="AH311" s="422"/>
      <c r="AI311" s="422"/>
      <c r="AJ311" s="422"/>
      <c r="AK311" s="422"/>
      <c r="AL311" s="422"/>
      <c r="AM311" s="423"/>
      <c r="AN311" s="23"/>
      <c r="AO311" s="23"/>
      <c r="AP311" s="28"/>
      <c r="AQ311" s="22"/>
      <c r="AR311" s="422"/>
      <c r="AS311" s="22"/>
      <c r="AT311" s="24"/>
      <c r="AU311" s="24"/>
      <c r="AV311" s="28"/>
      <c r="AW311" t="str">
        <f t="shared" si="205"/>
        <v/>
      </c>
      <c r="CA311" s="18" t="str">
        <f t="shared" si="212"/>
        <v/>
      </c>
      <c r="CB311" s="263" t="str">
        <f t="shared" si="213"/>
        <v/>
      </c>
      <c r="CC311" s="504"/>
      <c r="CD311" s="263" t="str">
        <f t="shared" si="214"/>
        <v/>
      </c>
      <c r="CE311" s="263" t="str">
        <f t="shared" si="215"/>
        <v/>
      </c>
      <c r="CF311" s="263" t="str">
        <f t="shared" si="216"/>
        <v/>
      </c>
      <c r="CG311" s="263" t="str">
        <f t="shared" si="217"/>
        <v/>
      </c>
      <c r="CO311" s="69">
        <f t="shared" si="206"/>
        <v>0</v>
      </c>
      <c r="CP311" s="69">
        <f t="shared" si="207"/>
        <v>0</v>
      </c>
      <c r="CQ311" s="505"/>
      <c r="CR311" s="69">
        <f t="shared" si="208"/>
        <v>0</v>
      </c>
      <c r="CS311" s="69">
        <f t="shared" si="209"/>
        <v>0</v>
      </c>
      <c r="CT311" s="69">
        <f t="shared" si="210"/>
        <v>0</v>
      </c>
      <c r="CU311" s="69">
        <f t="shared" si="211"/>
        <v>0</v>
      </c>
    </row>
    <row r="312" spans="1:99" x14ac:dyDescent="0.25">
      <c r="A312" s="3205"/>
      <c r="B312" s="507" t="s">
        <v>298</v>
      </c>
      <c r="C312" s="210">
        <f t="shared" si="219"/>
        <v>0</v>
      </c>
      <c r="D312" s="502"/>
      <c r="E312" s="396">
        <f t="shared" si="204"/>
        <v>0</v>
      </c>
      <c r="F312" s="706"/>
      <c r="G312" s="422"/>
      <c r="H312" s="422"/>
      <c r="I312" s="422"/>
      <c r="J312" s="475"/>
      <c r="K312" s="28"/>
      <c r="L312" s="1621"/>
      <c r="M312" s="28"/>
      <c r="N312" s="1621"/>
      <c r="O312" s="28"/>
      <c r="P312" s="1621"/>
      <c r="Q312" s="28"/>
      <c r="R312" s="1621"/>
      <c r="S312" s="28"/>
      <c r="T312" s="1621"/>
      <c r="U312" s="28"/>
      <c r="V312" s="1621"/>
      <c r="W312" s="28"/>
      <c r="X312" s="1621"/>
      <c r="Y312" s="28"/>
      <c r="Z312" s="1621"/>
      <c r="AA312" s="28"/>
      <c r="AB312" s="1621"/>
      <c r="AC312" s="28"/>
      <c r="AD312" s="706"/>
      <c r="AE312" s="422"/>
      <c r="AF312" s="422"/>
      <c r="AG312" s="422"/>
      <c r="AH312" s="422"/>
      <c r="AI312" s="422"/>
      <c r="AJ312" s="422"/>
      <c r="AK312" s="422"/>
      <c r="AL312" s="422"/>
      <c r="AM312" s="423"/>
      <c r="AN312" s="23"/>
      <c r="AO312" s="23"/>
      <c r="AP312" s="28"/>
      <c r="AQ312" s="22"/>
      <c r="AR312" s="422"/>
      <c r="AS312" s="22"/>
      <c r="AT312" s="24"/>
      <c r="AU312" s="24"/>
      <c r="AV312" s="28"/>
      <c r="AW312" t="str">
        <f t="shared" si="205"/>
        <v/>
      </c>
      <c r="CA312" s="18" t="str">
        <f t="shared" si="212"/>
        <v/>
      </c>
      <c r="CB312" s="263" t="str">
        <f t="shared" si="213"/>
        <v/>
      </c>
      <c r="CC312" s="504"/>
      <c r="CD312" s="263" t="str">
        <f t="shared" si="214"/>
        <v/>
      </c>
      <c r="CE312" s="263" t="str">
        <f t="shared" si="215"/>
        <v/>
      </c>
      <c r="CF312" s="263" t="str">
        <f t="shared" si="216"/>
        <v/>
      </c>
      <c r="CG312" s="263" t="str">
        <f t="shared" si="217"/>
        <v/>
      </c>
      <c r="CO312" s="69">
        <f t="shared" si="206"/>
        <v>0</v>
      </c>
      <c r="CP312" s="69">
        <f t="shared" si="207"/>
        <v>0</v>
      </c>
      <c r="CQ312" s="505"/>
      <c r="CR312" s="69">
        <f t="shared" si="208"/>
        <v>0</v>
      </c>
      <c r="CS312" s="69">
        <f t="shared" si="209"/>
        <v>0</v>
      </c>
      <c r="CT312" s="69">
        <f t="shared" si="210"/>
        <v>0</v>
      </c>
      <c r="CU312" s="69">
        <f t="shared" si="211"/>
        <v>0</v>
      </c>
    </row>
    <row r="313" spans="1:99" x14ac:dyDescent="0.25">
      <c r="A313" s="3205"/>
      <c r="B313" s="507" t="s">
        <v>299</v>
      </c>
      <c r="C313" s="210">
        <f t="shared" si="219"/>
        <v>0</v>
      </c>
      <c r="D313" s="502"/>
      <c r="E313" s="396">
        <f t="shared" si="204"/>
        <v>0</v>
      </c>
      <c r="F313" s="706"/>
      <c r="G313" s="422"/>
      <c r="H313" s="422"/>
      <c r="I313" s="422"/>
      <c r="J313" s="475"/>
      <c r="K313" s="28"/>
      <c r="L313" s="1621"/>
      <c r="M313" s="28"/>
      <c r="N313" s="1621"/>
      <c r="O313" s="28"/>
      <c r="P313" s="1621"/>
      <c r="Q313" s="28"/>
      <c r="R313" s="1621"/>
      <c r="S313" s="28"/>
      <c r="T313" s="1621"/>
      <c r="U313" s="28"/>
      <c r="V313" s="1621"/>
      <c r="W313" s="28"/>
      <c r="X313" s="1621"/>
      <c r="Y313" s="28"/>
      <c r="Z313" s="1621"/>
      <c r="AA313" s="28"/>
      <c r="AB313" s="1621"/>
      <c r="AC313" s="28"/>
      <c r="AD313" s="706"/>
      <c r="AE313" s="422"/>
      <c r="AF313" s="422"/>
      <c r="AG313" s="422"/>
      <c r="AH313" s="422"/>
      <c r="AI313" s="422"/>
      <c r="AJ313" s="422"/>
      <c r="AK313" s="422"/>
      <c r="AL313" s="422"/>
      <c r="AM313" s="423"/>
      <c r="AN313" s="23"/>
      <c r="AO313" s="23"/>
      <c r="AP313" s="28"/>
      <c r="AQ313" s="22"/>
      <c r="AR313" s="422"/>
      <c r="AS313" s="22"/>
      <c r="AT313" s="24"/>
      <c r="AU313" s="24"/>
      <c r="AV313" s="28"/>
      <c r="AW313" t="str">
        <f t="shared" si="205"/>
        <v/>
      </c>
      <c r="CA313" s="18" t="str">
        <f t="shared" si="212"/>
        <v/>
      </c>
      <c r="CB313" s="263" t="str">
        <f t="shared" si="213"/>
        <v/>
      </c>
      <c r="CC313" s="504"/>
      <c r="CD313" s="263" t="str">
        <f t="shared" si="214"/>
        <v/>
      </c>
      <c r="CE313" s="263" t="str">
        <f t="shared" si="215"/>
        <v/>
      </c>
      <c r="CF313" s="263" t="str">
        <f t="shared" si="216"/>
        <v/>
      </c>
      <c r="CG313" s="263" t="str">
        <f t="shared" si="217"/>
        <v/>
      </c>
      <c r="CO313" s="69">
        <f t="shared" si="206"/>
        <v>0</v>
      </c>
      <c r="CP313" s="69">
        <f t="shared" si="207"/>
        <v>0</v>
      </c>
      <c r="CQ313" s="505"/>
      <c r="CR313" s="69">
        <f t="shared" si="208"/>
        <v>0</v>
      </c>
      <c r="CS313" s="69">
        <f t="shared" si="209"/>
        <v>0</v>
      </c>
      <c r="CT313" s="69">
        <f t="shared" si="210"/>
        <v>0</v>
      </c>
      <c r="CU313" s="69">
        <f t="shared" si="211"/>
        <v>0</v>
      </c>
    </row>
    <row r="314" spans="1:99" x14ac:dyDescent="0.25">
      <c r="A314" s="3205"/>
      <c r="B314" s="507" t="s">
        <v>300</v>
      </c>
      <c r="C314" s="210">
        <f t="shared" si="219"/>
        <v>0</v>
      </c>
      <c r="D314" s="502"/>
      <c r="E314" s="396">
        <f t="shared" si="204"/>
        <v>0</v>
      </c>
      <c r="F314" s="706"/>
      <c r="G314" s="422"/>
      <c r="H314" s="422"/>
      <c r="I314" s="422"/>
      <c r="J314" s="475"/>
      <c r="K314" s="28"/>
      <c r="L314" s="1621"/>
      <c r="M314" s="28"/>
      <c r="N314" s="1621"/>
      <c r="O314" s="28"/>
      <c r="P314" s="1621"/>
      <c r="Q314" s="28"/>
      <c r="R314" s="1621"/>
      <c r="S314" s="28"/>
      <c r="T314" s="1621"/>
      <c r="U314" s="28"/>
      <c r="V314" s="1621"/>
      <c r="W314" s="28"/>
      <c r="X314" s="1621"/>
      <c r="Y314" s="28"/>
      <c r="Z314" s="1621"/>
      <c r="AA314" s="28"/>
      <c r="AB314" s="1621"/>
      <c r="AC314" s="28"/>
      <c r="AD314" s="706"/>
      <c r="AE314" s="422"/>
      <c r="AF314" s="422"/>
      <c r="AG314" s="422"/>
      <c r="AH314" s="422"/>
      <c r="AI314" s="422"/>
      <c r="AJ314" s="422"/>
      <c r="AK314" s="422"/>
      <c r="AL314" s="422"/>
      <c r="AM314" s="423"/>
      <c r="AN314" s="23"/>
      <c r="AO314" s="23"/>
      <c r="AP314" s="28"/>
      <c r="AQ314" s="22"/>
      <c r="AR314" s="422"/>
      <c r="AS314" s="22"/>
      <c r="AT314" s="24"/>
      <c r="AU314" s="24"/>
      <c r="AV314" s="28"/>
      <c r="AW314" t="str">
        <f t="shared" si="205"/>
        <v/>
      </c>
      <c r="CA314" s="18" t="str">
        <f t="shared" si="212"/>
        <v/>
      </c>
      <c r="CB314" s="263" t="str">
        <f t="shared" si="213"/>
        <v/>
      </c>
      <c r="CC314" s="504"/>
      <c r="CD314" s="263" t="str">
        <f t="shared" si="214"/>
        <v/>
      </c>
      <c r="CE314" s="263" t="str">
        <f t="shared" si="215"/>
        <v/>
      </c>
      <c r="CF314" s="263" t="str">
        <f t="shared" si="216"/>
        <v/>
      </c>
      <c r="CG314" s="263" t="str">
        <f t="shared" si="217"/>
        <v/>
      </c>
      <c r="CO314" s="69">
        <f t="shared" si="206"/>
        <v>0</v>
      </c>
      <c r="CP314" s="69">
        <f t="shared" si="207"/>
        <v>0</v>
      </c>
      <c r="CQ314" s="505"/>
      <c r="CR314" s="69">
        <f t="shared" si="208"/>
        <v>0</v>
      </c>
      <c r="CS314" s="69">
        <f t="shared" si="209"/>
        <v>0</v>
      </c>
      <c r="CT314" s="69">
        <f t="shared" si="210"/>
        <v>0</v>
      </c>
      <c r="CU314" s="69">
        <f t="shared" si="211"/>
        <v>0</v>
      </c>
    </row>
    <row r="315" spans="1:99" x14ac:dyDescent="0.25">
      <c r="A315" s="3572"/>
      <c r="B315" s="508" t="s">
        <v>301</v>
      </c>
      <c r="C315" s="266">
        <f t="shared" si="219"/>
        <v>0</v>
      </c>
      <c r="D315" s="509"/>
      <c r="E315" s="377">
        <f t="shared" si="204"/>
        <v>0</v>
      </c>
      <c r="F315" s="1565"/>
      <c r="G315" s="1566"/>
      <c r="H315" s="1566"/>
      <c r="I315" s="1566"/>
      <c r="J315" s="1603"/>
      <c r="K315" s="37"/>
      <c r="L315" s="224"/>
      <c r="M315" s="37"/>
      <c r="N315" s="224"/>
      <c r="O315" s="37"/>
      <c r="P315" s="224"/>
      <c r="Q315" s="37"/>
      <c r="R315" s="224"/>
      <c r="S315" s="37"/>
      <c r="T315" s="224"/>
      <c r="U315" s="37"/>
      <c r="V315" s="224"/>
      <c r="W315" s="37"/>
      <c r="X315" s="224"/>
      <c r="Y315" s="37"/>
      <c r="Z315" s="224"/>
      <c r="AA315" s="37"/>
      <c r="AB315" s="224"/>
      <c r="AC315" s="37"/>
      <c r="AD315" s="1565"/>
      <c r="AE315" s="1566"/>
      <c r="AF315" s="1566"/>
      <c r="AG315" s="1566"/>
      <c r="AH315" s="1566"/>
      <c r="AI315" s="1566"/>
      <c r="AJ315" s="1566"/>
      <c r="AK315" s="1566"/>
      <c r="AL315" s="1566"/>
      <c r="AM315" s="1567"/>
      <c r="AN315" s="31"/>
      <c r="AO315" s="31"/>
      <c r="AP315" s="37"/>
      <c r="AQ315" s="30"/>
      <c r="AR315" s="1566"/>
      <c r="AS315" s="30"/>
      <c r="AT315" s="32"/>
      <c r="AU315" s="32"/>
      <c r="AV315" s="37"/>
      <c r="AW315" t="str">
        <f t="shared" si="205"/>
        <v/>
      </c>
      <c r="CA315" s="18" t="str">
        <f t="shared" si="212"/>
        <v/>
      </c>
      <c r="CB315" s="263" t="str">
        <f t="shared" si="213"/>
        <v/>
      </c>
      <c r="CC315" s="504"/>
      <c r="CD315" s="263" t="str">
        <f t="shared" si="214"/>
        <v/>
      </c>
      <c r="CE315" s="263" t="str">
        <f t="shared" si="215"/>
        <v/>
      </c>
      <c r="CF315" s="263" t="str">
        <f t="shared" si="216"/>
        <v/>
      </c>
      <c r="CG315" s="263" t="str">
        <f t="shared" si="217"/>
        <v/>
      </c>
      <c r="CO315" s="69">
        <f t="shared" si="206"/>
        <v>0</v>
      </c>
      <c r="CP315" s="69">
        <f t="shared" si="207"/>
        <v>0</v>
      </c>
      <c r="CQ315" s="505"/>
      <c r="CR315" s="69">
        <f t="shared" si="208"/>
        <v>0</v>
      </c>
      <c r="CS315" s="69">
        <f t="shared" si="209"/>
        <v>0</v>
      </c>
      <c r="CT315" s="69">
        <f t="shared" si="210"/>
        <v>0</v>
      </c>
      <c r="CU315" s="69">
        <f t="shared" si="211"/>
        <v>0</v>
      </c>
    </row>
    <row r="316" spans="1:99" x14ac:dyDescent="0.25">
      <c r="A316" s="3207" t="s">
        <v>302</v>
      </c>
      <c r="B316" s="1356" t="s">
        <v>293</v>
      </c>
      <c r="C316" s="378">
        <f t="shared" si="218"/>
        <v>0</v>
      </c>
      <c r="D316" s="379">
        <f>SUM(F316+H316+J316+L316+N316+P316+R316+T316+V316+X316+Z316+AB316+AD316+AF316+AH316+AJ316+AL316)</f>
        <v>0</v>
      </c>
      <c r="E316" s="380">
        <f>SUM(G316+I316+K316+M316+O316+Q316+S316+U316+W316+Y316+AA316+AC316+AE316+AG316+AI316+AK316+AM316)</f>
        <v>0</v>
      </c>
      <c r="F316" s="944"/>
      <c r="G316" s="945"/>
      <c r="H316" s="946"/>
      <c r="I316" s="945"/>
      <c r="J316" s="946"/>
      <c r="K316" s="352"/>
      <c r="L316" s="947"/>
      <c r="M316" s="945"/>
      <c r="N316" s="946"/>
      <c r="O316" s="948"/>
      <c r="P316" s="944"/>
      <c r="Q316" s="945"/>
      <c r="R316" s="946"/>
      <c r="S316" s="948"/>
      <c r="T316" s="944"/>
      <c r="U316" s="945"/>
      <c r="V316" s="946"/>
      <c r="W316" s="948"/>
      <c r="X316" s="944"/>
      <c r="Y316" s="945"/>
      <c r="Z316" s="946"/>
      <c r="AA316" s="948"/>
      <c r="AB316" s="944"/>
      <c r="AC316" s="945"/>
      <c r="AD316" s="946"/>
      <c r="AE316" s="948"/>
      <c r="AF316" s="944"/>
      <c r="AG316" s="945"/>
      <c r="AH316" s="946"/>
      <c r="AI316" s="948"/>
      <c r="AJ316" s="944"/>
      <c r="AK316" s="945"/>
      <c r="AL316" s="946"/>
      <c r="AM316" s="949"/>
      <c r="AN316" s="1409"/>
      <c r="AO316" s="47"/>
      <c r="AP316" s="48"/>
      <c r="AQ316" s="45"/>
      <c r="AR316" s="48"/>
      <c r="AS316" s="45"/>
      <c r="AT316" s="102"/>
      <c r="AU316" s="102"/>
      <c r="AV316" s="48"/>
      <c r="AW316" t="str">
        <f t="shared" si="205"/>
        <v/>
      </c>
      <c r="CA316" s="18" t="str">
        <f>IF((AO316+AP316)&gt;AN316," * Los Egresos Por Alta + Egresos Por Abandono no pueden ser mayor que el Total de Egresos.","")</f>
        <v/>
      </c>
      <c r="CB316" s="263" t="str">
        <f t="shared" si="213"/>
        <v/>
      </c>
      <c r="CC316" s="263" t="str">
        <f t="shared" ref="CC316:CC324" si="220">IF(AND(D316&gt;0,OR(AR316=""))," * No olvide digitar la variable Trans (Femenino). Digite Cero si no tiene.",IF(AR316&gt;D316,"  * La variable Trans (Femenino) No puede ser mayor al Total Hombres.",""))</f>
        <v/>
      </c>
      <c r="CD316" s="263" t="str">
        <f t="shared" si="214"/>
        <v/>
      </c>
      <c r="CE316" s="263" t="str">
        <f t="shared" si="215"/>
        <v/>
      </c>
      <c r="CF316" s="263" t="str">
        <f t="shared" si="216"/>
        <v/>
      </c>
      <c r="CG316" s="263" t="str">
        <f t="shared" si="217"/>
        <v/>
      </c>
      <c r="CO316" s="69">
        <f t="shared" si="206"/>
        <v>0</v>
      </c>
      <c r="CP316" s="69">
        <f t="shared" si="207"/>
        <v>0</v>
      </c>
      <c r="CQ316" s="69">
        <f t="shared" ref="CQ316:CQ324" si="221">IF(AND(D316&gt;0,OR(AR316="")),1,IF(AR316&gt;D316,1,0))</f>
        <v>0</v>
      </c>
      <c r="CR316" s="69">
        <f t="shared" si="208"/>
        <v>0</v>
      </c>
      <c r="CS316" s="69">
        <f t="shared" si="209"/>
        <v>0</v>
      </c>
      <c r="CT316" s="69">
        <f t="shared" si="210"/>
        <v>0</v>
      </c>
      <c r="CU316" s="69">
        <f t="shared" si="211"/>
        <v>0</v>
      </c>
    </row>
    <row r="317" spans="1:99" x14ac:dyDescent="0.25">
      <c r="A317" s="3205"/>
      <c r="B317" s="506" t="s">
        <v>294</v>
      </c>
      <c r="C317" s="249">
        <f t="shared" si="218"/>
        <v>2</v>
      </c>
      <c r="D317" s="250">
        <f t="shared" ref="D317:E324" si="222">SUM(F317+H317+J317+L317+N317+P317+R317+T317+V317+X317+Z317+AB317+AD317+AF317+AH317+AJ317+AL317)</f>
        <v>2</v>
      </c>
      <c r="E317" s="380">
        <f t="shared" si="222"/>
        <v>0</v>
      </c>
      <c r="F317" s="45"/>
      <c r="G317" s="352"/>
      <c r="H317" s="45"/>
      <c r="I317" s="352"/>
      <c r="J317" s="45"/>
      <c r="K317" s="352"/>
      <c r="L317" s="45"/>
      <c r="M317" s="352"/>
      <c r="N317" s="47">
        <v>1</v>
      </c>
      <c r="O317" s="510"/>
      <c r="P317" s="45">
        <v>1</v>
      </c>
      <c r="Q317" s="352"/>
      <c r="R317" s="47"/>
      <c r="S317" s="510"/>
      <c r="T317" s="45"/>
      <c r="U317" s="352"/>
      <c r="V317" s="47"/>
      <c r="W317" s="510"/>
      <c r="X317" s="45"/>
      <c r="Y317" s="352"/>
      <c r="Z317" s="47"/>
      <c r="AA317" s="510"/>
      <c r="AB317" s="45"/>
      <c r="AC317" s="352"/>
      <c r="AD317" s="47"/>
      <c r="AE317" s="510"/>
      <c r="AF317" s="45"/>
      <c r="AG317" s="352"/>
      <c r="AH317" s="47"/>
      <c r="AI317" s="510"/>
      <c r="AJ317" s="45"/>
      <c r="AK317" s="352"/>
      <c r="AL317" s="47"/>
      <c r="AM317" s="46"/>
      <c r="AN317" s="47">
        <v>0</v>
      </c>
      <c r="AO317" s="47">
        <v>0</v>
      </c>
      <c r="AP317" s="48">
        <v>0</v>
      </c>
      <c r="AQ317" s="45">
        <v>0</v>
      </c>
      <c r="AR317" s="48">
        <v>0</v>
      </c>
      <c r="AS317" s="45">
        <v>0</v>
      </c>
      <c r="AT317" s="102">
        <v>1</v>
      </c>
      <c r="AU317" s="102">
        <v>0</v>
      </c>
      <c r="AV317" s="48">
        <v>0</v>
      </c>
      <c r="AW317" t="str">
        <f t="shared" si="205"/>
        <v/>
      </c>
      <c r="CA317" s="18" t="str">
        <f t="shared" si="212"/>
        <v/>
      </c>
      <c r="CB317" s="263" t="str">
        <f t="shared" si="213"/>
        <v/>
      </c>
      <c r="CC317" s="263" t="str">
        <f t="shared" si="220"/>
        <v/>
      </c>
      <c r="CD317" s="263" t="str">
        <f t="shared" si="214"/>
        <v/>
      </c>
      <c r="CE317" s="263" t="str">
        <f t="shared" si="215"/>
        <v/>
      </c>
      <c r="CF317" s="263" t="str">
        <f t="shared" si="216"/>
        <v/>
      </c>
      <c r="CG317" s="263" t="str">
        <f t="shared" si="217"/>
        <v/>
      </c>
      <c r="CO317" s="69">
        <f t="shared" si="206"/>
        <v>0</v>
      </c>
      <c r="CP317" s="69">
        <f t="shared" si="207"/>
        <v>0</v>
      </c>
      <c r="CQ317" s="69">
        <f t="shared" si="221"/>
        <v>0</v>
      </c>
      <c r="CR317" s="69">
        <f t="shared" si="208"/>
        <v>0</v>
      </c>
      <c r="CS317" s="69">
        <f t="shared" si="209"/>
        <v>0</v>
      </c>
      <c r="CT317" s="69">
        <f t="shared" si="210"/>
        <v>0</v>
      </c>
      <c r="CU317" s="69">
        <f t="shared" si="211"/>
        <v>0</v>
      </c>
    </row>
    <row r="318" spans="1:99" x14ac:dyDescent="0.25">
      <c r="A318" s="3205"/>
      <c r="B318" s="507" t="s">
        <v>295</v>
      </c>
      <c r="C318" s="210">
        <f t="shared" si="218"/>
        <v>20</v>
      </c>
      <c r="D318" s="252">
        <f t="shared" si="222"/>
        <v>2</v>
      </c>
      <c r="E318" s="396">
        <f t="shared" si="222"/>
        <v>18</v>
      </c>
      <c r="F318" s="22"/>
      <c r="G318" s="239"/>
      <c r="H318" s="22"/>
      <c r="I318" s="239"/>
      <c r="J318" s="22"/>
      <c r="K318" s="239"/>
      <c r="L318" s="22"/>
      <c r="M318" s="239">
        <v>2</v>
      </c>
      <c r="N318" s="22">
        <v>2</v>
      </c>
      <c r="O318" s="25">
        <v>4</v>
      </c>
      <c r="P318" s="22"/>
      <c r="Q318" s="239">
        <v>4</v>
      </c>
      <c r="R318" s="23"/>
      <c r="S318" s="25">
        <v>4</v>
      </c>
      <c r="T318" s="22"/>
      <c r="U318" s="239"/>
      <c r="V318" s="23"/>
      <c r="W318" s="25">
        <v>1</v>
      </c>
      <c r="X318" s="22"/>
      <c r="Y318" s="239"/>
      <c r="Z318" s="23"/>
      <c r="AA318" s="25">
        <v>1</v>
      </c>
      <c r="AB318" s="22"/>
      <c r="AC318" s="239">
        <v>2</v>
      </c>
      <c r="AD318" s="23"/>
      <c r="AE318" s="25"/>
      <c r="AF318" s="22"/>
      <c r="AG318" s="239"/>
      <c r="AH318" s="23"/>
      <c r="AI318" s="25"/>
      <c r="AJ318" s="22"/>
      <c r="AK318" s="239"/>
      <c r="AL318" s="23"/>
      <c r="AM318" s="26"/>
      <c r="AN318" s="23">
        <v>2</v>
      </c>
      <c r="AO318" s="23">
        <v>1</v>
      </c>
      <c r="AP318" s="28">
        <v>1</v>
      </c>
      <c r="AQ318" s="22">
        <v>0</v>
      </c>
      <c r="AR318" s="28">
        <v>0</v>
      </c>
      <c r="AS318" s="22">
        <v>0</v>
      </c>
      <c r="AT318" s="24">
        <v>1</v>
      </c>
      <c r="AU318" s="24">
        <v>0</v>
      </c>
      <c r="AV318" s="28">
        <v>0</v>
      </c>
      <c r="AW318" t="str">
        <f t="shared" si="205"/>
        <v/>
      </c>
      <c r="CA318" s="18" t="str">
        <f t="shared" si="212"/>
        <v/>
      </c>
      <c r="CB318" s="263" t="str">
        <f t="shared" si="213"/>
        <v/>
      </c>
      <c r="CC318" s="263" t="str">
        <f t="shared" si="220"/>
        <v/>
      </c>
      <c r="CD318" s="263" t="str">
        <f t="shared" si="214"/>
        <v/>
      </c>
      <c r="CE318" s="263" t="str">
        <f t="shared" si="215"/>
        <v/>
      </c>
      <c r="CF318" s="263" t="str">
        <f t="shared" si="216"/>
        <v/>
      </c>
      <c r="CG318" s="263" t="str">
        <f t="shared" si="217"/>
        <v/>
      </c>
      <c r="CO318" s="69">
        <f t="shared" si="206"/>
        <v>0</v>
      </c>
      <c r="CP318" s="69">
        <f t="shared" si="207"/>
        <v>0</v>
      </c>
      <c r="CQ318" s="69">
        <f t="shared" si="221"/>
        <v>0</v>
      </c>
      <c r="CR318" s="69">
        <f t="shared" si="208"/>
        <v>0</v>
      </c>
      <c r="CS318" s="69">
        <f t="shared" si="209"/>
        <v>0</v>
      </c>
      <c r="CT318" s="69">
        <f t="shared" si="210"/>
        <v>0</v>
      </c>
      <c r="CU318" s="69">
        <f t="shared" si="211"/>
        <v>0</v>
      </c>
    </row>
    <row r="319" spans="1:99" x14ac:dyDescent="0.25">
      <c r="A319" s="3205"/>
      <c r="B319" s="507" t="s">
        <v>296</v>
      </c>
      <c r="C319" s="210">
        <f t="shared" si="218"/>
        <v>1</v>
      </c>
      <c r="D319" s="252">
        <f t="shared" si="222"/>
        <v>0</v>
      </c>
      <c r="E319" s="396">
        <f t="shared" si="222"/>
        <v>1</v>
      </c>
      <c r="F319" s="22"/>
      <c r="G319" s="239"/>
      <c r="H319" s="22"/>
      <c r="I319" s="239"/>
      <c r="J319" s="22"/>
      <c r="K319" s="239"/>
      <c r="L319" s="22"/>
      <c r="M319" s="239"/>
      <c r="N319" s="22"/>
      <c r="O319" s="25"/>
      <c r="P319" s="22"/>
      <c r="Q319" s="239"/>
      <c r="R319" s="23"/>
      <c r="S319" s="25"/>
      <c r="T319" s="22"/>
      <c r="U319" s="239"/>
      <c r="V319" s="23"/>
      <c r="W319" s="25"/>
      <c r="X319" s="22"/>
      <c r="Y319" s="239"/>
      <c r="Z319" s="23"/>
      <c r="AA319" s="25">
        <v>1</v>
      </c>
      <c r="AB319" s="22"/>
      <c r="AC319" s="239"/>
      <c r="AD319" s="23"/>
      <c r="AE319" s="25"/>
      <c r="AF319" s="22"/>
      <c r="AG319" s="239"/>
      <c r="AH319" s="23"/>
      <c r="AI319" s="25"/>
      <c r="AJ319" s="22"/>
      <c r="AK319" s="239"/>
      <c r="AL319" s="23"/>
      <c r="AM319" s="26"/>
      <c r="AN319" s="23">
        <v>1</v>
      </c>
      <c r="AO319" s="23">
        <v>1</v>
      </c>
      <c r="AP319" s="28">
        <v>0</v>
      </c>
      <c r="AQ319" s="22">
        <v>0</v>
      </c>
      <c r="AR319" s="28">
        <v>0</v>
      </c>
      <c r="AS319" s="22">
        <v>0</v>
      </c>
      <c r="AT319" s="24">
        <v>0</v>
      </c>
      <c r="AU319" s="24">
        <v>0</v>
      </c>
      <c r="AV319" s="28">
        <v>0</v>
      </c>
      <c r="AW319" t="str">
        <f t="shared" si="205"/>
        <v/>
      </c>
      <c r="CA319" s="18" t="str">
        <f t="shared" si="212"/>
        <v/>
      </c>
      <c r="CB319" s="263" t="str">
        <f t="shared" si="213"/>
        <v/>
      </c>
      <c r="CC319" s="263" t="str">
        <f t="shared" si="220"/>
        <v/>
      </c>
      <c r="CD319" s="263" t="str">
        <f t="shared" si="214"/>
        <v/>
      </c>
      <c r="CE319" s="263" t="str">
        <f t="shared" si="215"/>
        <v/>
      </c>
      <c r="CF319" s="263" t="str">
        <f t="shared" si="216"/>
        <v/>
      </c>
      <c r="CG319" s="263" t="str">
        <f t="shared" si="217"/>
        <v/>
      </c>
      <c r="CO319" s="69">
        <f t="shared" si="206"/>
        <v>0</v>
      </c>
      <c r="CP319" s="69">
        <f t="shared" si="207"/>
        <v>0</v>
      </c>
      <c r="CQ319" s="69">
        <f t="shared" si="221"/>
        <v>0</v>
      </c>
      <c r="CR319" s="69">
        <f t="shared" si="208"/>
        <v>0</v>
      </c>
      <c r="CS319" s="69">
        <f t="shared" si="209"/>
        <v>0</v>
      </c>
      <c r="CT319" s="69">
        <f t="shared" si="210"/>
        <v>0</v>
      </c>
      <c r="CU319" s="69">
        <f t="shared" si="211"/>
        <v>0</v>
      </c>
    </row>
    <row r="320" spans="1:99" x14ac:dyDescent="0.25">
      <c r="A320" s="3205"/>
      <c r="B320" s="507" t="s">
        <v>297</v>
      </c>
      <c r="C320" s="210">
        <f t="shared" si="218"/>
        <v>0</v>
      </c>
      <c r="D320" s="252">
        <f t="shared" si="222"/>
        <v>0</v>
      </c>
      <c r="E320" s="396">
        <f t="shared" si="222"/>
        <v>0</v>
      </c>
      <c r="F320" s="22"/>
      <c r="G320" s="239"/>
      <c r="H320" s="22"/>
      <c r="I320" s="239"/>
      <c r="J320" s="22"/>
      <c r="K320" s="239"/>
      <c r="L320" s="22"/>
      <c r="M320" s="239"/>
      <c r="N320" s="22"/>
      <c r="O320" s="25"/>
      <c r="P320" s="22"/>
      <c r="Q320" s="239"/>
      <c r="R320" s="23"/>
      <c r="S320" s="25"/>
      <c r="T320" s="22"/>
      <c r="U320" s="239"/>
      <c r="V320" s="23"/>
      <c r="W320" s="25"/>
      <c r="X320" s="22"/>
      <c r="Y320" s="239"/>
      <c r="Z320" s="23"/>
      <c r="AA320" s="25"/>
      <c r="AB320" s="22"/>
      <c r="AC320" s="239"/>
      <c r="AD320" s="23"/>
      <c r="AE320" s="25"/>
      <c r="AF320" s="22"/>
      <c r="AG320" s="239"/>
      <c r="AH320" s="23"/>
      <c r="AI320" s="25"/>
      <c r="AJ320" s="22"/>
      <c r="AK320" s="239"/>
      <c r="AL320" s="23"/>
      <c r="AM320" s="26"/>
      <c r="AN320" s="23"/>
      <c r="AO320" s="23"/>
      <c r="AP320" s="28"/>
      <c r="AQ320" s="22"/>
      <c r="AR320" s="28"/>
      <c r="AS320" s="22"/>
      <c r="AT320" s="24"/>
      <c r="AU320" s="24"/>
      <c r="AV320" s="28"/>
      <c r="AW320" t="str">
        <f t="shared" si="205"/>
        <v/>
      </c>
      <c r="CA320" s="18" t="str">
        <f t="shared" si="212"/>
        <v/>
      </c>
      <c r="CB320" s="263" t="str">
        <f t="shared" si="213"/>
        <v/>
      </c>
      <c r="CC320" s="263" t="str">
        <f t="shared" si="220"/>
        <v/>
      </c>
      <c r="CD320" s="263" t="str">
        <f t="shared" si="214"/>
        <v/>
      </c>
      <c r="CE320" s="263" t="str">
        <f t="shared" si="215"/>
        <v/>
      </c>
      <c r="CF320" s="263" t="str">
        <f t="shared" si="216"/>
        <v/>
      </c>
      <c r="CG320" s="263" t="str">
        <f t="shared" si="217"/>
        <v/>
      </c>
      <c r="CO320" s="69">
        <f t="shared" si="206"/>
        <v>0</v>
      </c>
      <c r="CP320" s="69">
        <f t="shared" si="207"/>
        <v>0</v>
      </c>
      <c r="CQ320" s="69">
        <f t="shared" si="221"/>
        <v>0</v>
      </c>
      <c r="CR320" s="69">
        <f t="shared" si="208"/>
        <v>0</v>
      </c>
      <c r="CS320" s="69">
        <f t="shared" si="209"/>
        <v>0</v>
      </c>
      <c r="CT320" s="69">
        <f t="shared" si="210"/>
        <v>0</v>
      </c>
      <c r="CU320" s="69">
        <f t="shared" si="211"/>
        <v>0</v>
      </c>
    </row>
    <row r="321" spans="1:99" x14ac:dyDescent="0.25">
      <c r="A321" s="3205"/>
      <c r="B321" s="507" t="s">
        <v>298</v>
      </c>
      <c r="C321" s="210">
        <f t="shared" si="218"/>
        <v>0</v>
      </c>
      <c r="D321" s="252">
        <f t="shared" si="222"/>
        <v>0</v>
      </c>
      <c r="E321" s="396">
        <f t="shared" si="222"/>
        <v>0</v>
      </c>
      <c r="F321" s="22"/>
      <c r="G321" s="239"/>
      <c r="H321" s="22"/>
      <c r="I321" s="239"/>
      <c r="J321" s="22"/>
      <c r="K321" s="239"/>
      <c r="L321" s="22"/>
      <c r="M321" s="239"/>
      <c r="N321" s="22"/>
      <c r="O321" s="25"/>
      <c r="P321" s="22"/>
      <c r="Q321" s="239"/>
      <c r="R321" s="23"/>
      <c r="S321" s="25"/>
      <c r="T321" s="22"/>
      <c r="U321" s="239"/>
      <c r="V321" s="23"/>
      <c r="W321" s="25"/>
      <c r="X321" s="22"/>
      <c r="Y321" s="239"/>
      <c r="Z321" s="23"/>
      <c r="AA321" s="25"/>
      <c r="AB321" s="22"/>
      <c r="AC321" s="239"/>
      <c r="AD321" s="23"/>
      <c r="AE321" s="25"/>
      <c r="AF321" s="22"/>
      <c r="AG321" s="239"/>
      <c r="AH321" s="23"/>
      <c r="AI321" s="25"/>
      <c r="AJ321" s="22"/>
      <c r="AK321" s="239"/>
      <c r="AL321" s="23"/>
      <c r="AM321" s="26"/>
      <c r="AN321" s="23"/>
      <c r="AO321" s="23"/>
      <c r="AP321" s="28"/>
      <c r="AQ321" s="22"/>
      <c r="AR321" s="28"/>
      <c r="AS321" s="22"/>
      <c r="AT321" s="24"/>
      <c r="AU321" s="24"/>
      <c r="AV321" s="28"/>
      <c r="AW321" t="str">
        <f t="shared" si="205"/>
        <v/>
      </c>
      <c r="CA321" s="18" t="str">
        <f t="shared" si="212"/>
        <v/>
      </c>
      <c r="CB321" s="263" t="str">
        <f t="shared" si="213"/>
        <v/>
      </c>
      <c r="CC321" s="263" t="str">
        <f t="shared" si="220"/>
        <v/>
      </c>
      <c r="CD321" s="263" t="str">
        <f t="shared" si="214"/>
        <v/>
      </c>
      <c r="CE321" s="263" t="str">
        <f t="shared" si="215"/>
        <v/>
      </c>
      <c r="CF321" s="263" t="str">
        <f t="shared" si="216"/>
        <v/>
      </c>
      <c r="CG321" s="263" t="str">
        <f t="shared" si="217"/>
        <v/>
      </c>
      <c r="CO321" s="69">
        <f t="shared" si="206"/>
        <v>0</v>
      </c>
      <c r="CP321" s="69">
        <f t="shared" si="207"/>
        <v>0</v>
      </c>
      <c r="CQ321" s="69">
        <f t="shared" si="221"/>
        <v>0</v>
      </c>
      <c r="CR321" s="69">
        <f t="shared" si="208"/>
        <v>0</v>
      </c>
      <c r="CS321" s="69">
        <f t="shared" si="209"/>
        <v>0</v>
      </c>
      <c r="CT321" s="69">
        <f t="shared" si="210"/>
        <v>0</v>
      </c>
      <c r="CU321" s="69">
        <f t="shared" si="211"/>
        <v>0</v>
      </c>
    </row>
    <row r="322" spans="1:99" x14ac:dyDescent="0.25">
      <c r="A322" s="3205"/>
      <c r="B322" s="507" t="s">
        <v>299</v>
      </c>
      <c r="C322" s="210">
        <f t="shared" si="218"/>
        <v>0</v>
      </c>
      <c r="D322" s="252">
        <f t="shared" si="222"/>
        <v>0</v>
      </c>
      <c r="E322" s="396">
        <f t="shared" si="222"/>
        <v>0</v>
      </c>
      <c r="F322" s="22"/>
      <c r="G322" s="239"/>
      <c r="H322" s="22"/>
      <c r="I322" s="239"/>
      <c r="J322" s="22"/>
      <c r="K322" s="239"/>
      <c r="L322" s="22"/>
      <c r="M322" s="239"/>
      <c r="N322" s="22"/>
      <c r="O322" s="25"/>
      <c r="P322" s="22"/>
      <c r="Q322" s="239"/>
      <c r="R322" s="23"/>
      <c r="S322" s="25"/>
      <c r="T322" s="22"/>
      <c r="U322" s="239"/>
      <c r="V322" s="23"/>
      <c r="W322" s="25"/>
      <c r="X322" s="22"/>
      <c r="Y322" s="239"/>
      <c r="Z322" s="23"/>
      <c r="AA322" s="25"/>
      <c r="AB322" s="22"/>
      <c r="AC322" s="239"/>
      <c r="AD322" s="23"/>
      <c r="AE322" s="25"/>
      <c r="AF322" s="22"/>
      <c r="AG322" s="239"/>
      <c r="AH322" s="23"/>
      <c r="AI322" s="25"/>
      <c r="AJ322" s="22"/>
      <c r="AK322" s="239"/>
      <c r="AL322" s="23"/>
      <c r="AM322" s="26"/>
      <c r="AN322" s="23"/>
      <c r="AO322" s="23"/>
      <c r="AP322" s="28"/>
      <c r="AQ322" s="22"/>
      <c r="AR322" s="28"/>
      <c r="AS322" s="22"/>
      <c r="AT322" s="24"/>
      <c r="AU322" s="24"/>
      <c r="AV322" s="28"/>
      <c r="AW322" t="str">
        <f t="shared" si="205"/>
        <v/>
      </c>
      <c r="CA322" s="18" t="str">
        <f t="shared" si="212"/>
        <v/>
      </c>
      <c r="CB322" s="263" t="str">
        <f t="shared" si="213"/>
        <v/>
      </c>
      <c r="CC322" s="263" t="str">
        <f t="shared" si="220"/>
        <v/>
      </c>
      <c r="CD322" s="263" t="str">
        <f t="shared" si="214"/>
        <v/>
      </c>
      <c r="CE322" s="263" t="str">
        <f t="shared" si="215"/>
        <v/>
      </c>
      <c r="CF322" s="263" t="str">
        <f t="shared" si="216"/>
        <v/>
      </c>
      <c r="CG322" s="263" t="str">
        <f t="shared" si="217"/>
        <v/>
      </c>
      <c r="CO322" s="69">
        <f t="shared" si="206"/>
        <v>0</v>
      </c>
      <c r="CP322" s="69">
        <f t="shared" si="207"/>
        <v>0</v>
      </c>
      <c r="CQ322" s="69">
        <f t="shared" si="221"/>
        <v>0</v>
      </c>
      <c r="CR322" s="69">
        <f t="shared" si="208"/>
        <v>0</v>
      </c>
      <c r="CS322" s="69">
        <f t="shared" si="209"/>
        <v>0</v>
      </c>
      <c r="CT322" s="69">
        <f t="shared" si="210"/>
        <v>0</v>
      </c>
      <c r="CU322" s="69">
        <f t="shared" si="211"/>
        <v>0</v>
      </c>
    </row>
    <row r="323" spans="1:99" x14ac:dyDescent="0.25">
      <c r="A323" s="3205"/>
      <c r="B323" s="507" t="s">
        <v>300</v>
      </c>
      <c r="C323" s="210">
        <f t="shared" si="218"/>
        <v>0</v>
      </c>
      <c r="D323" s="252">
        <f t="shared" si="222"/>
        <v>0</v>
      </c>
      <c r="E323" s="396">
        <f t="shared" si="222"/>
        <v>0</v>
      </c>
      <c r="F323" s="22"/>
      <c r="G323" s="239"/>
      <c r="H323" s="22"/>
      <c r="I323" s="239"/>
      <c r="J323" s="22"/>
      <c r="K323" s="239"/>
      <c r="L323" s="22"/>
      <c r="M323" s="239"/>
      <c r="N323" s="22"/>
      <c r="O323" s="25"/>
      <c r="P323" s="22"/>
      <c r="Q323" s="239"/>
      <c r="R323" s="23"/>
      <c r="S323" s="25"/>
      <c r="T323" s="22"/>
      <c r="U323" s="239"/>
      <c r="V323" s="23"/>
      <c r="W323" s="25"/>
      <c r="X323" s="22"/>
      <c r="Y323" s="239"/>
      <c r="Z323" s="23"/>
      <c r="AA323" s="25"/>
      <c r="AB323" s="22"/>
      <c r="AC323" s="239"/>
      <c r="AD323" s="23"/>
      <c r="AE323" s="25"/>
      <c r="AF323" s="22"/>
      <c r="AG323" s="239"/>
      <c r="AH323" s="23"/>
      <c r="AI323" s="25"/>
      <c r="AJ323" s="22"/>
      <c r="AK323" s="239"/>
      <c r="AL323" s="23"/>
      <c r="AM323" s="26"/>
      <c r="AN323" s="23"/>
      <c r="AO323" s="23"/>
      <c r="AP323" s="28"/>
      <c r="AQ323" s="22"/>
      <c r="AR323" s="28"/>
      <c r="AS323" s="22"/>
      <c r="AT323" s="24"/>
      <c r="AU323" s="24"/>
      <c r="AV323" s="28"/>
      <c r="AW323" t="str">
        <f t="shared" si="205"/>
        <v/>
      </c>
      <c r="CA323" s="18" t="str">
        <f t="shared" si="212"/>
        <v/>
      </c>
      <c r="CB323" s="263" t="str">
        <f t="shared" si="213"/>
        <v/>
      </c>
      <c r="CC323" s="263" t="str">
        <f t="shared" si="220"/>
        <v/>
      </c>
      <c r="CD323" s="263" t="str">
        <f t="shared" si="214"/>
        <v/>
      </c>
      <c r="CE323" s="263" t="str">
        <f t="shared" si="215"/>
        <v/>
      </c>
      <c r="CF323" s="263" t="str">
        <f t="shared" si="216"/>
        <v/>
      </c>
      <c r="CG323" s="263" t="str">
        <f t="shared" si="217"/>
        <v/>
      </c>
      <c r="CO323" s="69">
        <f t="shared" si="206"/>
        <v>0</v>
      </c>
      <c r="CP323" s="69">
        <f t="shared" si="207"/>
        <v>0</v>
      </c>
      <c r="CQ323" s="69">
        <f t="shared" si="221"/>
        <v>0</v>
      </c>
      <c r="CR323" s="69">
        <f t="shared" si="208"/>
        <v>0</v>
      </c>
      <c r="CS323" s="69">
        <f t="shared" si="209"/>
        <v>0</v>
      </c>
      <c r="CT323" s="69">
        <f t="shared" si="210"/>
        <v>0</v>
      </c>
      <c r="CU323" s="69">
        <f t="shared" si="211"/>
        <v>0</v>
      </c>
    </row>
    <row r="324" spans="1:99" x14ac:dyDescent="0.25">
      <c r="A324" s="3572"/>
      <c r="B324" s="508" t="s">
        <v>301</v>
      </c>
      <c r="C324" s="266">
        <f t="shared" si="218"/>
        <v>1</v>
      </c>
      <c r="D324" s="267">
        <f t="shared" si="222"/>
        <v>0</v>
      </c>
      <c r="E324" s="377">
        <f t="shared" si="222"/>
        <v>1</v>
      </c>
      <c r="F324" s="30"/>
      <c r="G324" s="243"/>
      <c r="H324" s="30"/>
      <c r="I324" s="243"/>
      <c r="J324" s="30"/>
      <c r="K324" s="243"/>
      <c r="L324" s="30"/>
      <c r="M324" s="243"/>
      <c r="N324" s="30"/>
      <c r="O324" s="33">
        <v>1</v>
      </c>
      <c r="P324" s="30"/>
      <c r="Q324" s="243"/>
      <c r="R324" s="31"/>
      <c r="S324" s="33"/>
      <c r="T324" s="30"/>
      <c r="U324" s="243"/>
      <c r="V324" s="31"/>
      <c r="W324" s="33"/>
      <c r="X324" s="30"/>
      <c r="Y324" s="243"/>
      <c r="Z324" s="31"/>
      <c r="AA324" s="33"/>
      <c r="AB324" s="30"/>
      <c r="AC324" s="243"/>
      <c r="AD324" s="31"/>
      <c r="AE324" s="33"/>
      <c r="AF324" s="30"/>
      <c r="AG324" s="243"/>
      <c r="AH324" s="31"/>
      <c r="AI324" s="33"/>
      <c r="AJ324" s="30"/>
      <c r="AK324" s="243"/>
      <c r="AL324" s="31"/>
      <c r="AM324" s="34"/>
      <c r="AN324" s="31"/>
      <c r="AO324" s="31"/>
      <c r="AP324" s="37"/>
      <c r="AQ324" s="30">
        <v>0</v>
      </c>
      <c r="AR324" s="37">
        <v>0</v>
      </c>
      <c r="AS324" s="30">
        <v>0</v>
      </c>
      <c r="AT324" s="32">
        <v>0</v>
      </c>
      <c r="AU324" s="32">
        <v>0</v>
      </c>
      <c r="AV324" s="37">
        <v>0</v>
      </c>
      <c r="AW324" t="str">
        <f t="shared" si="205"/>
        <v/>
      </c>
      <c r="CA324" s="18" t="str">
        <f t="shared" si="212"/>
        <v/>
      </c>
      <c r="CB324" s="263" t="str">
        <f t="shared" si="213"/>
        <v/>
      </c>
      <c r="CC324" s="263" t="str">
        <f t="shared" si="220"/>
        <v/>
      </c>
      <c r="CD324" s="263" t="str">
        <f t="shared" si="214"/>
        <v/>
      </c>
      <c r="CE324" s="263" t="str">
        <f t="shared" si="215"/>
        <v/>
      </c>
      <c r="CF324" s="263" t="str">
        <f t="shared" si="216"/>
        <v/>
      </c>
      <c r="CG324" s="263" t="str">
        <f t="shared" si="217"/>
        <v/>
      </c>
      <c r="CO324" s="69">
        <f t="shared" si="206"/>
        <v>0</v>
      </c>
      <c r="CP324" s="69">
        <f t="shared" si="207"/>
        <v>0</v>
      </c>
      <c r="CQ324" s="69">
        <f t="shared" si="221"/>
        <v>0</v>
      </c>
      <c r="CR324" s="69">
        <f t="shared" si="208"/>
        <v>0</v>
      </c>
      <c r="CS324" s="69">
        <f t="shared" si="209"/>
        <v>0</v>
      </c>
      <c r="CT324" s="69">
        <f t="shared" si="210"/>
        <v>0</v>
      </c>
      <c r="CU324" s="69">
        <f t="shared" si="211"/>
        <v>0</v>
      </c>
    </row>
    <row r="325" spans="1:99" s="56" customFormat="1" ht="12" x14ac:dyDescent="0.2">
      <c r="A325" s="38" t="s">
        <v>303</v>
      </c>
      <c r="B325" s="22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  <c r="AP325" s="55"/>
      <c r="AQ325" s="55"/>
      <c r="AR325" s="55"/>
      <c r="AS325" s="55"/>
      <c r="AT325" s="55"/>
      <c r="AU325" s="55"/>
      <c r="AV325" s="55"/>
      <c r="AW325" s="1236"/>
    </row>
    <row r="326" spans="1:99" ht="15" customHeight="1" x14ac:dyDescent="0.25">
      <c r="A326" s="3876" t="s">
        <v>90</v>
      </c>
      <c r="B326" s="2987"/>
      <c r="C326" s="3877" t="s">
        <v>286</v>
      </c>
      <c r="D326" s="3214"/>
      <c r="E326" s="3215"/>
      <c r="F326" s="3838" t="s">
        <v>139</v>
      </c>
      <c r="G326" s="3870"/>
      <c r="H326" s="3870"/>
      <c r="I326" s="3870"/>
      <c r="J326" s="3870"/>
      <c r="K326" s="3870"/>
      <c r="L326" s="3870"/>
      <c r="M326" s="3870"/>
      <c r="N326" s="3870"/>
      <c r="O326" s="3870"/>
      <c r="P326" s="3870"/>
      <c r="Q326" s="3870"/>
      <c r="R326" s="3870"/>
      <c r="S326" s="3870"/>
      <c r="T326" s="3870"/>
      <c r="U326" s="3870"/>
      <c r="V326" s="3870"/>
      <c r="W326" s="3870"/>
      <c r="X326" s="3870"/>
      <c r="Y326" s="3870"/>
      <c r="Z326" s="3870"/>
      <c r="AA326" s="3870"/>
      <c r="AB326" s="3870"/>
      <c r="AC326" s="3870"/>
      <c r="AD326" s="3870"/>
      <c r="AE326" s="3870"/>
      <c r="AF326" s="3870"/>
      <c r="AG326" s="3870"/>
      <c r="AH326" s="3870"/>
      <c r="AI326" s="3870"/>
      <c r="AJ326" s="3870"/>
      <c r="AK326" s="3870"/>
      <c r="AL326" s="3870"/>
      <c r="AM326" s="3870"/>
      <c r="AN326" s="3870"/>
      <c r="AO326" s="3870"/>
      <c r="AP326" s="3870"/>
      <c r="AQ326" s="3865"/>
      <c r="AR326" s="3108" t="s">
        <v>209</v>
      </c>
      <c r="AS326" s="2987"/>
      <c r="AT326" s="3871" t="s">
        <v>12</v>
      </c>
      <c r="AU326" s="3868" t="s">
        <v>13</v>
      </c>
      <c r="AV326" s="3868" t="s">
        <v>287</v>
      </c>
      <c r="AW326" s="2987" t="s">
        <v>272</v>
      </c>
    </row>
    <row r="327" spans="1:99" ht="15" customHeight="1" x14ac:dyDescent="0.25">
      <c r="A327" s="3273"/>
      <c r="B327" s="2994"/>
      <c r="C327" s="3580"/>
      <c r="D327" s="3581"/>
      <c r="E327" s="3582"/>
      <c r="F327" s="3850" t="s">
        <v>304</v>
      </c>
      <c r="G327" s="3869"/>
      <c r="H327" s="3850" t="s">
        <v>305</v>
      </c>
      <c r="I327" s="3869"/>
      <c r="J327" s="3850" t="s">
        <v>306</v>
      </c>
      <c r="K327" s="3869"/>
      <c r="L327" s="3850" t="s">
        <v>307</v>
      </c>
      <c r="M327" s="3869"/>
      <c r="N327" s="3850" t="s">
        <v>203</v>
      </c>
      <c r="O327" s="3869"/>
      <c r="P327" s="3850" t="s">
        <v>204</v>
      </c>
      <c r="Q327" s="3869"/>
      <c r="R327" s="3850" t="s">
        <v>16</v>
      </c>
      <c r="S327" s="3869"/>
      <c r="T327" s="3850" t="s">
        <v>17</v>
      </c>
      <c r="U327" s="3869"/>
      <c r="V327" s="3850" t="s">
        <v>18</v>
      </c>
      <c r="W327" s="3866"/>
      <c r="X327" s="3850" t="s">
        <v>19</v>
      </c>
      <c r="Y327" s="3866"/>
      <c r="Z327" s="3850" t="s">
        <v>20</v>
      </c>
      <c r="AA327" s="3866"/>
      <c r="AB327" s="3850" t="s">
        <v>21</v>
      </c>
      <c r="AC327" s="3866"/>
      <c r="AD327" s="3850" t="s">
        <v>22</v>
      </c>
      <c r="AE327" s="3866"/>
      <c r="AF327" s="3850" t="s">
        <v>23</v>
      </c>
      <c r="AG327" s="3866"/>
      <c r="AH327" s="3850" t="s">
        <v>61</v>
      </c>
      <c r="AI327" s="3866"/>
      <c r="AJ327" s="3850" t="s">
        <v>62</v>
      </c>
      <c r="AK327" s="3866"/>
      <c r="AL327" s="3850" t="s">
        <v>63</v>
      </c>
      <c r="AM327" s="3866"/>
      <c r="AN327" s="3850" t="s">
        <v>148</v>
      </c>
      <c r="AO327" s="3866"/>
      <c r="AP327" s="3850" t="s">
        <v>308</v>
      </c>
      <c r="AQ327" s="3848"/>
      <c r="AR327" s="3575"/>
      <c r="AS327" s="3573"/>
      <c r="AT327" s="3867"/>
      <c r="AU327" s="3200"/>
      <c r="AV327" s="3200"/>
      <c r="AW327" s="2994"/>
    </row>
    <row r="328" spans="1:99" x14ac:dyDescent="0.25">
      <c r="A328" s="3583"/>
      <c r="B328" s="3573"/>
      <c r="C328" s="1577" t="s">
        <v>120</v>
      </c>
      <c r="D328" s="1622" t="s">
        <v>79</v>
      </c>
      <c r="E328" s="513" t="s">
        <v>121</v>
      </c>
      <c r="F328" s="1577" t="s">
        <v>291</v>
      </c>
      <c r="G328" s="1616" t="s">
        <v>121</v>
      </c>
      <c r="H328" s="1577" t="s">
        <v>291</v>
      </c>
      <c r="I328" s="1616" t="s">
        <v>121</v>
      </c>
      <c r="J328" s="1577" t="s">
        <v>291</v>
      </c>
      <c r="K328" s="1616" t="s">
        <v>121</v>
      </c>
      <c r="L328" s="1577" t="s">
        <v>291</v>
      </c>
      <c r="M328" s="1616" t="s">
        <v>121</v>
      </c>
      <c r="N328" s="1577" t="s">
        <v>291</v>
      </c>
      <c r="O328" s="1616" t="s">
        <v>121</v>
      </c>
      <c r="P328" s="1577" t="s">
        <v>291</v>
      </c>
      <c r="Q328" s="1616" t="s">
        <v>121</v>
      </c>
      <c r="R328" s="1577" t="s">
        <v>291</v>
      </c>
      <c r="S328" s="1616" t="s">
        <v>121</v>
      </c>
      <c r="T328" s="1577" t="s">
        <v>291</v>
      </c>
      <c r="U328" s="1616" t="s">
        <v>121</v>
      </c>
      <c r="V328" s="1577" t="s">
        <v>291</v>
      </c>
      <c r="W328" s="1616" t="s">
        <v>121</v>
      </c>
      <c r="X328" s="1577" t="s">
        <v>291</v>
      </c>
      <c r="Y328" s="1616" t="s">
        <v>121</v>
      </c>
      <c r="Z328" s="1577" t="s">
        <v>291</v>
      </c>
      <c r="AA328" s="1616" t="s">
        <v>121</v>
      </c>
      <c r="AB328" s="1577" t="s">
        <v>291</v>
      </c>
      <c r="AC328" s="1616" t="s">
        <v>121</v>
      </c>
      <c r="AD328" s="1577" t="s">
        <v>291</v>
      </c>
      <c r="AE328" s="1616" t="s">
        <v>121</v>
      </c>
      <c r="AF328" s="1577" t="s">
        <v>291</v>
      </c>
      <c r="AG328" s="1616" t="s">
        <v>121</v>
      </c>
      <c r="AH328" s="1577" t="s">
        <v>291</v>
      </c>
      <c r="AI328" s="1616" t="s">
        <v>121</v>
      </c>
      <c r="AJ328" s="1577" t="s">
        <v>291</v>
      </c>
      <c r="AK328" s="1616" t="s">
        <v>121</v>
      </c>
      <c r="AL328" s="1577" t="s">
        <v>291</v>
      </c>
      <c r="AM328" s="1616" t="s">
        <v>121</v>
      </c>
      <c r="AN328" s="1577" t="s">
        <v>291</v>
      </c>
      <c r="AO328" s="1616" t="s">
        <v>121</v>
      </c>
      <c r="AP328" s="1577" t="s">
        <v>291</v>
      </c>
      <c r="AQ328" s="1617" t="s">
        <v>121</v>
      </c>
      <c r="AR328" s="1580" t="s">
        <v>212</v>
      </c>
      <c r="AS328" s="1616" t="s">
        <v>213</v>
      </c>
      <c r="AT328" s="3019"/>
      <c r="AU328" s="2983"/>
      <c r="AV328" s="2983"/>
      <c r="AW328" s="3573"/>
    </row>
    <row r="329" spans="1:99" x14ac:dyDescent="0.25">
      <c r="A329" s="3872" t="s">
        <v>309</v>
      </c>
      <c r="B329" s="1570" t="s">
        <v>205</v>
      </c>
      <c r="C329" s="249">
        <f>SUM(E329)</f>
        <v>0</v>
      </c>
      <c r="D329" s="707"/>
      <c r="E329" s="1623">
        <f>+Q329+S329+U329+W329+Y329+AA329+AC329+AE329+AG329+AI329</f>
        <v>0</v>
      </c>
      <c r="F329" s="1439"/>
      <c r="G329" s="1624"/>
      <c r="H329" s="1624"/>
      <c r="I329" s="1624"/>
      <c r="J329" s="1624"/>
      <c r="K329" s="1624"/>
      <c r="L329" s="1624"/>
      <c r="M329" s="1624"/>
      <c r="N329" s="1624"/>
      <c r="O329" s="1624"/>
      <c r="P329" s="1424"/>
      <c r="Q329" s="1409"/>
      <c r="R329" s="1396"/>
      <c r="S329" s="1409"/>
      <c r="T329" s="1396"/>
      <c r="U329" s="1409"/>
      <c r="V329" s="1396"/>
      <c r="W329" s="1409"/>
      <c r="X329" s="1396"/>
      <c r="Y329" s="1409"/>
      <c r="Z329" s="1396"/>
      <c r="AA329" s="1409"/>
      <c r="AB329" s="1396"/>
      <c r="AC329" s="1409"/>
      <c r="AD329" s="1396"/>
      <c r="AE329" s="1409"/>
      <c r="AF329" s="1396"/>
      <c r="AG329" s="1409"/>
      <c r="AH329" s="1396"/>
      <c r="AI329" s="1409"/>
      <c r="AJ329" s="1396"/>
      <c r="AK329" s="1424"/>
      <c r="AL329" s="1396"/>
      <c r="AM329" s="1424"/>
      <c r="AN329" s="1396"/>
      <c r="AO329" s="1424"/>
      <c r="AP329" s="1396"/>
      <c r="AQ329" s="1441"/>
      <c r="AR329" s="1409"/>
      <c r="AS329" s="1624"/>
      <c r="AT329" s="1359"/>
      <c r="AU329" s="699"/>
      <c r="AV329" s="699"/>
      <c r="AW329" s="1572"/>
      <c r="AX329" t="str">
        <f t="shared" ref="AX329:AX339" si="223">CA329&amp;CB329&amp;CC329&amp;CD329&amp;CE329&amp;CF329</f>
        <v/>
      </c>
      <c r="CA329" s="18" t="str">
        <f>IF(AND(E329&gt;0,OR(AR329="")),"* No olvide digitar la variable Trans (masculino). Digite Cero si no tiene.",IF(AR329&gt;E329," * La variable Trans (masculino) No puede ser mayor al Total Mujeres.",""))</f>
        <v/>
      </c>
      <c r="CB329" s="438"/>
      <c r="CC329" s="18" t="str">
        <f>IF(AND(C329&gt;0,AT329="")," * No olvide digitar la variable Pueblos originarios. Digite Cero si no tiene.",IF(AT329&gt;C329," * La variable Pueblos originarios No puede ser mayor al Total Ambos Sexos.",""))</f>
        <v/>
      </c>
      <c r="CD329" s="18" t="str">
        <f>IF(AND(C329&gt;0,AU329="")," * No olvide digitar la variable Migrantes. Digite Cero si no tiene.",IF(AU329&gt;C329," * La variable Migrantes No puede ser mayor al Total Ambos Sexos.",""))</f>
        <v/>
      </c>
      <c r="CE329" s="18" t="str">
        <f>IF(AND(C329&gt;0,AV329="")," * No olvide digitar la variable Niños, niñas adolescentes y Jóvenes SENAME. Digite Cero si no tiene.",IF(AV329&gt;C329," * La variable Niños, niñas adolescentes y Jóvenes SENAME No puede ser mayor al Total Ambos Sexos.",""))</f>
        <v/>
      </c>
      <c r="CF329" s="18" t="str">
        <f>IF(AND(C329&gt;0,AW329="")," * No olvide digitar la variable Niños, niñas adolescentes y Jóvenes Mejor Niñez. Digite Cero si no tiene.",IF(AW329&gt;C329," * La variable Niños, niñas adolescentes y Jóvenes Mejor Niñez No puede ser mayor al Total Ambos Sexos.",""))</f>
        <v/>
      </c>
      <c r="CO329" s="69">
        <f>IF(AND(E329&gt;0,OR(AR329="")),1,IF(AR329&gt;E329,1,0))</f>
        <v>0</v>
      </c>
      <c r="CP329" s="505"/>
      <c r="CQ329" s="69">
        <f t="shared" ref="CQ329:CQ339" si="224">IF(AND(C329&gt;0,AT329=""),1,IF(AT329&gt;C329,1,0))</f>
        <v>0</v>
      </c>
      <c r="CR329" s="69">
        <f t="shared" ref="CR329:CR339" si="225">IF(AND(C329&gt;0,AU329=""),1,IF(AU329&gt;C329,1,0))</f>
        <v>0</v>
      </c>
      <c r="CS329" s="69">
        <f t="shared" ref="CS329:CS339" si="226">IF(AND(C329&gt;0,AV329=""),1,IF(AV329&gt;C329,1,0))</f>
        <v>0</v>
      </c>
      <c r="CT329" s="69">
        <f t="shared" ref="CT329:CT339" si="227">IF(AND(C329&gt;0,AW329=""),1,IF(AW329&gt;C329,1,0))</f>
        <v>0</v>
      </c>
    </row>
    <row r="330" spans="1:99" x14ac:dyDescent="0.25">
      <c r="A330" s="3782"/>
      <c r="B330" s="1242" t="s">
        <v>302</v>
      </c>
      <c r="C330" s="256">
        <f t="shared" ref="C330:C339" si="228">SUM(D330+E330)</f>
        <v>2</v>
      </c>
      <c r="D330" s="257">
        <f t="shared" ref="D330:E333" si="229">SUM(F330+H330+J330+L330+N330+P330+R330+T330+V330+X330+Z330+AB330+AD330+AF330+AH330+AJ330+AL330+AN330+AP330)</f>
        <v>1</v>
      </c>
      <c r="E330" s="270">
        <f t="shared" si="229"/>
        <v>1</v>
      </c>
      <c r="F330" s="1625"/>
      <c r="G330" s="468"/>
      <c r="H330" s="1625"/>
      <c r="I330" s="468"/>
      <c r="J330" s="1625"/>
      <c r="K330" s="85"/>
      <c r="L330" s="1625"/>
      <c r="M330" s="353"/>
      <c r="N330" s="1625"/>
      <c r="O330" s="85"/>
      <c r="P330" s="1625"/>
      <c r="Q330" s="468"/>
      <c r="R330" s="1625"/>
      <c r="S330" s="468"/>
      <c r="T330" s="1625"/>
      <c r="U330" s="468"/>
      <c r="V330" s="1625"/>
      <c r="W330" s="468"/>
      <c r="X330" s="1625"/>
      <c r="Y330" s="468"/>
      <c r="Z330" s="1625">
        <v>1</v>
      </c>
      <c r="AA330" s="468"/>
      <c r="AB330" s="1625"/>
      <c r="AC330" s="468"/>
      <c r="AD330" s="1625"/>
      <c r="AE330" s="468"/>
      <c r="AF330" s="1625"/>
      <c r="AG330" s="468"/>
      <c r="AH330" s="1625"/>
      <c r="AI330" s="468">
        <v>1</v>
      </c>
      <c r="AJ330" s="1625"/>
      <c r="AK330" s="468"/>
      <c r="AL330" s="1625"/>
      <c r="AM330" s="468"/>
      <c r="AN330" s="1625"/>
      <c r="AO330" s="468"/>
      <c r="AP330" s="1625"/>
      <c r="AQ330" s="469"/>
      <c r="AR330" s="468">
        <v>0</v>
      </c>
      <c r="AS330" s="85">
        <v>0</v>
      </c>
      <c r="AT330" s="1625">
        <v>0</v>
      </c>
      <c r="AU330" s="81">
        <v>1</v>
      </c>
      <c r="AV330" s="81">
        <v>0</v>
      </c>
      <c r="AW330" s="85">
        <v>0</v>
      </c>
      <c r="AX330" t="str">
        <f t="shared" si="223"/>
        <v/>
      </c>
      <c r="CA330" s="18" t="str">
        <f t="shared" ref="CA330:CA339" si="230">IF(AND(E330&gt;0,OR(AR330="")),"* No olvide digitar la variable Trans (masculino). Digite Cero si no tiene.",IF(AR330&gt;E330," * La variable Trans (masculino) No puede ser mayor al Total Mujeres.",""))</f>
        <v/>
      </c>
      <c r="CB330" s="18" t="str">
        <f>IF(AND(D330&gt;0,OR(AS330="")),"* No olvide digitar la variable Trans (Femenino). Digite Cero si no tiene.",IF(AS330&gt;D330," * La variable Trans (Femenino) No puede ser mayor al Total Hombres.",""))</f>
        <v/>
      </c>
      <c r="CC330" s="18" t="str">
        <f t="shared" ref="CC330:CC339" si="231">IF(AND(C330&gt;0,AT330="")," * No olvide digitar la variable Pueblos originarios. Digite Cero si no tiene.",IF(AT330&gt;C330," * La variable Pueblos originarios No puede ser mayor al Total Ambos Sexos.",""))</f>
        <v/>
      </c>
      <c r="CD330" s="18" t="str">
        <f t="shared" ref="CD330:CD339" si="232">IF(AND(C330&gt;0,AU330="")," * No olvide digitar la variable Migrantes. Digite Cero si no tiene.",IF(AU330&gt;C330," * La variable Migrantes No puede ser mayor al Total Ambos Sexos.",""))</f>
        <v/>
      </c>
      <c r="CE330" s="18" t="str">
        <f t="shared" ref="CE330:CE339" si="233">IF(AND(C330&gt;0,AV330="")," * No olvide digitar la variable Niños, niñas adolescentes y Jóvenes SENAME. Digite Cero si no tiene.",IF(AV330&gt;C330," * La variable Niños, niñas adolescentes y Jóvenes SENAME No puede ser mayor al Total Ambos Sexos.",""))</f>
        <v/>
      </c>
      <c r="CF330" s="18" t="str">
        <f t="shared" ref="CF330:CF339" si="234">IF(AND(C330&gt;0,AW330="")," * No olvide digitar la variable Niños, niñas adolescentes y Jóvenes Mejor Niñez. Digite Cero si no tiene.",IF(AW330&gt;C330," * La variable Niños, niñas adolescentes y Jóvenes Mejor Niñez No puede ser mayor al Total Ambos Sexos.",""))</f>
        <v/>
      </c>
      <c r="CO330" s="69">
        <f>IF(AND(E330&gt;0,OR(AR330="")),1,IF(AR330&gt;E330,1,0))</f>
        <v>0</v>
      </c>
      <c r="CP330" s="69">
        <f>IF(AND(D330&gt;0,OR(AS330="")),1,IF(AS330&gt;D330,1,0))</f>
        <v>0</v>
      </c>
      <c r="CQ330" s="69">
        <f t="shared" si="224"/>
        <v>0</v>
      </c>
      <c r="CR330" s="69">
        <f t="shared" si="225"/>
        <v>0</v>
      </c>
      <c r="CS330" s="69">
        <f t="shared" si="226"/>
        <v>0</v>
      </c>
      <c r="CT330" s="69">
        <f t="shared" si="227"/>
        <v>0</v>
      </c>
    </row>
    <row r="331" spans="1:99" x14ac:dyDescent="0.25">
      <c r="A331" s="3873" t="s">
        <v>310</v>
      </c>
      <c r="B331" s="3874"/>
      <c r="C331" s="1597">
        <f t="shared" si="228"/>
        <v>0</v>
      </c>
      <c r="D331" s="1598">
        <f t="shared" si="229"/>
        <v>0</v>
      </c>
      <c r="E331" s="1599">
        <f t="shared" si="229"/>
        <v>0</v>
      </c>
      <c r="F331" s="1585"/>
      <c r="G331" s="1588"/>
      <c r="H331" s="1585"/>
      <c r="I331" s="1588"/>
      <c r="J331" s="1585"/>
      <c r="K331" s="1586"/>
      <c r="L331" s="1585"/>
      <c r="M331" s="1626"/>
      <c r="N331" s="1585"/>
      <c r="O331" s="1586"/>
      <c r="P331" s="1585"/>
      <c r="Q331" s="1588"/>
      <c r="R331" s="1585"/>
      <c r="S331" s="1588"/>
      <c r="T331" s="1585"/>
      <c r="U331" s="1588"/>
      <c r="V331" s="1585"/>
      <c r="W331" s="1588"/>
      <c r="X331" s="1585"/>
      <c r="Y331" s="1588"/>
      <c r="Z331" s="1585"/>
      <c r="AA331" s="1588"/>
      <c r="AB331" s="1585"/>
      <c r="AC331" s="1588"/>
      <c r="AD331" s="1585"/>
      <c r="AE331" s="1588"/>
      <c r="AF331" s="1585"/>
      <c r="AG331" s="1588"/>
      <c r="AH331" s="1585"/>
      <c r="AI331" s="1588"/>
      <c r="AJ331" s="1585"/>
      <c r="AK331" s="1588"/>
      <c r="AL331" s="1585"/>
      <c r="AM331" s="1588"/>
      <c r="AN331" s="1585"/>
      <c r="AO331" s="1588"/>
      <c r="AP331" s="1585"/>
      <c r="AQ331" s="1627"/>
      <c r="AR331" s="1588"/>
      <c r="AS331" s="1586"/>
      <c r="AT331" s="1585"/>
      <c r="AU331" s="1628"/>
      <c r="AV331" s="1628"/>
      <c r="AW331" s="1586"/>
      <c r="AX331" t="str">
        <f t="shared" si="223"/>
        <v/>
      </c>
      <c r="CA331" s="18" t="str">
        <f t="shared" si="230"/>
        <v/>
      </c>
      <c r="CB331" s="18" t="str">
        <f>IF(AND(D331&gt;0,OR(AS331="")),"* No olvide digitar la variable Trans (Femenino). Digite Cero si no tiene.",IF(AS331&gt;D331," * La variable Trans (Femenino) No puede ser mayor al Total Hombres.",""))</f>
        <v/>
      </c>
      <c r="CC331" s="18" t="str">
        <f t="shared" si="231"/>
        <v/>
      </c>
      <c r="CD331" s="18" t="str">
        <f t="shared" si="232"/>
        <v/>
      </c>
      <c r="CE331" s="18" t="str">
        <f t="shared" si="233"/>
        <v/>
      </c>
      <c r="CF331" s="18" t="str">
        <f t="shared" si="234"/>
        <v/>
      </c>
      <c r="CO331" s="69">
        <f>IF(AND(E331&gt;0,OR(AR331="")),1,IF(AR331&gt;E331,1,0))</f>
        <v>0</v>
      </c>
      <c r="CP331" s="69">
        <f>IF(AND(D331&gt;0,OR(AS331="")),1,IF(AS331&gt;D331,1,0))</f>
        <v>0</v>
      </c>
      <c r="CQ331" s="69">
        <f t="shared" si="224"/>
        <v>0</v>
      </c>
      <c r="CR331" s="69">
        <f t="shared" si="225"/>
        <v>0</v>
      </c>
      <c r="CS331" s="69">
        <f t="shared" si="226"/>
        <v>0</v>
      </c>
      <c r="CT331" s="69">
        <f t="shared" si="227"/>
        <v>0</v>
      </c>
    </row>
    <row r="332" spans="1:99" x14ac:dyDescent="0.25">
      <c r="A332" s="3875" t="s">
        <v>311</v>
      </c>
      <c r="B332" s="3875"/>
      <c r="C332" s="1597">
        <f t="shared" si="228"/>
        <v>0</v>
      </c>
      <c r="D332" s="1598">
        <f t="shared" si="229"/>
        <v>0</v>
      </c>
      <c r="E332" s="1599">
        <f t="shared" si="229"/>
        <v>0</v>
      </c>
      <c r="F332" s="1585"/>
      <c r="G332" s="1588"/>
      <c r="H332" s="1585"/>
      <c r="I332" s="1588"/>
      <c r="J332" s="1585"/>
      <c r="K332" s="1586"/>
      <c r="L332" s="1585"/>
      <c r="M332" s="1626"/>
      <c r="N332" s="1585"/>
      <c r="O332" s="1586"/>
      <c r="P332" s="1585"/>
      <c r="Q332" s="1588"/>
      <c r="R332" s="1585"/>
      <c r="S332" s="1588"/>
      <c r="T332" s="1585"/>
      <c r="U332" s="1588"/>
      <c r="V332" s="1585"/>
      <c r="W332" s="1588"/>
      <c r="X332" s="1585"/>
      <c r="Y332" s="1588"/>
      <c r="Z332" s="1585"/>
      <c r="AA332" s="1588"/>
      <c r="AB332" s="1585"/>
      <c r="AC332" s="1588"/>
      <c r="AD332" s="1585"/>
      <c r="AE332" s="1588"/>
      <c r="AF332" s="1585"/>
      <c r="AG332" s="1588"/>
      <c r="AH332" s="1585"/>
      <c r="AI332" s="1588"/>
      <c r="AJ332" s="1585"/>
      <c r="AK332" s="1588"/>
      <c r="AL332" s="1585"/>
      <c r="AM332" s="1588"/>
      <c r="AN332" s="1585"/>
      <c r="AO332" s="1588"/>
      <c r="AP332" s="1585"/>
      <c r="AQ332" s="1627"/>
      <c r="AR332" s="1588"/>
      <c r="AS332" s="1586"/>
      <c r="AT332" s="1585"/>
      <c r="AU332" s="1628"/>
      <c r="AV332" s="1628"/>
      <c r="AW332" s="1586"/>
      <c r="AX332" t="str">
        <f t="shared" si="223"/>
        <v/>
      </c>
      <c r="CA332" s="18" t="str">
        <f t="shared" si="230"/>
        <v/>
      </c>
      <c r="CB332" s="18" t="str">
        <f>IF(AND(D332&gt;0,OR(AS332="")),"* No olvide digitar la variable Trans (Femenino). Digite Cero si no tiene.",IF(AS332&gt;D332," * La variable Trans (Femenino) No puede ser mayor al Total Hombres.",""))</f>
        <v/>
      </c>
      <c r="CC332" s="18" t="str">
        <f t="shared" si="231"/>
        <v/>
      </c>
      <c r="CD332" s="18" t="str">
        <f t="shared" si="232"/>
        <v/>
      </c>
      <c r="CE332" s="18" t="str">
        <f t="shared" si="233"/>
        <v/>
      </c>
      <c r="CF332" s="18" t="str">
        <f t="shared" si="234"/>
        <v/>
      </c>
      <c r="CO332" s="69">
        <f>IF(AND(E332&gt;0,OR(AR332="")),1,IF(AR332&gt;E332,1,0))</f>
        <v>0</v>
      </c>
      <c r="CP332" s="69">
        <f>IF(AND(D332&gt;0,OR(AS332="")),1,IF(AS332&gt;D332,1,0))</f>
        <v>0</v>
      </c>
      <c r="CQ332" s="69">
        <f t="shared" si="224"/>
        <v>0</v>
      </c>
      <c r="CR332" s="69">
        <f t="shared" si="225"/>
        <v>0</v>
      </c>
      <c r="CS332" s="69">
        <f t="shared" si="226"/>
        <v>0</v>
      </c>
      <c r="CT332" s="69">
        <f t="shared" si="227"/>
        <v>0</v>
      </c>
    </row>
    <row r="333" spans="1:99" ht="15" customHeight="1" x14ac:dyDescent="0.25">
      <c r="A333" s="3176" t="s">
        <v>312</v>
      </c>
      <c r="B333" s="3177"/>
      <c r="C333" s="249">
        <f t="shared" si="228"/>
        <v>0</v>
      </c>
      <c r="D333" s="250">
        <f t="shared" si="229"/>
        <v>0</v>
      </c>
      <c r="E333" s="295">
        <f t="shared" si="229"/>
        <v>0</v>
      </c>
      <c r="F333" s="45"/>
      <c r="G333" s="47"/>
      <c r="H333" s="45"/>
      <c r="I333" s="47"/>
      <c r="J333" s="45"/>
      <c r="K333" s="48"/>
      <c r="L333" s="45"/>
      <c r="M333" s="333"/>
      <c r="N333" s="45"/>
      <c r="O333" s="48"/>
      <c r="P333" s="45"/>
      <c r="Q333" s="47"/>
      <c r="R333" s="45"/>
      <c r="S333" s="47"/>
      <c r="T333" s="45"/>
      <c r="U333" s="47"/>
      <c r="V333" s="45"/>
      <c r="W333" s="47"/>
      <c r="X333" s="45"/>
      <c r="Y333" s="47"/>
      <c r="Z333" s="45"/>
      <c r="AA333" s="47"/>
      <c r="AB333" s="45"/>
      <c r="AC333" s="47"/>
      <c r="AD333" s="45"/>
      <c r="AE333" s="47"/>
      <c r="AF333" s="45"/>
      <c r="AG333" s="47"/>
      <c r="AH333" s="45"/>
      <c r="AI333" s="47"/>
      <c r="AJ333" s="45"/>
      <c r="AK333" s="47"/>
      <c r="AL333" s="45"/>
      <c r="AM333" s="47"/>
      <c r="AN333" s="45"/>
      <c r="AO333" s="47"/>
      <c r="AP333" s="45"/>
      <c r="AQ333" s="286"/>
      <c r="AR333" s="47"/>
      <c r="AS333" s="48"/>
      <c r="AT333" s="45"/>
      <c r="AU333" s="102"/>
      <c r="AV333" s="102"/>
      <c r="AW333" s="48"/>
      <c r="AX333" t="str">
        <f t="shared" si="223"/>
        <v/>
      </c>
      <c r="CA333" s="18" t="str">
        <f t="shared" si="230"/>
        <v/>
      </c>
      <c r="CB333" s="18" t="str">
        <f>IF(AND(D333&gt;0,OR(AS333="")),"* No olvide digitar la variable Trans (Femenino). Digite Cero si no tiene.",IF(AS333&gt;D333," * La variable Trans (Femenino) No puede ser mayor al Total Hombres.",""))</f>
        <v/>
      </c>
      <c r="CC333" s="18" t="str">
        <f t="shared" si="231"/>
        <v/>
      </c>
      <c r="CD333" s="18" t="str">
        <f t="shared" si="232"/>
        <v/>
      </c>
      <c r="CE333" s="18" t="str">
        <f t="shared" si="233"/>
        <v/>
      </c>
      <c r="CF333" s="18" t="str">
        <f t="shared" si="234"/>
        <v/>
      </c>
      <c r="CO333" s="69">
        <f>IF(AND(E333&gt;0,OR(AR333="")),1,IF(AR333&gt;E333,1,0))</f>
        <v>0</v>
      </c>
      <c r="CP333" s="69">
        <f>IF(AND(D333&gt;0,OR(AS333="")),1,IF(AS333&gt;D333,1,0))</f>
        <v>0</v>
      </c>
      <c r="CQ333" s="69">
        <f t="shared" si="224"/>
        <v>0</v>
      </c>
      <c r="CR333" s="69">
        <f t="shared" si="225"/>
        <v>0</v>
      </c>
      <c r="CS333" s="69">
        <f t="shared" si="226"/>
        <v>0</v>
      </c>
      <c r="CT333" s="69">
        <f t="shared" si="227"/>
        <v>0</v>
      </c>
    </row>
    <row r="334" spans="1:99" ht="15" customHeight="1" x14ac:dyDescent="0.25">
      <c r="A334" s="3219" t="s">
        <v>313</v>
      </c>
      <c r="B334" s="3220"/>
      <c r="C334" s="266">
        <f t="shared" si="228"/>
        <v>0</v>
      </c>
      <c r="D334" s="267">
        <f>SUM(F334+H334+J334+L334)</f>
        <v>0</v>
      </c>
      <c r="E334" s="271">
        <f>SUM(G334+I334+K334+M334)</f>
        <v>0</v>
      </c>
      <c r="F334" s="30"/>
      <c r="G334" s="31"/>
      <c r="H334" s="30"/>
      <c r="I334" s="31"/>
      <c r="J334" s="30"/>
      <c r="K334" s="37"/>
      <c r="L334" s="30"/>
      <c r="M334" s="223"/>
      <c r="N334" s="517"/>
      <c r="O334" s="518"/>
      <c r="P334" s="518"/>
      <c r="Q334" s="518"/>
      <c r="R334" s="518"/>
      <c r="S334" s="518"/>
      <c r="T334" s="518"/>
      <c r="U334" s="518"/>
      <c r="V334" s="518"/>
      <c r="W334" s="518"/>
      <c r="X334" s="518"/>
      <c r="Y334" s="518"/>
      <c r="Z334" s="518"/>
      <c r="AA334" s="518"/>
      <c r="AB334" s="518"/>
      <c r="AC334" s="518"/>
      <c r="AD334" s="518"/>
      <c r="AE334" s="518"/>
      <c r="AF334" s="518"/>
      <c r="AG334" s="518"/>
      <c r="AH334" s="518"/>
      <c r="AI334" s="518"/>
      <c r="AJ334" s="518"/>
      <c r="AK334" s="518"/>
      <c r="AL334" s="518"/>
      <c r="AM334" s="518"/>
      <c r="AN334" s="518"/>
      <c r="AO334" s="518"/>
      <c r="AP334" s="518"/>
      <c r="AQ334" s="518"/>
      <c r="AR334" s="519"/>
      <c r="AS334" s="348"/>
      <c r="AT334" s="30"/>
      <c r="AU334" s="32"/>
      <c r="AV334" s="32"/>
      <c r="AW334" s="37"/>
      <c r="AX334" t="str">
        <f t="shared" si="223"/>
        <v/>
      </c>
      <c r="CA334" s="438"/>
      <c r="CB334" s="438"/>
      <c r="CC334" s="18" t="str">
        <f t="shared" si="231"/>
        <v/>
      </c>
      <c r="CD334" s="18" t="str">
        <f t="shared" si="232"/>
        <v/>
      </c>
      <c r="CE334" s="18" t="str">
        <f t="shared" si="233"/>
        <v/>
      </c>
      <c r="CF334" s="18" t="str">
        <f t="shared" si="234"/>
        <v/>
      </c>
      <c r="CO334" s="520"/>
      <c r="CP334" s="505"/>
      <c r="CQ334" s="69">
        <f t="shared" si="224"/>
        <v>0</v>
      </c>
      <c r="CR334" s="69">
        <f t="shared" si="225"/>
        <v>0</v>
      </c>
      <c r="CS334" s="69">
        <f t="shared" si="226"/>
        <v>0</v>
      </c>
      <c r="CT334" s="69">
        <f t="shared" si="227"/>
        <v>0</v>
      </c>
    </row>
    <row r="335" spans="1:99" x14ac:dyDescent="0.25">
      <c r="A335" s="3878" t="s">
        <v>314</v>
      </c>
      <c r="B335" s="429" t="s">
        <v>315</v>
      </c>
      <c r="C335" s="249">
        <f t="shared" si="228"/>
        <v>0</v>
      </c>
      <c r="D335" s="250">
        <f t="shared" ref="D335:E339" si="235">SUM(F335+H335+J335+L335+N335+P335+R335+T335+V335+X335+Z335+AB335+AD335+AF335+AH335+AJ335+AL335+AN335+AP335)</f>
        <v>0</v>
      </c>
      <c r="E335" s="295">
        <f t="shared" si="235"/>
        <v>0</v>
      </c>
      <c r="F335" s="45"/>
      <c r="G335" s="47"/>
      <c r="H335" s="45"/>
      <c r="I335" s="47"/>
      <c r="J335" s="45"/>
      <c r="K335" s="48"/>
      <c r="L335" s="45"/>
      <c r="M335" s="333"/>
      <c r="N335" s="45"/>
      <c r="O335" s="48"/>
      <c r="P335" s="45"/>
      <c r="Q335" s="47"/>
      <c r="R335" s="45"/>
      <c r="S335" s="47"/>
      <c r="T335" s="45"/>
      <c r="U335" s="47"/>
      <c r="V335" s="45"/>
      <c r="W335" s="47"/>
      <c r="X335" s="45"/>
      <c r="Y335" s="47"/>
      <c r="Z335" s="45"/>
      <c r="AA335" s="47"/>
      <c r="AB335" s="45"/>
      <c r="AC335" s="47"/>
      <c r="AD335" s="45"/>
      <c r="AE335" s="47"/>
      <c r="AF335" s="45"/>
      <c r="AG335" s="47"/>
      <c r="AH335" s="45"/>
      <c r="AI335" s="47"/>
      <c r="AJ335" s="45"/>
      <c r="AK335" s="47"/>
      <c r="AL335" s="45"/>
      <c r="AM335" s="47"/>
      <c r="AN335" s="45"/>
      <c r="AO335" s="47"/>
      <c r="AP335" s="45"/>
      <c r="AQ335" s="286"/>
      <c r="AR335" s="47"/>
      <c r="AS335" s="48"/>
      <c r="AT335" s="45"/>
      <c r="AU335" s="102"/>
      <c r="AV335" s="102"/>
      <c r="AW335" s="48"/>
      <c r="AX335" t="str">
        <f t="shared" si="223"/>
        <v/>
      </c>
      <c r="CA335" s="18" t="str">
        <f t="shared" si="230"/>
        <v/>
      </c>
      <c r="CB335" s="18" t="str">
        <f>IF(AND(D335&gt;0,OR(AS335="")),"* No olvide digitar la variable Trans (Femenino). Digite Cero si no tiene.",IF(AS335&gt;D335," * La variable Trans (Femenino) No puede ser mayor al Total Hombres.",""))</f>
        <v/>
      </c>
      <c r="CC335" s="18" t="str">
        <f t="shared" si="231"/>
        <v/>
      </c>
      <c r="CD335" s="18" t="str">
        <f t="shared" si="232"/>
        <v/>
      </c>
      <c r="CE335" s="18" t="str">
        <f t="shared" si="233"/>
        <v/>
      </c>
      <c r="CF335" s="18" t="str">
        <f t="shared" si="234"/>
        <v/>
      </c>
      <c r="CO335" s="69">
        <f>IF(AND(E335&gt;0,OR(AR335="")),1,IF(AR335&gt;E335,1,0))</f>
        <v>0</v>
      </c>
      <c r="CP335" s="69">
        <f>IF(AND(D335&gt;0,OR(AS335="")),1,IF(AS335&gt;D335,1,0))</f>
        <v>0</v>
      </c>
      <c r="CQ335" s="69">
        <f t="shared" si="224"/>
        <v>0</v>
      </c>
      <c r="CR335" s="69">
        <f t="shared" si="225"/>
        <v>0</v>
      </c>
      <c r="CS335" s="69">
        <f t="shared" si="226"/>
        <v>0</v>
      </c>
      <c r="CT335" s="69">
        <f t="shared" si="227"/>
        <v>0</v>
      </c>
    </row>
    <row r="336" spans="1:99" x14ac:dyDescent="0.25">
      <c r="A336" s="3878"/>
      <c r="B336" s="521" t="s">
        <v>316</v>
      </c>
      <c r="C336" s="249">
        <f t="shared" si="228"/>
        <v>0</v>
      </c>
      <c r="D336" s="250">
        <f t="shared" si="235"/>
        <v>0</v>
      </c>
      <c r="E336" s="295">
        <f t="shared" si="235"/>
        <v>0</v>
      </c>
      <c r="F336" s="22"/>
      <c r="G336" s="23"/>
      <c r="H336" s="22"/>
      <c r="I336" s="23"/>
      <c r="J336" s="22"/>
      <c r="K336" s="28"/>
      <c r="L336" s="22"/>
      <c r="M336" s="216"/>
      <c r="N336" s="22"/>
      <c r="O336" s="28"/>
      <c r="P336" s="22"/>
      <c r="Q336" s="23"/>
      <c r="R336" s="22"/>
      <c r="S336" s="23"/>
      <c r="T336" s="22"/>
      <c r="U336" s="23"/>
      <c r="V336" s="22"/>
      <c r="W336" s="23"/>
      <c r="X336" s="22"/>
      <c r="Y336" s="23"/>
      <c r="Z336" s="22"/>
      <c r="AA336" s="23"/>
      <c r="AB336" s="22"/>
      <c r="AC336" s="23"/>
      <c r="AD336" s="22"/>
      <c r="AE336" s="23"/>
      <c r="AF336" s="22"/>
      <c r="AG336" s="23"/>
      <c r="AH336" s="22"/>
      <c r="AI336" s="23"/>
      <c r="AJ336" s="22"/>
      <c r="AK336" s="23"/>
      <c r="AL336" s="22"/>
      <c r="AM336" s="23"/>
      <c r="AN336" s="22"/>
      <c r="AO336" s="23"/>
      <c r="AP336" s="22"/>
      <c r="AQ336" s="213"/>
      <c r="AR336" s="23"/>
      <c r="AS336" s="28"/>
      <c r="AT336" s="22"/>
      <c r="AU336" s="24"/>
      <c r="AV336" s="24"/>
      <c r="AW336" s="28"/>
      <c r="AX336" t="str">
        <f t="shared" si="223"/>
        <v/>
      </c>
      <c r="CA336" s="18" t="str">
        <f t="shared" si="230"/>
        <v/>
      </c>
      <c r="CB336" s="18" t="str">
        <f>IF(AND(D336&gt;0,OR(AS336="")),"* No olvide digitar la variable Trans (Femenino). Digite Cero si no tiene.",IF(AS336&gt;D336," * La variable Trans (Femenino) No puede ser mayor al Total Hombres.",""))</f>
        <v/>
      </c>
      <c r="CC336" s="18" t="str">
        <f t="shared" si="231"/>
        <v/>
      </c>
      <c r="CD336" s="18" t="str">
        <f t="shared" si="232"/>
        <v/>
      </c>
      <c r="CE336" s="18" t="str">
        <f t="shared" si="233"/>
        <v/>
      </c>
      <c r="CF336" s="18" t="str">
        <f t="shared" si="234"/>
        <v/>
      </c>
      <c r="CO336" s="69">
        <f>IF(AND(E336&gt;0,OR(AR336="")),1,IF(AR336&gt;E336,1,0))</f>
        <v>0</v>
      </c>
      <c r="CP336" s="69">
        <f>IF(AND(D336&gt;0,OR(AS336="")),1,IF(AS336&gt;D336,1,0))</f>
        <v>0</v>
      </c>
      <c r="CQ336" s="69">
        <f t="shared" si="224"/>
        <v>0</v>
      </c>
      <c r="CR336" s="69">
        <f t="shared" si="225"/>
        <v>0</v>
      </c>
      <c r="CS336" s="69">
        <f t="shared" si="226"/>
        <v>0</v>
      </c>
      <c r="CT336" s="69">
        <f t="shared" si="227"/>
        <v>0</v>
      </c>
    </row>
    <row r="337" spans="1:99" x14ac:dyDescent="0.25">
      <c r="A337" s="3878"/>
      <c r="B337" s="521" t="s">
        <v>317</v>
      </c>
      <c r="C337" s="249">
        <f t="shared" si="228"/>
        <v>0</v>
      </c>
      <c r="D337" s="250">
        <f t="shared" si="235"/>
        <v>0</v>
      </c>
      <c r="E337" s="295">
        <f t="shared" si="235"/>
        <v>0</v>
      </c>
      <c r="F337" s="22"/>
      <c r="G337" s="23"/>
      <c r="H337" s="22"/>
      <c r="I337" s="23"/>
      <c r="J337" s="22"/>
      <c r="K337" s="28"/>
      <c r="L337" s="22"/>
      <c r="M337" s="216"/>
      <c r="N337" s="22"/>
      <c r="O337" s="28"/>
      <c r="P337" s="22"/>
      <c r="Q337" s="23"/>
      <c r="R337" s="22"/>
      <c r="S337" s="23"/>
      <c r="T337" s="22"/>
      <c r="U337" s="23"/>
      <c r="V337" s="22"/>
      <c r="W337" s="23"/>
      <c r="X337" s="22"/>
      <c r="Y337" s="23"/>
      <c r="Z337" s="22"/>
      <c r="AA337" s="23"/>
      <c r="AB337" s="22"/>
      <c r="AC337" s="23"/>
      <c r="AD337" s="22"/>
      <c r="AE337" s="23"/>
      <c r="AF337" s="22"/>
      <c r="AG337" s="23"/>
      <c r="AH337" s="22"/>
      <c r="AI337" s="23"/>
      <c r="AJ337" s="22"/>
      <c r="AK337" s="23"/>
      <c r="AL337" s="22"/>
      <c r="AM337" s="23"/>
      <c r="AN337" s="22"/>
      <c r="AO337" s="23"/>
      <c r="AP337" s="22"/>
      <c r="AQ337" s="213"/>
      <c r="AR337" s="23"/>
      <c r="AS337" s="28"/>
      <c r="AT337" s="22"/>
      <c r="AU337" s="24"/>
      <c r="AV337" s="24"/>
      <c r="AW337" s="28"/>
      <c r="AX337" t="str">
        <f t="shared" si="223"/>
        <v/>
      </c>
      <c r="CA337" s="18" t="str">
        <f t="shared" si="230"/>
        <v/>
      </c>
      <c r="CB337" s="18" t="str">
        <f>IF(AND(D337&gt;0,OR(AS337="")),"* No olvide digitar la variable Trans (Femenino). Digite Cero si no tiene.",IF(AS337&gt;D337," * La variable Trans (Femenino) No puede ser mayor al Total Hombres.",""))</f>
        <v/>
      </c>
      <c r="CC337" s="18" t="str">
        <f t="shared" si="231"/>
        <v/>
      </c>
      <c r="CD337" s="18" t="str">
        <f t="shared" si="232"/>
        <v/>
      </c>
      <c r="CE337" s="18" t="str">
        <f t="shared" si="233"/>
        <v/>
      </c>
      <c r="CF337" s="18" t="str">
        <f t="shared" si="234"/>
        <v/>
      </c>
      <c r="CO337" s="69">
        <f>IF(AND(E337&gt;0,OR(AR337="")),1,IF(AR337&gt;E337,1,0))</f>
        <v>0</v>
      </c>
      <c r="CP337" s="69">
        <f>IF(AND(D337&gt;0,OR(AS337="")),1,IF(AS337&gt;D337,1,0))</f>
        <v>0</v>
      </c>
      <c r="CQ337" s="69">
        <f t="shared" si="224"/>
        <v>0</v>
      </c>
      <c r="CR337" s="69">
        <f t="shared" si="225"/>
        <v>0</v>
      </c>
      <c r="CS337" s="69">
        <f t="shared" si="226"/>
        <v>0</v>
      </c>
      <c r="CT337" s="69">
        <f t="shared" si="227"/>
        <v>0</v>
      </c>
    </row>
    <row r="338" spans="1:99" x14ac:dyDescent="0.25">
      <c r="A338" s="3878"/>
      <c r="B338" s="253" t="s">
        <v>7</v>
      </c>
      <c r="C338" s="249">
        <f t="shared" si="228"/>
        <v>3</v>
      </c>
      <c r="D338" s="250">
        <f t="shared" si="235"/>
        <v>1</v>
      </c>
      <c r="E338" s="295">
        <f t="shared" si="235"/>
        <v>2</v>
      </c>
      <c r="F338" s="22"/>
      <c r="G338" s="23"/>
      <c r="H338" s="22"/>
      <c r="I338" s="23"/>
      <c r="J338" s="22"/>
      <c r="K338" s="28"/>
      <c r="L338" s="22"/>
      <c r="M338" s="216"/>
      <c r="N338" s="22"/>
      <c r="O338" s="28"/>
      <c r="P338" s="22"/>
      <c r="Q338" s="23"/>
      <c r="R338" s="22"/>
      <c r="S338" s="23"/>
      <c r="T338" s="22"/>
      <c r="U338" s="23"/>
      <c r="V338" s="22"/>
      <c r="W338" s="23">
        <v>1</v>
      </c>
      <c r="X338" s="22"/>
      <c r="Y338" s="23"/>
      <c r="Z338" s="22"/>
      <c r="AA338" s="23"/>
      <c r="AB338" s="22"/>
      <c r="AC338" s="23">
        <v>1</v>
      </c>
      <c r="AD338" s="22"/>
      <c r="AE338" s="23"/>
      <c r="AF338" s="22">
        <v>1</v>
      </c>
      <c r="AG338" s="23"/>
      <c r="AH338" s="22"/>
      <c r="AI338" s="23"/>
      <c r="AJ338" s="22"/>
      <c r="AK338" s="23"/>
      <c r="AL338" s="22"/>
      <c r="AM338" s="23"/>
      <c r="AN338" s="22"/>
      <c r="AO338" s="23"/>
      <c r="AP338" s="22"/>
      <c r="AQ338" s="213"/>
      <c r="AR338" s="23">
        <v>0</v>
      </c>
      <c r="AS338" s="28">
        <v>0</v>
      </c>
      <c r="AT338" s="22">
        <v>0</v>
      </c>
      <c r="AU338" s="24">
        <v>0</v>
      </c>
      <c r="AV338" s="24">
        <v>0</v>
      </c>
      <c r="AW338" s="28">
        <v>0</v>
      </c>
      <c r="AX338" t="str">
        <f t="shared" si="223"/>
        <v/>
      </c>
      <c r="CA338" s="18" t="str">
        <f t="shared" si="230"/>
        <v/>
      </c>
      <c r="CB338" s="18" t="str">
        <f>IF(AND(D338&gt;0,OR(AS338="")),"* No olvide digitar la variable Trans (Femenino). Digite Cero si no tiene.",IF(AS338&gt;D338," * La variable Trans (Femenino) No puede ser mayor al Total Hombres.",""))</f>
        <v/>
      </c>
      <c r="CC338" s="18" t="str">
        <f t="shared" si="231"/>
        <v/>
      </c>
      <c r="CD338" s="18" t="str">
        <f t="shared" si="232"/>
        <v/>
      </c>
      <c r="CE338" s="18" t="str">
        <f t="shared" si="233"/>
        <v/>
      </c>
      <c r="CF338" s="18" t="str">
        <f t="shared" si="234"/>
        <v/>
      </c>
      <c r="CO338" s="69">
        <f>IF(AND(E338&gt;0,OR(AR338="")),1,IF(AR338&gt;E338,1,0))</f>
        <v>0</v>
      </c>
      <c r="CP338" s="69">
        <f>IF(AND(D338&gt;0,OR(AS338="")),1,IF(AS338&gt;D338,1,0))</f>
        <v>0</v>
      </c>
      <c r="CQ338" s="69">
        <f t="shared" si="224"/>
        <v>0</v>
      </c>
      <c r="CR338" s="69">
        <f t="shared" si="225"/>
        <v>0</v>
      </c>
      <c r="CS338" s="69">
        <f t="shared" si="226"/>
        <v>0</v>
      </c>
      <c r="CT338" s="69">
        <f t="shared" si="227"/>
        <v>0</v>
      </c>
    </row>
    <row r="339" spans="1:99" x14ac:dyDescent="0.25">
      <c r="A339" s="3782"/>
      <c r="B339" s="1629" t="s">
        <v>318</v>
      </c>
      <c r="C339" s="266">
        <f t="shared" si="228"/>
        <v>0</v>
      </c>
      <c r="D339" s="267">
        <f t="shared" si="235"/>
        <v>0</v>
      </c>
      <c r="E339" s="271">
        <f t="shared" si="235"/>
        <v>0</v>
      </c>
      <c r="F339" s="91"/>
      <c r="G339" s="1245"/>
      <c r="H339" s="91"/>
      <c r="I339" s="1245"/>
      <c r="J339" s="91"/>
      <c r="K339" s="1246"/>
      <c r="L339" s="91"/>
      <c r="M339" s="1558"/>
      <c r="N339" s="91"/>
      <c r="O339" s="1246"/>
      <c r="P339" s="91"/>
      <c r="Q339" s="1245"/>
      <c r="R339" s="91"/>
      <c r="S339" s="1245"/>
      <c r="T339" s="91"/>
      <c r="U339" s="1245"/>
      <c r="V339" s="91"/>
      <c r="W339" s="1245"/>
      <c r="X339" s="91"/>
      <c r="Y339" s="1245"/>
      <c r="Z339" s="91"/>
      <c r="AA339" s="1245"/>
      <c r="AB339" s="91"/>
      <c r="AC339" s="1245"/>
      <c r="AD339" s="91"/>
      <c r="AE339" s="1245"/>
      <c r="AF339" s="91"/>
      <c r="AG339" s="1245"/>
      <c r="AH339" s="91"/>
      <c r="AI339" s="1245"/>
      <c r="AJ339" s="91"/>
      <c r="AK339" s="1245"/>
      <c r="AL339" s="91"/>
      <c r="AM339" s="1245"/>
      <c r="AN339" s="91"/>
      <c r="AO339" s="1245"/>
      <c r="AP339" s="91"/>
      <c r="AQ339" s="1247"/>
      <c r="AR339" s="1245"/>
      <c r="AS339" s="1246"/>
      <c r="AT339" s="91"/>
      <c r="AU339" s="92"/>
      <c r="AV339" s="92"/>
      <c r="AW339" s="1246"/>
      <c r="AX339" t="str">
        <f t="shared" si="223"/>
        <v/>
      </c>
      <c r="CA339" s="18" t="str">
        <f t="shared" si="230"/>
        <v/>
      </c>
      <c r="CB339" s="18" t="str">
        <f>IF(AND(D339&gt;0,OR(AS339="")),"* No olvide digitar la variable Trans (Femenino). Digite Cero si no tiene.",IF(AS339&gt;D339," * La variable Trans (Femenino) No puede ser mayor al Total Hombres.",""))</f>
        <v/>
      </c>
      <c r="CC339" s="18" t="str">
        <f t="shared" si="231"/>
        <v/>
      </c>
      <c r="CD339" s="18" t="str">
        <f t="shared" si="232"/>
        <v/>
      </c>
      <c r="CE339" s="18" t="str">
        <f t="shared" si="233"/>
        <v/>
      </c>
      <c r="CF339" s="18" t="str">
        <f t="shared" si="234"/>
        <v/>
      </c>
      <c r="CO339" s="69">
        <f>IF(AND(E339&gt;0,OR(AR339="")),1,IF(AR339&gt;E339,1,0))</f>
        <v>0</v>
      </c>
      <c r="CP339" s="69">
        <f>IF(AND(D339&gt;0,OR(AS339="")),1,IF(AS339&gt;D339,1,0))</f>
        <v>0</v>
      </c>
      <c r="CQ339" s="69">
        <f t="shared" si="224"/>
        <v>0</v>
      </c>
      <c r="CR339" s="69">
        <f t="shared" si="225"/>
        <v>0</v>
      </c>
      <c r="CS339" s="69">
        <f t="shared" si="226"/>
        <v>0</v>
      </c>
      <c r="CT339" s="69">
        <f t="shared" si="227"/>
        <v>0</v>
      </c>
    </row>
    <row r="340" spans="1:99" s="56" customFormat="1" ht="12" x14ac:dyDescent="0.2">
      <c r="A340" s="38" t="s">
        <v>319</v>
      </c>
      <c r="B340" s="22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</row>
    <row r="341" spans="1:99" ht="15" customHeight="1" x14ac:dyDescent="0.25">
      <c r="A341" s="3876" t="s">
        <v>90</v>
      </c>
      <c r="B341" s="2987"/>
      <c r="C341" s="3837" t="s">
        <v>286</v>
      </c>
      <c r="D341" s="3837"/>
      <c r="E341" s="3837"/>
      <c r="F341" s="3838" t="s">
        <v>139</v>
      </c>
      <c r="G341" s="3870"/>
      <c r="H341" s="3870"/>
      <c r="I341" s="3870"/>
      <c r="J341" s="3870"/>
      <c r="K341" s="3870"/>
      <c r="L341" s="3870"/>
      <c r="M341" s="3870"/>
      <c r="N341" s="3870"/>
      <c r="O341" s="3870"/>
      <c r="P341" s="3870"/>
      <c r="Q341" s="3870"/>
      <c r="R341" s="3870"/>
      <c r="S341" s="3870"/>
      <c r="T341" s="3870"/>
      <c r="U341" s="3870"/>
      <c r="V341" s="3870"/>
      <c r="W341" s="3870"/>
      <c r="X341" s="3870"/>
      <c r="Y341" s="3870"/>
      <c r="Z341" s="3870"/>
      <c r="AA341" s="3870"/>
      <c r="AB341" s="3870"/>
      <c r="AC341" s="3870"/>
      <c r="AD341" s="3870"/>
      <c r="AE341" s="3870"/>
      <c r="AF341" s="3870"/>
      <c r="AG341" s="3865"/>
      <c r="AH341" s="3108" t="s">
        <v>209</v>
      </c>
      <c r="AI341" s="2987"/>
      <c r="AJ341" s="3871" t="s">
        <v>12</v>
      </c>
      <c r="AK341" s="2987" t="s">
        <v>13</v>
      </c>
    </row>
    <row r="342" spans="1:99" ht="15" customHeight="1" x14ac:dyDescent="0.25">
      <c r="A342" s="3273"/>
      <c r="B342" s="2994"/>
      <c r="C342" s="3837"/>
      <c r="D342" s="3837"/>
      <c r="E342" s="3837"/>
      <c r="F342" s="3837" t="s">
        <v>16</v>
      </c>
      <c r="G342" s="3837"/>
      <c r="H342" s="3838" t="s">
        <v>17</v>
      </c>
      <c r="I342" s="3839"/>
      <c r="J342" s="3836" t="s">
        <v>18</v>
      </c>
      <c r="K342" s="3836"/>
      <c r="L342" s="3836" t="s">
        <v>19</v>
      </c>
      <c r="M342" s="3836"/>
      <c r="N342" s="3836" t="s">
        <v>20</v>
      </c>
      <c r="O342" s="3836"/>
      <c r="P342" s="3836" t="s">
        <v>21</v>
      </c>
      <c r="Q342" s="3836"/>
      <c r="R342" s="3836" t="s">
        <v>22</v>
      </c>
      <c r="S342" s="3836"/>
      <c r="T342" s="3836" t="s">
        <v>23</v>
      </c>
      <c r="U342" s="3836"/>
      <c r="V342" s="3836" t="s">
        <v>61</v>
      </c>
      <c r="W342" s="3836"/>
      <c r="X342" s="3836" t="s">
        <v>62</v>
      </c>
      <c r="Y342" s="3836"/>
      <c r="Z342" s="3836" t="s">
        <v>63</v>
      </c>
      <c r="AA342" s="3836"/>
      <c r="AB342" s="3836" t="s">
        <v>148</v>
      </c>
      <c r="AC342" s="3836"/>
      <c r="AD342" s="3836" t="s">
        <v>149</v>
      </c>
      <c r="AE342" s="3836"/>
      <c r="AF342" s="3836" t="s">
        <v>150</v>
      </c>
      <c r="AG342" s="3861"/>
      <c r="AH342" s="3575"/>
      <c r="AI342" s="3573"/>
      <c r="AJ342" s="3867"/>
      <c r="AK342" s="2994"/>
    </row>
    <row r="343" spans="1:99" x14ac:dyDescent="0.25">
      <c r="A343" s="3583"/>
      <c r="B343" s="3573"/>
      <c r="C343" s="1577" t="s">
        <v>120</v>
      </c>
      <c r="D343" s="1614" t="s">
        <v>79</v>
      </c>
      <c r="E343" s="1615" t="s">
        <v>121</v>
      </c>
      <c r="F343" s="1577" t="s">
        <v>291</v>
      </c>
      <c r="G343" s="1616" t="s">
        <v>121</v>
      </c>
      <c r="H343" s="1577" t="s">
        <v>291</v>
      </c>
      <c r="I343" s="1616" t="s">
        <v>121</v>
      </c>
      <c r="J343" s="1577" t="s">
        <v>291</v>
      </c>
      <c r="K343" s="1616" t="s">
        <v>121</v>
      </c>
      <c r="L343" s="1577" t="s">
        <v>291</v>
      </c>
      <c r="M343" s="1616" t="s">
        <v>121</v>
      </c>
      <c r="N343" s="1577" t="s">
        <v>291</v>
      </c>
      <c r="O343" s="1616" t="s">
        <v>121</v>
      </c>
      <c r="P343" s="1577" t="s">
        <v>291</v>
      </c>
      <c r="Q343" s="1616" t="s">
        <v>121</v>
      </c>
      <c r="R343" s="1577" t="s">
        <v>291</v>
      </c>
      <c r="S343" s="1616" t="s">
        <v>121</v>
      </c>
      <c r="T343" s="1577" t="s">
        <v>291</v>
      </c>
      <c r="U343" s="1616" t="s">
        <v>121</v>
      </c>
      <c r="V343" s="1577" t="s">
        <v>291</v>
      </c>
      <c r="W343" s="1616" t="s">
        <v>121</v>
      </c>
      <c r="X343" s="1577" t="s">
        <v>291</v>
      </c>
      <c r="Y343" s="1616" t="s">
        <v>121</v>
      </c>
      <c r="Z343" s="1577" t="s">
        <v>291</v>
      </c>
      <c r="AA343" s="1616" t="s">
        <v>121</v>
      </c>
      <c r="AB343" s="1577" t="s">
        <v>291</v>
      </c>
      <c r="AC343" s="1616" t="s">
        <v>121</v>
      </c>
      <c r="AD343" s="1577" t="s">
        <v>291</v>
      </c>
      <c r="AE343" s="1616" t="s">
        <v>121</v>
      </c>
      <c r="AF343" s="1577" t="s">
        <v>291</v>
      </c>
      <c r="AG343" s="1617" t="s">
        <v>121</v>
      </c>
      <c r="AH343" s="1581" t="s">
        <v>212</v>
      </c>
      <c r="AI343" s="1249" t="s">
        <v>213</v>
      </c>
      <c r="AJ343" s="3019"/>
      <c r="AK343" s="3573"/>
    </row>
    <row r="344" spans="1:99" x14ac:dyDescent="0.25">
      <c r="A344" s="3883" t="s">
        <v>309</v>
      </c>
      <c r="B344" s="3883"/>
      <c r="C344" s="1597">
        <f>SUM(D344+E344)</f>
        <v>0</v>
      </c>
      <c r="D344" s="1598">
        <f t="shared" ref="D344:E346" si="236">SUM(F344+H344+J344+L344+N344+P344+R344+T344+V344+X344+Z344+AB344+AD344+AF344)</f>
        <v>0</v>
      </c>
      <c r="E344" s="1594">
        <f t="shared" si="236"/>
        <v>0</v>
      </c>
      <c r="F344" s="1585"/>
      <c r="G344" s="1588"/>
      <c r="H344" s="1585"/>
      <c r="I344" s="1588"/>
      <c r="J344" s="1585"/>
      <c r="K344" s="1588"/>
      <c r="L344" s="1585"/>
      <c r="M344" s="1588"/>
      <c r="N344" s="1585"/>
      <c r="O344" s="1588"/>
      <c r="P344" s="1585"/>
      <c r="Q344" s="1588"/>
      <c r="R344" s="1585"/>
      <c r="S344" s="1588"/>
      <c r="T344" s="1585"/>
      <c r="U344" s="1588"/>
      <c r="V344" s="1585"/>
      <c r="W344" s="1588"/>
      <c r="X344" s="1585"/>
      <c r="Y344" s="1588"/>
      <c r="Z344" s="1585"/>
      <c r="AA344" s="1588"/>
      <c r="AB344" s="1585"/>
      <c r="AC344" s="1588"/>
      <c r="AD344" s="1585"/>
      <c r="AE344" s="1588"/>
      <c r="AF344" s="1585"/>
      <c r="AG344" s="1627"/>
      <c r="AH344" s="1588"/>
      <c r="AI344" s="1586"/>
      <c r="AJ344" s="1585"/>
      <c r="AK344" s="1586"/>
      <c r="AL344" t="str">
        <f>CA344&amp;CB344&amp;CC344&amp;CD344</f>
        <v/>
      </c>
      <c r="CA344" s="18" t="str">
        <f>IF(AND(E344&gt;0,OR(AH344=""))," * No olvide digitar la variable Trans (Masculino). Digite Cero si no tiene.",IF((AH344)&gt;E344,"*  La variable Trans (Masculino) No puede ser mayor al Total Mujeres.",""))</f>
        <v/>
      </c>
      <c r="CB344" s="18" t="str">
        <f>IF(AND(D344&gt;0,OR(AI344=""))," * No olvide digitar la variable Trans (Femenino). Digite Cero si no tiene.",IF((AI344)&gt;D344,"*  La variable Trans (Femenino) No puede ser mayor al Total Hombres.",""))</f>
        <v/>
      </c>
      <c r="CC344" s="18" t="str">
        <f>IF(AND(C344&gt;0,AJ344="")," * No olvide digitar la variable Pueblos originarios. Digite Cero si no tiene.",IF(AJ344&gt;C344," * La variable Pueblos originarios No puede ser mayor al Total.",""))</f>
        <v/>
      </c>
      <c r="CD344" s="18" t="str">
        <f>IF(AND(C344&gt;0,AK344="")," * No olvide digitar la variable Migrantes. Digite Cero si no tiene.",IF(AK344&gt;C344," * La variable Migrantes No puede ser mayor al Total.",""))</f>
        <v/>
      </c>
      <c r="CO344" s="69">
        <f>IF(AND(E344&gt;0,OR(AH344="")),1,IF((AH344)&gt;E344,1,0))</f>
        <v>0</v>
      </c>
      <c r="CP344" s="69">
        <f>IF(AND(D344&gt;0,OR(AI344="")),1,IF((AI344)&gt;D344,1,0))</f>
        <v>0</v>
      </c>
      <c r="CQ344" s="69">
        <f>IF(AND(C344&gt;0,AJ344=""),1,IF(AJ344&gt;C344,1,0))</f>
        <v>0</v>
      </c>
      <c r="CR344" s="69">
        <f>IF(AND(C344&gt;0,AK344=""),1,IF(AK344&gt;C344,1,0))</f>
        <v>0</v>
      </c>
    </row>
    <row r="345" spans="1:99" x14ac:dyDescent="0.25">
      <c r="A345" s="3883" t="s">
        <v>311</v>
      </c>
      <c r="B345" s="3883"/>
      <c r="C345" s="1597">
        <f>SUM(D345+E345)</f>
        <v>1</v>
      </c>
      <c r="D345" s="1598">
        <f t="shared" si="236"/>
        <v>0</v>
      </c>
      <c r="E345" s="1594">
        <f t="shared" si="236"/>
        <v>1</v>
      </c>
      <c r="F345" s="1585"/>
      <c r="G345" s="1588"/>
      <c r="H345" s="1585"/>
      <c r="I345" s="1588"/>
      <c r="J345" s="1585"/>
      <c r="K345" s="1588"/>
      <c r="L345" s="1585"/>
      <c r="M345" s="1588"/>
      <c r="N345" s="1585"/>
      <c r="O345" s="1588"/>
      <c r="P345" s="1585"/>
      <c r="Q345" s="1588"/>
      <c r="R345" s="1585"/>
      <c r="S345" s="1588">
        <v>1</v>
      </c>
      <c r="T345" s="1585"/>
      <c r="U345" s="1588"/>
      <c r="V345" s="1585"/>
      <c r="W345" s="1588"/>
      <c r="X345" s="1585"/>
      <c r="Y345" s="1588"/>
      <c r="Z345" s="1585"/>
      <c r="AA345" s="1588"/>
      <c r="AB345" s="1585"/>
      <c r="AC345" s="1588"/>
      <c r="AD345" s="1585"/>
      <c r="AE345" s="1588"/>
      <c r="AF345" s="1585"/>
      <c r="AG345" s="1627"/>
      <c r="AH345" s="1588">
        <v>0</v>
      </c>
      <c r="AI345" s="1586">
        <v>0</v>
      </c>
      <c r="AJ345" s="1585">
        <v>0</v>
      </c>
      <c r="AK345" s="1586">
        <v>1</v>
      </c>
      <c r="AL345" t="str">
        <f>CA345&amp;CB345&amp;CC345&amp;CD345</f>
        <v/>
      </c>
      <c r="CA345" s="18" t="str">
        <f>IF(AND(E345&gt;0,OR(AH345=""))," * No olvide digitar la variable Trans (Masculino). Digite Cero si no tiene.",IF((AH345)&gt;E345,"*  La variable Trans (Masculino) No puede ser mayor al Total Mujeres.",""))</f>
        <v/>
      </c>
      <c r="CB345" s="18" t="str">
        <f>IF(AND(D345&gt;0,OR(AI345=""))," * No olvide digitar la variable Trans (Femenino). Digite Cero si no tiene.",IF((AI345)&gt;D345,"*  La variable Trans (Femenino) No puede ser mayor al Total Hombres.",""))</f>
        <v/>
      </c>
      <c r="CC345" s="18" t="str">
        <f>IF(AND(C345&gt;0,AJ345="")," * No olvide digitar la variable Pueblos originarios. Digite Cero si no tiene.",IF(AJ345&gt;C345," * La variable Pueblos originarios No puede ser mayor al Total.",""))</f>
        <v/>
      </c>
      <c r="CD345" s="18" t="str">
        <f>IF(AND(C345&gt;0,AK345="")," * No olvide digitar la variable Migrantes. Digite Cero si no tiene.",IF(AK345&gt;C345," * La variable Migrantes No puede ser mayor al Total.",""))</f>
        <v/>
      </c>
      <c r="CO345" s="69">
        <f>IF(AND(E345&gt;0,OR(AH345="")),1,IF((AH345)&gt;E345,1,0))</f>
        <v>0</v>
      </c>
      <c r="CP345" s="69">
        <f>IF(AND(D345&gt;0,OR(AI345="")),1,IF((AI345)&gt;D345,1,0))</f>
        <v>0</v>
      </c>
      <c r="CQ345" s="69">
        <f>IF(AND(C345&gt;0,AJ345=""),1,IF(AJ345&gt;C345,1,0))</f>
        <v>0</v>
      </c>
      <c r="CR345" s="69">
        <f>IF(AND(C345&gt;0,AK345=""),1,IF(AK345&gt;C345,1,0))</f>
        <v>0</v>
      </c>
    </row>
    <row r="346" spans="1:99" x14ac:dyDescent="0.25">
      <c r="A346" s="3883" t="s">
        <v>320</v>
      </c>
      <c r="B346" s="3883"/>
      <c r="C346" s="1597">
        <f>SUM(D346+E346)</f>
        <v>3</v>
      </c>
      <c r="D346" s="1598">
        <f t="shared" si="236"/>
        <v>1</v>
      </c>
      <c r="E346" s="1594">
        <f t="shared" si="236"/>
        <v>2</v>
      </c>
      <c r="F346" s="1585"/>
      <c r="G346" s="1588"/>
      <c r="H346" s="1585"/>
      <c r="I346" s="1588"/>
      <c r="J346" s="1585">
        <v>1</v>
      </c>
      <c r="K346" s="1588">
        <v>1</v>
      </c>
      <c r="L346" s="1585"/>
      <c r="M346" s="1588"/>
      <c r="N346" s="1585"/>
      <c r="O346" s="1588"/>
      <c r="P346" s="1585"/>
      <c r="Q346" s="1588">
        <v>1</v>
      </c>
      <c r="R346" s="1585"/>
      <c r="S346" s="1588"/>
      <c r="T346" s="1585"/>
      <c r="U346" s="1588"/>
      <c r="V346" s="1585"/>
      <c r="W346" s="1588"/>
      <c r="X346" s="1585"/>
      <c r="Y346" s="1588"/>
      <c r="Z346" s="1585"/>
      <c r="AA346" s="1588"/>
      <c r="AB346" s="1585"/>
      <c r="AC346" s="1588"/>
      <c r="AD346" s="1585"/>
      <c r="AE346" s="1588"/>
      <c r="AF346" s="1585"/>
      <c r="AG346" s="1627"/>
      <c r="AH346" s="1588">
        <v>0</v>
      </c>
      <c r="AI346" s="1586">
        <v>1</v>
      </c>
      <c r="AJ346" s="1585">
        <v>0</v>
      </c>
      <c r="AK346" s="1586">
        <v>1</v>
      </c>
      <c r="AL346" t="str">
        <f>CA346&amp;CB346&amp;CC346&amp;CD346</f>
        <v/>
      </c>
      <c r="CA346" s="18" t="str">
        <f>IF(AND(E346&gt;0,OR(AH346=""))," * No olvide digitar la variable Trans (Masculino). Digite Cero si no tiene.",IF((AH346)&gt;E346,"*  La variable Trans (Masculino) No puede ser mayor al Total Mujeres.",""))</f>
        <v/>
      </c>
      <c r="CB346" s="18" t="str">
        <f>IF(AND(D346&gt;0,OR(AI346=""))," * No olvide digitar la variable Trans (Femenino). Digite Cero si no tiene.",IF((AI346)&gt;D346,"*  La variable Trans (Femenino) No puede ser mayor al Total Hombres.",""))</f>
        <v/>
      </c>
      <c r="CC346" s="18" t="str">
        <f>IF(AND(C346&gt;0,AJ346="")," * No olvide digitar la variable Pueblos originarios. Digite Cero si no tiene.",IF(AJ346&gt;C346," * La variable Pueblos originarios No puede ser mayor al Total.",""))</f>
        <v/>
      </c>
      <c r="CD346" s="18" t="str">
        <f>IF(AND(C346&gt;0,AK346="")," * No olvide digitar la variable Migrantes. Digite Cero si no tiene.",IF(AK346&gt;C346," * La variable Migrantes No puede ser mayor al Total.",""))</f>
        <v/>
      </c>
      <c r="CO346" s="69">
        <f>IF(AND(E346&gt;0,OR(AH346="")),1,IF((AH346)&gt;E346,1,0))</f>
        <v>0</v>
      </c>
      <c r="CP346" s="69">
        <f>IF(AND(D346&gt;0,OR(AI346="")),1,IF((AI346)&gt;D346,1,0))</f>
        <v>0</v>
      </c>
      <c r="CQ346" s="69">
        <f>IF(AND(C346&gt;0,AJ346=""),1,IF(AJ346&gt;C346,1,0))</f>
        <v>0</v>
      </c>
      <c r="CR346" s="69">
        <f>IF(AND(C346&gt;0,AK346=""),1,IF(AK346&gt;C346,1,0))</f>
        <v>0</v>
      </c>
    </row>
    <row r="347" spans="1:99" s="56" customFormat="1" ht="12" x14ac:dyDescent="0.2">
      <c r="A347" s="1630" t="s">
        <v>321</v>
      </c>
      <c r="B347" s="1631"/>
      <c r="C347" s="1631"/>
      <c r="D347" s="1631"/>
      <c r="E347" s="1631"/>
      <c r="F347" s="1631"/>
      <c r="G347" s="1631"/>
      <c r="H347" s="1631"/>
      <c r="I347" s="1631"/>
      <c r="J347" s="1631"/>
      <c r="K347" s="1631"/>
      <c r="L347" s="1631"/>
      <c r="M347" s="1631"/>
      <c r="N347" s="1631"/>
      <c r="O347" s="55"/>
      <c r="P347" s="55"/>
      <c r="Q347" s="55"/>
      <c r="R347" s="55"/>
    </row>
    <row r="348" spans="1:99" ht="15" customHeight="1" x14ac:dyDescent="0.25">
      <c r="A348" s="3879" t="s">
        <v>322</v>
      </c>
      <c r="B348" s="3222" t="s">
        <v>323</v>
      </c>
      <c r="C348" s="3223"/>
      <c r="D348" s="3224"/>
      <c r="E348" s="3225" t="s">
        <v>139</v>
      </c>
      <c r="F348" s="3226"/>
      <c r="G348" s="3226"/>
      <c r="H348" s="3226"/>
      <c r="I348" s="3226"/>
      <c r="J348" s="3226"/>
      <c r="K348" s="3226"/>
      <c r="L348" s="3226"/>
      <c r="M348" s="3226"/>
      <c r="N348" s="527"/>
      <c r="O348" s="3881" t="s">
        <v>324</v>
      </c>
      <c r="P348" s="3882" t="s">
        <v>325</v>
      </c>
      <c r="Q348" s="3233" t="s">
        <v>326</v>
      </c>
      <c r="R348" s="3881" t="s">
        <v>12</v>
      </c>
      <c r="S348" s="2987" t="s">
        <v>13</v>
      </c>
      <c r="T348" s="3877" t="s">
        <v>209</v>
      </c>
      <c r="U348" s="3215"/>
    </row>
    <row r="349" spans="1:99" x14ac:dyDescent="0.25">
      <c r="A349" s="3880"/>
      <c r="B349" s="3583"/>
      <c r="C349" s="3575"/>
      <c r="D349" s="3573"/>
      <c r="E349" s="3850" t="s">
        <v>202</v>
      </c>
      <c r="F349" s="3866"/>
      <c r="G349" s="3850" t="s">
        <v>203</v>
      </c>
      <c r="H349" s="3866"/>
      <c r="I349" s="3850" t="s">
        <v>204</v>
      </c>
      <c r="J349" s="3866"/>
      <c r="K349" s="3850" t="s">
        <v>16</v>
      </c>
      <c r="L349" s="3866"/>
      <c r="M349" s="3850" t="s">
        <v>17</v>
      </c>
      <c r="N349" s="3869"/>
      <c r="O349" s="3228"/>
      <c r="P349" s="3231"/>
      <c r="Q349" s="3234"/>
      <c r="R349" s="3228"/>
      <c r="S349" s="2994"/>
      <c r="T349" s="3580"/>
      <c r="U349" s="3582"/>
    </row>
    <row r="350" spans="1:99" x14ac:dyDescent="0.25">
      <c r="A350" s="3768"/>
      <c r="B350" s="1632" t="s">
        <v>120</v>
      </c>
      <c r="C350" s="1253" t="s">
        <v>79</v>
      </c>
      <c r="D350" s="1249" t="s">
        <v>121</v>
      </c>
      <c r="E350" s="1577" t="s">
        <v>79</v>
      </c>
      <c r="F350" s="1633" t="s">
        <v>121</v>
      </c>
      <c r="G350" s="1577" t="s">
        <v>79</v>
      </c>
      <c r="H350" s="1633" t="s">
        <v>121</v>
      </c>
      <c r="I350" s="1577" t="s">
        <v>79</v>
      </c>
      <c r="J350" s="1633" t="s">
        <v>121</v>
      </c>
      <c r="K350" s="1577" t="s">
        <v>79</v>
      </c>
      <c r="L350" s="1633" t="s">
        <v>121</v>
      </c>
      <c r="M350" s="1577" t="s">
        <v>79</v>
      </c>
      <c r="N350" s="1634" t="s">
        <v>121</v>
      </c>
      <c r="O350" s="3229"/>
      <c r="P350" s="3232"/>
      <c r="Q350" s="3586"/>
      <c r="R350" s="3229"/>
      <c r="S350" s="3573"/>
      <c r="T350" s="1579" t="s">
        <v>212</v>
      </c>
      <c r="U350" s="1615" t="s">
        <v>213</v>
      </c>
    </row>
    <row r="351" spans="1:99" x14ac:dyDescent="0.25">
      <c r="A351" s="1408" t="s">
        <v>92</v>
      </c>
      <c r="B351" s="1394">
        <f>SUM(C351+D351)</f>
        <v>0</v>
      </c>
      <c r="C351" s="1449">
        <f>SUM(E351+G351+I351+K351+M351)</f>
        <v>0</v>
      </c>
      <c r="D351" s="1612">
        <f>SUM(F351+H351+J351+L351+N351)</f>
        <v>0</v>
      </c>
      <c r="E351" s="1359"/>
      <c r="F351" s="1572"/>
      <c r="G351" s="1359"/>
      <c r="H351" s="1572"/>
      <c r="I351" s="1359"/>
      <c r="J351" s="704"/>
      <c r="K351" s="1359"/>
      <c r="L351" s="704"/>
      <c r="M351" s="1450"/>
      <c r="N351" s="699"/>
      <c r="O351" s="533"/>
      <c r="P351" s="1635"/>
      <c r="Q351" s="1636"/>
      <c r="R351" s="1453"/>
      <c r="S351" s="1572"/>
      <c r="T351" s="1409"/>
      <c r="U351" s="1572"/>
      <c r="V351" t="str">
        <f>CD351&amp;CE351&amp;CF351&amp;CG351</f>
        <v/>
      </c>
      <c r="CA351" s="438"/>
      <c r="CB351" s="504"/>
      <c r="CC351" s="504"/>
      <c r="CD351" s="18" t="str">
        <f>IF(AND(B351&gt;0,R351="")," * No olvide digitar la variable Pueblos originarios. Digite Cero si no tiene.",IF(R351&gt;B351," * La variable Pueblos originarios No puede ser mayor al Total.",""))</f>
        <v/>
      </c>
      <c r="CE351" s="18" t="str">
        <f>IF(AND(B351&gt;0,S351="")," * No olvide digitar la variable Migrantes. Digite Cero si no tiene.",IF(S351&gt;B351," * La variable Migrantes No puede ser mayor al Total.",""))</f>
        <v/>
      </c>
      <c r="CF351" s="263" t="str">
        <f>IF(AND(D351&gt;0,OR(T351=""))," * No olvide digitar la variable Trans (Masculino). Digite Cero si no tiene.",IF((T351)&gt;D351," * La variable Trans Masculino No puede ser mayor al Total Mujeres.",""))</f>
        <v/>
      </c>
      <c r="CG351" s="263" t="str">
        <f>IF(AND(C351&gt;0,OR(U351=""))," * No olvide digitar la variable Trans (Femenino). Digite Cero si no tiene.",IF((U351)&gt;C351," * La variable Trans Femenino No puede ser mayor al Total Hombres.",""))</f>
        <v/>
      </c>
      <c r="CO351" s="520"/>
      <c r="CP351" s="520"/>
      <c r="CQ351" s="520"/>
      <c r="CR351" s="69">
        <f>IF(AND(B351&gt;0,R351=""),1,IF(R351&gt;B351,1,0))</f>
        <v>0</v>
      </c>
      <c r="CS351" s="69">
        <f>IF(AND(B351&gt;0,S351=""),1,IF(S351&gt;B351,1,0))</f>
        <v>0</v>
      </c>
      <c r="CT351" s="69">
        <f>IF(AND(D351&gt;0,OR(T351="")),1,IF((T351)&gt;D351,1,0))</f>
        <v>0</v>
      </c>
      <c r="CU351" s="69">
        <f>IF(AND(C351&gt;0,OR(U351="")),1,IF((U351)&gt;C351,1,0))</f>
        <v>0</v>
      </c>
    </row>
    <row r="352" spans="1:99" x14ac:dyDescent="0.25">
      <c r="A352" s="1629" t="s">
        <v>102</v>
      </c>
      <c r="B352" s="381">
        <f>SUM(C352+D352)</f>
        <v>0</v>
      </c>
      <c r="C352" s="1260">
        <f>SUM(E352+G352+I352+K352+M352)</f>
        <v>0</v>
      </c>
      <c r="D352" s="1261">
        <f>SUM(F352+H352+J352+L352+N352)</f>
        <v>0</v>
      </c>
      <c r="E352" s="91"/>
      <c r="F352" s="1246"/>
      <c r="G352" s="91"/>
      <c r="H352" s="385"/>
      <c r="I352" s="91"/>
      <c r="J352" s="1246"/>
      <c r="K352" s="91"/>
      <c r="L352" s="1246"/>
      <c r="M352" s="1558"/>
      <c r="N352" s="538"/>
      <c r="O352" s="539"/>
      <c r="P352" s="92"/>
      <c r="Q352" s="1246"/>
      <c r="R352" s="539"/>
      <c r="S352" s="1246"/>
      <c r="T352" s="1245"/>
      <c r="U352" s="1246"/>
      <c r="V352" t="str">
        <f>CA352&amp;CB352&amp;CC352&amp;CD352&amp;CE352&amp;CF352&amp;CG352</f>
        <v/>
      </c>
      <c r="CA352" s="18" t="str">
        <f>IF(AND(B352&gt;0,O352="")," * No olvide digitar la variable Aumento de funcionalidad familiar (4 puntos o más). Digite Cero si no tiene.",IF(O352&gt;B352," * La variable Aumento de funcionalidad familiar (4 puntos o más) No puede ser mayor al Total.",""))</f>
        <v/>
      </c>
      <c r="CB352" s="18" t="str">
        <f>IF(AND(B352&gt;0,P352="")," * No olvide digitar la variable Cumple con el 70% de los objetivos del plan de acompañamiento. Digite Cero si no tiene.",IF(P352&gt;B352," * La variable Cumple con el 70% de los objetivos del plan de acompañamiento No puede ser mayor al Total.",""))</f>
        <v/>
      </c>
      <c r="CC352" s="18" t="str">
        <f>IF(AND(B352&gt;0,Q352="")," * No olvide digitar la variable Egreso por alta clínica del Prog de Salud Mental. Digite Cero si no tiene.",IF(Q352&gt;B352," * La variable Egreso por alta clínica del Prog de Salud Mental No puede ser mayor al Total.",""))</f>
        <v/>
      </c>
      <c r="CD352" s="18" t="str">
        <f>IF(AND(B352&gt;0,R352="")," * No olvide digitar la variable Pueblos originarios. Digite Cero si no tiene.",IF(R352&gt;B352," * La variable Pueblos originarios No puede ser mayor al Total.",""))</f>
        <v/>
      </c>
      <c r="CE352" s="18" t="str">
        <f>IF(AND(B352&gt;0,S352="")," * No olvide digitar la variable Migrantes. Digite Cero si no tiene.",IF(S352&gt;B352," * La variable Migrantes No puede ser mayor al Total.",""))</f>
        <v/>
      </c>
      <c r="CF352" s="263" t="str">
        <f>IF(AND(D352&gt;0,OR(T352=""))," * No olvide digitar la variable Trans (Masculino). Digite Cero si no tiene.",IF((T352)&gt;D352," * La variable Trans Masculino No puede ser mayor al Total Mujeres.",""))</f>
        <v/>
      </c>
      <c r="CG352" s="263" t="str">
        <f>IF(AND(C352&gt;0,OR(U352=""))," * No olvide digitar la variable Trans (Femenino). Digite Cero si no tiene.",IF((U352)&gt;C352," * La variable Trans Femenino No puede ser mayor al Total Hombres.",""))</f>
        <v/>
      </c>
      <c r="CO352" s="20">
        <f>IF(AND($B352&gt;0,O352=""),1,IF(O352&gt;$B352,1,0))</f>
        <v>0</v>
      </c>
      <c r="CP352" s="20">
        <f>IF(AND($B352&gt;0,P352=""),1,IF(P352&gt;$B352,1,0))</f>
        <v>0</v>
      </c>
      <c r="CQ352" s="20">
        <f>IF(AND($B352&gt;0,Q352=""),1,IF(Q352&gt;$B352,1,0))</f>
        <v>0</v>
      </c>
      <c r="CR352" s="69">
        <f>IF(AND(B352&gt;0,R352=""),1,IF(R352&gt;B352,1,0))</f>
        <v>0</v>
      </c>
      <c r="CS352" s="69">
        <f>IF(AND(B352&gt;0,S352=""),1,IF(S352&gt;B352,1,0))</f>
        <v>0</v>
      </c>
      <c r="CT352" s="69">
        <f>IF(AND(D352&gt;0,OR(T352="")),1,IF((T352)&gt;D352,1,0))</f>
        <v>0</v>
      </c>
      <c r="CU352" s="69">
        <f>IF(AND(C352&gt;0,OR(U352="")),1,IF((U352)&gt;C352,1,0))</f>
        <v>0</v>
      </c>
    </row>
    <row r="353" spans="1:94" s="56" customFormat="1" ht="12" x14ac:dyDescent="0.2">
      <c r="A353" s="38" t="s">
        <v>327</v>
      </c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</row>
    <row r="354" spans="1:94" ht="15" customHeight="1" x14ac:dyDescent="0.25">
      <c r="A354" s="3879" t="s">
        <v>322</v>
      </c>
      <c r="B354" s="3879" t="s">
        <v>328</v>
      </c>
      <c r="C354" s="3836" t="s">
        <v>323</v>
      </c>
      <c r="D354" s="3836"/>
      <c r="E354" s="3836"/>
      <c r="F354" s="3850" t="s">
        <v>139</v>
      </c>
      <c r="G354" s="3869"/>
      <c r="H354" s="3869"/>
      <c r="I354" s="3869"/>
      <c r="J354" s="3869"/>
      <c r="K354" s="3869"/>
      <c r="L354" s="3869"/>
      <c r="M354" s="3869"/>
      <c r="N354" s="3869"/>
      <c r="O354" s="3869"/>
      <c r="P354" s="3869"/>
      <c r="Q354" s="3869"/>
      <c r="R354" s="3869"/>
      <c r="S354" s="3869"/>
      <c r="T354" s="3869"/>
      <c r="U354" s="3869"/>
      <c r="V354" s="3869"/>
      <c r="W354" s="3869"/>
      <c r="X354" s="3869"/>
      <c r="Y354" s="3869"/>
      <c r="Z354" s="3869"/>
      <c r="AA354" s="3869"/>
      <c r="AB354" s="3869"/>
      <c r="AC354" s="3869"/>
      <c r="AD354" s="3869"/>
      <c r="AE354" s="3869"/>
      <c r="AF354" s="3869"/>
      <c r="AG354" s="3848"/>
      <c r="AH354" s="3885" t="s">
        <v>12</v>
      </c>
      <c r="AI354" s="3137" t="s">
        <v>13</v>
      </c>
      <c r="AJ354" s="3869" t="s">
        <v>329</v>
      </c>
      <c r="AK354" s="3869"/>
      <c r="AL354" s="3866"/>
      <c r="AM354" s="3879" t="s">
        <v>330</v>
      </c>
    </row>
    <row r="355" spans="1:94" ht="15" customHeight="1" x14ac:dyDescent="0.25">
      <c r="A355" s="3880"/>
      <c r="B355" s="3880"/>
      <c r="C355" s="3836"/>
      <c r="D355" s="3836"/>
      <c r="E355" s="3836"/>
      <c r="F355" s="3850" t="s">
        <v>16</v>
      </c>
      <c r="G355" s="3866"/>
      <c r="H355" s="3850" t="s">
        <v>17</v>
      </c>
      <c r="I355" s="3866"/>
      <c r="J355" s="3850" t="s">
        <v>18</v>
      </c>
      <c r="K355" s="3866"/>
      <c r="L355" s="3850" t="s">
        <v>19</v>
      </c>
      <c r="M355" s="3866"/>
      <c r="N355" s="3850" t="s">
        <v>20</v>
      </c>
      <c r="O355" s="3866"/>
      <c r="P355" s="3850" t="s">
        <v>21</v>
      </c>
      <c r="Q355" s="3866"/>
      <c r="R355" s="3850" t="s">
        <v>22</v>
      </c>
      <c r="S355" s="3866"/>
      <c r="T355" s="3850" t="s">
        <v>23</v>
      </c>
      <c r="U355" s="3866"/>
      <c r="V355" s="3850" t="s">
        <v>61</v>
      </c>
      <c r="W355" s="3866"/>
      <c r="X355" s="3850" t="s">
        <v>62</v>
      </c>
      <c r="Y355" s="3866"/>
      <c r="Z355" s="3850" t="s">
        <v>63</v>
      </c>
      <c r="AA355" s="3866"/>
      <c r="AB355" s="3850" t="s">
        <v>148</v>
      </c>
      <c r="AC355" s="3866"/>
      <c r="AD355" s="3850" t="s">
        <v>149</v>
      </c>
      <c r="AE355" s="3866"/>
      <c r="AF355" s="3850" t="s">
        <v>150</v>
      </c>
      <c r="AG355" s="3848"/>
      <c r="AH355" s="3130"/>
      <c r="AI355" s="3237"/>
      <c r="AJ355" s="3004" t="s">
        <v>331</v>
      </c>
      <c r="AK355" s="3868" t="s">
        <v>332</v>
      </c>
      <c r="AL355" s="3884" t="s">
        <v>333</v>
      </c>
      <c r="AM355" s="3880"/>
    </row>
    <row r="356" spans="1:94" x14ac:dyDescent="0.25">
      <c r="A356" s="3768"/>
      <c r="B356" s="3768"/>
      <c r="C356" s="1579" t="s">
        <v>120</v>
      </c>
      <c r="D356" s="1578" t="s">
        <v>79</v>
      </c>
      <c r="E356" s="1633" t="s">
        <v>121</v>
      </c>
      <c r="F356" s="1577" t="s">
        <v>79</v>
      </c>
      <c r="G356" s="1633" t="s">
        <v>121</v>
      </c>
      <c r="H356" s="1577" t="s">
        <v>79</v>
      </c>
      <c r="I356" s="1633" t="s">
        <v>121</v>
      </c>
      <c r="J356" s="1577" t="s">
        <v>291</v>
      </c>
      <c r="K356" s="1633" t="s">
        <v>121</v>
      </c>
      <c r="L356" s="1577" t="s">
        <v>291</v>
      </c>
      <c r="M356" s="1633" t="s">
        <v>121</v>
      </c>
      <c r="N356" s="1577" t="s">
        <v>291</v>
      </c>
      <c r="O356" s="1633" t="s">
        <v>121</v>
      </c>
      <c r="P356" s="1577" t="s">
        <v>291</v>
      </c>
      <c r="Q356" s="1633" t="s">
        <v>121</v>
      </c>
      <c r="R356" s="1577" t="s">
        <v>291</v>
      </c>
      <c r="S356" s="1633" t="s">
        <v>121</v>
      </c>
      <c r="T356" s="1577" t="s">
        <v>291</v>
      </c>
      <c r="U356" s="1633" t="s">
        <v>121</v>
      </c>
      <c r="V356" s="1577" t="s">
        <v>291</v>
      </c>
      <c r="W356" s="1633" t="s">
        <v>121</v>
      </c>
      <c r="X356" s="1577" t="s">
        <v>291</v>
      </c>
      <c r="Y356" s="1633" t="s">
        <v>121</v>
      </c>
      <c r="Z356" s="1577" t="s">
        <v>291</v>
      </c>
      <c r="AA356" s="1633" t="s">
        <v>121</v>
      </c>
      <c r="AB356" s="1577" t="s">
        <v>291</v>
      </c>
      <c r="AC356" s="1633" t="s">
        <v>121</v>
      </c>
      <c r="AD356" s="1577" t="s">
        <v>291</v>
      </c>
      <c r="AE356" s="1633" t="s">
        <v>121</v>
      </c>
      <c r="AF356" s="1577" t="s">
        <v>291</v>
      </c>
      <c r="AG356" s="1582" t="s">
        <v>121</v>
      </c>
      <c r="AH356" s="3001"/>
      <c r="AI356" s="3590"/>
      <c r="AJ356" s="3588"/>
      <c r="AK356" s="2983"/>
      <c r="AL356" s="3027"/>
      <c r="AM356" s="3768"/>
    </row>
    <row r="357" spans="1:94" x14ac:dyDescent="0.25">
      <c r="A357" s="3872" t="s">
        <v>334</v>
      </c>
      <c r="B357" s="1356" t="s">
        <v>335</v>
      </c>
      <c r="C357" s="1455">
        <f>SUM(D357+E357)</f>
        <v>0</v>
      </c>
      <c r="D357" s="1449">
        <f>SUM(F357+H357+J357+L357+N357+P357+R357+T357+V357+X357+Z357+AB357+AD357+AF357)</f>
        <v>0</v>
      </c>
      <c r="E357" s="1637">
        <f>SUM(G357+I357+K357+M357+O357+Q357+S357+U357+W357+Y357+AA357+AC357+AE357+AG357)</f>
        <v>0</v>
      </c>
      <c r="F357" s="1359"/>
      <c r="G357" s="1572"/>
      <c r="H357" s="1359"/>
      <c r="I357" s="1572"/>
      <c r="J357" s="1359"/>
      <c r="K357" s="1572"/>
      <c r="L357" s="1359"/>
      <c r="M357" s="1572"/>
      <c r="N357" s="1359"/>
      <c r="O357" s="1572"/>
      <c r="P357" s="1359"/>
      <c r="Q357" s="1572"/>
      <c r="R357" s="1359"/>
      <c r="S357" s="1572"/>
      <c r="T357" s="1359"/>
      <c r="U357" s="1572"/>
      <c r="V357" s="1359"/>
      <c r="W357" s="1572"/>
      <c r="X357" s="1359"/>
      <c r="Y357" s="1572"/>
      <c r="Z357" s="1359"/>
      <c r="AA357" s="1572"/>
      <c r="AB357" s="1359"/>
      <c r="AC357" s="1572"/>
      <c r="AD357" s="1359"/>
      <c r="AE357" s="1572"/>
      <c r="AF357" s="1359"/>
      <c r="AG357" s="1363"/>
      <c r="AH357" s="1362"/>
      <c r="AI357" s="701"/>
      <c r="AJ357" s="1409"/>
      <c r="AK357" s="699"/>
      <c r="AL357" s="704"/>
      <c r="AM357" s="704"/>
      <c r="AN357" t="str">
        <f t="shared" ref="AN357:AN366" si="237">CA357&amp;CB357</f>
        <v/>
      </c>
      <c r="CA357" s="18" t="str">
        <f>IF(AND(C357&gt;0,AH357="")," * No olvide digitar la variable Pueblos originarios. Digite Cero si no tiene.",IF(AH357&gt;C357," * La variable Pueblos originarios No puede ser mayor al Total.",""))</f>
        <v/>
      </c>
      <c r="CB357" s="18" t="str">
        <f t="shared" ref="CB357:CB366" si="238">IF(AND(C357&gt;0,AI357="")," * No olvide digitar la variable Migrantes. Digite Cero si no tiene.",IF(AI357&gt;C357," * La variable Migrantes No puede ser mayor al Total.",""))</f>
        <v/>
      </c>
      <c r="CO357" s="69">
        <f t="shared" ref="CO357:CO366" si="239">IF(AND(C357&gt;0,AH357=""),1,IF(AH357&gt;C357,1,0))</f>
        <v>0</v>
      </c>
      <c r="CP357" s="69">
        <f t="shared" ref="CP357:CP366" si="240">IF(AND(C357&gt;0,AI357=""),1,IF(AI357&gt;C357,1,0))</f>
        <v>0</v>
      </c>
    </row>
    <row r="358" spans="1:94" x14ac:dyDescent="0.25">
      <c r="A358" s="3878"/>
      <c r="B358" s="101" t="s">
        <v>336</v>
      </c>
      <c r="C358" s="542">
        <f t="shared" ref="C358:C366" si="241">SUM(D358+E358)</f>
        <v>0</v>
      </c>
      <c r="D358" s="543">
        <f t="shared" ref="D358:E366" si="242">SUM(F358+H358+J358+L358+N358+P358+R358+T358+V358+X358+Z358+AB358+AD358+AF358)</f>
        <v>0</v>
      </c>
      <c r="E358" s="544">
        <f t="shared" si="242"/>
        <v>0</v>
      </c>
      <c r="F358" s="22"/>
      <c r="G358" s="28"/>
      <c r="H358" s="22"/>
      <c r="I358" s="28"/>
      <c r="J358" s="22"/>
      <c r="K358" s="28"/>
      <c r="L358" s="22"/>
      <c r="M358" s="28"/>
      <c r="N358" s="22"/>
      <c r="O358" s="28"/>
      <c r="P358" s="22"/>
      <c r="Q358" s="28"/>
      <c r="R358" s="22"/>
      <c r="S358" s="28"/>
      <c r="T358" s="22"/>
      <c r="U358" s="28"/>
      <c r="V358" s="22"/>
      <c r="W358" s="28"/>
      <c r="X358" s="22"/>
      <c r="Y358" s="28"/>
      <c r="Z358" s="22"/>
      <c r="AA358" s="28"/>
      <c r="AB358" s="22"/>
      <c r="AC358" s="28"/>
      <c r="AD358" s="22"/>
      <c r="AE358" s="28"/>
      <c r="AF358" s="22"/>
      <c r="AG358" s="213"/>
      <c r="AH358" s="27"/>
      <c r="AI358" s="26"/>
      <c r="AJ358" s="23"/>
      <c r="AK358" s="24"/>
      <c r="AL358" s="239"/>
      <c r="AM358" s="239"/>
      <c r="AN358" t="str">
        <f t="shared" si="237"/>
        <v/>
      </c>
      <c r="CA358" s="18" t="str">
        <f t="shared" ref="CA358:CA365" si="243">IF(AND(C358&gt;0,AH358="")," * No olvide digitar la variable Pueblos originarios. Digite Cero si no tiene.",IF(AH358&gt;C358," * La variable Pueblos originarios No puede ser mayor al Total.",""))</f>
        <v/>
      </c>
      <c r="CB358" s="18" t="str">
        <f t="shared" si="238"/>
        <v/>
      </c>
      <c r="CO358" s="69">
        <f t="shared" si="239"/>
        <v>0</v>
      </c>
      <c r="CP358" s="69">
        <f t="shared" si="240"/>
        <v>0</v>
      </c>
    </row>
    <row r="359" spans="1:94" x14ac:dyDescent="0.25">
      <c r="A359" s="3782"/>
      <c r="B359" s="1504" t="s">
        <v>337</v>
      </c>
      <c r="C359" s="545">
        <f t="shared" si="241"/>
        <v>0</v>
      </c>
      <c r="D359" s="546">
        <f t="shared" si="242"/>
        <v>0</v>
      </c>
      <c r="E359" s="547">
        <f t="shared" si="242"/>
        <v>0</v>
      </c>
      <c r="F359" s="30"/>
      <c r="G359" s="37"/>
      <c r="H359" s="30"/>
      <c r="I359" s="37"/>
      <c r="J359" s="30"/>
      <c r="K359" s="37"/>
      <c r="L359" s="30"/>
      <c r="M359" s="37"/>
      <c r="N359" s="30"/>
      <c r="O359" s="37"/>
      <c r="P359" s="30"/>
      <c r="Q359" s="37"/>
      <c r="R359" s="30"/>
      <c r="S359" s="37"/>
      <c r="T359" s="30"/>
      <c r="U359" s="37"/>
      <c r="V359" s="30"/>
      <c r="W359" s="37"/>
      <c r="X359" s="30"/>
      <c r="Y359" s="37"/>
      <c r="Z359" s="30"/>
      <c r="AA359" s="37"/>
      <c r="AB359" s="30"/>
      <c r="AC359" s="37"/>
      <c r="AD359" s="30"/>
      <c r="AE359" s="37"/>
      <c r="AF359" s="30"/>
      <c r="AG359" s="220"/>
      <c r="AH359" s="35"/>
      <c r="AI359" s="34"/>
      <c r="AJ359" s="31"/>
      <c r="AK359" s="32"/>
      <c r="AL359" s="243"/>
      <c r="AM359" s="243"/>
      <c r="AN359" t="str">
        <f t="shared" si="237"/>
        <v/>
      </c>
      <c r="CA359" s="18" t="str">
        <f t="shared" si="243"/>
        <v/>
      </c>
      <c r="CB359" s="18" t="str">
        <f t="shared" si="238"/>
        <v/>
      </c>
      <c r="CO359" s="69">
        <f t="shared" si="239"/>
        <v>0</v>
      </c>
      <c r="CP359" s="69">
        <f t="shared" si="240"/>
        <v>0</v>
      </c>
    </row>
    <row r="360" spans="1:94" x14ac:dyDescent="0.25">
      <c r="A360" s="3872" t="s">
        <v>338</v>
      </c>
      <c r="B360" s="1356" t="s">
        <v>335</v>
      </c>
      <c r="C360" s="1455">
        <f t="shared" si="241"/>
        <v>0</v>
      </c>
      <c r="D360" s="1449">
        <f t="shared" si="242"/>
        <v>0</v>
      </c>
      <c r="E360" s="1637">
        <f t="shared" si="242"/>
        <v>0</v>
      </c>
      <c r="F360" s="45"/>
      <c r="G360" s="48"/>
      <c r="H360" s="45"/>
      <c r="I360" s="48"/>
      <c r="J360" s="45"/>
      <c r="K360" s="48"/>
      <c r="L360" s="45"/>
      <c r="M360" s="48"/>
      <c r="N360" s="45"/>
      <c r="O360" s="48"/>
      <c r="P360" s="45"/>
      <c r="Q360" s="48"/>
      <c r="R360" s="45"/>
      <c r="S360" s="48"/>
      <c r="T360" s="45"/>
      <c r="U360" s="48"/>
      <c r="V360" s="45"/>
      <c r="W360" s="48"/>
      <c r="X360" s="45"/>
      <c r="Y360" s="48"/>
      <c r="Z360" s="45"/>
      <c r="AA360" s="48"/>
      <c r="AB360" s="45"/>
      <c r="AC360" s="48"/>
      <c r="AD360" s="45"/>
      <c r="AE360" s="48"/>
      <c r="AF360" s="45"/>
      <c r="AG360" s="286"/>
      <c r="AH360" s="105"/>
      <c r="AI360" s="46"/>
      <c r="AJ360" s="47"/>
      <c r="AK360" s="102"/>
      <c r="AL360" s="352"/>
      <c r="AM360" s="352"/>
      <c r="AN360" t="str">
        <f t="shared" si="237"/>
        <v/>
      </c>
      <c r="CA360" s="18" t="str">
        <f t="shared" si="243"/>
        <v/>
      </c>
      <c r="CB360" s="18" t="str">
        <f t="shared" si="238"/>
        <v/>
      </c>
      <c r="CO360" s="69">
        <f t="shared" si="239"/>
        <v>0</v>
      </c>
      <c r="CP360" s="69">
        <f t="shared" si="240"/>
        <v>0</v>
      </c>
    </row>
    <row r="361" spans="1:94" x14ac:dyDescent="0.25">
      <c r="A361" s="3878"/>
      <c r="B361" s="101" t="s">
        <v>336</v>
      </c>
      <c r="C361" s="542">
        <f t="shared" si="241"/>
        <v>0</v>
      </c>
      <c r="D361" s="543">
        <f t="shared" si="242"/>
        <v>0</v>
      </c>
      <c r="E361" s="544">
        <f t="shared" si="242"/>
        <v>0</v>
      </c>
      <c r="F361" s="22"/>
      <c r="G361" s="28"/>
      <c r="H361" s="22"/>
      <c r="I361" s="28"/>
      <c r="J361" s="22"/>
      <c r="K361" s="28"/>
      <c r="L361" s="22"/>
      <c r="M361" s="28"/>
      <c r="N361" s="22"/>
      <c r="O361" s="28"/>
      <c r="P361" s="22"/>
      <c r="Q361" s="28"/>
      <c r="R361" s="22"/>
      <c r="S361" s="28"/>
      <c r="T361" s="22"/>
      <c r="U361" s="28"/>
      <c r="V361" s="22"/>
      <c r="W361" s="28"/>
      <c r="X361" s="22"/>
      <c r="Y361" s="28"/>
      <c r="Z361" s="22"/>
      <c r="AA361" s="28"/>
      <c r="AB361" s="22"/>
      <c r="AC361" s="28"/>
      <c r="AD361" s="22"/>
      <c r="AE361" s="28"/>
      <c r="AF361" s="22"/>
      <c r="AG361" s="213"/>
      <c r="AH361" s="27"/>
      <c r="AI361" s="26"/>
      <c r="AJ361" s="23"/>
      <c r="AK361" s="24"/>
      <c r="AL361" s="239"/>
      <c r="AM361" s="239"/>
      <c r="AN361" t="str">
        <f t="shared" si="237"/>
        <v/>
      </c>
      <c r="CA361" s="18" t="str">
        <f t="shared" si="243"/>
        <v/>
      </c>
      <c r="CB361" s="18" t="str">
        <f t="shared" si="238"/>
        <v/>
      </c>
      <c r="CO361" s="69">
        <f t="shared" si="239"/>
        <v>0</v>
      </c>
      <c r="CP361" s="69">
        <f t="shared" si="240"/>
        <v>0</v>
      </c>
    </row>
    <row r="362" spans="1:94" x14ac:dyDescent="0.25">
      <c r="A362" s="3782"/>
      <c r="B362" s="1504" t="s">
        <v>337</v>
      </c>
      <c r="C362" s="493">
        <f t="shared" si="241"/>
        <v>0</v>
      </c>
      <c r="D362" s="548">
        <f t="shared" si="242"/>
        <v>0</v>
      </c>
      <c r="E362" s="549">
        <f t="shared" si="242"/>
        <v>0</v>
      </c>
      <c r="F362" s="91"/>
      <c r="G362" s="1246"/>
      <c r="H362" s="91"/>
      <c r="I362" s="1246"/>
      <c r="J362" s="91"/>
      <c r="K362" s="1246"/>
      <c r="L362" s="91"/>
      <c r="M362" s="1246"/>
      <c r="N362" s="91"/>
      <c r="O362" s="1246"/>
      <c r="P362" s="91"/>
      <c r="Q362" s="1246"/>
      <c r="R362" s="91"/>
      <c r="S362" s="1246"/>
      <c r="T362" s="91"/>
      <c r="U362" s="1246"/>
      <c r="V362" s="91"/>
      <c r="W362" s="1246"/>
      <c r="X362" s="91"/>
      <c r="Y362" s="1246"/>
      <c r="Z362" s="91"/>
      <c r="AA362" s="1246"/>
      <c r="AB362" s="91"/>
      <c r="AC362" s="1246"/>
      <c r="AD362" s="91"/>
      <c r="AE362" s="1246"/>
      <c r="AF362" s="91"/>
      <c r="AG362" s="1247"/>
      <c r="AH362" s="35"/>
      <c r="AI362" s="34"/>
      <c r="AJ362" s="31"/>
      <c r="AK362" s="32"/>
      <c r="AL362" s="243"/>
      <c r="AM362" s="243"/>
      <c r="AN362" t="str">
        <f t="shared" si="237"/>
        <v/>
      </c>
      <c r="CA362" s="18" t="str">
        <f t="shared" si="243"/>
        <v/>
      </c>
      <c r="CB362" s="18" t="str">
        <f t="shared" si="238"/>
        <v/>
      </c>
      <c r="CO362" s="69">
        <f t="shared" si="239"/>
        <v>0</v>
      </c>
      <c r="CP362" s="69">
        <f t="shared" si="240"/>
        <v>0</v>
      </c>
    </row>
    <row r="363" spans="1:94" x14ac:dyDescent="0.25">
      <c r="A363" s="3238" t="s">
        <v>339</v>
      </c>
      <c r="B363" s="1356" t="s">
        <v>340</v>
      </c>
      <c r="C363" s="550">
        <f t="shared" si="241"/>
        <v>0</v>
      </c>
      <c r="D363" s="551">
        <f t="shared" si="242"/>
        <v>0</v>
      </c>
      <c r="E363" s="552">
        <f t="shared" si="242"/>
        <v>0</v>
      </c>
      <c r="F363" s="45"/>
      <c r="G363" s="48"/>
      <c r="H363" s="45"/>
      <c r="I363" s="48"/>
      <c r="J363" s="45"/>
      <c r="K363" s="48"/>
      <c r="L363" s="45"/>
      <c r="M363" s="48"/>
      <c r="N363" s="45"/>
      <c r="O363" s="48"/>
      <c r="P363" s="45"/>
      <c r="Q363" s="48"/>
      <c r="R363" s="45"/>
      <c r="S363" s="48"/>
      <c r="T363" s="45"/>
      <c r="U363" s="48"/>
      <c r="V363" s="45"/>
      <c r="W363" s="48"/>
      <c r="X363" s="45"/>
      <c r="Y363" s="48"/>
      <c r="Z363" s="45"/>
      <c r="AA363" s="48"/>
      <c r="AB363" s="45"/>
      <c r="AC363" s="48"/>
      <c r="AD363" s="45"/>
      <c r="AE363" s="48"/>
      <c r="AF363" s="45"/>
      <c r="AG363" s="286"/>
      <c r="AH363" s="105"/>
      <c r="AI363" s="46"/>
      <c r="AJ363" s="47"/>
      <c r="AK363" s="102"/>
      <c r="AL363" s="352"/>
      <c r="AM363" s="352"/>
      <c r="AN363" t="str">
        <f t="shared" si="237"/>
        <v/>
      </c>
      <c r="CA363" s="18" t="str">
        <f t="shared" si="243"/>
        <v/>
      </c>
      <c r="CB363" s="18" t="str">
        <f t="shared" si="238"/>
        <v/>
      </c>
      <c r="CO363" s="69">
        <f t="shared" si="239"/>
        <v>0</v>
      </c>
      <c r="CP363" s="69">
        <f t="shared" si="240"/>
        <v>0</v>
      </c>
    </row>
    <row r="364" spans="1:94" x14ac:dyDescent="0.25">
      <c r="A364" s="3239"/>
      <c r="B364" s="75" t="s">
        <v>341</v>
      </c>
      <c r="C364" s="542">
        <f t="shared" si="241"/>
        <v>0</v>
      </c>
      <c r="D364" s="543">
        <f t="shared" si="242"/>
        <v>0</v>
      </c>
      <c r="E364" s="544">
        <f t="shared" si="242"/>
        <v>0</v>
      </c>
      <c r="F364" s="22"/>
      <c r="G364" s="28"/>
      <c r="H364" s="22"/>
      <c r="I364" s="28"/>
      <c r="J364" s="22"/>
      <c r="K364" s="28"/>
      <c r="L364" s="22"/>
      <c r="M364" s="28"/>
      <c r="N364" s="22"/>
      <c r="O364" s="28"/>
      <c r="P364" s="22"/>
      <c r="Q364" s="28"/>
      <c r="R364" s="22"/>
      <c r="S364" s="28"/>
      <c r="T364" s="22"/>
      <c r="U364" s="28"/>
      <c r="V364" s="22"/>
      <c r="W364" s="28"/>
      <c r="X364" s="22"/>
      <c r="Y364" s="28"/>
      <c r="Z364" s="22"/>
      <c r="AA364" s="28"/>
      <c r="AB364" s="22"/>
      <c r="AC364" s="28"/>
      <c r="AD364" s="22"/>
      <c r="AE364" s="28"/>
      <c r="AF364" s="22"/>
      <c r="AG364" s="213"/>
      <c r="AH364" s="27"/>
      <c r="AI364" s="26"/>
      <c r="AJ364" s="23"/>
      <c r="AK364" s="24"/>
      <c r="AL364" s="239"/>
      <c r="AM364" s="239"/>
      <c r="AN364" t="str">
        <f t="shared" si="237"/>
        <v/>
      </c>
      <c r="CA364" s="18" t="str">
        <f t="shared" si="243"/>
        <v/>
      </c>
      <c r="CB364" s="18" t="str">
        <f t="shared" si="238"/>
        <v/>
      </c>
      <c r="CO364" s="69">
        <f t="shared" si="239"/>
        <v>0</v>
      </c>
      <c r="CP364" s="69">
        <f t="shared" si="240"/>
        <v>0</v>
      </c>
    </row>
    <row r="365" spans="1:94" x14ac:dyDescent="0.25">
      <c r="A365" s="3239"/>
      <c r="B365" s="75" t="s">
        <v>342</v>
      </c>
      <c r="C365" s="542">
        <f t="shared" si="241"/>
        <v>0</v>
      </c>
      <c r="D365" s="543">
        <f t="shared" si="242"/>
        <v>0</v>
      </c>
      <c r="E365" s="544">
        <f t="shared" si="242"/>
        <v>0</v>
      </c>
      <c r="F365" s="22"/>
      <c r="G365" s="28"/>
      <c r="H365" s="22"/>
      <c r="I365" s="28"/>
      <c r="J365" s="22"/>
      <c r="K365" s="28"/>
      <c r="L365" s="22"/>
      <c r="M365" s="28"/>
      <c r="N365" s="22"/>
      <c r="O365" s="28"/>
      <c r="P365" s="22"/>
      <c r="Q365" s="28"/>
      <c r="R365" s="22"/>
      <c r="S365" s="28"/>
      <c r="T365" s="22"/>
      <c r="U365" s="28"/>
      <c r="V365" s="22"/>
      <c r="W365" s="28"/>
      <c r="X365" s="22"/>
      <c r="Y365" s="28"/>
      <c r="Z365" s="22"/>
      <c r="AA365" s="28"/>
      <c r="AB365" s="22"/>
      <c r="AC365" s="28"/>
      <c r="AD365" s="22"/>
      <c r="AE365" s="28"/>
      <c r="AF365" s="22"/>
      <c r="AG365" s="213"/>
      <c r="AH365" s="27"/>
      <c r="AI365" s="26"/>
      <c r="AJ365" s="23"/>
      <c r="AK365" s="24"/>
      <c r="AL365" s="239"/>
      <c r="AM365" s="239"/>
      <c r="AN365" t="str">
        <f t="shared" si="237"/>
        <v/>
      </c>
      <c r="CA365" s="18" t="str">
        <f t="shared" si="243"/>
        <v/>
      </c>
      <c r="CB365" s="18" t="str">
        <f t="shared" si="238"/>
        <v/>
      </c>
      <c r="CO365" s="69">
        <f t="shared" si="239"/>
        <v>0</v>
      </c>
      <c r="CP365" s="69">
        <f t="shared" si="240"/>
        <v>0</v>
      </c>
    </row>
    <row r="366" spans="1:94" x14ac:dyDescent="0.25">
      <c r="A366" s="3591"/>
      <c r="B366" s="1504" t="s">
        <v>343</v>
      </c>
      <c r="C366" s="493">
        <f t="shared" si="241"/>
        <v>0</v>
      </c>
      <c r="D366" s="548">
        <f t="shared" si="242"/>
        <v>0</v>
      </c>
      <c r="E366" s="549">
        <f t="shared" si="242"/>
        <v>0</v>
      </c>
      <c r="F366" s="91"/>
      <c r="G366" s="1246"/>
      <c r="H366" s="91"/>
      <c r="I366" s="1246"/>
      <c r="J366" s="91"/>
      <c r="K366" s="1246"/>
      <c r="L366" s="91"/>
      <c r="M366" s="1246"/>
      <c r="N366" s="91"/>
      <c r="O366" s="1246"/>
      <c r="P366" s="91"/>
      <c r="Q366" s="1246"/>
      <c r="R366" s="91"/>
      <c r="S366" s="1246"/>
      <c r="T366" s="91"/>
      <c r="U366" s="1246"/>
      <c r="V366" s="91"/>
      <c r="W366" s="1246"/>
      <c r="X366" s="91"/>
      <c r="Y366" s="1246"/>
      <c r="Z366" s="91"/>
      <c r="AA366" s="1246"/>
      <c r="AB366" s="91"/>
      <c r="AC366" s="1246"/>
      <c r="AD366" s="91"/>
      <c r="AE366" s="1246"/>
      <c r="AF366" s="91"/>
      <c r="AG366" s="1247"/>
      <c r="AH366" s="95"/>
      <c r="AI366" s="113"/>
      <c r="AJ366" s="1245"/>
      <c r="AK366" s="92"/>
      <c r="AL366" s="385"/>
      <c r="AM366" s="385"/>
      <c r="AN366" t="str">
        <f t="shared" si="237"/>
        <v/>
      </c>
      <c r="CA366" s="18" t="str">
        <f>IF(AND(C366&gt;0,AH366="")," * No olvide digitar la variable Pueblos originarios. Digite Cero si no tiene.",IF(AH366&gt;C366," * La variable Pueblos originarios No puede ser mayor al Total.",""))</f>
        <v/>
      </c>
      <c r="CB366" s="18" t="str">
        <f t="shared" si="238"/>
        <v/>
      </c>
      <c r="CO366" s="69">
        <f t="shared" si="239"/>
        <v>0</v>
      </c>
      <c r="CP366" s="69">
        <f t="shared" si="240"/>
        <v>0</v>
      </c>
    </row>
    <row r="367" spans="1:94" x14ac:dyDescent="0.25">
      <c r="A367" s="553" t="s">
        <v>344</v>
      </c>
      <c r="B367" s="657"/>
      <c r="C367" s="140"/>
      <c r="D367" s="56"/>
      <c r="E367" s="140"/>
      <c r="F367" s="140"/>
      <c r="G367" s="140"/>
      <c r="H367" s="140"/>
      <c r="I367" s="140"/>
      <c r="J367" s="140"/>
      <c r="K367" s="554"/>
      <c r="L367" s="140"/>
      <c r="M367" s="140"/>
      <c r="N367" s="140"/>
      <c r="O367" s="140"/>
      <c r="P367" s="140"/>
      <c r="Q367" s="140"/>
      <c r="R367" s="140"/>
      <c r="S367" s="140"/>
      <c r="T367" s="140"/>
      <c r="U367" s="140"/>
      <c r="V367" s="140"/>
      <c r="W367" s="140"/>
      <c r="X367" s="140"/>
      <c r="Y367" s="140"/>
      <c r="Z367" s="140"/>
      <c r="AA367" s="140"/>
      <c r="AB367" s="140"/>
      <c r="AC367" s="140"/>
      <c r="AD367" s="140"/>
      <c r="AE367" s="140"/>
      <c r="AF367" s="140"/>
      <c r="AG367" s="140"/>
      <c r="AH367" s="140"/>
      <c r="AI367" s="140"/>
      <c r="AJ367" s="140"/>
      <c r="AK367" s="140"/>
      <c r="AL367" s="140"/>
      <c r="AM367" s="140"/>
      <c r="AN367" s="140"/>
      <c r="AO367" s="140"/>
      <c r="AP367" s="140"/>
      <c r="AQ367" s="140"/>
      <c r="AR367" s="140"/>
      <c r="AS367" s="140"/>
    </row>
    <row r="368" spans="1:94" ht="15" customHeight="1" x14ac:dyDescent="0.25">
      <c r="A368" s="3886" t="s">
        <v>345</v>
      </c>
      <c r="B368" s="3824" t="s">
        <v>91</v>
      </c>
      <c r="C368" s="3108"/>
      <c r="D368" s="2987"/>
      <c r="E368" s="3838" t="s">
        <v>139</v>
      </c>
      <c r="F368" s="3870"/>
      <c r="G368" s="3870"/>
      <c r="H368" s="3870"/>
      <c r="I368" s="3870"/>
      <c r="J368" s="3870"/>
      <c r="K368" s="3870"/>
      <c r="L368" s="3870"/>
      <c r="M368" s="3870"/>
      <c r="N368" s="3870"/>
      <c r="O368" s="3870"/>
      <c r="P368" s="3870"/>
      <c r="Q368" s="3870"/>
      <c r="R368" s="3870"/>
      <c r="S368" s="3870"/>
      <c r="T368" s="3870"/>
      <c r="U368" s="3870"/>
      <c r="V368" s="3870"/>
      <c r="W368" s="3870"/>
      <c r="X368" s="3870"/>
      <c r="Y368" s="3870"/>
      <c r="Z368" s="3870"/>
      <c r="AA368" s="3870"/>
      <c r="AB368" s="3870"/>
      <c r="AC368" s="3870"/>
      <c r="AD368" s="3870"/>
      <c r="AE368" s="3870"/>
      <c r="AF368" s="3870"/>
      <c r="AG368" s="3870"/>
      <c r="AH368" s="3870"/>
      <c r="AI368" s="3870"/>
      <c r="AJ368" s="3870"/>
      <c r="AK368" s="3870"/>
      <c r="AL368" s="3865"/>
      <c r="AM368" s="3889" t="s">
        <v>346</v>
      </c>
      <c r="AN368" s="3889"/>
      <c r="AO368" s="3889"/>
      <c r="AP368" s="3890"/>
      <c r="AQ368" s="3891" t="s">
        <v>347</v>
      </c>
      <c r="AR368" s="3885" t="s">
        <v>12</v>
      </c>
      <c r="AS368" s="2987" t="s">
        <v>13</v>
      </c>
    </row>
    <row r="369" spans="1:94" ht="15" customHeight="1" x14ac:dyDescent="0.25">
      <c r="A369" s="3887"/>
      <c r="B369" s="3124"/>
      <c r="C369" s="3109"/>
      <c r="D369" s="2994"/>
      <c r="E369" s="3850" t="s">
        <v>202</v>
      </c>
      <c r="F369" s="3866"/>
      <c r="G369" s="3850" t="s">
        <v>203</v>
      </c>
      <c r="H369" s="3866"/>
      <c r="I369" s="3850" t="s">
        <v>204</v>
      </c>
      <c r="J369" s="3866"/>
      <c r="K369" s="3850" t="s">
        <v>16</v>
      </c>
      <c r="L369" s="3866"/>
      <c r="M369" s="3850" t="s">
        <v>17</v>
      </c>
      <c r="N369" s="3866"/>
      <c r="O369" s="3850" t="s">
        <v>348</v>
      </c>
      <c r="P369" s="3866"/>
      <c r="Q369" s="3850" t="s">
        <v>349</v>
      </c>
      <c r="R369" s="3866"/>
      <c r="S369" s="3850" t="s">
        <v>20</v>
      </c>
      <c r="T369" s="3866"/>
      <c r="U369" s="3850" t="s">
        <v>21</v>
      </c>
      <c r="V369" s="3866"/>
      <c r="W369" s="3850" t="s">
        <v>350</v>
      </c>
      <c r="X369" s="3866"/>
      <c r="Y369" s="3850" t="s">
        <v>23</v>
      </c>
      <c r="Z369" s="3866"/>
      <c r="AA369" s="3850" t="s">
        <v>61</v>
      </c>
      <c r="AB369" s="3866"/>
      <c r="AC369" s="3850" t="s">
        <v>62</v>
      </c>
      <c r="AD369" s="3866"/>
      <c r="AE369" s="3850" t="s">
        <v>63</v>
      </c>
      <c r="AF369" s="3866"/>
      <c r="AG369" s="3850" t="s">
        <v>148</v>
      </c>
      <c r="AH369" s="3866"/>
      <c r="AI369" s="3850" t="s">
        <v>149</v>
      </c>
      <c r="AJ369" s="3866"/>
      <c r="AK369" s="3838" t="s">
        <v>351</v>
      </c>
      <c r="AL369" s="3865"/>
      <c r="AM369" s="3249" t="s">
        <v>352</v>
      </c>
      <c r="AN369" s="3894" t="s">
        <v>353</v>
      </c>
      <c r="AO369" s="3253" t="s">
        <v>354</v>
      </c>
      <c r="AP369" s="3254" t="s">
        <v>355</v>
      </c>
      <c r="AQ369" s="3892"/>
      <c r="AR369" s="3130"/>
      <c r="AS369" s="2994"/>
    </row>
    <row r="370" spans="1:94" x14ac:dyDescent="0.25">
      <c r="A370" s="3888"/>
      <c r="B370" s="1577" t="s">
        <v>120</v>
      </c>
      <c r="C370" s="1581" t="s">
        <v>79</v>
      </c>
      <c r="D370" s="1616" t="s">
        <v>121</v>
      </c>
      <c r="E370" s="1577" t="s">
        <v>79</v>
      </c>
      <c r="F370" s="1633" t="s">
        <v>121</v>
      </c>
      <c r="G370" s="1577" t="s">
        <v>79</v>
      </c>
      <c r="H370" s="1633" t="s">
        <v>121</v>
      </c>
      <c r="I370" s="1577" t="s">
        <v>79</v>
      </c>
      <c r="J370" s="1633" t="s">
        <v>121</v>
      </c>
      <c r="K370" s="1577" t="s">
        <v>79</v>
      </c>
      <c r="L370" s="1633" t="s">
        <v>121</v>
      </c>
      <c r="M370" s="1577" t="s">
        <v>79</v>
      </c>
      <c r="N370" s="1633" t="s">
        <v>121</v>
      </c>
      <c r="O370" s="1577" t="s">
        <v>79</v>
      </c>
      <c r="P370" s="1633" t="s">
        <v>121</v>
      </c>
      <c r="Q370" s="1577" t="s">
        <v>79</v>
      </c>
      <c r="R370" s="1633" t="s">
        <v>121</v>
      </c>
      <c r="S370" s="1577" t="s">
        <v>79</v>
      </c>
      <c r="T370" s="1633" t="s">
        <v>121</v>
      </c>
      <c r="U370" s="1577" t="s">
        <v>79</v>
      </c>
      <c r="V370" s="1633" t="s">
        <v>121</v>
      </c>
      <c r="W370" s="1577" t="s">
        <v>79</v>
      </c>
      <c r="X370" s="1633" t="s">
        <v>121</v>
      </c>
      <c r="Y370" s="1577" t="s">
        <v>79</v>
      </c>
      <c r="Z370" s="1633" t="s">
        <v>121</v>
      </c>
      <c r="AA370" s="1577" t="s">
        <v>79</v>
      </c>
      <c r="AB370" s="1633" t="s">
        <v>121</v>
      </c>
      <c r="AC370" s="1577" t="s">
        <v>79</v>
      </c>
      <c r="AD370" s="1633" t="s">
        <v>121</v>
      </c>
      <c r="AE370" s="1577" t="s">
        <v>79</v>
      </c>
      <c r="AF370" s="1633" t="s">
        <v>121</v>
      </c>
      <c r="AG370" s="1577" t="s">
        <v>79</v>
      </c>
      <c r="AH370" s="1633" t="s">
        <v>121</v>
      </c>
      <c r="AI370" s="1577" t="s">
        <v>79</v>
      </c>
      <c r="AJ370" s="1633" t="s">
        <v>121</v>
      </c>
      <c r="AK370" s="1577" t="s">
        <v>79</v>
      </c>
      <c r="AL370" s="1582" t="s">
        <v>121</v>
      </c>
      <c r="AM370" s="3598"/>
      <c r="AN370" s="3252"/>
      <c r="AO370" s="3252"/>
      <c r="AP370" s="3895"/>
      <c r="AQ370" s="3893"/>
      <c r="AR370" s="3001"/>
      <c r="AS370" s="3573"/>
    </row>
    <row r="371" spans="1:94" x14ac:dyDescent="0.25">
      <c r="A371" s="1638" t="s">
        <v>356</v>
      </c>
      <c r="B371" s="1639"/>
      <c r="C371" s="1640"/>
      <c r="D371" s="1641"/>
      <c r="E371" s="1639"/>
      <c r="F371" s="1642"/>
      <c r="G371" s="1639"/>
      <c r="H371" s="1642"/>
      <c r="I371" s="1639"/>
      <c r="J371" s="1642"/>
      <c r="K371" s="1639"/>
      <c r="L371" s="1642"/>
      <c r="M371" s="1639"/>
      <c r="N371" s="1642"/>
      <c r="O371" s="1639"/>
      <c r="P371" s="1642"/>
      <c r="Q371" s="1639"/>
      <c r="R371" s="1642"/>
      <c r="S371" s="1639"/>
      <c r="T371" s="1642"/>
      <c r="U371" s="1639"/>
      <c r="V371" s="1642"/>
      <c r="W371" s="1639"/>
      <c r="X371" s="1642"/>
      <c r="Y371" s="1639"/>
      <c r="Z371" s="1642"/>
      <c r="AA371" s="1639"/>
      <c r="AB371" s="1642"/>
      <c r="AC371" s="1639"/>
      <c r="AD371" s="1642"/>
      <c r="AE371" s="1639"/>
      <c r="AF371" s="1642"/>
      <c r="AG371" s="1639"/>
      <c r="AH371" s="1642"/>
      <c r="AI371" s="1639"/>
      <c r="AJ371" s="1642"/>
      <c r="AK371" s="1639"/>
      <c r="AL371" s="1643"/>
      <c r="AM371" s="1644"/>
      <c r="AN371" s="1645"/>
      <c r="AO371" s="1645"/>
      <c r="AP371" s="1642"/>
      <c r="AQ371" s="1646"/>
      <c r="AR371" s="1644"/>
      <c r="AS371" s="1642"/>
    </row>
    <row r="372" spans="1:94" ht="21" x14ac:dyDescent="0.25">
      <c r="A372" s="563" t="s">
        <v>357</v>
      </c>
      <c r="B372" s="1466">
        <f t="shared" ref="B372:B382" si="244">SUM(C372:D372)</f>
        <v>0</v>
      </c>
      <c r="C372" s="1467">
        <f t="shared" ref="C372:D382" si="245">SUM(E372,G372,I372,K372,M372,O372,Q372,S372,U372,W372,Y372,AA372,AC372,AE372,AG372,AI372,AK372)</f>
        <v>0</v>
      </c>
      <c r="D372" s="708">
        <f>SUM(F372,H372,J372,L372,N372,P372,R372,T372,V372,X372,Z372,AB372,AD372,AF372,AH372,AJ372,AL372)</f>
        <v>0</v>
      </c>
      <c r="E372" s="1359"/>
      <c r="F372" s="1572"/>
      <c r="G372" s="1359"/>
      <c r="H372" s="1572"/>
      <c r="I372" s="1359"/>
      <c r="J372" s="1572"/>
      <c r="K372" s="1359"/>
      <c r="L372" s="1572"/>
      <c r="M372" s="1359"/>
      <c r="N372" s="1572"/>
      <c r="O372" s="1359"/>
      <c r="P372" s="1572"/>
      <c r="Q372" s="1359"/>
      <c r="R372" s="1572"/>
      <c r="S372" s="1359"/>
      <c r="T372" s="1572"/>
      <c r="U372" s="1359"/>
      <c r="V372" s="1572"/>
      <c r="W372" s="1359"/>
      <c r="X372" s="1572"/>
      <c r="Y372" s="1359"/>
      <c r="Z372" s="1572"/>
      <c r="AA372" s="1359"/>
      <c r="AB372" s="1572"/>
      <c r="AC372" s="1359"/>
      <c r="AD372" s="1572"/>
      <c r="AE372" s="1359"/>
      <c r="AF372" s="1572"/>
      <c r="AG372" s="1359"/>
      <c r="AH372" s="1572"/>
      <c r="AI372" s="1359"/>
      <c r="AJ372" s="1572"/>
      <c r="AK372" s="1359"/>
      <c r="AL372" s="1363"/>
      <c r="AM372" s="1468"/>
      <c r="AN372" s="707"/>
      <c r="AO372" s="707"/>
      <c r="AP372" s="1571"/>
      <c r="AQ372" s="1469"/>
      <c r="AR372" s="1362"/>
      <c r="AS372" s="1572"/>
      <c r="AT372" t="str">
        <f>CA372&amp;CB372</f>
        <v/>
      </c>
      <c r="CA372" s="18" t="str">
        <f>IF(AND(B372&gt;0,AR372="")," A:AU* No olvide digitar la variable Pueblos originarios. Digite Cero si no tiene.",IF(AR372&gt;B372," * La variable Pueblos originarios No puede ser mayor al Total.",""))</f>
        <v/>
      </c>
      <c r="CB372" s="18" t="str">
        <f>IF(AND(B372&gt;0,AS372="")," * No olvide digitar la variable Migrantes. Digite Cero si no tiene.",IF(AS372&gt;B372," * La variable Migrantes No puede ser mayor al Total.",""))</f>
        <v/>
      </c>
      <c r="CO372" s="69">
        <f>IF(AND(B372&gt;0,AR372=""),1,IF(AR372&gt;B372,1,0))</f>
        <v>0</v>
      </c>
      <c r="CP372" s="69">
        <f>IF(AND(B372&gt;0,AS372=""),1,IF(AS372&gt;B372,1,0))</f>
        <v>0</v>
      </c>
    </row>
    <row r="373" spans="1:94" ht="21" x14ac:dyDescent="0.25">
      <c r="A373" s="1647" t="s">
        <v>358</v>
      </c>
      <c r="B373" s="1466">
        <f>SUM(C373:D373)</f>
        <v>0</v>
      </c>
      <c r="C373" s="1467">
        <f>SUM(E373,G373,I373,K373,M373,O373,Q373,S373,U373,W373,Y373,AA373,AC373,AE373,AG373,AI373,AK373)</f>
        <v>0</v>
      </c>
      <c r="D373" s="708">
        <f>SUM(F373,H373,J373,L373,N373,P373,R373,T373,V373,X373,Z373,AB373,AD373,AF373,AH373,AJ373,AL373)</f>
        <v>0</v>
      </c>
      <c r="E373" s="30"/>
      <c r="F373" s="37"/>
      <c r="G373" s="30"/>
      <c r="H373" s="37"/>
      <c r="I373" s="30"/>
      <c r="J373" s="37"/>
      <c r="K373" s="30"/>
      <c r="L373" s="37"/>
      <c r="M373" s="30"/>
      <c r="N373" s="37"/>
      <c r="O373" s="30"/>
      <c r="P373" s="37"/>
      <c r="Q373" s="30"/>
      <c r="R373" s="37"/>
      <c r="S373" s="30"/>
      <c r="T373" s="37"/>
      <c r="U373" s="30"/>
      <c r="V373" s="37"/>
      <c r="W373" s="30"/>
      <c r="X373" s="37"/>
      <c r="Y373" s="30"/>
      <c r="Z373" s="37"/>
      <c r="AA373" s="30"/>
      <c r="AB373" s="37"/>
      <c r="AC373" s="30"/>
      <c r="AD373" s="37"/>
      <c r="AE373" s="30"/>
      <c r="AF373" s="37"/>
      <c r="AG373" s="30"/>
      <c r="AH373" s="37"/>
      <c r="AI373" s="30"/>
      <c r="AJ373" s="37"/>
      <c r="AK373" s="30"/>
      <c r="AL373" s="220"/>
      <c r="AM373" s="570"/>
      <c r="AN373" s="71"/>
      <c r="AO373" s="71"/>
      <c r="AP373" s="446"/>
      <c r="AQ373" s="571"/>
      <c r="AR373" s="35"/>
      <c r="AS373" s="37"/>
      <c r="AT373" t="str">
        <f>CA373&amp;CB373</f>
        <v/>
      </c>
      <c r="CA373" s="18" t="str">
        <f>IF(AND(B373&gt;0,AR373="")," * No olvide digitar la variable Pueblos originarios. Digite Cero si no tiene.",IF(AR373&gt;B373," * La variable Pueblos originarios No puede ser mayor al Total.",""))</f>
        <v/>
      </c>
      <c r="CB373" s="18" t="str">
        <f>IF(AND(B373&gt;0,AS373="")," * No olvide digitar la variable Migrantes. Digite Cero si no tiene.",IF(AS373&gt;B373," * La variable Migrantes No puede ser mayor al Total.",""))</f>
        <v/>
      </c>
      <c r="CO373" s="69">
        <f>IF(AND(B373&gt;0,AR373=""),1,IF(AR373&gt;B373,1,0))</f>
        <v>0</v>
      </c>
      <c r="CP373" s="69">
        <f>IF(AND(B373&gt;0,AS373=""),1,IF(AS373&gt;B373,1,0))</f>
        <v>0</v>
      </c>
    </row>
    <row r="374" spans="1:94" x14ac:dyDescent="0.25">
      <c r="A374" s="1648" t="s">
        <v>359</v>
      </c>
      <c r="B374" s="1649"/>
      <c r="C374" s="1650"/>
      <c r="D374" s="1641"/>
      <c r="E374" s="1639"/>
      <c r="F374" s="1642"/>
      <c r="G374" s="1639"/>
      <c r="H374" s="1642"/>
      <c r="I374" s="1639"/>
      <c r="J374" s="1642"/>
      <c r="K374" s="1639"/>
      <c r="L374" s="1642"/>
      <c r="M374" s="1639"/>
      <c r="N374" s="1642"/>
      <c r="O374" s="1639"/>
      <c r="P374" s="1642"/>
      <c r="Q374" s="1639"/>
      <c r="R374" s="1642"/>
      <c r="S374" s="1639"/>
      <c r="T374" s="1642"/>
      <c r="U374" s="1639"/>
      <c r="V374" s="1642"/>
      <c r="W374" s="1639"/>
      <c r="X374" s="1642"/>
      <c r="Y374" s="1639"/>
      <c r="Z374" s="1642"/>
      <c r="AA374" s="1639"/>
      <c r="AB374" s="1642"/>
      <c r="AC374" s="1639"/>
      <c r="AD374" s="1642"/>
      <c r="AE374" s="1639"/>
      <c r="AF374" s="1642"/>
      <c r="AG374" s="1639"/>
      <c r="AH374" s="1642"/>
      <c r="AI374" s="1639"/>
      <c r="AJ374" s="1642"/>
      <c r="AK374" s="1639"/>
      <c r="AL374" s="1643"/>
      <c r="AM374" s="1644"/>
      <c r="AN374" s="1645"/>
      <c r="AO374" s="1645"/>
      <c r="AP374" s="1642"/>
      <c r="AQ374" s="1646"/>
      <c r="AR374" s="1644"/>
      <c r="AS374" s="1642"/>
      <c r="CA374" s="438"/>
      <c r="CB374" s="438"/>
      <c r="CO374" s="575"/>
      <c r="CP374" s="575"/>
    </row>
    <row r="375" spans="1:94" ht="21" x14ac:dyDescent="0.25">
      <c r="A375" s="563" t="s">
        <v>360</v>
      </c>
      <c r="B375" s="576">
        <f t="shared" si="244"/>
        <v>0</v>
      </c>
      <c r="C375" s="577">
        <f t="shared" si="245"/>
        <v>0</v>
      </c>
      <c r="D375" s="251">
        <f t="shared" si="245"/>
        <v>0</v>
      </c>
      <c r="E375" s="45"/>
      <c r="F375" s="48"/>
      <c r="G375" s="45"/>
      <c r="H375" s="48"/>
      <c r="I375" s="45"/>
      <c r="J375" s="48"/>
      <c r="K375" s="45"/>
      <c r="L375" s="48"/>
      <c r="M375" s="45"/>
      <c r="N375" s="48"/>
      <c r="O375" s="45"/>
      <c r="P375" s="48"/>
      <c r="Q375" s="45"/>
      <c r="R375" s="48"/>
      <c r="S375" s="45"/>
      <c r="T375" s="48"/>
      <c r="U375" s="45"/>
      <c r="V375" s="48"/>
      <c r="W375" s="45"/>
      <c r="X375" s="48"/>
      <c r="Y375" s="45"/>
      <c r="Z375" s="48"/>
      <c r="AA375" s="45"/>
      <c r="AB375" s="48"/>
      <c r="AC375" s="45"/>
      <c r="AD375" s="48"/>
      <c r="AE375" s="45"/>
      <c r="AF375" s="48"/>
      <c r="AG375" s="45"/>
      <c r="AH375" s="48"/>
      <c r="AI375" s="45"/>
      <c r="AJ375" s="48"/>
      <c r="AK375" s="45"/>
      <c r="AL375" s="286"/>
      <c r="AM375" s="578"/>
      <c r="AN375" s="103"/>
      <c r="AO375" s="103"/>
      <c r="AP375" s="474"/>
      <c r="AQ375" s="579"/>
      <c r="AR375" s="105"/>
      <c r="AS375" s="48"/>
      <c r="AT375" t="str">
        <f t="shared" ref="AT375:AT376" si="246">CA375&amp;CB375</f>
        <v/>
      </c>
      <c r="CA375" s="18" t="str">
        <f t="shared" ref="CA375:CA389" si="247">IF(AND(B375&gt;0,AR375="")," * No olvide digitar la variable Pueblos originarios. Digite Cero si no tiene.",IF(AR375&gt;B375," * La variable Pueblos originarios No puede ser mayor al Total.",""))</f>
        <v/>
      </c>
      <c r="CB375" s="18" t="str">
        <f t="shared" ref="CB375:CB389" si="248">IF(AND(B375&gt;0,AS375="")," * No olvide digitar la variable Migrantes. Digite Cero si no tiene.",IF(AS375&gt;B375," * La variable Migrantes No puede ser mayor al Total.",""))</f>
        <v/>
      </c>
      <c r="CO375" s="69">
        <f>IF(AND(B375&gt;0,AR375=""),1,IF(AR375&gt;B375,1,0))</f>
        <v>0</v>
      </c>
      <c r="CP375" s="69">
        <f t="shared" ref="CP375:CP389" si="249">IF(AND(B375&gt;0,AS375=""),1,IF(AS375&gt;B375,1,0))</f>
        <v>0</v>
      </c>
    </row>
    <row r="376" spans="1:94" ht="21" x14ac:dyDescent="0.25">
      <c r="A376" s="580" t="s">
        <v>361</v>
      </c>
      <c r="B376" s="581">
        <f t="shared" si="244"/>
        <v>0</v>
      </c>
      <c r="C376" s="582">
        <f t="shared" si="245"/>
        <v>0</v>
      </c>
      <c r="D376" s="258">
        <f t="shared" si="245"/>
        <v>0</v>
      </c>
      <c r="E376" s="1625"/>
      <c r="F376" s="52"/>
      <c r="G376" s="49"/>
      <c r="H376" s="52"/>
      <c r="I376" s="49"/>
      <c r="J376" s="52"/>
      <c r="K376" s="49"/>
      <c r="L376" s="52"/>
      <c r="M376" s="49"/>
      <c r="N376" s="52"/>
      <c r="O376" s="49"/>
      <c r="P376" s="52"/>
      <c r="Q376" s="49"/>
      <c r="R376" s="52"/>
      <c r="S376" s="49"/>
      <c r="T376" s="52"/>
      <c r="U376" s="49"/>
      <c r="V376" s="52"/>
      <c r="W376" s="49"/>
      <c r="X376" s="52"/>
      <c r="Y376" s="49"/>
      <c r="Z376" s="52"/>
      <c r="AA376" s="49"/>
      <c r="AB376" s="52"/>
      <c r="AC376" s="49"/>
      <c r="AD376" s="52"/>
      <c r="AE376" s="49"/>
      <c r="AF376" s="52"/>
      <c r="AG376" s="49"/>
      <c r="AH376" s="52"/>
      <c r="AI376" s="49"/>
      <c r="AJ376" s="52"/>
      <c r="AK376" s="49"/>
      <c r="AL376" s="264"/>
      <c r="AM376" s="583"/>
      <c r="AN376" s="584"/>
      <c r="AO376" s="584"/>
      <c r="AP376" s="443"/>
      <c r="AQ376" s="585"/>
      <c r="AR376" s="254"/>
      <c r="AS376" s="52"/>
      <c r="AT376" t="str">
        <f t="shared" si="246"/>
        <v/>
      </c>
      <c r="CA376" s="18" t="str">
        <f t="shared" si="247"/>
        <v/>
      </c>
      <c r="CB376" s="18" t="str">
        <f t="shared" si="248"/>
        <v/>
      </c>
      <c r="CO376" s="69">
        <f t="shared" ref="CO376:CO389" si="250">IF(AND(B376&gt;0,AR376=""),1,IF(AR376&gt;B376,1,0))</f>
        <v>0</v>
      </c>
      <c r="CP376" s="69">
        <f t="shared" si="249"/>
        <v>0</v>
      </c>
    </row>
    <row r="377" spans="1:94" x14ac:dyDescent="0.25">
      <c r="A377" s="1638" t="s">
        <v>362</v>
      </c>
      <c r="B377" s="1649"/>
      <c r="C377" s="1650"/>
      <c r="D377" s="1641"/>
      <c r="E377" s="1639"/>
      <c r="F377" s="1642"/>
      <c r="G377" s="1639"/>
      <c r="H377" s="1642"/>
      <c r="I377" s="1639"/>
      <c r="J377" s="1642"/>
      <c r="K377" s="1639"/>
      <c r="L377" s="1642"/>
      <c r="M377" s="1639"/>
      <c r="N377" s="1642"/>
      <c r="O377" s="1639"/>
      <c r="P377" s="1642"/>
      <c r="Q377" s="1639"/>
      <c r="R377" s="1642"/>
      <c r="S377" s="1639"/>
      <c r="T377" s="1642"/>
      <c r="U377" s="1639"/>
      <c r="V377" s="1642"/>
      <c r="W377" s="1639"/>
      <c r="X377" s="1642"/>
      <c r="Y377" s="1639"/>
      <c r="Z377" s="1642"/>
      <c r="AA377" s="1639"/>
      <c r="AB377" s="1642"/>
      <c r="AC377" s="1639"/>
      <c r="AD377" s="1642"/>
      <c r="AE377" s="1639"/>
      <c r="AF377" s="1642"/>
      <c r="AG377" s="1639"/>
      <c r="AH377" s="1642"/>
      <c r="AI377" s="1639"/>
      <c r="AJ377" s="1642"/>
      <c r="AK377" s="1639"/>
      <c r="AL377" s="1643"/>
      <c r="AM377" s="1644"/>
      <c r="AN377" s="1645"/>
      <c r="AO377" s="1645"/>
      <c r="AP377" s="1642"/>
      <c r="AQ377" s="1646"/>
      <c r="AR377" s="1644"/>
      <c r="AS377" s="1642"/>
      <c r="CA377" s="438"/>
      <c r="CB377" s="438"/>
      <c r="CO377" s="575"/>
      <c r="CP377" s="575"/>
    </row>
    <row r="378" spans="1:94" ht="21" x14ac:dyDescent="0.25">
      <c r="A378" s="563" t="s">
        <v>363</v>
      </c>
      <c r="B378" s="1651">
        <f t="shared" si="244"/>
        <v>0</v>
      </c>
      <c r="C378" s="577">
        <f t="shared" si="245"/>
        <v>0</v>
      </c>
      <c r="D378" s="587">
        <f t="shared" si="245"/>
        <v>0</v>
      </c>
      <c r="E378" s="1625"/>
      <c r="F378" s="85"/>
      <c r="G378" s="1625"/>
      <c r="H378" s="85"/>
      <c r="I378" s="1625"/>
      <c r="J378" s="85"/>
      <c r="K378" s="1625"/>
      <c r="L378" s="85"/>
      <c r="M378" s="1625"/>
      <c r="N378" s="85"/>
      <c r="O378" s="1625"/>
      <c r="P378" s="85"/>
      <c r="Q378" s="1625"/>
      <c r="R378" s="85"/>
      <c r="S378" s="1625"/>
      <c r="T378" s="85"/>
      <c r="U378" s="1625"/>
      <c r="V378" s="85"/>
      <c r="W378" s="1625"/>
      <c r="X378" s="85"/>
      <c r="Y378" s="1625"/>
      <c r="Z378" s="85"/>
      <c r="AA378" s="1625"/>
      <c r="AB378" s="85"/>
      <c r="AC378" s="1625"/>
      <c r="AD378" s="85"/>
      <c r="AE378" s="1625"/>
      <c r="AF378" s="85"/>
      <c r="AG378" s="1625"/>
      <c r="AH378" s="85"/>
      <c r="AI378" s="1625"/>
      <c r="AJ378" s="85"/>
      <c r="AK378" s="1625"/>
      <c r="AL378" s="469"/>
      <c r="AM378" s="588"/>
      <c r="AN378" s="82"/>
      <c r="AO378" s="82"/>
      <c r="AP378" s="389"/>
      <c r="AQ378" s="1652"/>
      <c r="AR378" s="84"/>
      <c r="AS378" s="85"/>
      <c r="AT378" t="str">
        <f t="shared" ref="AT378:AT382" si="251">CA378&amp;CB378</f>
        <v/>
      </c>
      <c r="CA378" s="18" t="str">
        <f t="shared" si="247"/>
        <v/>
      </c>
      <c r="CB378" s="18" t="str">
        <f t="shared" si="248"/>
        <v/>
      </c>
      <c r="CO378" s="69">
        <f t="shared" si="250"/>
        <v>0</v>
      </c>
      <c r="CP378" s="69">
        <f t="shared" si="249"/>
        <v>0</v>
      </c>
    </row>
    <row r="379" spans="1:94" x14ac:dyDescent="0.25">
      <c r="A379" s="580" t="s">
        <v>364</v>
      </c>
      <c r="B379" s="581">
        <f t="shared" si="244"/>
        <v>0</v>
      </c>
      <c r="C379" s="582">
        <f t="shared" si="245"/>
        <v>0</v>
      </c>
      <c r="D379" s="258">
        <f t="shared" si="245"/>
        <v>0</v>
      </c>
      <c r="E379" s="49"/>
      <c r="F379" s="52"/>
      <c r="G379" s="49"/>
      <c r="H379" s="52"/>
      <c r="I379" s="49"/>
      <c r="J379" s="52"/>
      <c r="K379" s="49"/>
      <c r="L379" s="52"/>
      <c r="M379" s="49"/>
      <c r="N379" s="52"/>
      <c r="O379" s="49"/>
      <c r="P379" s="52"/>
      <c r="Q379" s="49"/>
      <c r="R379" s="52"/>
      <c r="S379" s="49"/>
      <c r="T379" s="52"/>
      <c r="U379" s="49"/>
      <c r="V379" s="52"/>
      <c r="W379" s="49"/>
      <c r="X379" s="52"/>
      <c r="Y379" s="49"/>
      <c r="Z379" s="52"/>
      <c r="AA379" s="49"/>
      <c r="AB379" s="52"/>
      <c r="AC379" s="49"/>
      <c r="AD379" s="52"/>
      <c r="AE379" s="49"/>
      <c r="AF379" s="52"/>
      <c r="AG379" s="49"/>
      <c r="AH379" s="52"/>
      <c r="AI379" s="49"/>
      <c r="AJ379" s="52"/>
      <c r="AK379" s="49"/>
      <c r="AL379" s="264"/>
      <c r="AM379" s="583"/>
      <c r="AN379" s="584"/>
      <c r="AO379" s="584"/>
      <c r="AP379" s="443"/>
      <c r="AQ379" s="585"/>
      <c r="AR379" s="254"/>
      <c r="AS379" s="52"/>
      <c r="AT379" t="str">
        <f t="shared" si="251"/>
        <v/>
      </c>
      <c r="CA379" s="18" t="str">
        <f t="shared" si="247"/>
        <v/>
      </c>
      <c r="CB379" s="18" t="str">
        <f t="shared" si="248"/>
        <v/>
      </c>
      <c r="CO379" s="69">
        <f t="shared" si="250"/>
        <v>0</v>
      </c>
      <c r="CP379" s="69">
        <f t="shared" si="249"/>
        <v>0</v>
      </c>
    </row>
    <row r="380" spans="1:94" x14ac:dyDescent="0.25">
      <c r="A380" s="590" t="s">
        <v>365</v>
      </c>
      <c r="B380" s="591">
        <f>SUM(C380:D380)</f>
        <v>0</v>
      </c>
      <c r="C380" s="592">
        <f>SUM(E380,G380,I380,K380,M380,O380,Q380,S380,U380,W380,Y380,AA380,AC380,AE380,AG380,AI380,AK380)</f>
        <v>0</v>
      </c>
      <c r="D380" s="212">
        <f>SUM(F380,H380,J380,L380,N380,P380,R380,T380,V380,X380,Z380,AB380,AD380,AF380,AH380,AJ380,AL380)</f>
        <v>0</v>
      </c>
      <c r="E380" s="22"/>
      <c r="F380" s="28"/>
      <c r="G380" s="22"/>
      <c r="H380" s="28"/>
      <c r="I380" s="22"/>
      <c r="J380" s="28"/>
      <c r="K380" s="22"/>
      <c r="L380" s="28"/>
      <c r="M380" s="22"/>
      <c r="N380" s="28"/>
      <c r="O380" s="22"/>
      <c r="P380" s="28"/>
      <c r="Q380" s="22"/>
      <c r="R380" s="28"/>
      <c r="S380" s="22"/>
      <c r="T380" s="28"/>
      <c r="U380" s="22"/>
      <c r="V380" s="28"/>
      <c r="W380" s="22"/>
      <c r="X380" s="28"/>
      <c r="Y380" s="22"/>
      <c r="Z380" s="28"/>
      <c r="AA380" s="22"/>
      <c r="AB380" s="28"/>
      <c r="AC380" s="22"/>
      <c r="AD380" s="28"/>
      <c r="AE380" s="22"/>
      <c r="AF380" s="28"/>
      <c r="AG380" s="22"/>
      <c r="AH380" s="28"/>
      <c r="AI380" s="22"/>
      <c r="AJ380" s="28"/>
      <c r="AK380" s="22"/>
      <c r="AL380" s="213"/>
      <c r="AM380" s="593"/>
      <c r="AN380" s="76"/>
      <c r="AO380" s="76"/>
      <c r="AP380" s="440"/>
      <c r="AQ380" s="594"/>
      <c r="AR380" s="27"/>
      <c r="AS380" s="28"/>
      <c r="AT380" t="str">
        <f t="shared" si="251"/>
        <v/>
      </c>
      <c r="CA380" s="18" t="str">
        <f t="shared" si="247"/>
        <v/>
      </c>
      <c r="CB380" s="18" t="str">
        <f t="shared" si="248"/>
        <v/>
      </c>
      <c r="CO380" s="69">
        <f t="shared" si="250"/>
        <v>0</v>
      </c>
      <c r="CP380" s="69">
        <f t="shared" si="249"/>
        <v>0</v>
      </c>
    </row>
    <row r="381" spans="1:94" x14ac:dyDescent="0.25">
      <c r="A381" s="1647" t="s">
        <v>366</v>
      </c>
      <c r="B381" s="1651">
        <f t="shared" si="244"/>
        <v>0</v>
      </c>
      <c r="C381" s="577">
        <f>SUM(E381,G381,I381,K381,M381,O381,Q381,S381,U381,W381,Y381,AA381,AC381,AE381,AG381,AI381,AK381)</f>
        <v>0</v>
      </c>
      <c r="D381" s="587">
        <f>SUM(F381,H381,J381,L381,N381,P381,R381,T381,V381,X381,Z381,AB381,AD381,AF381,AH381,AJ381,AL381)</f>
        <v>0</v>
      </c>
      <c r="E381" s="1625"/>
      <c r="F381" s="85"/>
      <c r="G381" s="1625"/>
      <c r="H381" s="85"/>
      <c r="I381" s="1625"/>
      <c r="J381" s="85"/>
      <c r="K381" s="1625"/>
      <c r="L381" s="85"/>
      <c r="M381" s="1625"/>
      <c r="N381" s="85"/>
      <c r="O381" s="1625"/>
      <c r="P381" s="85"/>
      <c r="Q381" s="1625"/>
      <c r="R381" s="85"/>
      <c r="S381" s="1625"/>
      <c r="T381" s="85"/>
      <c r="U381" s="1625"/>
      <c r="V381" s="85"/>
      <c r="W381" s="1625"/>
      <c r="X381" s="85"/>
      <c r="Y381" s="1625"/>
      <c r="Z381" s="85"/>
      <c r="AA381" s="1625"/>
      <c r="AB381" s="85"/>
      <c r="AC381" s="1625"/>
      <c r="AD381" s="85"/>
      <c r="AE381" s="1625"/>
      <c r="AF381" s="85"/>
      <c r="AG381" s="1625"/>
      <c r="AH381" s="85"/>
      <c r="AI381" s="1625"/>
      <c r="AJ381" s="85"/>
      <c r="AK381" s="1625"/>
      <c r="AL381" s="469"/>
      <c r="AM381" s="588"/>
      <c r="AN381" s="82"/>
      <c r="AO381" s="82"/>
      <c r="AP381" s="389"/>
      <c r="AQ381" s="1652"/>
      <c r="AR381" s="84"/>
      <c r="AS381" s="85"/>
      <c r="AT381" t="str">
        <f t="shared" si="251"/>
        <v/>
      </c>
      <c r="CA381" s="18" t="str">
        <f t="shared" si="247"/>
        <v/>
      </c>
      <c r="CB381" s="18" t="str">
        <f t="shared" si="248"/>
        <v/>
      </c>
      <c r="CO381" s="69">
        <f t="shared" si="250"/>
        <v>0</v>
      </c>
      <c r="CP381" s="69">
        <f t="shared" si="249"/>
        <v>0</v>
      </c>
    </row>
    <row r="382" spans="1:94" x14ac:dyDescent="0.25">
      <c r="A382" s="580" t="s">
        <v>367</v>
      </c>
      <c r="B382" s="581">
        <f t="shared" si="244"/>
        <v>0</v>
      </c>
      <c r="C382" s="582">
        <f t="shared" si="245"/>
        <v>0</v>
      </c>
      <c r="D382" s="258">
        <f t="shared" si="245"/>
        <v>0</v>
      </c>
      <c r="E382" s="49"/>
      <c r="F382" s="52"/>
      <c r="G382" s="49"/>
      <c r="H382" s="52"/>
      <c r="I382" s="49"/>
      <c r="J382" s="52"/>
      <c r="K382" s="49"/>
      <c r="L382" s="52"/>
      <c r="M382" s="49"/>
      <c r="N382" s="52"/>
      <c r="O382" s="49"/>
      <c r="P382" s="52"/>
      <c r="Q382" s="49"/>
      <c r="R382" s="52"/>
      <c r="S382" s="49"/>
      <c r="T382" s="52"/>
      <c r="U382" s="49"/>
      <c r="V382" s="52"/>
      <c r="W382" s="49"/>
      <c r="X382" s="52"/>
      <c r="Y382" s="49"/>
      <c r="Z382" s="52"/>
      <c r="AA382" s="49"/>
      <c r="AB382" s="52"/>
      <c r="AC382" s="49"/>
      <c r="AD382" s="52"/>
      <c r="AE382" s="49"/>
      <c r="AF382" s="52"/>
      <c r="AG382" s="49"/>
      <c r="AH382" s="52"/>
      <c r="AI382" s="49"/>
      <c r="AJ382" s="52"/>
      <c r="AK382" s="49"/>
      <c r="AL382" s="264"/>
      <c r="AM382" s="583"/>
      <c r="AN382" s="584"/>
      <c r="AO382" s="584"/>
      <c r="AP382" s="443"/>
      <c r="AQ382" s="585"/>
      <c r="AR382" s="254"/>
      <c r="AS382" s="52"/>
      <c r="AT382" t="str">
        <f t="shared" si="251"/>
        <v/>
      </c>
      <c r="CA382" s="18" t="str">
        <f t="shared" si="247"/>
        <v/>
      </c>
      <c r="CB382" s="18" t="str">
        <f t="shared" si="248"/>
        <v/>
      </c>
      <c r="CO382" s="69">
        <f t="shared" si="250"/>
        <v>0</v>
      </c>
      <c r="CP382" s="69">
        <f t="shared" si="249"/>
        <v>0</v>
      </c>
    </row>
    <row r="383" spans="1:94" x14ac:dyDescent="0.25">
      <c r="A383" s="1648" t="s">
        <v>368</v>
      </c>
      <c r="B383" s="1649"/>
      <c r="C383" s="1650"/>
      <c r="D383" s="1641"/>
      <c r="E383" s="1639"/>
      <c r="F383" s="1642"/>
      <c r="G383" s="1639"/>
      <c r="H383" s="1642"/>
      <c r="I383" s="1639"/>
      <c r="J383" s="1642"/>
      <c r="K383" s="1639"/>
      <c r="L383" s="1642"/>
      <c r="M383" s="1639"/>
      <c r="N383" s="1642"/>
      <c r="O383" s="1639"/>
      <c r="P383" s="1642"/>
      <c r="Q383" s="1639"/>
      <c r="R383" s="1642"/>
      <c r="S383" s="1639"/>
      <c r="T383" s="1642"/>
      <c r="U383" s="1639"/>
      <c r="V383" s="1642"/>
      <c r="W383" s="1639"/>
      <c r="X383" s="1642"/>
      <c r="Y383" s="1639"/>
      <c r="Z383" s="1642"/>
      <c r="AA383" s="1639"/>
      <c r="AB383" s="1642"/>
      <c r="AC383" s="1639"/>
      <c r="AD383" s="1642"/>
      <c r="AE383" s="1639"/>
      <c r="AF383" s="1642"/>
      <c r="AG383" s="1639"/>
      <c r="AH383" s="1642"/>
      <c r="AI383" s="1639"/>
      <c r="AJ383" s="1642"/>
      <c r="AK383" s="1639"/>
      <c r="AL383" s="1643"/>
      <c r="AM383" s="1644"/>
      <c r="AN383" s="1645"/>
      <c r="AO383" s="1645"/>
      <c r="AP383" s="1642"/>
      <c r="AQ383" s="1646"/>
      <c r="AR383" s="1644"/>
      <c r="AS383" s="1642"/>
      <c r="CA383" s="438"/>
      <c r="CB383" s="438"/>
      <c r="CO383" s="575"/>
      <c r="CP383" s="575"/>
    </row>
    <row r="384" spans="1:94" x14ac:dyDescent="0.25">
      <c r="A384" s="1473" t="s">
        <v>369</v>
      </c>
      <c r="B384" s="1474">
        <f t="shared" ref="B384:B389" si="252">SUM(C384:D384)</f>
        <v>0</v>
      </c>
      <c r="C384" s="1475">
        <f t="shared" ref="C384:D389" si="253">SUM(E384,G384,I384,K384,M384,O384,Q384,S384,U384,W384,Y384,AA384,AC384,AE384,AG384,AI384,AK384)</f>
        <v>0</v>
      </c>
      <c r="D384" s="708">
        <f t="shared" si="253"/>
        <v>0</v>
      </c>
      <c r="E384" s="1359"/>
      <c r="F384" s="1572"/>
      <c r="G384" s="1359"/>
      <c r="H384" s="1572"/>
      <c r="I384" s="1359"/>
      <c r="J384" s="1572"/>
      <c r="K384" s="1359"/>
      <c r="L384" s="1572"/>
      <c r="M384" s="1359"/>
      <c r="N384" s="1572"/>
      <c r="O384" s="1359"/>
      <c r="P384" s="1572"/>
      <c r="Q384" s="1359"/>
      <c r="R384" s="1572"/>
      <c r="S384" s="1359"/>
      <c r="T384" s="1572"/>
      <c r="U384" s="1359"/>
      <c r="V384" s="1572"/>
      <c r="W384" s="1359"/>
      <c r="X384" s="1572"/>
      <c r="Y384" s="1359"/>
      <c r="Z384" s="1572"/>
      <c r="AA384" s="1359"/>
      <c r="AB384" s="1572"/>
      <c r="AC384" s="1359"/>
      <c r="AD384" s="1572"/>
      <c r="AE384" s="1359"/>
      <c r="AF384" s="1572"/>
      <c r="AG384" s="1359"/>
      <c r="AH384" s="1572"/>
      <c r="AI384" s="1359"/>
      <c r="AJ384" s="1572"/>
      <c r="AK384" s="1359"/>
      <c r="AL384" s="1363"/>
      <c r="AM384" s="1468"/>
      <c r="AN384" s="707"/>
      <c r="AO384" s="707"/>
      <c r="AP384" s="1571"/>
      <c r="AQ384" s="1469"/>
      <c r="AR384" s="1362"/>
      <c r="AS384" s="1572"/>
      <c r="AT384" t="str">
        <f t="shared" ref="AT384:AT389" si="254">CA384&amp;CB384</f>
        <v/>
      </c>
      <c r="CA384" s="18" t="str">
        <f t="shared" si="247"/>
        <v/>
      </c>
      <c r="CB384" s="18" t="str">
        <f t="shared" si="248"/>
        <v/>
      </c>
      <c r="CO384" s="69">
        <f t="shared" si="250"/>
        <v>0</v>
      </c>
      <c r="CP384" s="69">
        <f t="shared" si="249"/>
        <v>0</v>
      </c>
    </row>
    <row r="385" spans="1:94" x14ac:dyDescent="0.25">
      <c r="A385" s="590" t="s">
        <v>370</v>
      </c>
      <c r="B385" s="591">
        <f t="shared" si="252"/>
        <v>0</v>
      </c>
      <c r="C385" s="592">
        <f t="shared" si="253"/>
        <v>0</v>
      </c>
      <c r="D385" s="212">
        <f t="shared" si="253"/>
        <v>0</v>
      </c>
      <c r="E385" s="22"/>
      <c r="F385" s="28"/>
      <c r="G385" s="22"/>
      <c r="H385" s="28"/>
      <c r="I385" s="22"/>
      <c r="J385" s="28"/>
      <c r="K385" s="22"/>
      <c r="L385" s="28"/>
      <c r="M385" s="22"/>
      <c r="N385" s="28"/>
      <c r="O385" s="22"/>
      <c r="P385" s="28"/>
      <c r="Q385" s="22"/>
      <c r="R385" s="28"/>
      <c r="S385" s="22"/>
      <c r="T385" s="28"/>
      <c r="U385" s="22"/>
      <c r="V385" s="28"/>
      <c r="W385" s="22"/>
      <c r="X385" s="28"/>
      <c r="Y385" s="22"/>
      <c r="Z385" s="28"/>
      <c r="AA385" s="22"/>
      <c r="AB385" s="28"/>
      <c r="AC385" s="22"/>
      <c r="AD385" s="28"/>
      <c r="AE385" s="22"/>
      <c r="AF385" s="28"/>
      <c r="AG385" s="22"/>
      <c r="AH385" s="28"/>
      <c r="AI385" s="22"/>
      <c r="AJ385" s="28"/>
      <c r="AK385" s="22"/>
      <c r="AL385" s="213"/>
      <c r="AM385" s="593"/>
      <c r="AN385" s="76"/>
      <c r="AO385" s="76"/>
      <c r="AP385" s="440"/>
      <c r="AQ385" s="594"/>
      <c r="AR385" s="27"/>
      <c r="AS385" s="28"/>
      <c r="AT385" t="str">
        <f t="shared" si="254"/>
        <v/>
      </c>
      <c r="CA385" s="18" t="str">
        <f t="shared" si="247"/>
        <v/>
      </c>
      <c r="CB385" s="18" t="str">
        <f t="shared" si="248"/>
        <v/>
      </c>
      <c r="CO385" s="69">
        <f t="shared" si="250"/>
        <v>0</v>
      </c>
      <c r="CP385" s="69">
        <f t="shared" si="249"/>
        <v>0</v>
      </c>
    </row>
    <row r="386" spans="1:94" x14ac:dyDescent="0.25">
      <c r="A386" s="590" t="s">
        <v>371</v>
      </c>
      <c r="B386" s="591">
        <f t="shared" si="252"/>
        <v>0</v>
      </c>
      <c r="C386" s="592">
        <f t="shared" si="253"/>
        <v>0</v>
      </c>
      <c r="D386" s="212">
        <f t="shared" si="253"/>
        <v>0</v>
      </c>
      <c r="E386" s="22"/>
      <c r="F386" s="28"/>
      <c r="G386" s="22"/>
      <c r="H386" s="28"/>
      <c r="I386" s="22"/>
      <c r="J386" s="28"/>
      <c r="K386" s="22"/>
      <c r="L386" s="28"/>
      <c r="M386" s="22"/>
      <c r="N386" s="28"/>
      <c r="O386" s="22"/>
      <c r="P386" s="28"/>
      <c r="Q386" s="22"/>
      <c r="R386" s="28"/>
      <c r="S386" s="22"/>
      <c r="T386" s="28"/>
      <c r="U386" s="22"/>
      <c r="V386" s="28"/>
      <c r="W386" s="22"/>
      <c r="X386" s="28"/>
      <c r="Y386" s="22"/>
      <c r="Z386" s="28"/>
      <c r="AA386" s="22"/>
      <c r="AB386" s="28"/>
      <c r="AC386" s="22"/>
      <c r="AD386" s="28"/>
      <c r="AE386" s="22"/>
      <c r="AF386" s="28"/>
      <c r="AG386" s="22"/>
      <c r="AH386" s="28"/>
      <c r="AI386" s="22"/>
      <c r="AJ386" s="28"/>
      <c r="AK386" s="22"/>
      <c r="AL386" s="213"/>
      <c r="AM386" s="593"/>
      <c r="AN386" s="76"/>
      <c r="AO386" s="76"/>
      <c r="AP386" s="440"/>
      <c r="AQ386" s="594"/>
      <c r="AR386" s="27"/>
      <c r="AS386" s="28"/>
      <c r="AT386" t="str">
        <f t="shared" si="254"/>
        <v/>
      </c>
      <c r="CA386" s="18" t="str">
        <f t="shared" si="247"/>
        <v/>
      </c>
      <c r="CB386" s="18" t="str">
        <f t="shared" si="248"/>
        <v/>
      </c>
      <c r="CO386" s="69">
        <f t="shared" si="250"/>
        <v>0</v>
      </c>
      <c r="CP386" s="69">
        <f t="shared" si="249"/>
        <v>0</v>
      </c>
    </row>
    <row r="387" spans="1:94" x14ac:dyDescent="0.25">
      <c r="A387" s="590" t="s">
        <v>365</v>
      </c>
      <c r="B387" s="591">
        <f t="shared" si="252"/>
        <v>0</v>
      </c>
      <c r="C387" s="592">
        <f t="shared" si="253"/>
        <v>0</v>
      </c>
      <c r="D387" s="212">
        <f t="shared" si="253"/>
        <v>0</v>
      </c>
      <c r="E387" s="22"/>
      <c r="F387" s="28"/>
      <c r="G387" s="22"/>
      <c r="H387" s="28"/>
      <c r="I387" s="22"/>
      <c r="J387" s="28"/>
      <c r="K387" s="22"/>
      <c r="L387" s="28"/>
      <c r="M387" s="22"/>
      <c r="N387" s="28"/>
      <c r="O387" s="22"/>
      <c r="P387" s="28"/>
      <c r="Q387" s="22"/>
      <c r="R387" s="28"/>
      <c r="S387" s="22"/>
      <c r="T387" s="28"/>
      <c r="U387" s="22"/>
      <c r="V387" s="28"/>
      <c r="W387" s="22"/>
      <c r="X387" s="28"/>
      <c r="Y387" s="22"/>
      <c r="Z387" s="28"/>
      <c r="AA387" s="22"/>
      <c r="AB387" s="28"/>
      <c r="AC387" s="22"/>
      <c r="AD387" s="28"/>
      <c r="AE387" s="22"/>
      <c r="AF387" s="28"/>
      <c r="AG387" s="22"/>
      <c r="AH387" s="28"/>
      <c r="AI387" s="22"/>
      <c r="AJ387" s="28"/>
      <c r="AK387" s="22"/>
      <c r="AL387" s="213"/>
      <c r="AM387" s="593"/>
      <c r="AN387" s="76"/>
      <c r="AO387" s="76"/>
      <c r="AP387" s="440"/>
      <c r="AQ387" s="594"/>
      <c r="AR387" s="27"/>
      <c r="AS387" s="28"/>
      <c r="AT387" t="str">
        <f t="shared" si="254"/>
        <v/>
      </c>
      <c r="CA387" s="18" t="str">
        <f t="shared" si="247"/>
        <v/>
      </c>
      <c r="CB387" s="18" t="str">
        <f t="shared" si="248"/>
        <v/>
      </c>
      <c r="CO387" s="69">
        <f t="shared" si="250"/>
        <v>0</v>
      </c>
      <c r="CP387" s="69">
        <f t="shared" si="249"/>
        <v>0</v>
      </c>
    </row>
    <row r="388" spans="1:94" ht="21" x14ac:dyDescent="0.25">
      <c r="A388" s="590" t="s">
        <v>372</v>
      </c>
      <c r="B388" s="591">
        <f t="shared" si="252"/>
        <v>0</v>
      </c>
      <c r="C388" s="592">
        <f t="shared" si="253"/>
        <v>0</v>
      </c>
      <c r="D388" s="212">
        <f t="shared" si="253"/>
        <v>0</v>
      </c>
      <c r="E388" s="22"/>
      <c r="F388" s="28"/>
      <c r="G388" s="22"/>
      <c r="H388" s="28"/>
      <c r="I388" s="22"/>
      <c r="J388" s="28"/>
      <c r="K388" s="22"/>
      <c r="L388" s="28"/>
      <c r="M388" s="22"/>
      <c r="N388" s="28"/>
      <c r="O388" s="22"/>
      <c r="P388" s="28"/>
      <c r="Q388" s="22"/>
      <c r="R388" s="28"/>
      <c r="S388" s="22"/>
      <c r="T388" s="28"/>
      <c r="U388" s="22"/>
      <c r="V388" s="28"/>
      <c r="W388" s="22"/>
      <c r="X388" s="28"/>
      <c r="Y388" s="22"/>
      <c r="Z388" s="28"/>
      <c r="AA388" s="22"/>
      <c r="AB388" s="28"/>
      <c r="AC388" s="22"/>
      <c r="AD388" s="28"/>
      <c r="AE388" s="22"/>
      <c r="AF388" s="28"/>
      <c r="AG388" s="22"/>
      <c r="AH388" s="28"/>
      <c r="AI388" s="22"/>
      <c r="AJ388" s="28"/>
      <c r="AK388" s="22"/>
      <c r="AL388" s="213"/>
      <c r="AM388" s="593"/>
      <c r="AN388" s="76"/>
      <c r="AO388" s="76"/>
      <c r="AP388" s="440"/>
      <c r="AQ388" s="594"/>
      <c r="AR388" s="27"/>
      <c r="AS388" s="28"/>
      <c r="AT388" t="str">
        <f t="shared" si="254"/>
        <v/>
      </c>
      <c r="CA388" s="18" t="str">
        <f t="shared" si="247"/>
        <v/>
      </c>
      <c r="CB388" s="18" t="str">
        <f t="shared" si="248"/>
        <v/>
      </c>
      <c r="CO388" s="69">
        <f t="shared" si="250"/>
        <v>0</v>
      </c>
      <c r="CP388" s="69">
        <f t="shared" si="249"/>
        <v>0</v>
      </c>
    </row>
    <row r="389" spans="1:94" x14ac:dyDescent="0.25">
      <c r="A389" s="598" t="s">
        <v>373</v>
      </c>
      <c r="B389" s="599">
        <f t="shared" si="252"/>
        <v>0</v>
      </c>
      <c r="C389" s="600">
        <f t="shared" si="253"/>
        <v>0</v>
      </c>
      <c r="D389" s="219">
        <f t="shared" si="253"/>
        <v>0</v>
      </c>
      <c r="E389" s="30"/>
      <c r="F389" s="37"/>
      <c r="G389" s="30"/>
      <c r="H389" s="37"/>
      <c r="I389" s="30"/>
      <c r="J389" s="37"/>
      <c r="K389" s="30"/>
      <c r="L389" s="37"/>
      <c r="M389" s="30"/>
      <c r="N389" s="37"/>
      <c r="O389" s="30"/>
      <c r="P389" s="37"/>
      <c r="Q389" s="30"/>
      <c r="R389" s="37"/>
      <c r="S389" s="30"/>
      <c r="T389" s="37"/>
      <c r="U389" s="30"/>
      <c r="V389" s="37"/>
      <c r="W389" s="30"/>
      <c r="X389" s="37"/>
      <c r="Y389" s="30"/>
      <c r="Z389" s="37"/>
      <c r="AA389" s="30"/>
      <c r="AB389" s="37"/>
      <c r="AC389" s="30"/>
      <c r="AD389" s="37"/>
      <c r="AE389" s="30"/>
      <c r="AF389" s="37"/>
      <c r="AG389" s="30"/>
      <c r="AH389" s="37"/>
      <c r="AI389" s="30"/>
      <c r="AJ389" s="37"/>
      <c r="AK389" s="30"/>
      <c r="AL389" s="220"/>
      <c r="AM389" s="570"/>
      <c r="AN389" s="71"/>
      <c r="AO389" s="71"/>
      <c r="AP389" s="446"/>
      <c r="AQ389" s="571"/>
      <c r="AR389" s="35"/>
      <c r="AS389" s="37"/>
      <c r="AT389" t="str">
        <f t="shared" si="254"/>
        <v/>
      </c>
      <c r="CA389" s="18" t="str">
        <f t="shared" si="247"/>
        <v/>
      </c>
      <c r="CB389" s="18" t="str">
        <f t="shared" si="248"/>
        <v/>
      </c>
      <c r="CO389" s="69">
        <f t="shared" si="250"/>
        <v>0</v>
      </c>
      <c r="CP389" s="69">
        <f t="shared" si="249"/>
        <v>0</v>
      </c>
    </row>
    <row r="390" spans="1:94" x14ac:dyDescent="0.25">
      <c r="A390" s="3896" t="s">
        <v>374</v>
      </c>
      <c r="B390" s="3897"/>
      <c r="C390" s="3897"/>
      <c r="D390" s="3897"/>
      <c r="E390" s="3897"/>
      <c r="F390" s="3897"/>
      <c r="G390" s="3897"/>
      <c r="H390" s="3897"/>
      <c r="I390" s="3897"/>
      <c r="J390" s="3897"/>
      <c r="K390" s="3897"/>
      <c r="L390" s="3897"/>
    </row>
    <row r="391" spans="1:94" ht="15" customHeight="1" x14ac:dyDescent="0.25">
      <c r="A391" s="3886" t="s">
        <v>345</v>
      </c>
      <c r="B391" s="3879" t="s">
        <v>91</v>
      </c>
      <c r="C391" s="3850" t="s">
        <v>5</v>
      </c>
      <c r="D391" s="3869"/>
      <c r="E391" s="3869"/>
      <c r="F391" s="3869"/>
      <c r="G391" s="3869"/>
      <c r="H391" s="3848"/>
      <c r="I391" s="3846" t="s">
        <v>375</v>
      </c>
      <c r="J391" s="3848"/>
      <c r="K391" s="3004" t="s">
        <v>287</v>
      </c>
      <c r="L391" s="3108" t="s">
        <v>272</v>
      </c>
      <c r="M391" s="3260" t="s">
        <v>376</v>
      </c>
      <c r="N391" s="3261"/>
      <c r="O391" s="3261"/>
      <c r="P391" s="3261"/>
      <c r="Q391" s="3261"/>
      <c r="R391" s="3262"/>
      <c r="S391" s="3898" t="s">
        <v>377</v>
      </c>
      <c r="T391" s="3898"/>
      <c r="U391" s="3899"/>
    </row>
    <row r="392" spans="1:94" ht="15" customHeight="1" x14ac:dyDescent="0.25">
      <c r="A392" s="3887"/>
      <c r="B392" s="3880"/>
      <c r="C392" s="3850" t="s">
        <v>378</v>
      </c>
      <c r="D392" s="3869"/>
      <c r="E392" s="3866"/>
      <c r="F392" s="3850" t="s">
        <v>379</v>
      </c>
      <c r="G392" s="3869"/>
      <c r="H392" s="3848"/>
      <c r="I392" s="3885" t="s">
        <v>380</v>
      </c>
      <c r="J392" s="3137" t="s">
        <v>381</v>
      </c>
      <c r="K392" s="3258"/>
      <c r="L392" s="2994"/>
      <c r="M392" s="3124" t="s">
        <v>382</v>
      </c>
      <c r="N392" s="3259" t="s">
        <v>383</v>
      </c>
      <c r="O392" s="3867" t="s">
        <v>384</v>
      </c>
      <c r="P392" s="3109" t="s">
        <v>385</v>
      </c>
      <c r="Q392" s="3266" t="s">
        <v>386</v>
      </c>
      <c r="R392" s="3259" t="s">
        <v>387</v>
      </c>
      <c r="S392" s="3258" t="s">
        <v>388</v>
      </c>
      <c r="T392" s="3258" t="s">
        <v>389</v>
      </c>
      <c r="U392" s="2994" t="s">
        <v>390</v>
      </c>
    </row>
    <row r="393" spans="1:94" x14ac:dyDescent="0.25">
      <c r="A393" s="3888"/>
      <c r="B393" s="3768"/>
      <c r="C393" s="1577" t="s">
        <v>391</v>
      </c>
      <c r="D393" s="1581" t="s">
        <v>78</v>
      </c>
      <c r="E393" s="1249" t="s">
        <v>392</v>
      </c>
      <c r="F393" s="1577" t="s">
        <v>391</v>
      </c>
      <c r="G393" s="1581" t="s">
        <v>78</v>
      </c>
      <c r="H393" s="1284" t="s">
        <v>392</v>
      </c>
      <c r="I393" s="3001"/>
      <c r="J393" s="3590"/>
      <c r="K393" s="3588"/>
      <c r="L393" s="3573"/>
      <c r="M393" s="3124"/>
      <c r="N393" s="3265"/>
      <c r="O393" s="3019"/>
      <c r="P393" s="3575"/>
      <c r="Q393" s="2983"/>
      <c r="R393" s="3027"/>
      <c r="S393" s="3588"/>
      <c r="T393" s="3588"/>
      <c r="U393" s="3573"/>
    </row>
    <row r="394" spans="1:94" ht="21" x14ac:dyDescent="0.25">
      <c r="A394" s="1653" t="s">
        <v>393</v>
      </c>
      <c r="B394" s="1654">
        <f t="shared" ref="B394:B404" si="255">SUM(C394:H394)</f>
        <v>42</v>
      </c>
      <c r="C394" s="1359">
        <v>0</v>
      </c>
      <c r="D394" s="1409">
        <v>0</v>
      </c>
      <c r="E394" s="1572">
        <v>0</v>
      </c>
      <c r="F394" s="1359">
        <v>6</v>
      </c>
      <c r="G394" s="1409">
        <v>36</v>
      </c>
      <c r="H394" s="701">
        <v>0</v>
      </c>
      <c r="I394" s="1655">
        <v>41</v>
      </c>
      <c r="J394" s="1627"/>
      <c r="K394" s="1588">
        <v>0</v>
      </c>
      <c r="L394" s="1575">
        <v>1</v>
      </c>
      <c r="M394" s="604"/>
      <c r="N394" s="605"/>
      <c r="O394" s="1424"/>
      <c r="P394" s="1624"/>
      <c r="Q394" s="1645"/>
      <c r="R394" s="474"/>
      <c r="S394" s="1424"/>
      <c r="T394" s="1424"/>
      <c r="U394" s="1571"/>
      <c r="V394" t="str">
        <f>CA394&amp;CB394</f>
        <v/>
      </c>
      <c r="CA394" s="18" t="str">
        <f>IF(AND(B394&gt;0,K394="")," * No olvide digitar la variable Niños, Niñas, Adolescentes y Jóvenes SENAME. Digite Cero si no tiene.",IF(K394&gt;B394," * La variable Niños, Niñas, Adolescentes y Jóvenes SENAME No puede ser mayor al Total.",""))</f>
        <v/>
      </c>
      <c r="CB394" s="18" t="str">
        <f>IF(AND(B394&gt;0,L394="")," * No olvide digitar la variable Niños, Niñas, Adolescentes y Jóvenes Mejor Niñez. Digite Cero si no tiene.",IF(L394&gt;B394," * La variable Niños, Niñas, Adolescentes y Jóvenes Mejor Niñez No puede ser mayor al Total.",""))</f>
        <v/>
      </c>
      <c r="CO394" s="69">
        <f>IF(AND($B394&gt;0,K394=""),1,IF(K394&gt;$B394,1,0))</f>
        <v>0</v>
      </c>
      <c r="CP394" s="69">
        <f>IF(AND($B394&gt;0,L394=""),1,IF(L394&gt;$B394,1,0))</f>
        <v>0</v>
      </c>
    </row>
    <row r="395" spans="1:94" x14ac:dyDescent="0.25">
      <c r="A395" s="1638" t="s">
        <v>101</v>
      </c>
      <c r="B395" s="1656">
        <f t="shared" si="255"/>
        <v>1</v>
      </c>
      <c r="C395" s="1597">
        <f>SUM(C396:C398)</f>
        <v>0</v>
      </c>
      <c r="D395" s="1657">
        <f t="shared" ref="D395:E395" si="256">SUM(D396:D398)</f>
        <v>0</v>
      </c>
      <c r="E395" s="1657">
        <f t="shared" si="256"/>
        <v>0</v>
      </c>
      <c r="F395" s="1597">
        <f>SUM(F396:F398)</f>
        <v>1</v>
      </c>
      <c r="G395" s="1598">
        <f>SUM(G396:G398)</f>
        <v>0</v>
      </c>
      <c r="H395" s="1658">
        <f>SUM(H396:H398)</f>
        <v>0</v>
      </c>
      <c r="I395" s="298">
        <f>SUM(I396:I398)</f>
        <v>1</v>
      </c>
      <c r="J395" s="606"/>
      <c r="K395" s="1289">
        <f t="shared" ref="K395:U395" si="257">SUM(K396:K398)</f>
        <v>0</v>
      </c>
      <c r="L395" s="1659">
        <f t="shared" si="257"/>
        <v>0</v>
      </c>
      <c r="M395" s="608">
        <f t="shared" si="257"/>
        <v>0</v>
      </c>
      <c r="N395" s="1291">
        <f t="shared" si="257"/>
        <v>0</v>
      </c>
      <c r="O395" s="1597">
        <f t="shared" si="257"/>
        <v>1</v>
      </c>
      <c r="P395" s="1598">
        <f t="shared" si="257"/>
        <v>0</v>
      </c>
      <c r="Q395" s="1657">
        <f t="shared" si="257"/>
        <v>0</v>
      </c>
      <c r="R395" s="1599">
        <f t="shared" si="257"/>
        <v>0</v>
      </c>
      <c r="S395" s="1597">
        <f t="shared" si="257"/>
        <v>0</v>
      </c>
      <c r="T395" s="1657">
        <f t="shared" si="257"/>
        <v>1</v>
      </c>
      <c r="U395" s="1599">
        <f t="shared" si="257"/>
        <v>0</v>
      </c>
    </row>
    <row r="396" spans="1:94" x14ac:dyDescent="0.25">
      <c r="A396" s="1473" t="s">
        <v>394</v>
      </c>
      <c r="B396" s="1484">
        <f t="shared" si="255"/>
        <v>0</v>
      </c>
      <c r="C396" s="1359">
        <v>0</v>
      </c>
      <c r="D396" s="1409">
        <v>0</v>
      </c>
      <c r="E396" s="1572">
        <v>0</v>
      </c>
      <c r="F396" s="1359"/>
      <c r="G396" s="699"/>
      <c r="H396" s="1363"/>
      <c r="I396" s="1362"/>
      <c r="J396" s="1441"/>
      <c r="K396" s="1409"/>
      <c r="L396" s="1572"/>
      <c r="M396" s="1359"/>
      <c r="N396" s="1572"/>
      <c r="O396" s="1359"/>
      <c r="P396" s="699"/>
      <c r="Q396" s="1409"/>
      <c r="R396" s="1572"/>
      <c r="S396" s="1359"/>
      <c r="T396" s="1409"/>
      <c r="U396" s="1572"/>
      <c r="V396" t="str">
        <f t="shared" ref="V396:V404" si="258">CA396&amp;CB396</f>
        <v/>
      </c>
      <c r="CA396" s="18" t="str">
        <f>IF(AND(B396&gt;0,K396="")," * No olvide digitar la variable Niños, Niñas, Adolescentes y Jóvenes SENAME. Digite Cero si no tiene.",IF(K396&gt;B396," * La variable Niños, Niñas, Adolescentes y Jóvenes SENAME No puede ser mayor al Total.",""))</f>
        <v/>
      </c>
      <c r="CB396" s="18" t="str">
        <f>IF(AND(B396&gt;0,L396="")," * No olvide digitar la variable Niños, Niñas, Adolescentes y Jóvenes Mejor Niñez. Digite Cero si no tiene.",IF(L396&gt;B396," * La variable Niños, Niñas, Adolescentes y Jóvenes Mejor Niñez No puede ser mayor al Total.",""))</f>
        <v/>
      </c>
      <c r="CO396" s="69">
        <f t="shared" ref="CO396:CP398" si="259">IF(AND($B396&gt;0,K396=""),1,IF(K396&gt;$B396,1,0))</f>
        <v>0</v>
      </c>
      <c r="CP396" s="69">
        <f>IF(AND($B396&gt;0,L396=""),1,IF(L396&gt;$B396,1,0))</f>
        <v>0</v>
      </c>
    </row>
    <row r="397" spans="1:94" x14ac:dyDescent="0.25">
      <c r="A397" s="590" t="s">
        <v>395</v>
      </c>
      <c r="B397" s="610">
        <f t="shared" si="255"/>
        <v>1</v>
      </c>
      <c r="C397" s="22">
        <v>0</v>
      </c>
      <c r="D397" s="23">
        <v>0</v>
      </c>
      <c r="E397" s="28">
        <v>0</v>
      </c>
      <c r="F397" s="22">
        <v>1</v>
      </c>
      <c r="G397" s="23"/>
      <c r="H397" s="213"/>
      <c r="I397" s="27">
        <v>1</v>
      </c>
      <c r="J397" s="611"/>
      <c r="K397" s="23">
        <v>0</v>
      </c>
      <c r="L397" s="28">
        <v>0</v>
      </c>
      <c r="M397" s="22"/>
      <c r="N397" s="239"/>
      <c r="O397" s="22">
        <v>1</v>
      </c>
      <c r="P397" s="24"/>
      <c r="Q397" s="23"/>
      <c r="R397" s="28"/>
      <c r="S397" s="22"/>
      <c r="T397" s="23">
        <v>1</v>
      </c>
      <c r="U397" s="28"/>
      <c r="V397" t="str">
        <f t="shared" si="258"/>
        <v/>
      </c>
      <c r="CA397" s="18" t="str">
        <f t="shared" ref="CA397" si="260">IF(AND(B397&gt;0,K397="")," * No olvide digitar la variable Niños, Niñas, Adolescentes y Jóvenes SENAME. Digite Cero si no tiene.",IF(K397&gt;B397," * La variable Niños, Niñas, Adolescentes y Jóvenes SENAME No puede ser mayor al Total.",""))</f>
        <v/>
      </c>
      <c r="CB397" s="18" t="str">
        <f t="shared" ref="CB397:CB398" si="261">IF(AND(B397&gt;0,L397="")," * No olvide digitar la variable Niños, Niñas, Adolescentes y Jóvenes Mejor Niñez. Digite Cero si no tiene.",IF(L397&gt;B397," * La variable Niños, Niñas, Adolescentes y Jóvenes Mejor Niñez No puede ser mayor al Total.",""))</f>
        <v/>
      </c>
      <c r="CO397" s="69">
        <f t="shared" si="259"/>
        <v>0</v>
      </c>
      <c r="CP397" s="69">
        <f t="shared" si="259"/>
        <v>0</v>
      </c>
    </row>
    <row r="398" spans="1:94" x14ac:dyDescent="0.25">
      <c r="A398" s="590" t="s">
        <v>396</v>
      </c>
      <c r="B398" s="612">
        <f t="shared" si="255"/>
        <v>0</v>
      </c>
      <c r="C398" s="22">
        <v>0</v>
      </c>
      <c r="D398" s="23">
        <v>0</v>
      </c>
      <c r="E398" s="28">
        <v>0</v>
      </c>
      <c r="F398" s="22"/>
      <c r="G398" s="23"/>
      <c r="H398" s="213"/>
      <c r="I398" s="27"/>
      <c r="J398" s="611"/>
      <c r="K398" s="23"/>
      <c r="L398" s="28"/>
      <c r="M398" s="22"/>
      <c r="N398" s="48"/>
      <c r="O398" s="45"/>
      <c r="P398" s="102"/>
      <c r="Q398" s="47"/>
      <c r="R398" s="48"/>
      <c r="S398" s="45"/>
      <c r="T398" s="47"/>
      <c r="U398" s="48"/>
      <c r="V398" t="str">
        <f t="shared" si="258"/>
        <v/>
      </c>
      <c r="CA398" s="18" t="str">
        <f>IF(AND(B398&gt;0,K398="")," * No olvide digitar la variable Niños, Niñas, Adolescentes y Jóvenes SENAME. Digite Cero si no tiene.",IF(K398&gt;B398," * La variable Niños, Niñas, Adolescentes y Jóvenes SENAME No puede ser mayor al Total.",""))</f>
        <v/>
      </c>
      <c r="CB398" s="18" t="str">
        <f t="shared" si="261"/>
        <v/>
      </c>
      <c r="CO398" s="69">
        <f t="shared" si="259"/>
        <v>0</v>
      </c>
      <c r="CP398" s="69">
        <f>IF(AND($B398&gt;0,L398=""),1,IF(L398&gt;$B398,1,0))</f>
        <v>0</v>
      </c>
    </row>
    <row r="399" spans="1:94" x14ac:dyDescent="0.25">
      <c r="A399" s="1638" t="s">
        <v>271</v>
      </c>
      <c r="B399" s="1656">
        <f t="shared" si="255"/>
        <v>0</v>
      </c>
      <c r="C399" s="1597">
        <f>SUM(C400:C403)</f>
        <v>0</v>
      </c>
      <c r="D399" s="1657">
        <f t="shared" ref="D399:U399" si="262">SUM(D400:D403)</f>
        <v>0</v>
      </c>
      <c r="E399" s="1599">
        <f t="shared" si="262"/>
        <v>0</v>
      </c>
      <c r="F399" s="1597">
        <f t="shared" si="262"/>
        <v>0</v>
      </c>
      <c r="G399" s="1660">
        <f t="shared" si="262"/>
        <v>0</v>
      </c>
      <c r="H399" s="1658">
        <f t="shared" si="262"/>
        <v>0</v>
      </c>
      <c r="I399" s="1661">
        <f>SUM(I400:I403)</f>
        <v>0</v>
      </c>
      <c r="J399" s="1662">
        <f t="shared" si="262"/>
        <v>0</v>
      </c>
      <c r="K399" s="1657">
        <f t="shared" si="262"/>
        <v>0</v>
      </c>
      <c r="L399" s="1659">
        <f t="shared" si="262"/>
        <v>0</v>
      </c>
      <c r="M399" s="1663">
        <f t="shared" si="262"/>
        <v>0</v>
      </c>
      <c r="N399" s="616">
        <f t="shared" si="262"/>
        <v>0</v>
      </c>
      <c r="O399" s="1663">
        <f t="shared" si="262"/>
        <v>0</v>
      </c>
      <c r="P399" s="1664">
        <f t="shared" si="262"/>
        <v>0</v>
      </c>
      <c r="Q399" s="618">
        <f t="shared" si="262"/>
        <v>0</v>
      </c>
      <c r="R399" s="616">
        <f t="shared" si="262"/>
        <v>0</v>
      </c>
      <c r="S399" s="1663">
        <f t="shared" si="262"/>
        <v>0</v>
      </c>
      <c r="T399" s="618">
        <f t="shared" si="262"/>
        <v>0</v>
      </c>
      <c r="U399" s="616">
        <f t="shared" si="262"/>
        <v>0</v>
      </c>
    </row>
    <row r="400" spans="1:94" x14ac:dyDescent="0.25">
      <c r="A400" s="1473" t="s">
        <v>397</v>
      </c>
      <c r="B400" s="1484">
        <f t="shared" si="255"/>
        <v>0</v>
      </c>
      <c r="C400" s="1359"/>
      <c r="D400" s="1409"/>
      <c r="E400" s="1572"/>
      <c r="F400" s="1359"/>
      <c r="G400" s="1409"/>
      <c r="H400" s="1363"/>
      <c r="I400" s="1362"/>
      <c r="J400" s="1363"/>
      <c r="K400" s="1409"/>
      <c r="L400" s="1575"/>
      <c r="M400" s="619"/>
      <c r="N400" s="620"/>
      <c r="O400" s="619"/>
      <c r="P400" s="621"/>
      <c r="Q400" s="622"/>
      <c r="R400" s="620"/>
      <c r="S400" s="619"/>
      <c r="T400" s="622"/>
      <c r="U400" s="623"/>
      <c r="V400" t="str">
        <f t="shared" si="258"/>
        <v/>
      </c>
      <c r="CA400" s="18" t="str">
        <f t="shared" ref="CA400:CA403" si="263">IF(AND(B400&gt;0,K400="")," * No olvide digitar la variable Niños, Niñas, Adolescentes y Jóvenes SENAME. Digite Cero si no tiene.",IF(K400&gt;B400," * La variable Niños, Niñas, Adolescentes y Jóvenes SENAME No puede ser mayor al Total.",""))</f>
        <v/>
      </c>
      <c r="CB400" s="18" t="str">
        <f t="shared" ref="CB400:CB404" si="264">IF(AND(B400&gt;0,L400="")," * No olvide digitar la variable Niños, Niñas, Adolescentes y Jóvenes Mejor Niñez. Digite Cero si no tiene.",IF(L400&gt;B400," * La variable Niños, Niñas, Adolescentes y Jóvenes Mejor Niñez No puede ser mayor al Total.",""))</f>
        <v/>
      </c>
      <c r="CO400" s="69">
        <f t="shared" ref="CO400:CP404" si="265">IF(AND($B400&gt;0,K400=""),1,IF(K400&gt;$B400,1,0))</f>
        <v>0</v>
      </c>
      <c r="CP400" s="69">
        <f t="shared" si="265"/>
        <v>0</v>
      </c>
    </row>
    <row r="401" spans="1:94" x14ac:dyDescent="0.25">
      <c r="A401" s="590" t="s">
        <v>398</v>
      </c>
      <c r="B401" s="610">
        <f t="shared" si="255"/>
        <v>0</v>
      </c>
      <c r="C401" s="22"/>
      <c r="D401" s="23"/>
      <c r="E401" s="28"/>
      <c r="F401" s="22"/>
      <c r="G401" s="23"/>
      <c r="H401" s="213"/>
      <c r="I401" s="27"/>
      <c r="J401" s="213"/>
      <c r="K401" s="23"/>
      <c r="L401" s="216"/>
      <c r="M401" s="624"/>
      <c r="N401" s="625"/>
      <c r="O401" s="624"/>
      <c r="P401" s="82"/>
      <c r="Q401" s="119"/>
      <c r="R401" s="625"/>
      <c r="S401" s="624"/>
      <c r="T401" s="119"/>
      <c r="U401" s="626"/>
      <c r="V401" t="str">
        <f t="shared" si="258"/>
        <v/>
      </c>
      <c r="CA401" s="18" t="str">
        <f t="shared" si="263"/>
        <v/>
      </c>
      <c r="CB401" s="18" t="str">
        <f t="shared" si="264"/>
        <v/>
      </c>
      <c r="CO401" s="69">
        <f t="shared" si="265"/>
        <v>0</v>
      </c>
      <c r="CP401" s="69">
        <f t="shared" si="265"/>
        <v>0</v>
      </c>
    </row>
    <row r="402" spans="1:94" x14ac:dyDescent="0.25">
      <c r="A402" s="590" t="s">
        <v>399</v>
      </c>
      <c r="B402" s="612">
        <f t="shared" si="255"/>
        <v>0</v>
      </c>
      <c r="C402" s="22"/>
      <c r="D402" s="23"/>
      <c r="E402" s="28"/>
      <c r="F402" s="22"/>
      <c r="G402" s="23"/>
      <c r="H402" s="213"/>
      <c r="I402" s="27"/>
      <c r="J402" s="213"/>
      <c r="K402" s="23"/>
      <c r="L402" s="216"/>
      <c r="M402" s="624"/>
      <c r="N402" s="625"/>
      <c r="O402" s="624"/>
      <c r="P402" s="82"/>
      <c r="Q402" s="119"/>
      <c r="R402" s="625"/>
      <c r="S402" s="624"/>
      <c r="T402" s="119"/>
      <c r="U402" s="626"/>
      <c r="V402" t="str">
        <f t="shared" si="258"/>
        <v/>
      </c>
      <c r="CA402" s="18" t="str">
        <f t="shared" si="263"/>
        <v/>
      </c>
      <c r="CB402" s="18" t="str">
        <f t="shared" si="264"/>
        <v/>
      </c>
      <c r="CO402" s="69">
        <f t="shared" si="265"/>
        <v>0</v>
      </c>
      <c r="CP402" s="69">
        <f t="shared" si="265"/>
        <v>0</v>
      </c>
    </row>
    <row r="403" spans="1:94" ht="15.75" thickBot="1" x14ac:dyDescent="0.3">
      <c r="A403" s="627" t="s">
        <v>400</v>
      </c>
      <c r="B403" s="628">
        <f t="shared" si="255"/>
        <v>0</v>
      </c>
      <c r="C403" s="629"/>
      <c r="D403" s="630"/>
      <c r="E403" s="127"/>
      <c r="F403" s="629"/>
      <c r="G403" s="630"/>
      <c r="H403" s="631"/>
      <c r="I403" s="126"/>
      <c r="J403" s="631"/>
      <c r="K403" s="630"/>
      <c r="L403" s="632"/>
      <c r="M403" s="633"/>
      <c r="N403" s="634"/>
      <c r="O403" s="633"/>
      <c r="P403" s="124"/>
      <c r="Q403" s="123"/>
      <c r="R403" s="634"/>
      <c r="S403" s="633"/>
      <c r="T403" s="123"/>
      <c r="U403" s="635"/>
      <c r="V403" t="str">
        <f t="shared" si="258"/>
        <v/>
      </c>
      <c r="CA403" s="18" t="str">
        <f t="shared" si="263"/>
        <v/>
      </c>
      <c r="CB403" s="18" t="str">
        <f t="shared" si="264"/>
        <v/>
      </c>
      <c r="CO403" s="69">
        <f t="shared" si="265"/>
        <v>0</v>
      </c>
      <c r="CP403" s="69">
        <f t="shared" si="265"/>
        <v>0</v>
      </c>
    </row>
    <row r="404" spans="1:94" ht="15.75" thickTop="1" x14ac:dyDescent="0.25">
      <c r="A404" s="1665" t="s">
        <v>401</v>
      </c>
      <c r="B404" s="1666">
        <f t="shared" si="255"/>
        <v>0</v>
      </c>
      <c r="C404" s="91"/>
      <c r="D404" s="1245"/>
      <c r="E404" s="1246"/>
      <c r="F404" s="91"/>
      <c r="G404" s="1245"/>
      <c r="H404" s="1247"/>
      <c r="I404" s="95"/>
      <c r="J404" s="1247"/>
      <c r="K404" s="1245"/>
      <c r="L404" s="1558"/>
      <c r="M404" s="638"/>
      <c r="N404" s="639"/>
      <c r="O404" s="638"/>
      <c r="P404" s="640"/>
      <c r="Q404" s="641"/>
      <c r="R404" s="639"/>
      <c r="S404" s="638"/>
      <c r="T404" s="641"/>
      <c r="U404" s="642"/>
      <c r="V404" t="str">
        <f t="shared" si="258"/>
        <v/>
      </c>
      <c r="CA404" s="18" t="str">
        <f>IF(AND(B404&gt;0,K404="")," * No olvide digitar la variable Niños, Niñas, Adolescentes y Jóvenes SENAME. Digite Cero si no tiene.",IF(K404&gt;B404," * La variable Niños, Niñas, Adolescentes y Jóvenes SENAME No puede ser mayor al Total.",""))</f>
        <v/>
      </c>
      <c r="CB404" s="18" t="str">
        <f t="shared" si="264"/>
        <v/>
      </c>
      <c r="CO404" s="69">
        <f t="shared" si="265"/>
        <v>0</v>
      </c>
      <c r="CP404" s="69">
        <f t="shared" si="265"/>
        <v>0</v>
      </c>
    </row>
    <row r="405" spans="1:94" x14ac:dyDescent="0.25">
      <c r="A405" s="656" t="s">
        <v>402</v>
      </c>
      <c r="B405" s="657"/>
      <c r="C405" s="140"/>
      <c r="D405" s="56"/>
    </row>
    <row r="406" spans="1:94" ht="15" customHeight="1" x14ac:dyDescent="0.25">
      <c r="A406" s="3886" t="s">
        <v>403</v>
      </c>
      <c r="B406" s="3879" t="s">
        <v>91</v>
      </c>
      <c r="C406" s="3850" t="s">
        <v>5</v>
      </c>
      <c r="D406" s="3848"/>
      <c r="E406" s="2987" t="s">
        <v>287</v>
      </c>
      <c r="F406" s="3879" t="s">
        <v>272</v>
      </c>
    </row>
    <row r="407" spans="1:94" ht="15" customHeight="1" x14ac:dyDescent="0.25">
      <c r="A407" s="3887"/>
      <c r="B407" s="3880"/>
      <c r="C407" s="3871" t="s">
        <v>378</v>
      </c>
      <c r="D407" s="3137" t="s">
        <v>379</v>
      </c>
      <c r="E407" s="2994"/>
      <c r="F407" s="3880"/>
    </row>
    <row r="408" spans="1:94" x14ac:dyDescent="0.25">
      <c r="A408" s="3887"/>
      <c r="B408" s="3768"/>
      <c r="C408" s="3019"/>
      <c r="D408" s="3590"/>
      <c r="E408" s="3573"/>
      <c r="F408" s="3768"/>
    </row>
    <row r="409" spans="1:94" x14ac:dyDescent="0.25">
      <c r="A409" s="1473" t="s">
        <v>404</v>
      </c>
      <c r="B409" s="1484">
        <f>SUM(C409:D409)</f>
        <v>22</v>
      </c>
      <c r="C409" s="1359">
        <v>0</v>
      </c>
      <c r="D409" s="1363">
        <v>22</v>
      </c>
      <c r="E409" s="1409">
        <v>0</v>
      </c>
      <c r="F409" s="1492">
        <v>1</v>
      </c>
      <c r="G409" t="str">
        <f>CA409&amp;CB409</f>
        <v/>
      </c>
      <c r="CA409" s="18" t="str">
        <f>IF(AND(B409&gt;0,E409="")," * No olvide digitar la variable Niños, Niñas, Adolescentes y Jóvenes SENAME. Digite Cero si no tiene.",IF(E409&gt;B409," * La variable Niños, Niñas, Adolescentes y Jóvenes SENAME No puede ser mayor al Total.",""))</f>
        <v/>
      </c>
      <c r="CB409" s="18" t="str">
        <f>IF(AND(B409&gt;0,F409="")," * No olvide digitar la variable Niños, Niñas, Adolescentes y Jóvenes Mejor Niñez. Digite Cero si no tiene.",IF(F409&gt;B409," * La variable Niños, Niñas, Adolescentes y Jóvenes Mejor Niñez No puede ser mayor al Total.",""))</f>
        <v/>
      </c>
      <c r="CO409" s="69">
        <f>IF(AND($B409&gt;0,E409=""),1,IF(E409&gt;$B409,1,0))</f>
        <v>0</v>
      </c>
      <c r="CP409" s="69">
        <f>IF(AND($B409&gt;0,F409=""),1,IF(F409&gt;$B409,1,0))</f>
        <v>0</v>
      </c>
    </row>
    <row r="410" spans="1:94" x14ac:dyDescent="0.25">
      <c r="A410" s="590" t="s">
        <v>405</v>
      </c>
      <c r="B410" s="610">
        <f>SUM(C410:D410)</f>
        <v>28</v>
      </c>
      <c r="C410" s="22">
        <v>0</v>
      </c>
      <c r="D410" s="213">
        <v>28</v>
      </c>
      <c r="E410" s="23">
        <v>0</v>
      </c>
      <c r="F410" s="215">
        <v>0</v>
      </c>
      <c r="G410" t="str">
        <f t="shared" ref="G410" si="266">CA410&amp;CB410</f>
        <v/>
      </c>
      <c r="CA410" s="18" t="str">
        <f t="shared" ref="CA410:CA411" si="267">IF(AND(B410&gt;0,E410="")," * No olvide digitar la variable Niños, Niñas, Adolescentes y Jóvenes SENAME. Digite Cero si no tiene.",IF(E410&gt;B410," * La variable Niños, Niñas, Adolescentes y Jóvenes SENAME No puede ser mayor al Total.",""))</f>
        <v/>
      </c>
      <c r="CB410" s="18" t="str">
        <f t="shared" ref="CB410:CB411" si="268">IF(AND(B410&gt;0,F410="")," * No olvide digitar la variable Niños, Niñas, Adolescentes y Jóvenes Mejor Niñez. Digite Cero si no tiene.",IF(F410&gt;B410," * La variable Niños, Niñas, Adolescentes y Jóvenes Mejor Niñez No puede ser mayor al Total.",""))</f>
        <v/>
      </c>
      <c r="CO410" s="69">
        <f t="shared" ref="CO410:CP411" si="269">IF(AND($B410&gt;0,E410=""),1,IF(E410&gt;$B410,1,0))</f>
        <v>0</v>
      </c>
      <c r="CP410" s="69">
        <f t="shared" si="269"/>
        <v>0</v>
      </c>
    </row>
    <row r="411" spans="1:94" x14ac:dyDescent="0.25">
      <c r="A411" s="1665" t="s">
        <v>406</v>
      </c>
      <c r="B411" s="644">
        <f>SUM(C411:D411)</f>
        <v>4</v>
      </c>
      <c r="C411" s="30">
        <v>0</v>
      </c>
      <c r="D411" s="220">
        <v>4</v>
      </c>
      <c r="E411" s="31">
        <v>0</v>
      </c>
      <c r="F411" s="222">
        <v>0</v>
      </c>
      <c r="G411" t="str">
        <f>CA411&amp;CB411</f>
        <v/>
      </c>
      <c r="CA411" s="18" t="str">
        <f t="shared" si="267"/>
        <v/>
      </c>
      <c r="CB411" s="18" t="str">
        <f t="shared" si="268"/>
        <v/>
      </c>
      <c r="CO411" s="69">
        <f t="shared" si="269"/>
        <v>0</v>
      </c>
      <c r="CP411" s="69">
        <f t="shared" si="269"/>
        <v>0</v>
      </c>
    </row>
    <row r="437" spans="1:2" x14ac:dyDescent="0.25">
      <c r="A437" s="645">
        <f>SUM(C11:C14,C18:D31,C36:C51,C55:C59,C63:C83,B86,C89,C95:E98,C103:E106,C112:E114,C119:E128,C133:E141,C146:E150,C154:E163,C167:E176,C180:E187,C193:E241,C245:E293,C298:E301,C306:E324,C329:E339,C344:E346,B351:D352,C357:E366,B372:D373,B375:D376,B378:D382,B384:D389,B394:B404,B409:B411)</f>
        <v>634</v>
      </c>
      <c r="B437" s="646">
        <f>SUM(CO11:CY411)</f>
        <v>0</v>
      </c>
    </row>
  </sheetData>
  <mergeCells count="583">
    <mergeCell ref="A406:A408"/>
    <mergeCell ref="B406:B408"/>
    <mergeCell ref="C406:D406"/>
    <mergeCell ref="E406:E408"/>
    <mergeCell ref="F406:F408"/>
    <mergeCell ref="C407:C408"/>
    <mergeCell ref="D407:D408"/>
    <mergeCell ref="P392:P393"/>
    <mergeCell ref="Q392:Q393"/>
    <mergeCell ref="A390:L390"/>
    <mergeCell ref="A391:A393"/>
    <mergeCell ref="B391:B393"/>
    <mergeCell ref="C391:H391"/>
    <mergeCell ref="I391:J391"/>
    <mergeCell ref="K391:K393"/>
    <mergeCell ref="AA369:AB369"/>
    <mergeCell ref="AC369:AD369"/>
    <mergeCell ref="AE369:AF369"/>
    <mergeCell ref="R392:R393"/>
    <mergeCell ref="S392:S393"/>
    <mergeCell ref="T392:T393"/>
    <mergeCell ref="U392:U393"/>
    <mergeCell ref="L391:L393"/>
    <mergeCell ref="M391:R391"/>
    <mergeCell ref="S391:U391"/>
    <mergeCell ref="C392:E392"/>
    <mergeCell ref="F392:H392"/>
    <mergeCell ref="I392:I393"/>
    <mergeCell ref="J392:J393"/>
    <mergeCell ref="M392:M393"/>
    <mergeCell ref="N392:N393"/>
    <mergeCell ref="O392:O393"/>
    <mergeCell ref="AQ368:AQ370"/>
    <mergeCell ref="AR368:AR370"/>
    <mergeCell ref="AS368:AS370"/>
    <mergeCell ref="E369:F369"/>
    <mergeCell ref="G369:H369"/>
    <mergeCell ref="I369:J369"/>
    <mergeCell ref="K369:L369"/>
    <mergeCell ref="M369:N369"/>
    <mergeCell ref="O369:P369"/>
    <mergeCell ref="Q369:R369"/>
    <mergeCell ref="AM369:AM370"/>
    <mergeCell ref="AN369:AN370"/>
    <mergeCell ref="AO369:AO370"/>
    <mergeCell ref="AP369:AP370"/>
    <mergeCell ref="AG369:AH369"/>
    <mergeCell ref="AI369:AJ369"/>
    <mergeCell ref="AK369:AL369"/>
    <mergeCell ref="A360:A362"/>
    <mergeCell ref="A363:A366"/>
    <mergeCell ref="A368:A370"/>
    <mergeCell ref="B368:D369"/>
    <mergeCell ref="E368:AL368"/>
    <mergeCell ref="AM368:AP368"/>
    <mergeCell ref="S369:T369"/>
    <mergeCell ref="U369:V369"/>
    <mergeCell ref="W369:X369"/>
    <mergeCell ref="Y369:Z369"/>
    <mergeCell ref="AD355:AE355"/>
    <mergeCell ref="AF355:AG355"/>
    <mergeCell ref="AJ355:AJ356"/>
    <mergeCell ref="AK355:AK356"/>
    <mergeCell ref="AL355:AL356"/>
    <mergeCell ref="A357:A359"/>
    <mergeCell ref="AJ354:AL354"/>
    <mergeCell ref="AM354:AM356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A354:A356"/>
    <mergeCell ref="B354:B356"/>
    <mergeCell ref="C354:E355"/>
    <mergeCell ref="F354:AG354"/>
    <mergeCell ref="AH354:AH356"/>
    <mergeCell ref="AI354:AI356"/>
    <mergeCell ref="V355:W355"/>
    <mergeCell ref="X355:Y355"/>
    <mergeCell ref="Z355:AA355"/>
    <mergeCell ref="AB355:AC355"/>
    <mergeCell ref="R348:R350"/>
    <mergeCell ref="S348:S350"/>
    <mergeCell ref="T348:U349"/>
    <mergeCell ref="E349:F349"/>
    <mergeCell ref="G349:H349"/>
    <mergeCell ref="I349:J349"/>
    <mergeCell ref="K349:L349"/>
    <mergeCell ref="M349:N349"/>
    <mergeCell ref="A348:A350"/>
    <mergeCell ref="B348:D349"/>
    <mergeCell ref="E348:M348"/>
    <mergeCell ref="O348:O350"/>
    <mergeCell ref="P348:P350"/>
    <mergeCell ref="Q348:Q350"/>
    <mergeCell ref="AB342:AC342"/>
    <mergeCell ref="AD342:AE342"/>
    <mergeCell ref="AF342:AG342"/>
    <mergeCell ref="A344:B344"/>
    <mergeCell ref="A345:B345"/>
    <mergeCell ref="A346:B346"/>
    <mergeCell ref="AH341:AI342"/>
    <mergeCell ref="AJ341:AJ343"/>
    <mergeCell ref="AK341:AK343"/>
    <mergeCell ref="F342:G342"/>
    <mergeCell ref="H342:I342"/>
    <mergeCell ref="J342:K342"/>
    <mergeCell ref="L342:M342"/>
    <mergeCell ref="N342:O342"/>
    <mergeCell ref="P342:Q342"/>
    <mergeCell ref="R342:S342"/>
    <mergeCell ref="A333:B333"/>
    <mergeCell ref="A334:B334"/>
    <mergeCell ref="A335:A339"/>
    <mergeCell ref="A341:B343"/>
    <mergeCell ref="C341:E342"/>
    <mergeCell ref="F341:AG341"/>
    <mergeCell ref="T342:U342"/>
    <mergeCell ref="V342:W342"/>
    <mergeCell ref="X342:Y342"/>
    <mergeCell ref="Z342:AA342"/>
    <mergeCell ref="A329:A330"/>
    <mergeCell ref="A331:B331"/>
    <mergeCell ref="A332:B332"/>
    <mergeCell ref="Z327:AA327"/>
    <mergeCell ref="AB327:AC327"/>
    <mergeCell ref="AD327:AE327"/>
    <mergeCell ref="AF327:AG327"/>
    <mergeCell ref="AH327:AI327"/>
    <mergeCell ref="AJ327:AK327"/>
    <mergeCell ref="A326:B328"/>
    <mergeCell ref="C326:E327"/>
    <mergeCell ref="AU326:AU328"/>
    <mergeCell ref="AV326:AV328"/>
    <mergeCell ref="AW326:AW328"/>
    <mergeCell ref="F327:G327"/>
    <mergeCell ref="H327:I327"/>
    <mergeCell ref="J327:K327"/>
    <mergeCell ref="L327:M327"/>
    <mergeCell ref="N327:O327"/>
    <mergeCell ref="P327:Q327"/>
    <mergeCell ref="AL327:AM327"/>
    <mergeCell ref="AN327:AO327"/>
    <mergeCell ref="AP327:AQ327"/>
    <mergeCell ref="F326:AQ326"/>
    <mergeCell ref="AR326:AS327"/>
    <mergeCell ref="R327:S327"/>
    <mergeCell ref="T327:U327"/>
    <mergeCell ref="V327:W327"/>
    <mergeCell ref="X327:Y327"/>
    <mergeCell ref="AT326:AT328"/>
    <mergeCell ref="A306:B306"/>
    <mergeCell ref="X304:Y304"/>
    <mergeCell ref="Z304:AA304"/>
    <mergeCell ref="AB304:AC304"/>
    <mergeCell ref="AD304:AE304"/>
    <mergeCell ref="AF304:AG304"/>
    <mergeCell ref="AH304:AI304"/>
    <mergeCell ref="A307:A315"/>
    <mergeCell ref="A316:A324"/>
    <mergeCell ref="AQ303:AR304"/>
    <mergeCell ref="AS303:AS305"/>
    <mergeCell ref="AT303:AT305"/>
    <mergeCell ref="AU303:AU305"/>
    <mergeCell ref="AV303:AV305"/>
    <mergeCell ref="F304:G304"/>
    <mergeCell ref="H304:I304"/>
    <mergeCell ref="J304:K304"/>
    <mergeCell ref="L304:M304"/>
    <mergeCell ref="N304:O304"/>
    <mergeCell ref="AJ304:AK304"/>
    <mergeCell ref="AL304:AM304"/>
    <mergeCell ref="AN304:AN305"/>
    <mergeCell ref="AO304:AO305"/>
    <mergeCell ref="AP304:AP305"/>
    <mergeCell ref="A298:A299"/>
    <mergeCell ref="A300:A301"/>
    <mergeCell ref="A303:B305"/>
    <mergeCell ref="C303:E304"/>
    <mergeCell ref="F303:AM303"/>
    <mergeCell ref="AN303:AP303"/>
    <mergeCell ref="P304:Q304"/>
    <mergeCell ref="R304:S304"/>
    <mergeCell ref="T304:U304"/>
    <mergeCell ref="V304:W304"/>
    <mergeCell ref="C295:E296"/>
    <mergeCell ref="F295:AK295"/>
    <mergeCell ref="AL295:AL297"/>
    <mergeCell ref="AM295:AM297"/>
    <mergeCell ref="AN295:AN297"/>
    <mergeCell ref="AO295:AO297"/>
    <mergeCell ref="F296:G296"/>
    <mergeCell ref="H296:I296"/>
    <mergeCell ref="J296:K296"/>
    <mergeCell ref="L296:M296"/>
    <mergeCell ref="Z296:AA296"/>
    <mergeCell ref="AB296:AC296"/>
    <mergeCell ref="AD296:AE296"/>
    <mergeCell ref="AF296:AG296"/>
    <mergeCell ref="AH296:AI296"/>
    <mergeCell ref="AJ296:AK296"/>
    <mergeCell ref="N296:O296"/>
    <mergeCell ref="P296:Q296"/>
    <mergeCell ref="R296:S296"/>
    <mergeCell ref="T296:U296"/>
    <mergeCell ref="V296:W296"/>
    <mergeCell ref="X296:Y296"/>
    <mergeCell ref="A286:B286"/>
    <mergeCell ref="A287:A291"/>
    <mergeCell ref="A292:B292"/>
    <mergeCell ref="A293:B293"/>
    <mergeCell ref="A295:A297"/>
    <mergeCell ref="B295:B297"/>
    <mergeCell ref="A274:A278"/>
    <mergeCell ref="A279:A281"/>
    <mergeCell ref="A282:B282"/>
    <mergeCell ref="A283:B283"/>
    <mergeCell ref="A284:B284"/>
    <mergeCell ref="A285:B285"/>
    <mergeCell ref="A251:A252"/>
    <mergeCell ref="A253:B253"/>
    <mergeCell ref="A254:A255"/>
    <mergeCell ref="A257:A264"/>
    <mergeCell ref="A265:A269"/>
    <mergeCell ref="A270:A273"/>
    <mergeCell ref="AW243:AW244"/>
    <mergeCell ref="AX243:AX244"/>
    <mergeCell ref="A245:B245"/>
    <mergeCell ref="A246:B246"/>
    <mergeCell ref="A247:A248"/>
    <mergeCell ref="A249:A250"/>
    <mergeCell ref="AN243:AP243"/>
    <mergeCell ref="AQ243:AQ244"/>
    <mergeCell ref="AR243:AR244"/>
    <mergeCell ref="AS243:AT243"/>
    <mergeCell ref="AU243:AU244"/>
    <mergeCell ref="AV243:AV244"/>
    <mergeCell ref="AB243:AC243"/>
    <mergeCell ref="AD243:AE243"/>
    <mergeCell ref="AF243:AG243"/>
    <mergeCell ref="AH243:AI243"/>
    <mergeCell ref="AJ243:AK243"/>
    <mergeCell ref="AL243:AM243"/>
    <mergeCell ref="P243:Q243"/>
    <mergeCell ref="R243:S243"/>
    <mergeCell ref="T243:U243"/>
    <mergeCell ref="V243:W243"/>
    <mergeCell ref="X243:Y243"/>
    <mergeCell ref="Z243:AA243"/>
    <mergeCell ref="C243:E243"/>
    <mergeCell ref="F243:G243"/>
    <mergeCell ref="H243:I243"/>
    <mergeCell ref="J243:K243"/>
    <mergeCell ref="L243:M243"/>
    <mergeCell ref="N243:O243"/>
    <mergeCell ref="A233:B233"/>
    <mergeCell ref="A234:B234"/>
    <mergeCell ref="A235:A239"/>
    <mergeCell ref="A240:B240"/>
    <mergeCell ref="A241:B241"/>
    <mergeCell ref="A243:B244"/>
    <mergeCell ref="A218:A221"/>
    <mergeCell ref="A222:A226"/>
    <mergeCell ref="A227:A229"/>
    <mergeCell ref="A230:B230"/>
    <mergeCell ref="A231:B231"/>
    <mergeCell ref="A232:B232"/>
    <mergeCell ref="A197:A198"/>
    <mergeCell ref="A199:A200"/>
    <mergeCell ref="A201:B201"/>
    <mergeCell ref="A202:A203"/>
    <mergeCell ref="A205:A212"/>
    <mergeCell ref="A213:A217"/>
    <mergeCell ref="AT191:AU191"/>
    <mergeCell ref="AV191:AW191"/>
    <mergeCell ref="AX191:AX192"/>
    <mergeCell ref="A193:B193"/>
    <mergeCell ref="A194:B194"/>
    <mergeCell ref="A195:A196"/>
    <mergeCell ref="AL191:AM191"/>
    <mergeCell ref="AN191:AN192"/>
    <mergeCell ref="AO191:AO192"/>
    <mergeCell ref="AP191:AQ191"/>
    <mergeCell ref="AR191:AR192"/>
    <mergeCell ref="AS191:AS192"/>
    <mergeCell ref="Z191:AA191"/>
    <mergeCell ref="AB191:AC191"/>
    <mergeCell ref="AD191:AE191"/>
    <mergeCell ref="AF191:AG191"/>
    <mergeCell ref="AH191:AI191"/>
    <mergeCell ref="AJ191:AK191"/>
    <mergeCell ref="P191:Q191"/>
    <mergeCell ref="R191:S191"/>
    <mergeCell ref="T191:U191"/>
    <mergeCell ref="V191:W191"/>
    <mergeCell ref="X191:Y191"/>
    <mergeCell ref="P178:P179"/>
    <mergeCell ref="Q178:Q179"/>
    <mergeCell ref="A180:A183"/>
    <mergeCell ref="A184:A187"/>
    <mergeCell ref="A191:B192"/>
    <mergeCell ref="C191:E191"/>
    <mergeCell ref="F191:G191"/>
    <mergeCell ref="H191:I191"/>
    <mergeCell ref="J191:K191"/>
    <mergeCell ref="L191:M191"/>
    <mergeCell ref="C178:E178"/>
    <mergeCell ref="F178:G178"/>
    <mergeCell ref="H178:I178"/>
    <mergeCell ref="J178:K178"/>
    <mergeCell ref="L178:M178"/>
    <mergeCell ref="N178:O178"/>
    <mergeCell ref="A170:B170"/>
    <mergeCell ref="A171:A174"/>
    <mergeCell ref="A175:B175"/>
    <mergeCell ref="A176:B176"/>
    <mergeCell ref="A178:B179"/>
    <mergeCell ref="H165:I165"/>
    <mergeCell ref="J165:K165"/>
    <mergeCell ref="L165:M165"/>
    <mergeCell ref="N191:O191"/>
    <mergeCell ref="Q165:Q166"/>
    <mergeCell ref="R165:R166"/>
    <mergeCell ref="A158:A161"/>
    <mergeCell ref="A162:B162"/>
    <mergeCell ref="A163:B163"/>
    <mergeCell ref="A165:B166"/>
    <mergeCell ref="C165:E165"/>
    <mergeCell ref="F165:G165"/>
    <mergeCell ref="A167:A169"/>
    <mergeCell ref="A154:A156"/>
    <mergeCell ref="A157:B157"/>
    <mergeCell ref="A148:A149"/>
    <mergeCell ref="A150:B150"/>
    <mergeCell ref="A152:B153"/>
    <mergeCell ref="C152:E152"/>
    <mergeCell ref="F152:G152"/>
    <mergeCell ref="H152:I152"/>
    <mergeCell ref="N165:P165"/>
    <mergeCell ref="A146:B146"/>
    <mergeCell ref="A147:B147"/>
    <mergeCell ref="Z144:AA144"/>
    <mergeCell ref="AB144:AC144"/>
    <mergeCell ref="AD144:AE144"/>
    <mergeCell ref="AF144:AG144"/>
    <mergeCell ref="AH144:AI144"/>
    <mergeCell ref="AJ144:AK144"/>
    <mergeCell ref="J152:K152"/>
    <mergeCell ref="L152:M152"/>
    <mergeCell ref="N152:N153"/>
    <mergeCell ref="O152:O153"/>
    <mergeCell ref="AN143:AP143"/>
    <mergeCell ref="AQ143:AQ145"/>
    <mergeCell ref="AR143:AR145"/>
    <mergeCell ref="F144:G144"/>
    <mergeCell ref="H144:I144"/>
    <mergeCell ref="J144:K144"/>
    <mergeCell ref="L144:M144"/>
    <mergeCell ref="N144:O144"/>
    <mergeCell ref="P144:Q144"/>
    <mergeCell ref="R144:S144"/>
    <mergeCell ref="AL144:AM144"/>
    <mergeCell ref="AN144:AN145"/>
    <mergeCell ref="AO144:AO145"/>
    <mergeCell ref="AP144:AP145"/>
    <mergeCell ref="A133:B133"/>
    <mergeCell ref="A134:A141"/>
    <mergeCell ref="A143:B145"/>
    <mergeCell ref="C143:E144"/>
    <mergeCell ref="F143:AM143"/>
    <mergeCell ref="T144:U144"/>
    <mergeCell ref="V144:W144"/>
    <mergeCell ref="X144:Y144"/>
    <mergeCell ref="Z131:AA131"/>
    <mergeCell ref="AB131:AC131"/>
    <mergeCell ref="AD131:AE131"/>
    <mergeCell ref="AF131:AG131"/>
    <mergeCell ref="AH131:AH132"/>
    <mergeCell ref="AI131:AI132"/>
    <mergeCell ref="AH130:AK130"/>
    <mergeCell ref="AL130:AL132"/>
    <mergeCell ref="AM130:AM132"/>
    <mergeCell ref="F131:G131"/>
    <mergeCell ref="H131:I131"/>
    <mergeCell ref="J131:K131"/>
    <mergeCell ref="L131:M131"/>
    <mergeCell ref="N131:O131"/>
    <mergeCell ref="P131:Q131"/>
    <mergeCell ref="R131:S131"/>
    <mergeCell ref="AJ131:AJ132"/>
    <mergeCell ref="AK131:AK132"/>
    <mergeCell ref="A119:B119"/>
    <mergeCell ref="A120:A127"/>
    <mergeCell ref="A128:B128"/>
    <mergeCell ref="A130:B132"/>
    <mergeCell ref="C130:E131"/>
    <mergeCell ref="F130:AG130"/>
    <mergeCell ref="T131:U131"/>
    <mergeCell ref="V131:W131"/>
    <mergeCell ref="X131:Y131"/>
    <mergeCell ref="F116:AG116"/>
    <mergeCell ref="AH116:AH118"/>
    <mergeCell ref="AI116:AI118"/>
    <mergeCell ref="F117:G117"/>
    <mergeCell ref="H117:I117"/>
    <mergeCell ref="J117:K117"/>
    <mergeCell ref="L117:M117"/>
    <mergeCell ref="N117:O117"/>
    <mergeCell ref="P117:Q117"/>
    <mergeCell ref="R117:S117"/>
    <mergeCell ref="AF117:AG117"/>
    <mergeCell ref="T117:U117"/>
    <mergeCell ref="V117:W117"/>
    <mergeCell ref="X117:Y117"/>
    <mergeCell ref="Z117:AA117"/>
    <mergeCell ref="AB117:AC117"/>
    <mergeCell ref="AD117:AE117"/>
    <mergeCell ref="A111:B111"/>
    <mergeCell ref="A112:B112"/>
    <mergeCell ref="A113:B113"/>
    <mergeCell ref="A114:B114"/>
    <mergeCell ref="A116:B118"/>
    <mergeCell ref="C116:E117"/>
    <mergeCell ref="A106:B106"/>
    <mergeCell ref="A108:B110"/>
    <mergeCell ref="C108:E109"/>
    <mergeCell ref="F108:M108"/>
    <mergeCell ref="F109:G109"/>
    <mergeCell ref="H109:I109"/>
    <mergeCell ref="J109:K109"/>
    <mergeCell ref="L109:M109"/>
    <mergeCell ref="AB101:AC101"/>
    <mergeCell ref="AD101:AG101"/>
    <mergeCell ref="AH101:AI101"/>
    <mergeCell ref="A103:B103"/>
    <mergeCell ref="A104:B104"/>
    <mergeCell ref="A105:B105"/>
    <mergeCell ref="A100:B102"/>
    <mergeCell ref="C100:E101"/>
    <mergeCell ref="AJ100:AJ102"/>
    <mergeCell ref="AK100:AK102"/>
    <mergeCell ref="AL100:AL102"/>
    <mergeCell ref="F101:G101"/>
    <mergeCell ref="H101:I101"/>
    <mergeCell ref="J101:K101"/>
    <mergeCell ref="L101:M101"/>
    <mergeCell ref="N101:O101"/>
    <mergeCell ref="P101:Q101"/>
    <mergeCell ref="R101:S101"/>
    <mergeCell ref="F100:Q100"/>
    <mergeCell ref="R100:W100"/>
    <mergeCell ref="X100:AC100"/>
    <mergeCell ref="AD100:AI100"/>
    <mergeCell ref="T101:U101"/>
    <mergeCell ref="V101:W101"/>
    <mergeCell ref="X101:Y101"/>
    <mergeCell ref="Z101:AA101"/>
    <mergeCell ref="A95:B95"/>
    <mergeCell ref="A96:B96"/>
    <mergeCell ref="A97:B97"/>
    <mergeCell ref="A98:B98"/>
    <mergeCell ref="Z93:AA93"/>
    <mergeCell ref="AB93:AC93"/>
    <mergeCell ref="AD93:AE93"/>
    <mergeCell ref="AF93:AG93"/>
    <mergeCell ref="AH93:AI93"/>
    <mergeCell ref="N93:O93"/>
    <mergeCell ref="P93:Q93"/>
    <mergeCell ref="R93:S93"/>
    <mergeCell ref="T93:U93"/>
    <mergeCell ref="V93:W93"/>
    <mergeCell ref="X93:Y93"/>
    <mergeCell ref="A91:B94"/>
    <mergeCell ref="C91:E93"/>
    <mergeCell ref="AW91:AW94"/>
    <mergeCell ref="F92:Q92"/>
    <mergeCell ref="R92:W92"/>
    <mergeCell ref="X92:AC92"/>
    <mergeCell ref="AD92:AO92"/>
    <mergeCell ref="AP92:AP94"/>
    <mergeCell ref="AQ92:AQ94"/>
    <mergeCell ref="AR92:AR94"/>
    <mergeCell ref="AS92:AS94"/>
    <mergeCell ref="AT92:AT94"/>
    <mergeCell ref="F91:AC91"/>
    <mergeCell ref="AD91:AT91"/>
    <mergeCell ref="AU91:AU94"/>
    <mergeCell ref="AV91:AV94"/>
    <mergeCell ref="F93:G93"/>
    <mergeCell ref="H93:I93"/>
    <mergeCell ref="J93:K93"/>
    <mergeCell ref="L93:M93"/>
    <mergeCell ref="AL93:AM93"/>
    <mergeCell ref="AN93:AO93"/>
    <mergeCell ref="AJ93:AK93"/>
    <mergeCell ref="A78:B78"/>
    <mergeCell ref="A79:A80"/>
    <mergeCell ref="A81:A82"/>
    <mergeCell ref="A83:B83"/>
    <mergeCell ref="A88:B88"/>
    <mergeCell ref="A89:B89"/>
    <mergeCell ref="A64:B64"/>
    <mergeCell ref="A65:B65"/>
    <mergeCell ref="A66:A72"/>
    <mergeCell ref="A73:A74"/>
    <mergeCell ref="A75:A76"/>
    <mergeCell ref="A77:B77"/>
    <mergeCell ref="A61:B62"/>
    <mergeCell ref="C61:C62"/>
    <mergeCell ref="D61:P61"/>
    <mergeCell ref="Q61:Q62"/>
    <mergeCell ref="R61:R62"/>
    <mergeCell ref="A63:B63"/>
    <mergeCell ref="S53:T53"/>
    <mergeCell ref="U53:W53"/>
    <mergeCell ref="X53:X54"/>
    <mergeCell ref="A55:A56"/>
    <mergeCell ref="A57:A58"/>
    <mergeCell ref="A59:B59"/>
    <mergeCell ref="A51:B51"/>
    <mergeCell ref="A53:B54"/>
    <mergeCell ref="C53:C54"/>
    <mergeCell ref="D53:P53"/>
    <mergeCell ref="Q53:Q54"/>
    <mergeCell ref="R53:R54"/>
    <mergeCell ref="A37:B37"/>
    <mergeCell ref="A38:A44"/>
    <mergeCell ref="A45:A46"/>
    <mergeCell ref="A47:A48"/>
    <mergeCell ref="A49:B49"/>
    <mergeCell ref="A50:B50"/>
    <mergeCell ref="V33:V34"/>
    <mergeCell ref="W33:W34"/>
    <mergeCell ref="X33:Z33"/>
    <mergeCell ref="AA33:AA34"/>
    <mergeCell ref="A35:B35"/>
    <mergeCell ref="A36:B36"/>
    <mergeCell ref="C33:C34"/>
    <mergeCell ref="D33:P33"/>
    <mergeCell ref="Q33:Q34"/>
    <mergeCell ref="R33:R34"/>
    <mergeCell ref="S33:S34"/>
    <mergeCell ref="T33:U33"/>
    <mergeCell ref="A27:B27"/>
    <mergeCell ref="A28:B28"/>
    <mergeCell ref="A29:B29"/>
    <mergeCell ref="A30:B30"/>
    <mergeCell ref="A31:B31"/>
    <mergeCell ref="A33:B34"/>
    <mergeCell ref="A21:B21"/>
    <mergeCell ref="A22:B22"/>
    <mergeCell ref="A23:B23"/>
    <mergeCell ref="A24:B24"/>
    <mergeCell ref="A25:B25"/>
    <mergeCell ref="A26:B26"/>
    <mergeCell ref="D16:D17"/>
    <mergeCell ref="E16:E17"/>
    <mergeCell ref="F16:F17"/>
    <mergeCell ref="A18:B18"/>
    <mergeCell ref="A19:B19"/>
    <mergeCell ref="A20:B20"/>
    <mergeCell ref="A11:B11"/>
    <mergeCell ref="A12:B12"/>
    <mergeCell ref="A13:B13"/>
    <mergeCell ref="A14:B14"/>
    <mergeCell ref="A16:B17"/>
    <mergeCell ref="C16:C17"/>
    <mergeCell ref="Q9:Q10"/>
    <mergeCell ref="R9:R10"/>
    <mergeCell ref="S9:T9"/>
    <mergeCell ref="U9:U10"/>
    <mergeCell ref="V9:V10"/>
    <mergeCell ref="W9:X9"/>
    <mergeCell ref="A6:P6"/>
    <mergeCell ref="A9:B10"/>
    <mergeCell ref="C9:C10"/>
    <mergeCell ref="D9:N9"/>
    <mergeCell ref="O9:O10"/>
    <mergeCell ref="P9:P10"/>
  </mergeCells>
  <dataValidations count="12">
    <dataValidation type="whole" allowBlank="1" showInputMessage="1" showErrorMessage="1" sqref="C394:U394 C396:U398 C400:U404 C409:F411" xr:uid="{00000000-0002-0000-0400-000000000000}">
      <formula1>0</formula1>
      <formula2>9.99999999999999E+34</formula2>
    </dataValidation>
    <dataValidation type="whole" allowBlank="1" showInputMessage="1" showErrorMessage="1" sqref="F195:AX241 F329:AW339" xr:uid="{00000000-0002-0000-0400-000001000000}">
      <formula1>0</formula1>
      <formula2>9.99999999999999E+37</formula2>
    </dataValidation>
    <dataValidation type="whole" allowBlank="1" showInputMessage="1" showErrorMessage="1" sqref="F95:AW98" xr:uid="{00000000-0002-0000-0400-000002000000}">
      <formula1>0</formula1>
      <formula2>9.99999999999999E+39</formula2>
    </dataValidation>
    <dataValidation type="whole" allowBlank="1" showInputMessage="1" showErrorMessage="1" sqref="D64:R83" xr:uid="{00000000-0002-0000-0400-000003000000}">
      <formula1>0</formula1>
      <formula2>9.99999999999999E+28</formula2>
    </dataValidation>
    <dataValidation type="whole" allowBlank="1" showInputMessage="1" showErrorMessage="1" sqref="D36:M51 O36:AA51 N36 N38:N51" xr:uid="{00000000-0002-0000-0400-000004000000}">
      <formula1>0</formula1>
      <formula2>9.99999999999999E+32</formula2>
    </dataValidation>
    <dataValidation type="whole" operator="equal" allowBlank="1" showInputMessage="1" showErrorMessage="1" error="Valor no Permitido" sqref="B371:AS371 B374:AS374 B377:AS377 B383:AS383 J395" xr:uid="{00000000-0002-0000-0400-000005000000}">
      <formula1>0</formula1>
    </dataValidation>
    <dataValidation type="whole" operator="equal" allowBlank="1" showInputMessage="1" showErrorMessage="1" sqref="C246:AX246 D208 D329 C194:AX194 N37" xr:uid="{00000000-0002-0000-0400-000006000000}">
      <formula1>0</formula1>
    </dataValidation>
    <dataValidation type="whole" operator="greaterThanOrEqual" allowBlank="1" showInputMessage="1" showErrorMessage="1" error="Valor no Permitido" sqref="C399:U399 B384:AS389 B372:AS373 B375:AS376 B378:AS382 K395:U395 B395:B402 C395:I395 B409:B411" xr:uid="{00000000-0002-0000-0400-000007000000}">
      <formula1>0</formula1>
    </dataValidation>
    <dataValidation allowBlank="1" showInputMessage="1" showErrorMessage="1" errorTitle="Error de ingreso" error="Debe ingresar sólo números enteros positivos." sqref="AA33:AA34 X33 X53:X54 U53" xr:uid="{00000000-0002-0000-0400-000008000000}"/>
    <dataValidation type="whole" allowBlank="1" showInputMessage="1" showErrorMessage="1" sqref="F307:AV324 F180:Q182 F184:Q187" xr:uid="{00000000-0002-0000-0400-000009000000}">
      <formula1>0</formula1>
      <formula2>9.99999999999999E+38</formula2>
    </dataValidation>
    <dataValidation type="whole" allowBlank="1" showInputMessage="1" showErrorMessage="1" sqref="E351:U352 F247:G293 H248:AX293" xr:uid="{00000000-0002-0000-0400-00000A000000}">
      <formula1>0</formula1>
      <formula2>9.99999999999999E+35</formula2>
    </dataValidation>
    <dataValidation type="whole" operator="greaterThanOrEqual" allowBlank="1" showInputMessage="1" showErrorMessage="1" sqref="F344:AK346 C18:F31 F357:AM366 D11:X14 B86:D86 F133:AM141 F119:AI128 F111:M114 F154:O156 F158:O161 F146:AR150 D89:E89 F167:R169 F298:AO301 F245:AX245 D55:X59 F193:AX193 D52:U52 F171:R174 F103:AL106 H247:AX247" xr:uid="{00000000-0002-0000-0400-00000B000000}">
      <formula1>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Z437"/>
  <sheetViews>
    <sheetView topLeftCell="A217" workbookViewId="0">
      <selection activeCell="F230" sqref="F230:AX235"/>
    </sheetView>
  </sheetViews>
  <sheetFormatPr baseColWidth="10" defaultColWidth="11.42578125" defaultRowHeight="15" x14ac:dyDescent="0.25"/>
  <cols>
    <col min="1" max="1" width="41.7109375" customWidth="1"/>
    <col min="2" max="2" width="37.42578125" customWidth="1"/>
    <col min="3" max="3" width="12.140625" customWidth="1"/>
    <col min="14" max="14" width="12.7109375" customWidth="1"/>
    <col min="15" max="15" width="13.7109375" customWidth="1"/>
    <col min="16" max="16" width="15.85546875" customWidth="1"/>
    <col min="17" max="17" width="12.5703125" customWidth="1"/>
    <col min="18" max="18" width="12.85546875" customWidth="1"/>
    <col min="20" max="20" width="11.85546875" customWidth="1"/>
    <col min="21" max="21" width="11.5703125" customWidth="1"/>
    <col min="22" max="22" width="12.28515625" customWidth="1"/>
    <col min="23" max="23" width="13.140625" customWidth="1"/>
    <col min="24" max="24" width="13.5703125" customWidth="1"/>
    <col min="35" max="35" width="10.7109375" customWidth="1"/>
    <col min="36" max="36" width="11.5703125" customWidth="1"/>
    <col min="37" max="37" width="10.42578125" customWidth="1"/>
    <col min="39" max="39" width="12.28515625" customWidth="1"/>
    <col min="40" max="40" width="12.5703125" customWidth="1"/>
    <col min="41" max="41" width="13.7109375" customWidth="1"/>
    <col min="42" max="42" width="12.5703125" customWidth="1"/>
    <col min="46" max="46" width="11.140625" customWidth="1"/>
    <col min="49" max="50" width="12.5703125" customWidth="1"/>
    <col min="66" max="67" width="11.42578125" customWidth="1"/>
    <col min="76" max="77" width="11.42578125" customWidth="1"/>
    <col min="78" max="104" width="11.42578125" hidden="1" customWidth="1"/>
  </cols>
  <sheetData>
    <row r="1" spans="1:102" x14ac:dyDescent="0.25">
      <c r="A1" s="1" t="s">
        <v>0</v>
      </c>
    </row>
    <row r="2" spans="1:102" x14ac:dyDescent="0.25">
      <c r="A2" s="1" t="str">
        <f>CONCATENATE("COMUNA: ",[6]NOMBRE!B2," (",[6]NOMBRE!C2,[6]NOMBRE!D2,[6]NOMBRE!E2,[6]NOMBRE!F2,[6]NOMBRE!G2,")")</f>
        <v>COMUNA: LINARES (07401)</v>
      </c>
    </row>
    <row r="3" spans="1:102" x14ac:dyDescent="0.25">
      <c r="A3" s="1" t="str">
        <f>CONCATENATE("ESTABLECIMIENTO/ESTRATEGIA: ", [6]NOMBRE!B3," (",[6]NOMBRE!C3,[6]NOMBRE!D3,[6]NOMBRE!E3,[6]NOMBRE!F3,[6]NOMBRE!G3,[6]NOMBRE!H3,")")</f>
        <v>ESTABLECIMIENTO/ESTRATEGIA: HOSPITAL PRESIDENTE CARLOS IBAÑEZ DEL CAMPO (116108)</v>
      </c>
    </row>
    <row r="4" spans="1:102" x14ac:dyDescent="0.25">
      <c r="A4" s="1" t="str">
        <f>CONCATENATE("MES: ",[6]NOMBRE!B6," (",[6]NOMBRE!C6,[6]NOMBRE!D6,")")</f>
        <v>MES: MAYO (05)</v>
      </c>
    </row>
    <row r="5" spans="1:102" x14ac:dyDescent="0.25">
      <c r="A5" s="1" t="str">
        <f>CONCATENATE("AÑO: ",[6]NOMBRE!B7)</f>
        <v>AÑO: 2025</v>
      </c>
    </row>
    <row r="6" spans="1:102" ht="18" customHeight="1" x14ac:dyDescent="0.25">
      <c r="A6" s="2991" t="s">
        <v>1</v>
      </c>
      <c r="B6" s="2991"/>
      <c r="C6" s="2991"/>
      <c r="D6" s="2991"/>
      <c r="E6" s="2991"/>
      <c r="F6" s="2991"/>
      <c r="G6" s="2991"/>
      <c r="H6" s="2991"/>
      <c r="I6" s="2991"/>
      <c r="J6" s="2991"/>
      <c r="K6" s="2991"/>
      <c r="L6" s="2991"/>
      <c r="M6" s="2991"/>
      <c r="N6" s="2991"/>
      <c r="O6" s="2991"/>
      <c r="P6" s="2991"/>
    </row>
    <row r="8" spans="1:102" ht="18" customHeight="1" x14ac:dyDescent="0.25">
      <c r="A8" s="2" t="s">
        <v>2</v>
      </c>
    </row>
    <row r="9" spans="1:102" ht="21.6" customHeight="1" x14ac:dyDescent="0.25">
      <c r="A9" s="3443" t="s">
        <v>3</v>
      </c>
      <c r="B9" s="2987"/>
      <c r="C9" s="3902" t="s">
        <v>4</v>
      </c>
      <c r="D9" s="3612" t="s">
        <v>5</v>
      </c>
      <c r="E9" s="3574"/>
      <c r="F9" s="3574"/>
      <c r="G9" s="3574"/>
      <c r="H9" s="3574"/>
      <c r="I9" s="3574"/>
      <c r="J9" s="3574"/>
      <c r="K9" s="3574"/>
      <c r="L9" s="3574"/>
      <c r="M9" s="3574"/>
      <c r="N9" s="3570"/>
      <c r="O9" s="3538" t="s">
        <v>6</v>
      </c>
      <c r="P9" s="3566" t="s">
        <v>7</v>
      </c>
      <c r="Q9" s="3566" t="s">
        <v>8</v>
      </c>
      <c r="R9" s="3900" t="s">
        <v>9</v>
      </c>
      <c r="S9" s="2986" t="s">
        <v>10</v>
      </c>
      <c r="T9" s="2986"/>
      <c r="U9" s="3566" t="s">
        <v>11</v>
      </c>
      <c r="V9" s="2987" t="s">
        <v>12</v>
      </c>
      <c r="W9" s="3605" t="s">
        <v>13</v>
      </c>
      <c r="X9" s="3541"/>
    </row>
    <row r="10" spans="1:102" ht="27" customHeight="1" x14ac:dyDescent="0.25">
      <c r="A10" s="3901"/>
      <c r="B10" s="2994"/>
      <c r="C10" s="3611"/>
      <c r="D10" s="2615" t="s">
        <v>14</v>
      </c>
      <c r="E10" s="1203" t="s">
        <v>15</v>
      </c>
      <c r="F10" s="2616" t="s">
        <v>16</v>
      </c>
      <c r="G10" s="2616" t="s">
        <v>17</v>
      </c>
      <c r="H10" s="2616" t="s">
        <v>18</v>
      </c>
      <c r="I10" s="2616" t="s">
        <v>19</v>
      </c>
      <c r="J10" s="2616" t="s">
        <v>20</v>
      </c>
      <c r="K10" s="2616" t="s">
        <v>21</v>
      </c>
      <c r="L10" s="2616" t="s">
        <v>22</v>
      </c>
      <c r="M10" s="2616" t="s">
        <v>23</v>
      </c>
      <c r="N10" s="2617" t="s">
        <v>24</v>
      </c>
      <c r="O10" s="3001"/>
      <c r="P10" s="2983"/>
      <c r="Q10" s="2983"/>
      <c r="R10" s="2985"/>
      <c r="S10" s="7" t="s">
        <v>25</v>
      </c>
      <c r="T10" s="7" t="s">
        <v>26</v>
      </c>
      <c r="U10" s="2983"/>
      <c r="V10" s="2988"/>
      <c r="W10" s="2615" t="s">
        <v>27</v>
      </c>
      <c r="X10" s="8" t="s">
        <v>28</v>
      </c>
    </row>
    <row r="11" spans="1:102" ht="15" customHeight="1" x14ac:dyDescent="0.25">
      <c r="A11" s="3908" t="s">
        <v>29</v>
      </c>
      <c r="B11" s="3908"/>
      <c r="C11" s="2618">
        <f>SUM(D11:N11)</f>
        <v>0</v>
      </c>
      <c r="D11" s="2004"/>
      <c r="E11" s="2556"/>
      <c r="F11" s="699"/>
      <c r="G11" s="699"/>
      <c r="H11" s="699"/>
      <c r="I11" s="699"/>
      <c r="J11" s="699"/>
      <c r="K11" s="699"/>
      <c r="L11" s="699"/>
      <c r="M11" s="2619"/>
      <c r="N11" s="701"/>
      <c r="O11" s="1362"/>
      <c r="P11" s="699"/>
      <c r="Q11" s="699"/>
      <c r="R11" s="16"/>
      <c r="S11" s="16"/>
      <c r="T11" s="16"/>
      <c r="U11" s="16"/>
      <c r="V11" s="2502"/>
      <c r="W11" s="2004"/>
      <c r="X11" s="2502"/>
      <c r="Y11" t="str">
        <f>CA11&amp;CB11&amp;CC11&amp;CD11&amp;CE11&amp;CF11&amp;CG11&amp;CH11&amp;CI11&amp;CJ11</f>
        <v/>
      </c>
      <c r="CA11" s="18" t="str">
        <f>IF(AND($C11&gt;0,O11="")," * No olvide digitar la variable Víctima de Violencia de Género. Digite Cero si no tiene.",IF(O11&gt;$C11," * La variable Víctima de Violencia de Género No puede ser mayor al Total.",""))</f>
        <v/>
      </c>
      <c r="CB11" s="18" t="str">
        <f>IF(AND(C11&gt;0,P11=""),"  * No olvide digitar la variable Ingresos por Traslados. Digite Cero si no tiene.",IF(P11&gt;C11,"  * La variable Ingresos por Traslados No puede ser mayor al Total.",""))</f>
        <v/>
      </c>
      <c r="CC11" s="18" t="str">
        <f>IF(AND($C11&gt;0,Q11="")," * No olvide digitar la variable Ingresos con Control Precoz Extrasistema. Digite Cero si no tiene.",IF(Q11&gt;$C11," * La variable Ingresos con Control Precoz Extrasistema No puede ser mayor al Total.",""))</f>
        <v/>
      </c>
      <c r="CD11" s="18" t="str">
        <f>IF(AND($C11&gt;0,R11="")," * No olvide digitar la variable Derivación por IVE causal 3 &lt;14 años. Digite Cero si no tiene.",IF(R11&gt;$C11," * La variable Derivación por IVE causal 3 &lt;14 años No puede ser mayor al Total.",""))</f>
        <v/>
      </c>
      <c r="CE11" s="18" t="str">
        <f>IF(AND($C11&gt;0,S11=""),"  * No olvide digitar la variable Trans masculino. Digite Cero si no tiene.",IF(S11&gt;$C11,"  * La variable Trans masculino No puede ser mayor al Total.",""))</f>
        <v/>
      </c>
      <c r="CF11" s="18" t="str">
        <f>IF(AND($C11&gt;0,T11=""),"  * No olvide digitar la variable No binarie. Digite Cero si no tiene.",IF(T11&gt;$C11," * La variable No binarie No puede ser mayor al Total.",""))</f>
        <v/>
      </c>
      <c r="CG11" s="18" t="str">
        <f>IF(AND($C11&gt;0,U11="")," * No olvide digitar la variable Personas con discapacidad. Digite Cero si no tiene.",IF(U11&gt;$C11," *La variable Personas con discapacidad No puede ser mayor al Total.",""))</f>
        <v/>
      </c>
      <c r="CH11" s="18" t="str">
        <f>IF(AND($C11&gt;0,V11="")," * No olvide digitar la variable Pueblos Originarios. Digite Cero si no tiene.",IF(V11&gt;$C11," *La variable Pueblos Originarios No puede ser mayor al Total.",""))</f>
        <v/>
      </c>
      <c r="CI11" s="18" t="str">
        <f>IF(AND($D11+E11+F11&gt;0,W11="")," * No olvide digitar la variable Migrantes Menor de 20 años. Digite Cero si no tiene.",IF(W11&gt;$D11+E11+F11," * La variable Migrantes Menor de 20 años No puede ser mayor a la suma del grupo Rango Etario menor de 20 años.",""))</f>
        <v/>
      </c>
      <c r="CJ11" s="18" t="str">
        <f>IF(AND($G11+$H11+$I11+$J11+$K11+$L11+$M11+$N11&gt;0,$X11="")," * No olvide digitar la variable Migrantes 20 y más años. Digite Cero si no tiene.",IF($G11+$H11+$I11+$J11+$K11+$L11+$M11+$N11&lt;$X11," * La variable Migrantes 20 y más años No puede ser mayor a la suma del grupo Rango Etario 20 y más años.",""))</f>
        <v/>
      </c>
      <c r="CO11" s="19">
        <f t="shared" ref="CO11:CQ14" si="0">IF(AND($C11&gt;0,O11=""),1,IF(O11&gt;$C11,1,0))</f>
        <v>0</v>
      </c>
      <c r="CP11" s="19">
        <f t="shared" si="0"/>
        <v>0</v>
      </c>
      <c r="CQ11" s="19">
        <f t="shared" si="0"/>
        <v>0</v>
      </c>
      <c r="CR11" s="20">
        <f>IF(R11&gt;$E11+D11,1,0)</f>
        <v>0</v>
      </c>
      <c r="CS11" s="19">
        <f t="shared" ref="CS11:CV14" si="1">IF(AND($C11&gt;0,S11=""),1,IF(S11&gt;$C11,1,0))</f>
        <v>0</v>
      </c>
      <c r="CT11" s="19">
        <f t="shared" si="1"/>
        <v>0</v>
      </c>
      <c r="CU11" s="19">
        <f t="shared" si="1"/>
        <v>0</v>
      </c>
      <c r="CV11" s="19">
        <f t="shared" si="1"/>
        <v>0</v>
      </c>
      <c r="CW11" s="19">
        <f>IF(AND(D11+E11+F11&gt;0,W11=""),1,IF(W11&gt;D11+E11+F11,1,0))</f>
        <v>0</v>
      </c>
      <c r="CX11" s="19">
        <f>IF(AND($G11+$H11+$I11+$J11+$K11+$L11+$M11+$N11&gt;0,$X11=""),1,IF($G11+$H11+$I11+$J11+$K11+$L11+$M11+$N11&lt;$X11,1,0))</f>
        <v>0</v>
      </c>
    </row>
    <row r="12" spans="1:102" ht="15" customHeight="1" x14ac:dyDescent="0.25">
      <c r="A12" s="3013" t="s">
        <v>30</v>
      </c>
      <c r="B12" s="3013"/>
      <c r="C12" s="21">
        <f t="shared" ref="C12:C14" si="2">SUM(D12:N12)</f>
        <v>0</v>
      </c>
      <c r="D12" s="22"/>
      <c r="E12" s="23"/>
      <c r="F12" s="24"/>
      <c r="G12" s="24"/>
      <c r="H12" s="24"/>
      <c r="I12" s="24"/>
      <c r="J12" s="24"/>
      <c r="K12" s="24"/>
      <c r="L12" s="24"/>
      <c r="M12" s="25"/>
      <c r="N12" s="26"/>
      <c r="O12" s="27"/>
      <c r="P12" s="24"/>
      <c r="Q12" s="24"/>
      <c r="R12" s="16"/>
      <c r="S12" s="16"/>
      <c r="T12" s="16"/>
      <c r="U12" s="16"/>
      <c r="V12" s="28"/>
      <c r="W12" s="22"/>
      <c r="X12" s="28"/>
      <c r="Y12" t="str">
        <f t="shared" ref="Y12:Y14" si="3">CA12&amp;CB12&amp;CC12&amp;CD12&amp;CE12&amp;CF12&amp;CG12&amp;CH12&amp;CI12&amp;CJ12</f>
        <v/>
      </c>
      <c r="CA12" s="18" t="str">
        <f t="shared" ref="CA12:CA14" si="4">IF(AND($C12&gt;0,O12="")," * No olvide digitar la variable Víctima de Violencia de Género. Digite Cero si no tiene.",IF(O12&gt;$C12," * La variable Víctima de Violencia de Género No puede ser mayor al Total.",""))</f>
        <v/>
      </c>
      <c r="CB12" s="18" t="str">
        <f t="shared" ref="CB12:CB14" si="5">IF(AND(C12&gt;0,P12=""),"  * No olvide digitar la variable Ingresos por Traslados. Digite Cero si no tiene.",IF(P12&gt;C12,"  * La variable Ingresos por Traslados No puede ser mayor al Total.",""))</f>
        <v/>
      </c>
      <c r="CC12" s="18" t="str">
        <f t="shared" ref="CC12:CC14" si="6">IF(AND($C12&gt;0,Q12="")," * No olvide digitar la variable Ingresos con Control Precoz Extrasistema. Digite Cero si no tiene.",IF(Q12&gt;$C12," * La variable Ingresos con Control Precoz Extrasistema No puede ser mayor al Total.",""))</f>
        <v/>
      </c>
      <c r="CD12" s="18" t="str">
        <f t="shared" ref="CD12:CD14" si="7">IF(AND($C12&gt;0,R12="")," * No olvide digitar la variable Derivación por IVE causal 3 &lt;14 años. Digite Cero si no tiene.",IF(R12&gt;$C12," * La variable Derivación por IVE causal 3 &lt;14 años No puede ser mayor al Total.",""))</f>
        <v/>
      </c>
      <c r="CE12" s="18" t="str">
        <f t="shared" ref="CE12:CE14" si="8">IF(AND($C12&gt;0,S12=""),"  * No olvide digitar la variable Trans masculino. Digite Cero si no tiene.",IF(S12&gt;$C12,"  * La variable Trans masculino No puede ser mayor al Total.",""))</f>
        <v/>
      </c>
      <c r="CF12" s="18" t="str">
        <f t="shared" ref="CF12:CF14" si="9">IF(AND($C12&gt;0,T12=""),"  * No olvide digitar la variable No binarie. Digite Cero si no tiene.",IF(T12&gt;$C12," * La variable No binarie No puede ser mayor al Total.",""))</f>
        <v/>
      </c>
      <c r="CG12" s="18" t="str">
        <f t="shared" ref="CG12:CG14" si="10">IF(AND($C12&gt;0,U12="")," * No olvide digitar la variable Personas con discapacidad. Digite Cero si no tiene.",IF(U12&gt;$C12," *La variable Personas con discapacidad No puede ser mayor al Total.",""))</f>
        <v/>
      </c>
      <c r="CH12" s="18" t="str">
        <f t="shared" ref="CH12:CH14" si="11">IF(AND($C12&gt;0,V12="")," * No olvide digitar la variable Pueblos Originarios. Digite Cero si no tiene.",IF(V12&gt;$C12," *La variable Pueblos Originarios No puede ser mayor al Total.",""))</f>
        <v/>
      </c>
      <c r="CI12" s="18" t="str">
        <f t="shared" ref="CI12:CI14" si="12">IF(AND($D12+E12+F12&gt;0,W12="")," * No olvide digitar la variable Migrantes Menor de 20 años. Digite Cero si no tiene.",IF(W12&gt;$D12+E12+F12," * La variable Migrantes Menor de 20 años No puede ser mayor a la suma del grupo Rango Etario menor de 20 años.",""))</f>
        <v/>
      </c>
      <c r="CJ12" s="18" t="str">
        <f t="shared" ref="CJ12:CJ14" si="13">IF(AND($G12+$H12+$I12+$J12+$K12+$L12+$M12+$N12&gt;0,$X12="")," * No olvide digitar la variable Migrantes 20 y más años. Digite Cero si no tiene.",IF($G12+$H12+$I12+$J12+$K12+$L12+$M12+$N12&lt;$X12," * La variable Migrantes 20 y más años No puede ser mayor a la suma del grupo Rango Etario 20 y más años.",""))</f>
        <v/>
      </c>
      <c r="CO12" s="19">
        <f t="shared" si="0"/>
        <v>0</v>
      </c>
      <c r="CP12" s="19">
        <f t="shared" si="0"/>
        <v>0</v>
      </c>
      <c r="CQ12" s="19">
        <f t="shared" si="0"/>
        <v>0</v>
      </c>
      <c r="CR12" s="20">
        <f>IF(R12&gt;$E12+D12,1,0)</f>
        <v>0</v>
      </c>
      <c r="CS12" s="19">
        <f t="shared" si="1"/>
        <v>0</v>
      </c>
      <c r="CT12" s="19">
        <f t="shared" si="1"/>
        <v>0</v>
      </c>
      <c r="CU12" s="19">
        <f t="shared" si="1"/>
        <v>0</v>
      </c>
      <c r="CV12" s="19">
        <f t="shared" si="1"/>
        <v>0</v>
      </c>
      <c r="CW12" s="19">
        <f>IF(AND(D12+E12+F12&gt;0,W12=""),1,IF(W12&gt;D12+E12+F12,1,0))</f>
        <v>0</v>
      </c>
      <c r="CX12" s="19">
        <f t="shared" ref="CX12:CX14" si="14">IF(AND($G12+$H12+$I12+$J12+$K12+$L12+$M12+$N12&gt;0,$X12=""),1,IF($G12+$H12+$I12+$J12+$K12+$L12+$M12+$N12&lt;$X12,1,0))</f>
        <v>0</v>
      </c>
    </row>
    <row r="13" spans="1:102" ht="15" customHeight="1" x14ac:dyDescent="0.25">
      <c r="A13" s="3014" t="s">
        <v>31</v>
      </c>
      <c r="B13" s="3015"/>
      <c r="C13" s="21">
        <f>SUM(D13:N13)</f>
        <v>0</v>
      </c>
      <c r="D13" s="22"/>
      <c r="E13" s="23"/>
      <c r="F13" s="24"/>
      <c r="G13" s="24"/>
      <c r="H13" s="24"/>
      <c r="I13" s="24"/>
      <c r="J13" s="24"/>
      <c r="K13" s="24"/>
      <c r="L13" s="24"/>
      <c r="M13" s="25"/>
      <c r="N13" s="26"/>
      <c r="O13" s="27"/>
      <c r="P13" s="24"/>
      <c r="Q13" s="24"/>
      <c r="R13" s="16"/>
      <c r="S13" s="16"/>
      <c r="T13" s="16"/>
      <c r="U13" s="16"/>
      <c r="V13" s="28"/>
      <c r="W13" s="22"/>
      <c r="X13" s="28"/>
      <c r="Y13" t="str">
        <f t="shared" si="3"/>
        <v/>
      </c>
      <c r="CA13" s="18" t="str">
        <f t="shared" si="4"/>
        <v/>
      </c>
      <c r="CB13" s="18" t="str">
        <f t="shared" si="5"/>
        <v/>
      </c>
      <c r="CC13" s="18" t="str">
        <f t="shared" si="6"/>
        <v/>
      </c>
      <c r="CD13" s="18" t="str">
        <f t="shared" si="7"/>
        <v/>
      </c>
      <c r="CE13" s="18" t="str">
        <f t="shared" si="8"/>
        <v/>
      </c>
      <c r="CF13" s="18" t="str">
        <f t="shared" si="9"/>
        <v/>
      </c>
      <c r="CG13" s="18" t="str">
        <f t="shared" si="10"/>
        <v/>
      </c>
      <c r="CH13" s="18" t="str">
        <f t="shared" si="11"/>
        <v/>
      </c>
      <c r="CI13" s="18" t="str">
        <f t="shared" si="12"/>
        <v/>
      </c>
      <c r="CJ13" s="18" t="str">
        <f t="shared" si="13"/>
        <v/>
      </c>
      <c r="CO13" s="19">
        <f t="shared" si="0"/>
        <v>0</v>
      </c>
      <c r="CP13" s="19">
        <f t="shared" si="0"/>
        <v>0</v>
      </c>
      <c r="CQ13" s="19">
        <f t="shared" si="0"/>
        <v>0</v>
      </c>
      <c r="CR13" s="20">
        <f>IF(R13&gt;$E13+D13,1,0)</f>
        <v>0</v>
      </c>
      <c r="CS13" s="19">
        <f t="shared" si="1"/>
        <v>0</v>
      </c>
      <c r="CT13" s="19">
        <f t="shared" si="1"/>
        <v>0</v>
      </c>
      <c r="CU13" s="19">
        <f t="shared" si="1"/>
        <v>0</v>
      </c>
      <c r="CV13" s="19">
        <f t="shared" si="1"/>
        <v>0</v>
      </c>
      <c r="CW13" s="19">
        <f>IF(AND(D13+E13+F13&gt;0,W13=""),1,IF(W13&gt;D13+E13+F13,1,0))</f>
        <v>0</v>
      </c>
      <c r="CX13" s="19">
        <f t="shared" si="14"/>
        <v>0</v>
      </c>
    </row>
    <row r="14" spans="1:102" ht="15" customHeight="1" x14ac:dyDescent="0.25">
      <c r="A14" s="3016" t="s">
        <v>32</v>
      </c>
      <c r="B14" s="3017"/>
      <c r="C14" s="29">
        <f t="shared" si="2"/>
        <v>0</v>
      </c>
      <c r="D14" s="30"/>
      <c r="E14" s="31"/>
      <c r="F14" s="32"/>
      <c r="G14" s="32"/>
      <c r="H14" s="32"/>
      <c r="I14" s="32"/>
      <c r="J14" s="32"/>
      <c r="K14" s="32"/>
      <c r="L14" s="32"/>
      <c r="M14" s="33"/>
      <c r="N14" s="34"/>
      <c r="O14" s="35"/>
      <c r="P14" s="32"/>
      <c r="Q14" s="32"/>
      <c r="R14" s="36"/>
      <c r="S14" s="36"/>
      <c r="T14" s="36"/>
      <c r="U14" s="36"/>
      <c r="V14" s="37"/>
      <c r="W14" s="30"/>
      <c r="X14" s="37"/>
      <c r="Y14" t="str">
        <f t="shared" si="3"/>
        <v/>
      </c>
      <c r="CA14" s="18" t="str">
        <f t="shared" si="4"/>
        <v/>
      </c>
      <c r="CB14" s="18" t="str">
        <f t="shared" si="5"/>
        <v/>
      </c>
      <c r="CC14" s="18" t="str">
        <f t="shared" si="6"/>
        <v/>
      </c>
      <c r="CD14" s="18" t="str">
        <f t="shared" si="7"/>
        <v/>
      </c>
      <c r="CE14" s="18" t="str">
        <f t="shared" si="8"/>
        <v/>
      </c>
      <c r="CF14" s="18" t="str">
        <f t="shared" si="9"/>
        <v/>
      </c>
      <c r="CG14" s="18" t="str">
        <f t="shared" si="10"/>
        <v/>
      </c>
      <c r="CH14" s="18" t="str">
        <f t="shared" si="11"/>
        <v/>
      </c>
      <c r="CI14" s="18" t="str">
        <f t="shared" si="12"/>
        <v/>
      </c>
      <c r="CJ14" s="18" t="str">
        <f t="shared" si="13"/>
        <v/>
      </c>
      <c r="CO14" s="19">
        <f t="shared" si="0"/>
        <v>0</v>
      </c>
      <c r="CP14" s="19">
        <f t="shared" si="0"/>
        <v>0</v>
      </c>
      <c r="CQ14" s="19">
        <f t="shared" si="0"/>
        <v>0</v>
      </c>
      <c r="CR14" s="20">
        <f>IF(R14&gt;$E14+D14,1,0)</f>
        <v>0</v>
      </c>
      <c r="CS14" s="19">
        <f t="shared" si="1"/>
        <v>0</v>
      </c>
      <c r="CT14" s="19">
        <f t="shared" si="1"/>
        <v>0</v>
      </c>
      <c r="CU14" s="19">
        <f t="shared" si="1"/>
        <v>0</v>
      </c>
      <c r="CV14" s="19">
        <f t="shared" si="1"/>
        <v>0</v>
      </c>
      <c r="CW14" s="19">
        <f>IF(AND(D14+E14+F14&gt;0,W14=""),1,IF(W14&gt;D14+E14+F14,1,0))</f>
        <v>0</v>
      </c>
      <c r="CX14" s="19">
        <f t="shared" si="14"/>
        <v>0</v>
      </c>
    </row>
    <row r="15" spans="1:102" ht="18" customHeight="1" x14ac:dyDescent="0.25">
      <c r="A15" s="38" t="s">
        <v>33</v>
      </c>
      <c r="B15" s="39"/>
      <c r="C15" s="39"/>
      <c r="D15" s="39"/>
      <c r="E15" s="39"/>
      <c r="F15" s="39"/>
      <c r="G15" s="39"/>
      <c r="H15" s="39"/>
      <c r="I15" s="39"/>
      <c r="J15" s="39"/>
      <c r="CN15" s="40"/>
      <c r="CO15" s="40"/>
      <c r="CP15" s="40"/>
      <c r="CQ15" s="40"/>
      <c r="CR15" s="40"/>
      <c r="CS15" s="40"/>
      <c r="CT15" s="40"/>
      <c r="CU15" s="40"/>
      <c r="CV15" s="40"/>
      <c r="CW15" s="40"/>
    </row>
    <row r="16" spans="1:102" ht="15" customHeight="1" x14ac:dyDescent="0.25">
      <c r="A16" s="3443" t="s">
        <v>34</v>
      </c>
      <c r="B16" s="2987"/>
      <c r="C16" s="3553" t="s">
        <v>35</v>
      </c>
      <c r="D16" s="3903" t="s">
        <v>36</v>
      </c>
      <c r="E16" s="3004" t="s">
        <v>12</v>
      </c>
      <c r="F16" s="2987" t="s">
        <v>13</v>
      </c>
      <c r="CN16" s="40"/>
      <c r="CO16" s="40"/>
      <c r="CP16" s="40"/>
      <c r="CQ16" s="40"/>
      <c r="CR16" s="40"/>
      <c r="CS16" s="40"/>
      <c r="CT16" s="40"/>
      <c r="CU16" s="40"/>
      <c r="CV16" s="40"/>
      <c r="CW16" s="40"/>
    </row>
    <row r="17" spans="1:101" ht="18.75" customHeight="1" x14ac:dyDescent="0.25">
      <c r="A17" s="3901"/>
      <c r="B17" s="2994"/>
      <c r="C17" s="3019"/>
      <c r="D17" s="3003"/>
      <c r="E17" s="3904"/>
      <c r="F17" s="2988"/>
      <c r="CN17" s="40"/>
      <c r="CO17" s="40"/>
      <c r="CP17" s="40"/>
      <c r="CQ17" s="40"/>
      <c r="CR17" s="40"/>
      <c r="CS17" s="40"/>
      <c r="CT17" s="40"/>
      <c r="CU17" s="40"/>
      <c r="CV17" s="40"/>
      <c r="CW17" s="40"/>
    </row>
    <row r="18" spans="1:101" ht="15" customHeight="1" x14ac:dyDescent="0.25">
      <c r="A18" s="3617" t="s">
        <v>37</v>
      </c>
      <c r="B18" s="3905"/>
      <c r="C18" s="2621">
        <v>71</v>
      </c>
      <c r="D18" s="2622">
        <v>0</v>
      </c>
      <c r="E18" s="1205">
        <v>0</v>
      </c>
      <c r="F18" s="1175">
        <v>2</v>
      </c>
      <c r="G18" t="str">
        <f t="shared" ref="G18:G31" si="15">CA18&amp;CB18&amp;CC18</f>
        <v/>
      </c>
      <c r="CA18" s="18" t="str">
        <f>IF(AND($C18&gt;0,$D18=""),"  * No olvide digitar la variable "&amp;$D$16&amp;""&amp;". Digite Cero si no tiene.",IF(D18&gt;C18,"  ** La variable Víctima de violencia de género No puede ser mayor al "&amp;$C$16&amp;""&amp;" .",""))</f>
        <v/>
      </c>
      <c r="CB18" s="18" t="str">
        <f>IF(AND(C18&gt;0,E18=""),"  * No olvide digitar la "&amp;$E$16&amp;""&amp;" . Digite Cero si no tiene.",IF(E18&gt;C18,"  * La variable Pueblos originarios No puede ser mayor al  "&amp;$C$16&amp;""&amp;" .",""))</f>
        <v/>
      </c>
      <c r="CC18" s="18" t="str">
        <f>IF(AND(C18&gt;0,F18=""),"  * No olvide digitar la "&amp;$F$16&amp;""&amp;" . Digite Cero si no tiene.",IF(F18&gt;C18,"  * La variable Migrantes No puede ser mayor al  "&amp;$C$16&amp;""&amp;" .",""))</f>
        <v/>
      </c>
      <c r="CN18" s="40"/>
      <c r="CO18" s="19">
        <f t="shared" ref="CO18:CO31" si="16">IF(AND(C18&gt;0,D18=""),1,IF(D18&gt;C18,1,0))</f>
        <v>0</v>
      </c>
      <c r="CP18" s="19">
        <f t="shared" ref="CP18:CP31" si="17">IF(AND(C18&gt;0,E18=""),1,IF(E18&gt;C18,1,0))</f>
        <v>0</v>
      </c>
      <c r="CQ18" s="19">
        <f t="shared" ref="CQ18:CQ31" si="18">IF(AND(C18&gt;0,F18=""),1,IF(F18&gt;C18,1,0))</f>
        <v>0</v>
      </c>
      <c r="CR18" s="40"/>
      <c r="CS18" s="40"/>
      <c r="CT18" s="40"/>
      <c r="CU18" s="40"/>
      <c r="CV18" s="40"/>
      <c r="CW18" s="40"/>
    </row>
    <row r="19" spans="1:101" ht="15" customHeight="1" x14ac:dyDescent="0.25">
      <c r="A19" s="3906" t="s">
        <v>38</v>
      </c>
      <c r="B19" s="3907"/>
      <c r="C19" s="45">
        <v>0</v>
      </c>
      <c r="D19" s="46">
        <v>0</v>
      </c>
      <c r="E19" s="47">
        <v>0</v>
      </c>
      <c r="F19" s="48">
        <v>0</v>
      </c>
      <c r="G19" t="str">
        <f t="shared" si="15"/>
        <v/>
      </c>
      <c r="CA19" s="18" t="str">
        <f t="shared" ref="CA19:CA31" si="19">IF(AND($C19&gt;0,$D19=""),"  * No olvide digitar la variable "&amp;$D$16&amp;""&amp;". Digite Cero si no tiene.",IF(D19&gt;C19,"  ** La variable Víctima de violencia de género No puede ser mayor al "&amp;$C$16&amp;""&amp;" .",""))</f>
        <v/>
      </c>
      <c r="CB19" s="18" t="str">
        <f t="shared" ref="CB19:CB31" si="20">IF(AND(C19&gt;0,E19=""),"  * No olvide digitar la "&amp;$E$16&amp;""&amp;" . Digite Cero si no tiene.",IF(E19&gt;C19,"  * La variable Pueblos originarios No puede ser mayor al  "&amp;$C$16&amp;""&amp;" .",""))</f>
        <v/>
      </c>
      <c r="CC19" s="18" t="str">
        <f t="shared" ref="CC19:CC31" si="21">IF(AND(C19&gt;0,F19=""),"  * No olvide digitar la "&amp;$F$16&amp;""&amp;" . Digite Cero si no tiene.",IF(F19&gt;C19,"  * La variable Migrantes No puede ser mayor al  "&amp;$C$16&amp;""&amp;" .",""))</f>
        <v/>
      </c>
      <c r="CN19" s="40"/>
      <c r="CO19" s="19">
        <f t="shared" si="16"/>
        <v>0</v>
      </c>
      <c r="CP19" s="19">
        <f t="shared" si="17"/>
        <v>0</v>
      </c>
      <c r="CQ19" s="19">
        <f t="shared" si="18"/>
        <v>0</v>
      </c>
      <c r="CR19" s="40"/>
      <c r="CS19" s="40"/>
      <c r="CT19" s="40"/>
      <c r="CU19" s="40"/>
      <c r="CV19" s="40"/>
      <c r="CW19" s="40"/>
    </row>
    <row r="20" spans="1:101" ht="15" customHeight="1" x14ac:dyDescent="0.25">
      <c r="A20" s="3010" t="s">
        <v>39</v>
      </c>
      <c r="B20" s="3011"/>
      <c r="C20" s="22">
        <v>1</v>
      </c>
      <c r="D20" s="26">
        <v>0</v>
      </c>
      <c r="E20" s="23">
        <v>0</v>
      </c>
      <c r="F20" s="28">
        <v>0</v>
      </c>
      <c r="G20" t="str">
        <f t="shared" si="15"/>
        <v/>
      </c>
      <c r="P20" t="s">
        <v>40</v>
      </c>
      <c r="CA20" s="18" t="str">
        <f t="shared" si="19"/>
        <v/>
      </c>
      <c r="CB20" s="18" t="str">
        <f t="shared" si="20"/>
        <v/>
      </c>
      <c r="CC20" s="18" t="str">
        <f t="shared" si="21"/>
        <v/>
      </c>
      <c r="CN20" s="40"/>
      <c r="CO20" s="19">
        <f t="shared" si="16"/>
        <v>0</v>
      </c>
      <c r="CP20" s="19">
        <f t="shared" si="17"/>
        <v>0</v>
      </c>
      <c r="CQ20" s="19">
        <f t="shared" si="18"/>
        <v>0</v>
      </c>
      <c r="CR20" s="40"/>
      <c r="CS20" s="40"/>
      <c r="CT20" s="40"/>
      <c r="CU20" s="40"/>
      <c r="CV20" s="40"/>
      <c r="CW20" s="40"/>
    </row>
    <row r="21" spans="1:101" ht="15" customHeight="1" x14ac:dyDescent="0.25">
      <c r="A21" s="3010" t="s">
        <v>41</v>
      </c>
      <c r="B21" s="3011"/>
      <c r="C21" s="22">
        <v>13</v>
      </c>
      <c r="D21" s="26">
        <v>0</v>
      </c>
      <c r="E21" s="23">
        <v>0</v>
      </c>
      <c r="F21" s="28">
        <v>0</v>
      </c>
      <c r="G21" t="str">
        <f t="shared" si="15"/>
        <v/>
      </c>
      <c r="CA21" s="18" t="str">
        <f t="shared" si="19"/>
        <v/>
      </c>
      <c r="CB21" s="18" t="str">
        <f t="shared" si="20"/>
        <v/>
      </c>
      <c r="CC21" s="18" t="str">
        <f t="shared" si="21"/>
        <v/>
      </c>
      <c r="CN21" s="40"/>
      <c r="CO21" s="19">
        <f t="shared" si="16"/>
        <v>0</v>
      </c>
      <c r="CP21" s="19">
        <f t="shared" si="17"/>
        <v>0</v>
      </c>
      <c r="CQ21" s="19">
        <f t="shared" si="18"/>
        <v>0</v>
      </c>
      <c r="CR21" s="40"/>
      <c r="CS21" s="40"/>
      <c r="CT21" s="40"/>
      <c r="CU21" s="40"/>
      <c r="CV21" s="40"/>
      <c r="CW21" s="40"/>
    </row>
    <row r="22" spans="1:101" ht="15" customHeight="1" x14ac:dyDescent="0.25">
      <c r="A22" s="3010" t="s">
        <v>42</v>
      </c>
      <c r="B22" s="3011"/>
      <c r="C22" s="22">
        <v>0</v>
      </c>
      <c r="D22" s="26">
        <v>0</v>
      </c>
      <c r="E22" s="23">
        <v>0</v>
      </c>
      <c r="F22" s="28">
        <v>0</v>
      </c>
      <c r="G22" t="str">
        <f t="shared" si="15"/>
        <v/>
      </c>
      <c r="CA22" s="18" t="str">
        <f t="shared" si="19"/>
        <v/>
      </c>
      <c r="CB22" s="18" t="str">
        <f t="shared" si="20"/>
        <v/>
      </c>
      <c r="CC22" s="18" t="str">
        <f t="shared" si="21"/>
        <v/>
      </c>
      <c r="CN22" s="40"/>
      <c r="CO22" s="19">
        <f t="shared" si="16"/>
        <v>0</v>
      </c>
      <c r="CP22" s="19">
        <f t="shared" si="17"/>
        <v>0</v>
      </c>
      <c r="CQ22" s="19">
        <f t="shared" si="18"/>
        <v>0</v>
      </c>
      <c r="CR22" s="40"/>
      <c r="CS22" s="40"/>
      <c r="CT22" s="40"/>
      <c r="CU22" s="40"/>
      <c r="CV22" s="40"/>
      <c r="CW22" s="40"/>
    </row>
    <row r="23" spans="1:101" ht="15" customHeight="1" x14ac:dyDescent="0.25">
      <c r="A23" s="3010" t="s">
        <v>43</v>
      </c>
      <c r="B23" s="3011"/>
      <c r="C23" s="22">
        <v>0</v>
      </c>
      <c r="D23" s="26">
        <v>0</v>
      </c>
      <c r="E23" s="23">
        <v>0</v>
      </c>
      <c r="F23" s="28">
        <v>0</v>
      </c>
      <c r="G23" t="str">
        <f t="shared" si="15"/>
        <v/>
      </c>
      <c r="CA23" s="18" t="str">
        <f t="shared" si="19"/>
        <v/>
      </c>
      <c r="CB23" s="18" t="str">
        <f t="shared" si="20"/>
        <v/>
      </c>
      <c r="CC23" s="18" t="str">
        <f t="shared" si="21"/>
        <v/>
      </c>
      <c r="CN23" s="40"/>
      <c r="CO23" s="19">
        <f t="shared" si="16"/>
        <v>0</v>
      </c>
      <c r="CP23" s="19">
        <f t="shared" si="17"/>
        <v>0</v>
      </c>
      <c r="CQ23" s="19">
        <f t="shared" si="18"/>
        <v>0</v>
      </c>
      <c r="CR23" s="40"/>
      <c r="CS23" s="40"/>
      <c r="CT23" s="40"/>
      <c r="CU23" s="40"/>
      <c r="CV23" s="40"/>
      <c r="CW23" s="40"/>
    </row>
    <row r="24" spans="1:101" ht="15" customHeight="1" x14ac:dyDescent="0.25">
      <c r="A24" s="3010" t="s">
        <v>44</v>
      </c>
      <c r="B24" s="3011"/>
      <c r="C24" s="22">
        <v>0</v>
      </c>
      <c r="D24" s="26">
        <v>0</v>
      </c>
      <c r="E24" s="23">
        <v>0</v>
      </c>
      <c r="F24" s="28">
        <v>0</v>
      </c>
      <c r="G24" t="str">
        <f t="shared" si="15"/>
        <v/>
      </c>
      <c r="CA24" s="18" t="str">
        <f t="shared" si="19"/>
        <v/>
      </c>
      <c r="CB24" s="18" t="str">
        <f t="shared" si="20"/>
        <v/>
      </c>
      <c r="CC24" s="18" t="str">
        <f t="shared" si="21"/>
        <v/>
      </c>
      <c r="CN24" s="40"/>
      <c r="CO24" s="19">
        <f t="shared" si="16"/>
        <v>0</v>
      </c>
      <c r="CP24" s="19">
        <f t="shared" si="17"/>
        <v>0</v>
      </c>
      <c r="CQ24" s="19">
        <f t="shared" si="18"/>
        <v>0</v>
      </c>
      <c r="CR24" s="40"/>
      <c r="CS24" s="40"/>
      <c r="CT24" s="40"/>
      <c r="CU24" s="40"/>
      <c r="CV24" s="40"/>
      <c r="CW24" s="40"/>
    </row>
    <row r="25" spans="1:101" ht="15" customHeight="1" x14ac:dyDescent="0.25">
      <c r="A25" s="3010" t="s">
        <v>45</v>
      </c>
      <c r="B25" s="3011"/>
      <c r="C25" s="22">
        <v>2</v>
      </c>
      <c r="D25" s="26">
        <v>0</v>
      </c>
      <c r="E25" s="23">
        <v>0</v>
      </c>
      <c r="F25" s="28">
        <v>0</v>
      </c>
      <c r="G25" t="str">
        <f t="shared" si="15"/>
        <v/>
      </c>
      <c r="CA25" s="18" t="str">
        <f t="shared" si="19"/>
        <v/>
      </c>
      <c r="CB25" s="18" t="str">
        <f t="shared" si="20"/>
        <v/>
      </c>
      <c r="CC25" s="18" t="str">
        <f t="shared" si="21"/>
        <v/>
      </c>
      <c r="CN25" s="40"/>
      <c r="CO25" s="19">
        <f t="shared" si="16"/>
        <v>0</v>
      </c>
      <c r="CP25" s="19">
        <f t="shared" si="17"/>
        <v>0</v>
      </c>
      <c r="CQ25" s="19">
        <f t="shared" si="18"/>
        <v>0</v>
      </c>
      <c r="CR25" s="40"/>
      <c r="CS25" s="40"/>
      <c r="CT25" s="40"/>
      <c r="CU25" s="40"/>
      <c r="CV25" s="40"/>
      <c r="CW25" s="40"/>
    </row>
    <row r="26" spans="1:101" ht="15" customHeight="1" x14ac:dyDescent="0.25">
      <c r="A26" s="3010" t="s">
        <v>46</v>
      </c>
      <c r="B26" s="3011"/>
      <c r="C26" s="22">
        <v>17</v>
      </c>
      <c r="D26" s="26">
        <v>0</v>
      </c>
      <c r="E26" s="23">
        <v>0</v>
      </c>
      <c r="F26" s="28">
        <v>1</v>
      </c>
      <c r="G26" t="str">
        <f t="shared" si="15"/>
        <v/>
      </c>
      <c r="CA26" s="18" t="str">
        <f t="shared" si="19"/>
        <v/>
      </c>
      <c r="CB26" s="18" t="str">
        <f t="shared" si="20"/>
        <v/>
      </c>
      <c r="CC26" s="18" t="str">
        <f t="shared" si="21"/>
        <v/>
      </c>
      <c r="CN26" s="40"/>
      <c r="CO26" s="19">
        <f t="shared" si="16"/>
        <v>0</v>
      </c>
      <c r="CP26" s="19">
        <f t="shared" si="17"/>
        <v>0</v>
      </c>
      <c r="CQ26" s="19">
        <f t="shared" si="18"/>
        <v>0</v>
      </c>
      <c r="CR26" s="40"/>
      <c r="CS26" s="40"/>
      <c r="CT26" s="40"/>
      <c r="CU26" s="40"/>
      <c r="CV26" s="40"/>
      <c r="CW26" s="40"/>
    </row>
    <row r="27" spans="1:101" ht="15" customHeight="1" x14ac:dyDescent="0.25">
      <c r="A27" s="3010" t="s">
        <v>47</v>
      </c>
      <c r="B27" s="3011"/>
      <c r="C27" s="22">
        <v>0</v>
      </c>
      <c r="D27" s="26">
        <v>0</v>
      </c>
      <c r="E27" s="23">
        <v>0</v>
      </c>
      <c r="F27" s="28">
        <v>0</v>
      </c>
      <c r="G27" t="str">
        <f t="shared" si="15"/>
        <v/>
      </c>
      <c r="CA27" s="18" t="str">
        <f t="shared" si="19"/>
        <v/>
      </c>
      <c r="CB27" s="18" t="str">
        <f t="shared" si="20"/>
        <v/>
      </c>
      <c r="CC27" s="18" t="str">
        <f t="shared" si="21"/>
        <v/>
      </c>
      <c r="CN27" s="40"/>
      <c r="CO27" s="19">
        <f t="shared" si="16"/>
        <v>0</v>
      </c>
      <c r="CP27" s="19">
        <f t="shared" si="17"/>
        <v>0</v>
      </c>
      <c r="CQ27" s="19">
        <f t="shared" si="18"/>
        <v>0</v>
      </c>
      <c r="CR27" s="40"/>
      <c r="CS27" s="40"/>
      <c r="CT27" s="40"/>
      <c r="CU27" s="40"/>
      <c r="CV27" s="40"/>
      <c r="CW27" s="40"/>
    </row>
    <row r="28" spans="1:101" ht="15" customHeight="1" x14ac:dyDescent="0.25">
      <c r="A28" s="3010" t="s">
        <v>48</v>
      </c>
      <c r="B28" s="3011"/>
      <c r="C28" s="49">
        <v>3</v>
      </c>
      <c r="D28" s="50">
        <v>0</v>
      </c>
      <c r="E28" s="51">
        <v>0</v>
      </c>
      <c r="F28" s="52">
        <v>0</v>
      </c>
      <c r="G28" t="str">
        <f t="shared" si="15"/>
        <v/>
      </c>
      <c r="CA28" s="18" t="str">
        <f t="shared" si="19"/>
        <v/>
      </c>
      <c r="CB28" s="18" t="str">
        <f t="shared" si="20"/>
        <v/>
      </c>
      <c r="CC28" s="18" t="str">
        <f t="shared" si="21"/>
        <v/>
      </c>
      <c r="CN28" s="40"/>
      <c r="CO28" s="19">
        <f t="shared" si="16"/>
        <v>0</v>
      </c>
      <c r="CP28" s="19">
        <f t="shared" si="17"/>
        <v>0</v>
      </c>
      <c r="CQ28" s="19">
        <f t="shared" si="18"/>
        <v>0</v>
      </c>
      <c r="CR28" s="40"/>
      <c r="CS28" s="40"/>
      <c r="CT28" s="40"/>
      <c r="CU28" s="40"/>
      <c r="CV28" s="40"/>
      <c r="CW28" s="40"/>
    </row>
    <row r="29" spans="1:101" ht="15" customHeight="1" x14ac:dyDescent="0.25">
      <c r="A29" s="3010" t="s">
        <v>49</v>
      </c>
      <c r="B29" s="3011"/>
      <c r="C29" s="49">
        <v>10</v>
      </c>
      <c r="D29" s="50">
        <v>0</v>
      </c>
      <c r="E29" s="51">
        <v>0</v>
      </c>
      <c r="F29" s="52">
        <v>0</v>
      </c>
      <c r="G29" t="str">
        <f t="shared" si="15"/>
        <v/>
      </c>
      <c r="CA29" s="18" t="str">
        <f t="shared" si="19"/>
        <v/>
      </c>
      <c r="CB29" s="18" t="str">
        <f t="shared" si="20"/>
        <v/>
      </c>
      <c r="CC29" s="18" t="str">
        <f t="shared" si="21"/>
        <v/>
      </c>
      <c r="CN29" s="40"/>
      <c r="CO29" s="19">
        <f t="shared" si="16"/>
        <v>0</v>
      </c>
      <c r="CP29" s="19">
        <f t="shared" si="17"/>
        <v>0</v>
      </c>
      <c r="CQ29" s="19">
        <f t="shared" si="18"/>
        <v>0</v>
      </c>
      <c r="CR29" s="40"/>
      <c r="CS29" s="40"/>
      <c r="CT29" s="40"/>
      <c r="CU29" s="40"/>
      <c r="CV29" s="40"/>
      <c r="CW29" s="40"/>
    </row>
    <row r="30" spans="1:101" ht="15" customHeight="1" x14ac:dyDescent="0.25">
      <c r="A30" s="3010" t="s">
        <v>50</v>
      </c>
      <c r="B30" s="3011"/>
      <c r="C30" s="49">
        <v>0</v>
      </c>
      <c r="D30" s="50">
        <v>0</v>
      </c>
      <c r="E30" s="51">
        <v>0</v>
      </c>
      <c r="F30" s="52">
        <v>0</v>
      </c>
      <c r="G30" t="str">
        <f t="shared" si="15"/>
        <v/>
      </c>
      <c r="CA30" s="18" t="str">
        <f t="shared" si="19"/>
        <v/>
      </c>
      <c r="CB30" s="18" t="str">
        <f t="shared" si="20"/>
        <v/>
      </c>
      <c r="CC30" s="18" t="str">
        <f t="shared" si="21"/>
        <v/>
      </c>
      <c r="CN30" s="40"/>
      <c r="CO30" s="19">
        <f t="shared" si="16"/>
        <v>0</v>
      </c>
      <c r="CP30" s="19">
        <f t="shared" si="17"/>
        <v>0</v>
      </c>
      <c r="CQ30" s="19">
        <f t="shared" si="18"/>
        <v>0</v>
      </c>
      <c r="CR30" s="40"/>
      <c r="CS30" s="40"/>
      <c r="CT30" s="40"/>
      <c r="CU30" s="40"/>
      <c r="CV30" s="40"/>
      <c r="CW30" s="40"/>
    </row>
    <row r="31" spans="1:101" ht="15" customHeight="1" x14ac:dyDescent="0.25">
      <c r="A31" s="3020" t="s">
        <v>51</v>
      </c>
      <c r="B31" s="3021"/>
      <c r="C31" s="30">
        <v>25</v>
      </c>
      <c r="D31" s="34">
        <v>0</v>
      </c>
      <c r="E31" s="31">
        <v>0</v>
      </c>
      <c r="F31" s="37">
        <v>1</v>
      </c>
      <c r="G31" t="str">
        <f t="shared" si="15"/>
        <v/>
      </c>
      <c r="CA31" s="18" t="str">
        <f t="shared" si="19"/>
        <v/>
      </c>
      <c r="CB31" s="18" t="str">
        <f t="shared" si="20"/>
        <v/>
      </c>
      <c r="CC31" s="18" t="str">
        <f t="shared" si="21"/>
        <v/>
      </c>
      <c r="CN31" s="40"/>
      <c r="CO31" s="19">
        <f t="shared" si="16"/>
        <v>0</v>
      </c>
      <c r="CP31" s="19">
        <f t="shared" si="17"/>
        <v>0</v>
      </c>
      <c r="CQ31" s="19">
        <f t="shared" si="18"/>
        <v>0</v>
      </c>
      <c r="CR31" s="40"/>
      <c r="CS31" s="40"/>
      <c r="CT31" s="40"/>
      <c r="CU31" s="40"/>
      <c r="CV31" s="40"/>
      <c r="CW31" s="40"/>
    </row>
    <row r="32" spans="1:101" s="56" customFormat="1" ht="18" customHeight="1" x14ac:dyDescent="0.2">
      <c r="A32" s="38" t="s">
        <v>52</v>
      </c>
      <c r="B32" s="2623"/>
      <c r="C32" s="2624"/>
      <c r="D32" s="55"/>
      <c r="E32" s="55"/>
      <c r="F32" s="38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</row>
    <row r="33" spans="1:103" ht="22.15" customHeight="1" x14ac:dyDescent="0.25">
      <c r="A33" s="3443" t="s">
        <v>53</v>
      </c>
      <c r="B33" s="2987"/>
      <c r="C33" s="3902" t="s">
        <v>4</v>
      </c>
      <c r="D33" s="3612" t="s">
        <v>5</v>
      </c>
      <c r="E33" s="3574"/>
      <c r="F33" s="3574"/>
      <c r="G33" s="3574"/>
      <c r="H33" s="3574"/>
      <c r="I33" s="3574"/>
      <c r="J33" s="3574"/>
      <c r="K33" s="3574"/>
      <c r="L33" s="3574"/>
      <c r="M33" s="3574"/>
      <c r="N33" s="3574"/>
      <c r="O33" s="3574"/>
      <c r="P33" s="3570"/>
      <c r="Q33" s="3538" t="s">
        <v>54</v>
      </c>
      <c r="R33" s="3566" t="s">
        <v>55</v>
      </c>
      <c r="S33" s="2987" t="s">
        <v>12</v>
      </c>
      <c r="T33" s="3605" t="s">
        <v>13</v>
      </c>
      <c r="U33" s="3541"/>
      <c r="V33" s="3909" t="s">
        <v>56</v>
      </c>
      <c r="W33" s="3024" t="s">
        <v>57</v>
      </c>
      <c r="X33" s="3605" t="s">
        <v>58</v>
      </c>
      <c r="Y33" s="3540"/>
      <c r="Z33" s="3541"/>
      <c r="AA33" s="3589" t="s">
        <v>59</v>
      </c>
    </row>
    <row r="34" spans="1:103" ht="27.75" customHeight="1" x14ac:dyDescent="0.25">
      <c r="A34" s="3901"/>
      <c r="B34" s="2994"/>
      <c r="C34" s="3611"/>
      <c r="D34" s="2615" t="s">
        <v>60</v>
      </c>
      <c r="E34" s="2616" t="s">
        <v>16</v>
      </c>
      <c r="F34" s="2616" t="s">
        <v>17</v>
      </c>
      <c r="G34" s="2616" t="s">
        <v>18</v>
      </c>
      <c r="H34" s="2616" t="s">
        <v>19</v>
      </c>
      <c r="I34" s="2616" t="s">
        <v>20</v>
      </c>
      <c r="J34" s="2616" t="s">
        <v>21</v>
      </c>
      <c r="K34" s="2616" t="s">
        <v>22</v>
      </c>
      <c r="L34" s="2616" t="s">
        <v>23</v>
      </c>
      <c r="M34" s="2616" t="s">
        <v>61</v>
      </c>
      <c r="N34" s="1201" t="s">
        <v>62</v>
      </c>
      <c r="O34" s="2616" t="s">
        <v>63</v>
      </c>
      <c r="P34" s="2617" t="s">
        <v>64</v>
      </c>
      <c r="Q34" s="3001"/>
      <c r="R34" s="2983"/>
      <c r="S34" s="2988"/>
      <c r="T34" s="2615" t="s">
        <v>27</v>
      </c>
      <c r="U34" s="8" t="s">
        <v>28</v>
      </c>
      <c r="V34" s="3910"/>
      <c r="W34" s="3024"/>
      <c r="X34" s="2625" t="s">
        <v>25</v>
      </c>
      <c r="Y34" s="2626" t="s">
        <v>65</v>
      </c>
      <c r="Z34" s="60" t="s">
        <v>26</v>
      </c>
      <c r="AA34" s="3027"/>
    </row>
    <row r="35" spans="1:103" ht="15" customHeight="1" x14ac:dyDescent="0.25">
      <c r="A35" s="3625" t="s">
        <v>66</v>
      </c>
      <c r="B35" s="3625"/>
      <c r="C35" s="1286">
        <f>SUM(D35:P35)</f>
        <v>0</v>
      </c>
      <c r="D35" s="2627">
        <f>SUM(D36:D49)</f>
        <v>0</v>
      </c>
      <c r="E35" s="2499">
        <f>SUM(E36:E49)</f>
        <v>0</v>
      </c>
      <c r="F35" s="2499">
        <f t="shared" ref="F35:M35" si="22">SUM(F36:F49)</f>
        <v>0</v>
      </c>
      <c r="G35" s="2499">
        <f t="shared" si="22"/>
        <v>0</v>
      </c>
      <c r="H35" s="2499">
        <f t="shared" si="22"/>
        <v>0</v>
      </c>
      <c r="I35" s="2499">
        <f t="shared" si="22"/>
        <v>0</v>
      </c>
      <c r="J35" s="2499">
        <f t="shared" si="22"/>
        <v>0</v>
      </c>
      <c r="K35" s="2499">
        <f t="shared" si="22"/>
        <v>0</v>
      </c>
      <c r="L35" s="2499">
        <f t="shared" si="22"/>
        <v>0</v>
      </c>
      <c r="M35" s="2499">
        <f t="shared" si="22"/>
        <v>0</v>
      </c>
      <c r="N35" s="2499">
        <f>SUM(N36:N48)</f>
        <v>0</v>
      </c>
      <c r="O35" s="2499">
        <f t="shared" ref="O35:P35" si="23">SUM(O36:O48)</f>
        <v>0</v>
      </c>
      <c r="P35" s="2499">
        <f t="shared" si="23"/>
        <v>0</v>
      </c>
      <c r="Q35" s="2628">
        <f t="shared" ref="Q35:AA35" si="24">SUM(Q36:Q49)</f>
        <v>0</v>
      </c>
      <c r="R35" s="2499">
        <f t="shared" si="24"/>
        <v>0</v>
      </c>
      <c r="S35" s="1192">
        <f t="shared" si="24"/>
        <v>0</v>
      </c>
      <c r="T35" s="2627">
        <f t="shared" si="24"/>
        <v>0</v>
      </c>
      <c r="U35" s="1192">
        <f t="shared" si="24"/>
        <v>0</v>
      </c>
      <c r="V35" s="2627">
        <f t="shared" si="24"/>
        <v>0</v>
      </c>
      <c r="W35" s="1192">
        <f t="shared" si="24"/>
        <v>0</v>
      </c>
      <c r="X35" s="2627">
        <f t="shared" si="24"/>
        <v>0</v>
      </c>
      <c r="Y35" s="2499">
        <f t="shared" si="24"/>
        <v>0</v>
      </c>
      <c r="Z35" s="1192">
        <f t="shared" si="24"/>
        <v>0</v>
      </c>
      <c r="AA35" s="1192">
        <f t="shared" si="24"/>
        <v>0</v>
      </c>
    </row>
    <row r="36" spans="1:103" ht="15" customHeight="1" x14ac:dyDescent="0.25">
      <c r="A36" s="3911" t="s">
        <v>67</v>
      </c>
      <c r="B36" s="3912"/>
      <c r="C36" s="2505">
        <f>SUM(D36:M36)</f>
        <v>0</v>
      </c>
      <c r="D36" s="2004"/>
      <c r="E36" s="699"/>
      <c r="F36" s="699"/>
      <c r="G36" s="699"/>
      <c r="H36" s="699"/>
      <c r="I36" s="699"/>
      <c r="J36" s="699"/>
      <c r="K36" s="699"/>
      <c r="L36" s="699"/>
      <c r="M36" s="699"/>
      <c r="N36" s="707"/>
      <c r="O36" s="707"/>
      <c r="P36" s="710"/>
      <c r="Q36" s="1362"/>
      <c r="R36" s="699"/>
      <c r="S36" s="2502"/>
      <c r="T36" s="2004"/>
      <c r="U36" s="2502"/>
      <c r="V36" s="2004"/>
      <c r="W36" s="2502"/>
      <c r="X36" s="2004"/>
      <c r="Y36" s="699"/>
      <c r="Z36" s="2502"/>
      <c r="AA36" s="2502"/>
      <c r="AB36" t="str">
        <f>CA36&amp;CB36&amp;CC36&amp;CD36&amp;CE36&amp;CF36&amp;CG36&amp;CH36&amp;CI36&amp;CJ36&amp;CK36</f>
        <v/>
      </c>
      <c r="CA36" s="18" t="str">
        <f>IF(AND($C36&gt;0,Q36="")," * No olvide digitar la variable "&amp;$Q$33&amp;""&amp;". Digite Cero si no tiene.",IF(Q36&gt;$C36," * La variable "&amp;$Q$33&amp;""&amp;" no  puede ser mayor al Total.",""))</f>
        <v/>
      </c>
      <c r="CB36" s="18" t="str">
        <f>IF(AND($C36&gt;0,R36="")," * No olvide digitar la variable "&amp;$R$33&amp;""&amp;". Digite Cero si no tiene.", "")</f>
        <v/>
      </c>
      <c r="CC36" s="18" t="str">
        <f>IF(AND($C36&gt;0,S36="")," * No olvide digitar la variable "&amp;$S$33&amp;""&amp;". Digite Cero si no tiene.",IF(S36&gt;C36," * La variable "&amp;$S$33&amp;""&amp;" no  puede ser mayor al Total.",""))</f>
        <v/>
      </c>
      <c r="CD36" s="18" t="str">
        <f>IF(AND($D36+E36&gt;0,T36="")," * No olvide digitar la variable Migrantes "&amp;$T$34&amp;""&amp;". Digite Cero si no tiene.",IF(T36&gt;$D36+E36," * La variable Migrantes "&amp;$T$34&amp;""&amp;" no  puede ser mayor al Total.",""))</f>
        <v/>
      </c>
      <c r="CE36" s="18" t="str">
        <f>IF(AND($F36+$G36+$H36+$I36+$J36+$K36+$L36+$M36&gt;0,$U36="")," * No olvide digitar la variable Migrantes "&amp;$U$34&amp;""&amp;". Digite Cero si no tiene.",IF($U36&gt;$F36+$G36+$H36+$I36+$J36+$K36+$L36+$M36," * La variable Migrantes "&amp;$U$34&amp;""&amp;" no  puede ser mayor al Total.",""))</f>
        <v/>
      </c>
      <c r="CF36" s="18" t="str">
        <f>IF(AND($C36&gt;0,V36="")," * No olvide digitar la variable "&amp;$V$33&amp;""&amp;". Digite Cero si no tiene.","")</f>
        <v/>
      </c>
      <c r="CG36" s="18" t="str">
        <f>IF(AND($C36&gt;0,W36="")," * No olvide digitar la variable "&amp;$W$33&amp;""&amp;". Digite Cero si no tiene.",IF(W36&gt;$C36," * La variable "&amp;$W$33&amp;""&amp;" no  puede ser mayor al Total.",""))</f>
        <v/>
      </c>
      <c r="CH36" s="18" t="str">
        <f>IF(AND($C36&gt;0,X36="")," * No olvide digitar la variable "&amp;$X$34&amp;""&amp;". Digite Cero si no tiene.",IF(X36&gt;$C36," * La variable "&amp;$X$34&amp;""&amp;" no  puede ser mayor al Total.",""))</f>
        <v/>
      </c>
      <c r="CI36" s="18" t="str">
        <f>IF(AND($C36&gt;0,Y36="")," * No olvide digitar la variable "&amp;$Y$34&amp;""&amp;". Digite Cero si no tiene.",IF(Y36&gt;$C36," * La variable "&amp;$Y$34&amp;""&amp;" no  puede ser mayor al Total.",""))</f>
        <v/>
      </c>
      <c r="CJ36" s="18" t="str">
        <f>IF(AND($C36&gt;0,Z36="")," * No olvide digitar la variable "&amp;$Z$34&amp;""&amp;". Digite Cero si no tiene.",IF(Z36&gt;$C36," * La variable "&amp;$Z$34&amp;""&amp;" no  puede ser mayor al Total.",""))</f>
        <v/>
      </c>
      <c r="CK36" s="18" t="str">
        <f>IF(AND($C36&gt;0,AA36="")," * No olvide digitar la variable "&amp;$AA$33&amp;""&amp;". Digite Cero si no tiene.",IF(AA36&gt;$C36," * La variable "&amp;$AA$33&amp;""&amp;" no  puede ser mayor al Total.",""))</f>
        <v/>
      </c>
      <c r="CO36" s="69">
        <f t="shared" ref="CO36:CY51" si="25">IF(AND($C36&gt;0,Q36=""),1,IF(Q36&gt;$C36,1,0))</f>
        <v>0</v>
      </c>
      <c r="CP36" s="69"/>
      <c r="CQ36" s="69">
        <f t="shared" si="25"/>
        <v>0</v>
      </c>
      <c r="CR36" s="69">
        <f>IF(AND($D36+$E36&gt;0,$T36=""),1,IF(T36&gt;$D36+$E36,1,0))</f>
        <v>0</v>
      </c>
      <c r="CS36" s="69">
        <f>IF(AND($F36+$G36+$H36+$I36+$J36+$K36+$L36+$M36&gt;0,$U36=""),1,IF($U36&gt;$F36+$G36+$H36+$I36+$J36+$K36+$L36+$M36,1,0))</f>
        <v>0</v>
      </c>
      <c r="CT36" s="69">
        <f>IF(AND($C36&gt;0,V36=""),1,0)</f>
        <v>0</v>
      </c>
      <c r="CU36" s="69">
        <f>IF(AND($C36&gt;0,W36=""),1,IF(W36&gt;$C36,1,0))</f>
        <v>0</v>
      </c>
      <c r="CV36" s="69">
        <f>IF(AND($C36&gt;0,X36=""),1,IF(X36&gt;$C36,1,0))</f>
        <v>0</v>
      </c>
      <c r="CW36" s="69">
        <f>IF(AND($C36&gt;0,Y36=""),1,IF(Y36&gt;$C36,1,0))</f>
        <v>0</v>
      </c>
      <c r="CX36" s="69">
        <f>IF(AND($C36&gt;0,Z36=""),1,IF(Z36&gt;$C36,1,0))</f>
        <v>0</v>
      </c>
      <c r="CY36" s="69">
        <f t="shared" si="25"/>
        <v>0</v>
      </c>
    </row>
    <row r="37" spans="1:103" ht="15" customHeight="1" x14ac:dyDescent="0.25">
      <c r="A37" s="3033" t="s">
        <v>68</v>
      </c>
      <c r="B37" s="3034"/>
      <c r="C37" s="70">
        <f t="shared" ref="C37:C51" si="26">SUM(D37:M37)</f>
        <v>0</v>
      </c>
      <c r="D37" s="30"/>
      <c r="E37" s="32"/>
      <c r="F37" s="32"/>
      <c r="G37" s="32"/>
      <c r="H37" s="32"/>
      <c r="I37" s="32"/>
      <c r="J37" s="32"/>
      <c r="K37" s="32"/>
      <c r="L37" s="32"/>
      <c r="M37" s="32"/>
      <c r="N37" s="71"/>
      <c r="O37" s="71"/>
      <c r="P37" s="72"/>
      <c r="Q37" s="35"/>
      <c r="R37" s="32"/>
      <c r="S37" s="37"/>
      <c r="T37" s="30"/>
      <c r="U37" s="37"/>
      <c r="V37" s="30"/>
      <c r="W37" s="37"/>
      <c r="X37" s="30"/>
      <c r="Y37" s="32"/>
      <c r="Z37" s="37"/>
      <c r="AA37" s="37"/>
      <c r="AB37" t="str">
        <f t="shared" ref="AB37:AB51" si="27">CA37&amp;CB37&amp;CC37&amp;CD37&amp;CE37&amp;CF37&amp;CG37&amp;CH37&amp;CI37&amp;CJ37&amp;CK37</f>
        <v/>
      </c>
      <c r="CA37" s="18" t="str">
        <f t="shared" ref="CA37:CA51" si="28">IF(AND($C37&gt;0,Q37="")," * No olvide digitar la variable "&amp;$Q$33&amp;""&amp;". Digite Cero si no tiene.",IF(Q37&gt;$C37," * La variable "&amp;$Q$33&amp;""&amp;" no  puede ser mayor al Total.",""))</f>
        <v/>
      </c>
      <c r="CB37" s="18" t="str">
        <f t="shared" ref="CB37:CB51" si="29">IF(AND($C37&gt;0,R37="")," * No olvide digitar la variable "&amp;$R$33&amp;""&amp;". Digite Cero si no tiene.", "")</f>
        <v/>
      </c>
      <c r="CC37" s="18" t="str">
        <f t="shared" ref="CC37:CC51" si="30">IF(AND($C37&gt;0,S37="")," * No olvide digitar la variable "&amp;$S$33&amp;""&amp;". Digite Cero si no tiene.",IF(S37&gt;C37," * La variable "&amp;$S$33&amp;""&amp;" no  puede ser mayor al Total.",""))</f>
        <v/>
      </c>
      <c r="CD37" s="18" t="str">
        <f t="shared" ref="CD37:CD51" si="31">IF(AND($D37+E37&gt;0,T37="")," * No olvide digitar la variable Migrantes "&amp;$T$34&amp;""&amp;". Digite Cero si no tiene.",IF(T37&gt;$D37+E37," * La variable Migrantes "&amp;$T$34&amp;""&amp;" no  puede ser mayor al Total.",""))</f>
        <v/>
      </c>
      <c r="CE37" s="18" t="str">
        <f t="shared" ref="CE37:CE51" si="32">IF(AND($F37+$G37+$H37+$I37+$J37+$K37+$L37+$M37&gt;0,$U37="")," * No olvide digitar la variable Migrantes "&amp;$U$34&amp;""&amp;". Digite Cero si no tiene.",IF($U37&gt;$F37+$G37+$H37+$I37+$J37+$K37+$L37+$M37," * La variable Migrantes "&amp;$U$34&amp;""&amp;" no  puede ser mayor al Total.",""))</f>
        <v/>
      </c>
      <c r="CF37" s="18" t="str">
        <f t="shared" ref="CF37:CF51" si="33">IF(AND($C37&gt;0,V37="")," * No olvide digitar la variable "&amp;$V$33&amp;""&amp;". Digite Cero si no tiene.","")</f>
        <v/>
      </c>
      <c r="CG37" s="18" t="str">
        <f t="shared" ref="CG37:CG51" si="34">IF(AND($C37&gt;0,W37="")," * No olvide digitar la variable "&amp;$W$33&amp;""&amp;". Digite Cero si no tiene.",IF(W37&gt;$C37," * La variable "&amp;$W$33&amp;""&amp;" no  puede ser mayor al Total.",""))</f>
        <v/>
      </c>
      <c r="CH37" s="18" t="str">
        <f t="shared" ref="CH37:CH51" si="35">IF(AND($C37&gt;0,X37="")," * No olvide digitar la variable "&amp;$X$34&amp;""&amp;". Digite Cero si no tiene.",IF(X37&gt;$C37," * La variable "&amp;$X$34&amp;""&amp;" no  puede ser mayor al Total.",""))</f>
        <v/>
      </c>
      <c r="CI37" s="18" t="str">
        <f t="shared" ref="CI37:CI51" si="36">IF(AND($C37&gt;0,Y37="")," * No olvide digitar la variable "&amp;$Y$34&amp;""&amp;". Digite Cero si no tiene.",IF(Y37&gt;$C37," * La variable "&amp;$Y$34&amp;""&amp;" no  puede ser mayor al Total.",""))</f>
        <v/>
      </c>
      <c r="CJ37" s="18" t="str">
        <f t="shared" ref="CJ37:CJ51" si="37">IF(AND($C37&gt;0,Z37="")," * No olvide digitar la variable "&amp;$Z$34&amp;""&amp;". Digite Cero si no tiene.",IF(Z37&gt;$C37," * La variable "&amp;$Z$34&amp;""&amp;" no  puede ser mayor al Total.",""))</f>
        <v/>
      </c>
      <c r="CK37" s="18" t="str">
        <f t="shared" ref="CK37:CK51" si="38">IF(AND($C37&gt;0,AA37="")," * No olvide digitar la variable "&amp;$AA$33&amp;""&amp;". Digite Cero si no tiene.",IF(AA37&gt;$C37," * La variable "&amp;$AA$33&amp;""&amp;" no  puede ser mayor al Total.",""))</f>
        <v/>
      </c>
      <c r="CO37" s="69">
        <f t="shared" si="25"/>
        <v>0</v>
      </c>
      <c r="CP37" s="69"/>
      <c r="CQ37" s="69">
        <f t="shared" si="25"/>
        <v>0</v>
      </c>
      <c r="CR37" s="69">
        <f t="shared" ref="CR37:CR51" si="39">IF(AND($D37+$E37&gt;0,$T37=""),1,IF(T37&gt;$D37+$E37,1,0))</f>
        <v>0</v>
      </c>
      <c r="CS37" s="69">
        <f t="shared" ref="CS37:CS51" si="40">IF(AND($F37+$G37+$H37+$I37+$J37+$K37+$L37+$M37&gt;0,$U37=""),1,IF($U37&gt;$F37+$G37+$H37+$I37+$J37+$K37+$L37+$M37,1,0))</f>
        <v>0</v>
      </c>
      <c r="CT37" s="69">
        <f t="shared" ref="CT37:CT51" si="41">IF(AND($C37&gt;0,V37=""),1,0)</f>
        <v>0</v>
      </c>
      <c r="CU37" s="69">
        <f t="shared" ref="CU37:CX51" si="42">IF(AND($C37&gt;0,W37=""),1,IF(W37&gt;$C37,1,0))</f>
        <v>0</v>
      </c>
      <c r="CV37" s="69">
        <f t="shared" si="42"/>
        <v>0</v>
      </c>
      <c r="CW37" s="69">
        <f t="shared" si="42"/>
        <v>0</v>
      </c>
      <c r="CX37" s="69">
        <f t="shared" si="42"/>
        <v>0</v>
      </c>
      <c r="CY37" s="69">
        <f t="shared" si="25"/>
        <v>0</v>
      </c>
    </row>
    <row r="38" spans="1:103" ht="15" customHeight="1" x14ac:dyDescent="0.25">
      <c r="A38" s="3631" t="s">
        <v>69</v>
      </c>
      <c r="B38" s="2629" t="s">
        <v>70</v>
      </c>
      <c r="C38" s="2505">
        <f t="shared" si="26"/>
        <v>0</v>
      </c>
      <c r="D38" s="2004"/>
      <c r="E38" s="699"/>
      <c r="F38" s="699"/>
      <c r="G38" s="699"/>
      <c r="H38" s="699"/>
      <c r="I38" s="699"/>
      <c r="J38" s="699"/>
      <c r="K38" s="699"/>
      <c r="L38" s="699"/>
      <c r="M38" s="699"/>
      <c r="N38" s="707"/>
      <c r="O38" s="707"/>
      <c r="P38" s="710"/>
      <c r="Q38" s="1362"/>
      <c r="R38" s="699"/>
      <c r="S38" s="2502"/>
      <c r="T38" s="2004"/>
      <c r="U38" s="2502"/>
      <c r="V38" s="2004"/>
      <c r="W38" s="2502"/>
      <c r="X38" s="2004"/>
      <c r="Y38" s="699"/>
      <c r="Z38" s="2502"/>
      <c r="AA38" s="2502"/>
      <c r="AB38" t="str">
        <f t="shared" si="27"/>
        <v/>
      </c>
      <c r="CA38" s="18" t="str">
        <f t="shared" si="28"/>
        <v/>
      </c>
      <c r="CB38" s="18" t="str">
        <f t="shared" si="29"/>
        <v/>
      </c>
      <c r="CC38" s="18" t="str">
        <f t="shared" si="30"/>
        <v/>
      </c>
      <c r="CD38" s="18" t="str">
        <f t="shared" si="31"/>
        <v/>
      </c>
      <c r="CE38" s="18" t="str">
        <f t="shared" si="32"/>
        <v/>
      </c>
      <c r="CF38" s="18" t="str">
        <f t="shared" si="33"/>
        <v/>
      </c>
      <c r="CG38" s="18" t="str">
        <f t="shared" si="34"/>
        <v/>
      </c>
      <c r="CH38" s="18" t="str">
        <f t="shared" si="35"/>
        <v/>
      </c>
      <c r="CI38" s="18" t="str">
        <f t="shared" si="36"/>
        <v/>
      </c>
      <c r="CJ38" s="18" t="str">
        <f t="shared" si="37"/>
        <v/>
      </c>
      <c r="CK38" s="18" t="str">
        <f t="shared" si="38"/>
        <v/>
      </c>
      <c r="CO38" s="69">
        <f t="shared" si="25"/>
        <v>0</v>
      </c>
      <c r="CP38" s="69"/>
      <c r="CQ38" s="69">
        <f t="shared" si="25"/>
        <v>0</v>
      </c>
      <c r="CR38" s="69">
        <f t="shared" si="39"/>
        <v>0</v>
      </c>
      <c r="CS38" s="69">
        <f t="shared" si="40"/>
        <v>0</v>
      </c>
      <c r="CT38" s="69">
        <f t="shared" si="41"/>
        <v>0</v>
      </c>
      <c r="CU38" s="69">
        <f t="shared" si="42"/>
        <v>0</v>
      </c>
      <c r="CV38" s="69">
        <f t="shared" si="42"/>
        <v>0</v>
      </c>
      <c r="CW38" s="69">
        <f t="shared" si="42"/>
        <v>0</v>
      </c>
      <c r="CX38" s="69">
        <f t="shared" si="42"/>
        <v>0</v>
      </c>
      <c r="CY38" s="69">
        <f t="shared" si="25"/>
        <v>0</v>
      </c>
    </row>
    <row r="39" spans="1:103" ht="15" customHeight="1" x14ac:dyDescent="0.25">
      <c r="A39" s="3631"/>
      <c r="B39" s="74" t="s">
        <v>71</v>
      </c>
      <c r="C39" s="75">
        <f t="shared" si="26"/>
        <v>0</v>
      </c>
      <c r="D39" s="22"/>
      <c r="E39" s="24"/>
      <c r="F39" s="24"/>
      <c r="G39" s="24"/>
      <c r="H39" s="24"/>
      <c r="I39" s="24"/>
      <c r="J39" s="24"/>
      <c r="K39" s="24"/>
      <c r="L39" s="24"/>
      <c r="M39" s="24"/>
      <c r="N39" s="76"/>
      <c r="O39" s="76"/>
      <c r="P39" s="77"/>
      <c r="Q39" s="27"/>
      <c r="R39" s="24"/>
      <c r="S39" s="28"/>
      <c r="T39" s="22"/>
      <c r="U39" s="28"/>
      <c r="V39" s="22"/>
      <c r="W39" s="28"/>
      <c r="X39" s="22"/>
      <c r="Y39" s="24"/>
      <c r="Z39" s="28"/>
      <c r="AA39" s="28"/>
      <c r="AB39" t="str">
        <f t="shared" si="27"/>
        <v/>
      </c>
      <c r="CA39" s="18" t="str">
        <f t="shared" si="28"/>
        <v/>
      </c>
      <c r="CB39" s="18" t="str">
        <f t="shared" si="29"/>
        <v/>
      </c>
      <c r="CC39" s="18" t="str">
        <f t="shared" si="30"/>
        <v/>
      </c>
      <c r="CD39" s="18" t="str">
        <f t="shared" si="31"/>
        <v/>
      </c>
      <c r="CE39" s="18" t="str">
        <f t="shared" si="32"/>
        <v/>
      </c>
      <c r="CF39" s="18" t="str">
        <f t="shared" si="33"/>
        <v/>
      </c>
      <c r="CG39" s="18" t="str">
        <f t="shared" si="34"/>
        <v/>
      </c>
      <c r="CH39" s="18" t="str">
        <f t="shared" si="35"/>
        <v/>
      </c>
      <c r="CI39" s="18" t="str">
        <f t="shared" si="36"/>
        <v/>
      </c>
      <c r="CJ39" s="18" t="str">
        <f t="shared" si="37"/>
        <v/>
      </c>
      <c r="CK39" s="18" t="str">
        <f t="shared" si="38"/>
        <v/>
      </c>
      <c r="CO39" s="69">
        <f t="shared" si="25"/>
        <v>0</v>
      </c>
      <c r="CP39" s="69"/>
      <c r="CQ39" s="69">
        <f t="shared" si="25"/>
        <v>0</v>
      </c>
      <c r="CR39" s="69">
        <f t="shared" si="39"/>
        <v>0</v>
      </c>
      <c r="CS39" s="69">
        <f t="shared" si="40"/>
        <v>0</v>
      </c>
      <c r="CT39" s="69">
        <f t="shared" si="41"/>
        <v>0</v>
      </c>
      <c r="CU39" s="69">
        <f t="shared" si="42"/>
        <v>0</v>
      </c>
      <c r="CV39" s="69">
        <f t="shared" si="42"/>
        <v>0</v>
      </c>
      <c r="CW39" s="69">
        <f t="shared" si="42"/>
        <v>0</v>
      </c>
      <c r="CX39" s="69">
        <f t="shared" si="42"/>
        <v>0</v>
      </c>
      <c r="CY39" s="69">
        <f t="shared" si="25"/>
        <v>0</v>
      </c>
    </row>
    <row r="40" spans="1:103" ht="15" customHeight="1" x14ac:dyDescent="0.25">
      <c r="A40" s="3631"/>
      <c r="B40" s="74" t="s">
        <v>72</v>
      </c>
      <c r="C40" s="75">
        <f t="shared" si="26"/>
        <v>0</v>
      </c>
      <c r="D40" s="22"/>
      <c r="E40" s="24"/>
      <c r="F40" s="24"/>
      <c r="G40" s="24"/>
      <c r="H40" s="24"/>
      <c r="I40" s="24"/>
      <c r="J40" s="24"/>
      <c r="K40" s="24"/>
      <c r="L40" s="24"/>
      <c r="M40" s="24"/>
      <c r="N40" s="76"/>
      <c r="O40" s="76"/>
      <c r="P40" s="77"/>
      <c r="Q40" s="27"/>
      <c r="R40" s="24"/>
      <c r="S40" s="28"/>
      <c r="T40" s="22"/>
      <c r="U40" s="28"/>
      <c r="V40" s="22"/>
      <c r="W40" s="28"/>
      <c r="X40" s="22"/>
      <c r="Y40" s="24"/>
      <c r="Z40" s="28"/>
      <c r="AA40" s="28"/>
      <c r="AB40" t="str">
        <f t="shared" si="27"/>
        <v/>
      </c>
      <c r="CA40" s="18" t="str">
        <f t="shared" si="28"/>
        <v/>
      </c>
      <c r="CB40" s="18" t="str">
        <f t="shared" si="29"/>
        <v/>
      </c>
      <c r="CC40" s="18" t="str">
        <f t="shared" si="30"/>
        <v/>
      </c>
      <c r="CD40" s="18" t="str">
        <f t="shared" si="31"/>
        <v/>
      </c>
      <c r="CE40" s="18" t="str">
        <f t="shared" si="32"/>
        <v/>
      </c>
      <c r="CF40" s="18" t="str">
        <f t="shared" si="33"/>
        <v/>
      </c>
      <c r="CG40" s="18" t="str">
        <f t="shared" si="34"/>
        <v/>
      </c>
      <c r="CH40" s="18" t="str">
        <f t="shared" si="35"/>
        <v/>
      </c>
      <c r="CI40" s="18" t="str">
        <f t="shared" si="36"/>
        <v/>
      </c>
      <c r="CJ40" s="18" t="str">
        <f t="shared" si="37"/>
        <v/>
      </c>
      <c r="CK40" s="18" t="str">
        <f t="shared" si="38"/>
        <v/>
      </c>
      <c r="CO40" s="69">
        <f t="shared" si="25"/>
        <v>0</v>
      </c>
      <c r="CP40" s="69"/>
      <c r="CQ40" s="69">
        <f t="shared" si="25"/>
        <v>0</v>
      </c>
      <c r="CR40" s="69">
        <f t="shared" si="39"/>
        <v>0</v>
      </c>
      <c r="CS40" s="69">
        <f t="shared" si="40"/>
        <v>0</v>
      </c>
      <c r="CT40" s="69">
        <f t="shared" si="41"/>
        <v>0</v>
      </c>
      <c r="CU40" s="69">
        <f t="shared" si="42"/>
        <v>0</v>
      </c>
      <c r="CV40" s="69">
        <f t="shared" si="42"/>
        <v>0</v>
      </c>
      <c r="CW40" s="69">
        <f t="shared" si="42"/>
        <v>0</v>
      </c>
      <c r="CX40" s="69">
        <f t="shared" si="42"/>
        <v>0</v>
      </c>
      <c r="CY40" s="69">
        <f t="shared" si="25"/>
        <v>0</v>
      </c>
    </row>
    <row r="41" spans="1:103" ht="15" customHeight="1" x14ac:dyDescent="0.25">
      <c r="A41" s="3631"/>
      <c r="B41" s="74" t="s">
        <v>73</v>
      </c>
      <c r="C41" s="75">
        <f t="shared" si="26"/>
        <v>0</v>
      </c>
      <c r="D41" s="22"/>
      <c r="E41" s="24"/>
      <c r="F41" s="24"/>
      <c r="G41" s="24"/>
      <c r="H41" s="24"/>
      <c r="I41" s="24"/>
      <c r="J41" s="24"/>
      <c r="K41" s="24"/>
      <c r="L41" s="24"/>
      <c r="M41" s="24"/>
      <c r="N41" s="76"/>
      <c r="O41" s="76"/>
      <c r="P41" s="77"/>
      <c r="Q41" s="27"/>
      <c r="R41" s="24"/>
      <c r="S41" s="28"/>
      <c r="T41" s="22"/>
      <c r="U41" s="28"/>
      <c r="V41" s="22"/>
      <c r="W41" s="28"/>
      <c r="X41" s="22"/>
      <c r="Y41" s="24"/>
      <c r="Z41" s="28"/>
      <c r="AA41" s="28"/>
      <c r="AB41" t="str">
        <f t="shared" si="27"/>
        <v/>
      </c>
      <c r="CA41" s="18" t="str">
        <f t="shared" si="28"/>
        <v/>
      </c>
      <c r="CB41" s="18" t="str">
        <f t="shared" si="29"/>
        <v/>
      </c>
      <c r="CC41" s="18" t="str">
        <f t="shared" si="30"/>
        <v/>
      </c>
      <c r="CD41" s="18" t="str">
        <f t="shared" si="31"/>
        <v/>
      </c>
      <c r="CE41" s="18" t="str">
        <f t="shared" si="32"/>
        <v/>
      </c>
      <c r="CF41" s="18" t="str">
        <f t="shared" si="33"/>
        <v/>
      </c>
      <c r="CG41" s="18" t="str">
        <f t="shared" si="34"/>
        <v/>
      </c>
      <c r="CH41" s="18" t="str">
        <f t="shared" si="35"/>
        <v/>
      </c>
      <c r="CI41" s="18" t="str">
        <f t="shared" si="36"/>
        <v/>
      </c>
      <c r="CJ41" s="18" t="str">
        <f t="shared" si="37"/>
        <v/>
      </c>
      <c r="CK41" s="18" t="str">
        <f t="shared" si="38"/>
        <v/>
      </c>
      <c r="CO41" s="69">
        <f t="shared" si="25"/>
        <v>0</v>
      </c>
      <c r="CP41" s="69"/>
      <c r="CQ41" s="69">
        <f t="shared" si="25"/>
        <v>0</v>
      </c>
      <c r="CR41" s="69">
        <f t="shared" si="39"/>
        <v>0</v>
      </c>
      <c r="CS41" s="69">
        <f t="shared" si="40"/>
        <v>0</v>
      </c>
      <c r="CT41" s="69">
        <f t="shared" si="41"/>
        <v>0</v>
      </c>
      <c r="CU41" s="69">
        <f t="shared" si="42"/>
        <v>0</v>
      </c>
      <c r="CV41" s="69">
        <f t="shared" si="42"/>
        <v>0</v>
      </c>
      <c r="CW41" s="69">
        <f t="shared" si="42"/>
        <v>0</v>
      </c>
      <c r="CX41" s="69">
        <f t="shared" si="42"/>
        <v>0</v>
      </c>
      <c r="CY41" s="69">
        <f t="shared" si="25"/>
        <v>0</v>
      </c>
    </row>
    <row r="42" spans="1:103" ht="15" customHeight="1" x14ac:dyDescent="0.25">
      <c r="A42" s="3631"/>
      <c r="B42" s="74" t="s">
        <v>74</v>
      </c>
      <c r="C42" s="75">
        <f t="shared" si="26"/>
        <v>0</v>
      </c>
      <c r="D42" s="22"/>
      <c r="E42" s="24"/>
      <c r="F42" s="24"/>
      <c r="G42" s="24"/>
      <c r="H42" s="24"/>
      <c r="I42" s="24"/>
      <c r="J42" s="24"/>
      <c r="K42" s="24"/>
      <c r="L42" s="24"/>
      <c r="M42" s="24"/>
      <c r="N42" s="76"/>
      <c r="O42" s="76"/>
      <c r="P42" s="77"/>
      <c r="Q42" s="27"/>
      <c r="R42" s="24"/>
      <c r="S42" s="28"/>
      <c r="T42" s="22"/>
      <c r="U42" s="28"/>
      <c r="V42" s="22"/>
      <c r="W42" s="28"/>
      <c r="X42" s="22"/>
      <c r="Y42" s="24"/>
      <c r="Z42" s="28"/>
      <c r="AA42" s="28"/>
      <c r="AB42" t="str">
        <f t="shared" si="27"/>
        <v/>
      </c>
      <c r="CA42" s="18" t="str">
        <f t="shared" si="28"/>
        <v/>
      </c>
      <c r="CB42" s="18" t="str">
        <f t="shared" si="29"/>
        <v/>
      </c>
      <c r="CC42" s="18" t="str">
        <f t="shared" si="30"/>
        <v/>
      </c>
      <c r="CD42" s="18" t="str">
        <f t="shared" si="31"/>
        <v/>
      </c>
      <c r="CE42" s="18" t="str">
        <f t="shared" si="32"/>
        <v/>
      </c>
      <c r="CF42" s="18" t="str">
        <f t="shared" si="33"/>
        <v/>
      </c>
      <c r="CG42" s="18" t="str">
        <f t="shared" si="34"/>
        <v/>
      </c>
      <c r="CH42" s="18" t="str">
        <f t="shared" si="35"/>
        <v/>
      </c>
      <c r="CI42" s="18" t="str">
        <f t="shared" si="36"/>
        <v/>
      </c>
      <c r="CJ42" s="18" t="str">
        <f t="shared" si="37"/>
        <v/>
      </c>
      <c r="CK42" s="18" t="str">
        <f t="shared" si="38"/>
        <v/>
      </c>
      <c r="CO42" s="69">
        <f t="shared" si="25"/>
        <v>0</v>
      </c>
      <c r="CP42" s="69"/>
      <c r="CQ42" s="69">
        <f t="shared" si="25"/>
        <v>0</v>
      </c>
      <c r="CR42" s="69">
        <f t="shared" si="39"/>
        <v>0</v>
      </c>
      <c r="CS42" s="69">
        <f t="shared" si="40"/>
        <v>0</v>
      </c>
      <c r="CT42" s="69">
        <f t="shared" si="41"/>
        <v>0</v>
      </c>
      <c r="CU42" s="69">
        <f t="shared" si="42"/>
        <v>0</v>
      </c>
      <c r="CV42" s="69">
        <f t="shared" si="42"/>
        <v>0</v>
      </c>
      <c r="CW42" s="69">
        <f t="shared" si="42"/>
        <v>0</v>
      </c>
      <c r="CX42" s="69">
        <f t="shared" si="42"/>
        <v>0</v>
      </c>
      <c r="CY42" s="69">
        <f t="shared" si="25"/>
        <v>0</v>
      </c>
    </row>
    <row r="43" spans="1:103" ht="15" customHeight="1" x14ac:dyDescent="0.25">
      <c r="A43" s="3631"/>
      <c r="B43" s="78" t="s">
        <v>75</v>
      </c>
      <c r="C43" s="2630">
        <f t="shared" si="26"/>
        <v>0</v>
      </c>
      <c r="D43" s="2546"/>
      <c r="E43" s="81"/>
      <c r="F43" s="81"/>
      <c r="G43" s="81"/>
      <c r="H43" s="81"/>
      <c r="I43" s="81"/>
      <c r="J43" s="81"/>
      <c r="K43" s="81"/>
      <c r="L43" s="81"/>
      <c r="M43" s="81"/>
      <c r="N43" s="82"/>
      <c r="O43" s="82"/>
      <c r="P43" s="83"/>
      <c r="Q43" s="84"/>
      <c r="R43" s="81"/>
      <c r="S43" s="85"/>
      <c r="T43" s="2546"/>
      <c r="U43" s="85"/>
      <c r="V43" s="2546"/>
      <c r="W43" s="85"/>
      <c r="X43" s="2546"/>
      <c r="Y43" s="81"/>
      <c r="Z43" s="85"/>
      <c r="AA43" s="85"/>
      <c r="AB43" t="str">
        <f t="shared" si="27"/>
        <v/>
      </c>
      <c r="CA43" s="18" t="str">
        <f t="shared" si="28"/>
        <v/>
      </c>
      <c r="CB43" s="18" t="str">
        <f t="shared" si="29"/>
        <v/>
      </c>
      <c r="CC43" s="18" t="str">
        <f t="shared" si="30"/>
        <v/>
      </c>
      <c r="CD43" s="18" t="str">
        <f t="shared" si="31"/>
        <v/>
      </c>
      <c r="CE43" s="18" t="str">
        <f>IF(AND($F43+$G43+$H43+$I43+$J43+$K43+$L43+$M43&gt;0,$U43="")," * No olvide digitar la variable Migrantes "&amp;$U$34&amp;""&amp;". Digite Cero si no tiene.",IF($U43&gt;$F43+$G43+$H43+$I43+$J43+$K43+$L43+$M43," * La variable Migrantes "&amp;$U$34&amp;""&amp;" no  puede ser mayor al Total.",""))</f>
        <v/>
      </c>
      <c r="CF43" s="18" t="str">
        <f t="shared" si="33"/>
        <v/>
      </c>
      <c r="CG43" s="18" t="str">
        <f t="shared" si="34"/>
        <v/>
      </c>
      <c r="CH43" s="18" t="str">
        <f t="shared" si="35"/>
        <v/>
      </c>
      <c r="CI43" s="18" t="str">
        <f t="shared" si="36"/>
        <v/>
      </c>
      <c r="CJ43" s="18" t="str">
        <f t="shared" si="37"/>
        <v/>
      </c>
      <c r="CK43" s="18" t="str">
        <f t="shared" si="38"/>
        <v/>
      </c>
      <c r="CO43" s="69">
        <f t="shared" si="25"/>
        <v>0</v>
      </c>
      <c r="CP43" s="69"/>
      <c r="CQ43" s="69">
        <f t="shared" si="25"/>
        <v>0</v>
      </c>
      <c r="CR43" s="69">
        <f t="shared" si="39"/>
        <v>0</v>
      </c>
      <c r="CS43" s="69">
        <f t="shared" si="40"/>
        <v>0</v>
      </c>
      <c r="CT43" s="69">
        <f t="shared" si="41"/>
        <v>0</v>
      </c>
      <c r="CU43" s="69">
        <f t="shared" si="42"/>
        <v>0</v>
      </c>
      <c r="CV43" s="69">
        <f t="shared" si="42"/>
        <v>0</v>
      </c>
      <c r="CW43" s="69">
        <f t="shared" si="42"/>
        <v>0</v>
      </c>
      <c r="CX43" s="69">
        <f t="shared" si="42"/>
        <v>0</v>
      </c>
      <c r="CY43" s="69">
        <f t="shared" si="25"/>
        <v>0</v>
      </c>
    </row>
    <row r="44" spans="1:103" ht="15" customHeight="1" x14ac:dyDescent="0.25">
      <c r="A44" s="3631"/>
      <c r="B44" s="86" t="s">
        <v>76</v>
      </c>
      <c r="C44" s="70">
        <f>SUM(D44:M44)</f>
        <v>0</v>
      </c>
      <c r="D44" s="30"/>
      <c r="E44" s="32"/>
      <c r="F44" s="32"/>
      <c r="G44" s="32"/>
      <c r="H44" s="32"/>
      <c r="I44" s="32"/>
      <c r="J44" s="32"/>
      <c r="K44" s="32"/>
      <c r="L44" s="32"/>
      <c r="M44" s="32"/>
      <c r="N44" s="71"/>
      <c r="O44" s="71"/>
      <c r="P44" s="72"/>
      <c r="Q44" s="35"/>
      <c r="R44" s="32"/>
      <c r="S44" s="37"/>
      <c r="T44" s="30"/>
      <c r="U44" s="37"/>
      <c r="V44" s="30"/>
      <c r="W44" s="37"/>
      <c r="X44" s="30"/>
      <c r="Y44" s="32"/>
      <c r="Z44" s="37"/>
      <c r="AA44" s="37"/>
      <c r="AB44" t="str">
        <f t="shared" si="27"/>
        <v/>
      </c>
      <c r="CA44" s="18" t="str">
        <f t="shared" si="28"/>
        <v/>
      </c>
      <c r="CB44" s="18" t="str">
        <f t="shared" si="29"/>
        <v/>
      </c>
      <c r="CC44" s="18" t="str">
        <f t="shared" si="30"/>
        <v/>
      </c>
      <c r="CD44" s="18" t="str">
        <f>IF(AND($D44+E44&gt;0,T44="")," * No olvide digitar la variable Migrantes "&amp;$T$34&amp;""&amp;". Digite Cero si no tiene.",IF(T44&gt;$D44+E44," * La variable Migrantes "&amp;$T$34&amp;""&amp;" no  puede ser mayor al Total.",""))</f>
        <v/>
      </c>
      <c r="CE44" s="18" t="str">
        <f t="shared" si="32"/>
        <v/>
      </c>
      <c r="CF44" s="18" t="str">
        <f t="shared" si="33"/>
        <v/>
      </c>
      <c r="CG44" s="18" t="str">
        <f t="shared" si="34"/>
        <v/>
      </c>
      <c r="CH44" s="18" t="str">
        <f t="shared" si="35"/>
        <v/>
      </c>
      <c r="CI44" s="18" t="str">
        <f t="shared" si="36"/>
        <v/>
      </c>
      <c r="CJ44" s="18" t="str">
        <f t="shared" si="37"/>
        <v/>
      </c>
      <c r="CK44" s="18" t="str">
        <f t="shared" si="38"/>
        <v/>
      </c>
      <c r="CO44" s="69">
        <f t="shared" si="25"/>
        <v>0</v>
      </c>
      <c r="CP44" s="69"/>
      <c r="CQ44" s="69">
        <f t="shared" si="25"/>
        <v>0</v>
      </c>
      <c r="CR44" s="69">
        <f t="shared" si="39"/>
        <v>0</v>
      </c>
      <c r="CS44" s="69">
        <f t="shared" si="40"/>
        <v>0</v>
      </c>
      <c r="CT44" s="69">
        <f t="shared" si="41"/>
        <v>0</v>
      </c>
      <c r="CU44" s="69">
        <f t="shared" si="42"/>
        <v>0</v>
      </c>
      <c r="CV44" s="69">
        <f t="shared" si="42"/>
        <v>0</v>
      </c>
      <c r="CW44" s="69">
        <f t="shared" si="42"/>
        <v>0</v>
      </c>
      <c r="CX44" s="69">
        <f t="shared" si="42"/>
        <v>0</v>
      </c>
      <c r="CY44" s="69">
        <f t="shared" si="25"/>
        <v>0</v>
      </c>
    </row>
    <row r="45" spans="1:103" ht="15" customHeight="1" x14ac:dyDescent="0.25">
      <c r="A45" s="3524" t="s">
        <v>77</v>
      </c>
      <c r="B45" s="2629" t="s">
        <v>78</v>
      </c>
      <c r="C45" s="2505">
        <f>SUM(D45:P45)</f>
        <v>0</v>
      </c>
      <c r="D45" s="2004"/>
      <c r="E45" s="699"/>
      <c r="F45" s="699"/>
      <c r="G45" s="699"/>
      <c r="H45" s="699"/>
      <c r="I45" s="699"/>
      <c r="J45" s="699"/>
      <c r="K45" s="699"/>
      <c r="L45" s="699"/>
      <c r="M45" s="699"/>
      <c r="N45" s="711"/>
      <c r="O45" s="711"/>
      <c r="P45" s="711"/>
      <c r="Q45" s="1362"/>
      <c r="R45" s="699"/>
      <c r="S45" s="2502"/>
      <c r="T45" s="2004"/>
      <c r="U45" s="2502"/>
      <c r="V45" s="2004"/>
      <c r="W45" s="2502"/>
      <c r="X45" s="2004"/>
      <c r="Y45" s="699"/>
      <c r="Z45" s="2502"/>
      <c r="AA45" s="2502"/>
      <c r="AB45" t="str">
        <f t="shared" si="27"/>
        <v/>
      </c>
      <c r="CA45" s="18" t="str">
        <f t="shared" si="28"/>
        <v/>
      </c>
      <c r="CB45" s="18" t="str">
        <f t="shared" si="29"/>
        <v/>
      </c>
      <c r="CC45" s="18" t="str">
        <f t="shared" si="30"/>
        <v/>
      </c>
      <c r="CD45" s="18" t="str">
        <f t="shared" si="31"/>
        <v/>
      </c>
      <c r="CE45" s="18" t="str">
        <f t="shared" si="32"/>
        <v/>
      </c>
      <c r="CF45" s="18" t="str">
        <f t="shared" si="33"/>
        <v/>
      </c>
      <c r="CG45" s="18" t="str">
        <f t="shared" si="34"/>
        <v/>
      </c>
      <c r="CH45" s="18" t="str">
        <f t="shared" si="35"/>
        <v/>
      </c>
      <c r="CI45" s="18" t="str">
        <f t="shared" si="36"/>
        <v/>
      </c>
      <c r="CJ45" s="18" t="str">
        <f t="shared" si="37"/>
        <v/>
      </c>
      <c r="CK45" s="18" t="str">
        <f t="shared" si="38"/>
        <v/>
      </c>
      <c r="CO45" s="69">
        <f t="shared" si="25"/>
        <v>0</v>
      </c>
      <c r="CP45" s="69"/>
      <c r="CQ45" s="69">
        <f t="shared" si="25"/>
        <v>0</v>
      </c>
      <c r="CR45" s="69">
        <f t="shared" si="39"/>
        <v>0</v>
      </c>
      <c r="CS45" s="69">
        <f t="shared" si="40"/>
        <v>0</v>
      </c>
      <c r="CT45" s="69">
        <f t="shared" si="41"/>
        <v>0</v>
      </c>
      <c r="CU45" s="69">
        <f t="shared" si="42"/>
        <v>0</v>
      </c>
      <c r="CV45" s="69">
        <f t="shared" si="42"/>
        <v>0</v>
      </c>
      <c r="CW45" s="69">
        <f t="shared" si="42"/>
        <v>0</v>
      </c>
      <c r="CX45" s="69">
        <f t="shared" si="42"/>
        <v>0</v>
      </c>
      <c r="CY45" s="69">
        <f t="shared" si="25"/>
        <v>0</v>
      </c>
    </row>
    <row r="46" spans="1:103" ht="15" customHeight="1" x14ac:dyDescent="0.25">
      <c r="A46" s="3633"/>
      <c r="B46" s="88" t="s">
        <v>79</v>
      </c>
      <c r="C46" s="70">
        <f>SUM(D46:P46)</f>
        <v>0</v>
      </c>
      <c r="D46" s="30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5"/>
      <c r="R46" s="32"/>
      <c r="S46" s="37"/>
      <c r="T46" s="30"/>
      <c r="U46" s="37"/>
      <c r="V46" s="30"/>
      <c r="W46" s="37"/>
      <c r="X46" s="30"/>
      <c r="Y46" s="32"/>
      <c r="Z46" s="37"/>
      <c r="AA46" s="37"/>
      <c r="AB46" t="str">
        <f t="shared" si="27"/>
        <v/>
      </c>
      <c r="CA46" s="18" t="str">
        <f t="shared" si="28"/>
        <v/>
      </c>
      <c r="CB46" s="18" t="str">
        <f t="shared" si="29"/>
        <v/>
      </c>
      <c r="CC46" s="18" t="str">
        <f t="shared" si="30"/>
        <v/>
      </c>
      <c r="CD46" s="18" t="str">
        <f t="shared" si="31"/>
        <v/>
      </c>
      <c r="CE46" s="18" t="str">
        <f t="shared" si="32"/>
        <v/>
      </c>
      <c r="CF46" s="18" t="str">
        <f t="shared" si="33"/>
        <v/>
      </c>
      <c r="CG46" s="18" t="str">
        <f t="shared" si="34"/>
        <v/>
      </c>
      <c r="CH46" s="18" t="str">
        <f t="shared" si="35"/>
        <v/>
      </c>
      <c r="CI46" s="18" t="str">
        <f t="shared" si="36"/>
        <v/>
      </c>
      <c r="CJ46" s="18" t="str">
        <f t="shared" si="37"/>
        <v/>
      </c>
      <c r="CK46" s="18" t="str">
        <f t="shared" si="38"/>
        <v/>
      </c>
      <c r="CO46" s="69">
        <f t="shared" si="25"/>
        <v>0</v>
      </c>
      <c r="CP46" s="69"/>
      <c r="CQ46" s="69">
        <f t="shared" si="25"/>
        <v>0</v>
      </c>
      <c r="CR46" s="69">
        <f t="shared" si="39"/>
        <v>0</v>
      </c>
      <c r="CS46" s="69">
        <f t="shared" si="40"/>
        <v>0</v>
      </c>
      <c r="CT46" s="69">
        <f t="shared" si="41"/>
        <v>0</v>
      </c>
      <c r="CU46" s="69">
        <f t="shared" si="42"/>
        <v>0</v>
      </c>
      <c r="CV46" s="69">
        <f t="shared" si="42"/>
        <v>0</v>
      </c>
      <c r="CW46" s="69">
        <f t="shared" si="42"/>
        <v>0</v>
      </c>
      <c r="CX46" s="69">
        <f t="shared" si="42"/>
        <v>0</v>
      </c>
      <c r="CY46" s="69">
        <f t="shared" si="25"/>
        <v>0</v>
      </c>
    </row>
    <row r="47" spans="1:103" ht="15" customHeight="1" x14ac:dyDescent="0.25">
      <c r="A47" s="3524" t="s">
        <v>80</v>
      </c>
      <c r="B47" s="2629" t="s">
        <v>78</v>
      </c>
      <c r="C47" s="2505">
        <f>SUM(D47:M47)</f>
        <v>0</v>
      </c>
      <c r="D47" s="2004"/>
      <c r="E47" s="699"/>
      <c r="F47" s="699"/>
      <c r="G47" s="699"/>
      <c r="H47" s="699"/>
      <c r="I47" s="699"/>
      <c r="J47" s="699"/>
      <c r="K47" s="699"/>
      <c r="L47" s="699"/>
      <c r="M47" s="699"/>
      <c r="N47" s="707"/>
      <c r="O47" s="707"/>
      <c r="P47" s="710"/>
      <c r="Q47" s="1362"/>
      <c r="R47" s="699"/>
      <c r="S47" s="2502"/>
      <c r="T47" s="2004"/>
      <c r="U47" s="2502"/>
      <c r="V47" s="2004"/>
      <c r="W47" s="2502"/>
      <c r="X47" s="2004"/>
      <c r="Y47" s="699"/>
      <c r="Z47" s="2502"/>
      <c r="AA47" s="2502"/>
      <c r="AB47" t="str">
        <f t="shared" si="27"/>
        <v/>
      </c>
      <c r="CA47" s="18" t="str">
        <f t="shared" si="28"/>
        <v/>
      </c>
      <c r="CB47" s="18" t="str">
        <f t="shared" si="29"/>
        <v/>
      </c>
      <c r="CC47" s="18" t="str">
        <f t="shared" si="30"/>
        <v/>
      </c>
      <c r="CD47" s="18" t="str">
        <f t="shared" si="31"/>
        <v/>
      </c>
      <c r="CE47" s="18" t="str">
        <f t="shared" si="32"/>
        <v/>
      </c>
      <c r="CF47" s="18" t="str">
        <f t="shared" si="33"/>
        <v/>
      </c>
      <c r="CG47" s="18" t="str">
        <f t="shared" si="34"/>
        <v/>
      </c>
      <c r="CH47" s="18" t="str">
        <f t="shared" si="35"/>
        <v/>
      </c>
      <c r="CI47" s="18" t="str">
        <f t="shared" si="36"/>
        <v/>
      </c>
      <c r="CJ47" s="18" t="str">
        <f t="shared" si="37"/>
        <v/>
      </c>
      <c r="CK47" s="18" t="str">
        <f t="shared" si="38"/>
        <v/>
      </c>
      <c r="CO47" s="69">
        <f t="shared" si="25"/>
        <v>0</v>
      </c>
      <c r="CP47" s="69"/>
      <c r="CQ47" s="69">
        <f t="shared" si="25"/>
        <v>0</v>
      </c>
      <c r="CR47" s="69">
        <f t="shared" si="39"/>
        <v>0</v>
      </c>
      <c r="CS47" s="69">
        <f t="shared" si="40"/>
        <v>0</v>
      </c>
      <c r="CT47" s="69">
        <f t="shared" si="41"/>
        <v>0</v>
      </c>
      <c r="CU47" s="69">
        <f t="shared" si="42"/>
        <v>0</v>
      </c>
      <c r="CV47" s="69">
        <f t="shared" si="42"/>
        <v>0</v>
      </c>
      <c r="CW47" s="69">
        <f t="shared" si="42"/>
        <v>0</v>
      </c>
      <c r="CX47" s="69">
        <f t="shared" si="42"/>
        <v>0</v>
      </c>
      <c r="CY47" s="69">
        <f t="shared" si="25"/>
        <v>0</v>
      </c>
    </row>
    <row r="48" spans="1:103" ht="15" customHeight="1" x14ac:dyDescent="0.25">
      <c r="A48" s="3633"/>
      <c r="B48" s="89" t="s">
        <v>79</v>
      </c>
      <c r="C48" s="1310">
        <f>SUM(D48:M48)</f>
        <v>0</v>
      </c>
      <c r="D48" s="91"/>
      <c r="E48" s="92"/>
      <c r="F48" s="92"/>
      <c r="G48" s="92"/>
      <c r="H48" s="92"/>
      <c r="I48" s="92"/>
      <c r="J48" s="92"/>
      <c r="K48" s="92"/>
      <c r="L48" s="92"/>
      <c r="M48" s="92"/>
      <c r="N48" s="93"/>
      <c r="O48" s="93"/>
      <c r="P48" s="94"/>
      <c r="Q48" s="95"/>
      <c r="R48" s="92"/>
      <c r="S48" s="96"/>
      <c r="T48" s="91"/>
      <c r="U48" s="96"/>
      <c r="V48" s="91"/>
      <c r="W48" s="96"/>
      <c r="X48" s="91"/>
      <c r="Y48" s="92"/>
      <c r="Z48" s="96"/>
      <c r="AA48" s="96"/>
      <c r="AB48" t="str">
        <f t="shared" si="27"/>
        <v/>
      </c>
      <c r="CA48" s="18" t="str">
        <f t="shared" si="28"/>
        <v/>
      </c>
      <c r="CB48" s="18" t="str">
        <f t="shared" si="29"/>
        <v/>
      </c>
      <c r="CC48" s="18" t="str">
        <f t="shared" si="30"/>
        <v/>
      </c>
      <c r="CD48" s="18" t="str">
        <f>IF(AND($D48+E48&gt;0,T48="")," * No olvide digitar la variable Migrantes "&amp;$T$34&amp;""&amp;". Digite Cero si no tiene.",IF(T48&gt;$D48+E48," * La variable Migrantes "&amp;$T$34&amp;""&amp;" no  puede ser mayor al Total.",""))</f>
        <v/>
      </c>
      <c r="CE48" s="18" t="str">
        <f t="shared" si="32"/>
        <v/>
      </c>
      <c r="CF48" s="18" t="str">
        <f t="shared" si="33"/>
        <v/>
      </c>
      <c r="CG48" s="18" t="str">
        <f t="shared" si="34"/>
        <v/>
      </c>
      <c r="CH48" s="18" t="str">
        <f t="shared" si="35"/>
        <v/>
      </c>
      <c r="CI48" s="18" t="str">
        <f t="shared" si="36"/>
        <v/>
      </c>
      <c r="CJ48" s="18" t="str">
        <f t="shared" si="37"/>
        <v/>
      </c>
      <c r="CK48" s="18" t="str">
        <f t="shared" si="38"/>
        <v/>
      </c>
      <c r="CO48" s="69">
        <f t="shared" si="25"/>
        <v>0</v>
      </c>
      <c r="CP48" s="69"/>
      <c r="CQ48" s="69">
        <f t="shared" si="25"/>
        <v>0</v>
      </c>
      <c r="CR48" s="69">
        <f>IF(AND($D48+$E48&gt;0,$T48=""),1,IF(T48&gt;$D48+$E48,1,0))</f>
        <v>0</v>
      </c>
      <c r="CS48" s="69">
        <f t="shared" si="40"/>
        <v>0</v>
      </c>
      <c r="CT48" s="69">
        <f t="shared" si="41"/>
        <v>0</v>
      </c>
      <c r="CU48" s="69">
        <f t="shared" si="42"/>
        <v>0</v>
      </c>
      <c r="CV48" s="69">
        <f t="shared" si="42"/>
        <v>0</v>
      </c>
      <c r="CW48" s="69">
        <f t="shared" si="42"/>
        <v>0</v>
      </c>
      <c r="CX48" s="69">
        <f t="shared" si="42"/>
        <v>0</v>
      </c>
      <c r="CY48" s="69">
        <f t="shared" si="25"/>
        <v>0</v>
      </c>
    </row>
    <row r="49" spans="1:103" ht="15" customHeight="1" x14ac:dyDescent="0.25">
      <c r="A49" s="3634" t="s">
        <v>81</v>
      </c>
      <c r="B49" s="3914"/>
      <c r="C49" s="1286">
        <f>SUM(D49:M49)</f>
        <v>0</v>
      </c>
      <c r="D49" s="2621"/>
      <c r="E49" s="2631"/>
      <c r="F49" s="2631"/>
      <c r="G49" s="2631"/>
      <c r="H49" s="2631"/>
      <c r="I49" s="2631"/>
      <c r="J49" s="2631"/>
      <c r="K49" s="2631"/>
      <c r="L49" s="2631"/>
      <c r="M49" s="2631"/>
      <c r="N49" s="2632"/>
      <c r="O49" s="2632"/>
      <c r="P49" s="2633"/>
      <c r="Q49" s="2634"/>
      <c r="R49" s="2631"/>
      <c r="S49" s="1175"/>
      <c r="T49" s="2621"/>
      <c r="U49" s="1175"/>
      <c r="V49" s="2621"/>
      <c r="W49" s="1175"/>
      <c r="X49" s="2621"/>
      <c r="Y49" s="2631"/>
      <c r="Z49" s="1175"/>
      <c r="AA49" s="1175"/>
      <c r="AB49" t="str">
        <f t="shared" si="27"/>
        <v/>
      </c>
      <c r="CA49" s="18" t="str">
        <f t="shared" si="28"/>
        <v/>
      </c>
      <c r="CB49" s="18" t="str">
        <f t="shared" si="29"/>
        <v/>
      </c>
      <c r="CC49" s="18" t="str">
        <f t="shared" si="30"/>
        <v/>
      </c>
      <c r="CD49" s="18" t="str">
        <f>IF(AND($D49+E49&gt;0,T49="")," * No olvide digitar la variable Migrantes "&amp;$T$34&amp;""&amp;". Digite Cero si no tiene.",IF(T49&gt;$D49+E49," * La variable Migrantes "&amp;$T$34&amp;""&amp;" no  puede ser mayor al Total.",""))</f>
        <v/>
      </c>
      <c r="CE49" s="18" t="str">
        <f t="shared" si="32"/>
        <v/>
      </c>
      <c r="CF49" s="18" t="str">
        <f t="shared" si="33"/>
        <v/>
      </c>
      <c r="CG49" s="18" t="str">
        <f t="shared" si="34"/>
        <v/>
      </c>
      <c r="CH49" s="18" t="str">
        <f t="shared" si="35"/>
        <v/>
      </c>
      <c r="CI49" s="18" t="str">
        <f t="shared" si="36"/>
        <v/>
      </c>
      <c r="CJ49" s="18" t="str">
        <f t="shared" si="37"/>
        <v/>
      </c>
      <c r="CK49" s="18" t="str">
        <f t="shared" si="38"/>
        <v/>
      </c>
      <c r="CO49" s="69">
        <f t="shared" si="25"/>
        <v>0</v>
      </c>
      <c r="CP49" s="69"/>
      <c r="CQ49" s="69">
        <f t="shared" si="25"/>
        <v>0</v>
      </c>
      <c r="CR49" s="69">
        <f>IF(AND($D49+$E49&gt;0,$T49=""),1,IF(T49&gt;$D49+$E49,1,0))</f>
        <v>0</v>
      </c>
      <c r="CS49" s="69">
        <f t="shared" si="40"/>
        <v>0</v>
      </c>
      <c r="CT49" s="69">
        <f t="shared" si="41"/>
        <v>0</v>
      </c>
      <c r="CU49" s="69">
        <f t="shared" si="42"/>
        <v>0</v>
      </c>
      <c r="CV49" s="69">
        <f t="shared" si="42"/>
        <v>0</v>
      </c>
      <c r="CW49" s="69">
        <f t="shared" si="42"/>
        <v>0</v>
      </c>
      <c r="CX49" s="69">
        <f t="shared" si="42"/>
        <v>0</v>
      </c>
      <c r="CY49" s="69">
        <f t="shared" si="25"/>
        <v>0</v>
      </c>
    </row>
    <row r="50" spans="1:103" ht="15" customHeight="1" x14ac:dyDescent="0.25">
      <c r="A50" s="3040" t="s">
        <v>82</v>
      </c>
      <c r="B50" s="3041"/>
      <c r="C50" s="101">
        <f t="shared" si="26"/>
        <v>0</v>
      </c>
      <c r="D50" s="45"/>
      <c r="E50" s="102"/>
      <c r="F50" s="102"/>
      <c r="G50" s="102"/>
      <c r="H50" s="102"/>
      <c r="I50" s="102"/>
      <c r="J50" s="102"/>
      <c r="K50" s="102"/>
      <c r="L50" s="102"/>
      <c r="M50" s="102"/>
      <c r="N50" s="103"/>
      <c r="O50" s="103"/>
      <c r="P50" s="104"/>
      <c r="Q50" s="105"/>
      <c r="R50" s="102"/>
      <c r="S50" s="48"/>
      <c r="T50" s="45"/>
      <c r="U50" s="48"/>
      <c r="V50" s="45"/>
      <c r="W50" s="48"/>
      <c r="X50" s="45"/>
      <c r="Y50" s="102"/>
      <c r="Z50" s="48"/>
      <c r="AA50" s="48"/>
      <c r="AB50" t="str">
        <f t="shared" si="27"/>
        <v/>
      </c>
      <c r="CA50" s="18" t="str">
        <f t="shared" si="28"/>
        <v/>
      </c>
      <c r="CB50" s="18" t="str">
        <f t="shared" si="29"/>
        <v/>
      </c>
      <c r="CC50" s="18" t="str">
        <f t="shared" si="30"/>
        <v/>
      </c>
      <c r="CD50" s="18" t="str">
        <f t="shared" si="31"/>
        <v/>
      </c>
      <c r="CE50" s="18" t="str">
        <f t="shared" si="32"/>
        <v/>
      </c>
      <c r="CF50" s="18" t="str">
        <f t="shared" si="33"/>
        <v/>
      </c>
      <c r="CG50" s="18" t="str">
        <f t="shared" si="34"/>
        <v/>
      </c>
      <c r="CH50" s="18" t="str">
        <f t="shared" si="35"/>
        <v/>
      </c>
      <c r="CI50" s="18" t="str">
        <f t="shared" si="36"/>
        <v/>
      </c>
      <c r="CJ50" s="18" t="str">
        <f t="shared" si="37"/>
        <v/>
      </c>
      <c r="CK50" s="18" t="str">
        <f t="shared" si="38"/>
        <v/>
      </c>
      <c r="CO50" s="69">
        <f t="shared" si="25"/>
        <v>0</v>
      </c>
      <c r="CP50" s="69"/>
      <c r="CQ50" s="69">
        <f t="shared" si="25"/>
        <v>0</v>
      </c>
      <c r="CR50" s="69">
        <f t="shared" si="39"/>
        <v>0</v>
      </c>
      <c r="CS50" s="69">
        <f t="shared" si="40"/>
        <v>0</v>
      </c>
      <c r="CT50" s="69">
        <f t="shared" si="41"/>
        <v>0</v>
      </c>
      <c r="CU50" s="69">
        <f t="shared" si="42"/>
        <v>0</v>
      </c>
      <c r="CV50" s="69">
        <f t="shared" si="42"/>
        <v>0</v>
      </c>
      <c r="CW50" s="69">
        <f t="shared" si="42"/>
        <v>0</v>
      </c>
      <c r="CX50" s="69">
        <f t="shared" si="42"/>
        <v>0</v>
      </c>
      <c r="CY50" s="69">
        <f t="shared" si="25"/>
        <v>0</v>
      </c>
    </row>
    <row r="51" spans="1:103" ht="15" customHeight="1" x14ac:dyDescent="0.25">
      <c r="A51" s="3913" t="s">
        <v>83</v>
      </c>
      <c r="B51" s="3032"/>
      <c r="C51" s="1310">
        <f t="shared" si="26"/>
        <v>0</v>
      </c>
      <c r="D51" s="91"/>
      <c r="E51" s="92"/>
      <c r="F51" s="92"/>
      <c r="G51" s="92"/>
      <c r="H51" s="92"/>
      <c r="I51" s="92"/>
      <c r="J51" s="92"/>
      <c r="K51" s="92"/>
      <c r="L51" s="92"/>
      <c r="M51" s="92"/>
      <c r="N51" s="93"/>
      <c r="O51" s="93"/>
      <c r="P51" s="94"/>
      <c r="Q51" s="95"/>
      <c r="R51" s="92"/>
      <c r="S51" s="96"/>
      <c r="T51" s="91"/>
      <c r="U51" s="96"/>
      <c r="V51" s="91"/>
      <c r="W51" s="96"/>
      <c r="X51" s="91"/>
      <c r="Y51" s="92"/>
      <c r="Z51" s="96"/>
      <c r="AA51" s="96"/>
      <c r="AB51" t="str">
        <f t="shared" si="27"/>
        <v/>
      </c>
      <c r="CA51" s="18" t="str">
        <f t="shared" si="28"/>
        <v/>
      </c>
      <c r="CB51" s="18" t="str">
        <f t="shared" si="29"/>
        <v/>
      </c>
      <c r="CC51" s="18" t="str">
        <f t="shared" si="30"/>
        <v/>
      </c>
      <c r="CD51" s="18" t="str">
        <f t="shared" si="31"/>
        <v/>
      </c>
      <c r="CE51" s="18" t="str">
        <f t="shared" si="32"/>
        <v/>
      </c>
      <c r="CF51" s="18" t="str">
        <f t="shared" si="33"/>
        <v/>
      </c>
      <c r="CG51" s="18" t="str">
        <f t="shared" si="34"/>
        <v/>
      </c>
      <c r="CH51" s="18" t="str">
        <f t="shared" si="35"/>
        <v/>
      </c>
      <c r="CI51" s="18" t="str">
        <f t="shared" si="36"/>
        <v/>
      </c>
      <c r="CJ51" s="18" t="str">
        <f t="shared" si="37"/>
        <v/>
      </c>
      <c r="CK51" s="18" t="str">
        <f t="shared" si="38"/>
        <v/>
      </c>
      <c r="CO51" s="69">
        <f t="shared" si="25"/>
        <v>0</v>
      </c>
      <c r="CP51" s="69"/>
      <c r="CQ51" s="69">
        <f t="shared" si="25"/>
        <v>0</v>
      </c>
      <c r="CR51" s="69">
        <f t="shared" si="39"/>
        <v>0</v>
      </c>
      <c r="CS51" s="69">
        <f t="shared" si="40"/>
        <v>0</v>
      </c>
      <c r="CT51" s="69">
        <f t="shared" si="41"/>
        <v>0</v>
      </c>
      <c r="CU51" s="69">
        <f t="shared" si="42"/>
        <v>0</v>
      </c>
      <c r="CV51" s="69">
        <f t="shared" si="42"/>
        <v>0</v>
      </c>
      <c r="CW51" s="69">
        <f t="shared" si="42"/>
        <v>0</v>
      </c>
      <c r="CX51" s="69">
        <f t="shared" si="42"/>
        <v>0</v>
      </c>
      <c r="CY51" s="69">
        <f t="shared" si="25"/>
        <v>0</v>
      </c>
    </row>
    <row r="52" spans="1:103" ht="24.75" customHeight="1" x14ac:dyDescent="0.25">
      <c r="A52" s="38" t="s">
        <v>84</v>
      </c>
      <c r="CB52" s="40"/>
      <c r="CC52" s="40"/>
      <c r="CD52" s="40"/>
      <c r="CE52" s="40"/>
      <c r="CF52" s="40"/>
      <c r="CO52" s="106"/>
    </row>
    <row r="53" spans="1:103" ht="22.9" customHeight="1" x14ac:dyDescent="0.25">
      <c r="A53" s="3443" t="s">
        <v>53</v>
      </c>
      <c r="B53" s="2987"/>
      <c r="C53" s="3902" t="s">
        <v>4</v>
      </c>
      <c r="D53" s="3612" t="s">
        <v>5</v>
      </c>
      <c r="E53" s="3574"/>
      <c r="F53" s="3574"/>
      <c r="G53" s="3574"/>
      <c r="H53" s="3574"/>
      <c r="I53" s="3574"/>
      <c r="J53" s="3574"/>
      <c r="K53" s="3574"/>
      <c r="L53" s="3574"/>
      <c r="M53" s="3574"/>
      <c r="N53" s="3574"/>
      <c r="O53" s="3574"/>
      <c r="P53" s="3570"/>
      <c r="Q53" s="3538" t="s">
        <v>54</v>
      </c>
      <c r="R53" s="2987" t="s">
        <v>12</v>
      </c>
      <c r="S53" s="3605" t="s">
        <v>13</v>
      </c>
      <c r="T53" s="3541"/>
      <c r="U53" s="3605" t="s">
        <v>58</v>
      </c>
      <c r="V53" s="3540"/>
      <c r="W53" s="3541"/>
      <c r="X53" s="2987" t="s">
        <v>59</v>
      </c>
      <c r="CA53" s="40"/>
      <c r="CB53" s="40"/>
      <c r="CC53" s="40"/>
      <c r="CD53" s="40"/>
      <c r="CE53" s="40"/>
      <c r="CQ53" s="106"/>
    </row>
    <row r="54" spans="1:103" ht="28.5" customHeight="1" x14ac:dyDescent="0.25">
      <c r="A54" s="3901"/>
      <c r="B54" s="2994"/>
      <c r="C54" s="3611"/>
      <c r="D54" s="2615" t="s">
        <v>60</v>
      </c>
      <c r="E54" s="2616" t="s">
        <v>16</v>
      </c>
      <c r="F54" s="2616" t="s">
        <v>17</v>
      </c>
      <c r="G54" s="2616" t="s">
        <v>18</v>
      </c>
      <c r="H54" s="2616" t="s">
        <v>19</v>
      </c>
      <c r="I54" s="2616" t="s">
        <v>20</v>
      </c>
      <c r="J54" s="2616" t="s">
        <v>21</v>
      </c>
      <c r="K54" s="2616" t="s">
        <v>22</v>
      </c>
      <c r="L54" s="2616" t="s">
        <v>23</v>
      </c>
      <c r="M54" s="2616" t="s">
        <v>61</v>
      </c>
      <c r="N54" s="1201" t="s">
        <v>62</v>
      </c>
      <c r="O54" s="2616" t="s">
        <v>63</v>
      </c>
      <c r="P54" s="2617" t="s">
        <v>64</v>
      </c>
      <c r="Q54" s="3001"/>
      <c r="R54" s="2988"/>
      <c r="S54" s="2615" t="s">
        <v>27</v>
      </c>
      <c r="T54" s="8" t="s">
        <v>28</v>
      </c>
      <c r="U54" s="2625" t="s">
        <v>25</v>
      </c>
      <c r="V54" s="2626" t="s">
        <v>65</v>
      </c>
      <c r="W54" s="107" t="s">
        <v>26</v>
      </c>
      <c r="X54" s="2988"/>
      <c r="CA54" s="40"/>
      <c r="CB54" s="40"/>
      <c r="CC54" s="40"/>
      <c r="CD54" s="40"/>
      <c r="CE54" s="40"/>
      <c r="CQ54" s="106"/>
    </row>
    <row r="55" spans="1:103" ht="15" customHeight="1" x14ac:dyDescent="0.25">
      <c r="A55" s="3524" t="s">
        <v>85</v>
      </c>
      <c r="B55" s="2635" t="s">
        <v>78</v>
      </c>
      <c r="C55" s="2505">
        <f>SUM(D55:P55)</f>
        <v>0</v>
      </c>
      <c r="D55" s="2004"/>
      <c r="E55" s="699"/>
      <c r="F55" s="699"/>
      <c r="G55" s="699"/>
      <c r="H55" s="699"/>
      <c r="I55" s="699"/>
      <c r="J55" s="699"/>
      <c r="K55" s="699"/>
      <c r="L55" s="699"/>
      <c r="M55" s="699"/>
      <c r="N55" s="2556"/>
      <c r="O55" s="699"/>
      <c r="P55" s="701"/>
      <c r="Q55" s="1362"/>
      <c r="R55" s="2502"/>
      <c r="S55" s="2004"/>
      <c r="T55" s="2502"/>
      <c r="U55" s="2004"/>
      <c r="V55" s="699"/>
      <c r="W55" s="2502"/>
      <c r="X55" s="2502"/>
      <c r="Y55" t="str">
        <f>CA55&amp;CB55&amp;CC55&amp;CD55&amp;CE55&amp;CF55&amp;CG55&amp;CH55</f>
        <v/>
      </c>
      <c r="CA55" s="18" t="str">
        <f>IF(AND($C55&gt;0,Q55="")," * No olvide digitar la variable "&amp;Q$53&amp;""&amp;". Digite Cero si no tiene.",IF(Q55&gt;$C55," * La variable "&amp;Q$53&amp;""&amp;" no  puede ser mayor al Total.",""))</f>
        <v/>
      </c>
      <c r="CB55" s="18" t="str">
        <f>IF(AND($C55&gt;0,R55="")," * No olvide digitar la variable "&amp;R$53&amp;""&amp;". Digite Cero si no tiene.",IF(R55&gt;$C55," * La variable "&amp;R$53&amp;""&amp;" no  puede ser mayor al Total.",""))</f>
        <v/>
      </c>
      <c r="CC55" s="18" t="str">
        <f>IF(AND($D55+$E55&gt;0,$S55="")," * No olvide digitar la variable Migrantes "&amp;S$54&amp;""&amp;". Digite Cero si no tiene.",IF($S55&gt;$D55+$E55," * La variable Migrantes "&amp;S$54&amp;""&amp;" no  puede ser mayor al Total.",""))</f>
        <v/>
      </c>
      <c r="CD55" s="18" t="str">
        <f>IF(AND($F55+$G55+$H55+$I55+$J55+$K55+$L55+$M55+$N55+$O55+$P55&gt;0,$T55="")," * No olvide digitar la variable Migrantes "&amp;T$54&amp;""&amp;". Digite Cero si no tiene.",IF(T55&gt;$F55+$G55+$H55+$I55+$J55+$K55+$L55+$M55+$N55+$O55+$P55," * La variable Migrantes "&amp;T$54&amp;""&amp;" no  puede ser mayor al Total.",""))</f>
        <v/>
      </c>
      <c r="CE55" s="18" t="str">
        <f>IF(AND($C55&gt;0,U55="")," * No olvide digitar la variable "&amp;U$54&amp;""&amp;". Digite Cero si no tiene.",IF(U55&gt;$C55," * La variable "&amp;U$54&amp;""&amp;" no  puede ser mayor al Total.",""))</f>
        <v/>
      </c>
      <c r="CF55" s="18" t="str">
        <f>IF(AND($C55&gt;0,V55="")," * No olvide digitar la variable "&amp;V$54&amp;""&amp;". Digite Cero si no tiene.",IF(V55&gt;$C55," * La variable "&amp;V$54&amp;""&amp;" no  puede ser mayor al Total.",""))</f>
        <v/>
      </c>
      <c r="CG55" s="18" t="str">
        <f>IF(AND($C55&gt;0,W55="")," * No olvide digitar la variable "&amp;W$54&amp;""&amp;". Digite Cero si no tiene.",IF(W55&gt;$C55," * La variable "&amp;W$54&amp;""&amp;" no  puede ser mayor al Total.",""))</f>
        <v/>
      </c>
      <c r="CH55" s="18" t="str">
        <f>IF(AND($C55&gt;0,X55="")," * No olvide digitar la variable "&amp;X$53&amp;""&amp;". Digite Cero si no tiene.",IF(X55&gt;$C55," * La variable "&amp;X$53&amp;""&amp;" no  puede ser mayor al Total.",""))</f>
        <v/>
      </c>
      <c r="CI55" s="40"/>
      <c r="CO55" s="109">
        <f t="shared" ref="CO55:CP59" si="43">IF(AND($C55&gt;0,Q55=""),1,IF(Q55&gt;$C55,1,0))</f>
        <v>0</v>
      </c>
      <c r="CP55" s="109">
        <f t="shared" si="43"/>
        <v>0</v>
      </c>
      <c r="CQ55" s="109">
        <f>IF(AND($D55+$E55&gt;0,S55=""),1,IF(S55&gt;$D55+$E55,1,0))</f>
        <v>0</v>
      </c>
      <c r="CR55" s="109">
        <f>IF(AND($F55+$G55+$H55+$I55+$J55+$K55+$L55+$M55+$N55+$O55+$P55&gt;0,$T55=""),1,IF($T55&gt;$F55+$G55+$H55+$I55+$J55+$K55+$L55+$M55+$N55+$O55+$P55,1,0))</f>
        <v>0</v>
      </c>
      <c r="CS55" s="109">
        <f>IF(AND($C55&gt;0,U55=""),1,IF(U55&gt;$C55,1,0))</f>
        <v>0</v>
      </c>
      <c r="CT55" s="109">
        <f>IF(AND($C55&gt;0,V55=""),1,IF(V55&gt;$C55,1,0))</f>
        <v>0</v>
      </c>
      <c r="CU55" s="109">
        <f>IF(AND($C55&gt;0,W55=""),1,IF(W55&gt;$C55,1,0))</f>
        <v>0</v>
      </c>
      <c r="CV55" s="109">
        <f>IF(AND($C55&gt;0,X55=""),1,IF(X55&gt;$C55,1,0))</f>
        <v>0</v>
      </c>
      <c r="CW55" s="110"/>
    </row>
    <row r="56" spans="1:103" ht="15" customHeight="1" x14ac:dyDescent="0.25">
      <c r="A56" s="3633"/>
      <c r="B56" s="111" t="s">
        <v>79</v>
      </c>
      <c r="C56" s="1310">
        <f>SUM(D56:P56)</f>
        <v>0</v>
      </c>
      <c r="D56" s="91"/>
      <c r="E56" s="92"/>
      <c r="F56" s="92"/>
      <c r="G56" s="92"/>
      <c r="H56" s="92"/>
      <c r="I56" s="92"/>
      <c r="J56" s="92"/>
      <c r="K56" s="92"/>
      <c r="L56" s="92"/>
      <c r="M56" s="92"/>
      <c r="N56" s="2400"/>
      <c r="O56" s="92"/>
      <c r="P56" s="113"/>
      <c r="Q56" s="95"/>
      <c r="R56" s="96"/>
      <c r="S56" s="91"/>
      <c r="T56" s="96"/>
      <c r="U56" s="91"/>
      <c r="V56" s="92"/>
      <c r="W56" s="96"/>
      <c r="X56" s="96"/>
      <c r="Y56" t="str">
        <f t="shared" ref="Y56:Y59" si="44">CA56&amp;CB56&amp;CC56&amp;CD56&amp;CE56&amp;CF56&amp;CG56&amp;CH56</f>
        <v/>
      </c>
      <c r="CA56" s="18" t="str">
        <f t="shared" ref="CA56:CB59" si="45">IF(AND($C56&gt;0,Q56="")," * No olvide digitar la variable "&amp;Q$53&amp;""&amp;". Digite Cero si no tiene.",IF(Q56&gt;$C56," * La variable "&amp;Q$53&amp;""&amp;" no  puede ser mayor al Total.",""))</f>
        <v/>
      </c>
      <c r="CB56" s="18" t="str">
        <f t="shared" si="45"/>
        <v/>
      </c>
      <c r="CC56" s="18" t="str">
        <f t="shared" ref="CC56:CC59" si="46">IF(AND($D56+$E56&gt;0,$S56="")," * No olvide digitar la variable Migrantes "&amp;S$54&amp;""&amp;". Digite Cero si no tiene.",IF($S56&gt;$D56+$E56," * La variable Migrantes "&amp;S$54&amp;""&amp;" no  puede ser mayor al Total.",""))</f>
        <v/>
      </c>
      <c r="CD56" s="18" t="str">
        <f t="shared" ref="CD56:CD59" si="47">IF(AND($F56+$G56+$H56+$I56+$J56+$K56+$L56+$M56+$N56+$O56+$P56&gt;0,$T56="")," * No olvide digitar la variable Migrantes "&amp;T$54&amp;""&amp;". Digite Cero si no tiene.",IF(T56&gt;$F56+$G56+$H56+$I56+$J56+$K56+$L56+$M56+$N56+$O56+$P56," * La variable Migrantes "&amp;T$54&amp;""&amp;" no  puede ser mayor al Total.",""))</f>
        <v/>
      </c>
      <c r="CE56" s="18" t="str">
        <f t="shared" ref="CE56:CG59" si="48">IF(AND($C56&gt;0,U56="")," * No olvide digitar la variable "&amp;U$54&amp;""&amp;". Digite Cero si no tiene.",IF(U56&gt;$C56," * La variable "&amp;U$54&amp;""&amp;" no  puede ser mayor al Total.",""))</f>
        <v/>
      </c>
      <c r="CF56" s="18" t="str">
        <f t="shared" si="48"/>
        <v/>
      </c>
      <c r="CG56" s="18" t="str">
        <f t="shared" si="48"/>
        <v/>
      </c>
      <c r="CH56" s="18" t="str">
        <f t="shared" ref="CH56:CH59" si="49">IF(AND($C56&gt;0,X56="")," * No olvide digitar la variable "&amp;X$53&amp;""&amp;". Digite Cero si no tiene.",IF(X56&gt;$C56," * La variable "&amp;X$53&amp;""&amp;" no  puede ser mayor al Total.",""))</f>
        <v/>
      </c>
      <c r="CO56" s="109">
        <f t="shared" si="43"/>
        <v>0</v>
      </c>
      <c r="CP56" s="109">
        <f t="shared" si="43"/>
        <v>0</v>
      </c>
      <c r="CQ56" s="109">
        <f t="shared" ref="CQ56:CQ59" si="50">IF(AND($D56+$E56&gt;0,S56=""),1,IF(S56&gt;$D56+$E56,1,0))</f>
        <v>0</v>
      </c>
      <c r="CR56" s="109">
        <f t="shared" ref="CR56:CR59" si="51">IF(AND($F56+$G56+$H56+$I56+$J56+$K56+$L56+$M56+$N56+$O56+$P56&gt;0,$T56=""),1,IF($T56&gt;$F56+$G56+$H56+$I56+$J56+$K56+$L56+$M56+$N56+$O56+$P56,1,0))</f>
        <v>0</v>
      </c>
      <c r="CS56" s="109">
        <f t="shared" ref="CS56:CV59" si="52">IF(AND($C56&gt;0,U56=""),1,IF(U56&gt;$C56,1,0))</f>
        <v>0</v>
      </c>
      <c r="CT56" s="109">
        <f t="shared" si="52"/>
        <v>0</v>
      </c>
      <c r="CU56" s="109">
        <f t="shared" si="52"/>
        <v>0</v>
      </c>
      <c r="CV56" s="109">
        <f t="shared" si="52"/>
        <v>0</v>
      </c>
    </row>
    <row r="57" spans="1:103" ht="15" customHeight="1" x14ac:dyDescent="0.25">
      <c r="A57" s="3524" t="s">
        <v>86</v>
      </c>
      <c r="B57" s="2635" t="s">
        <v>78</v>
      </c>
      <c r="C57" s="2505">
        <f>SUM(D57:P57)</f>
        <v>0</v>
      </c>
      <c r="D57" s="2004"/>
      <c r="E57" s="699"/>
      <c r="F57" s="699"/>
      <c r="G57" s="699"/>
      <c r="H57" s="699"/>
      <c r="I57" s="699"/>
      <c r="J57" s="699"/>
      <c r="K57" s="699"/>
      <c r="L57" s="699"/>
      <c r="M57" s="699"/>
      <c r="N57" s="2556"/>
      <c r="O57" s="699"/>
      <c r="P57" s="701"/>
      <c r="Q57" s="1362"/>
      <c r="R57" s="2502"/>
      <c r="S57" s="2004"/>
      <c r="T57" s="2502"/>
      <c r="U57" s="2004"/>
      <c r="V57" s="699"/>
      <c r="W57" s="2502"/>
      <c r="X57" s="2502"/>
      <c r="Y57" t="str">
        <f t="shared" si="44"/>
        <v/>
      </c>
      <c r="CA57" s="18" t="str">
        <f t="shared" si="45"/>
        <v/>
      </c>
      <c r="CB57" s="18" t="str">
        <f t="shared" si="45"/>
        <v/>
      </c>
      <c r="CC57" s="18" t="str">
        <f t="shared" si="46"/>
        <v/>
      </c>
      <c r="CD57" s="18" t="str">
        <f t="shared" si="47"/>
        <v/>
      </c>
      <c r="CE57" s="18" t="str">
        <f t="shared" si="48"/>
        <v/>
      </c>
      <c r="CF57" s="18" t="str">
        <f t="shared" si="48"/>
        <v/>
      </c>
      <c r="CG57" s="18" t="str">
        <f t="shared" si="48"/>
        <v/>
      </c>
      <c r="CH57" s="18" t="str">
        <f t="shared" si="49"/>
        <v/>
      </c>
      <c r="CO57" s="109">
        <f t="shared" si="43"/>
        <v>0</v>
      </c>
      <c r="CP57" s="109">
        <f t="shared" si="43"/>
        <v>0</v>
      </c>
      <c r="CQ57" s="109">
        <f t="shared" si="50"/>
        <v>0</v>
      </c>
      <c r="CR57" s="109">
        <f t="shared" si="51"/>
        <v>0</v>
      </c>
      <c r="CS57" s="109">
        <f t="shared" si="52"/>
        <v>0</v>
      </c>
      <c r="CT57" s="109">
        <f t="shared" si="52"/>
        <v>0</v>
      </c>
      <c r="CU57" s="109">
        <f t="shared" si="52"/>
        <v>0</v>
      </c>
      <c r="CV57" s="109">
        <f t="shared" si="52"/>
        <v>0</v>
      </c>
    </row>
    <row r="58" spans="1:103" ht="15" customHeight="1" x14ac:dyDescent="0.25">
      <c r="A58" s="3633"/>
      <c r="B58" s="1313" t="s">
        <v>79</v>
      </c>
      <c r="C58" s="1310">
        <f>SUM(D58:P58)</f>
        <v>0</v>
      </c>
      <c r="D58" s="91"/>
      <c r="E58" s="92"/>
      <c r="F58" s="92"/>
      <c r="G58" s="92"/>
      <c r="H58" s="92"/>
      <c r="I58" s="92"/>
      <c r="J58" s="92"/>
      <c r="K58" s="92"/>
      <c r="L58" s="92"/>
      <c r="M58" s="92"/>
      <c r="N58" s="2400"/>
      <c r="O58" s="92"/>
      <c r="P58" s="113"/>
      <c r="Q58" s="95"/>
      <c r="R58" s="96"/>
      <c r="S58" s="91"/>
      <c r="T58" s="96"/>
      <c r="U58" s="91"/>
      <c r="V58" s="92"/>
      <c r="W58" s="96"/>
      <c r="X58" s="96"/>
      <c r="Y58" t="str">
        <f t="shared" si="44"/>
        <v/>
      </c>
      <c r="CA58" s="18" t="str">
        <f t="shared" si="45"/>
        <v/>
      </c>
      <c r="CB58" s="18" t="str">
        <f t="shared" si="45"/>
        <v/>
      </c>
      <c r="CC58" s="18" t="str">
        <f t="shared" si="46"/>
        <v/>
      </c>
      <c r="CD58" s="18" t="str">
        <f t="shared" si="47"/>
        <v/>
      </c>
      <c r="CE58" s="18" t="str">
        <f t="shared" si="48"/>
        <v/>
      </c>
      <c r="CF58" s="18" t="str">
        <f t="shared" si="48"/>
        <v/>
      </c>
      <c r="CG58" s="18" t="str">
        <f t="shared" si="48"/>
        <v/>
      </c>
      <c r="CH58" s="18" t="str">
        <f t="shared" si="49"/>
        <v/>
      </c>
      <c r="CO58" s="109">
        <f t="shared" si="43"/>
        <v>0</v>
      </c>
      <c r="CP58" s="109">
        <f t="shared" si="43"/>
        <v>0</v>
      </c>
      <c r="CQ58" s="109">
        <f t="shared" si="50"/>
        <v>0</v>
      </c>
      <c r="CR58" s="109">
        <f t="shared" si="51"/>
        <v>0</v>
      </c>
      <c r="CS58" s="109">
        <f t="shared" si="52"/>
        <v>0</v>
      </c>
      <c r="CT58" s="109">
        <f t="shared" si="52"/>
        <v>0</v>
      </c>
      <c r="CU58" s="109">
        <f t="shared" si="52"/>
        <v>0</v>
      </c>
      <c r="CV58" s="109">
        <f t="shared" si="52"/>
        <v>0</v>
      </c>
    </row>
    <row r="59" spans="1:103" ht="15" customHeight="1" x14ac:dyDescent="0.25">
      <c r="A59" s="3917" t="s">
        <v>87</v>
      </c>
      <c r="B59" s="3918"/>
      <c r="C59" s="1310">
        <f>SUM(D59:P59)</f>
        <v>0</v>
      </c>
      <c r="D59" s="91"/>
      <c r="E59" s="92"/>
      <c r="F59" s="92"/>
      <c r="G59" s="92"/>
      <c r="H59" s="92"/>
      <c r="I59" s="92"/>
      <c r="J59" s="92"/>
      <c r="K59" s="92"/>
      <c r="L59" s="92"/>
      <c r="M59" s="92"/>
      <c r="N59" s="2400"/>
      <c r="O59" s="92"/>
      <c r="P59" s="113"/>
      <c r="Q59" s="95"/>
      <c r="R59" s="96"/>
      <c r="S59" s="91"/>
      <c r="T59" s="96"/>
      <c r="U59" s="91"/>
      <c r="V59" s="92"/>
      <c r="W59" s="96"/>
      <c r="X59" s="96"/>
      <c r="Y59" t="str">
        <f t="shared" si="44"/>
        <v/>
      </c>
      <c r="CA59" s="18" t="str">
        <f t="shared" si="45"/>
        <v/>
      </c>
      <c r="CB59" s="18" t="str">
        <f t="shared" si="45"/>
        <v/>
      </c>
      <c r="CC59" s="18" t="str">
        <f t="shared" si="46"/>
        <v/>
      </c>
      <c r="CD59" s="18" t="str">
        <f t="shared" si="47"/>
        <v/>
      </c>
      <c r="CE59" s="18" t="str">
        <f t="shared" si="48"/>
        <v/>
      </c>
      <c r="CF59" s="18" t="str">
        <f t="shared" si="48"/>
        <v/>
      </c>
      <c r="CG59" s="18" t="str">
        <f t="shared" si="48"/>
        <v/>
      </c>
      <c r="CH59" s="18" t="str">
        <f t="shared" si="49"/>
        <v/>
      </c>
      <c r="CO59" s="109">
        <f t="shared" si="43"/>
        <v>0</v>
      </c>
      <c r="CP59" s="109">
        <f t="shared" si="43"/>
        <v>0</v>
      </c>
      <c r="CQ59" s="109">
        <f t="shared" si="50"/>
        <v>0</v>
      </c>
      <c r="CR59" s="109">
        <f t="shared" si="51"/>
        <v>0</v>
      </c>
      <c r="CS59" s="109">
        <f t="shared" si="52"/>
        <v>0</v>
      </c>
      <c r="CT59" s="109">
        <f t="shared" si="52"/>
        <v>0</v>
      </c>
      <c r="CU59" s="109">
        <f t="shared" si="52"/>
        <v>0</v>
      </c>
      <c r="CV59" s="109">
        <f t="shared" si="52"/>
        <v>0</v>
      </c>
    </row>
    <row r="60" spans="1:103" s="56" customFormat="1" ht="18" customHeight="1" x14ac:dyDescent="0.2">
      <c r="A60" s="38" t="s">
        <v>88</v>
      </c>
      <c r="B60" s="2623"/>
      <c r="C60" s="2624"/>
      <c r="D60" s="55"/>
      <c r="E60" s="55"/>
      <c r="F60" s="38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</row>
    <row r="61" spans="1:103" x14ac:dyDescent="0.25">
      <c r="A61" s="3443" t="s">
        <v>53</v>
      </c>
      <c r="B61" s="2987"/>
      <c r="C61" s="3902" t="s">
        <v>4</v>
      </c>
      <c r="D61" s="3612" t="s">
        <v>5</v>
      </c>
      <c r="E61" s="3574"/>
      <c r="F61" s="3574"/>
      <c r="G61" s="3574"/>
      <c r="H61" s="3574"/>
      <c r="I61" s="3574"/>
      <c r="J61" s="3574"/>
      <c r="K61" s="3574"/>
      <c r="L61" s="3574"/>
      <c r="M61" s="3574"/>
      <c r="N61" s="3574"/>
      <c r="O61" s="3574"/>
      <c r="P61" s="3570"/>
      <c r="Q61" s="3538" t="s">
        <v>12</v>
      </c>
      <c r="R61" s="2987" t="s">
        <v>13</v>
      </c>
    </row>
    <row r="62" spans="1:103" ht="21" x14ac:dyDescent="0.25">
      <c r="A62" s="3915"/>
      <c r="B62" s="2988"/>
      <c r="C62" s="3611"/>
      <c r="D62" s="2615" t="s">
        <v>60</v>
      </c>
      <c r="E62" s="2616" t="s">
        <v>16</v>
      </c>
      <c r="F62" s="2616" t="s">
        <v>17</v>
      </c>
      <c r="G62" s="2616" t="s">
        <v>18</v>
      </c>
      <c r="H62" s="2616" t="s">
        <v>19</v>
      </c>
      <c r="I62" s="2616" t="s">
        <v>20</v>
      </c>
      <c r="J62" s="2616" t="s">
        <v>21</v>
      </c>
      <c r="K62" s="2616" t="s">
        <v>22</v>
      </c>
      <c r="L62" s="2616" t="s">
        <v>23</v>
      </c>
      <c r="M62" s="2616" t="s">
        <v>61</v>
      </c>
      <c r="N62" s="1201" t="s">
        <v>62</v>
      </c>
      <c r="O62" s="2616" t="s">
        <v>63</v>
      </c>
      <c r="P62" s="2617" t="s">
        <v>64</v>
      </c>
      <c r="Q62" s="3001"/>
      <c r="R62" s="2988"/>
    </row>
    <row r="63" spans="1:103" ht="15" customHeight="1" x14ac:dyDescent="0.25">
      <c r="A63" s="3637" t="s">
        <v>66</v>
      </c>
      <c r="B63" s="3916"/>
      <c r="C63" s="1286">
        <f>SUM(D63:P63)</f>
        <v>0</v>
      </c>
      <c r="D63" s="2627">
        <f>SUM(D64:D76)</f>
        <v>0</v>
      </c>
      <c r="E63" s="2499">
        <f t="shared" ref="E63:M63" si="53">SUM(E64:E76)</f>
        <v>0</v>
      </c>
      <c r="F63" s="2499">
        <f>SUM(F64:F76)</f>
        <v>0</v>
      </c>
      <c r="G63" s="2499">
        <f t="shared" si="53"/>
        <v>0</v>
      </c>
      <c r="H63" s="2499">
        <f t="shared" si="53"/>
        <v>0</v>
      </c>
      <c r="I63" s="2499">
        <f t="shared" si="53"/>
        <v>0</v>
      </c>
      <c r="J63" s="2499">
        <f t="shared" si="53"/>
        <v>0</v>
      </c>
      <c r="K63" s="2499">
        <f t="shared" si="53"/>
        <v>0</v>
      </c>
      <c r="L63" s="2499">
        <f t="shared" si="53"/>
        <v>0</v>
      </c>
      <c r="M63" s="2499">
        <f t="shared" si="53"/>
        <v>0</v>
      </c>
      <c r="N63" s="2499">
        <f>SUM(N79:N83)</f>
        <v>0</v>
      </c>
      <c r="O63" s="2499">
        <f t="shared" ref="O63:P63" si="54">SUM(O79:O83)</f>
        <v>0</v>
      </c>
      <c r="P63" s="1288">
        <f t="shared" si="54"/>
        <v>0</v>
      </c>
      <c r="Q63" s="2628">
        <f>SUM(Q64:Q76)</f>
        <v>0</v>
      </c>
      <c r="R63" s="1192">
        <f>SUM(R64:R76)</f>
        <v>0</v>
      </c>
    </row>
    <row r="64" spans="1:103" ht="15" customHeight="1" x14ac:dyDescent="0.25">
      <c r="A64" s="3911" t="s">
        <v>67</v>
      </c>
      <c r="B64" s="3912"/>
      <c r="C64" s="2505">
        <f>SUM(D64:M64)</f>
        <v>0</v>
      </c>
      <c r="D64" s="2004"/>
      <c r="E64" s="699"/>
      <c r="F64" s="699"/>
      <c r="G64" s="699"/>
      <c r="H64" s="699"/>
      <c r="I64" s="699"/>
      <c r="J64" s="699"/>
      <c r="K64" s="699"/>
      <c r="L64" s="699"/>
      <c r="M64" s="699"/>
      <c r="N64" s="2567"/>
      <c r="O64" s="707"/>
      <c r="P64" s="710"/>
      <c r="Q64" s="1362"/>
      <c r="R64" s="2502"/>
      <c r="S64" t="str">
        <f t="shared" ref="S64:S83" si="55">CA64&amp;CB64</f>
        <v/>
      </c>
      <c r="CA64" s="18" t="str">
        <f>IF(AND($C64&gt;0,Q64="")," * No olvide digitar la variable "&amp;$Q$61&amp;""&amp;". Digite Cero si no tiene.",IF(Q64&gt;$C64," * La variable  "&amp;$Q$61&amp;""&amp;" No puede ser mayor al Total.",""))</f>
        <v/>
      </c>
      <c r="CB64" s="18" t="str">
        <f>IF(AND($C64&gt;0,R64="")," * No olvide digitar la variable  "&amp;$R$61&amp;""&amp;". Digite Cero si no tiene.",IF(R64&gt;$C64,"  * La variable  "&amp;$R$61&amp;""&amp;" No puede ser mayor al Total.",""))</f>
        <v/>
      </c>
      <c r="CO64" s="69">
        <f>IF(AND($C64&gt;0,Q64=""),1,IF(Q64&gt;$C64,1,0))</f>
        <v>0</v>
      </c>
      <c r="CP64" s="69">
        <f t="shared" ref="CP64:CP83" si="56">IF(AND(C64&gt;0,R64=""),1,IF(R64&gt;C64,1,0))</f>
        <v>0</v>
      </c>
    </row>
    <row r="65" spans="1:94" ht="15" customHeight="1" x14ac:dyDescent="0.25">
      <c r="A65" s="3033" t="s">
        <v>68</v>
      </c>
      <c r="B65" s="3034"/>
      <c r="C65" s="70">
        <f>SUM(D65:M65)</f>
        <v>0</v>
      </c>
      <c r="D65" s="30"/>
      <c r="E65" s="32"/>
      <c r="F65" s="32"/>
      <c r="G65" s="32"/>
      <c r="H65" s="32"/>
      <c r="I65" s="32"/>
      <c r="J65" s="32"/>
      <c r="K65" s="32"/>
      <c r="L65" s="32"/>
      <c r="M65" s="32"/>
      <c r="N65" s="117"/>
      <c r="O65" s="71"/>
      <c r="P65" s="72"/>
      <c r="Q65" s="105"/>
      <c r="R65" s="48"/>
      <c r="S65" t="str">
        <f t="shared" si="55"/>
        <v/>
      </c>
      <c r="CA65" s="18" t="str">
        <f t="shared" ref="CA65:CA83" si="57">IF(AND($C65&gt;0,Q65="")," * No olvide digitar la variable "&amp;$Q$61&amp;""&amp;". Digite Cero si no tiene.",IF(Q65&gt;$C65," * La variable  "&amp;$Q$61&amp;""&amp;" No puede ser mayor al Total.",""))</f>
        <v/>
      </c>
      <c r="CB65" s="18" t="str">
        <f t="shared" ref="CB65:CB83" si="58">IF(AND($C65&gt;0,R65="")," * No olvide digitar la variable  "&amp;$R$61&amp;""&amp;". Digite Cero si no tiene.",IF(R65&gt;$C65,"  * La variable  "&amp;$R$61&amp;""&amp;" No puede ser mayor al Total.",""))</f>
        <v/>
      </c>
      <c r="CO65" s="69">
        <f t="shared" ref="CO65:CO83" si="59">IF(AND(C65&gt;0,Q65=""),1,IF(Q65&gt;C65,1,0))</f>
        <v>0</v>
      </c>
      <c r="CP65" s="69">
        <f t="shared" si="56"/>
        <v>0</v>
      </c>
    </row>
    <row r="66" spans="1:94" ht="15" customHeight="1" x14ac:dyDescent="0.25">
      <c r="A66" s="3524" t="s">
        <v>69</v>
      </c>
      <c r="B66" s="2629" t="s">
        <v>70</v>
      </c>
      <c r="C66" s="2505">
        <f t="shared" ref="C66:C78" si="60">SUM(D66:M66)</f>
        <v>0</v>
      </c>
      <c r="D66" s="2004"/>
      <c r="E66" s="699"/>
      <c r="F66" s="699"/>
      <c r="G66" s="699"/>
      <c r="H66" s="699"/>
      <c r="I66" s="699"/>
      <c r="J66" s="699"/>
      <c r="K66" s="699"/>
      <c r="L66" s="699"/>
      <c r="M66" s="699"/>
      <c r="N66" s="2567"/>
      <c r="O66" s="707"/>
      <c r="P66" s="710"/>
      <c r="Q66" s="1362"/>
      <c r="R66" s="2502"/>
      <c r="S66" t="str">
        <f t="shared" si="55"/>
        <v/>
      </c>
      <c r="CA66" s="18" t="str">
        <f t="shared" si="57"/>
        <v/>
      </c>
      <c r="CB66" s="18" t="str">
        <f t="shared" si="58"/>
        <v/>
      </c>
      <c r="CO66" s="69">
        <f t="shared" si="59"/>
        <v>0</v>
      </c>
      <c r="CP66" s="69">
        <f t="shared" si="56"/>
        <v>0</v>
      </c>
    </row>
    <row r="67" spans="1:94" ht="15" customHeight="1" x14ac:dyDescent="0.25">
      <c r="A67" s="3923"/>
      <c r="B67" s="74" t="s">
        <v>71</v>
      </c>
      <c r="C67" s="75">
        <f t="shared" si="60"/>
        <v>0</v>
      </c>
      <c r="D67" s="22"/>
      <c r="E67" s="24"/>
      <c r="F67" s="24"/>
      <c r="G67" s="24"/>
      <c r="H67" s="24"/>
      <c r="I67" s="24"/>
      <c r="J67" s="24"/>
      <c r="K67" s="24"/>
      <c r="L67" s="24"/>
      <c r="M67" s="24"/>
      <c r="N67" s="118"/>
      <c r="O67" s="76"/>
      <c r="P67" s="77"/>
      <c r="Q67" s="27"/>
      <c r="R67" s="28"/>
      <c r="S67" t="str">
        <f t="shared" si="55"/>
        <v/>
      </c>
      <c r="CA67" s="18" t="str">
        <f t="shared" si="57"/>
        <v/>
      </c>
      <c r="CB67" s="18" t="str">
        <f t="shared" si="58"/>
        <v/>
      </c>
      <c r="CO67" s="69">
        <f t="shared" si="59"/>
        <v>0</v>
      </c>
      <c r="CP67" s="69">
        <f t="shared" si="56"/>
        <v>0</v>
      </c>
    </row>
    <row r="68" spans="1:94" ht="15" customHeight="1" x14ac:dyDescent="0.25">
      <c r="A68" s="3923"/>
      <c r="B68" s="74" t="s">
        <v>72</v>
      </c>
      <c r="C68" s="75">
        <f t="shared" si="60"/>
        <v>0</v>
      </c>
      <c r="D68" s="22"/>
      <c r="E68" s="24"/>
      <c r="F68" s="24"/>
      <c r="G68" s="24"/>
      <c r="H68" s="24"/>
      <c r="I68" s="24"/>
      <c r="J68" s="24"/>
      <c r="K68" s="24"/>
      <c r="L68" s="24"/>
      <c r="M68" s="24"/>
      <c r="N68" s="118"/>
      <c r="O68" s="76"/>
      <c r="P68" s="77"/>
      <c r="Q68" s="27"/>
      <c r="R68" s="28"/>
      <c r="S68" t="str">
        <f t="shared" si="55"/>
        <v/>
      </c>
      <c r="CA68" s="18" t="str">
        <f t="shared" si="57"/>
        <v/>
      </c>
      <c r="CB68" s="18" t="str">
        <f t="shared" si="58"/>
        <v/>
      </c>
      <c r="CO68" s="69">
        <f t="shared" si="59"/>
        <v>0</v>
      </c>
      <c r="CP68" s="69">
        <f t="shared" si="56"/>
        <v>0</v>
      </c>
    </row>
    <row r="69" spans="1:94" ht="15" customHeight="1" x14ac:dyDescent="0.25">
      <c r="A69" s="3923"/>
      <c r="B69" s="74" t="s">
        <v>73</v>
      </c>
      <c r="C69" s="75">
        <f t="shared" si="60"/>
        <v>0</v>
      </c>
      <c r="D69" s="22"/>
      <c r="E69" s="24"/>
      <c r="F69" s="24"/>
      <c r="G69" s="24"/>
      <c r="H69" s="24"/>
      <c r="I69" s="24"/>
      <c r="J69" s="24"/>
      <c r="K69" s="24"/>
      <c r="L69" s="24"/>
      <c r="M69" s="24"/>
      <c r="N69" s="118"/>
      <c r="O69" s="76"/>
      <c r="P69" s="77"/>
      <c r="Q69" s="27"/>
      <c r="R69" s="28"/>
      <c r="S69" t="str">
        <f t="shared" si="55"/>
        <v/>
      </c>
      <c r="CA69" s="18" t="str">
        <f t="shared" si="57"/>
        <v/>
      </c>
      <c r="CB69" s="18" t="str">
        <f t="shared" si="58"/>
        <v/>
      </c>
      <c r="CO69" s="69">
        <f t="shared" si="59"/>
        <v>0</v>
      </c>
      <c r="CP69" s="69">
        <f t="shared" si="56"/>
        <v>0</v>
      </c>
    </row>
    <row r="70" spans="1:94" ht="15" customHeight="1" x14ac:dyDescent="0.25">
      <c r="A70" s="3923"/>
      <c r="B70" s="74" t="s">
        <v>74</v>
      </c>
      <c r="C70" s="75">
        <f t="shared" si="60"/>
        <v>0</v>
      </c>
      <c r="D70" s="22"/>
      <c r="E70" s="24"/>
      <c r="F70" s="24"/>
      <c r="G70" s="24"/>
      <c r="H70" s="24"/>
      <c r="I70" s="24"/>
      <c r="J70" s="24"/>
      <c r="K70" s="24"/>
      <c r="L70" s="24"/>
      <c r="M70" s="24"/>
      <c r="N70" s="118"/>
      <c r="O70" s="76"/>
      <c r="P70" s="77"/>
      <c r="Q70" s="27"/>
      <c r="R70" s="28"/>
      <c r="S70" t="str">
        <f t="shared" si="55"/>
        <v/>
      </c>
      <c r="CA70" s="18" t="str">
        <f t="shared" si="57"/>
        <v/>
      </c>
      <c r="CB70" s="18" t="str">
        <f t="shared" si="58"/>
        <v/>
      </c>
      <c r="CO70" s="69">
        <f t="shared" si="59"/>
        <v>0</v>
      </c>
      <c r="CP70" s="69">
        <f t="shared" si="56"/>
        <v>0</v>
      </c>
    </row>
    <row r="71" spans="1:94" ht="15" customHeight="1" x14ac:dyDescent="0.25">
      <c r="A71" s="3923"/>
      <c r="B71" s="78" t="s">
        <v>75</v>
      </c>
      <c r="C71" s="2630">
        <f t="shared" si="60"/>
        <v>0</v>
      </c>
      <c r="D71" s="2546"/>
      <c r="E71" s="81"/>
      <c r="F71" s="81"/>
      <c r="G71" s="81"/>
      <c r="H71" s="81"/>
      <c r="I71" s="81"/>
      <c r="J71" s="81"/>
      <c r="K71" s="81"/>
      <c r="L71" s="81"/>
      <c r="M71" s="81"/>
      <c r="N71" s="119"/>
      <c r="O71" s="82"/>
      <c r="P71" s="83"/>
      <c r="Q71" s="84"/>
      <c r="R71" s="85"/>
      <c r="S71" t="str">
        <f t="shared" si="55"/>
        <v/>
      </c>
      <c r="CA71" s="18" t="str">
        <f t="shared" si="57"/>
        <v/>
      </c>
      <c r="CB71" s="18" t="str">
        <f t="shared" si="58"/>
        <v/>
      </c>
      <c r="CO71" s="69">
        <f t="shared" si="59"/>
        <v>0</v>
      </c>
      <c r="CP71" s="69">
        <f t="shared" si="56"/>
        <v>0</v>
      </c>
    </row>
    <row r="72" spans="1:94" ht="15" customHeight="1" x14ac:dyDescent="0.25">
      <c r="A72" s="3633"/>
      <c r="B72" s="86" t="s">
        <v>76</v>
      </c>
      <c r="C72" s="70">
        <f>SUM(D72:M72)</f>
        <v>0</v>
      </c>
      <c r="D72" s="30"/>
      <c r="E72" s="32"/>
      <c r="F72" s="32"/>
      <c r="G72" s="32"/>
      <c r="H72" s="32"/>
      <c r="I72" s="32"/>
      <c r="J72" s="32"/>
      <c r="K72" s="32"/>
      <c r="L72" s="32"/>
      <c r="M72" s="32"/>
      <c r="N72" s="117"/>
      <c r="O72" s="71"/>
      <c r="P72" s="72"/>
      <c r="Q72" s="35"/>
      <c r="R72" s="37"/>
      <c r="S72" t="str">
        <f t="shared" si="55"/>
        <v/>
      </c>
      <c r="CA72" s="18" t="str">
        <f t="shared" si="57"/>
        <v/>
      </c>
      <c r="CB72" s="18" t="str">
        <f t="shared" si="58"/>
        <v/>
      </c>
      <c r="CO72" s="69">
        <f t="shared" si="59"/>
        <v>0</v>
      </c>
      <c r="CP72" s="69">
        <f t="shared" si="56"/>
        <v>0</v>
      </c>
    </row>
    <row r="73" spans="1:94" ht="15" customHeight="1" x14ac:dyDescent="0.25">
      <c r="A73" s="3524" t="s">
        <v>77</v>
      </c>
      <c r="B73" s="2629" t="s">
        <v>78</v>
      </c>
      <c r="C73" s="2505">
        <f>SUM(D73:P73)</f>
        <v>0</v>
      </c>
      <c r="D73" s="2004"/>
      <c r="E73" s="699"/>
      <c r="F73" s="699"/>
      <c r="G73" s="699"/>
      <c r="H73" s="699"/>
      <c r="I73" s="699"/>
      <c r="J73" s="699"/>
      <c r="K73" s="699"/>
      <c r="L73" s="699"/>
      <c r="M73" s="699"/>
      <c r="N73" s="711"/>
      <c r="O73" s="711"/>
      <c r="P73" s="711"/>
      <c r="Q73" s="1362"/>
      <c r="R73" s="2502"/>
      <c r="S73" t="str">
        <f t="shared" si="55"/>
        <v/>
      </c>
      <c r="CA73" s="18" t="str">
        <f t="shared" si="57"/>
        <v/>
      </c>
      <c r="CB73" s="18" t="str">
        <f t="shared" si="58"/>
        <v/>
      </c>
      <c r="CO73" s="69">
        <f t="shared" si="59"/>
        <v>0</v>
      </c>
      <c r="CP73" s="69">
        <f t="shared" si="56"/>
        <v>0</v>
      </c>
    </row>
    <row r="74" spans="1:94" ht="15" customHeight="1" x14ac:dyDescent="0.25">
      <c r="A74" s="3633"/>
      <c r="B74" s="88" t="s">
        <v>79</v>
      </c>
      <c r="C74" s="70">
        <f>SUM(D74:P74)</f>
        <v>0</v>
      </c>
      <c r="D74" s="30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5"/>
      <c r="R74" s="37"/>
      <c r="S74" t="str">
        <f t="shared" si="55"/>
        <v/>
      </c>
      <c r="CA74" s="18" t="str">
        <f t="shared" si="57"/>
        <v/>
      </c>
      <c r="CB74" s="18" t="str">
        <f t="shared" si="58"/>
        <v/>
      </c>
      <c r="CO74" s="69">
        <f t="shared" si="59"/>
        <v>0</v>
      </c>
      <c r="CP74" s="69">
        <f t="shared" si="56"/>
        <v>0</v>
      </c>
    </row>
    <row r="75" spans="1:94" ht="15" customHeight="1" x14ac:dyDescent="0.25">
      <c r="A75" s="3524" t="s">
        <v>80</v>
      </c>
      <c r="B75" s="2629" t="s">
        <v>78</v>
      </c>
      <c r="C75" s="2505">
        <f>SUM(D75:M75)</f>
        <v>0</v>
      </c>
      <c r="D75" s="699"/>
      <c r="E75" s="699"/>
      <c r="F75" s="699"/>
      <c r="G75" s="699"/>
      <c r="H75" s="699"/>
      <c r="I75" s="699"/>
      <c r="J75" s="699"/>
      <c r="K75" s="699"/>
      <c r="L75" s="699"/>
      <c r="M75" s="699"/>
      <c r="N75" s="2567"/>
      <c r="O75" s="707"/>
      <c r="P75" s="710"/>
      <c r="Q75" s="1362"/>
      <c r="R75" s="2502"/>
      <c r="S75" t="str">
        <f t="shared" si="55"/>
        <v/>
      </c>
      <c r="CA75" s="18" t="str">
        <f t="shared" si="57"/>
        <v/>
      </c>
      <c r="CB75" s="18" t="str">
        <f t="shared" si="58"/>
        <v/>
      </c>
      <c r="CO75" s="69">
        <f t="shared" si="59"/>
        <v>0</v>
      </c>
      <c r="CP75" s="69">
        <f t="shared" si="56"/>
        <v>0</v>
      </c>
    </row>
    <row r="76" spans="1:94" ht="15" customHeight="1" thickBot="1" x14ac:dyDescent="0.3">
      <c r="A76" s="3052"/>
      <c r="B76" s="120" t="s">
        <v>79</v>
      </c>
      <c r="C76" s="121">
        <f t="shared" si="60"/>
        <v>0</v>
      </c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3"/>
      <c r="O76" s="124"/>
      <c r="P76" s="125"/>
      <c r="Q76" s="126"/>
      <c r="R76" s="127"/>
      <c r="S76" t="str">
        <f t="shared" si="55"/>
        <v/>
      </c>
      <c r="CA76" s="18" t="str">
        <f t="shared" si="57"/>
        <v/>
      </c>
      <c r="CB76" s="18" t="str">
        <f t="shared" si="58"/>
        <v/>
      </c>
      <c r="CO76" s="69">
        <f t="shared" si="59"/>
        <v>0</v>
      </c>
      <c r="CP76" s="69">
        <f t="shared" si="56"/>
        <v>0</v>
      </c>
    </row>
    <row r="77" spans="1:94" ht="15" customHeight="1" thickTop="1" x14ac:dyDescent="0.25">
      <c r="A77" s="3053" t="s">
        <v>82</v>
      </c>
      <c r="B77" s="3054"/>
      <c r="C77" s="101">
        <f t="shared" si="60"/>
        <v>0</v>
      </c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28"/>
      <c r="O77" s="103"/>
      <c r="P77" s="104"/>
      <c r="Q77" s="105"/>
      <c r="R77" s="48"/>
      <c r="S77" t="str">
        <f t="shared" si="55"/>
        <v/>
      </c>
      <c r="CA77" s="18" t="str">
        <f t="shared" si="57"/>
        <v/>
      </c>
      <c r="CB77" s="18" t="str">
        <f t="shared" si="58"/>
        <v/>
      </c>
      <c r="CO77" s="69">
        <f t="shared" si="59"/>
        <v>0</v>
      </c>
      <c r="CP77" s="69">
        <f t="shared" si="56"/>
        <v>0</v>
      </c>
    </row>
    <row r="78" spans="1:94" ht="15" customHeight="1" x14ac:dyDescent="0.25">
      <c r="A78" s="3047" t="s">
        <v>83</v>
      </c>
      <c r="B78" s="3048"/>
      <c r="C78" s="1310">
        <f t="shared" si="60"/>
        <v>0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2455"/>
      <c r="O78" s="93"/>
      <c r="P78" s="94"/>
      <c r="Q78" s="35"/>
      <c r="R78" s="37"/>
      <c r="S78" t="str">
        <f t="shared" si="55"/>
        <v/>
      </c>
      <c r="CA78" s="18" t="str">
        <f t="shared" si="57"/>
        <v/>
      </c>
      <c r="CB78" s="18" t="str">
        <f t="shared" si="58"/>
        <v/>
      </c>
      <c r="CO78" s="69">
        <f t="shared" si="59"/>
        <v>0</v>
      </c>
      <c r="CP78" s="69">
        <f t="shared" si="56"/>
        <v>0</v>
      </c>
    </row>
    <row r="79" spans="1:94" ht="15" customHeight="1" x14ac:dyDescent="0.25">
      <c r="A79" s="3524" t="s">
        <v>85</v>
      </c>
      <c r="B79" s="2635" t="s">
        <v>78</v>
      </c>
      <c r="C79" s="2505">
        <f>SUM(D79:P79)</f>
        <v>0</v>
      </c>
      <c r="D79" s="2004"/>
      <c r="E79" s="699"/>
      <c r="F79" s="699"/>
      <c r="G79" s="699"/>
      <c r="H79" s="699"/>
      <c r="I79" s="699"/>
      <c r="J79" s="699"/>
      <c r="K79" s="699"/>
      <c r="L79" s="699"/>
      <c r="M79" s="699"/>
      <c r="N79" s="2556"/>
      <c r="O79" s="699"/>
      <c r="P79" s="701"/>
      <c r="Q79" s="1362"/>
      <c r="R79" s="2502"/>
      <c r="S79" t="str">
        <f t="shared" si="55"/>
        <v/>
      </c>
      <c r="CA79" s="18" t="str">
        <f t="shared" si="57"/>
        <v/>
      </c>
      <c r="CB79" s="18" t="str">
        <f t="shared" si="58"/>
        <v/>
      </c>
      <c r="CO79" s="69">
        <f t="shared" si="59"/>
        <v>0</v>
      </c>
      <c r="CP79" s="69">
        <f t="shared" si="56"/>
        <v>0</v>
      </c>
    </row>
    <row r="80" spans="1:94" ht="15" customHeight="1" x14ac:dyDescent="0.25">
      <c r="A80" s="3633"/>
      <c r="B80" s="111" t="s">
        <v>79</v>
      </c>
      <c r="C80" s="1310">
        <f>SUM(D80:P80)</f>
        <v>0</v>
      </c>
      <c r="D80" s="91"/>
      <c r="E80" s="92"/>
      <c r="F80" s="92"/>
      <c r="G80" s="92"/>
      <c r="H80" s="92"/>
      <c r="I80" s="92"/>
      <c r="J80" s="92"/>
      <c r="K80" s="92"/>
      <c r="L80" s="92"/>
      <c r="M80" s="92"/>
      <c r="N80" s="2400"/>
      <c r="O80" s="92"/>
      <c r="P80" s="113"/>
      <c r="Q80" s="95"/>
      <c r="R80" s="96"/>
      <c r="S80" t="str">
        <f t="shared" si="55"/>
        <v/>
      </c>
      <c r="CA80" s="18" t="str">
        <f t="shared" si="57"/>
        <v/>
      </c>
      <c r="CB80" s="18" t="str">
        <f t="shared" si="58"/>
        <v/>
      </c>
      <c r="CO80" s="69">
        <f t="shared" si="59"/>
        <v>0</v>
      </c>
      <c r="CP80" s="69">
        <f t="shared" si="56"/>
        <v>0</v>
      </c>
    </row>
    <row r="81" spans="1:95" ht="15" customHeight="1" x14ac:dyDescent="0.25">
      <c r="A81" s="3524" t="s">
        <v>86</v>
      </c>
      <c r="B81" s="2635" t="s">
        <v>78</v>
      </c>
      <c r="C81" s="2505">
        <f>SUM(D81:P81)</f>
        <v>0</v>
      </c>
      <c r="D81" s="699"/>
      <c r="E81" s="699"/>
      <c r="F81" s="699"/>
      <c r="G81" s="699"/>
      <c r="H81" s="699"/>
      <c r="I81" s="699"/>
      <c r="J81" s="699"/>
      <c r="K81" s="699"/>
      <c r="L81" s="699"/>
      <c r="M81" s="699"/>
      <c r="N81" s="2556"/>
      <c r="O81" s="699"/>
      <c r="P81" s="701"/>
      <c r="Q81" s="105"/>
      <c r="R81" s="48"/>
      <c r="S81" t="str">
        <f t="shared" si="55"/>
        <v/>
      </c>
      <c r="CA81" s="18" t="str">
        <f t="shared" si="57"/>
        <v/>
      </c>
      <c r="CB81" s="18" t="str">
        <f t="shared" si="58"/>
        <v/>
      </c>
      <c r="CO81" s="69">
        <f t="shared" si="59"/>
        <v>0</v>
      </c>
      <c r="CP81" s="69">
        <f t="shared" si="56"/>
        <v>0</v>
      </c>
    </row>
    <row r="82" spans="1:95" ht="15" customHeight="1" x14ac:dyDescent="0.25">
      <c r="A82" s="3633"/>
      <c r="B82" s="1313" t="s">
        <v>79</v>
      </c>
      <c r="C82" s="1310">
        <f>SUM(D82:P82)</f>
        <v>0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2400"/>
      <c r="O82" s="92"/>
      <c r="P82" s="113"/>
      <c r="Q82" s="95"/>
      <c r="R82" s="96"/>
      <c r="S82" t="str">
        <f>CA82&amp;CB82</f>
        <v/>
      </c>
      <c r="CA82" s="18" t="str">
        <f t="shared" si="57"/>
        <v/>
      </c>
      <c r="CB82" s="18" t="str">
        <f t="shared" si="58"/>
        <v/>
      </c>
      <c r="CO82" s="69">
        <f t="shared" si="59"/>
        <v>0</v>
      </c>
      <c r="CP82" s="69">
        <f t="shared" si="56"/>
        <v>0</v>
      </c>
    </row>
    <row r="83" spans="1:95" ht="15" customHeight="1" x14ac:dyDescent="0.25">
      <c r="A83" s="3919" t="s">
        <v>87</v>
      </c>
      <c r="B83" s="3920"/>
      <c r="C83" s="1310">
        <f>SUM(D83:P83)</f>
        <v>0</v>
      </c>
      <c r="D83" s="91"/>
      <c r="E83" s="92"/>
      <c r="F83" s="92"/>
      <c r="G83" s="92"/>
      <c r="H83" s="92"/>
      <c r="I83" s="92"/>
      <c r="J83" s="92"/>
      <c r="K83" s="92"/>
      <c r="L83" s="92"/>
      <c r="M83" s="92"/>
      <c r="N83" s="2400"/>
      <c r="O83" s="92"/>
      <c r="P83" s="113"/>
      <c r="Q83" s="95"/>
      <c r="R83" s="96"/>
      <c r="S83" t="str">
        <f t="shared" si="55"/>
        <v/>
      </c>
      <c r="CA83" s="18" t="str">
        <f t="shared" si="57"/>
        <v/>
      </c>
      <c r="CB83" s="18" t="str">
        <f t="shared" si="58"/>
        <v/>
      </c>
      <c r="CO83" s="69">
        <f t="shared" si="59"/>
        <v>0</v>
      </c>
      <c r="CP83" s="69">
        <f t="shared" si="56"/>
        <v>0</v>
      </c>
    </row>
    <row r="84" spans="1:95" ht="18" customHeight="1" x14ac:dyDescent="0.25">
      <c r="A84" s="38" t="s">
        <v>89</v>
      </c>
      <c r="B84" s="55"/>
      <c r="C84" s="130"/>
    </row>
    <row r="85" spans="1:95" ht="33.6" customHeight="1" x14ac:dyDescent="0.25">
      <c r="A85" s="1315" t="s">
        <v>90</v>
      </c>
      <c r="B85" s="2636" t="s">
        <v>91</v>
      </c>
      <c r="C85" s="2637" t="s">
        <v>25</v>
      </c>
      <c r="D85" s="134" t="s">
        <v>11</v>
      </c>
    </row>
    <row r="86" spans="1:95" ht="18" customHeight="1" x14ac:dyDescent="0.25">
      <c r="A86" s="2638" t="s">
        <v>92</v>
      </c>
      <c r="B86" s="2639"/>
      <c r="C86" s="2640"/>
      <c r="D86" s="2641"/>
      <c r="E86" t="str">
        <f>CA86&amp;CB86</f>
        <v/>
      </c>
      <c r="CA86" s="18" t="str">
        <f>IF(AND($B86&gt;0,C86="")," * No olvide digitar la variable "&amp;$C$85&amp;""&amp;". Digite Cero si no tiene.",IF(C86&gt;$B86," * La variable  "&amp;$C$85&amp;""&amp;" No puede ser mayor al Total.",""))</f>
        <v/>
      </c>
      <c r="CB86" s="18" t="str">
        <f>IF(AND($B86&gt;0,D86="")," * No olvide digitar la variable "&amp;$D$85&amp;""&amp;". Digite Cero si no tiene.",IF(D86&gt;$B86," * La variable  "&amp;$D$85&amp;""&amp;" No puede ser mayor al Total.",""))</f>
        <v/>
      </c>
      <c r="CO86" s="69">
        <f>IF(AND(B86&gt;0,C86=""),1,IF(C86&gt;B86,1,0))</f>
        <v>0</v>
      </c>
      <c r="CP86" s="69">
        <f>IF(AND(B86&gt;0,D86=""),1,IF(D86&gt;B86,1,0))</f>
        <v>0</v>
      </c>
    </row>
    <row r="87" spans="1:95" ht="18" customHeight="1" x14ac:dyDescent="0.25">
      <c r="A87" s="2460" t="s">
        <v>93</v>
      </c>
      <c r="B87" s="55"/>
      <c r="C87" s="140"/>
      <c r="D87" s="140"/>
      <c r="E87" s="141"/>
    </row>
    <row r="88" spans="1:95" x14ac:dyDescent="0.25">
      <c r="A88" s="3443" t="s">
        <v>94</v>
      </c>
      <c r="B88" s="2987"/>
      <c r="C88" s="2615" t="s">
        <v>91</v>
      </c>
      <c r="D88" s="2642" t="s">
        <v>95</v>
      </c>
      <c r="E88" s="2643" t="s">
        <v>96</v>
      </c>
    </row>
    <row r="89" spans="1:95" ht="18" customHeight="1" x14ac:dyDescent="0.25">
      <c r="A89" s="3921" t="s">
        <v>97</v>
      </c>
      <c r="B89" s="3922"/>
      <c r="C89" s="2627">
        <f>SUM(D89:E89)</f>
        <v>0</v>
      </c>
      <c r="D89" s="2645"/>
      <c r="E89" s="2646"/>
      <c r="CA89" s="18" t="str">
        <f>IF(AND($C89&gt;0,D89="")," * No olvide digitar la variable "&amp;$D$88&amp;""&amp;". Digite Cero si no tiene.",IF(D89&gt;$C89," * La variable  "&amp;$D$88&amp;""&amp;" No puede ser mayor al Total.",""))</f>
        <v/>
      </c>
      <c r="CB89" s="18" t="str">
        <f>IF(AND($C89&gt;0,E89="")," * No olvide digitar la variable "&amp;$E$88&amp;""&amp;". Digite Cero si no tiene.",IF(E89&gt;$C89," * La variable  "&amp;$E$88&amp;""&amp;" No puede ser mayor al Total.",""))</f>
        <v/>
      </c>
      <c r="CO89" s="69">
        <f>IF(AND(C89&gt;0,D89=""),1,IF(D89&gt;C89,1,0))</f>
        <v>0</v>
      </c>
      <c r="CP89" s="69">
        <f>IF(AND(C89&gt;0,E89=""),1,IF(E89&gt;C89,1,0))</f>
        <v>0</v>
      </c>
    </row>
    <row r="90" spans="1:95" s="56" customFormat="1" ht="18" customHeight="1" x14ac:dyDescent="0.25">
      <c r="A90" s="143" t="s">
        <v>98</v>
      </c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4"/>
      <c r="AI90" s="144"/>
      <c r="AJ90" s="144"/>
      <c r="AK90" s="144"/>
      <c r="AL90" s="144"/>
      <c r="AM90" s="144"/>
      <c r="AN90" s="144"/>
      <c r="AO90" s="144"/>
      <c r="AP90" s="144"/>
      <c r="AQ90" s="144"/>
      <c r="AR90" s="144"/>
      <c r="AS90" s="144"/>
      <c r="AT90" s="144"/>
      <c r="AU90" s="144"/>
      <c r="AV90" s="144"/>
      <c r="AW90" s="144"/>
    </row>
    <row r="91" spans="1:95" s="56" customFormat="1" ht="18" customHeight="1" x14ac:dyDescent="0.2">
      <c r="A91" s="3489" t="s">
        <v>99</v>
      </c>
      <c r="B91" s="3100"/>
      <c r="C91" s="3489" t="s">
        <v>100</v>
      </c>
      <c r="D91" s="3105"/>
      <c r="E91" s="3100"/>
      <c r="F91" s="3077" t="s">
        <v>101</v>
      </c>
      <c r="G91" s="3078"/>
      <c r="H91" s="3078"/>
      <c r="I91" s="3078"/>
      <c r="J91" s="3078"/>
      <c r="K91" s="3078"/>
      <c r="L91" s="3078"/>
      <c r="M91" s="3078"/>
      <c r="N91" s="3078"/>
      <c r="O91" s="3078"/>
      <c r="P91" s="3078"/>
      <c r="Q91" s="3078"/>
      <c r="R91" s="3078"/>
      <c r="S91" s="3078"/>
      <c r="T91" s="3078"/>
      <c r="U91" s="3078"/>
      <c r="V91" s="3078"/>
      <c r="W91" s="3078"/>
      <c r="X91" s="3078"/>
      <c r="Y91" s="3078"/>
      <c r="Z91" s="3078"/>
      <c r="AA91" s="3078"/>
      <c r="AB91" s="3078"/>
      <c r="AC91" s="3079"/>
      <c r="AD91" s="3066" t="s">
        <v>102</v>
      </c>
      <c r="AE91" s="3066"/>
      <c r="AF91" s="3066"/>
      <c r="AG91" s="3066"/>
      <c r="AH91" s="3066"/>
      <c r="AI91" s="3066"/>
      <c r="AJ91" s="3066"/>
      <c r="AK91" s="3066"/>
      <c r="AL91" s="3066"/>
      <c r="AM91" s="3066"/>
      <c r="AN91" s="3066"/>
      <c r="AO91" s="3066"/>
      <c r="AP91" s="3066"/>
      <c r="AQ91" s="3066"/>
      <c r="AR91" s="3066"/>
      <c r="AS91" s="3066"/>
      <c r="AT91" s="3080"/>
      <c r="AU91" s="3081" t="s">
        <v>12</v>
      </c>
      <c r="AV91" s="3084" t="s">
        <v>13</v>
      </c>
      <c r="AW91" s="3055" t="s">
        <v>103</v>
      </c>
    </row>
    <row r="92" spans="1:95" s="56" customFormat="1" ht="18" customHeight="1" x14ac:dyDescent="0.2">
      <c r="A92" s="3101"/>
      <c r="B92" s="3102"/>
      <c r="C92" s="3101"/>
      <c r="D92" s="3106"/>
      <c r="E92" s="3102"/>
      <c r="F92" s="3058" t="s">
        <v>104</v>
      </c>
      <c r="G92" s="3059"/>
      <c r="H92" s="3059"/>
      <c r="I92" s="3059"/>
      <c r="J92" s="3059"/>
      <c r="K92" s="3059"/>
      <c r="L92" s="3059"/>
      <c r="M92" s="3059"/>
      <c r="N92" s="3059"/>
      <c r="O92" s="3059"/>
      <c r="P92" s="3059"/>
      <c r="Q92" s="3060"/>
      <c r="R92" s="3061" t="s">
        <v>105</v>
      </c>
      <c r="S92" s="3062"/>
      <c r="T92" s="3062"/>
      <c r="U92" s="3062"/>
      <c r="V92" s="3062"/>
      <c r="W92" s="3063"/>
      <c r="X92" s="3064" t="s">
        <v>106</v>
      </c>
      <c r="Y92" s="3064"/>
      <c r="Z92" s="3064"/>
      <c r="AA92" s="3064"/>
      <c r="AB92" s="3064"/>
      <c r="AC92" s="3065"/>
      <c r="AD92" s="3066" t="s">
        <v>107</v>
      </c>
      <c r="AE92" s="3066"/>
      <c r="AF92" s="3066"/>
      <c r="AG92" s="3066"/>
      <c r="AH92" s="3066"/>
      <c r="AI92" s="3066"/>
      <c r="AJ92" s="3066"/>
      <c r="AK92" s="3066"/>
      <c r="AL92" s="3066"/>
      <c r="AM92" s="3066"/>
      <c r="AN92" s="3066"/>
      <c r="AO92" s="3067"/>
      <c r="AP92" s="3068" t="s">
        <v>108</v>
      </c>
      <c r="AQ92" s="3071" t="s">
        <v>106</v>
      </c>
      <c r="AR92" s="3071" t="s">
        <v>109</v>
      </c>
      <c r="AS92" s="3071" t="s">
        <v>81</v>
      </c>
      <c r="AT92" s="3074" t="s">
        <v>110</v>
      </c>
      <c r="AU92" s="3082"/>
      <c r="AV92" s="3085"/>
      <c r="AW92" s="3924"/>
    </row>
    <row r="93" spans="1:95" s="56" customFormat="1" ht="15" customHeight="1" x14ac:dyDescent="0.2">
      <c r="A93" s="3101"/>
      <c r="B93" s="3102"/>
      <c r="C93" s="3936"/>
      <c r="D93" s="3107"/>
      <c r="E93" s="3104"/>
      <c r="F93" s="3928" t="s">
        <v>111</v>
      </c>
      <c r="G93" s="3929"/>
      <c r="H93" s="3930" t="s">
        <v>112</v>
      </c>
      <c r="I93" s="3929"/>
      <c r="J93" s="3930" t="s">
        <v>113</v>
      </c>
      <c r="K93" s="3929"/>
      <c r="L93" s="3930" t="s">
        <v>114</v>
      </c>
      <c r="M93" s="3929"/>
      <c r="N93" s="3930" t="s">
        <v>115</v>
      </c>
      <c r="O93" s="3929"/>
      <c r="P93" s="3930" t="s">
        <v>116</v>
      </c>
      <c r="Q93" s="3935"/>
      <c r="R93" s="3928" t="s">
        <v>117</v>
      </c>
      <c r="S93" s="3929"/>
      <c r="T93" s="3930" t="s">
        <v>118</v>
      </c>
      <c r="U93" s="3929"/>
      <c r="V93" s="3930" t="s">
        <v>119</v>
      </c>
      <c r="W93" s="3935"/>
      <c r="X93" s="3934" t="s">
        <v>117</v>
      </c>
      <c r="Y93" s="3929"/>
      <c r="Z93" s="3930" t="s">
        <v>118</v>
      </c>
      <c r="AA93" s="3929"/>
      <c r="AB93" s="3930" t="s">
        <v>119</v>
      </c>
      <c r="AC93" s="3933"/>
      <c r="AD93" s="3934" t="s">
        <v>111</v>
      </c>
      <c r="AE93" s="3929"/>
      <c r="AF93" s="3930" t="s">
        <v>112</v>
      </c>
      <c r="AG93" s="3929"/>
      <c r="AH93" s="3930" t="s">
        <v>113</v>
      </c>
      <c r="AI93" s="3929"/>
      <c r="AJ93" s="3930" t="s">
        <v>114</v>
      </c>
      <c r="AK93" s="3929"/>
      <c r="AL93" s="3930" t="s">
        <v>115</v>
      </c>
      <c r="AM93" s="3929"/>
      <c r="AN93" s="3930" t="s">
        <v>116</v>
      </c>
      <c r="AO93" s="3929"/>
      <c r="AP93" s="3069"/>
      <c r="AQ93" s="3072"/>
      <c r="AR93" s="3072"/>
      <c r="AS93" s="3072"/>
      <c r="AT93" s="3075"/>
      <c r="AU93" s="3082"/>
      <c r="AV93" s="3085"/>
      <c r="AW93" s="3924"/>
    </row>
    <row r="94" spans="1:95" s="56" customFormat="1" ht="18" customHeight="1" x14ac:dyDescent="0.2">
      <c r="A94" s="3936"/>
      <c r="B94" s="3104"/>
      <c r="C94" s="2647" t="s">
        <v>120</v>
      </c>
      <c r="D94" s="2463" t="s">
        <v>79</v>
      </c>
      <c r="E94" s="147" t="s">
        <v>121</v>
      </c>
      <c r="F94" s="2062" t="s">
        <v>79</v>
      </c>
      <c r="G94" s="149" t="s">
        <v>121</v>
      </c>
      <c r="H94" s="2062" t="s">
        <v>79</v>
      </c>
      <c r="I94" s="149" t="s">
        <v>121</v>
      </c>
      <c r="J94" s="2062" t="s">
        <v>79</v>
      </c>
      <c r="K94" s="149" t="s">
        <v>121</v>
      </c>
      <c r="L94" s="2062" t="s">
        <v>79</v>
      </c>
      <c r="M94" s="149" t="s">
        <v>121</v>
      </c>
      <c r="N94" s="2062" t="s">
        <v>79</v>
      </c>
      <c r="O94" s="149" t="s">
        <v>121</v>
      </c>
      <c r="P94" s="2062" t="s">
        <v>79</v>
      </c>
      <c r="Q94" s="2648" t="s">
        <v>121</v>
      </c>
      <c r="R94" s="2062" t="s">
        <v>79</v>
      </c>
      <c r="S94" s="149" t="s">
        <v>121</v>
      </c>
      <c r="T94" s="2062" t="s">
        <v>79</v>
      </c>
      <c r="U94" s="149" t="s">
        <v>121</v>
      </c>
      <c r="V94" s="2649" t="s">
        <v>79</v>
      </c>
      <c r="W94" s="147" t="s">
        <v>121</v>
      </c>
      <c r="X94" s="152" t="s">
        <v>79</v>
      </c>
      <c r="Y94" s="149" t="s">
        <v>121</v>
      </c>
      <c r="Z94" s="2062" t="s">
        <v>79</v>
      </c>
      <c r="AA94" s="149" t="s">
        <v>121</v>
      </c>
      <c r="AB94" s="2062" t="s">
        <v>79</v>
      </c>
      <c r="AC94" s="2312" t="s">
        <v>121</v>
      </c>
      <c r="AD94" s="152" t="s">
        <v>79</v>
      </c>
      <c r="AE94" s="149" t="s">
        <v>121</v>
      </c>
      <c r="AF94" s="2062" t="s">
        <v>79</v>
      </c>
      <c r="AG94" s="149" t="s">
        <v>121</v>
      </c>
      <c r="AH94" s="2062" t="s">
        <v>79</v>
      </c>
      <c r="AI94" s="149" t="s">
        <v>121</v>
      </c>
      <c r="AJ94" s="2062" t="s">
        <v>79</v>
      </c>
      <c r="AK94" s="149" t="s">
        <v>121</v>
      </c>
      <c r="AL94" s="2062" t="s">
        <v>79</v>
      </c>
      <c r="AM94" s="149" t="s">
        <v>121</v>
      </c>
      <c r="AN94" s="2062" t="s">
        <v>79</v>
      </c>
      <c r="AO94" s="149" t="s">
        <v>121</v>
      </c>
      <c r="AP94" s="3070"/>
      <c r="AQ94" s="3073"/>
      <c r="AR94" s="3073"/>
      <c r="AS94" s="3073"/>
      <c r="AT94" s="3076"/>
      <c r="AU94" s="3926"/>
      <c r="AV94" s="3927"/>
      <c r="AW94" s="3925"/>
      <c r="CA94" s="40"/>
      <c r="CB94" s="40"/>
    </row>
    <row r="95" spans="1:95" s="56" customFormat="1" ht="15" customHeight="1" x14ac:dyDescent="0.25">
      <c r="A95" s="3931" t="s">
        <v>122</v>
      </c>
      <c r="B95" s="3932"/>
      <c r="C95" s="2092">
        <f>SUM(D95:E95)</f>
        <v>0</v>
      </c>
      <c r="D95" s="2650">
        <f>+F95+H95+J95+L95+N95+P95+R95+T95+V95+X95+Z95+AB95</f>
        <v>0</v>
      </c>
      <c r="E95" s="2651">
        <f>+G95+I95+K95+M95+O95+Q95+S95+U95+W95+Y95+AA95+AC95</f>
        <v>0</v>
      </c>
      <c r="F95" s="2095"/>
      <c r="G95" s="158"/>
      <c r="H95" s="2652"/>
      <c r="I95" s="158"/>
      <c r="J95" s="2652"/>
      <c r="K95" s="158"/>
      <c r="L95" s="2652"/>
      <c r="M95" s="158"/>
      <c r="N95" s="2652"/>
      <c r="O95" s="158"/>
      <c r="P95" s="2652"/>
      <c r="Q95" s="160"/>
      <c r="R95" s="2095"/>
      <c r="S95" s="158"/>
      <c r="T95" s="2652"/>
      <c r="U95" s="158"/>
      <c r="V95" s="2652"/>
      <c r="W95" s="160"/>
      <c r="X95" s="2653"/>
      <c r="Y95" s="158"/>
      <c r="Z95" s="2652"/>
      <c r="AA95" s="2474"/>
      <c r="AB95" s="2653"/>
      <c r="AC95" s="163"/>
      <c r="AD95" s="2653"/>
      <c r="AE95" s="2474"/>
      <c r="AF95" s="2652"/>
      <c r="AG95" s="158"/>
      <c r="AH95" s="2652"/>
      <c r="AI95" s="2474"/>
      <c r="AJ95" s="2652"/>
      <c r="AK95" s="158"/>
      <c r="AL95" s="2652"/>
      <c r="AM95" s="2474"/>
      <c r="AN95" s="2653"/>
      <c r="AO95" s="158"/>
      <c r="AP95" s="2654"/>
      <c r="AQ95" s="712"/>
      <c r="AR95" s="166"/>
      <c r="AS95" s="166"/>
      <c r="AT95" s="163"/>
      <c r="AU95" s="167"/>
      <c r="AV95" s="158"/>
      <c r="AW95" s="168"/>
      <c r="AX95" t="str">
        <f>CA95&amp;CB95&amp;CC95</f>
        <v/>
      </c>
      <c r="AZ95" t="str">
        <f>CA95&amp;CB95</f>
        <v/>
      </c>
      <c r="CA95" s="18" t="str">
        <f>IF(AND($C95&gt;0,AU95="")," * No olvide digitar la variable Pueblos originarios. Digite Cero si no tiene.",IF(AU95&gt;$C95," * La variable Pueblos originarios No puede ser mayor al Total.",""))</f>
        <v/>
      </c>
      <c r="CB95" s="18" t="str">
        <f>IF(AND($C95&gt;0,AV95=""),"  * No olvide digitar la variable Migrantes. Digite Cero si no tiene.",IF(AV95&gt;$C95,"  * La variable Migrantes No puede ser mayor al Total.",""))</f>
        <v/>
      </c>
      <c r="CC95" s="18" t="str">
        <f>IF(AND($C95&gt;0,AW95="")," * No olvide digitar la variable Niños y niñas Mejor Niñez. Digite Cero si no tiene.",IF(AW95&gt;$C95," * La variable Niños y niñas Mejor Niñez No puede ser mayor al Total.",""))</f>
        <v/>
      </c>
      <c r="CO95" s="169">
        <f>IF(AND($C95&gt;0,AU95=""),1,IF(AU95&gt;$C95,1,0))</f>
        <v>0</v>
      </c>
      <c r="CP95" s="169">
        <f>IF(AND($C95&gt;0,AV95=""),1,IF(AV95&gt;$C95,1,0))</f>
        <v>0</v>
      </c>
      <c r="CQ95" s="169">
        <f>IF(AND($C95&gt;0,AW95=""),1,IF(AW95&gt;$C95,1,0))</f>
        <v>0</v>
      </c>
    </row>
    <row r="96" spans="1:95" s="56" customFormat="1" ht="15" customHeight="1" x14ac:dyDescent="0.25">
      <c r="A96" s="3092" t="s">
        <v>123</v>
      </c>
      <c r="B96" s="3093"/>
      <c r="C96" s="170">
        <f t="shared" ref="C96:C98" si="61">SUM(D96:E96)</f>
        <v>0</v>
      </c>
      <c r="D96" s="171">
        <f t="shared" ref="D96:E98" si="62">+F96+H96+J96+L96+N96+P96+R96+T96+V96+X96+Z96+AB96</f>
        <v>0</v>
      </c>
      <c r="E96" s="172">
        <f t="shared" si="62"/>
        <v>0</v>
      </c>
      <c r="F96" s="173"/>
      <c r="G96" s="174"/>
      <c r="H96" s="175"/>
      <c r="I96" s="174"/>
      <c r="J96" s="175"/>
      <c r="K96" s="174"/>
      <c r="L96" s="175"/>
      <c r="M96" s="174"/>
      <c r="N96" s="175"/>
      <c r="O96" s="174"/>
      <c r="P96" s="175"/>
      <c r="Q96" s="176"/>
      <c r="R96" s="173"/>
      <c r="S96" s="174"/>
      <c r="T96" s="175"/>
      <c r="U96" s="174"/>
      <c r="V96" s="175"/>
      <c r="W96" s="176"/>
      <c r="X96" s="167"/>
      <c r="Y96" s="174"/>
      <c r="Z96" s="175"/>
      <c r="AA96" s="158"/>
      <c r="AB96" s="167"/>
      <c r="AC96" s="163"/>
      <c r="AD96" s="167"/>
      <c r="AE96" s="158"/>
      <c r="AF96" s="175"/>
      <c r="AG96" s="158"/>
      <c r="AH96" s="175"/>
      <c r="AI96" s="158"/>
      <c r="AJ96" s="175"/>
      <c r="AK96" s="158"/>
      <c r="AL96" s="175"/>
      <c r="AM96" s="158"/>
      <c r="AN96" s="167"/>
      <c r="AO96" s="158"/>
      <c r="AP96" s="177"/>
      <c r="AQ96" s="166"/>
      <c r="AR96" s="166"/>
      <c r="AS96" s="166"/>
      <c r="AT96" s="163"/>
      <c r="AU96" s="167"/>
      <c r="AV96" s="158"/>
      <c r="AW96" s="168"/>
      <c r="AX96" t="str">
        <f t="shared" ref="AX96:AX97" si="63">CA96&amp;CB96&amp;CC96</f>
        <v/>
      </c>
      <c r="AZ96" t="str">
        <f>CA96&amp;CB96</f>
        <v/>
      </c>
      <c r="CA96" s="18" t="str">
        <f>IF(AND($C96&gt;0,AU96="")," * No olvide digitar la variable Pueblos originarios. Digite Cero si no tiene.",IF(AU96&gt;$C96," * La variable Pueblos originarios No puede ser mayor al Total.",""))</f>
        <v/>
      </c>
      <c r="CB96" s="18" t="str">
        <f t="shared" ref="CB96:CB98" si="64">IF(AND($C96&gt;0,AV96=""),"  * No olvide digitar la variable Migrantes. Digite Cero si no tiene.",IF(AV96&gt;$C96,"  * La variable Migrantes No puede ser mayor al Total.",""))</f>
        <v/>
      </c>
      <c r="CC96" s="18" t="str">
        <f t="shared" ref="CC96:CC97" si="65">IF(AND($C96&gt;0,AW96="")," * No olvide digitar la variable Niños y niñas Mejor Niñez. Digite Cero si no tiene.",IF(AW96&gt;$C96," * La variable Niños y niñas Mejor Niñez No puede ser mayor al Total.",""))</f>
        <v/>
      </c>
      <c r="CO96" s="169">
        <f t="shared" ref="CO96:CQ98" si="66">IF(AND($C96&gt;0,AU96=""),1,IF(AU96&gt;$C96,1,0))</f>
        <v>0</v>
      </c>
      <c r="CP96" s="169">
        <f t="shared" si="66"/>
        <v>0</v>
      </c>
      <c r="CQ96" s="169">
        <f t="shared" si="66"/>
        <v>0</v>
      </c>
    </row>
    <row r="97" spans="1:101" s="56" customFormat="1" ht="15" customHeight="1" x14ac:dyDescent="0.25">
      <c r="A97" s="3092" t="s">
        <v>124</v>
      </c>
      <c r="B97" s="3093"/>
      <c r="C97" s="178">
        <f t="shared" si="61"/>
        <v>0</v>
      </c>
      <c r="D97" s="171">
        <f t="shared" si="62"/>
        <v>0</v>
      </c>
      <c r="E97" s="172">
        <f t="shared" si="62"/>
        <v>0</v>
      </c>
      <c r="F97" s="173"/>
      <c r="G97" s="158"/>
      <c r="H97" s="175"/>
      <c r="I97" s="158"/>
      <c r="J97" s="175"/>
      <c r="K97" s="158"/>
      <c r="L97" s="175"/>
      <c r="M97" s="158"/>
      <c r="N97" s="175"/>
      <c r="O97" s="158"/>
      <c r="P97" s="175"/>
      <c r="Q97" s="160"/>
      <c r="R97" s="173"/>
      <c r="S97" s="158"/>
      <c r="T97" s="175"/>
      <c r="U97" s="158"/>
      <c r="V97" s="175"/>
      <c r="W97" s="160"/>
      <c r="X97" s="167"/>
      <c r="Y97" s="158"/>
      <c r="Z97" s="175"/>
      <c r="AA97" s="158"/>
      <c r="AB97" s="167"/>
      <c r="AC97" s="163"/>
      <c r="AD97" s="167"/>
      <c r="AE97" s="158"/>
      <c r="AF97" s="175"/>
      <c r="AG97" s="158"/>
      <c r="AH97" s="175"/>
      <c r="AI97" s="158"/>
      <c r="AJ97" s="175"/>
      <c r="AK97" s="158"/>
      <c r="AL97" s="175"/>
      <c r="AM97" s="158"/>
      <c r="AN97" s="167"/>
      <c r="AO97" s="158"/>
      <c r="AP97" s="177"/>
      <c r="AQ97" s="166"/>
      <c r="AR97" s="166"/>
      <c r="AS97" s="166"/>
      <c r="AT97" s="163"/>
      <c r="AU97" s="167"/>
      <c r="AV97" s="158"/>
      <c r="AW97" s="168"/>
      <c r="AX97" t="str">
        <f t="shared" si="63"/>
        <v/>
      </c>
      <c r="AZ97" t="str">
        <f>CA97&amp;CB97</f>
        <v/>
      </c>
      <c r="CA97" s="18" t="str">
        <f t="shared" ref="CA97:CA98" si="67">IF(AND($C97&gt;0,AU97="")," * No olvide digitar la variable Pueblos originarios. Digite Cero si no tiene.",IF(AU97&gt;$C97," * La variable Pueblos originarios No puede ser mayor al Total.",""))</f>
        <v/>
      </c>
      <c r="CB97" s="18" t="str">
        <f t="shared" si="64"/>
        <v/>
      </c>
      <c r="CC97" s="18" t="str">
        <f t="shared" si="65"/>
        <v/>
      </c>
      <c r="CO97" s="169">
        <f t="shared" si="66"/>
        <v>0</v>
      </c>
      <c r="CP97" s="169">
        <f t="shared" si="66"/>
        <v>0</v>
      </c>
      <c r="CQ97" s="169">
        <f t="shared" si="66"/>
        <v>0</v>
      </c>
    </row>
    <row r="98" spans="1:101" s="56" customFormat="1" ht="15" customHeight="1" x14ac:dyDescent="0.25">
      <c r="A98" s="3094" t="s">
        <v>125</v>
      </c>
      <c r="B98" s="3095"/>
      <c r="C98" s="179">
        <f t="shared" si="61"/>
        <v>0</v>
      </c>
      <c r="D98" s="2476">
        <f t="shared" si="62"/>
        <v>0</v>
      </c>
      <c r="E98" s="181">
        <f t="shared" si="62"/>
        <v>0</v>
      </c>
      <c r="F98" s="182"/>
      <c r="G98" s="183"/>
      <c r="H98" s="184"/>
      <c r="I98" s="183"/>
      <c r="J98" s="184"/>
      <c r="K98" s="183"/>
      <c r="L98" s="184"/>
      <c r="M98" s="183"/>
      <c r="N98" s="184"/>
      <c r="O98" s="183"/>
      <c r="P98" s="184"/>
      <c r="Q98" s="185"/>
      <c r="R98" s="182"/>
      <c r="S98" s="183"/>
      <c r="T98" s="184"/>
      <c r="U98" s="183"/>
      <c r="V98" s="184"/>
      <c r="W98" s="185"/>
      <c r="X98" s="186"/>
      <c r="Y98" s="187"/>
      <c r="Z98" s="188"/>
      <c r="AA98" s="187"/>
      <c r="AB98" s="186"/>
      <c r="AC98" s="189"/>
      <c r="AD98" s="2479"/>
      <c r="AE98" s="183"/>
      <c r="AF98" s="184"/>
      <c r="AG98" s="183"/>
      <c r="AH98" s="184"/>
      <c r="AI98" s="183"/>
      <c r="AJ98" s="184"/>
      <c r="AK98" s="183"/>
      <c r="AL98" s="184"/>
      <c r="AM98" s="183"/>
      <c r="AN98" s="2479"/>
      <c r="AO98" s="183"/>
      <c r="AP98" s="191"/>
      <c r="AQ98" s="192"/>
      <c r="AR98" s="192"/>
      <c r="AS98" s="192"/>
      <c r="AT98" s="2319"/>
      <c r="AU98" s="2479"/>
      <c r="AV98" s="183"/>
      <c r="AW98" s="194"/>
      <c r="AX98" t="str">
        <f>CA98&amp;CB98&amp;CC98</f>
        <v/>
      </c>
      <c r="AZ98"/>
      <c r="CA98" s="18" t="str">
        <f t="shared" si="67"/>
        <v/>
      </c>
      <c r="CB98" s="18" t="str">
        <f t="shared" si="64"/>
        <v/>
      </c>
      <c r="CC98" s="18" t="str">
        <f>IF(AND($C98&gt;0,AW98="")," * No olvide digitar la variable Niños y niñas Mejor Niñez. Digite Cero si no tiene.",IF(AW98&gt;$C98," * La variable Niños y niñas Mejor Niñez No puede ser mayor al Total.",""))</f>
        <v/>
      </c>
      <c r="CO98" s="169">
        <f t="shared" si="66"/>
        <v>0</v>
      </c>
      <c r="CP98" s="169">
        <f t="shared" si="66"/>
        <v>0</v>
      </c>
      <c r="CQ98" s="169">
        <f t="shared" si="66"/>
        <v>0</v>
      </c>
    </row>
    <row r="99" spans="1:101" s="56" customFormat="1" ht="18" customHeight="1" x14ac:dyDescent="0.2">
      <c r="A99" s="2460" t="s">
        <v>126</v>
      </c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</row>
    <row r="100" spans="1:101" s="56" customFormat="1" ht="18" customHeight="1" x14ac:dyDescent="0.2">
      <c r="A100" s="3443" t="s">
        <v>99</v>
      </c>
      <c r="B100" s="2987"/>
      <c r="C100" s="3443" t="s">
        <v>100</v>
      </c>
      <c r="D100" s="3108"/>
      <c r="E100" s="2987"/>
      <c r="F100" s="3940" t="s">
        <v>127</v>
      </c>
      <c r="G100" s="3941"/>
      <c r="H100" s="3941"/>
      <c r="I100" s="3941"/>
      <c r="J100" s="3941"/>
      <c r="K100" s="3941"/>
      <c r="L100" s="3941"/>
      <c r="M100" s="3941"/>
      <c r="N100" s="3941"/>
      <c r="O100" s="3941"/>
      <c r="P100" s="3941"/>
      <c r="Q100" s="3942"/>
      <c r="R100" s="3941" t="s">
        <v>128</v>
      </c>
      <c r="S100" s="3941"/>
      <c r="T100" s="3941"/>
      <c r="U100" s="3941"/>
      <c r="V100" s="3941"/>
      <c r="W100" s="3942"/>
      <c r="X100" s="3942" t="s">
        <v>129</v>
      </c>
      <c r="Y100" s="3943"/>
      <c r="Z100" s="3943"/>
      <c r="AA100" s="3943"/>
      <c r="AB100" s="3943"/>
      <c r="AC100" s="3944"/>
      <c r="AD100" s="3945" t="s">
        <v>130</v>
      </c>
      <c r="AE100" s="3945"/>
      <c r="AF100" s="3945"/>
      <c r="AG100" s="3945"/>
      <c r="AH100" s="3945"/>
      <c r="AI100" s="3946"/>
      <c r="AJ100" s="3108" t="s">
        <v>12</v>
      </c>
      <c r="AK100" s="3937" t="s">
        <v>13</v>
      </c>
      <c r="AL100" s="3589" t="s">
        <v>103</v>
      </c>
    </row>
    <row r="101" spans="1:101" s="56" customFormat="1" ht="21.95" customHeight="1" x14ac:dyDescent="0.2">
      <c r="A101" s="3124"/>
      <c r="B101" s="2994"/>
      <c r="C101" s="3915"/>
      <c r="D101" s="3110"/>
      <c r="E101" s="2988"/>
      <c r="F101" s="3928" t="s">
        <v>111</v>
      </c>
      <c r="G101" s="3929"/>
      <c r="H101" s="3930" t="s">
        <v>112</v>
      </c>
      <c r="I101" s="3929"/>
      <c r="J101" s="3930" t="s">
        <v>113</v>
      </c>
      <c r="K101" s="3929"/>
      <c r="L101" s="3930" t="s">
        <v>114</v>
      </c>
      <c r="M101" s="3929"/>
      <c r="N101" s="3930" t="s">
        <v>115</v>
      </c>
      <c r="O101" s="3929"/>
      <c r="P101" s="3930" t="s">
        <v>116</v>
      </c>
      <c r="Q101" s="3935"/>
      <c r="R101" s="3938" t="s">
        <v>117</v>
      </c>
      <c r="S101" s="3939"/>
      <c r="T101" s="3938" t="s">
        <v>118</v>
      </c>
      <c r="U101" s="3939"/>
      <c r="V101" s="3938" t="s">
        <v>131</v>
      </c>
      <c r="W101" s="3939"/>
      <c r="X101" s="3540" t="s">
        <v>117</v>
      </c>
      <c r="Y101" s="3939"/>
      <c r="Z101" s="3938" t="s">
        <v>118</v>
      </c>
      <c r="AA101" s="3939"/>
      <c r="AB101" s="3947" t="s">
        <v>131</v>
      </c>
      <c r="AC101" s="3948"/>
      <c r="AD101" s="3540" t="s">
        <v>132</v>
      </c>
      <c r="AE101" s="3540"/>
      <c r="AF101" s="3540"/>
      <c r="AG101" s="3939"/>
      <c r="AH101" s="3938" t="s">
        <v>133</v>
      </c>
      <c r="AI101" s="3939"/>
      <c r="AJ101" s="3109"/>
      <c r="AK101" s="3112"/>
      <c r="AL101" s="3114"/>
    </row>
    <row r="102" spans="1:101" s="56" customFormat="1" ht="35.25" customHeight="1" x14ac:dyDescent="0.2">
      <c r="A102" s="3915"/>
      <c r="B102" s="2988"/>
      <c r="C102" s="2615" t="s">
        <v>120</v>
      </c>
      <c r="D102" s="2496" t="s">
        <v>79</v>
      </c>
      <c r="E102" s="8" t="s">
        <v>121</v>
      </c>
      <c r="F102" s="1668" t="s">
        <v>79</v>
      </c>
      <c r="G102" s="2655" t="s">
        <v>121</v>
      </c>
      <c r="H102" s="1668" t="s">
        <v>79</v>
      </c>
      <c r="I102" s="2655" t="s">
        <v>121</v>
      </c>
      <c r="J102" s="1668" t="s">
        <v>79</v>
      </c>
      <c r="K102" s="2655" t="s">
        <v>121</v>
      </c>
      <c r="L102" s="1668" t="s">
        <v>79</v>
      </c>
      <c r="M102" s="2655" t="s">
        <v>121</v>
      </c>
      <c r="N102" s="1668" t="s">
        <v>79</v>
      </c>
      <c r="O102" s="2655" t="s">
        <v>121</v>
      </c>
      <c r="P102" s="1668" t="s">
        <v>79</v>
      </c>
      <c r="Q102" s="2655" t="s">
        <v>121</v>
      </c>
      <c r="R102" s="1668" t="s">
        <v>79</v>
      </c>
      <c r="S102" s="2655" t="s">
        <v>121</v>
      </c>
      <c r="T102" s="1668" t="s">
        <v>79</v>
      </c>
      <c r="U102" s="2655" t="s">
        <v>121</v>
      </c>
      <c r="V102" s="1668" t="s">
        <v>79</v>
      </c>
      <c r="W102" s="2655" t="s">
        <v>121</v>
      </c>
      <c r="X102" s="198" t="s">
        <v>79</v>
      </c>
      <c r="Y102" s="2655" t="s">
        <v>121</v>
      </c>
      <c r="Z102" s="1668" t="s">
        <v>79</v>
      </c>
      <c r="AA102" s="2655" t="s">
        <v>121</v>
      </c>
      <c r="AB102" s="2615" t="s">
        <v>79</v>
      </c>
      <c r="AC102" s="2657" t="s">
        <v>121</v>
      </c>
      <c r="AD102" s="2658" t="s">
        <v>134</v>
      </c>
      <c r="AE102" s="2656" t="s">
        <v>109</v>
      </c>
      <c r="AF102" s="2614" t="s">
        <v>81</v>
      </c>
      <c r="AG102" s="202" t="s">
        <v>110</v>
      </c>
      <c r="AH102" s="2615" t="s">
        <v>135</v>
      </c>
      <c r="AI102" s="2655" t="s">
        <v>136</v>
      </c>
      <c r="AJ102" s="3110"/>
      <c r="AK102" s="3113"/>
      <c r="AL102" s="3027"/>
    </row>
    <row r="103" spans="1:101" s="56" customFormat="1" ht="15" customHeight="1" x14ac:dyDescent="0.25">
      <c r="A103" s="3906" t="s">
        <v>122</v>
      </c>
      <c r="B103" s="3907"/>
      <c r="C103" s="2102">
        <f>SUM(D103:E103)</f>
        <v>0</v>
      </c>
      <c r="D103" s="2659">
        <f>SUM(F103+H103+J103+L103+N103+P103+R103+T103+V103+X103+Z103+AB103)</f>
        <v>0</v>
      </c>
      <c r="E103" s="708">
        <f>SUM(G103+I103+K103+M103+O103+Q103+S103+U103+W103+Y103+AA103+AC103)</f>
        <v>0</v>
      </c>
      <c r="F103" s="2004"/>
      <c r="G103" s="2502"/>
      <c r="H103" s="2004"/>
      <c r="I103" s="2502"/>
      <c r="J103" s="2004"/>
      <c r="K103" s="2502"/>
      <c r="L103" s="2004"/>
      <c r="M103" s="2502"/>
      <c r="N103" s="2004"/>
      <c r="O103" s="2502"/>
      <c r="P103" s="2004"/>
      <c r="Q103" s="2502"/>
      <c r="R103" s="2004"/>
      <c r="S103" s="2502"/>
      <c r="T103" s="2004"/>
      <c r="U103" s="2502"/>
      <c r="V103" s="2004"/>
      <c r="W103" s="2502"/>
      <c r="X103" s="2556"/>
      <c r="Y103" s="2502"/>
      <c r="Z103" s="2004"/>
      <c r="AA103" s="2502"/>
      <c r="AB103" s="2004"/>
      <c r="AC103" s="2503"/>
      <c r="AD103" s="2660"/>
      <c r="AE103" s="2613"/>
      <c r="AF103" s="2613"/>
      <c r="AG103" s="2661"/>
      <c r="AH103" s="2004"/>
      <c r="AI103" s="2502"/>
      <c r="AJ103" s="2004"/>
      <c r="AK103" s="699"/>
      <c r="AL103" s="2502"/>
      <c r="AM103" t="str">
        <f>CG103&amp;CH103</f>
        <v/>
      </c>
      <c r="CG103" s="18" t="str">
        <f>IF(AND($C103&gt;0,AJ103="")," * No olvide digitar la variable Pueblos Originarios. Digite Cero si no tiene.",IF(AJ103&gt;$C103,"  * La variable Pueblos Originarios No puede ser mayor al Total.",""))</f>
        <v/>
      </c>
      <c r="CH103" s="18" t="str">
        <f>IF(AND($C103&gt;0,AK103="")," * No olvide digitar la variable Migrantes. Digite Cero si no tiene.",IF(AK103&gt;$C103,"  * La variable Migrantes No puede ser mayor al Total.",""))</f>
        <v/>
      </c>
      <c r="CI103" s="18" t="str">
        <f>IF(AND($C103&gt;0,AL103="")," * No olvide digitar la variable Niños y niñas Mejor Niñez. Digite Cero si no tiene.",IF(AL103&gt;$C103,"  * La variable Niños y niñas Mejor Niñez No puede ser mayor al Total.",""))</f>
        <v/>
      </c>
      <c r="CU103" s="169">
        <f>IF(AND($C103&gt;0,AJ103=""),1,IF(AJ103&gt;$C103,1,0))</f>
        <v>0</v>
      </c>
      <c r="CV103" s="169">
        <f>IF(AND($C103&gt;0,AK103=""),1,IF(AK103&gt;$C103,1,0))</f>
        <v>0</v>
      </c>
      <c r="CW103" s="169">
        <f>IF(AND($C103&gt;0,AL103=""),1,IF(AL103&gt;$C103,1,0))</f>
        <v>0</v>
      </c>
    </row>
    <row r="104" spans="1:101" s="56" customFormat="1" ht="15" customHeight="1" x14ac:dyDescent="0.25">
      <c r="A104" s="3010" t="s">
        <v>123</v>
      </c>
      <c r="B104" s="3011"/>
      <c r="C104" s="210">
        <f>SUM(D104:E104)</f>
        <v>0</v>
      </c>
      <c r="D104" s="211">
        <f t="shared" ref="D104:E106" si="68">SUM(F104+H104+J104+L104+N104+P104+R104+T104+V104+X104+Z104+AB104)</f>
        <v>0</v>
      </c>
      <c r="E104" s="212">
        <f t="shared" si="68"/>
        <v>0</v>
      </c>
      <c r="F104" s="22"/>
      <c r="G104" s="28"/>
      <c r="H104" s="22"/>
      <c r="I104" s="28"/>
      <c r="J104" s="22"/>
      <c r="K104" s="28"/>
      <c r="L104" s="22"/>
      <c r="M104" s="28"/>
      <c r="N104" s="22"/>
      <c r="O104" s="28"/>
      <c r="P104" s="22"/>
      <c r="Q104" s="28"/>
      <c r="R104" s="22"/>
      <c r="S104" s="28"/>
      <c r="T104" s="22"/>
      <c r="U104" s="28"/>
      <c r="V104" s="22"/>
      <c r="W104" s="28"/>
      <c r="X104" s="23"/>
      <c r="Y104" s="28"/>
      <c r="Z104" s="22"/>
      <c r="AA104" s="28"/>
      <c r="AB104" s="22"/>
      <c r="AC104" s="213"/>
      <c r="AD104" s="214"/>
      <c r="AE104" s="215"/>
      <c r="AF104" s="215"/>
      <c r="AG104" s="216"/>
      <c r="AH104" s="22"/>
      <c r="AI104" s="28"/>
      <c r="AJ104" s="22"/>
      <c r="AK104" s="24"/>
      <c r="AL104" s="28"/>
      <c r="AM104" t="str">
        <f>CG104&amp;CH104</f>
        <v/>
      </c>
      <c r="CG104" s="18" t="str">
        <f t="shared" ref="CG104:CG106" si="69">IF(AND($C104&gt;0,AJ104="")," * No olvide digitar la variable Pueblos Originarios. Digite Cero si no tiene.",IF(AJ104&gt;$C104,"  * La variable Pueblos Originarios No puede ser mayor al Total.",""))</f>
        <v/>
      </c>
      <c r="CH104" s="18" t="str">
        <f t="shared" ref="CH104:CH106" si="70">IF(AND($C104&gt;0,AK104="")," * No olvide digitar la variable Migrantes. Digite Cero si no tiene.",IF(AK104&gt;$C104,"  * La variable Migrantes No puede ser mayor al Total.",""))</f>
        <v/>
      </c>
      <c r="CI104" s="18" t="str">
        <f t="shared" ref="CI104:CI106" si="71">IF(AND($C104&gt;0,AL104="")," * No olvide digitar la variable Niños y niñas Mejor Niñez. Digite Cero si no tiene.",IF(AL104&gt;$C104,"  * La variable Niños y niñas Mejor Niñez No puede ser mayor al Total.",""))</f>
        <v/>
      </c>
      <c r="CU104" s="169">
        <f t="shared" ref="CU104:CW106" si="72">IF(AND($C104&gt;0,AJ104=""),1,IF(AJ104&gt;$C104,1,0))</f>
        <v>0</v>
      </c>
      <c r="CV104" s="169">
        <f t="shared" si="72"/>
        <v>0</v>
      </c>
      <c r="CW104" s="169">
        <f t="shared" si="72"/>
        <v>0</v>
      </c>
    </row>
    <row r="105" spans="1:101" s="56" customFormat="1" ht="15" customHeight="1" x14ac:dyDescent="0.25">
      <c r="A105" s="3010" t="s">
        <v>124</v>
      </c>
      <c r="B105" s="3011"/>
      <c r="C105" s="210">
        <f>SUM(D105:E105)</f>
        <v>0</v>
      </c>
      <c r="D105" s="211">
        <f t="shared" si="68"/>
        <v>0</v>
      </c>
      <c r="E105" s="212">
        <f t="shared" si="68"/>
        <v>0</v>
      </c>
      <c r="F105" s="22"/>
      <c r="G105" s="28"/>
      <c r="H105" s="22"/>
      <c r="I105" s="28"/>
      <c r="J105" s="22"/>
      <c r="K105" s="28"/>
      <c r="L105" s="22"/>
      <c r="M105" s="28"/>
      <c r="N105" s="22"/>
      <c r="O105" s="28"/>
      <c r="P105" s="22"/>
      <c r="Q105" s="28"/>
      <c r="R105" s="22"/>
      <c r="S105" s="28"/>
      <c r="T105" s="22"/>
      <c r="U105" s="28"/>
      <c r="V105" s="22"/>
      <c r="W105" s="28"/>
      <c r="X105" s="23"/>
      <c r="Y105" s="28"/>
      <c r="Z105" s="22"/>
      <c r="AA105" s="28"/>
      <c r="AB105" s="22"/>
      <c r="AC105" s="213"/>
      <c r="AD105" s="214"/>
      <c r="AE105" s="215"/>
      <c r="AF105" s="215"/>
      <c r="AG105" s="216"/>
      <c r="AH105" s="22"/>
      <c r="AI105" s="28"/>
      <c r="AJ105" s="22"/>
      <c r="AK105" s="24"/>
      <c r="AL105" s="28"/>
      <c r="AM105" t="str">
        <f>CG105&amp;CH105</f>
        <v/>
      </c>
      <c r="CG105" s="18" t="str">
        <f t="shared" si="69"/>
        <v/>
      </c>
      <c r="CH105" s="18" t="str">
        <f t="shared" si="70"/>
        <v/>
      </c>
      <c r="CI105" s="18" t="str">
        <f t="shared" si="71"/>
        <v/>
      </c>
      <c r="CU105" s="169">
        <f t="shared" si="72"/>
        <v>0</v>
      </c>
      <c r="CV105" s="169">
        <f t="shared" si="72"/>
        <v>0</v>
      </c>
      <c r="CW105" s="169">
        <f t="shared" si="72"/>
        <v>0</v>
      </c>
    </row>
    <row r="106" spans="1:101" s="56" customFormat="1" ht="15" customHeight="1" x14ac:dyDescent="0.25">
      <c r="A106" s="3020" t="s">
        <v>125</v>
      </c>
      <c r="B106" s="3021"/>
      <c r="C106" s="217">
        <f>SUM(D106:E106)</f>
        <v>0</v>
      </c>
      <c r="D106" s="218">
        <f t="shared" si="68"/>
        <v>0</v>
      </c>
      <c r="E106" s="219">
        <f t="shared" si="68"/>
        <v>0</v>
      </c>
      <c r="F106" s="30"/>
      <c r="G106" s="37"/>
      <c r="H106" s="30"/>
      <c r="I106" s="37"/>
      <c r="J106" s="30"/>
      <c r="K106" s="37"/>
      <c r="L106" s="30"/>
      <c r="M106" s="37"/>
      <c r="N106" s="30"/>
      <c r="O106" s="37"/>
      <c r="P106" s="30"/>
      <c r="Q106" s="37"/>
      <c r="R106" s="30"/>
      <c r="S106" s="37"/>
      <c r="T106" s="30"/>
      <c r="U106" s="37"/>
      <c r="V106" s="30"/>
      <c r="W106" s="37"/>
      <c r="X106" s="31"/>
      <c r="Y106" s="37"/>
      <c r="Z106" s="30"/>
      <c r="AA106" s="37"/>
      <c r="AB106" s="30"/>
      <c r="AC106" s="220"/>
      <c r="AD106" s="221"/>
      <c r="AE106" s="222"/>
      <c r="AF106" s="222"/>
      <c r="AG106" s="223"/>
      <c r="AH106" s="224"/>
      <c r="AI106" s="225"/>
      <c r="AJ106" s="30"/>
      <c r="AK106" s="32"/>
      <c r="AL106" s="37"/>
      <c r="AM106" t="str">
        <f>CG106&amp;CH106</f>
        <v/>
      </c>
      <c r="CG106" s="18" t="str">
        <f t="shared" si="69"/>
        <v/>
      </c>
      <c r="CH106" s="18" t="str">
        <f t="shared" si="70"/>
        <v/>
      </c>
      <c r="CI106" s="18" t="str">
        <f t="shared" si="71"/>
        <v/>
      </c>
      <c r="CU106" s="169">
        <f t="shared" si="72"/>
        <v>0</v>
      </c>
      <c r="CV106" s="169">
        <f>IF(AND($C106&gt;0,AK106=""),1,IF(AK106&gt;$C106,1,0))</f>
        <v>0</v>
      </c>
      <c r="CW106" s="169">
        <f t="shared" si="72"/>
        <v>0</v>
      </c>
    </row>
    <row r="107" spans="1:101" s="56" customFormat="1" ht="18" customHeight="1" x14ac:dyDescent="0.2">
      <c r="A107" s="2460" t="s">
        <v>137</v>
      </c>
      <c r="B107" s="22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</row>
    <row r="108" spans="1:101" x14ac:dyDescent="0.25">
      <c r="A108" s="3443" t="s">
        <v>138</v>
      </c>
      <c r="B108" s="2987"/>
      <c r="C108" s="3443" t="s">
        <v>91</v>
      </c>
      <c r="D108" s="3108"/>
      <c r="E108" s="2987"/>
      <c r="F108" s="3938" t="s">
        <v>139</v>
      </c>
      <c r="G108" s="3540"/>
      <c r="H108" s="3540"/>
      <c r="I108" s="3540"/>
      <c r="J108" s="3540"/>
      <c r="K108" s="3540"/>
      <c r="L108" s="3540"/>
      <c r="M108" s="3939"/>
    </row>
    <row r="109" spans="1:101" x14ac:dyDescent="0.25">
      <c r="A109" s="3124"/>
      <c r="B109" s="2994"/>
      <c r="C109" s="3124"/>
      <c r="D109" s="3109"/>
      <c r="E109" s="2994"/>
      <c r="F109" s="3938" t="s">
        <v>140</v>
      </c>
      <c r="G109" s="3939"/>
      <c r="H109" s="3938" t="s">
        <v>141</v>
      </c>
      <c r="I109" s="3939"/>
      <c r="J109" s="3938" t="s">
        <v>142</v>
      </c>
      <c r="K109" s="3939"/>
      <c r="L109" s="3938" t="s">
        <v>16</v>
      </c>
      <c r="M109" s="3939"/>
    </row>
    <row r="110" spans="1:101" x14ac:dyDescent="0.25">
      <c r="A110" s="3915"/>
      <c r="B110" s="2988"/>
      <c r="C110" s="1252" t="s">
        <v>120</v>
      </c>
      <c r="D110" s="2496" t="s">
        <v>79</v>
      </c>
      <c r="E110" s="2655" t="s">
        <v>121</v>
      </c>
      <c r="F110" s="2615" t="s">
        <v>79</v>
      </c>
      <c r="G110" s="2655" t="s">
        <v>121</v>
      </c>
      <c r="H110" s="2615" t="s">
        <v>79</v>
      </c>
      <c r="I110" s="2655" t="s">
        <v>121</v>
      </c>
      <c r="J110" s="2615" t="s">
        <v>79</v>
      </c>
      <c r="K110" s="2655" t="s">
        <v>121</v>
      </c>
      <c r="L110" s="2615" t="s">
        <v>79</v>
      </c>
      <c r="M110" s="2655" t="s">
        <v>121</v>
      </c>
    </row>
    <row r="111" spans="1:101" ht="15" customHeight="1" x14ac:dyDescent="0.25">
      <c r="A111" s="3949" t="s">
        <v>143</v>
      </c>
      <c r="B111" s="3950"/>
      <c r="C111" s="2663">
        <f>SUM(D111:E111)</f>
        <v>0</v>
      </c>
      <c r="D111" s="2664">
        <f>+F111+H111+J111+L111</f>
        <v>0</v>
      </c>
      <c r="E111" s="2665">
        <f>+G111+I111+K111+M111</f>
        <v>0</v>
      </c>
      <c r="F111" s="2627">
        <f>SUM(F112:F114)</f>
        <v>0</v>
      </c>
      <c r="G111" s="2666">
        <f t="shared" ref="G111:M111" si="73">SUM(G112:G114)</f>
        <v>0</v>
      </c>
      <c r="H111" s="2627">
        <f t="shared" si="73"/>
        <v>0</v>
      </c>
      <c r="I111" s="2666">
        <f t="shared" si="73"/>
        <v>0</v>
      </c>
      <c r="J111" s="2627">
        <f t="shared" si="73"/>
        <v>0</v>
      </c>
      <c r="K111" s="2666">
        <f t="shared" si="73"/>
        <v>0</v>
      </c>
      <c r="L111" s="2627">
        <f t="shared" si="73"/>
        <v>0</v>
      </c>
      <c r="M111" s="2644">
        <f t="shared" si="73"/>
        <v>0</v>
      </c>
    </row>
    <row r="112" spans="1:101" ht="15" customHeight="1" x14ac:dyDescent="0.25">
      <c r="A112" s="3951" t="s">
        <v>144</v>
      </c>
      <c r="B112" s="3952"/>
      <c r="C112" s="2108">
        <f>SUM(D112:E112)</f>
        <v>0</v>
      </c>
      <c r="D112" s="713">
        <f>+F112+H112+J112+L112</f>
        <v>0</v>
      </c>
      <c r="E112" s="2668">
        <f>+G112+I112+K112+M112</f>
        <v>0</v>
      </c>
      <c r="F112" s="2004"/>
      <c r="G112" s="2502"/>
      <c r="H112" s="2004"/>
      <c r="I112" s="2502"/>
      <c r="J112" s="2004"/>
      <c r="K112" s="704"/>
      <c r="L112" s="2004"/>
      <c r="M112" s="704"/>
    </row>
    <row r="113" spans="1:94" ht="15" customHeight="1" x14ac:dyDescent="0.25">
      <c r="A113" s="3014" t="s">
        <v>145</v>
      </c>
      <c r="B113" s="3015"/>
      <c r="C113" s="236">
        <f>SUM(D113:E113)</f>
        <v>0</v>
      </c>
      <c r="D113" s="237">
        <f t="shared" ref="D113:E114" si="74">+F113+H113+J113+L113</f>
        <v>0</v>
      </c>
      <c r="E113" s="238">
        <f t="shared" si="74"/>
        <v>0</v>
      </c>
      <c r="F113" s="22"/>
      <c r="G113" s="28"/>
      <c r="H113" s="22"/>
      <c r="I113" s="28"/>
      <c r="J113" s="22"/>
      <c r="K113" s="239"/>
      <c r="L113" s="22"/>
      <c r="M113" s="239"/>
    </row>
    <row r="114" spans="1:94" ht="15" customHeight="1" x14ac:dyDescent="0.25">
      <c r="A114" s="3016" t="s">
        <v>146</v>
      </c>
      <c r="B114" s="3017"/>
      <c r="C114" s="240">
        <f>SUM(D114:E114)</f>
        <v>0</v>
      </c>
      <c r="D114" s="241">
        <f t="shared" si="74"/>
        <v>0</v>
      </c>
      <c r="E114" s="242">
        <f t="shared" si="74"/>
        <v>0</v>
      </c>
      <c r="F114" s="30"/>
      <c r="G114" s="37"/>
      <c r="H114" s="30"/>
      <c r="I114" s="37"/>
      <c r="J114" s="30"/>
      <c r="K114" s="243"/>
      <c r="L114" s="30"/>
      <c r="M114" s="243"/>
    </row>
    <row r="115" spans="1:94" s="56" customFormat="1" ht="18" customHeight="1" x14ac:dyDescent="0.2">
      <c r="A115" s="2669" t="s">
        <v>147</v>
      </c>
      <c r="B115" s="2492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0"/>
      <c r="AH115" s="140"/>
      <c r="AI115" s="140"/>
    </row>
    <row r="116" spans="1:94" x14ac:dyDescent="0.25">
      <c r="A116" s="3443" t="s">
        <v>90</v>
      </c>
      <c r="B116" s="2987"/>
      <c r="C116" s="3443" t="s">
        <v>91</v>
      </c>
      <c r="D116" s="3108"/>
      <c r="E116" s="2987"/>
      <c r="F116" s="3938" t="s">
        <v>139</v>
      </c>
      <c r="G116" s="3540"/>
      <c r="H116" s="3540"/>
      <c r="I116" s="3540"/>
      <c r="J116" s="3540"/>
      <c r="K116" s="3540"/>
      <c r="L116" s="3540"/>
      <c r="M116" s="3540"/>
      <c r="N116" s="3540"/>
      <c r="O116" s="3540"/>
      <c r="P116" s="3540"/>
      <c r="Q116" s="3540"/>
      <c r="R116" s="3540"/>
      <c r="S116" s="3540"/>
      <c r="T116" s="3540"/>
      <c r="U116" s="3540"/>
      <c r="V116" s="3540"/>
      <c r="W116" s="3540"/>
      <c r="X116" s="3540"/>
      <c r="Y116" s="3540"/>
      <c r="Z116" s="3540"/>
      <c r="AA116" s="3540"/>
      <c r="AB116" s="3540"/>
      <c r="AC116" s="3540"/>
      <c r="AD116" s="3540"/>
      <c r="AE116" s="3540"/>
      <c r="AF116" s="3540"/>
      <c r="AG116" s="3953"/>
      <c r="AH116" s="3538" t="s">
        <v>12</v>
      </c>
      <c r="AI116" s="2987" t="s">
        <v>13</v>
      </c>
    </row>
    <row r="117" spans="1:94" x14ac:dyDescent="0.25">
      <c r="A117" s="3124"/>
      <c r="B117" s="2994"/>
      <c r="C117" s="3124"/>
      <c r="D117" s="3109"/>
      <c r="E117" s="2994"/>
      <c r="F117" s="3954" t="s">
        <v>16</v>
      </c>
      <c r="G117" s="3955"/>
      <c r="H117" s="3956" t="s">
        <v>17</v>
      </c>
      <c r="I117" s="3956"/>
      <c r="J117" s="3956" t="s">
        <v>18</v>
      </c>
      <c r="K117" s="3956"/>
      <c r="L117" s="3956" t="s">
        <v>19</v>
      </c>
      <c r="M117" s="3956"/>
      <c r="N117" s="3956" t="s">
        <v>20</v>
      </c>
      <c r="O117" s="3956"/>
      <c r="P117" s="3956" t="s">
        <v>21</v>
      </c>
      <c r="Q117" s="3956"/>
      <c r="R117" s="3956" t="s">
        <v>22</v>
      </c>
      <c r="S117" s="3956"/>
      <c r="T117" s="3956" t="s">
        <v>23</v>
      </c>
      <c r="U117" s="3956"/>
      <c r="V117" s="3956" t="s">
        <v>61</v>
      </c>
      <c r="W117" s="3956"/>
      <c r="X117" s="3956" t="s">
        <v>62</v>
      </c>
      <c r="Y117" s="3956"/>
      <c r="Z117" s="3938" t="s">
        <v>63</v>
      </c>
      <c r="AA117" s="3939"/>
      <c r="AB117" s="3938" t="s">
        <v>148</v>
      </c>
      <c r="AC117" s="3939"/>
      <c r="AD117" s="3938" t="s">
        <v>149</v>
      </c>
      <c r="AE117" s="3939"/>
      <c r="AF117" s="3938" t="s">
        <v>150</v>
      </c>
      <c r="AG117" s="3953"/>
      <c r="AH117" s="3130"/>
      <c r="AI117" s="2994"/>
    </row>
    <row r="118" spans="1:94" x14ac:dyDescent="0.25">
      <c r="A118" s="3915"/>
      <c r="B118" s="2988"/>
      <c r="C118" s="2615" t="s">
        <v>120</v>
      </c>
      <c r="D118" s="2496" t="s">
        <v>79</v>
      </c>
      <c r="E118" s="2655" t="s">
        <v>121</v>
      </c>
      <c r="F118" s="1668" t="s">
        <v>79</v>
      </c>
      <c r="G118" s="1843" t="s">
        <v>121</v>
      </c>
      <c r="H118" s="1668" t="s">
        <v>79</v>
      </c>
      <c r="I118" s="1843" t="s">
        <v>121</v>
      </c>
      <c r="J118" s="1668" t="s">
        <v>79</v>
      </c>
      <c r="K118" s="1843" t="s">
        <v>121</v>
      </c>
      <c r="L118" s="1668" t="s">
        <v>79</v>
      </c>
      <c r="M118" s="1843" t="s">
        <v>121</v>
      </c>
      <c r="N118" s="1668" t="s">
        <v>79</v>
      </c>
      <c r="O118" s="1843" t="s">
        <v>121</v>
      </c>
      <c r="P118" s="1668" t="s">
        <v>79</v>
      </c>
      <c r="Q118" s="1843" t="s">
        <v>121</v>
      </c>
      <c r="R118" s="1668" t="s">
        <v>79</v>
      </c>
      <c r="S118" s="1843" t="s">
        <v>121</v>
      </c>
      <c r="T118" s="1668" t="s">
        <v>79</v>
      </c>
      <c r="U118" s="1843" t="s">
        <v>121</v>
      </c>
      <c r="V118" s="1668" t="s">
        <v>79</v>
      </c>
      <c r="W118" s="1843" t="s">
        <v>121</v>
      </c>
      <c r="X118" s="1668" t="s">
        <v>79</v>
      </c>
      <c r="Y118" s="1843" t="s">
        <v>121</v>
      </c>
      <c r="Z118" s="1668" t="s">
        <v>79</v>
      </c>
      <c r="AA118" s="1843" t="s">
        <v>121</v>
      </c>
      <c r="AB118" s="1668" t="s">
        <v>79</v>
      </c>
      <c r="AC118" s="1843" t="s">
        <v>121</v>
      </c>
      <c r="AD118" s="1668" t="s">
        <v>79</v>
      </c>
      <c r="AE118" s="1843" t="s">
        <v>121</v>
      </c>
      <c r="AF118" s="1668" t="s">
        <v>79</v>
      </c>
      <c r="AG118" s="2620" t="s">
        <v>121</v>
      </c>
      <c r="AH118" s="3001"/>
      <c r="AI118" s="2988"/>
    </row>
    <row r="119" spans="1:94" ht="15" customHeight="1" x14ac:dyDescent="0.25">
      <c r="A119" s="3921" t="s">
        <v>151</v>
      </c>
      <c r="B119" s="3922"/>
      <c r="C119" s="2627">
        <f>SUM(D119:E119)</f>
        <v>0</v>
      </c>
      <c r="D119" s="2499">
        <f>SUM(F119+H119+J119+L119+N119+P119+R119+T119+V119+X119+Z119+AB119+AD119+AF119)</f>
        <v>0</v>
      </c>
      <c r="E119" s="2671">
        <f>SUM(+G119+I119+K119+M119+O119+Q119+S119+U119+W119+Y119+AA119+AC119+AE119+AG119)</f>
        <v>0</v>
      </c>
      <c r="F119" s="2004"/>
      <c r="G119" s="2556"/>
      <c r="H119" s="2004"/>
      <c r="I119" s="2556"/>
      <c r="J119" s="2004"/>
      <c r="K119" s="2556"/>
      <c r="L119" s="2004"/>
      <c r="M119" s="2556"/>
      <c r="N119" s="2004"/>
      <c r="O119" s="2556"/>
      <c r="P119" s="2004"/>
      <c r="Q119" s="2556"/>
      <c r="R119" s="2004"/>
      <c r="S119" s="2556"/>
      <c r="T119" s="2004"/>
      <c r="U119" s="2556"/>
      <c r="V119" s="2004"/>
      <c r="W119" s="2556"/>
      <c r="X119" s="2004"/>
      <c r="Y119" s="2556"/>
      <c r="Z119" s="2004"/>
      <c r="AA119" s="2556"/>
      <c r="AB119" s="2004"/>
      <c r="AC119" s="2556"/>
      <c r="AD119" s="2004"/>
      <c r="AE119" s="2556"/>
      <c r="AF119" s="2004"/>
      <c r="AG119" s="701"/>
      <c r="AH119" s="1362"/>
      <c r="AI119" s="2502"/>
      <c r="AJ119" t="str">
        <f>CA119&amp;CB119</f>
        <v/>
      </c>
      <c r="CA119" s="18" t="str">
        <f>IF(AND(C119&gt;0,AH119="")," * No olvide digitar la variable Pueblos originarios. Digite Cero si no tiene.",IF(AH119&gt;C119,"* La variable Pueblos originarios No puede ser mayor al Total.",""))</f>
        <v/>
      </c>
      <c r="CB119" s="18" t="str">
        <f>IF(AND(C119&gt;0,AI119="")," * No olvide digitar la variable Migrantes. Digite Cero si no tiene.",IF(AI119&gt;C119,"* La variable Migrantes No puede ser mayor al Total.",""))</f>
        <v/>
      </c>
      <c r="CO119" s="69">
        <f>IF(AND($C119&gt;0,AH119=""),1,IF(AH119&gt;$C119,1,0))</f>
        <v>0</v>
      </c>
      <c r="CP119" s="69">
        <f>IF(AND($C119&gt;0,AI119=""),1,IF(AI119&gt;$C119,1,0))</f>
        <v>0</v>
      </c>
    </row>
    <row r="120" spans="1:94" ht="15" customHeight="1" x14ac:dyDescent="0.25">
      <c r="A120" s="3524" t="s">
        <v>152</v>
      </c>
      <c r="B120" s="2505" t="s">
        <v>153</v>
      </c>
      <c r="C120" s="249">
        <f t="shared" ref="C120:C128" si="75">SUM(D120:E120)</f>
        <v>0</v>
      </c>
      <c r="D120" s="250">
        <f t="shared" ref="D120:D128" si="76">SUM(F120+H120+J120+L120+N120+P120+R120+T120+V120+X120+Z120+AB120+AD120+AF120)</f>
        <v>0</v>
      </c>
      <c r="E120" s="251">
        <f>SUM(+G120+I120+K120+M120+O120+Q120+S120+U120+W120+Y120+AA120+AC120+AE120+AG120)</f>
        <v>0</v>
      </c>
      <c r="F120" s="2004"/>
      <c r="G120" s="2502"/>
      <c r="H120" s="2004"/>
      <c r="I120" s="2502"/>
      <c r="J120" s="2004"/>
      <c r="K120" s="2502"/>
      <c r="L120" s="2004"/>
      <c r="M120" s="2502"/>
      <c r="N120" s="2004"/>
      <c r="O120" s="2502"/>
      <c r="P120" s="2004"/>
      <c r="Q120" s="2502"/>
      <c r="R120" s="2004"/>
      <c r="S120" s="2502"/>
      <c r="T120" s="2004"/>
      <c r="U120" s="2502"/>
      <c r="V120" s="2004"/>
      <c r="W120" s="2502"/>
      <c r="X120" s="2004"/>
      <c r="Y120" s="2502"/>
      <c r="Z120" s="2004"/>
      <c r="AA120" s="2502"/>
      <c r="AB120" s="2004"/>
      <c r="AC120" s="2502"/>
      <c r="AD120" s="2004"/>
      <c r="AE120" s="2502"/>
      <c r="AF120" s="2004"/>
      <c r="AG120" s="701"/>
      <c r="AH120" s="1362"/>
      <c r="AI120" s="2502"/>
      <c r="AJ120" t="str">
        <f>CA120&amp;CB120</f>
        <v/>
      </c>
      <c r="CA120" s="18" t="str">
        <f t="shared" ref="CA120:CA126" si="77">IF(AND(C120&gt;0,AH120="")," * No olvide digitar la variable Pueblos originarios. Digite Cero si no tiene.",IF(AH120&gt;C120,"* La variable Pueblos originarios No puede ser mayor al Total.",""))</f>
        <v/>
      </c>
      <c r="CB120" s="18" t="str">
        <f t="shared" ref="CB120:CB128" si="78">IF(AND(C120&gt;0,AI120="")," * No olvide digitar la variable Migrantes. Digite Cero si no tiene.",IF(AI120&gt;C120,"* La variable Migrantes No puede ser mayor al Total.",""))</f>
        <v/>
      </c>
      <c r="CO120" s="69">
        <f t="shared" ref="CO120:CP128" si="79">IF(AND($C120&gt;0,AH120=""),1,IF(AH120&gt;$C120,1,0))</f>
        <v>0</v>
      </c>
      <c r="CP120" s="69">
        <f t="shared" si="79"/>
        <v>0</v>
      </c>
    </row>
    <row r="121" spans="1:94" ht="15" customHeight="1" x14ac:dyDescent="0.25">
      <c r="A121" s="3923"/>
      <c r="B121" s="75" t="s">
        <v>154</v>
      </c>
      <c r="C121" s="210">
        <f t="shared" si="75"/>
        <v>0</v>
      </c>
      <c r="D121" s="252">
        <f t="shared" si="76"/>
        <v>0</v>
      </c>
      <c r="E121" s="212">
        <f>SUM(+G121+I121+K121+M121+O121+Q121+S121+U121+W121+Y121+AA121+AC121+AE121+AG121)</f>
        <v>0</v>
      </c>
      <c r="F121" s="22"/>
      <c r="G121" s="28"/>
      <c r="H121" s="22"/>
      <c r="I121" s="28"/>
      <c r="J121" s="22"/>
      <c r="K121" s="28"/>
      <c r="L121" s="22"/>
      <c r="M121" s="28"/>
      <c r="N121" s="22"/>
      <c r="O121" s="28"/>
      <c r="P121" s="22"/>
      <c r="Q121" s="28"/>
      <c r="R121" s="22"/>
      <c r="S121" s="28"/>
      <c r="T121" s="22"/>
      <c r="U121" s="28"/>
      <c r="V121" s="22"/>
      <c r="W121" s="28"/>
      <c r="X121" s="22"/>
      <c r="Y121" s="28"/>
      <c r="Z121" s="22"/>
      <c r="AA121" s="28"/>
      <c r="AB121" s="22"/>
      <c r="AC121" s="28"/>
      <c r="AD121" s="22"/>
      <c r="AE121" s="28"/>
      <c r="AF121" s="22"/>
      <c r="AG121" s="26"/>
      <c r="AH121" s="27"/>
      <c r="AI121" s="28"/>
      <c r="AJ121" t="str">
        <f>CA121&amp;CB121</f>
        <v/>
      </c>
      <c r="CA121" s="18" t="str">
        <f t="shared" si="77"/>
        <v/>
      </c>
      <c r="CB121" s="18" t="str">
        <f t="shared" si="78"/>
        <v/>
      </c>
      <c r="CO121" s="69">
        <f t="shared" si="79"/>
        <v>0</v>
      </c>
      <c r="CP121" s="69">
        <f t="shared" si="79"/>
        <v>0</v>
      </c>
    </row>
    <row r="122" spans="1:94" ht="15" customHeight="1" x14ac:dyDescent="0.25">
      <c r="A122" s="3923"/>
      <c r="B122" s="75" t="s">
        <v>155</v>
      </c>
      <c r="C122" s="210">
        <f t="shared" si="75"/>
        <v>0</v>
      </c>
      <c r="D122" s="252">
        <f t="shared" si="76"/>
        <v>0</v>
      </c>
      <c r="E122" s="212">
        <f t="shared" ref="E122:E128" si="80">SUM(+G122+I122+K122+M122+O122+Q122+S122+U122+W122+Y122+AA122+AC122+AE122+AG122)</f>
        <v>0</v>
      </c>
      <c r="F122" s="22"/>
      <c r="G122" s="28"/>
      <c r="H122" s="22"/>
      <c r="I122" s="28"/>
      <c r="J122" s="22"/>
      <c r="K122" s="28"/>
      <c r="L122" s="22"/>
      <c r="M122" s="28"/>
      <c r="N122" s="22"/>
      <c r="O122" s="28"/>
      <c r="P122" s="22"/>
      <c r="Q122" s="28"/>
      <c r="R122" s="22"/>
      <c r="S122" s="28"/>
      <c r="T122" s="22"/>
      <c r="U122" s="28"/>
      <c r="V122" s="22"/>
      <c r="W122" s="28"/>
      <c r="X122" s="22"/>
      <c r="Y122" s="28"/>
      <c r="Z122" s="22"/>
      <c r="AA122" s="28"/>
      <c r="AB122" s="22"/>
      <c r="AC122" s="28"/>
      <c r="AD122" s="22"/>
      <c r="AE122" s="28"/>
      <c r="AF122" s="22"/>
      <c r="AG122" s="26"/>
      <c r="AH122" s="27"/>
      <c r="AI122" s="28"/>
      <c r="AJ122" t="str">
        <f>CA122&amp;CB122</f>
        <v/>
      </c>
      <c r="CA122" s="18" t="str">
        <f t="shared" si="77"/>
        <v/>
      </c>
      <c r="CB122" s="18" t="str">
        <f t="shared" si="78"/>
        <v/>
      </c>
      <c r="CO122" s="69">
        <f t="shared" si="79"/>
        <v>0</v>
      </c>
      <c r="CP122" s="69">
        <f t="shared" si="79"/>
        <v>0</v>
      </c>
    </row>
    <row r="123" spans="1:94" ht="22.5" customHeight="1" x14ac:dyDescent="0.25">
      <c r="A123" s="3923"/>
      <c r="B123" s="253" t="s">
        <v>156</v>
      </c>
      <c r="C123" s="210">
        <f>SUM(D123:E123)</f>
        <v>0</v>
      </c>
      <c r="D123" s="252">
        <f t="shared" si="76"/>
        <v>0</v>
      </c>
      <c r="E123" s="212">
        <f t="shared" si="80"/>
        <v>0</v>
      </c>
      <c r="F123" s="22"/>
      <c r="G123" s="28"/>
      <c r="H123" s="22"/>
      <c r="I123" s="28"/>
      <c r="J123" s="22"/>
      <c r="K123" s="28"/>
      <c r="L123" s="22"/>
      <c r="M123" s="28"/>
      <c r="N123" s="22"/>
      <c r="O123" s="28"/>
      <c r="P123" s="22"/>
      <c r="Q123" s="28"/>
      <c r="R123" s="22"/>
      <c r="S123" s="28"/>
      <c r="T123" s="22"/>
      <c r="U123" s="28"/>
      <c r="V123" s="22"/>
      <c r="W123" s="28"/>
      <c r="X123" s="22"/>
      <c r="Y123" s="28"/>
      <c r="Z123" s="22"/>
      <c r="AA123" s="28"/>
      <c r="AB123" s="22"/>
      <c r="AC123" s="28"/>
      <c r="AD123" s="22"/>
      <c r="AE123" s="28"/>
      <c r="AF123" s="22"/>
      <c r="AG123" s="26"/>
      <c r="AH123" s="27"/>
      <c r="AI123" s="28"/>
      <c r="AJ123" t="str">
        <f>CA123&amp;CB123</f>
        <v/>
      </c>
      <c r="CA123" s="18" t="str">
        <f>IF(AND(C123&gt;0,AH123="")," * No olvide digitar la variable Pueblos originarios. Digite Cero si no tiene.",IF(AH123&gt;C123,"* La variable Pueblos originarios No puede ser mayor al Total.",""))</f>
        <v/>
      </c>
      <c r="CB123" s="18" t="str">
        <f t="shared" si="78"/>
        <v/>
      </c>
      <c r="CO123" s="69">
        <f t="shared" si="79"/>
        <v>0</v>
      </c>
      <c r="CP123" s="69">
        <f t="shared" si="79"/>
        <v>0</v>
      </c>
    </row>
    <row r="124" spans="1:94" ht="26.25" customHeight="1" x14ac:dyDescent="0.25">
      <c r="A124" s="3923"/>
      <c r="B124" s="253" t="s">
        <v>157</v>
      </c>
      <c r="C124" s="210">
        <f>SUM(D124:E124)</f>
        <v>0</v>
      </c>
      <c r="D124" s="252">
        <f>SUM(F124+H124+J124+L124+N124+P124+R124+T124+V124+X124+Z124+AB124+AD124+AF124)</f>
        <v>0</v>
      </c>
      <c r="E124" s="212">
        <f t="shared" ref="E124" si="81">SUM(+G124+I124+K124+M124+O124+Q124+S124+U124+W124+Y124+AA124+AC124+AE124+AG124)</f>
        <v>0</v>
      </c>
      <c r="F124" s="49"/>
      <c r="G124" s="52"/>
      <c r="H124" s="49"/>
      <c r="I124" s="52"/>
      <c r="J124" s="49"/>
      <c r="K124" s="52"/>
      <c r="L124" s="49"/>
      <c r="M124" s="52"/>
      <c r="N124" s="49"/>
      <c r="O124" s="52"/>
      <c r="P124" s="49"/>
      <c r="Q124" s="52"/>
      <c r="R124" s="49"/>
      <c r="S124" s="52"/>
      <c r="T124" s="49"/>
      <c r="U124" s="52"/>
      <c r="V124" s="49"/>
      <c r="W124" s="52"/>
      <c r="X124" s="49"/>
      <c r="Y124" s="52"/>
      <c r="Z124" s="49"/>
      <c r="AA124" s="52"/>
      <c r="AB124" s="49"/>
      <c r="AC124" s="52"/>
      <c r="AD124" s="49"/>
      <c r="AE124" s="52"/>
      <c r="AF124" s="49"/>
      <c r="AG124" s="50"/>
      <c r="AH124" s="254"/>
      <c r="AI124" s="52"/>
      <c r="AJ124" t="str">
        <f t="shared" ref="AJ124:AJ128" si="82">CA124&amp;CB124</f>
        <v/>
      </c>
      <c r="CA124" s="18" t="str">
        <f t="shared" si="77"/>
        <v/>
      </c>
      <c r="CB124" s="18" t="str">
        <f t="shared" si="78"/>
        <v/>
      </c>
      <c r="CO124" s="69">
        <f t="shared" si="79"/>
        <v>0</v>
      </c>
      <c r="CP124" s="69">
        <f t="shared" si="79"/>
        <v>0</v>
      </c>
    </row>
    <row r="125" spans="1:94" ht="15" customHeight="1" x14ac:dyDescent="0.25">
      <c r="A125" s="3923"/>
      <c r="B125" s="253" t="s">
        <v>158</v>
      </c>
      <c r="C125" s="210">
        <f t="shared" si="75"/>
        <v>0</v>
      </c>
      <c r="D125" s="252">
        <f t="shared" si="76"/>
        <v>0</v>
      </c>
      <c r="E125" s="212">
        <f t="shared" si="80"/>
        <v>0</v>
      </c>
      <c r="F125" s="49"/>
      <c r="G125" s="52"/>
      <c r="H125" s="49"/>
      <c r="I125" s="52"/>
      <c r="J125" s="49"/>
      <c r="K125" s="52"/>
      <c r="L125" s="49"/>
      <c r="M125" s="52"/>
      <c r="N125" s="49"/>
      <c r="O125" s="52"/>
      <c r="P125" s="49"/>
      <c r="Q125" s="52"/>
      <c r="R125" s="49"/>
      <c r="S125" s="52"/>
      <c r="T125" s="49"/>
      <c r="U125" s="52"/>
      <c r="V125" s="49"/>
      <c r="W125" s="52"/>
      <c r="X125" s="49"/>
      <c r="Y125" s="52"/>
      <c r="Z125" s="49"/>
      <c r="AA125" s="52"/>
      <c r="AB125" s="49"/>
      <c r="AC125" s="52"/>
      <c r="AD125" s="49"/>
      <c r="AE125" s="52"/>
      <c r="AF125" s="49"/>
      <c r="AG125" s="50"/>
      <c r="AH125" s="254"/>
      <c r="AI125" s="52"/>
      <c r="AJ125" t="str">
        <f t="shared" si="82"/>
        <v/>
      </c>
      <c r="CA125" s="18" t="str">
        <f t="shared" si="77"/>
        <v/>
      </c>
      <c r="CB125" s="18" t="str">
        <f t="shared" si="78"/>
        <v/>
      </c>
      <c r="CO125" s="69">
        <f t="shared" si="79"/>
        <v>0</v>
      </c>
      <c r="CP125" s="69">
        <f t="shared" si="79"/>
        <v>0</v>
      </c>
    </row>
    <row r="126" spans="1:94" ht="15" customHeight="1" x14ac:dyDescent="0.25">
      <c r="A126" s="3923"/>
      <c r="B126" s="255" t="s">
        <v>159</v>
      </c>
      <c r="C126" s="210">
        <f t="shared" si="75"/>
        <v>0</v>
      </c>
      <c r="D126" s="252">
        <f t="shared" si="76"/>
        <v>0</v>
      </c>
      <c r="E126" s="212">
        <f t="shared" si="80"/>
        <v>0</v>
      </c>
      <c r="F126" s="49"/>
      <c r="G126" s="52"/>
      <c r="H126" s="49"/>
      <c r="I126" s="52"/>
      <c r="J126" s="49"/>
      <c r="K126" s="52"/>
      <c r="L126" s="49"/>
      <c r="M126" s="52"/>
      <c r="N126" s="49"/>
      <c r="O126" s="52"/>
      <c r="P126" s="49"/>
      <c r="Q126" s="52"/>
      <c r="R126" s="49"/>
      <c r="S126" s="52"/>
      <c r="T126" s="49"/>
      <c r="U126" s="52"/>
      <c r="V126" s="49"/>
      <c r="W126" s="52"/>
      <c r="X126" s="49"/>
      <c r="Y126" s="52"/>
      <c r="Z126" s="49"/>
      <c r="AA126" s="52"/>
      <c r="AB126" s="49"/>
      <c r="AC126" s="52"/>
      <c r="AD126" s="49"/>
      <c r="AE126" s="52"/>
      <c r="AF126" s="49"/>
      <c r="AG126" s="50"/>
      <c r="AH126" s="254"/>
      <c r="AI126" s="52"/>
      <c r="AJ126" t="str">
        <f t="shared" si="82"/>
        <v/>
      </c>
      <c r="CA126" s="18" t="str">
        <f t="shared" si="77"/>
        <v/>
      </c>
      <c r="CB126" s="18" t="str">
        <f t="shared" si="78"/>
        <v/>
      </c>
      <c r="CO126" s="69">
        <f t="shared" si="79"/>
        <v>0</v>
      </c>
      <c r="CP126" s="69">
        <f t="shared" si="79"/>
        <v>0</v>
      </c>
    </row>
    <row r="127" spans="1:94" ht="15" customHeight="1" x14ac:dyDescent="0.25">
      <c r="A127" s="3633"/>
      <c r="B127" s="70" t="s">
        <v>160</v>
      </c>
      <c r="C127" s="256">
        <f t="shared" si="75"/>
        <v>0</v>
      </c>
      <c r="D127" s="257">
        <f>SUM(V127+X127+Z127+AB127+AD127+AF127)</f>
        <v>0</v>
      </c>
      <c r="E127" s="258">
        <f>SUM(W127+Y127+AA127+AC127+AE127+AG127)</f>
        <v>0</v>
      </c>
      <c r="F127" s="259"/>
      <c r="G127" s="260"/>
      <c r="H127" s="259"/>
      <c r="I127" s="260"/>
      <c r="J127" s="259"/>
      <c r="K127" s="260"/>
      <c r="L127" s="259"/>
      <c r="M127" s="260"/>
      <c r="N127" s="259"/>
      <c r="O127" s="260"/>
      <c r="P127" s="259"/>
      <c r="Q127" s="260"/>
      <c r="R127" s="259"/>
      <c r="S127" s="260"/>
      <c r="T127" s="259"/>
      <c r="U127" s="260"/>
      <c r="V127" s="30"/>
      <c r="W127" s="37"/>
      <c r="X127" s="30"/>
      <c r="Y127" s="37"/>
      <c r="Z127" s="30"/>
      <c r="AA127" s="37"/>
      <c r="AB127" s="30"/>
      <c r="AC127" s="37"/>
      <c r="AD127" s="30"/>
      <c r="AE127" s="37"/>
      <c r="AF127" s="30"/>
      <c r="AG127" s="34"/>
      <c r="AH127" s="35"/>
      <c r="AI127" s="37"/>
      <c r="AJ127" t="str">
        <f t="shared" si="82"/>
        <v/>
      </c>
      <c r="CA127" s="18" t="str">
        <f>IF(AND(C127&gt;0,AH127="")," * No olvide digitar la variable Pueblos originarios. Digite Cero si no tiene.",IF(AH127&gt;C127,"* La variable Pueblos originarios No puede ser mayor al Total.",""))</f>
        <v/>
      </c>
      <c r="CB127" s="18" t="str">
        <f t="shared" si="78"/>
        <v/>
      </c>
      <c r="CO127" s="69">
        <f t="shared" si="79"/>
        <v>0</v>
      </c>
      <c r="CP127" s="69">
        <f t="shared" si="79"/>
        <v>0</v>
      </c>
    </row>
    <row r="128" spans="1:94" ht="15" customHeight="1" x14ac:dyDescent="0.25">
      <c r="A128" s="3957" t="s">
        <v>161</v>
      </c>
      <c r="B128" s="3957"/>
      <c r="C128" s="2627">
        <f t="shared" si="75"/>
        <v>0</v>
      </c>
      <c r="D128" s="2499">
        <f t="shared" si="76"/>
        <v>0</v>
      </c>
      <c r="E128" s="2671">
        <f t="shared" si="80"/>
        <v>0</v>
      </c>
      <c r="F128" s="2621"/>
      <c r="G128" s="2646"/>
      <c r="H128" s="2621"/>
      <c r="I128" s="2646"/>
      <c r="J128" s="2621"/>
      <c r="K128" s="2646"/>
      <c r="L128" s="2621"/>
      <c r="M128" s="2646"/>
      <c r="N128" s="2621"/>
      <c r="O128" s="2646"/>
      <c r="P128" s="2621"/>
      <c r="Q128" s="2646"/>
      <c r="R128" s="2621"/>
      <c r="S128" s="2646"/>
      <c r="T128" s="2621"/>
      <c r="U128" s="2646"/>
      <c r="V128" s="2621"/>
      <c r="W128" s="2646"/>
      <c r="X128" s="2621"/>
      <c r="Y128" s="2646"/>
      <c r="Z128" s="2621"/>
      <c r="AA128" s="2646"/>
      <c r="AB128" s="2621"/>
      <c r="AC128" s="2646"/>
      <c r="AD128" s="2621"/>
      <c r="AE128" s="2646"/>
      <c r="AF128" s="2621"/>
      <c r="AG128" s="2622"/>
      <c r="AH128" s="2634"/>
      <c r="AI128" s="2646"/>
      <c r="AJ128" t="str">
        <f t="shared" si="82"/>
        <v/>
      </c>
      <c r="CA128" s="18" t="str">
        <f>IF(AND(C128&gt;0,AH128="")," * No olvide digitar la variable Pueblos originarios. Digite Cero si no tiene.",IF(AH128&gt;C128,"* La variable Pueblos originarios No puede ser mayor al Total.",""))</f>
        <v/>
      </c>
      <c r="CB128" s="18" t="str">
        <f t="shared" si="78"/>
        <v/>
      </c>
      <c r="CO128" s="69">
        <f t="shared" si="79"/>
        <v>0</v>
      </c>
      <c r="CP128" s="69">
        <f t="shared" si="79"/>
        <v>0</v>
      </c>
    </row>
    <row r="129" spans="1:95" s="56" customFormat="1" ht="18" customHeight="1" x14ac:dyDescent="0.2">
      <c r="A129" s="2460" t="s">
        <v>162</v>
      </c>
      <c r="B129" s="2460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648"/>
      <c r="AM129" s="648"/>
    </row>
    <row r="130" spans="1:95" x14ac:dyDescent="0.25">
      <c r="A130" s="3443" t="s">
        <v>90</v>
      </c>
      <c r="B130" s="2987"/>
      <c r="C130" s="3902" t="s">
        <v>91</v>
      </c>
      <c r="D130" s="3902"/>
      <c r="E130" s="3902"/>
      <c r="F130" s="3938" t="s">
        <v>139</v>
      </c>
      <c r="G130" s="3540"/>
      <c r="H130" s="3540"/>
      <c r="I130" s="3540"/>
      <c r="J130" s="3540"/>
      <c r="K130" s="3540"/>
      <c r="L130" s="3540"/>
      <c r="M130" s="3540"/>
      <c r="N130" s="3540"/>
      <c r="O130" s="3540"/>
      <c r="P130" s="3540"/>
      <c r="Q130" s="3540"/>
      <c r="R130" s="3540"/>
      <c r="S130" s="3540"/>
      <c r="T130" s="3540"/>
      <c r="U130" s="3540"/>
      <c r="V130" s="3540"/>
      <c r="W130" s="3540"/>
      <c r="X130" s="3540"/>
      <c r="Y130" s="3540"/>
      <c r="Z130" s="3540"/>
      <c r="AA130" s="3540"/>
      <c r="AB130" s="3540"/>
      <c r="AC130" s="3540"/>
      <c r="AD130" s="3540"/>
      <c r="AE130" s="3540"/>
      <c r="AF130" s="3540"/>
      <c r="AG130" s="3953"/>
      <c r="AH130" s="3959" t="s">
        <v>163</v>
      </c>
      <c r="AI130" s="3960"/>
      <c r="AJ130" s="3960"/>
      <c r="AK130" s="3961"/>
      <c r="AL130" s="3538" t="s">
        <v>12</v>
      </c>
      <c r="AM130" s="2987" t="s">
        <v>13</v>
      </c>
    </row>
    <row r="131" spans="1:95" x14ac:dyDescent="0.25">
      <c r="A131" s="3124"/>
      <c r="B131" s="2994"/>
      <c r="C131" s="3958"/>
      <c r="D131" s="3958"/>
      <c r="E131" s="3958"/>
      <c r="F131" s="3956" t="s">
        <v>16</v>
      </c>
      <c r="G131" s="3956"/>
      <c r="H131" s="3956" t="s">
        <v>17</v>
      </c>
      <c r="I131" s="3956"/>
      <c r="J131" s="3956" t="s">
        <v>18</v>
      </c>
      <c r="K131" s="3956"/>
      <c r="L131" s="3956" t="s">
        <v>19</v>
      </c>
      <c r="M131" s="3956"/>
      <c r="N131" s="3956" t="s">
        <v>20</v>
      </c>
      <c r="O131" s="3956"/>
      <c r="P131" s="3956" t="s">
        <v>21</v>
      </c>
      <c r="Q131" s="3956"/>
      <c r="R131" s="3956" t="s">
        <v>22</v>
      </c>
      <c r="S131" s="3956"/>
      <c r="T131" s="3956" t="s">
        <v>23</v>
      </c>
      <c r="U131" s="3956"/>
      <c r="V131" s="3956" t="s">
        <v>61</v>
      </c>
      <c r="W131" s="3956"/>
      <c r="X131" s="3956" t="s">
        <v>62</v>
      </c>
      <c r="Y131" s="3956"/>
      <c r="Z131" s="3938" t="s">
        <v>63</v>
      </c>
      <c r="AA131" s="3939"/>
      <c r="AB131" s="3938" t="s">
        <v>148</v>
      </c>
      <c r="AC131" s="3939"/>
      <c r="AD131" s="3938" t="s">
        <v>149</v>
      </c>
      <c r="AE131" s="3939"/>
      <c r="AF131" s="3938" t="s">
        <v>150</v>
      </c>
      <c r="AG131" s="3953"/>
      <c r="AH131" s="3538" t="s">
        <v>164</v>
      </c>
      <c r="AI131" s="3566" t="s">
        <v>165</v>
      </c>
      <c r="AJ131" s="3566" t="s">
        <v>166</v>
      </c>
      <c r="AK131" s="3137" t="s">
        <v>167</v>
      </c>
      <c r="AL131" s="3130"/>
      <c r="AM131" s="2994"/>
    </row>
    <row r="132" spans="1:95" ht="18.75" customHeight="1" x14ac:dyDescent="0.25">
      <c r="A132" s="3915"/>
      <c r="B132" s="2988"/>
      <c r="C132" s="2615" t="s">
        <v>120</v>
      </c>
      <c r="D132" s="2496" t="s">
        <v>79</v>
      </c>
      <c r="E132" s="2655" t="s">
        <v>121</v>
      </c>
      <c r="F132" s="1668" t="s">
        <v>79</v>
      </c>
      <c r="G132" s="202" t="s">
        <v>121</v>
      </c>
      <c r="H132" s="1668" t="s">
        <v>79</v>
      </c>
      <c r="I132" s="202" t="s">
        <v>121</v>
      </c>
      <c r="J132" s="1668" t="s">
        <v>79</v>
      </c>
      <c r="K132" s="202" t="s">
        <v>121</v>
      </c>
      <c r="L132" s="1668" t="s">
        <v>79</v>
      </c>
      <c r="M132" s="202" t="s">
        <v>121</v>
      </c>
      <c r="N132" s="1668" t="s">
        <v>79</v>
      </c>
      <c r="O132" s="202" t="s">
        <v>121</v>
      </c>
      <c r="P132" s="1668" t="s">
        <v>79</v>
      </c>
      <c r="Q132" s="202" t="s">
        <v>121</v>
      </c>
      <c r="R132" s="1668" t="s">
        <v>79</v>
      </c>
      <c r="S132" s="202" t="s">
        <v>121</v>
      </c>
      <c r="T132" s="1668" t="s">
        <v>79</v>
      </c>
      <c r="U132" s="202" t="s">
        <v>121</v>
      </c>
      <c r="V132" s="1668" t="s">
        <v>79</v>
      </c>
      <c r="W132" s="202" t="s">
        <v>121</v>
      </c>
      <c r="X132" s="1668" t="s">
        <v>79</v>
      </c>
      <c r="Y132" s="202" t="s">
        <v>121</v>
      </c>
      <c r="Z132" s="1668" t="s">
        <v>79</v>
      </c>
      <c r="AA132" s="202" t="s">
        <v>121</v>
      </c>
      <c r="AB132" s="1668" t="s">
        <v>79</v>
      </c>
      <c r="AC132" s="202" t="s">
        <v>121</v>
      </c>
      <c r="AD132" s="1668" t="s">
        <v>79</v>
      </c>
      <c r="AE132" s="202" t="s">
        <v>121</v>
      </c>
      <c r="AF132" s="1668" t="s">
        <v>79</v>
      </c>
      <c r="AG132" s="262" t="s">
        <v>121</v>
      </c>
      <c r="AH132" s="3001"/>
      <c r="AI132" s="2983"/>
      <c r="AJ132" s="2983"/>
      <c r="AK132" s="3138"/>
      <c r="AL132" s="3001"/>
      <c r="AM132" s="2988"/>
    </row>
    <row r="133" spans="1:95" x14ac:dyDescent="0.25">
      <c r="A133" s="3921" t="s">
        <v>168</v>
      </c>
      <c r="B133" s="3922"/>
      <c r="C133" s="2627">
        <f>SUM(D133:E133)</f>
        <v>0</v>
      </c>
      <c r="D133" s="2499">
        <f>SUM(F133+H133+J133+L133+N133+P133+R133+T133+V133+X133+Z133+AB133+AD133+AF133)</f>
        <v>0</v>
      </c>
      <c r="E133" s="2671">
        <f>SUM(G133+I133+K133+M133+O133+Q133+S133+U133+W133+Y133+AA133+AC133+AE133+AG133)</f>
        <v>0</v>
      </c>
      <c r="F133" s="2004"/>
      <c r="G133" s="2502"/>
      <c r="H133" s="2004"/>
      <c r="I133" s="2502"/>
      <c r="J133" s="2004"/>
      <c r="K133" s="2502"/>
      <c r="L133" s="2004"/>
      <c r="M133" s="2502"/>
      <c r="N133" s="2004"/>
      <c r="O133" s="2502"/>
      <c r="P133" s="2004"/>
      <c r="Q133" s="2502"/>
      <c r="R133" s="2004"/>
      <c r="S133" s="2502"/>
      <c r="T133" s="2004"/>
      <c r="U133" s="2502"/>
      <c r="V133" s="2004"/>
      <c r="W133" s="2502"/>
      <c r="X133" s="2004"/>
      <c r="Y133" s="2502"/>
      <c r="Z133" s="2004"/>
      <c r="AA133" s="2502"/>
      <c r="AB133" s="2004"/>
      <c r="AC133" s="2502"/>
      <c r="AD133" s="2004"/>
      <c r="AE133" s="2502"/>
      <c r="AF133" s="2004"/>
      <c r="AG133" s="2503"/>
      <c r="AH133" s="1362"/>
      <c r="AI133" s="699"/>
      <c r="AJ133" s="699"/>
      <c r="AK133" s="2503"/>
      <c r="AL133" s="1362"/>
      <c r="AM133" s="2502"/>
      <c r="AN133" t="str">
        <f>CB133&amp;CC133&amp;CA133</f>
        <v/>
      </c>
      <c r="CA133" s="263" t="str">
        <f>IF(OR(AH133+AI133+AJ133+AK133&gt;C133,)," ** La suma de Causal de Egresos no deben ser mayor que el Total Ambos Sexos","")</f>
        <v/>
      </c>
      <c r="CB133" s="18" t="str">
        <f>IF(AND($C133&gt;0,AL133=""),"  * No olvide digitar la variable Pueblos originarios. Digite Cero si no tiene.",IF(AL133&gt;$C133,"  * La variable Pueblos originarios No puede ser mayor al Total.",""))</f>
        <v/>
      </c>
      <c r="CC133" s="18" t="str">
        <f>IF(AND($C133&gt;0,AM133="")," * No olvide digitar la variable Migrantes. Digite Cero si no tiene.",IF(AM133&gt;$C133," * La variable Migrantes No puede ser mayor al Total.",""))</f>
        <v/>
      </c>
      <c r="CO133" s="69">
        <f>IF((AH133+AI133+AJ133+AK133)&gt;$C133,1,0)</f>
        <v>0</v>
      </c>
      <c r="CP133" s="69">
        <f t="shared" ref="CP133:CQ141" si="83">IF(AND($C133&gt;0,AL133=""),1,IF(AL133&gt;$C133,1,0))</f>
        <v>0</v>
      </c>
      <c r="CQ133" s="69">
        <f t="shared" si="83"/>
        <v>0</v>
      </c>
    </row>
    <row r="134" spans="1:95" x14ac:dyDescent="0.25">
      <c r="A134" s="3524" t="s">
        <v>152</v>
      </c>
      <c r="B134" s="2505" t="s">
        <v>153</v>
      </c>
      <c r="C134" s="249">
        <f t="shared" ref="C134:C141" si="84">SUM(D134:E134)</f>
        <v>0</v>
      </c>
      <c r="D134" s="250">
        <f t="shared" ref="D134:E140" si="85">SUM(F134+H134+J134+L134+N134+P134+R134+T134+V134+X134+Z134+AB134+AD134+AF134)</f>
        <v>0</v>
      </c>
      <c r="E134" s="251">
        <f t="shared" si="85"/>
        <v>0</v>
      </c>
      <c r="F134" s="2004"/>
      <c r="G134" s="2502"/>
      <c r="H134" s="2004"/>
      <c r="I134" s="2502"/>
      <c r="J134" s="2004"/>
      <c r="K134" s="2502"/>
      <c r="L134" s="2004"/>
      <c r="M134" s="2502"/>
      <c r="N134" s="2004"/>
      <c r="O134" s="2502"/>
      <c r="P134" s="2004"/>
      <c r="Q134" s="2502"/>
      <c r="R134" s="2004"/>
      <c r="S134" s="2502"/>
      <c r="T134" s="2004"/>
      <c r="U134" s="2502"/>
      <c r="V134" s="2004"/>
      <c r="W134" s="2502"/>
      <c r="X134" s="2004"/>
      <c r="Y134" s="2502"/>
      <c r="Z134" s="2004"/>
      <c r="AA134" s="2502"/>
      <c r="AB134" s="2004"/>
      <c r="AC134" s="2502"/>
      <c r="AD134" s="2004"/>
      <c r="AE134" s="2502"/>
      <c r="AF134" s="2004"/>
      <c r="AG134" s="2503"/>
      <c r="AH134" s="1362"/>
      <c r="AI134" s="699"/>
      <c r="AJ134" s="699"/>
      <c r="AK134" s="2503"/>
      <c r="AL134" s="1362"/>
      <c r="AM134" s="2502"/>
      <c r="AN134" t="str">
        <f>CB134&amp;CC134&amp;CA134</f>
        <v/>
      </c>
      <c r="CA134" s="263" t="str">
        <f t="shared" ref="CA134:CA141" si="86">IF(OR(AH134+AI134+AJ134+AK134&gt;C134,)," ** La suma de Causal de Egresos no deben ser mayor que el Total Ambos Sexos","")</f>
        <v/>
      </c>
      <c r="CB134" s="18" t="str">
        <f t="shared" ref="CB134:CB141" si="87">IF(AND($C134&gt;0,AL134=""),"  * No olvide digitar la variable Pueblos originarios. Digite Cero si no tiene.",IF(AL134&gt;$C134,"  * La variable Pueblos originarios No puede ser mayor al Total.",""))</f>
        <v/>
      </c>
      <c r="CC134" s="18" t="str">
        <f t="shared" ref="CC134:CC141" si="88">IF(AND($C134&gt;0,AM134="")," * No olvide digitar la variable Migrantes. Digite Cero si no tiene.",IF(AM134&gt;$C134," * La variable Migrantes No puede ser mayor al Total.",""))</f>
        <v/>
      </c>
      <c r="CO134" s="69">
        <f t="shared" ref="CO134:CO141" si="89">IF((AH134+AI134+AJ134+AK134)&gt;$C134,1,0)</f>
        <v>0</v>
      </c>
      <c r="CP134" s="69">
        <f t="shared" si="83"/>
        <v>0</v>
      </c>
      <c r="CQ134" s="69">
        <f t="shared" si="83"/>
        <v>0</v>
      </c>
    </row>
    <row r="135" spans="1:95" x14ac:dyDescent="0.25">
      <c r="A135" s="3923"/>
      <c r="B135" s="75" t="s">
        <v>154</v>
      </c>
      <c r="C135" s="210">
        <f t="shared" si="84"/>
        <v>0</v>
      </c>
      <c r="D135" s="252">
        <f t="shared" si="85"/>
        <v>0</v>
      </c>
      <c r="E135" s="212">
        <f t="shared" si="85"/>
        <v>0</v>
      </c>
      <c r="F135" s="22"/>
      <c r="G135" s="28"/>
      <c r="H135" s="22"/>
      <c r="I135" s="28"/>
      <c r="J135" s="22"/>
      <c r="K135" s="28"/>
      <c r="L135" s="22"/>
      <c r="M135" s="28"/>
      <c r="N135" s="22"/>
      <c r="O135" s="28"/>
      <c r="P135" s="22"/>
      <c r="Q135" s="28"/>
      <c r="R135" s="22"/>
      <c r="S135" s="28"/>
      <c r="T135" s="22"/>
      <c r="U135" s="28"/>
      <c r="V135" s="22"/>
      <c r="W135" s="28"/>
      <c r="X135" s="22"/>
      <c r="Y135" s="28"/>
      <c r="Z135" s="22"/>
      <c r="AA135" s="28"/>
      <c r="AB135" s="22"/>
      <c r="AC135" s="28"/>
      <c r="AD135" s="22"/>
      <c r="AE135" s="28"/>
      <c r="AF135" s="22"/>
      <c r="AG135" s="213"/>
      <c r="AH135" s="27"/>
      <c r="AI135" s="24"/>
      <c r="AJ135" s="24"/>
      <c r="AK135" s="213"/>
      <c r="AL135" s="27"/>
      <c r="AM135" s="28"/>
      <c r="AN135" t="str">
        <f>CB135&amp;CC135&amp;CA135</f>
        <v/>
      </c>
      <c r="CA135" s="263" t="str">
        <f t="shared" si="86"/>
        <v/>
      </c>
      <c r="CB135" s="18" t="str">
        <f t="shared" si="87"/>
        <v/>
      </c>
      <c r="CC135" s="18" t="str">
        <f t="shared" si="88"/>
        <v/>
      </c>
      <c r="CO135" s="69">
        <f t="shared" si="89"/>
        <v>0</v>
      </c>
      <c r="CP135" s="69">
        <f t="shared" si="83"/>
        <v>0</v>
      </c>
      <c r="CQ135" s="69">
        <f t="shared" si="83"/>
        <v>0</v>
      </c>
    </row>
    <row r="136" spans="1:95" x14ac:dyDescent="0.25">
      <c r="A136" s="3923"/>
      <c r="B136" s="75" t="s">
        <v>155</v>
      </c>
      <c r="C136" s="210">
        <f t="shared" si="84"/>
        <v>0</v>
      </c>
      <c r="D136" s="252">
        <f t="shared" si="85"/>
        <v>0</v>
      </c>
      <c r="E136" s="212">
        <f t="shared" si="85"/>
        <v>0</v>
      </c>
      <c r="F136" s="22"/>
      <c r="G136" s="28"/>
      <c r="H136" s="22"/>
      <c r="I136" s="28"/>
      <c r="J136" s="22"/>
      <c r="K136" s="28"/>
      <c r="L136" s="22"/>
      <c r="M136" s="28"/>
      <c r="N136" s="22"/>
      <c r="O136" s="28"/>
      <c r="P136" s="22"/>
      <c r="Q136" s="28"/>
      <c r="R136" s="22"/>
      <c r="S136" s="28"/>
      <c r="T136" s="22"/>
      <c r="U136" s="28"/>
      <c r="V136" s="22"/>
      <c r="W136" s="28"/>
      <c r="X136" s="22"/>
      <c r="Y136" s="28"/>
      <c r="Z136" s="22"/>
      <c r="AA136" s="28"/>
      <c r="AB136" s="22"/>
      <c r="AC136" s="28"/>
      <c r="AD136" s="22"/>
      <c r="AE136" s="28"/>
      <c r="AF136" s="22"/>
      <c r="AG136" s="213"/>
      <c r="AH136" s="27"/>
      <c r="AI136" s="24"/>
      <c r="AJ136" s="24"/>
      <c r="AK136" s="213"/>
      <c r="AL136" s="27"/>
      <c r="AM136" s="28"/>
      <c r="AN136" t="str">
        <f>CB136&amp;CC136&amp;CA136</f>
        <v/>
      </c>
      <c r="CA136" s="263" t="str">
        <f t="shared" si="86"/>
        <v/>
      </c>
      <c r="CB136" s="18" t="str">
        <f t="shared" si="87"/>
        <v/>
      </c>
      <c r="CC136" s="18" t="str">
        <f t="shared" si="88"/>
        <v/>
      </c>
      <c r="CO136" s="69">
        <f t="shared" si="89"/>
        <v>0</v>
      </c>
      <c r="CP136" s="69">
        <f t="shared" si="83"/>
        <v>0</v>
      </c>
      <c r="CQ136" s="69">
        <f t="shared" si="83"/>
        <v>0</v>
      </c>
    </row>
    <row r="137" spans="1:95" ht="22.5" customHeight="1" x14ac:dyDescent="0.25">
      <c r="A137" s="3923"/>
      <c r="B137" s="253" t="s">
        <v>169</v>
      </c>
      <c r="C137" s="210">
        <f t="shared" si="84"/>
        <v>0</v>
      </c>
      <c r="D137" s="252">
        <f t="shared" si="85"/>
        <v>0</v>
      </c>
      <c r="E137" s="212">
        <f t="shared" si="85"/>
        <v>0</v>
      </c>
      <c r="F137" s="22"/>
      <c r="G137" s="28"/>
      <c r="H137" s="22"/>
      <c r="I137" s="28"/>
      <c r="J137" s="22"/>
      <c r="K137" s="28"/>
      <c r="L137" s="22"/>
      <c r="M137" s="28"/>
      <c r="N137" s="22"/>
      <c r="O137" s="28"/>
      <c r="P137" s="22"/>
      <c r="Q137" s="28"/>
      <c r="R137" s="22"/>
      <c r="S137" s="28"/>
      <c r="T137" s="22"/>
      <c r="U137" s="28"/>
      <c r="V137" s="22"/>
      <c r="W137" s="28"/>
      <c r="X137" s="22"/>
      <c r="Y137" s="28"/>
      <c r="Z137" s="22"/>
      <c r="AA137" s="28"/>
      <c r="AB137" s="22"/>
      <c r="AC137" s="28"/>
      <c r="AD137" s="22"/>
      <c r="AE137" s="28"/>
      <c r="AF137" s="22"/>
      <c r="AG137" s="213"/>
      <c r="AH137" s="27"/>
      <c r="AI137" s="24"/>
      <c r="AJ137" s="24"/>
      <c r="AK137" s="213"/>
      <c r="AL137" s="27"/>
      <c r="AM137" s="28"/>
      <c r="AN137" t="str">
        <f>CB137&amp;CC137&amp;CA137</f>
        <v/>
      </c>
      <c r="CA137" s="263" t="str">
        <f t="shared" si="86"/>
        <v/>
      </c>
      <c r="CB137" s="18" t="str">
        <f t="shared" si="87"/>
        <v/>
      </c>
      <c r="CC137" s="18" t="str">
        <f t="shared" si="88"/>
        <v/>
      </c>
      <c r="CO137" s="69">
        <f t="shared" si="89"/>
        <v>0</v>
      </c>
      <c r="CP137" s="69">
        <f t="shared" si="83"/>
        <v>0</v>
      </c>
      <c r="CQ137" s="69">
        <f t="shared" si="83"/>
        <v>0</v>
      </c>
    </row>
    <row r="138" spans="1:95" ht="24.6" customHeight="1" x14ac:dyDescent="0.25">
      <c r="A138" s="3923"/>
      <c r="B138" s="253" t="s">
        <v>157</v>
      </c>
      <c r="C138" s="210">
        <f t="shared" ref="C138" si="90">SUM(D138:E138)</f>
        <v>0</v>
      </c>
      <c r="D138" s="252">
        <f t="shared" si="85"/>
        <v>0</v>
      </c>
      <c r="E138" s="212">
        <f t="shared" ref="E138" si="91">SUM(G138+I138+K138+M138+O138+Q138+S138+U138+W138+Y138+AA138+AC138+AE138+AG138)</f>
        <v>0</v>
      </c>
      <c r="F138" s="49"/>
      <c r="G138" s="52"/>
      <c r="H138" s="49"/>
      <c r="I138" s="52"/>
      <c r="J138" s="49"/>
      <c r="K138" s="52"/>
      <c r="L138" s="49"/>
      <c r="M138" s="52"/>
      <c r="N138" s="49"/>
      <c r="O138" s="52"/>
      <c r="P138" s="49"/>
      <c r="Q138" s="52"/>
      <c r="R138" s="49"/>
      <c r="S138" s="52"/>
      <c r="T138" s="49"/>
      <c r="U138" s="52"/>
      <c r="V138" s="49"/>
      <c r="W138" s="52"/>
      <c r="X138" s="49"/>
      <c r="Y138" s="52"/>
      <c r="Z138" s="49"/>
      <c r="AA138" s="52"/>
      <c r="AB138" s="49"/>
      <c r="AC138" s="52"/>
      <c r="AD138" s="49"/>
      <c r="AE138" s="52"/>
      <c r="AF138" s="49"/>
      <c r="AG138" s="264"/>
      <c r="AH138" s="254"/>
      <c r="AI138" s="265"/>
      <c r="AJ138" s="265"/>
      <c r="AK138" s="264"/>
      <c r="AL138" s="254"/>
      <c r="AM138" s="52"/>
      <c r="CA138" s="263" t="str">
        <f t="shared" si="86"/>
        <v/>
      </c>
      <c r="CB138" s="18" t="str">
        <f t="shared" si="87"/>
        <v/>
      </c>
      <c r="CC138" s="18" t="str">
        <f t="shared" si="88"/>
        <v/>
      </c>
      <c r="CO138" s="69">
        <f t="shared" si="89"/>
        <v>0</v>
      </c>
      <c r="CP138" s="69">
        <f t="shared" si="83"/>
        <v>0</v>
      </c>
      <c r="CQ138" s="69">
        <f t="shared" si="83"/>
        <v>0</v>
      </c>
    </row>
    <row r="139" spans="1:95" x14ac:dyDescent="0.25">
      <c r="A139" s="3923"/>
      <c r="B139" s="253" t="s">
        <v>158</v>
      </c>
      <c r="C139" s="210">
        <f t="shared" si="84"/>
        <v>0</v>
      </c>
      <c r="D139" s="252">
        <f t="shared" si="85"/>
        <v>0</v>
      </c>
      <c r="E139" s="212">
        <f t="shared" si="85"/>
        <v>0</v>
      </c>
      <c r="F139" s="49"/>
      <c r="G139" s="52"/>
      <c r="H139" s="49"/>
      <c r="I139" s="52"/>
      <c r="J139" s="49"/>
      <c r="K139" s="52"/>
      <c r="L139" s="49"/>
      <c r="M139" s="52"/>
      <c r="N139" s="49"/>
      <c r="O139" s="52"/>
      <c r="P139" s="49"/>
      <c r="Q139" s="52"/>
      <c r="R139" s="49"/>
      <c r="S139" s="52"/>
      <c r="T139" s="49"/>
      <c r="U139" s="52"/>
      <c r="V139" s="49"/>
      <c r="W139" s="52"/>
      <c r="X139" s="49"/>
      <c r="Y139" s="52"/>
      <c r="Z139" s="49"/>
      <c r="AA139" s="52"/>
      <c r="AB139" s="49"/>
      <c r="AC139" s="52"/>
      <c r="AD139" s="49"/>
      <c r="AE139" s="52"/>
      <c r="AF139" s="49"/>
      <c r="AG139" s="264"/>
      <c r="AH139" s="254"/>
      <c r="AI139" s="265"/>
      <c r="AJ139" s="265"/>
      <c r="AK139" s="264"/>
      <c r="AL139" s="254"/>
      <c r="AM139" s="52"/>
      <c r="AN139" t="str">
        <f>CB139&amp;CC139&amp;CA139</f>
        <v/>
      </c>
      <c r="CA139" s="263" t="str">
        <f t="shared" si="86"/>
        <v/>
      </c>
      <c r="CB139" s="18" t="str">
        <f t="shared" si="87"/>
        <v/>
      </c>
      <c r="CC139" s="18" t="str">
        <f t="shared" si="88"/>
        <v/>
      </c>
      <c r="CO139" s="69">
        <f t="shared" si="89"/>
        <v>0</v>
      </c>
      <c r="CP139" s="69">
        <f t="shared" si="83"/>
        <v>0</v>
      </c>
      <c r="CQ139" s="69">
        <f t="shared" si="83"/>
        <v>0</v>
      </c>
    </row>
    <row r="140" spans="1:95" x14ac:dyDescent="0.25">
      <c r="A140" s="3923"/>
      <c r="B140" s="255" t="s">
        <v>159</v>
      </c>
      <c r="C140" s="210">
        <f t="shared" si="84"/>
        <v>0</v>
      </c>
      <c r="D140" s="252">
        <f t="shared" si="85"/>
        <v>0</v>
      </c>
      <c r="E140" s="212">
        <f t="shared" si="85"/>
        <v>0</v>
      </c>
      <c r="F140" s="49"/>
      <c r="G140" s="52"/>
      <c r="H140" s="49"/>
      <c r="I140" s="52"/>
      <c r="J140" s="49"/>
      <c r="K140" s="52"/>
      <c r="L140" s="49"/>
      <c r="M140" s="52"/>
      <c r="N140" s="49"/>
      <c r="O140" s="52"/>
      <c r="P140" s="49"/>
      <c r="Q140" s="52"/>
      <c r="R140" s="49"/>
      <c r="S140" s="52"/>
      <c r="T140" s="49"/>
      <c r="U140" s="52"/>
      <c r="V140" s="49"/>
      <c r="W140" s="52"/>
      <c r="X140" s="49"/>
      <c r="Y140" s="52"/>
      <c r="Z140" s="49"/>
      <c r="AA140" s="52"/>
      <c r="AB140" s="49"/>
      <c r="AC140" s="52"/>
      <c r="AD140" s="49"/>
      <c r="AE140" s="52"/>
      <c r="AF140" s="49"/>
      <c r="AG140" s="264"/>
      <c r="AH140" s="254"/>
      <c r="AI140" s="265"/>
      <c r="AJ140" s="265"/>
      <c r="AK140" s="264"/>
      <c r="AL140" s="254"/>
      <c r="AM140" s="52"/>
      <c r="AN140" t="str">
        <f>CB140&amp;CC140&amp;CA140</f>
        <v/>
      </c>
      <c r="CA140" s="263" t="str">
        <f t="shared" si="86"/>
        <v/>
      </c>
      <c r="CB140" s="18" t="str">
        <f t="shared" si="87"/>
        <v/>
      </c>
      <c r="CC140" s="18" t="str">
        <f t="shared" si="88"/>
        <v/>
      </c>
      <c r="CO140" s="69">
        <f t="shared" si="89"/>
        <v>0</v>
      </c>
      <c r="CP140" s="69">
        <f t="shared" si="83"/>
        <v>0</v>
      </c>
      <c r="CQ140" s="69">
        <f t="shared" si="83"/>
        <v>0</v>
      </c>
    </row>
    <row r="141" spans="1:95" x14ac:dyDescent="0.25">
      <c r="A141" s="3633"/>
      <c r="B141" s="70" t="s">
        <v>160</v>
      </c>
      <c r="C141" s="266">
        <f t="shared" si="84"/>
        <v>0</v>
      </c>
      <c r="D141" s="267">
        <f>SUM(V141+X141+Z141+AB141+AD141+AF141)</f>
        <v>0</v>
      </c>
      <c r="E141" s="219">
        <f>SUM(W141+Y141+AA141+AC141+AE141+AG141)</f>
        <v>0</v>
      </c>
      <c r="F141" s="259"/>
      <c r="G141" s="260"/>
      <c r="H141" s="259"/>
      <c r="I141" s="260"/>
      <c r="J141" s="259"/>
      <c r="K141" s="260"/>
      <c r="L141" s="259"/>
      <c r="M141" s="260"/>
      <c r="N141" s="259"/>
      <c r="O141" s="260"/>
      <c r="P141" s="259"/>
      <c r="Q141" s="260"/>
      <c r="R141" s="259"/>
      <c r="S141" s="260"/>
      <c r="T141" s="259"/>
      <c r="U141" s="260"/>
      <c r="V141" s="30"/>
      <c r="W141" s="37"/>
      <c r="X141" s="30"/>
      <c r="Y141" s="37"/>
      <c r="Z141" s="30"/>
      <c r="AA141" s="37"/>
      <c r="AB141" s="30"/>
      <c r="AC141" s="37"/>
      <c r="AD141" s="30"/>
      <c r="AE141" s="37"/>
      <c r="AF141" s="30"/>
      <c r="AG141" s="220"/>
      <c r="AH141" s="35"/>
      <c r="AI141" s="32"/>
      <c r="AJ141" s="32"/>
      <c r="AK141" s="220"/>
      <c r="AL141" s="35"/>
      <c r="AM141" s="37"/>
      <c r="AN141" t="str">
        <f>CB141&amp;CC141&amp;CA141</f>
        <v/>
      </c>
      <c r="CA141" s="263" t="str">
        <f t="shared" si="86"/>
        <v/>
      </c>
      <c r="CB141" s="18" t="str">
        <f t="shared" si="87"/>
        <v/>
      </c>
      <c r="CC141" s="18" t="str">
        <f t="shared" si="88"/>
        <v/>
      </c>
      <c r="CO141" s="69">
        <f t="shared" si="89"/>
        <v>0</v>
      </c>
      <c r="CP141" s="69">
        <f t="shared" si="83"/>
        <v>0</v>
      </c>
      <c r="CQ141" s="69">
        <f t="shared" si="83"/>
        <v>0</v>
      </c>
    </row>
    <row r="142" spans="1:95" s="56" customFormat="1" ht="18" customHeight="1" x14ac:dyDescent="0.2">
      <c r="A142" s="2460" t="s">
        <v>170</v>
      </c>
      <c r="B142" s="2460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</row>
    <row r="143" spans="1:95" ht="15" customHeight="1" x14ac:dyDescent="0.25">
      <c r="A143" s="3443" t="s">
        <v>90</v>
      </c>
      <c r="B143" s="2987"/>
      <c r="C143" s="3443" t="s">
        <v>171</v>
      </c>
      <c r="D143" s="3108"/>
      <c r="E143" s="2987"/>
      <c r="F143" s="3938" t="s">
        <v>139</v>
      </c>
      <c r="G143" s="3540"/>
      <c r="H143" s="3540"/>
      <c r="I143" s="3540"/>
      <c r="J143" s="3540"/>
      <c r="K143" s="3540"/>
      <c r="L143" s="3540"/>
      <c r="M143" s="3540"/>
      <c r="N143" s="3540"/>
      <c r="O143" s="3540"/>
      <c r="P143" s="3540"/>
      <c r="Q143" s="3540"/>
      <c r="R143" s="3540"/>
      <c r="S143" s="3540"/>
      <c r="T143" s="3540"/>
      <c r="U143" s="3540"/>
      <c r="V143" s="3540"/>
      <c r="W143" s="3540"/>
      <c r="X143" s="3540"/>
      <c r="Y143" s="3540"/>
      <c r="Z143" s="3540"/>
      <c r="AA143" s="3540"/>
      <c r="AB143" s="3540"/>
      <c r="AC143" s="3540"/>
      <c r="AD143" s="3540"/>
      <c r="AE143" s="3540"/>
      <c r="AF143" s="3540"/>
      <c r="AG143" s="3540"/>
      <c r="AH143" s="3540"/>
      <c r="AI143" s="3540"/>
      <c r="AJ143" s="3540"/>
      <c r="AK143" s="3540"/>
      <c r="AL143" s="3540"/>
      <c r="AM143" s="3953"/>
      <c r="AN143" s="3962" t="s">
        <v>163</v>
      </c>
      <c r="AO143" s="3963"/>
      <c r="AP143" s="3964"/>
      <c r="AQ143" s="3538" t="s">
        <v>12</v>
      </c>
      <c r="AR143" s="2987" t="s">
        <v>13</v>
      </c>
    </row>
    <row r="144" spans="1:95" ht="15" customHeight="1" x14ac:dyDescent="0.25">
      <c r="A144" s="3124"/>
      <c r="B144" s="2994"/>
      <c r="C144" s="3124"/>
      <c r="D144" s="3109"/>
      <c r="E144" s="2994"/>
      <c r="F144" s="3938" t="s">
        <v>140</v>
      </c>
      <c r="G144" s="3939"/>
      <c r="H144" s="3938" t="s">
        <v>141</v>
      </c>
      <c r="I144" s="3939"/>
      <c r="J144" s="3938" t="s">
        <v>172</v>
      </c>
      <c r="K144" s="3939"/>
      <c r="L144" s="3938" t="s">
        <v>16</v>
      </c>
      <c r="M144" s="3939"/>
      <c r="N144" s="3956" t="s">
        <v>17</v>
      </c>
      <c r="O144" s="3956"/>
      <c r="P144" s="3956" t="s">
        <v>18</v>
      </c>
      <c r="Q144" s="3956"/>
      <c r="R144" s="3956" t="s">
        <v>19</v>
      </c>
      <c r="S144" s="3956"/>
      <c r="T144" s="3956" t="s">
        <v>20</v>
      </c>
      <c r="U144" s="3956"/>
      <c r="V144" s="3956" t="s">
        <v>21</v>
      </c>
      <c r="W144" s="3956"/>
      <c r="X144" s="3956" t="s">
        <v>22</v>
      </c>
      <c r="Y144" s="3956"/>
      <c r="Z144" s="3956" t="s">
        <v>23</v>
      </c>
      <c r="AA144" s="3956"/>
      <c r="AB144" s="3956" t="s">
        <v>61</v>
      </c>
      <c r="AC144" s="3956"/>
      <c r="AD144" s="3956" t="s">
        <v>62</v>
      </c>
      <c r="AE144" s="3956"/>
      <c r="AF144" s="3938" t="s">
        <v>63</v>
      </c>
      <c r="AG144" s="3939"/>
      <c r="AH144" s="3938" t="s">
        <v>148</v>
      </c>
      <c r="AI144" s="3939"/>
      <c r="AJ144" s="3938" t="s">
        <v>149</v>
      </c>
      <c r="AK144" s="3939"/>
      <c r="AL144" s="3938" t="s">
        <v>150</v>
      </c>
      <c r="AM144" s="3953"/>
      <c r="AN144" s="3538" t="s">
        <v>173</v>
      </c>
      <c r="AO144" s="3566" t="s">
        <v>174</v>
      </c>
      <c r="AP144" s="3137" t="s">
        <v>166</v>
      </c>
      <c r="AQ144" s="3130"/>
      <c r="AR144" s="2994"/>
    </row>
    <row r="145" spans="1:95" ht="15" customHeight="1" x14ac:dyDescent="0.25">
      <c r="A145" s="3915"/>
      <c r="B145" s="2988"/>
      <c r="C145" s="2615" t="s">
        <v>120</v>
      </c>
      <c r="D145" s="2496" t="s">
        <v>79</v>
      </c>
      <c r="E145" s="2655" t="s">
        <v>121</v>
      </c>
      <c r="F145" s="196" t="s">
        <v>79</v>
      </c>
      <c r="G145" s="202" t="s">
        <v>121</v>
      </c>
      <c r="H145" s="196" t="s">
        <v>79</v>
      </c>
      <c r="I145" s="202" t="s">
        <v>121</v>
      </c>
      <c r="J145" s="196" t="s">
        <v>79</v>
      </c>
      <c r="K145" s="202" t="s">
        <v>121</v>
      </c>
      <c r="L145" s="196" t="s">
        <v>79</v>
      </c>
      <c r="M145" s="202" t="s">
        <v>121</v>
      </c>
      <c r="N145" s="196" t="s">
        <v>79</v>
      </c>
      <c r="O145" s="202" t="s">
        <v>121</v>
      </c>
      <c r="P145" s="196" t="s">
        <v>79</v>
      </c>
      <c r="Q145" s="202" t="s">
        <v>121</v>
      </c>
      <c r="R145" s="196" t="s">
        <v>79</v>
      </c>
      <c r="S145" s="202" t="s">
        <v>121</v>
      </c>
      <c r="T145" s="196" t="s">
        <v>79</v>
      </c>
      <c r="U145" s="202" t="s">
        <v>121</v>
      </c>
      <c r="V145" s="196" t="s">
        <v>79</v>
      </c>
      <c r="W145" s="202" t="s">
        <v>121</v>
      </c>
      <c r="X145" s="196" t="s">
        <v>79</v>
      </c>
      <c r="Y145" s="202" t="s">
        <v>121</v>
      </c>
      <c r="Z145" s="196" t="s">
        <v>79</v>
      </c>
      <c r="AA145" s="202" t="s">
        <v>121</v>
      </c>
      <c r="AB145" s="196" t="s">
        <v>79</v>
      </c>
      <c r="AC145" s="202" t="s">
        <v>121</v>
      </c>
      <c r="AD145" s="196" t="s">
        <v>79</v>
      </c>
      <c r="AE145" s="202" t="s">
        <v>121</v>
      </c>
      <c r="AF145" s="196" t="s">
        <v>79</v>
      </c>
      <c r="AG145" s="202" t="s">
        <v>121</v>
      </c>
      <c r="AH145" s="196" t="s">
        <v>79</v>
      </c>
      <c r="AI145" s="202" t="s">
        <v>121</v>
      </c>
      <c r="AJ145" s="196" t="s">
        <v>79</v>
      </c>
      <c r="AK145" s="202" t="s">
        <v>121</v>
      </c>
      <c r="AL145" s="196" t="s">
        <v>79</v>
      </c>
      <c r="AM145" s="262" t="s">
        <v>121</v>
      </c>
      <c r="AN145" s="3001"/>
      <c r="AO145" s="2983"/>
      <c r="AP145" s="3138"/>
      <c r="AQ145" s="3001"/>
      <c r="AR145" s="2988"/>
    </row>
    <row r="146" spans="1:95" ht="15" customHeight="1" x14ac:dyDescent="0.25">
      <c r="A146" s="3906" t="s">
        <v>175</v>
      </c>
      <c r="B146" s="3907"/>
      <c r="C146" s="2102">
        <f>SUM(D146:E146)</f>
        <v>0</v>
      </c>
      <c r="D146" s="700">
        <f>SUM(F146+H146+J146+L146+N146+P146+R146+T146+V146+X146+Z146+AB146+AD146+AF146+AH146+AJ146+AL146)</f>
        <v>0</v>
      </c>
      <c r="E146" s="2508">
        <f>SUM(G146+I146+K146+M146+O146+Q146+S146+U146+W146+Y146+AA146+AC146+AE146+AG146+AI146+AK146+AM146)</f>
        <v>0</v>
      </c>
      <c r="F146" s="2004"/>
      <c r="G146" s="2502"/>
      <c r="H146" s="2004"/>
      <c r="I146" s="2502"/>
      <c r="J146" s="2004"/>
      <c r="K146" s="2502"/>
      <c r="L146" s="2004"/>
      <c r="M146" s="2502"/>
      <c r="N146" s="2004"/>
      <c r="O146" s="2502"/>
      <c r="P146" s="2004"/>
      <c r="Q146" s="2502"/>
      <c r="R146" s="2004"/>
      <c r="S146" s="2502"/>
      <c r="T146" s="2004"/>
      <c r="U146" s="2502"/>
      <c r="V146" s="2004"/>
      <c r="W146" s="2502"/>
      <c r="X146" s="2004"/>
      <c r="Y146" s="2502"/>
      <c r="Z146" s="2004"/>
      <c r="AA146" s="2502"/>
      <c r="AB146" s="2004"/>
      <c r="AC146" s="2502"/>
      <c r="AD146" s="2004"/>
      <c r="AE146" s="2502"/>
      <c r="AF146" s="2004"/>
      <c r="AG146" s="2502"/>
      <c r="AH146" s="2004"/>
      <c r="AI146" s="2502"/>
      <c r="AJ146" s="2004"/>
      <c r="AK146" s="2502"/>
      <c r="AL146" s="2004"/>
      <c r="AM146" s="2503"/>
      <c r="AN146" s="1362"/>
      <c r="AO146" s="699"/>
      <c r="AP146" s="2503"/>
      <c r="AQ146" s="1362"/>
      <c r="AR146" s="2502"/>
      <c r="AS146" t="str">
        <f>CA146&amp;CB146</f>
        <v/>
      </c>
      <c r="CA146" s="263"/>
      <c r="CB146" s="18" t="str">
        <f>IF(AND($C146&gt;0,AQ146="")," * No olvide digitar la variable Pueblos originarios. Digite Cero si no tiene.",IF(AQ146&gt;$C146," * La variable Pueblos originarios No puede ser mayor al Total.",""))</f>
        <v/>
      </c>
      <c r="CC146" s="18" t="str">
        <f>IF(AND($C146&gt;0,AR146="")," * No olvide digitar la variable Migrantes. Digite Cero si no tiene.",IF(AR146&gt;$C146," * La variable Migrantes No puede ser mayor al Total.",""))</f>
        <v/>
      </c>
      <c r="CO146" s="69"/>
      <c r="CP146" s="69">
        <f>IF(AND($C146&gt;0,AQ146=""),1,IF(AQ146&gt;$C146,1,0))</f>
        <v>0</v>
      </c>
      <c r="CQ146" s="69">
        <f>IF(AND($C146&gt;0,AR146=""),1,IF(AR146&gt;$C146,1,0))</f>
        <v>0</v>
      </c>
    </row>
    <row r="147" spans="1:95" ht="15" customHeight="1" x14ac:dyDescent="0.25">
      <c r="A147" s="3020" t="s">
        <v>176</v>
      </c>
      <c r="B147" s="3021"/>
      <c r="C147" s="256">
        <f>SUM(D147:E147)</f>
        <v>0</v>
      </c>
      <c r="D147" s="257">
        <f t="shared" ref="D147:E150" si="92">SUM(F147+H147+J147+L147+N147+P147+R147+T147+V147+X147+Z147+AB147+AD147+AF147+AH147+AJ147+AL147)</f>
        <v>0</v>
      </c>
      <c r="E147" s="270">
        <f>SUM(G147+I147+K147+M147+O147+Q147+S147+U147+W147+Y147+AA147+AC147+AE147+AG147+AI147+AK147+AM147)</f>
        <v>0</v>
      </c>
      <c r="F147" s="49"/>
      <c r="G147" s="52"/>
      <c r="H147" s="49"/>
      <c r="I147" s="52"/>
      <c r="J147" s="49"/>
      <c r="K147" s="52"/>
      <c r="L147" s="49"/>
      <c r="M147" s="52"/>
      <c r="N147" s="49"/>
      <c r="O147" s="52"/>
      <c r="P147" s="49"/>
      <c r="Q147" s="52"/>
      <c r="R147" s="49"/>
      <c r="S147" s="52"/>
      <c r="T147" s="49"/>
      <c r="U147" s="52"/>
      <c r="V147" s="49"/>
      <c r="W147" s="52"/>
      <c r="X147" s="49"/>
      <c r="Y147" s="52"/>
      <c r="Z147" s="49"/>
      <c r="AA147" s="52"/>
      <c r="AB147" s="49"/>
      <c r="AC147" s="52"/>
      <c r="AD147" s="49"/>
      <c r="AE147" s="52"/>
      <c r="AF147" s="49"/>
      <c r="AG147" s="52"/>
      <c r="AH147" s="49"/>
      <c r="AI147" s="52"/>
      <c r="AJ147" s="49"/>
      <c r="AK147" s="52"/>
      <c r="AL147" s="49"/>
      <c r="AM147" s="264"/>
      <c r="AN147" s="254"/>
      <c r="AO147" s="265"/>
      <c r="AP147" s="264"/>
      <c r="AQ147" s="254"/>
      <c r="AR147" s="52"/>
      <c r="AS147" t="str">
        <f>CA147&amp;CB147</f>
        <v/>
      </c>
      <c r="CA147" s="263"/>
      <c r="CB147" s="18" t="str">
        <f t="shared" ref="CB147:CB150" si="93">IF(AND($C147&gt;0,AQ147="")," * No olvide digitar la variable Pueblos originarios. Digite Cero si no tiene.",IF(AQ147&gt;$C147," * La variable Pueblos originarios No puede ser mayor al Total.",""))</f>
        <v/>
      </c>
      <c r="CC147" s="18" t="str">
        <f t="shared" ref="CC147:CC150" si="94">IF(AND($C147&gt;0,AR147="")," * No olvide digitar la variable Migrantes. Digite Cero si no tiene.",IF(AR147&gt;$C147," * La variable Migrantes No puede ser mayor al Total.",""))</f>
        <v/>
      </c>
      <c r="CO147" s="69"/>
      <c r="CP147" s="69">
        <f t="shared" ref="CP147:CQ150" si="95">IF(AND($C147&gt;0,AQ147=""),1,IF(AQ147&gt;$C147,1,0))</f>
        <v>0</v>
      </c>
      <c r="CQ147" s="69">
        <f t="shared" si="95"/>
        <v>0</v>
      </c>
    </row>
    <row r="148" spans="1:95" ht="15" customHeight="1" x14ac:dyDescent="0.25">
      <c r="A148" s="3036" t="s">
        <v>177</v>
      </c>
      <c r="B148" s="2505" t="s">
        <v>178</v>
      </c>
      <c r="C148" s="2102">
        <f>SUM(D148:E148)</f>
        <v>0</v>
      </c>
      <c r="D148" s="700">
        <f t="shared" si="92"/>
        <v>0</v>
      </c>
      <c r="E148" s="2508">
        <f t="shared" si="92"/>
        <v>0</v>
      </c>
      <c r="F148" s="2004"/>
      <c r="G148" s="2502"/>
      <c r="H148" s="2004"/>
      <c r="I148" s="2502"/>
      <c r="J148" s="2004"/>
      <c r="K148" s="2502"/>
      <c r="L148" s="2004"/>
      <c r="M148" s="2502"/>
      <c r="N148" s="2004"/>
      <c r="O148" s="2502"/>
      <c r="P148" s="2004"/>
      <c r="Q148" s="2502"/>
      <c r="R148" s="2004"/>
      <c r="S148" s="2502"/>
      <c r="T148" s="2004"/>
      <c r="U148" s="2502"/>
      <c r="V148" s="2004"/>
      <c r="W148" s="2502"/>
      <c r="X148" s="2004"/>
      <c r="Y148" s="2502"/>
      <c r="Z148" s="2004"/>
      <c r="AA148" s="2502"/>
      <c r="AB148" s="2004"/>
      <c r="AC148" s="2502"/>
      <c r="AD148" s="2004"/>
      <c r="AE148" s="2502"/>
      <c r="AF148" s="2004"/>
      <c r="AG148" s="2502"/>
      <c r="AH148" s="2004"/>
      <c r="AI148" s="2502"/>
      <c r="AJ148" s="2004"/>
      <c r="AK148" s="2502"/>
      <c r="AL148" s="2004"/>
      <c r="AM148" s="2503"/>
      <c r="AN148" s="1362"/>
      <c r="AO148" s="699"/>
      <c r="AP148" s="2503"/>
      <c r="AQ148" s="1362"/>
      <c r="AR148" s="2502"/>
      <c r="AS148" t="str">
        <f>CA148&amp;CB148</f>
        <v/>
      </c>
      <c r="CA148" s="263"/>
      <c r="CB148" s="18" t="str">
        <f t="shared" si="93"/>
        <v/>
      </c>
      <c r="CC148" s="18" t="str">
        <f t="shared" si="94"/>
        <v/>
      </c>
      <c r="CO148" s="69"/>
      <c r="CP148" s="69">
        <f t="shared" si="95"/>
        <v>0</v>
      </c>
      <c r="CQ148" s="69">
        <f t="shared" si="95"/>
        <v>0</v>
      </c>
    </row>
    <row r="149" spans="1:95" ht="15" customHeight="1" x14ac:dyDescent="0.25">
      <c r="A149" s="3633"/>
      <c r="B149" s="70" t="s">
        <v>179</v>
      </c>
      <c r="C149" s="266">
        <f>SUM(D149:E149)</f>
        <v>0</v>
      </c>
      <c r="D149" s="267">
        <f>SUM(F149+H149+J149+L149+N149+P149+R149+T149+V149+X149+Z149+AB149+AD149+AF149+AH149+AJ149+AL149)</f>
        <v>0</v>
      </c>
      <c r="E149" s="271">
        <f t="shared" si="92"/>
        <v>0</v>
      </c>
      <c r="F149" s="30"/>
      <c r="G149" s="37"/>
      <c r="H149" s="30"/>
      <c r="I149" s="37"/>
      <c r="J149" s="30"/>
      <c r="K149" s="37"/>
      <c r="L149" s="30"/>
      <c r="M149" s="37"/>
      <c r="N149" s="30"/>
      <c r="O149" s="37"/>
      <c r="P149" s="30"/>
      <c r="Q149" s="37"/>
      <c r="R149" s="30"/>
      <c r="S149" s="37"/>
      <c r="T149" s="30"/>
      <c r="U149" s="37"/>
      <c r="V149" s="30"/>
      <c r="W149" s="37"/>
      <c r="X149" s="30"/>
      <c r="Y149" s="37"/>
      <c r="Z149" s="30"/>
      <c r="AA149" s="37"/>
      <c r="AB149" s="30"/>
      <c r="AC149" s="37"/>
      <c r="AD149" s="30"/>
      <c r="AE149" s="37"/>
      <c r="AF149" s="30"/>
      <c r="AG149" s="37"/>
      <c r="AH149" s="30"/>
      <c r="AI149" s="37"/>
      <c r="AJ149" s="30"/>
      <c r="AK149" s="37"/>
      <c r="AL149" s="30"/>
      <c r="AM149" s="220"/>
      <c r="AN149" s="35"/>
      <c r="AO149" s="32"/>
      <c r="AP149" s="220"/>
      <c r="AQ149" s="35"/>
      <c r="AR149" s="37"/>
      <c r="AS149" t="str">
        <f>CA149&amp;CB149</f>
        <v/>
      </c>
      <c r="CA149" s="263"/>
      <c r="CB149" s="18" t="str">
        <f t="shared" si="93"/>
        <v/>
      </c>
      <c r="CC149" s="18" t="str">
        <f t="shared" si="94"/>
        <v/>
      </c>
      <c r="CO149" s="69"/>
      <c r="CP149" s="69">
        <f t="shared" si="95"/>
        <v>0</v>
      </c>
      <c r="CQ149" s="69">
        <f t="shared" si="95"/>
        <v>0</v>
      </c>
    </row>
    <row r="150" spans="1:95" ht="15" customHeight="1" x14ac:dyDescent="0.25">
      <c r="A150" s="3965" t="s">
        <v>180</v>
      </c>
      <c r="B150" s="3147"/>
      <c r="C150" s="217">
        <f>SUM(D150:E150)</f>
        <v>0</v>
      </c>
      <c r="D150" s="272">
        <f t="shared" si="92"/>
        <v>0</v>
      </c>
      <c r="E150" s="273">
        <f>SUM(G150+I150+K150+M150+O150+Q150+S150+U150+W150+Y150+AA150+AC150+AE150+AG150+AI150+AK150+AM150)</f>
        <v>0</v>
      </c>
      <c r="F150" s="91"/>
      <c r="G150" s="96"/>
      <c r="H150" s="91"/>
      <c r="I150" s="96"/>
      <c r="J150" s="91"/>
      <c r="K150" s="96"/>
      <c r="L150" s="91"/>
      <c r="M150" s="96"/>
      <c r="N150" s="91"/>
      <c r="O150" s="96"/>
      <c r="P150" s="91"/>
      <c r="Q150" s="96"/>
      <c r="R150" s="91"/>
      <c r="S150" s="96"/>
      <c r="T150" s="91"/>
      <c r="U150" s="96"/>
      <c r="V150" s="91"/>
      <c r="W150" s="96"/>
      <c r="X150" s="91"/>
      <c r="Y150" s="96"/>
      <c r="Z150" s="91"/>
      <c r="AA150" s="96"/>
      <c r="AB150" s="91"/>
      <c r="AC150" s="96"/>
      <c r="AD150" s="91"/>
      <c r="AE150" s="96"/>
      <c r="AF150" s="91"/>
      <c r="AG150" s="96"/>
      <c r="AH150" s="91"/>
      <c r="AI150" s="96"/>
      <c r="AJ150" s="91"/>
      <c r="AK150" s="96"/>
      <c r="AL150" s="91"/>
      <c r="AM150" s="274"/>
      <c r="AN150" s="95"/>
      <c r="AO150" s="92"/>
      <c r="AP150" s="274"/>
      <c r="AQ150" s="95"/>
      <c r="AR150" s="96"/>
      <c r="AS150" t="str">
        <f>CA150&amp;CB150</f>
        <v/>
      </c>
      <c r="CA150" s="263"/>
      <c r="CB150" s="18" t="str">
        <f t="shared" si="93"/>
        <v/>
      </c>
      <c r="CC150" s="18" t="str">
        <f t="shared" si="94"/>
        <v/>
      </c>
      <c r="CO150" s="69"/>
      <c r="CP150" s="69">
        <f t="shared" si="95"/>
        <v>0</v>
      </c>
      <c r="CQ150" s="69">
        <f t="shared" si="95"/>
        <v>0</v>
      </c>
    </row>
    <row r="151" spans="1:95" s="56" customFormat="1" ht="18" customHeight="1" x14ac:dyDescent="0.2">
      <c r="A151" s="2460" t="s">
        <v>181</v>
      </c>
      <c r="B151" s="2460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2672"/>
      <c r="N151" s="2673"/>
      <c r="O151" s="2674"/>
    </row>
    <row r="152" spans="1:95" ht="15" customHeight="1" x14ac:dyDescent="0.25">
      <c r="A152" s="2992" t="s">
        <v>3</v>
      </c>
      <c r="B152" s="2987"/>
      <c r="C152" s="3938" t="s">
        <v>91</v>
      </c>
      <c r="D152" s="3540"/>
      <c r="E152" s="3939"/>
      <c r="F152" s="3938" t="s">
        <v>63</v>
      </c>
      <c r="G152" s="3939"/>
      <c r="H152" s="3938" t="s">
        <v>148</v>
      </c>
      <c r="I152" s="3939"/>
      <c r="J152" s="3938" t="s">
        <v>149</v>
      </c>
      <c r="K152" s="3939"/>
      <c r="L152" s="3938" t="s">
        <v>150</v>
      </c>
      <c r="M152" s="3953"/>
      <c r="N152" s="3538" t="s">
        <v>12</v>
      </c>
      <c r="O152" s="2987" t="s">
        <v>13</v>
      </c>
    </row>
    <row r="153" spans="1:95" ht="15" customHeight="1" x14ac:dyDescent="0.25">
      <c r="A153" s="3915"/>
      <c r="B153" s="2988"/>
      <c r="C153" s="2615" t="s">
        <v>120</v>
      </c>
      <c r="D153" s="2496" t="s">
        <v>79</v>
      </c>
      <c r="E153" s="2655" t="s">
        <v>121</v>
      </c>
      <c r="F153" s="2615" t="s">
        <v>79</v>
      </c>
      <c r="G153" s="2655" t="s">
        <v>121</v>
      </c>
      <c r="H153" s="2615" t="s">
        <v>79</v>
      </c>
      <c r="I153" s="2655" t="s">
        <v>121</v>
      </c>
      <c r="J153" s="2615" t="s">
        <v>79</v>
      </c>
      <c r="K153" s="2655" t="s">
        <v>121</v>
      </c>
      <c r="L153" s="2615" t="s">
        <v>79</v>
      </c>
      <c r="M153" s="2657" t="s">
        <v>121</v>
      </c>
      <c r="N153" s="3001"/>
      <c r="O153" s="2988"/>
    </row>
    <row r="154" spans="1:95" ht="15" customHeight="1" x14ac:dyDescent="0.25">
      <c r="A154" s="3036" t="s">
        <v>182</v>
      </c>
      <c r="B154" s="2505" t="s">
        <v>183</v>
      </c>
      <c r="C154" s="2102">
        <f>SUM(D154:E154)</f>
        <v>0</v>
      </c>
      <c r="D154" s="700">
        <f>SUM(F154+H154+J154+L154)</f>
        <v>0</v>
      </c>
      <c r="E154" s="2508">
        <f>SUM(G154+I154+K154+M154)</f>
        <v>0</v>
      </c>
      <c r="F154" s="45"/>
      <c r="G154" s="48"/>
      <c r="H154" s="45"/>
      <c r="I154" s="48"/>
      <c r="J154" s="45"/>
      <c r="K154" s="48"/>
      <c r="L154" s="45"/>
      <c r="M154" s="286"/>
      <c r="N154" s="105"/>
      <c r="O154" s="48"/>
      <c r="P154" t="str">
        <f>CA154&amp;CB154</f>
        <v/>
      </c>
      <c r="CA154" s="18" t="str">
        <f>IF(AND(C154&gt;0,N154="")," * No olvide digitar la variable Pueblos originarios. Digite Cero si no tiene.",IF(N154&gt;C154," * La variable Pueblos originarios No puede ser mayor al Total.",""))</f>
        <v/>
      </c>
      <c r="CB154" s="18" t="str">
        <f>IF(AND(C154&gt;0,O154="")," * No olvide digitar la variable Migrantes. Digite Cero si no tiene.",IF(O154&gt;C154," * La variable Pueblos Migrantes No puede ser mayor al Total.",""))</f>
        <v/>
      </c>
      <c r="CO154" s="69">
        <f>IF(AND($C154&gt;0,N154=""),1,IF(N154&gt;$C154,1,0))</f>
        <v>0</v>
      </c>
      <c r="CP154" s="69">
        <f>IF(AND($C154&gt;0,O154=""),1,IF(O154&gt;$C154,1,0))</f>
        <v>0</v>
      </c>
    </row>
    <row r="155" spans="1:95" ht="15" customHeight="1" x14ac:dyDescent="0.25">
      <c r="A155" s="3923"/>
      <c r="B155" s="75" t="s">
        <v>184</v>
      </c>
      <c r="C155" s="210">
        <f>SUM(D155:E155)</f>
        <v>0</v>
      </c>
      <c r="D155" s="252">
        <f t="shared" ref="D155:E156" si="96">SUM(F155+H155+J155+L155)</f>
        <v>0</v>
      </c>
      <c r="E155" s="287">
        <f t="shared" si="96"/>
        <v>0</v>
      </c>
      <c r="F155" s="45"/>
      <c r="G155" s="48"/>
      <c r="H155" s="45"/>
      <c r="I155" s="48"/>
      <c r="J155" s="45"/>
      <c r="K155" s="48"/>
      <c r="L155" s="45"/>
      <c r="M155" s="286"/>
      <c r="N155" s="105"/>
      <c r="O155" s="48"/>
      <c r="P155" t="str">
        <f>CA155&amp;CB155</f>
        <v/>
      </c>
      <c r="CA155" s="18" t="str">
        <f t="shared" ref="CA155:CA156" si="97">IF(AND(C155&gt;0,N155="")," * No olvide digitar la variable Pueblos originarios. Digite Cero si no tiene.",IF(N155&gt;C155," * La variable Pueblos originarios No puede ser mayor al Total.",""))</f>
        <v/>
      </c>
      <c r="CB155" s="18" t="str">
        <f t="shared" ref="CB155:CB156" si="98">IF(AND(C155&gt;0,O155="")," * No olvide digitar la variable Migrantes. Digite Cero si no tiene.",IF(O155&gt;C155," * La variable Pueblos Migrantes No puede ser mayor al Total.",""))</f>
        <v/>
      </c>
      <c r="CO155" s="69">
        <f t="shared" ref="CO155:CP156" si="99">IF(AND($C155&gt;0,N155=""),1,IF(N155&gt;$C155,1,0))</f>
        <v>0</v>
      </c>
      <c r="CP155" s="69">
        <f t="shared" si="99"/>
        <v>0</v>
      </c>
    </row>
    <row r="156" spans="1:95" ht="15" customHeight="1" x14ac:dyDescent="0.25">
      <c r="A156" s="3923"/>
      <c r="B156" s="288" t="s">
        <v>185</v>
      </c>
      <c r="C156" s="256">
        <f>SUM(D156:E156)</f>
        <v>0</v>
      </c>
      <c r="D156" s="257">
        <f t="shared" si="96"/>
        <v>0</v>
      </c>
      <c r="E156" s="270">
        <f t="shared" si="96"/>
        <v>0</v>
      </c>
      <c r="F156" s="45"/>
      <c r="G156" s="48"/>
      <c r="H156" s="45"/>
      <c r="I156" s="48"/>
      <c r="J156" s="45"/>
      <c r="K156" s="48"/>
      <c r="L156" s="45"/>
      <c r="M156" s="286"/>
      <c r="N156" s="105"/>
      <c r="O156" s="48"/>
      <c r="P156" t="str">
        <f>CA156&amp;CB156</f>
        <v/>
      </c>
      <c r="CA156" s="18" t="str">
        <f t="shared" si="97"/>
        <v/>
      </c>
      <c r="CB156" s="18" t="str">
        <f t="shared" si="98"/>
        <v/>
      </c>
      <c r="CO156" s="69">
        <f t="shared" si="99"/>
        <v>0</v>
      </c>
      <c r="CP156" s="69">
        <f t="shared" si="99"/>
        <v>0</v>
      </c>
    </row>
    <row r="157" spans="1:95" s="294" customFormat="1" ht="15" customHeight="1" x14ac:dyDescent="0.2">
      <c r="A157" s="3963" t="s">
        <v>186</v>
      </c>
      <c r="B157" s="3963"/>
      <c r="C157" s="2627">
        <f>SUM(C154:C156)</f>
        <v>0</v>
      </c>
      <c r="D157" s="2499">
        <f>SUM(D154:D156)</f>
        <v>0</v>
      </c>
      <c r="E157" s="2644">
        <f>SUM(E154:E156)</f>
        <v>0</v>
      </c>
      <c r="F157" s="2627">
        <f>SUM(F154:F156)</f>
        <v>0</v>
      </c>
      <c r="G157" s="2644">
        <f t="shared" ref="G157:M157" si="100">SUM(G154:G156)</f>
        <v>0</v>
      </c>
      <c r="H157" s="2627">
        <f t="shared" si="100"/>
        <v>0</v>
      </c>
      <c r="I157" s="2644">
        <f t="shared" si="100"/>
        <v>0</v>
      </c>
      <c r="J157" s="2627">
        <f t="shared" si="100"/>
        <v>0</v>
      </c>
      <c r="K157" s="2644">
        <f t="shared" si="100"/>
        <v>0</v>
      </c>
      <c r="L157" s="2627">
        <f t="shared" si="100"/>
        <v>0</v>
      </c>
      <c r="M157" s="2675">
        <f t="shared" si="100"/>
        <v>0</v>
      </c>
      <c r="N157" s="2628">
        <f>SUM(N154:N156)</f>
        <v>0</v>
      </c>
      <c r="O157" s="2644">
        <f>SUM(O154:O156)</f>
        <v>0</v>
      </c>
    </row>
    <row r="158" spans="1:95" x14ac:dyDescent="0.25">
      <c r="A158" s="3036" t="s">
        <v>187</v>
      </c>
      <c r="B158" s="101" t="s">
        <v>188</v>
      </c>
      <c r="C158" s="249">
        <f>SUM(D158:E158)</f>
        <v>0</v>
      </c>
      <c r="D158" s="250">
        <f t="shared" ref="D158:E161" si="101">SUM(F158+H158+J158+L158)</f>
        <v>0</v>
      </c>
      <c r="E158" s="295">
        <f t="shared" si="101"/>
        <v>0</v>
      </c>
      <c r="F158" s="45"/>
      <c r="G158" s="48"/>
      <c r="H158" s="45"/>
      <c r="I158" s="48"/>
      <c r="J158" s="45"/>
      <c r="K158" s="48"/>
      <c r="L158" s="45"/>
      <c r="M158" s="286"/>
      <c r="N158" s="105"/>
      <c r="O158" s="48"/>
      <c r="P158" t="str">
        <f>CA158&amp;CB158</f>
        <v/>
      </c>
      <c r="CA158" s="18" t="str">
        <f>IF(AND(C158&gt;0,N158="")," * No olvide digitar la variable Pueblos originarios. Digite Cero si no tiene.",IF(N158&gt;C158," * La variable Pueblos originarios No puede ser mayor al Total.",""))</f>
        <v/>
      </c>
      <c r="CB158" s="18" t="str">
        <f>IF(AND(C158&gt;0,O158=""),"  * No olvide digitar la variable Migrantes. Digite Cero si no tiene.",IF(O158&gt;C158,"  * La variable Pueblos Migrantes No puede ser mayor al Total.",""))</f>
        <v/>
      </c>
      <c r="CO158" s="69">
        <f t="shared" ref="CO158:CP161" si="102">IF(AND($C158&gt;0,N158=""),1,IF(N158&gt;$C158,1,0))</f>
        <v>0</v>
      </c>
      <c r="CP158" s="69">
        <f t="shared" si="102"/>
        <v>0</v>
      </c>
    </row>
    <row r="159" spans="1:95" x14ac:dyDescent="0.25">
      <c r="A159" s="3923"/>
      <c r="B159" s="75" t="s">
        <v>189</v>
      </c>
      <c r="C159" s="210">
        <f>SUM(D159:E159)</f>
        <v>0</v>
      </c>
      <c r="D159" s="252">
        <f t="shared" si="101"/>
        <v>0</v>
      </c>
      <c r="E159" s="287">
        <f t="shared" si="101"/>
        <v>0</v>
      </c>
      <c r="F159" s="22"/>
      <c r="G159" s="28"/>
      <c r="H159" s="22"/>
      <c r="I159" s="28"/>
      <c r="J159" s="22"/>
      <c r="K159" s="28"/>
      <c r="L159" s="22"/>
      <c r="M159" s="213"/>
      <c r="N159" s="27"/>
      <c r="O159" s="28"/>
      <c r="P159" t="str">
        <f>CA159&amp;CB159</f>
        <v/>
      </c>
      <c r="CA159" s="18" t="str">
        <f>IF(AND(C159&gt;0,N159=""),"  * No olvide digitar la variable Pueblos originarios. Digite Cero si no tiene.",IF(N159&gt;C159,"  * La variable Pueblos originarios No puede ser mayor al Total.",""))</f>
        <v/>
      </c>
      <c r="CB159" s="18" t="str">
        <f>IF(AND(C159&gt;0,O159=""),"  * No olvide digitar la variable Migrantes. Digite Cero si no tiene.",IF(O159&gt;C159,"  * La variable Pueblos Migrantes No puede ser mayor al Total.",""))</f>
        <v/>
      </c>
      <c r="CO159" s="69">
        <f t="shared" si="102"/>
        <v>0</v>
      </c>
      <c r="CP159" s="69">
        <f t="shared" si="102"/>
        <v>0</v>
      </c>
    </row>
    <row r="160" spans="1:95" x14ac:dyDescent="0.25">
      <c r="A160" s="3923"/>
      <c r="B160" s="75" t="s">
        <v>190</v>
      </c>
      <c r="C160" s="210">
        <f>SUM(D160:E160)</f>
        <v>0</v>
      </c>
      <c r="D160" s="252">
        <f t="shared" si="101"/>
        <v>0</v>
      </c>
      <c r="E160" s="287">
        <f t="shared" si="101"/>
        <v>0</v>
      </c>
      <c r="F160" s="22"/>
      <c r="G160" s="28"/>
      <c r="H160" s="22"/>
      <c r="I160" s="28"/>
      <c r="J160" s="22"/>
      <c r="K160" s="28"/>
      <c r="L160" s="22"/>
      <c r="M160" s="213"/>
      <c r="N160" s="27"/>
      <c r="O160" s="28"/>
      <c r="P160" t="str">
        <f>CA160&amp;CB160</f>
        <v/>
      </c>
      <c r="CA160" s="18" t="str">
        <f>IF(AND(C160&gt;0,N160=""),"  * No olvide digitar la variable Pueblos originarios. Digite Cero si no tiene.",IF(N160&gt;C160,"  * La variable Pueblos originarios No puede ser mayor al Total.",""))</f>
        <v/>
      </c>
      <c r="CB160" s="18" t="str">
        <f>IF(AND(C160&gt;0,O160=""),"  * No olvide digitar la variable Migrantes. Digite Cero si no tiene.",IF(O160&gt;C160,"  * La variable Pueblos Migrantes No puede ser mayor al Total.",""))</f>
        <v/>
      </c>
      <c r="CO160" s="69">
        <f t="shared" si="102"/>
        <v>0</v>
      </c>
      <c r="CP160" s="69">
        <f t="shared" si="102"/>
        <v>0</v>
      </c>
    </row>
    <row r="161" spans="1:94" x14ac:dyDescent="0.25">
      <c r="A161" s="3633"/>
      <c r="B161" s="296" t="s">
        <v>191</v>
      </c>
      <c r="C161" s="256">
        <f>SUM(D161:E161)</f>
        <v>0</v>
      </c>
      <c r="D161" s="257">
        <f t="shared" si="101"/>
        <v>0</v>
      </c>
      <c r="E161" s="270">
        <f t="shared" si="101"/>
        <v>0</v>
      </c>
      <c r="F161" s="49"/>
      <c r="G161" s="52"/>
      <c r="H161" s="49"/>
      <c r="I161" s="52"/>
      <c r="J161" s="49"/>
      <c r="K161" s="52"/>
      <c r="L161" s="49"/>
      <c r="M161" s="264"/>
      <c r="N161" s="254"/>
      <c r="O161" s="52"/>
      <c r="P161" t="str">
        <f>CA161&amp;CB161</f>
        <v/>
      </c>
      <c r="CA161" s="18" t="str">
        <f>IF(AND(C161&gt;0,N161=""),"  * No olvide digitar la variable Pueblos originarios. Digite Cero si no tiene.",IF(N161&gt;C161,"  * La variable Pueblos originarios No puede ser mayor al Total.",""))</f>
        <v/>
      </c>
      <c r="CB161" s="18" t="str">
        <f>IF(AND(C161&gt;0,O161=""),"  * No olvide digitar la variable Migrantes. Digite Cero si no tiene.",IF(O161&gt;C161,"  * La variable Pueblos Migrantes No puede ser mayor al Total.",""))</f>
        <v/>
      </c>
      <c r="CO161" s="69">
        <f t="shared" si="102"/>
        <v>0</v>
      </c>
      <c r="CP161" s="69">
        <f t="shared" si="102"/>
        <v>0</v>
      </c>
    </row>
    <row r="162" spans="1:94" s="294" customFormat="1" ht="15" customHeight="1" x14ac:dyDescent="0.2">
      <c r="A162" s="3696" t="s">
        <v>186</v>
      </c>
      <c r="B162" s="3963"/>
      <c r="C162" s="2627">
        <f>SUM(C158:C161)</f>
        <v>0</v>
      </c>
      <c r="D162" s="2499">
        <f>SUM(D158:D161)</f>
        <v>0</v>
      </c>
      <c r="E162" s="2644">
        <f>SUM(E158:E161)</f>
        <v>0</v>
      </c>
      <c r="F162" s="2627">
        <f>SUM(F158:F161)</f>
        <v>0</v>
      </c>
      <c r="G162" s="2644">
        <f t="shared" ref="G162:M162" si="103">SUM(G158:G161)</f>
        <v>0</v>
      </c>
      <c r="H162" s="2627">
        <f t="shared" si="103"/>
        <v>0</v>
      </c>
      <c r="I162" s="2644">
        <f t="shared" si="103"/>
        <v>0</v>
      </c>
      <c r="J162" s="2627">
        <f t="shared" si="103"/>
        <v>0</v>
      </c>
      <c r="K162" s="2644">
        <f t="shared" si="103"/>
        <v>0</v>
      </c>
      <c r="L162" s="2627">
        <f t="shared" si="103"/>
        <v>0</v>
      </c>
      <c r="M162" s="2675">
        <f t="shared" si="103"/>
        <v>0</v>
      </c>
      <c r="N162" s="2628">
        <f>SUM(N158:N161)</f>
        <v>0</v>
      </c>
      <c r="O162" s="2644">
        <f>SUM(O158:O161)</f>
        <v>0</v>
      </c>
    </row>
    <row r="163" spans="1:94" x14ac:dyDescent="0.25">
      <c r="A163" s="3696" t="s">
        <v>192</v>
      </c>
      <c r="B163" s="3696"/>
      <c r="C163" s="217">
        <f>SUM(C157+C162)</f>
        <v>0</v>
      </c>
      <c r="D163" s="272">
        <f>SUM(D157+D162)</f>
        <v>0</v>
      </c>
      <c r="E163" s="273">
        <f>SUM(E157+E162)</f>
        <v>0</v>
      </c>
      <c r="F163" s="217">
        <f>SUM(F157+F162)</f>
        <v>0</v>
      </c>
      <c r="G163" s="273">
        <f>SUM(G157+G162)</f>
        <v>0</v>
      </c>
      <c r="H163" s="217">
        <f t="shared" ref="H163:M163" si="104">SUM(H157+H162)</f>
        <v>0</v>
      </c>
      <c r="I163" s="273">
        <f t="shared" si="104"/>
        <v>0</v>
      </c>
      <c r="J163" s="217">
        <f t="shared" si="104"/>
        <v>0</v>
      </c>
      <c r="K163" s="273">
        <f t="shared" si="104"/>
        <v>0</v>
      </c>
      <c r="L163" s="217">
        <f t="shared" si="104"/>
        <v>0</v>
      </c>
      <c r="M163" s="297">
        <f t="shared" si="104"/>
        <v>0</v>
      </c>
      <c r="N163" s="298">
        <f>SUM(N157+N162)</f>
        <v>0</v>
      </c>
      <c r="O163" s="273">
        <f>SUM(O157+O162)</f>
        <v>0</v>
      </c>
    </row>
    <row r="164" spans="1:94" s="56" customFormat="1" ht="18" customHeight="1" x14ac:dyDescent="0.2">
      <c r="A164" s="2460" t="s">
        <v>193</v>
      </c>
      <c r="B164" s="2460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2673"/>
      <c r="R164" s="2674"/>
    </row>
    <row r="165" spans="1:94" x14ac:dyDescent="0.25">
      <c r="A165" s="2992" t="s">
        <v>3</v>
      </c>
      <c r="B165" s="2987"/>
      <c r="C165" s="3970" t="s">
        <v>91</v>
      </c>
      <c r="D165" s="3967"/>
      <c r="E165" s="3971"/>
      <c r="F165" s="3970" t="s">
        <v>63</v>
      </c>
      <c r="G165" s="3971"/>
      <c r="H165" s="3970" t="s">
        <v>148</v>
      </c>
      <c r="I165" s="3971"/>
      <c r="J165" s="3970" t="s">
        <v>149</v>
      </c>
      <c r="K165" s="3971"/>
      <c r="L165" s="3970" t="s">
        <v>150</v>
      </c>
      <c r="M165" s="3968"/>
      <c r="N165" s="3966" t="s">
        <v>163</v>
      </c>
      <c r="O165" s="3967"/>
      <c r="P165" s="3968"/>
      <c r="Q165" s="3969" t="s">
        <v>12</v>
      </c>
      <c r="R165" s="2987" t="s">
        <v>13</v>
      </c>
    </row>
    <row r="166" spans="1:94" x14ac:dyDescent="0.25">
      <c r="A166" s="3915"/>
      <c r="B166" s="2988"/>
      <c r="C166" s="2679" t="s">
        <v>120</v>
      </c>
      <c r="D166" s="2680" t="s">
        <v>79</v>
      </c>
      <c r="E166" s="2677" t="s">
        <v>121</v>
      </c>
      <c r="F166" s="2679" t="s">
        <v>79</v>
      </c>
      <c r="G166" s="2677" t="s">
        <v>121</v>
      </c>
      <c r="H166" s="2679" t="s">
        <v>79</v>
      </c>
      <c r="I166" s="2677" t="s">
        <v>121</v>
      </c>
      <c r="J166" s="2679" t="s">
        <v>79</v>
      </c>
      <c r="K166" s="2677" t="s">
        <v>121</v>
      </c>
      <c r="L166" s="2679" t="s">
        <v>79</v>
      </c>
      <c r="M166" s="2676" t="s">
        <v>121</v>
      </c>
      <c r="N166" s="2681" t="s">
        <v>164</v>
      </c>
      <c r="O166" s="2680" t="s">
        <v>165</v>
      </c>
      <c r="P166" s="2678" t="s">
        <v>166</v>
      </c>
      <c r="Q166" s="3001"/>
      <c r="R166" s="2988"/>
    </row>
    <row r="167" spans="1:94" x14ac:dyDescent="0.25">
      <c r="A167" s="3972" t="s">
        <v>182</v>
      </c>
      <c r="B167" s="2505" t="s">
        <v>183</v>
      </c>
      <c r="C167" s="2147">
        <f>SUM(D167:E167)</f>
        <v>0</v>
      </c>
      <c r="D167" s="698">
        <f t="shared" ref="D167:E169" si="105">SUM(F167+H167+J167+L167)</f>
        <v>0</v>
      </c>
      <c r="E167" s="2682">
        <f t="shared" si="105"/>
        <v>0</v>
      </c>
      <c r="F167" s="2004"/>
      <c r="G167" s="2683"/>
      <c r="H167" s="2004"/>
      <c r="I167" s="2683"/>
      <c r="J167" s="2004"/>
      <c r="K167" s="2683"/>
      <c r="L167" s="2004"/>
      <c r="M167" s="2684"/>
      <c r="N167" s="1362"/>
      <c r="O167" s="699"/>
      <c r="P167" s="2503"/>
      <c r="Q167" s="1362"/>
      <c r="R167" s="2683"/>
      <c r="S167" t="str">
        <f>CA167&amp;CB167&amp;CC167</f>
        <v/>
      </c>
      <c r="CA167" s="18" t="str">
        <f>IF(AND(C167&gt;0,Q167=""),"  * No olvide digitar la variable Pueblos originarios. Digite Cero si no tiene.",IF(Q167&gt;C167," * La variable Pueblos originarios No puede ser mayor al Total.",""))</f>
        <v/>
      </c>
      <c r="CB167" s="18" t="str">
        <f>IF(AND(C167&gt;0,R167=""),"   * No olvide digitar la variable Migrantes. Digite Cero si no tiene.",IF(R167&gt;C167," *  La variable Migrantes No puede ser mayor al Total.",""))</f>
        <v/>
      </c>
      <c r="CO167" s="69">
        <f>IF(AND(C167&gt;0,Q167=""),1,IF(Q167&gt;C167,1,0))</f>
        <v>0</v>
      </c>
      <c r="CP167" s="69">
        <f>IF(AND(C167&gt;0,R167=""),1,IF(R167&gt;C167,1,0))</f>
        <v>0</v>
      </c>
    </row>
    <row r="168" spans="1:94" x14ac:dyDescent="0.25">
      <c r="A168" s="3923"/>
      <c r="B168" s="75" t="s">
        <v>184</v>
      </c>
      <c r="C168" s="317">
        <f>SUM(D168:E168)</f>
        <v>0</v>
      </c>
      <c r="D168" s="318">
        <f t="shared" si="105"/>
        <v>0</v>
      </c>
      <c r="E168" s="319">
        <f t="shared" si="105"/>
        <v>0</v>
      </c>
      <c r="F168" s="22"/>
      <c r="G168" s="28"/>
      <c r="H168" s="22"/>
      <c r="I168" s="28"/>
      <c r="J168" s="22"/>
      <c r="K168" s="28"/>
      <c r="L168" s="22"/>
      <c r="M168" s="216"/>
      <c r="N168" s="27"/>
      <c r="O168" s="24"/>
      <c r="P168" s="213"/>
      <c r="Q168" s="27"/>
      <c r="R168" s="28"/>
      <c r="S168" t="str">
        <f>CA168&amp;CB168&amp;CC168</f>
        <v/>
      </c>
      <c r="CA168" s="18" t="str">
        <f>IF(AND(C168&gt;0,Q168=""),"   * No olvide digitar la variable Pueblos originarios. Digite Cero si no tiene.",IF(Q168&gt;C168," *  La variable Pueblos originarios No puede ser mayor al Total.",""))</f>
        <v/>
      </c>
      <c r="CB168" s="18" t="str">
        <f>IF(AND(C168&gt;0,R168=""),"   * No olvide digitar la variable Migrantes. Digite Cero si no tiene.",IF(R168&gt;C168," *  La variable Migrantes No puede ser mayor al Total.",""))</f>
        <v/>
      </c>
      <c r="CO168" s="69">
        <f>IF(AND(C168&gt;0,Q168=""),1,IF(Q168&gt;C168,1,0))</f>
        <v>0</v>
      </c>
      <c r="CP168" s="69">
        <f>IF(AND(C168&gt;0,R168=""),1,IF(R168&gt;C168,1,0))</f>
        <v>0</v>
      </c>
    </row>
    <row r="169" spans="1:94" x14ac:dyDescent="0.25">
      <c r="A169" s="3923"/>
      <c r="B169" s="288" t="s">
        <v>185</v>
      </c>
      <c r="C169" s="320">
        <f>SUM(D169:E169)</f>
        <v>0</v>
      </c>
      <c r="D169" s="321">
        <f t="shared" si="105"/>
        <v>0</v>
      </c>
      <c r="E169" s="322">
        <f t="shared" si="105"/>
        <v>0</v>
      </c>
      <c r="F169" s="49"/>
      <c r="G169" s="52"/>
      <c r="H169" s="49"/>
      <c r="I169" s="52"/>
      <c r="J169" s="49"/>
      <c r="K169" s="52"/>
      <c r="L169" s="49"/>
      <c r="M169" s="323"/>
      <c r="N169" s="254"/>
      <c r="O169" s="265"/>
      <c r="P169" s="264"/>
      <c r="Q169" s="254"/>
      <c r="R169" s="52"/>
      <c r="S169" t="str">
        <f>CA169&amp;CB169&amp;CC169</f>
        <v/>
      </c>
      <c r="CA169" s="18" t="str">
        <f>IF(AND(C169&gt;0,Q169=""),"   * No olvide digitar la variable Pueblos originarios. Digite Cero si no tiene.",IF(Q169&gt;C169," *  La variable Pueblos originarios No puede ser mayor al Total.",""))</f>
        <v/>
      </c>
      <c r="CB169" s="18" t="str">
        <f>IF(AND(C169&gt;0,R169=""),"   * No olvide digitar la variable Migrantes. Digite Cero si no tiene.",IF(R169&gt;C169," *  La variable Migrantes No puede ser mayor al Total.",""))</f>
        <v/>
      </c>
      <c r="CO169" s="69">
        <f>IF(AND(C169&gt;0,Q169=""),1,IF(Q169&gt;C169,1,0))</f>
        <v>0</v>
      </c>
      <c r="CP169" s="69">
        <f>IF(AND(C169&gt;0,R169=""),1,IF(R169&gt;C169,1,0))</f>
        <v>0</v>
      </c>
    </row>
    <row r="170" spans="1:94" ht="15" customHeight="1" x14ac:dyDescent="0.25">
      <c r="A170" s="3973" t="s">
        <v>186</v>
      </c>
      <c r="B170" s="3973"/>
      <c r="C170" s="2686">
        <f>SUM(C167:C169)</f>
        <v>0</v>
      </c>
      <c r="D170" s="2687">
        <f>SUM(D167:D169)</f>
        <v>0</v>
      </c>
      <c r="E170" s="2688">
        <f>SUM(E167:E169)</f>
        <v>0</v>
      </c>
      <c r="F170" s="2686">
        <f>SUM(F167:F169)</f>
        <v>0</v>
      </c>
      <c r="G170" s="2688">
        <f t="shared" ref="G170:P170" si="106">SUM(G167:G169)</f>
        <v>0</v>
      </c>
      <c r="H170" s="2686">
        <f t="shared" si="106"/>
        <v>0</v>
      </c>
      <c r="I170" s="2688">
        <f t="shared" si="106"/>
        <v>0</v>
      </c>
      <c r="J170" s="2686">
        <f t="shared" si="106"/>
        <v>0</v>
      </c>
      <c r="K170" s="2688">
        <f t="shared" si="106"/>
        <v>0</v>
      </c>
      <c r="L170" s="2686">
        <f t="shared" si="106"/>
        <v>0</v>
      </c>
      <c r="M170" s="2689">
        <f t="shared" si="106"/>
        <v>0</v>
      </c>
      <c r="N170" s="2690">
        <f t="shared" si="106"/>
        <v>0</v>
      </c>
      <c r="O170" s="2687">
        <f t="shared" si="106"/>
        <v>0</v>
      </c>
      <c r="P170" s="2691">
        <f t="shared" si="106"/>
        <v>0</v>
      </c>
      <c r="Q170" s="2690">
        <f>SUM(Q167:Q169)</f>
        <v>0</v>
      </c>
      <c r="R170" s="2688">
        <f>SUM(R167:R169)</f>
        <v>0</v>
      </c>
    </row>
    <row r="171" spans="1:94" x14ac:dyDescent="0.25">
      <c r="A171" s="3972" t="s">
        <v>187</v>
      </c>
      <c r="B171" s="101" t="s">
        <v>188</v>
      </c>
      <c r="C171" s="330">
        <f>SUM(D171:E171)</f>
        <v>0</v>
      </c>
      <c r="D171" s="331">
        <f>SUM(F171+H171+J171+L171)</f>
        <v>0</v>
      </c>
      <c r="E171" s="332">
        <f>SUM(G171+I171+K171+M171)</f>
        <v>0</v>
      </c>
      <c r="F171" s="45"/>
      <c r="G171" s="48"/>
      <c r="H171" s="45"/>
      <c r="I171" s="48"/>
      <c r="J171" s="45"/>
      <c r="K171" s="48"/>
      <c r="L171" s="45"/>
      <c r="M171" s="333"/>
      <c r="N171" s="105"/>
      <c r="O171" s="102"/>
      <c r="P171" s="286"/>
      <c r="Q171" s="105"/>
      <c r="R171" s="48"/>
      <c r="S171" t="str">
        <f>CA171&amp;CB171&amp;CC171</f>
        <v/>
      </c>
      <c r="CA171" s="18" t="str">
        <f>IF(AND(C171&gt;0,Q171=""),"   * No olvide digitar la variable Pueblos originarios. Digite Cero si no tiene.",IF(Q171&gt;C171," *  La variable Pueblos originarios No puede ser mayor al Total.",""))</f>
        <v/>
      </c>
      <c r="CB171" s="18" t="str">
        <f>IF(AND(C171&gt;0,R171=""),"   * No olvide digitar la variable Migrantes. Digite Cero si no tiene.",IF(R171&gt;C171," *  La variable Migrantes No puede ser mayor al Total.",""))</f>
        <v/>
      </c>
      <c r="CO171" s="69">
        <f>IF(AND(C171&gt;0,Q171=""),1,IF(Q171&gt;C171,1,0))</f>
        <v>0</v>
      </c>
      <c r="CP171" s="69">
        <f>IF(AND(C171&gt;0,R171=""),1,IF(R171&gt;C171,1,0))</f>
        <v>0</v>
      </c>
    </row>
    <row r="172" spans="1:94" x14ac:dyDescent="0.25">
      <c r="A172" s="3923"/>
      <c r="B172" s="75" t="s">
        <v>189</v>
      </c>
      <c r="C172" s="317">
        <f>SUM(D172:E172)</f>
        <v>0</v>
      </c>
      <c r="D172" s="318">
        <f t="shared" ref="D172:E174" si="107">SUM(F172+H172+J172+L172)</f>
        <v>0</v>
      </c>
      <c r="E172" s="319">
        <f t="shared" si="107"/>
        <v>0</v>
      </c>
      <c r="F172" s="22"/>
      <c r="G172" s="28"/>
      <c r="H172" s="22"/>
      <c r="I172" s="28"/>
      <c r="J172" s="22"/>
      <c r="K172" s="28"/>
      <c r="L172" s="22"/>
      <c r="M172" s="216"/>
      <c r="N172" s="27"/>
      <c r="O172" s="24"/>
      <c r="P172" s="213"/>
      <c r="Q172" s="27"/>
      <c r="R172" s="28"/>
      <c r="S172" t="str">
        <f>CA172&amp;CB172&amp;CC172</f>
        <v/>
      </c>
      <c r="CA172" s="18" t="str">
        <f>IF(AND(C172&gt;0,Q172=""),"   * No olvide digitar la variable Pueblos originarios. Digite Cero si no tiene.",IF(Q172&gt;C172," *  La variable Pueblos originarios No puede ser mayor al Total.",""))</f>
        <v/>
      </c>
      <c r="CB172" s="18" t="str">
        <f>IF(AND(C172&gt;0,R172=""),"   * No olvide digitar la variable Migrantes. Digite Cero si no tiene.",IF(R172&gt;C172," *  La variable Migrantes No puede ser mayor al Total.",""))</f>
        <v/>
      </c>
      <c r="CO172" s="69">
        <f>IF(AND(C172&gt;0,Q172=""),1,IF(Q172&gt;C172,1,0))</f>
        <v>0</v>
      </c>
      <c r="CP172" s="69">
        <f>IF(AND(C172&gt;0,R172=""),1,IF(R172&gt;C172,1,0))</f>
        <v>0</v>
      </c>
    </row>
    <row r="173" spans="1:94" x14ac:dyDescent="0.25">
      <c r="A173" s="3923"/>
      <c r="B173" s="75" t="s">
        <v>190</v>
      </c>
      <c r="C173" s="317">
        <f>SUM(D173:E173)</f>
        <v>0</v>
      </c>
      <c r="D173" s="318">
        <f t="shared" si="107"/>
        <v>0</v>
      </c>
      <c r="E173" s="319">
        <f t="shared" si="107"/>
        <v>0</v>
      </c>
      <c r="F173" s="22"/>
      <c r="G173" s="28"/>
      <c r="H173" s="22"/>
      <c r="I173" s="28"/>
      <c r="J173" s="22"/>
      <c r="K173" s="28"/>
      <c r="L173" s="22"/>
      <c r="M173" s="216"/>
      <c r="N173" s="27"/>
      <c r="O173" s="24"/>
      <c r="P173" s="213"/>
      <c r="Q173" s="27"/>
      <c r="R173" s="28"/>
      <c r="S173" t="str">
        <f>CA173&amp;CB173&amp;CC173</f>
        <v/>
      </c>
      <c r="CA173" s="18" t="str">
        <f>IF(AND(C173&gt;0,Q173=""),"   * No olvide digitar la variable Pueblos originarios. Digite Cero si no tiene.",IF(Q173&gt;C173," *  La variable Pueblos originarios No puede ser mayor al Total.",""))</f>
        <v/>
      </c>
      <c r="CB173" s="18" t="str">
        <f>IF(AND(C173&gt;0,R173=""),"   * No olvide digitar la variable Migrantes. Digite Cero si no tiene.",IF(R173&gt;C173," *  La variable Migrantes No puede ser mayor al Total.",""))</f>
        <v/>
      </c>
      <c r="CO173" s="69">
        <f>IF(AND(C173&gt;0,Q173=""),1,IF(Q173&gt;C173,1,0))</f>
        <v>0</v>
      </c>
      <c r="CP173" s="69">
        <f>IF(AND(C173&gt;0,R173=""),1,IF(R173&gt;C173,1,0))</f>
        <v>0</v>
      </c>
    </row>
    <row r="174" spans="1:94" x14ac:dyDescent="0.25">
      <c r="A174" s="3633"/>
      <c r="B174" s="296" t="s">
        <v>191</v>
      </c>
      <c r="C174" s="320">
        <f>SUM(D174:E174)</f>
        <v>0</v>
      </c>
      <c r="D174" s="321">
        <f t="shared" si="107"/>
        <v>0</v>
      </c>
      <c r="E174" s="322">
        <f t="shared" si="107"/>
        <v>0</v>
      </c>
      <c r="F174" s="49"/>
      <c r="G174" s="52"/>
      <c r="H174" s="49"/>
      <c r="I174" s="52"/>
      <c r="J174" s="49"/>
      <c r="K174" s="52"/>
      <c r="L174" s="49"/>
      <c r="M174" s="323"/>
      <c r="N174" s="254"/>
      <c r="O174" s="265"/>
      <c r="P174" s="264"/>
      <c r="Q174" s="254"/>
      <c r="R174" s="52"/>
      <c r="S174" t="str">
        <f>CA174&amp;CB174&amp;CC174</f>
        <v/>
      </c>
      <c r="CA174" s="18" t="str">
        <f>IF(AND(C174&gt;0,Q174=""),"   * No olvide digitar la variable Pueblos originarios. Digite Cero si no tiene.",IF(Q174&gt;C174," *  La variable Pueblos originarios No puede ser mayor al Total.",""))</f>
        <v/>
      </c>
      <c r="CB174" s="18" t="str">
        <f>IF(AND(C174&gt;0,R174=""),"   * No olvide digitar la variable Migrantes. Digite Cero si no tiene.",IF(R174&gt;C174," *  La variable Migrantes No puede ser mayor al Total.",""))</f>
        <v/>
      </c>
      <c r="CO174" s="69">
        <f>IF(AND(C174&gt;0,Q174=""),1,IF(Q174&gt;C174,1,0))</f>
        <v>0</v>
      </c>
      <c r="CP174" s="69">
        <f>IF(AND(C174&gt;0,R174=""),1,IF(R174&gt;C174,1,0))</f>
        <v>0</v>
      </c>
    </row>
    <row r="175" spans="1:94" ht="15" customHeight="1" x14ac:dyDescent="0.25">
      <c r="A175" s="3696" t="s">
        <v>186</v>
      </c>
      <c r="B175" s="3973"/>
      <c r="C175" s="2686">
        <f>SUM(C171:C174)</f>
        <v>0</v>
      </c>
      <c r="D175" s="2687">
        <f>SUM(D171:D174)</f>
        <v>0</v>
      </c>
      <c r="E175" s="2688">
        <f>SUM(E171:E174)</f>
        <v>0</v>
      </c>
      <c r="F175" s="2686">
        <f>SUM(F171:F174)</f>
        <v>0</v>
      </c>
      <c r="G175" s="2688">
        <f t="shared" ref="G175:P175" si="108">SUM(G171:G174)</f>
        <v>0</v>
      </c>
      <c r="H175" s="2686">
        <f t="shared" si="108"/>
        <v>0</v>
      </c>
      <c r="I175" s="2688">
        <f t="shared" si="108"/>
        <v>0</v>
      </c>
      <c r="J175" s="2686">
        <f t="shared" si="108"/>
        <v>0</v>
      </c>
      <c r="K175" s="2688">
        <f t="shared" si="108"/>
        <v>0</v>
      </c>
      <c r="L175" s="2686">
        <f t="shared" si="108"/>
        <v>0</v>
      </c>
      <c r="M175" s="2689">
        <f t="shared" si="108"/>
        <v>0</v>
      </c>
      <c r="N175" s="2690">
        <f t="shared" si="108"/>
        <v>0</v>
      </c>
      <c r="O175" s="2687">
        <f t="shared" si="108"/>
        <v>0</v>
      </c>
      <c r="P175" s="2691">
        <f t="shared" si="108"/>
        <v>0</v>
      </c>
      <c r="Q175" s="2690">
        <f>SUM(Q171:Q174)</f>
        <v>0</v>
      </c>
      <c r="R175" s="2688">
        <f>SUM(R171:R174)</f>
        <v>0</v>
      </c>
    </row>
    <row r="176" spans="1:94" x14ac:dyDescent="0.25">
      <c r="A176" s="3696" t="s">
        <v>192</v>
      </c>
      <c r="B176" s="3696"/>
      <c r="C176" s="334">
        <f>SUM(C170+C175)</f>
        <v>0</v>
      </c>
      <c r="D176" s="335">
        <f t="shared" ref="D176:P176" si="109">SUM(D170+D175)</f>
        <v>0</v>
      </c>
      <c r="E176" s="336">
        <f t="shared" si="109"/>
        <v>0</v>
      </c>
      <c r="F176" s="334">
        <f t="shared" si="109"/>
        <v>0</v>
      </c>
      <c r="G176" s="336">
        <f t="shared" si="109"/>
        <v>0</v>
      </c>
      <c r="H176" s="334">
        <f t="shared" si="109"/>
        <v>0</v>
      </c>
      <c r="I176" s="336">
        <f t="shared" si="109"/>
        <v>0</v>
      </c>
      <c r="J176" s="334">
        <f t="shared" si="109"/>
        <v>0</v>
      </c>
      <c r="K176" s="336">
        <f t="shared" si="109"/>
        <v>0</v>
      </c>
      <c r="L176" s="334">
        <f t="shared" si="109"/>
        <v>0</v>
      </c>
      <c r="M176" s="337">
        <f t="shared" si="109"/>
        <v>0</v>
      </c>
      <c r="N176" s="338">
        <f t="shared" si="109"/>
        <v>0</v>
      </c>
      <c r="O176" s="335">
        <f t="shared" si="109"/>
        <v>0</v>
      </c>
      <c r="P176" s="339">
        <f t="shared" si="109"/>
        <v>0</v>
      </c>
      <c r="Q176" s="338">
        <f>SUM(Q170+Q175)</f>
        <v>0</v>
      </c>
      <c r="R176" s="336">
        <f>SUM(R170+R175)</f>
        <v>0</v>
      </c>
    </row>
    <row r="177" spans="1:94" s="56" customFormat="1" ht="18" customHeight="1" x14ac:dyDescent="0.2">
      <c r="A177" s="2460" t="s">
        <v>194</v>
      </c>
      <c r="B177" s="2460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</row>
    <row r="178" spans="1:94" ht="15" customHeight="1" x14ac:dyDescent="0.25">
      <c r="A178" s="3974" t="s">
        <v>3</v>
      </c>
      <c r="B178" s="2987"/>
      <c r="C178" s="3967" t="s">
        <v>91</v>
      </c>
      <c r="D178" s="3967"/>
      <c r="E178" s="3971"/>
      <c r="F178" s="3970" t="s">
        <v>62</v>
      </c>
      <c r="G178" s="3971"/>
      <c r="H178" s="3970" t="s">
        <v>63</v>
      </c>
      <c r="I178" s="3971"/>
      <c r="J178" s="3970" t="s">
        <v>148</v>
      </c>
      <c r="K178" s="3971"/>
      <c r="L178" s="3970" t="s">
        <v>149</v>
      </c>
      <c r="M178" s="3971"/>
      <c r="N178" s="3970" t="s">
        <v>150</v>
      </c>
      <c r="O178" s="3968"/>
      <c r="P178" s="3969" t="s">
        <v>12</v>
      </c>
      <c r="Q178" s="2987" t="s">
        <v>13</v>
      </c>
    </row>
    <row r="179" spans="1:94" ht="15" customHeight="1" x14ac:dyDescent="0.25">
      <c r="A179" s="3915"/>
      <c r="B179" s="2988"/>
      <c r="C179" s="2679" t="s">
        <v>120</v>
      </c>
      <c r="D179" s="2680" t="s">
        <v>79</v>
      </c>
      <c r="E179" s="2677" t="s">
        <v>121</v>
      </c>
      <c r="F179" s="2679" t="s">
        <v>79</v>
      </c>
      <c r="G179" s="2677" t="s">
        <v>121</v>
      </c>
      <c r="H179" s="2679" t="s">
        <v>79</v>
      </c>
      <c r="I179" s="2677" t="s">
        <v>121</v>
      </c>
      <c r="J179" s="2679" t="s">
        <v>79</v>
      </c>
      <c r="K179" s="2677" t="s">
        <v>121</v>
      </c>
      <c r="L179" s="2679" t="s">
        <v>79</v>
      </c>
      <c r="M179" s="2677" t="s">
        <v>121</v>
      </c>
      <c r="N179" s="2679" t="s">
        <v>79</v>
      </c>
      <c r="O179" s="2692" t="s">
        <v>121</v>
      </c>
      <c r="P179" s="3001"/>
      <c r="Q179" s="2988"/>
    </row>
    <row r="180" spans="1:94" ht="15" customHeight="1" x14ac:dyDescent="0.25">
      <c r="A180" s="3972" t="s">
        <v>195</v>
      </c>
      <c r="B180" s="2505" t="s">
        <v>183</v>
      </c>
      <c r="C180" s="2102">
        <f>SUM(D180+E180)</f>
        <v>0</v>
      </c>
      <c r="D180" s="700">
        <f>SUM(F180+H180+J180+L180+N180)</f>
        <v>0</v>
      </c>
      <c r="E180" s="2693">
        <f>SUM(G180+I180+K180+M180+O180)</f>
        <v>0</v>
      </c>
      <c r="F180" s="2004"/>
      <c r="G180" s="2683"/>
      <c r="H180" s="2004"/>
      <c r="I180" s="2683"/>
      <c r="J180" s="2004"/>
      <c r="K180" s="2683"/>
      <c r="L180" s="2004"/>
      <c r="M180" s="2683"/>
      <c r="N180" s="2004"/>
      <c r="O180" s="701"/>
      <c r="P180" s="1362"/>
      <c r="Q180" s="2683"/>
      <c r="R180" t="str">
        <f>CA180&amp;CB180</f>
        <v/>
      </c>
      <c r="CA180" s="18" t="str">
        <f>IF(AND(C180&gt;0,P180="")," * No olvide digitar la variable Pueblos originarios. Digite Cero si no tiene.",IF(P180&gt;C180," * La variable Pueblos originarios No puede ser mayor al Total.",""))</f>
        <v/>
      </c>
      <c r="CB180" s="18" t="str">
        <f>IF(AND(C180&gt;0,Q180="")," * No olvide digitar la variable Migrantes. Digite Cero si no tiene.",IF(Q180&gt;C180," * La variable Migrantes No puede ser mayor al Total.",""))</f>
        <v/>
      </c>
      <c r="CO180" s="69">
        <f>IF(AND(C180&gt;0,P180=""),1,IF(P180&gt;C180,1,0))</f>
        <v>0</v>
      </c>
      <c r="CP180" s="69">
        <f>IF(AND(C180&gt;0,Q180=""),1,IF(Q180&gt;C180,1,0))</f>
        <v>0</v>
      </c>
    </row>
    <row r="181" spans="1:94" ht="15" customHeight="1" x14ac:dyDescent="0.25">
      <c r="A181" s="3923"/>
      <c r="B181" s="75" t="s">
        <v>184</v>
      </c>
      <c r="C181" s="210">
        <f>SUM(D181+E181)</f>
        <v>0</v>
      </c>
      <c r="D181" s="252">
        <f>SUM(H181+J181+L181+N181)</f>
        <v>0</v>
      </c>
      <c r="E181" s="287">
        <f>SUM(I181+K181+M181+O181)</f>
        <v>0</v>
      </c>
      <c r="F181" s="345"/>
      <c r="G181" s="346"/>
      <c r="H181" s="45"/>
      <c r="I181" s="48"/>
      <c r="J181" s="45"/>
      <c r="K181" s="48"/>
      <c r="L181" s="45"/>
      <c r="M181" s="48"/>
      <c r="N181" s="45"/>
      <c r="O181" s="46"/>
      <c r="P181" s="105"/>
      <c r="Q181" s="48"/>
      <c r="R181" t="str">
        <f>CA181&amp;CB181</f>
        <v/>
      </c>
      <c r="CA181" s="18" t="str">
        <f>IF(AND(C181&gt;0,P181=""),"   * No olvide digitar la variable Pueblos originarios. Digite Cero si no tiene.",IF(P181&gt;C181," *  La variable Pueblos originarios No puede ser mayor al Total.",""))</f>
        <v/>
      </c>
      <c r="CB181" s="18" t="str">
        <f t="shared" ref="CB181:CB182" si="110">IF(AND(C181&gt;0,Q181="")," * No olvide digitar la variable Migrantes. Digite Cero si no tiene.",IF(Q181&gt;C181," * La variable Migrantes No puede ser mayor al Total.",""))</f>
        <v/>
      </c>
      <c r="CO181" s="69">
        <f>IF(AND(C181&gt;0,P181=""),1,IF(P181&gt;C181,1,0))</f>
        <v>0</v>
      </c>
      <c r="CP181" s="69">
        <f>IF(AND(C181&gt;0,Q181=""),1,IF(Q181&gt;C181,1,0))</f>
        <v>0</v>
      </c>
    </row>
    <row r="182" spans="1:94" ht="15" customHeight="1" x14ac:dyDescent="0.25">
      <c r="A182" s="3923"/>
      <c r="B182" s="296" t="s">
        <v>185</v>
      </c>
      <c r="C182" s="266">
        <f>SUM(D182+E182)</f>
        <v>0</v>
      </c>
      <c r="D182" s="267">
        <f>SUM(H182+J182+L182+N182)</f>
        <v>0</v>
      </c>
      <c r="E182" s="271">
        <f>SUM(I182+K182+M182+O182)</f>
        <v>0</v>
      </c>
      <c r="F182" s="347"/>
      <c r="G182" s="348"/>
      <c r="H182" s="30"/>
      <c r="I182" s="37"/>
      <c r="J182" s="30"/>
      <c r="K182" s="37"/>
      <c r="L182" s="30"/>
      <c r="M182" s="37"/>
      <c r="N182" s="30"/>
      <c r="O182" s="34"/>
      <c r="P182" s="35"/>
      <c r="Q182" s="37"/>
      <c r="R182" t="str">
        <f>CA182&amp;CB182</f>
        <v/>
      </c>
      <c r="CA182" s="18" t="str">
        <f>IF(AND(C182&gt;0,P182=""),"   * No olvide digitar la variable Pueblos originarios. Digite Cero si no tiene.",IF(P182&gt;C182," *  La variable Pueblos originarios No puede ser mayor al Total.",""))</f>
        <v/>
      </c>
      <c r="CB182" s="18" t="str">
        <f t="shared" si="110"/>
        <v/>
      </c>
      <c r="CO182" s="69">
        <f>IF(AND(C182&gt;0,P182=""),1,IF(P182&gt;C182,1,0))</f>
        <v>0</v>
      </c>
      <c r="CP182" s="69">
        <f>IF(AND(C182&gt;0,Q182=""),1,IF(Q182&gt;C182,1,0))</f>
        <v>0</v>
      </c>
    </row>
    <row r="183" spans="1:94" ht="15" customHeight="1" x14ac:dyDescent="0.25">
      <c r="A183" s="3633"/>
      <c r="B183" s="2685" t="s">
        <v>171</v>
      </c>
      <c r="C183" s="217">
        <f>SUM(C180:C182)</f>
        <v>0</v>
      </c>
      <c r="D183" s="272">
        <f>SUM(D180:D182)</f>
        <v>0</v>
      </c>
      <c r="E183" s="273">
        <f>SUM(E180:E182)</f>
        <v>0</v>
      </c>
      <c r="F183" s="217">
        <f>SUM(F180:F182)</f>
        <v>0</v>
      </c>
      <c r="G183" s="273">
        <f t="shared" ref="G183:O183" si="111">SUM(G180:G182)</f>
        <v>0</v>
      </c>
      <c r="H183" s="217">
        <f t="shared" si="111"/>
        <v>0</v>
      </c>
      <c r="I183" s="273">
        <f t="shared" si="111"/>
        <v>0</v>
      </c>
      <c r="J183" s="217">
        <f t="shared" si="111"/>
        <v>0</v>
      </c>
      <c r="K183" s="273">
        <f t="shared" si="111"/>
        <v>0</v>
      </c>
      <c r="L183" s="217">
        <f t="shared" si="111"/>
        <v>0</v>
      </c>
      <c r="M183" s="273">
        <f t="shared" si="111"/>
        <v>0</v>
      </c>
      <c r="N183" s="217">
        <f t="shared" si="111"/>
        <v>0</v>
      </c>
      <c r="O183" s="350">
        <f t="shared" si="111"/>
        <v>0</v>
      </c>
      <c r="P183" s="298">
        <f>SUM(P180:P182)</f>
        <v>0</v>
      </c>
      <c r="Q183" s="273">
        <f>SUM(Q180:Q182)</f>
        <v>0</v>
      </c>
    </row>
    <row r="184" spans="1:94" ht="15" customHeight="1" x14ac:dyDescent="0.25">
      <c r="A184" s="3923" t="s">
        <v>196</v>
      </c>
      <c r="B184" s="101" t="s">
        <v>197</v>
      </c>
      <c r="C184" s="249">
        <f>SUM(D184+E184)</f>
        <v>0</v>
      </c>
      <c r="D184" s="250">
        <f>SUM(F184+H184+J184+L184+N184)</f>
        <v>0</v>
      </c>
      <c r="E184" s="295">
        <f>SUM(G184+I184+K184+M184+O184)</f>
        <v>0</v>
      </c>
      <c r="F184" s="351"/>
      <c r="G184" s="352"/>
      <c r="H184" s="353"/>
      <c r="I184" s="352"/>
      <c r="J184" s="45"/>
      <c r="K184" s="48"/>
      <c r="L184" s="45"/>
      <c r="M184" s="48"/>
      <c r="N184" s="2527"/>
      <c r="O184" s="46"/>
      <c r="P184" s="84"/>
      <c r="Q184" s="48"/>
      <c r="R184" t="str">
        <f>CA184&amp;CB184</f>
        <v/>
      </c>
      <c r="CA184" s="18" t="str">
        <f>IF(AND(C184&gt;0,P184="")," * No olvide digitar la variable Pueblos originarios. Digite Cero si no tiene.",IF(P184&gt;C184," * La variable Pueblos originarios No puede ser mayor al Total.",""))</f>
        <v/>
      </c>
      <c r="CB184" s="18" t="str">
        <f>IF(AND(C184&gt;0,Q184=""),"   No olvide digitar la variable Migrantes. Digite Cero si no tiene.",IF(Q184&gt;C184," * La variable Migrantes No puede ser mayor al Total.",""))</f>
        <v/>
      </c>
      <c r="CO184" s="69">
        <f>IF(AND(C184&gt;0,P184=""),1,IF(P184&gt;C184,1,0))</f>
        <v>0</v>
      </c>
      <c r="CP184" s="69">
        <f>IF(AND(C184&gt;0,Q184=""),1,IF(Q184&gt;C184,1,0))</f>
        <v>0</v>
      </c>
    </row>
    <row r="185" spans="1:94" ht="15" customHeight="1" x14ac:dyDescent="0.25">
      <c r="A185" s="3923"/>
      <c r="B185" s="75" t="s">
        <v>164</v>
      </c>
      <c r="C185" s="355">
        <f>SUM(D185+E185)</f>
        <v>0</v>
      </c>
      <c r="D185" s="331">
        <f t="shared" ref="D185:E187" si="112">SUM(F185+H185+J185+L185+N185)</f>
        <v>0</v>
      </c>
      <c r="E185" s="332">
        <f t="shared" si="112"/>
        <v>0</v>
      </c>
      <c r="F185" s="45"/>
      <c r="G185" s="48"/>
      <c r="H185" s="22"/>
      <c r="I185" s="48"/>
      <c r="J185" s="22"/>
      <c r="K185" s="48"/>
      <c r="L185" s="45"/>
      <c r="M185" s="48"/>
      <c r="N185" s="22"/>
      <c r="O185" s="46"/>
      <c r="P185" s="27"/>
      <c r="Q185" s="48"/>
      <c r="R185" t="str">
        <f>CA185&amp;CB185</f>
        <v/>
      </c>
      <c r="CA185" s="18" t="str">
        <f t="shared" ref="CA185:CA187" si="113">IF(AND(C185&gt;0,P185="")," * No olvide digitar la variable Pueblos originarios. Digite Cero si no tiene.",IF(P185&gt;C185," * La variable Pueblos originarios No puede ser mayor al Total.",""))</f>
        <v/>
      </c>
      <c r="CB185" s="18" t="str">
        <f t="shared" ref="CB185:CB187" si="114">IF(AND(C185&gt;0,Q185=""),"   No olvide digitar la variable Migrantes. Digite Cero si no tiene.",IF(Q185&gt;C185," * La variable Migrantes No puede ser mayor al Total.",""))</f>
        <v/>
      </c>
      <c r="CO185" s="69">
        <f>IF(AND(C185&gt;0,P185=""),1,IF(P185&gt;C185,1,0))</f>
        <v>0</v>
      </c>
      <c r="CP185" s="69">
        <f>IF(AND(C185&gt;0,Q185=""),1,IF(Q185&gt;C185,1,0))</f>
        <v>0</v>
      </c>
    </row>
    <row r="186" spans="1:94" ht="15" customHeight="1" x14ac:dyDescent="0.25">
      <c r="A186" s="3923"/>
      <c r="B186" s="75" t="s">
        <v>165</v>
      </c>
      <c r="C186" s="317">
        <f>SUM(D186+E186)</f>
        <v>0</v>
      </c>
      <c r="D186" s="318">
        <f t="shared" si="112"/>
        <v>0</v>
      </c>
      <c r="E186" s="319">
        <f t="shared" si="112"/>
        <v>0</v>
      </c>
      <c r="F186" s="22"/>
      <c r="G186" s="28"/>
      <c r="H186" s="22"/>
      <c r="I186" s="28"/>
      <c r="J186" s="22"/>
      <c r="K186" s="28"/>
      <c r="L186" s="22"/>
      <c r="M186" s="28"/>
      <c r="N186" s="22"/>
      <c r="O186" s="26"/>
      <c r="P186" s="27"/>
      <c r="Q186" s="28"/>
      <c r="R186" t="str">
        <f>CA186&amp;CB186</f>
        <v/>
      </c>
      <c r="CA186" s="18" t="str">
        <f t="shared" si="113"/>
        <v/>
      </c>
      <c r="CB186" s="18" t="str">
        <f t="shared" si="114"/>
        <v/>
      </c>
      <c r="CO186" s="69">
        <f>IF(AND(C186&gt;0,P186=""),1,IF(P186&gt;C186,1,0))</f>
        <v>0</v>
      </c>
      <c r="CP186" s="69">
        <f>IF(AND(C186&gt;0,Q186=""),1,IF(Q186&gt;C186,1,0))</f>
        <v>0</v>
      </c>
    </row>
    <row r="187" spans="1:94" ht="15" customHeight="1" x14ac:dyDescent="0.25">
      <c r="A187" s="3633"/>
      <c r="B187" s="70" t="s">
        <v>166</v>
      </c>
      <c r="C187" s="356">
        <f>SUM(D187+E187)</f>
        <v>0</v>
      </c>
      <c r="D187" s="357">
        <f t="shared" si="112"/>
        <v>0</v>
      </c>
      <c r="E187" s="358">
        <f t="shared" si="112"/>
        <v>0</v>
      </c>
      <c r="F187" s="30"/>
      <c r="G187" s="37"/>
      <c r="H187" s="30"/>
      <c r="I187" s="37"/>
      <c r="J187" s="30"/>
      <c r="K187" s="37"/>
      <c r="L187" s="30"/>
      <c r="M187" s="37"/>
      <c r="N187" s="30"/>
      <c r="O187" s="34"/>
      <c r="P187" s="35"/>
      <c r="Q187" s="37"/>
      <c r="R187" t="str">
        <f>CA187&amp;CB187</f>
        <v/>
      </c>
      <c r="CA187" s="18" t="str">
        <f t="shared" si="113"/>
        <v/>
      </c>
      <c r="CB187" s="18" t="str">
        <f t="shared" si="114"/>
        <v/>
      </c>
      <c r="CO187" s="69">
        <f>IF(AND(C187&gt;0,P187=""),1,IF(P187&gt;C187,1,0))</f>
        <v>0</v>
      </c>
      <c r="CP187" s="69">
        <f>IF(AND(C187&gt;0,Q187=""),1,IF(Q187&gt;C187,1,0))</f>
        <v>0</v>
      </c>
    </row>
    <row r="188" spans="1:94" x14ac:dyDescent="0.25">
      <c r="A188" s="359" t="s">
        <v>198</v>
      </c>
      <c r="B188" s="359"/>
      <c r="C188" s="360"/>
      <c r="D188" s="360"/>
      <c r="E188" s="360"/>
      <c r="F188" s="360"/>
      <c r="G188" s="360"/>
      <c r="H188" s="360"/>
    </row>
    <row r="189" spans="1:94" x14ac:dyDescent="0.25">
      <c r="A189" s="359" t="s">
        <v>199</v>
      </c>
      <c r="B189" s="359"/>
      <c r="C189" s="360"/>
      <c r="D189" s="360"/>
      <c r="E189" s="360"/>
      <c r="F189" s="360"/>
      <c r="G189" s="360"/>
      <c r="H189" s="360"/>
    </row>
    <row r="190" spans="1:94" s="56" customFormat="1" ht="18" customHeight="1" x14ac:dyDescent="0.2">
      <c r="A190" s="2460" t="s">
        <v>200</v>
      </c>
      <c r="B190" s="2460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361"/>
      <c r="AV190" s="361"/>
      <c r="AW190" s="361"/>
    </row>
    <row r="191" spans="1:94" ht="30" customHeight="1" x14ac:dyDescent="0.25">
      <c r="A191" s="3974" t="s">
        <v>201</v>
      </c>
      <c r="B191" s="2987"/>
      <c r="C191" s="3978" t="s">
        <v>91</v>
      </c>
      <c r="D191" s="3978"/>
      <c r="E191" s="3978"/>
      <c r="F191" s="3978" t="s">
        <v>202</v>
      </c>
      <c r="G191" s="3978"/>
      <c r="H191" s="3978" t="s">
        <v>203</v>
      </c>
      <c r="I191" s="3978"/>
      <c r="J191" s="3978" t="s">
        <v>204</v>
      </c>
      <c r="K191" s="3978"/>
      <c r="L191" s="3978" t="s">
        <v>16</v>
      </c>
      <c r="M191" s="3978"/>
      <c r="N191" s="3975" t="s">
        <v>17</v>
      </c>
      <c r="O191" s="3976"/>
      <c r="P191" s="3977" t="s">
        <v>18</v>
      </c>
      <c r="Q191" s="3977"/>
      <c r="R191" s="3977" t="s">
        <v>19</v>
      </c>
      <c r="S191" s="3977"/>
      <c r="T191" s="3977" t="s">
        <v>20</v>
      </c>
      <c r="U191" s="3977"/>
      <c r="V191" s="3977" t="s">
        <v>21</v>
      </c>
      <c r="W191" s="3977"/>
      <c r="X191" s="3977" t="s">
        <v>22</v>
      </c>
      <c r="Y191" s="3977"/>
      <c r="Z191" s="3977" t="s">
        <v>23</v>
      </c>
      <c r="AA191" s="3977"/>
      <c r="AB191" s="3977" t="s">
        <v>61</v>
      </c>
      <c r="AC191" s="3977"/>
      <c r="AD191" s="3977" t="s">
        <v>62</v>
      </c>
      <c r="AE191" s="3977"/>
      <c r="AF191" s="3977" t="s">
        <v>63</v>
      </c>
      <c r="AG191" s="3977"/>
      <c r="AH191" s="3977" t="s">
        <v>148</v>
      </c>
      <c r="AI191" s="3977"/>
      <c r="AJ191" s="3977" t="s">
        <v>149</v>
      </c>
      <c r="AK191" s="3977"/>
      <c r="AL191" s="3977" t="s">
        <v>150</v>
      </c>
      <c r="AM191" s="3970"/>
      <c r="AN191" s="3716" t="s">
        <v>205</v>
      </c>
      <c r="AO191" s="3986" t="s">
        <v>206</v>
      </c>
      <c r="AP191" s="3970" t="s">
        <v>12</v>
      </c>
      <c r="AQ191" s="3971"/>
      <c r="AR191" s="3987" t="s">
        <v>207</v>
      </c>
      <c r="AS191" s="2987" t="s">
        <v>208</v>
      </c>
      <c r="AT191" s="3970" t="s">
        <v>13</v>
      </c>
      <c r="AU191" s="3971"/>
      <c r="AV191" s="3975" t="s">
        <v>209</v>
      </c>
      <c r="AW191" s="3976" t="s">
        <v>210</v>
      </c>
      <c r="AX191" s="3981" t="s">
        <v>211</v>
      </c>
    </row>
    <row r="192" spans="1:94" ht="30" customHeight="1" x14ac:dyDescent="0.25">
      <c r="A192" s="3915"/>
      <c r="B192" s="2988"/>
      <c r="C192" s="2695" t="s">
        <v>120</v>
      </c>
      <c r="D192" s="2696" t="s">
        <v>79</v>
      </c>
      <c r="E192" s="364" t="s">
        <v>121</v>
      </c>
      <c r="F192" s="2695" t="s">
        <v>79</v>
      </c>
      <c r="G192" s="364" t="s">
        <v>121</v>
      </c>
      <c r="H192" s="2695" t="s">
        <v>79</v>
      </c>
      <c r="I192" s="364" t="s">
        <v>121</v>
      </c>
      <c r="J192" s="2695" t="s">
        <v>79</v>
      </c>
      <c r="K192" s="364" t="s">
        <v>121</v>
      </c>
      <c r="L192" s="2695" t="s">
        <v>79</v>
      </c>
      <c r="M192" s="364" t="s">
        <v>121</v>
      </c>
      <c r="N192" s="2695" t="s">
        <v>79</v>
      </c>
      <c r="O192" s="364" t="s">
        <v>121</v>
      </c>
      <c r="P192" s="2695" t="s">
        <v>79</v>
      </c>
      <c r="Q192" s="364" t="s">
        <v>121</v>
      </c>
      <c r="R192" s="2695" t="s">
        <v>79</v>
      </c>
      <c r="S192" s="364" t="s">
        <v>121</v>
      </c>
      <c r="T192" s="2695" t="s">
        <v>79</v>
      </c>
      <c r="U192" s="364" t="s">
        <v>121</v>
      </c>
      <c r="V192" s="2695" t="s">
        <v>79</v>
      </c>
      <c r="W192" s="364" t="s">
        <v>121</v>
      </c>
      <c r="X192" s="2695" t="s">
        <v>79</v>
      </c>
      <c r="Y192" s="364" t="s">
        <v>121</v>
      </c>
      <c r="Z192" s="2695" t="s">
        <v>79</v>
      </c>
      <c r="AA192" s="364" t="s">
        <v>121</v>
      </c>
      <c r="AB192" s="2695" t="s">
        <v>79</v>
      </c>
      <c r="AC192" s="364" t="s">
        <v>121</v>
      </c>
      <c r="AD192" s="2695" t="s">
        <v>79</v>
      </c>
      <c r="AE192" s="364" t="s">
        <v>121</v>
      </c>
      <c r="AF192" s="2695" t="s">
        <v>79</v>
      </c>
      <c r="AG192" s="364" t="s">
        <v>121</v>
      </c>
      <c r="AH192" s="2695" t="s">
        <v>79</v>
      </c>
      <c r="AI192" s="364" t="s">
        <v>121</v>
      </c>
      <c r="AJ192" s="2695" t="s">
        <v>79</v>
      </c>
      <c r="AK192" s="364" t="s">
        <v>121</v>
      </c>
      <c r="AL192" s="2695" t="s">
        <v>79</v>
      </c>
      <c r="AM192" s="365" t="s">
        <v>121</v>
      </c>
      <c r="AN192" s="3172"/>
      <c r="AO192" s="3174"/>
      <c r="AP192" s="2695" t="s">
        <v>79</v>
      </c>
      <c r="AQ192" s="364" t="s">
        <v>121</v>
      </c>
      <c r="AR192" s="3019"/>
      <c r="AS192" s="2988"/>
      <c r="AT192" s="2695" t="s">
        <v>79</v>
      </c>
      <c r="AU192" s="364" t="s">
        <v>121</v>
      </c>
      <c r="AV192" s="2418" t="s">
        <v>212</v>
      </c>
      <c r="AW192" s="8" t="s">
        <v>213</v>
      </c>
      <c r="AX192" s="3611"/>
    </row>
    <row r="193" spans="1:103" s="56" customFormat="1" ht="18" customHeight="1" x14ac:dyDescent="0.2">
      <c r="A193" s="3982" t="s">
        <v>214</v>
      </c>
      <c r="B193" s="3983"/>
      <c r="C193" s="2698">
        <f>SUM(D193+E193)</f>
        <v>18</v>
      </c>
      <c r="D193" s="2699">
        <f>SUM(F193+H193+J193+L193+N193+P193+R193+T193+V193+X193+Z193+AB193+AD193+AF193+AH193+AJ193+AL193)</f>
        <v>6</v>
      </c>
      <c r="E193" s="369">
        <f>SUM(G193+I193+K193+M193+O193+Q193+S193+U193+W193+Y193+AA193+AC193+AE193+AG193+AI193+AK193+AM193)</f>
        <v>12</v>
      </c>
      <c r="F193" s="2700">
        <v>0</v>
      </c>
      <c r="G193" s="85">
        <v>0</v>
      </c>
      <c r="H193" s="2700">
        <v>0</v>
      </c>
      <c r="I193" s="85">
        <v>0</v>
      </c>
      <c r="J193" s="2700">
        <v>0</v>
      </c>
      <c r="K193" s="85">
        <v>1</v>
      </c>
      <c r="L193" s="2700">
        <v>0</v>
      </c>
      <c r="M193" s="85">
        <v>2</v>
      </c>
      <c r="N193" s="2700">
        <v>2</v>
      </c>
      <c r="O193" s="85">
        <v>2</v>
      </c>
      <c r="P193" s="2700">
        <v>1</v>
      </c>
      <c r="Q193" s="85">
        <v>1</v>
      </c>
      <c r="R193" s="2700">
        <v>1</v>
      </c>
      <c r="S193" s="85">
        <v>0</v>
      </c>
      <c r="T193" s="2700">
        <v>0</v>
      </c>
      <c r="U193" s="85">
        <v>2</v>
      </c>
      <c r="V193" s="2700">
        <v>1</v>
      </c>
      <c r="W193" s="85">
        <v>3</v>
      </c>
      <c r="X193" s="2700">
        <v>0</v>
      </c>
      <c r="Y193" s="85">
        <v>0</v>
      </c>
      <c r="Z193" s="2700">
        <v>1</v>
      </c>
      <c r="AA193" s="85">
        <v>0</v>
      </c>
      <c r="AB193" s="2700">
        <v>0</v>
      </c>
      <c r="AC193" s="85">
        <v>0</v>
      </c>
      <c r="AD193" s="91">
        <v>0</v>
      </c>
      <c r="AE193" s="85">
        <v>0</v>
      </c>
      <c r="AF193" s="91">
        <v>0</v>
      </c>
      <c r="AG193" s="85">
        <v>0</v>
      </c>
      <c r="AH193" s="91">
        <v>0</v>
      </c>
      <c r="AI193" s="85">
        <v>0</v>
      </c>
      <c r="AJ193" s="91">
        <v>0</v>
      </c>
      <c r="AK193" s="85">
        <v>1</v>
      </c>
      <c r="AL193" s="91">
        <v>0</v>
      </c>
      <c r="AM193" s="353">
        <v>0</v>
      </c>
      <c r="AN193" s="2701">
        <v>0</v>
      </c>
      <c r="AO193" s="85">
        <v>0</v>
      </c>
      <c r="AP193" s="91">
        <v>0</v>
      </c>
      <c r="AQ193" s="85">
        <v>0</v>
      </c>
      <c r="AR193" s="2700">
        <v>0</v>
      </c>
      <c r="AS193" s="2702">
        <v>1</v>
      </c>
      <c r="AT193" s="2703">
        <v>0</v>
      </c>
      <c r="AU193" s="2704">
        <v>0</v>
      </c>
      <c r="AV193" s="2703">
        <v>0</v>
      </c>
      <c r="AW193" s="2704">
        <v>0</v>
      </c>
      <c r="AX193" s="2705">
        <v>0</v>
      </c>
      <c r="AY193" s="56" t="str">
        <f>CA193&amp;CB193&amp;CC193&amp;CD193&amp;CE193&amp;CF193&amp;CG193&amp;CH193&amp;CI193&amp;CJ193&amp;CK193</f>
        <v/>
      </c>
      <c r="CA193" s="18" t="str">
        <f>IF(AND(E193&gt;0,AN193=""), "* No olvide digitar la variable Gestantes. Digite Cero si no tiene.",IF(AN193&gt;E193,"  * La variable Gestantes No puede ser mayor al Total Mujeres.",""))</f>
        <v/>
      </c>
      <c r="CB193" s="18" t="str">
        <f>IF(AND(E193&gt;0,AO193=""), "* No olvide digitar la variable Madre de hijo menor de 5 años. Digite Cero si no tiene.",IF(AO193&gt;E193,"  * La variable Madre de hijo menor de 5 años No puede ser mayor al Total de Mujeres.",""))</f>
        <v/>
      </c>
      <c r="CC193" s="18" t="str">
        <f>IF(AND(D193&gt;0,OR(AP193="")), "* No olvide digitar la variable Pueblos originarios - Hombres. Digite Cero si no tiene.",IF((AP193)&gt;D193,"  * La variable Pueblos originarios - Hombres No puede ser mayor al Total Hombres.",""))</f>
        <v/>
      </c>
      <c r="CD193" s="18" t="str">
        <f>IF(AND(E193&gt;0,OR(AQ193="")), "* No olvide digitar la variable Pueblos originarios - Mujeres. Digite Cero si no tiene.",IF((AQ193)&gt;E193,"  * La variable Pueblos originarios - Mujeres No puede ser mayor al Total Mujeres.",""))</f>
        <v/>
      </c>
      <c r="CE193" s="18" t="str">
        <f>IF(AND($C193&gt;0,AR193=""), "* No olvide digitar la variable Niños, niñas, adolescentes y jóvenes SENAME. Digite Cero si no tiene.",IF(AR193&gt;$C193,"  * La variable Niños, niñas, adolescentes y jóvenes SENAME No puede ser mayor al Total.",""))</f>
        <v/>
      </c>
      <c r="CF193" s="18" t="str">
        <f>IF(AND(C193&gt;0,AS193=""), "* No olvide digitar la variable Niños, niñas, adolescentes y jóvenes Mejor Niñez. Digite Cero si no tiene.",IF(AS193&gt;C193,"  * La variable Niños, niñas, adolescentes y jóvenes Mejor Niñez No puede ser mayor al Total.",""))</f>
        <v/>
      </c>
      <c r="CG193" s="18" t="str">
        <f>IF(AND(D193&gt;0,OR(AT193="")), "* No olvide digitar la variable Migrantes - Hombres. Digite Cero si no tiene.",IF((AT193)&gt;D193,"  * La variable Migrantes - Hombres No puede ser mayor al Total Hombres.",""))</f>
        <v/>
      </c>
      <c r="CH193" s="18" t="str">
        <f>IF(AND(E193&gt;0,OR(AU193="")), "* No olvide digitar la variable Migrantes - Mujeres. Digite Cero si no tiene.",IF((AU193)&gt;E193,"  * La variable Migrantes - Mujeres No puede ser mayor al Total Mujeres.",""))</f>
        <v/>
      </c>
      <c r="CI193" s="18" t="str">
        <f>IF(AND(E193&gt;0,OR(AV193="")), "* No olvide digitar la variable Trans Masculino. Digite Cero si no tiene.",IF((AV193)&gt;E193,"  * La variable Trans Masculino No puede ser mayor al Total Mujeres.",""))</f>
        <v/>
      </c>
      <c r="CJ193" s="18" t="str">
        <f>IF(AND(D193&gt;0,OR(AW193="")), "* No olvide digitar la variable Trans Femenino. Digite Cero si no tiene.",IF((AW193)&gt;D193,"  * La variable Trans Femenino No puede ser mayor al Total Mujeres.",""))</f>
        <v/>
      </c>
      <c r="CK193" s="18" t="str">
        <f>IF(AND($C193&gt;0,AX193=""), "* No olvide digitar la variable Adolescentes derivados de Espacios Amigables. Digite Cero si no tiene.",IF(AX193&gt;$C193,"  * La variable Adolescentes derivados de Espacios Amigables No puede ser mayor al Total.",""))</f>
        <v/>
      </c>
      <c r="CO193" s="370">
        <f>IF(AND(E193&gt;0,AN193=""),1,IF(AN193&gt;E193,1,0))</f>
        <v>0</v>
      </c>
      <c r="CP193" s="370">
        <f>IF(AND(E193&gt;0,AO193=""),1,IF(AO193&gt;E193,1,0))</f>
        <v>0</v>
      </c>
      <c r="CQ193" s="370">
        <f>IF(AND(D193&gt;0,OR(AP193="")),1,IF((AP193)&gt;D193,1,0))</f>
        <v>0</v>
      </c>
      <c r="CR193" s="370">
        <f>IF(AND(E193&gt;0,OR(AQ193="")),1,IF((AQ193)&gt;E193,1,0))</f>
        <v>0</v>
      </c>
      <c r="CS193" s="370">
        <f>IF(AND(C193&gt;0,AR193=""),1,IF(AR193&gt;C193,1,0))</f>
        <v>0</v>
      </c>
      <c r="CT193" s="370">
        <f>IF(AND(C193&gt;0,AS193=""),1,IF(AS193&gt;C193,1,0))</f>
        <v>0</v>
      </c>
      <c r="CU193" s="370">
        <f>IF(AND(D193&gt;0,OR(AT193="")),1,IF((AT193)&gt;D193,1,0))</f>
        <v>0</v>
      </c>
      <c r="CV193" s="370">
        <f>IF(AND(E193&gt;0,OR(AU193="")),1,IF((AU193)&gt;E193,1,0))</f>
        <v>0</v>
      </c>
      <c r="CW193" s="370">
        <f>IF(AND(E193&gt;0,OR(AV193="")),1,IF((AV193)&gt;E193,1,0))</f>
        <v>0</v>
      </c>
      <c r="CX193" s="370">
        <f>IF(AND(D193&gt;0,OR(AW193="")),1,IF((AW193)&gt;D193,1,0))</f>
        <v>0</v>
      </c>
      <c r="CY193" s="370">
        <f>IF(AND(C193&gt;0,AX193=""),1,IF(AX193&gt;C193,1,0))</f>
        <v>0</v>
      </c>
    </row>
    <row r="194" spans="1:103" s="56" customFormat="1" ht="18" customHeight="1" x14ac:dyDescent="0.2">
      <c r="A194" s="3984" t="s">
        <v>215</v>
      </c>
      <c r="B194" s="3985"/>
      <c r="C194" s="2706"/>
      <c r="D194" s="2707"/>
      <c r="E194" s="2707"/>
      <c r="F194" s="2707"/>
      <c r="G194" s="2707"/>
      <c r="H194" s="2707"/>
      <c r="I194" s="2707"/>
      <c r="J194" s="2707"/>
      <c r="K194" s="2707"/>
      <c r="L194" s="2707"/>
      <c r="M194" s="2707"/>
      <c r="N194" s="2707"/>
      <c r="O194" s="2707"/>
      <c r="P194" s="2707"/>
      <c r="Q194" s="2707"/>
      <c r="R194" s="2707"/>
      <c r="S194" s="2707"/>
      <c r="T194" s="2707"/>
      <c r="U194" s="2707"/>
      <c r="V194" s="2707"/>
      <c r="W194" s="2707"/>
      <c r="X194" s="2707"/>
      <c r="Y194" s="2707"/>
      <c r="Z194" s="2707"/>
      <c r="AA194" s="2707"/>
      <c r="AB194" s="2707"/>
      <c r="AC194" s="2707"/>
      <c r="AD194" s="2707"/>
      <c r="AE194" s="2707"/>
      <c r="AF194" s="2707"/>
      <c r="AG194" s="2707"/>
      <c r="AH194" s="2707"/>
      <c r="AI194" s="2707"/>
      <c r="AJ194" s="2707"/>
      <c r="AK194" s="2707"/>
      <c r="AL194" s="2707"/>
      <c r="AM194" s="2707"/>
      <c r="AN194" s="2707"/>
      <c r="AO194" s="2707"/>
      <c r="AP194" s="2707"/>
      <c r="AQ194" s="2707"/>
      <c r="AR194" s="2707"/>
      <c r="AS194" s="2707"/>
      <c r="AT194" s="2707"/>
      <c r="AU194" s="2707"/>
      <c r="AV194" s="2707"/>
      <c r="AW194" s="2708"/>
      <c r="AX194" s="2709"/>
    </row>
    <row r="195" spans="1:103" s="56" customFormat="1" ht="15" customHeight="1" x14ac:dyDescent="0.2">
      <c r="A195" s="3972" t="s">
        <v>216</v>
      </c>
      <c r="B195" s="2710" t="s">
        <v>217</v>
      </c>
      <c r="C195" s="2012">
        <f t="shared" ref="C195:C198" si="115">SUM(D195+E195)</f>
        <v>1</v>
      </c>
      <c r="D195" s="703">
        <f t="shared" ref="D195:D198" si="116">SUM(F195+H195+J195+L195+N195+P195+R195+T195+V195+X195+Z195+AB195+AD195+AF195+AH195+AJ195+AL195)</f>
        <v>0</v>
      </c>
      <c r="E195" s="2710">
        <f t="shared" ref="E195:E198" si="117">SUM(G195+I195+K195+M195+O195+Q195+S195+U195+W195+Y195+AA195+AC195+AE195+AG195+AI195+AK195+AM195)</f>
        <v>1</v>
      </c>
      <c r="F195" s="2004">
        <v>0</v>
      </c>
      <c r="G195" s="2683">
        <v>0</v>
      </c>
      <c r="H195" s="2004">
        <v>0</v>
      </c>
      <c r="I195" s="2683">
        <v>0</v>
      </c>
      <c r="J195" s="2004">
        <v>0</v>
      </c>
      <c r="K195" s="2683">
        <v>0</v>
      </c>
      <c r="L195" s="2004">
        <v>0</v>
      </c>
      <c r="M195" s="2683">
        <v>1</v>
      </c>
      <c r="N195" s="2004">
        <v>0</v>
      </c>
      <c r="O195" s="2683">
        <v>0</v>
      </c>
      <c r="P195" s="2004">
        <v>0</v>
      </c>
      <c r="Q195" s="2683">
        <v>0</v>
      </c>
      <c r="R195" s="2004">
        <v>0</v>
      </c>
      <c r="S195" s="2683">
        <v>0</v>
      </c>
      <c r="T195" s="2004">
        <v>0</v>
      </c>
      <c r="U195" s="2683">
        <v>0</v>
      </c>
      <c r="V195" s="2004">
        <v>0</v>
      </c>
      <c r="W195" s="2683">
        <v>0</v>
      </c>
      <c r="X195" s="2004">
        <v>0</v>
      </c>
      <c r="Y195" s="2683">
        <v>0</v>
      </c>
      <c r="Z195" s="2004">
        <v>0</v>
      </c>
      <c r="AA195" s="2683">
        <v>0</v>
      </c>
      <c r="AB195" s="2004">
        <v>0</v>
      </c>
      <c r="AC195" s="2683">
        <v>0</v>
      </c>
      <c r="AD195" s="2004">
        <v>0</v>
      </c>
      <c r="AE195" s="2683">
        <v>0</v>
      </c>
      <c r="AF195" s="2004">
        <v>0</v>
      </c>
      <c r="AG195" s="2683">
        <v>0</v>
      </c>
      <c r="AH195" s="2004">
        <v>0</v>
      </c>
      <c r="AI195" s="2683">
        <v>0</v>
      </c>
      <c r="AJ195" s="2004">
        <v>0</v>
      </c>
      <c r="AK195" s="2683">
        <v>0</v>
      </c>
      <c r="AL195" s="2004">
        <v>0</v>
      </c>
      <c r="AM195" s="2684">
        <v>0</v>
      </c>
      <c r="AN195" s="1362">
        <v>0</v>
      </c>
      <c r="AO195" s="2683">
        <v>0</v>
      </c>
      <c r="AP195" s="2004">
        <v>0</v>
      </c>
      <c r="AQ195" s="2683">
        <v>0</v>
      </c>
      <c r="AR195" s="2004">
        <v>0</v>
      </c>
      <c r="AS195" s="2683">
        <v>1</v>
      </c>
      <c r="AT195" s="2684">
        <v>0</v>
      </c>
      <c r="AU195" s="704">
        <v>0</v>
      </c>
      <c r="AV195" s="2684">
        <v>0</v>
      </c>
      <c r="AW195" s="704">
        <v>0</v>
      </c>
      <c r="AX195" s="2683">
        <v>0</v>
      </c>
      <c r="AY195" s="56" t="str">
        <f t="shared" ref="AY195:AY241" si="118">CA195&amp;CB195&amp;CC195&amp;CD195&amp;CE195&amp;CF195&amp;CG195&amp;CH195&amp;CI195&amp;CJ195&amp;CK195</f>
        <v/>
      </c>
      <c r="CA195" s="18" t="str">
        <f t="shared" ref="CA195:CA207" si="119">IF(AND(E195&gt;0,AN195=""), "* No olvide digitar la variable Gestantes. Digite Cero si no tiene.",IF(AN195&gt;E195,"  * La variable Gestantes No puede ser mayor al Total Mujeres.",""))</f>
        <v/>
      </c>
      <c r="CB195" s="18" t="str">
        <f t="shared" ref="CB195:CB207" si="120">IF(AND(E195&gt;0,AO195=""), "* No olvide digitar la variable Madre de hijo menor de 5 años. Digite Cero si no tiene.",IF(AO195&gt;E195,"  * La variable Madre de hijo menor de 5 años No puede ser mayor al Total de Mujeres.",""))</f>
        <v/>
      </c>
      <c r="CC195" s="18" t="str">
        <f t="shared" ref="CC195:CC207" si="121">IF(AND(D195&gt;0,OR(AP195="")), "* No olvide digitar la variable Pueblos originarios - Hombres. Digite Cero si no tiene.",IF((AP195)&gt;D195,"  * La variable Pueblos originarios - Hombres No puede ser mayor al Total Hombres.",""))</f>
        <v/>
      </c>
      <c r="CD195" s="18" t="str">
        <f t="shared" ref="CD195:CD207" si="122">IF(AND(E195&gt;0,OR(AQ195="")), "* No olvide digitar la variable Pueblos originarios - Mujeres. Digite Cero si no tiene.",IF((AQ195)&gt;E195,"  * La variable Pueblos originarios - Mujeres No puede ser mayor al Total Mujeres.",""))</f>
        <v/>
      </c>
      <c r="CE195" s="18" t="str">
        <f t="shared" ref="CE195:CE207" si="123">IF(AND($C195&gt;0,AR195=""), "* No olvide digitar la variable Niños, niñas, adolescentes y jóvenes SENAME. Digite Cero si no tiene.",IF(AR195&gt;$C195,"  * La variable Niños, niñas, adolescentes y jóvenes SENAME No puede ser mayor al Total.",""))</f>
        <v/>
      </c>
      <c r="CF195" s="18" t="str">
        <f t="shared" ref="CF195:CF207" si="124">IF(AND(C195&gt;0,AS195=""), "* No olvide digitar la variable Niños, niñas, adolescentes y jóvenes Mejor Niñez. Digite Cero si no tiene.",IF(AS195&gt;C195,"  * La variable Niños, niñas, adolescentes y jóvenes Mejor Niñez No puede ser mayor al Total.",""))</f>
        <v/>
      </c>
      <c r="CG195" s="18" t="str">
        <f>IF(AND(D195&gt;0,OR(AT195="")), "* No olvide digitar la variable Migrantes - Hombres. Digite Cero si no tiene.",IF((AT195)&gt;D195,"  * La variable Migrantes - Hombres No puede ser mayor al Total Hombres.",""))</f>
        <v/>
      </c>
      <c r="CH195" s="18" t="str">
        <f t="shared" ref="CH195:CH207" si="125">IF(AND(E195&gt;0,OR(AU195="")), "* No olvide digitar la variable Migrantes - Mujeres. Digite Cero si no tiene.",IF((AU195)&gt;E195,"  * La variable Migrantes - Mujeres No puede ser mayor al Total Mujeres.",""))</f>
        <v/>
      </c>
      <c r="CI195" s="18" t="str">
        <f>IF(AND(E195&gt;0,OR(AV195="")), "* No olvide digitar la variable Trans Masculino. Digite Cero si no tiene.",IF((AV195)&gt;E195,"  * La variable Trans Masculino No puede ser mayor al Total Mujeres.",""))</f>
        <v/>
      </c>
      <c r="CJ195" s="18" t="str">
        <f>IF(AND(D195&gt;0,OR(AW195="")), "* No olvide digitar la variable Trans Femenino. Digite Cero si no tiene.",IF((AW195)&gt;D195,"  * La variable Trans Femenino No puede ser mayor al Total Hombres.",""))</f>
        <v/>
      </c>
      <c r="CK195" s="18" t="str">
        <f t="shared" ref="CK195:CK207" si="126">IF(AND($C195&gt;0,AX195=""), "* No olvide digitar la variable Adolescentes derivados de Espacios Amigables. Digite Cero si no tiene.",IF(AX195&gt;$C195,"  * La variable Adolescentes derivados de Espacios Amigables No puede ser mayor al Total.",""))</f>
        <v/>
      </c>
      <c r="CO195" s="370">
        <f t="shared" ref="CO195:CO226" si="127">IF(AND(E195&gt;0,AN195=""),1,IF(AN195&gt;E195,1,0))</f>
        <v>0</v>
      </c>
      <c r="CP195" s="370">
        <f t="shared" ref="CP195:CP217" si="128">IF(AND(E195&gt;0,AO195=""),1,IF(AO195&gt;E195,1,0))</f>
        <v>0</v>
      </c>
      <c r="CQ195" s="370">
        <f t="shared" ref="CQ195:CR210" si="129">IF(AND(D195&gt;0,OR(AP195="")),1,IF((AP195)&gt;D195,1,0))</f>
        <v>0</v>
      </c>
      <c r="CR195" s="370">
        <f t="shared" si="129"/>
        <v>0</v>
      </c>
      <c r="CS195" s="370">
        <f t="shared" ref="CS195:CS241" si="130">IF(AND(C195&gt;0,AR195=""),1,IF(AR195&gt;C195,1,0))</f>
        <v>0</v>
      </c>
      <c r="CT195" s="370">
        <f t="shared" ref="CT195:CT241" si="131">IF(AND(C195&gt;0,AS195=""),1,IF(AS195&gt;C195,1,0))</f>
        <v>0</v>
      </c>
      <c r="CU195" s="370">
        <f t="shared" ref="CU195:CV210" si="132">IF(AND(D195&gt;0,OR(AT195="")),1,IF((AT195)&gt;D195,1,0))</f>
        <v>0</v>
      </c>
      <c r="CV195" s="370">
        <f t="shared" si="132"/>
        <v>0</v>
      </c>
      <c r="CW195" s="370">
        <f t="shared" ref="CW195:CW207" si="133">IF(AND(E195&gt;0,OR(AV195="")),1,IF((AV195)&gt;E195,1,0))</f>
        <v>0</v>
      </c>
      <c r="CX195" s="370">
        <f t="shared" ref="CX195:CX207" si="134">IF(AND(D195&gt;0,OR(AW195="")),1,IF((AW195)&gt;D195,1,0))</f>
        <v>0</v>
      </c>
      <c r="CY195" s="370">
        <f t="shared" ref="CY195:CY241" si="135">IF(AND(C195&gt;0,AX195=""),1,IF(AX195&gt;C195,1,0))</f>
        <v>0</v>
      </c>
    </row>
    <row r="196" spans="1:103" s="56" customFormat="1" ht="15" customHeight="1" x14ac:dyDescent="0.2">
      <c r="A196" s="3633"/>
      <c r="B196" s="377" t="s">
        <v>218</v>
      </c>
      <c r="C196" s="378">
        <f t="shared" si="115"/>
        <v>0</v>
      </c>
      <c r="D196" s="379">
        <f t="shared" si="116"/>
        <v>0</v>
      </c>
      <c r="E196" s="380">
        <f t="shared" si="117"/>
        <v>0</v>
      </c>
      <c r="F196" s="45">
        <v>0</v>
      </c>
      <c r="G196" s="48">
        <v>0</v>
      </c>
      <c r="H196" s="45">
        <v>0</v>
      </c>
      <c r="I196" s="48">
        <v>0</v>
      </c>
      <c r="J196" s="45">
        <v>0</v>
      </c>
      <c r="K196" s="48">
        <v>0</v>
      </c>
      <c r="L196" s="45">
        <v>0</v>
      </c>
      <c r="M196" s="48">
        <v>0</v>
      </c>
      <c r="N196" s="45">
        <v>0</v>
      </c>
      <c r="O196" s="48">
        <v>0</v>
      </c>
      <c r="P196" s="45">
        <v>0</v>
      </c>
      <c r="Q196" s="48">
        <v>0</v>
      </c>
      <c r="R196" s="45">
        <v>0</v>
      </c>
      <c r="S196" s="48">
        <v>0</v>
      </c>
      <c r="T196" s="45">
        <v>0</v>
      </c>
      <c r="U196" s="48">
        <v>0</v>
      </c>
      <c r="V196" s="45">
        <v>0</v>
      </c>
      <c r="W196" s="48">
        <v>0</v>
      </c>
      <c r="X196" s="45">
        <v>0</v>
      </c>
      <c r="Y196" s="48">
        <v>0</v>
      </c>
      <c r="Z196" s="45">
        <v>0</v>
      </c>
      <c r="AA196" s="48">
        <v>0</v>
      </c>
      <c r="AB196" s="45">
        <v>0</v>
      </c>
      <c r="AC196" s="48">
        <v>0</v>
      </c>
      <c r="AD196" s="45">
        <v>0</v>
      </c>
      <c r="AE196" s="48">
        <v>0</v>
      </c>
      <c r="AF196" s="45">
        <v>0</v>
      </c>
      <c r="AG196" s="48">
        <v>0</v>
      </c>
      <c r="AH196" s="45">
        <v>0</v>
      </c>
      <c r="AI196" s="48">
        <v>0</v>
      </c>
      <c r="AJ196" s="45">
        <v>0</v>
      </c>
      <c r="AK196" s="48">
        <v>0</v>
      </c>
      <c r="AL196" s="45">
        <v>0</v>
      </c>
      <c r="AM196" s="333">
        <v>0</v>
      </c>
      <c r="AN196" s="105">
        <v>0</v>
      </c>
      <c r="AO196" s="48">
        <v>0</v>
      </c>
      <c r="AP196" s="45">
        <v>0</v>
      </c>
      <c r="AQ196" s="48">
        <v>0</v>
      </c>
      <c r="AR196" s="45">
        <v>0</v>
      </c>
      <c r="AS196" s="48">
        <v>0</v>
      </c>
      <c r="AT196" s="333">
        <v>0</v>
      </c>
      <c r="AU196" s="352">
        <v>0</v>
      </c>
      <c r="AV196" s="333">
        <v>0</v>
      </c>
      <c r="AW196" s="352">
        <v>0</v>
      </c>
      <c r="AX196" s="48">
        <v>0</v>
      </c>
      <c r="AY196" s="56" t="str">
        <f t="shared" si="118"/>
        <v/>
      </c>
      <c r="CA196" s="18" t="str">
        <f t="shared" si="119"/>
        <v/>
      </c>
      <c r="CB196" s="18" t="str">
        <f t="shared" si="120"/>
        <v/>
      </c>
      <c r="CC196" s="18" t="str">
        <f t="shared" si="121"/>
        <v/>
      </c>
      <c r="CD196" s="18" t="str">
        <f t="shared" si="122"/>
        <v/>
      </c>
      <c r="CE196" s="18" t="str">
        <f t="shared" si="123"/>
        <v/>
      </c>
      <c r="CF196" s="18" t="str">
        <f t="shared" si="124"/>
        <v/>
      </c>
      <c r="CG196" s="18" t="str">
        <f t="shared" ref="CG196:CG241" si="136">IF(AND(D196&gt;0,OR(AT196="")), "* No olvide digitar la variable Migrantes - Hombres. Digite Cero si no tiene.",IF((AT196)&gt;D196,"  * La variable Migrantes - Hombres No puede ser mayor al Total Hombres.",""))</f>
        <v/>
      </c>
      <c r="CH196" s="18" t="str">
        <f t="shared" si="125"/>
        <v/>
      </c>
      <c r="CI196" s="18" t="str">
        <f t="shared" ref="CI196:CI241" si="137">IF(AND(E196&gt;0,OR(AV196="")), "* No olvide digitar la variable Trans Masculino. Digite Cero si no tiene.",IF((AV196)&gt;E196,"  * La variable Trans Masculino No puede ser mayor al Total Mujeres.",""))</f>
        <v/>
      </c>
      <c r="CJ196" s="18" t="str">
        <f t="shared" ref="CJ196:CJ207" si="138">IF(AND(D196&gt;0,OR(AW196="")), "* No olvide digitar la variable Trans Femenino. Digite Cero si no tiene.",IF((AW196)&gt;D196,"  * La variable Trans Femenino No puede ser mayor al Total Hombres.",""))</f>
        <v/>
      </c>
      <c r="CK196" s="18" t="str">
        <f t="shared" si="126"/>
        <v/>
      </c>
      <c r="CO196" s="370">
        <f t="shared" si="127"/>
        <v>0</v>
      </c>
      <c r="CP196" s="370">
        <f t="shared" si="128"/>
        <v>0</v>
      </c>
      <c r="CQ196" s="370">
        <f t="shared" si="129"/>
        <v>0</v>
      </c>
      <c r="CR196" s="370">
        <f t="shared" si="129"/>
        <v>0</v>
      </c>
      <c r="CS196" s="370">
        <f t="shared" si="130"/>
        <v>0</v>
      </c>
      <c r="CT196" s="370">
        <f t="shared" si="131"/>
        <v>0</v>
      </c>
      <c r="CU196" s="370">
        <f t="shared" si="132"/>
        <v>0</v>
      </c>
      <c r="CV196" s="370">
        <f t="shared" si="132"/>
        <v>0</v>
      </c>
      <c r="CW196" s="370">
        <f t="shared" si="133"/>
        <v>0</v>
      </c>
      <c r="CX196" s="370">
        <f t="shared" si="134"/>
        <v>0</v>
      </c>
      <c r="CY196" s="370">
        <f t="shared" si="135"/>
        <v>0</v>
      </c>
    </row>
    <row r="197" spans="1:103" s="56" customFormat="1" ht="15" customHeight="1" x14ac:dyDescent="0.2">
      <c r="A197" s="3972" t="s">
        <v>219</v>
      </c>
      <c r="B197" s="2710" t="s">
        <v>217</v>
      </c>
      <c r="C197" s="2012">
        <f t="shared" si="115"/>
        <v>1</v>
      </c>
      <c r="D197" s="703">
        <f t="shared" si="116"/>
        <v>0</v>
      </c>
      <c r="E197" s="2710">
        <f t="shared" si="117"/>
        <v>1</v>
      </c>
      <c r="F197" s="2004">
        <v>0</v>
      </c>
      <c r="G197" s="2683">
        <v>0</v>
      </c>
      <c r="H197" s="2004">
        <v>0</v>
      </c>
      <c r="I197" s="2683">
        <v>0</v>
      </c>
      <c r="J197" s="2004">
        <v>0</v>
      </c>
      <c r="K197" s="2683">
        <v>0</v>
      </c>
      <c r="L197" s="2004">
        <v>0</v>
      </c>
      <c r="M197" s="2683">
        <v>1</v>
      </c>
      <c r="N197" s="2004">
        <v>0</v>
      </c>
      <c r="O197" s="2683">
        <v>0</v>
      </c>
      <c r="P197" s="2004">
        <v>0</v>
      </c>
      <c r="Q197" s="2683">
        <v>0</v>
      </c>
      <c r="R197" s="2004">
        <v>0</v>
      </c>
      <c r="S197" s="2683">
        <v>0</v>
      </c>
      <c r="T197" s="2004">
        <v>0</v>
      </c>
      <c r="U197" s="2683">
        <v>0</v>
      </c>
      <c r="V197" s="2004">
        <v>0</v>
      </c>
      <c r="W197" s="2683">
        <v>0</v>
      </c>
      <c r="X197" s="2004">
        <v>0</v>
      </c>
      <c r="Y197" s="2683">
        <v>0</v>
      </c>
      <c r="Z197" s="2004">
        <v>0</v>
      </c>
      <c r="AA197" s="2683">
        <v>0</v>
      </c>
      <c r="AB197" s="2004">
        <v>0</v>
      </c>
      <c r="AC197" s="2683">
        <v>0</v>
      </c>
      <c r="AD197" s="2004">
        <v>0</v>
      </c>
      <c r="AE197" s="2683">
        <v>0</v>
      </c>
      <c r="AF197" s="2004">
        <v>0</v>
      </c>
      <c r="AG197" s="2683">
        <v>0</v>
      </c>
      <c r="AH197" s="2004">
        <v>0</v>
      </c>
      <c r="AI197" s="2683">
        <v>0</v>
      </c>
      <c r="AJ197" s="2004">
        <v>0</v>
      </c>
      <c r="AK197" s="2683">
        <v>0</v>
      </c>
      <c r="AL197" s="2004">
        <v>0</v>
      </c>
      <c r="AM197" s="2684">
        <v>0</v>
      </c>
      <c r="AN197" s="1362">
        <v>0</v>
      </c>
      <c r="AO197" s="2683">
        <v>0</v>
      </c>
      <c r="AP197" s="2004">
        <v>0</v>
      </c>
      <c r="AQ197" s="2683">
        <v>0</v>
      </c>
      <c r="AR197" s="2004">
        <v>0</v>
      </c>
      <c r="AS197" s="2683">
        <v>1</v>
      </c>
      <c r="AT197" s="2684">
        <v>0</v>
      </c>
      <c r="AU197" s="704">
        <v>0</v>
      </c>
      <c r="AV197" s="2684">
        <v>0</v>
      </c>
      <c r="AW197" s="704">
        <v>0</v>
      </c>
      <c r="AX197" s="2683">
        <v>0</v>
      </c>
      <c r="AY197" s="56" t="str">
        <f t="shared" si="118"/>
        <v/>
      </c>
      <c r="CA197" s="18" t="str">
        <f t="shared" si="119"/>
        <v/>
      </c>
      <c r="CB197" s="18" t="str">
        <f t="shared" si="120"/>
        <v/>
      </c>
      <c r="CC197" s="18" t="str">
        <f t="shared" si="121"/>
        <v/>
      </c>
      <c r="CD197" s="18" t="str">
        <f t="shared" si="122"/>
        <v/>
      </c>
      <c r="CE197" s="18" t="str">
        <f t="shared" si="123"/>
        <v/>
      </c>
      <c r="CF197" s="18" t="str">
        <f t="shared" si="124"/>
        <v/>
      </c>
      <c r="CG197" s="18" t="str">
        <f t="shared" si="136"/>
        <v/>
      </c>
      <c r="CH197" s="18" t="str">
        <f t="shared" si="125"/>
        <v/>
      </c>
      <c r="CI197" s="18" t="str">
        <f t="shared" si="137"/>
        <v/>
      </c>
      <c r="CJ197" s="18" t="str">
        <f t="shared" si="138"/>
        <v/>
      </c>
      <c r="CK197" s="18" t="str">
        <f t="shared" si="126"/>
        <v/>
      </c>
      <c r="CO197" s="370">
        <f t="shared" si="127"/>
        <v>0</v>
      </c>
      <c r="CP197" s="370">
        <f t="shared" si="128"/>
        <v>0</v>
      </c>
      <c r="CQ197" s="370">
        <f t="shared" si="129"/>
        <v>0</v>
      </c>
      <c r="CR197" s="370">
        <f t="shared" si="129"/>
        <v>0</v>
      </c>
      <c r="CS197" s="370">
        <f t="shared" si="130"/>
        <v>0</v>
      </c>
      <c r="CT197" s="370">
        <f t="shared" si="131"/>
        <v>0</v>
      </c>
      <c r="CU197" s="370">
        <f t="shared" si="132"/>
        <v>0</v>
      </c>
      <c r="CV197" s="370">
        <f t="shared" si="132"/>
        <v>0</v>
      </c>
      <c r="CW197" s="370">
        <f t="shared" si="133"/>
        <v>0</v>
      </c>
      <c r="CX197" s="370">
        <f t="shared" si="134"/>
        <v>0</v>
      </c>
      <c r="CY197" s="370">
        <f t="shared" si="135"/>
        <v>0</v>
      </c>
    </row>
    <row r="198" spans="1:103" s="56" customFormat="1" ht="15" customHeight="1" x14ac:dyDescent="0.2">
      <c r="A198" s="3633"/>
      <c r="B198" s="377" t="s">
        <v>218</v>
      </c>
      <c r="C198" s="378">
        <f t="shared" si="115"/>
        <v>0</v>
      </c>
      <c r="D198" s="379">
        <f t="shared" si="116"/>
        <v>0</v>
      </c>
      <c r="E198" s="380">
        <f t="shared" si="117"/>
        <v>0</v>
      </c>
      <c r="F198" s="45">
        <v>0</v>
      </c>
      <c r="G198" s="48">
        <v>0</v>
      </c>
      <c r="H198" s="45">
        <v>0</v>
      </c>
      <c r="I198" s="48">
        <v>0</v>
      </c>
      <c r="J198" s="45">
        <v>0</v>
      </c>
      <c r="K198" s="48">
        <v>0</v>
      </c>
      <c r="L198" s="45">
        <v>0</v>
      </c>
      <c r="M198" s="48">
        <v>0</v>
      </c>
      <c r="N198" s="45">
        <v>0</v>
      </c>
      <c r="O198" s="48">
        <v>0</v>
      </c>
      <c r="P198" s="45">
        <v>0</v>
      </c>
      <c r="Q198" s="48">
        <v>0</v>
      </c>
      <c r="R198" s="45">
        <v>0</v>
      </c>
      <c r="S198" s="48">
        <v>0</v>
      </c>
      <c r="T198" s="45">
        <v>0</v>
      </c>
      <c r="U198" s="48">
        <v>0</v>
      </c>
      <c r="V198" s="45">
        <v>0</v>
      </c>
      <c r="W198" s="48">
        <v>0</v>
      </c>
      <c r="X198" s="45">
        <v>0</v>
      </c>
      <c r="Y198" s="48">
        <v>0</v>
      </c>
      <c r="Z198" s="45">
        <v>0</v>
      </c>
      <c r="AA198" s="48">
        <v>0</v>
      </c>
      <c r="AB198" s="45">
        <v>0</v>
      </c>
      <c r="AC198" s="48">
        <v>0</v>
      </c>
      <c r="AD198" s="45">
        <v>0</v>
      </c>
      <c r="AE198" s="48">
        <v>0</v>
      </c>
      <c r="AF198" s="45">
        <v>0</v>
      </c>
      <c r="AG198" s="48">
        <v>0</v>
      </c>
      <c r="AH198" s="45">
        <v>0</v>
      </c>
      <c r="AI198" s="48">
        <v>0</v>
      </c>
      <c r="AJ198" s="45">
        <v>0</v>
      </c>
      <c r="AK198" s="48">
        <v>0</v>
      </c>
      <c r="AL198" s="45">
        <v>0</v>
      </c>
      <c r="AM198" s="333">
        <v>0</v>
      </c>
      <c r="AN198" s="105">
        <v>0</v>
      </c>
      <c r="AO198" s="48">
        <v>0</v>
      </c>
      <c r="AP198" s="45">
        <v>0</v>
      </c>
      <c r="AQ198" s="48">
        <v>0</v>
      </c>
      <c r="AR198" s="45">
        <v>0</v>
      </c>
      <c r="AS198" s="48">
        <v>0</v>
      </c>
      <c r="AT198" s="333">
        <v>0</v>
      </c>
      <c r="AU198" s="352">
        <v>0</v>
      </c>
      <c r="AV198" s="333">
        <v>0</v>
      </c>
      <c r="AW198" s="352">
        <v>0</v>
      </c>
      <c r="AX198" s="48">
        <v>0</v>
      </c>
      <c r="AY198" s="56" t="str">
        <f t="shared" si="118"/>
        <v/>
      </c>
      <c r="CA198" s="18" t="str">
        <f t="shared" si="119"/>
        <v/>
      </c>
      <c r="CB198" s="18" t="str">
        <f t="shared" si="120"/>
        <v/>
      </c>
      <c r="CC198" s="18" t="str">
        <f t="shared" si="121"/>
        <v/>
      </c>
      <c r="CD198" s="18" t="str">
        <f t="shared" si="122"/>
        <v/>
      </c>
      <c r="CE198" s="18" t="str">
        <f t="shared" si="123"/>
        <v/>
      </c>
      <c r="CF198" s="18" t="str">
        <f t="shared" si="124"/>
        <v/>
      </c>
      <c r="CG198" s="18" t="str">
        <f t="shared" si="136"/>
        <v/>
      </c>
      <c r="CH198" s="18" t="str">
        <f t="shared" si="125"/>
        <v/>
      </c>
      <c r="CI198" s="18" t="str">
        <f t="shared" si="137"/>
        <v/>
      </c>
      <c r="CJ198" s="18" t="str">
        <f t="shared" si="138"/>
        <v/>
      </c>
      <c r="CK198" s="18" t="str">
        <f t="shared" si="126"/>
        <v/>
      </c>
      <c r="CO198" s="370">
        <f t="shared" si="127"/>
        <v>0</v>
      </c>
      <c r="CP198" s="370">
        <f t="shared" si="128"/>
        <v>0</v>
      </c>
      <c r="CQ198" s="370">
        <f t="shared" si="129"/>
        <v>0</v>
      </c>
      <c r="CR198" s="370">
        <f t="shared" si="129"/>
        <v>0</v>
      </c>
      <c r="CS198" s="370">
        <f t="shared" si="130"/>
        <v>0</v>
      </c>
      <c r="CT198" s="370">
        <f t="shared" si="131"/>
        <v>0</v>
      </c>
      <c r="CU198" s="370">
        <f t="shared" si="132"/>
        <v>0</v>
      </c>
      <c r="CV198" s="370">
        <f t="shared" si="132"/>
        <v>0</v>
      </c>
      <c r="CW198" s="370">
        <f t="shared" si="133"/>
        <v>0</v>
      </c>
      <c r="CX198" s="370">
        <f t="shared" si="134"/>
        <v>0</v>
      </c>
      <c r="CY198" s="370">
        <f t="shared" si="135"/>
        <v>0</v>
      </c>
    </row>
    <row r="199" spans="1:103" ht="15" customHeight="1" x14ac:dyDescent="0.25">
      <c r="A199" s="3972" t="s">
        <v>220</v>
      </c>
      <c r="B199" s="2710" t="s">
        <v>217</v>
      </c>
      <c r="C199" s="2012">
        <f>SUM(D199+E199)</f>
        <v>2</v>
      </c>
      <c r="D199" s="703">
        <f t="shared" ref="D199:E207" si="139">SUM(F199+H199+J199+L199+N199+P199+R199+T199+V199+X199+Z199+AB199+AD199+AF199+AH199+AJ199+AL199)</f>
        <v>0</v>
      </c>
      <c r="E199" s="2710">
        <f t="shared" si="139"/>
        <v>2</v>
      </c>
      <c r="F199" s="2004">
        <v>0</v>
      </c>
      <c r="G199" s="2683">
        <v>0</v>
      </c>
      <c r="H199" s="2004">
        <v>0</v>
      </c>
      <c r="I199" s="2683">
        <v>0</v>
      </c>
      <c r="J199" s="2004">
        <v>0</v>
      </c>
      <c r="K199" s="2683">
        <v>0</v>
      </c>
      <c r="L199" s="2004">
        <v>0</v>
      </c>
      <c r="M199" s="2683">
        <v>2</v>
      </c>
      <c r="N199" s="2004">
        <v>0</v>
      </c>
      <c r="O199" s="2683">
        <v>0</v>
      </c>
      <c r="P199" s="2004">
        <v>0</v>
      </c>
      <c r="Q199" s="2683">
        <v>0</v>
      </c>
      <c r="R199" s="2004">
        <v>0</v>
      </c>
      <c r="S199" s="2683">
        <v>0</v>
      </c>
      <c r="T199" s="2004">
        <v>0</v>
      </c>
      <c r="U199" s="2683">
        <v>0</v>
      </c>
      <c r="V199" s="2004">
        <v>0</v>
      </c>
      <c r="W199" s="2683">
        <v>0</v>
      </c>
      <c r="X199" s="2004">
        <v>0</v>
      </c>
      <c r="Y199" s="2683">
        <v>0</v>
      </c>
      <c r="Z199" s="2004">
        <v>0</v>
      </c>
      <c r="AA199" s="2683">
        <v>0</v>
      </c>
      <c r="AB199" s="2004">
        <v>0</v>
      </c>
      <c r="AC199" s="2683">
        <v>0</v>
      </c>
      <c r="AD199" s="2004">
        <v>0</v>
      </c>
      <c r="AE199" s="2683">
        <v>0</v>
      </c>
      <c r="AF199" s="2004">
        <v>0</v>
      </c>
      <c r="AG199" s="2683">
        <v>0</v>
      </c>
      <c r="AH199" s="2004">
        <v>0</v>
      </c>
      <c r="AI199" s="2683">
        <v>0</v>
      </c>
      <c r="AJ199" s="2004">
        <v>0</v>
      </c>
      <c r="AK199" s="2683">
        <v>0</v>
      </c>
      <c r="AL199" s="2004">
        <v>0</v>
      </c>
      <c r="AM199" s="2684">
        <v>0</v>
      </c>
      <c r="AN199" s="1362">
        <v>0</v>
      </c>
      <c r="AO199" s="2683">
        <v>0</v>
      </c>
      <c r="AP199" s="2004">
        <v>0</v>
      </c>
      <c r="AQ199" s="2683">
        <v>0</v>
      </c>
      <c r="AR199" s="2004">
        <v>0</v>
      </c>
      <c r="AS199" s="2683">
        <v>1</v>
      </c>
      <c r="AT199" s="2684">
        <v>0</v>
      </c>
      <c r="AU199" s="704">
        <v>0</v>
      </c>
      <c r="AV199" s="2684">
        <v>0</v>
      </c>
      <c r="AW199" s="704">
        <v>0</v>
      </c>
      <c r="AX199" s="2683">
        <v>0</v>
      </c>
      <c r="AY199" s="56" t="str">
        <f t="shared" si="118"/>
        <v/>
      </c>
      <c r="CA199" s="18" t="str">
        <f t="shared" si="119"/>
        <v/>
      </c>
      <c r="CB199" s="18" t="str">
        <f t="shared" si="120"/>
        <v/>
      </c>
      <c r="CC199" s="18" t="str">
        <f t="shared" si="121"/>
        <v/>
      </c>
      <c r="CD199" s="18" t="str">
        <f t="shared" si="122"/>
        <v/>
      </c>
      <c r="CE199" s="18" t="str">
        <f t="shared" si="123"/>
        <v/>
      </c>
      <c r="CF199" s="18" t="str">
        <f t="shared" si="124"/>
        <v/>
      </c>
      <c r="CG199" s="18" t="str">
        <f t="shared" si="136"/>
        <v/>
      </c>
      <c r="CH199" s="18" t="str">
        <f t="shared" si="125"/>
        <v/>
      </c>
      <c r="CI199" s="18" t="str">
        <f t="shared" si="137"/>
        <v/>
      </c>
      <c r="CJ199" s="18" t="str">
        <f t="shared" si="138"/>
        <v/>
      </c>
      <c r="CK199" s="18" t="str">
        <f t="shared" si="126"/>
        <v/>
      </c>
      <c r="CL199" s="56"/>
      <c r="CM199" s="56"/>
      <c r="CN199" s="56"/>
      <c r="CO199" s="370">
        <f t="shared" si="127"/>
        <v>0</v>
      </c>
      <c r="CP199" s="370">
        <f t="shared" si="128"/>
        <v>0</v>
      </c>
      <c r="CQ199" s="370">
        <f t="shared" si="129"/>
        <v>0</v>
      </c>
      <c r="CR199" s="370">
        <f t="shared" si="129"/>
        <v>0</v>
      </c>
      <c r="CS199" s="370">
        <f t="shared" si="130"/>
        <v>0</v>
      </c>
      <c r="CT199" s="370">
        <f t="shared" si="131"/>
        <v>0</v>
      </c>
      <c r="CU199" s="370">
        <f t="shared" si="132"/>
        <v>0</v>
      </c>
      <c r="CV199" s="370">
        <f t="shared" si="132"/>
        <v>0</v>
      </c>
      <c r="CW199" s="370">
        <f t="shared" si="133"/>
        <v>0</v>
      </c>
      <c r="CX199" s="370">
        <f t="shared" si="134"/>
        <v>0</v>
      </c>
      <c r="CY199" s="370">
        <f t="shared" si="135"/>
        <v>0</v>
      </c>
    </row>
    <row r="200" spans="1:103" ht="15" customHeight="1" x14ac:dyDescent="0.25">
      <c r="A200" s="3633"/>
      <c r="B200" s="377" t="s">
        <v>218</v>
      </c>
      <c r="C200" s="381">
        <f>SUM(D200+E200)</f>
        <v>0</v>
      </c>
      <c r="D200" s="382">
        <f t="shared" si="139"/>
        <v>0</v>
      </c>
      <c r="E200" s="383">
        <f t="shared" si="139"/>
        <v>0</v>
      </c>
      <c r="F200" s="91"/>
      <c r="G200" s="96"/>
      <c r="H200" s="91"/>
      <c r="I200" s="96"/>
      <c r="J200" s="91"/>
      <c r="K200" s="96"/>
      <c r="L200" s="91"/>
      <c r="M200" s="96"/>
      <c r="N200" s="91"/>
      <c r="O200" s="96"/>
      <c r="P200" s="91"/>
      <c r="Q200" s="96"/>
      <c r="R200" s="91"/>
      <c r="S200" s="96"/>
      <c r="T200" s="91"/>
      <c r="U200" s="96"/>
      <c r="V200" s="91"/>
      <c r="W200" s="96"/>
      <c r="X200" s="91"/>
      <c r="Y200" s="96"/>
      <c r="Z200" s="91"/>
      <c r="AA200" s="96"/>
      <c r="AB200" s="91"/>
      <c r="AC200" s="96"/>
      <c r="AD200" s="91"/>
      <c r="AE200" s="96"/>
      <c r="AF200" s="91"/>
      <c r="AG200" s="96"/>
      <c r="AH200" s="91"/>
      <c r="AI200" s="96"/>
      <c r="AJ200" s="91"/>
      <c r="AK200" s="96"/>
      <c r="AL200" s="91"/>
      <c r="AM200" s="384"/>
      <c r="AN200" s="95"/>
      <c r="AO200" s="96"/>
      <c r="AP200" s="91"/>
      <c r="AQ200" s="96"/>
      <c r="AR200" s="91"/>
      <c r="AS200" s="96"/>
      <c r="AT200" s="384"/>
      <c r="AU200" s="385"/>
      <c r="AV200" s="384"/>
      <c r="AW200" s="385"/>
      <c r="AX200" s="96"/>
      <c r="AY200" s="56" t="str">
        <f t="shared" si="118"/>
        <v/>
      </c>
      <c r="CA200" s="18" t="str">
        <f t="shared" si="119"/>
        <v/>
      </c>
      <c r="CB200" s="18" t="str">
        <f t="shared" si="120"/>
        <v/>
      </c>
      <c r="CC200" s="18" t="str">
        <f t="shared" si="121"/>
        <v/>
      </c>
      <c r="CD200" s="18" t="str">
        <f t="shared" si="122"/>
        <v/>
      </c>
      <c r="CE200" s="18" t="str">
        <f t="shared" si="123"/>
        <v/>
      </c>
      <c r="CF200" s="18" t="str">
        <f t="shared" si="124"/>
        <v/>
      </c>
      <c r="CG200" s="18" t="str">
        <f t="shared" si="136"/>
        <v/>
      </c>
      <c r="CH200" s="18" t="str">
        <f t="shared" si="125"/>
        <v/>
      </c>
      <c r="CI200" s="18" t="str">
        <f t="shared" si="137"/>
        <v/>
      </c>
      <c r="CJ200" s="18" t="str">
        <f t="shared" si="138"/>
        <v/>
      </c>
      <c r="CK200" s="18" t="str">
        <f t="shared" si="126"/>
        <v/>
      </c>
      <c r="CL200" s="56"/>
      <c r="CM200" s="56"/>
      <c r="CN200" s="56"/>
      <c r="CO200" s="370">
        <f t="shared" si="127"/>
        <v>0</v>
      </c>
      <c r="CP200" s="370">
        <f t="shared" si="128"/>
        <v>0</v>
      </c>
      <c r="CQ200" s="370">
        <f t="shared" si="129"/>
        <v>0</v>
      </c>
      <c r="CR200" s="370">
        <f t="shared" si="129"/>
        <v>0</v>
      </c>
      <c r="CS200" s="370">
        <f t="shared" si="130"/>
        <v>0</v>
      </c>
      <c r="CT200" s="370">
        <f t="shared" si="131"/>
        <v>0</v>
      </c>
      <c r="CU200" s="370">
        <f t="shared" si="132"/>
        <v>0</v>
      </c>
      <c r="CV200" s="370">
        <f t="shared" si="132"/>
        <v>0</v>
      </c>
      <c r="CW200" s="370">
        <f t="shared" si="133"/>
        <v>0</v>
      </c>
      <c r="CX200" s="370">
        <f t="shared" si="134"/>
        <v>0</v>
      </c>
      <c r="CY200" s="370">
        <f t="shared" si="135"/>
        <v>0</v>
      </c>
    </row>
    <row r="201" spans="1:103" x14ac:dyDescent="0.25">
      <c r="A201" s="3979" t="s">
        <v>221</v>
      </c>
      <c r="B201" s="3980"/>
      <c r="C201" s="2698">
        <f t="shared" ref="C201:C241" si="140">SUM(D201+E201)</f>
        <v>0</v>
      </c>
      <c r="D201" s="2699">
        <f t="shared" si="139"/>
        <v>0</v>
      </c>
      <c r="E201" s="2711">
        <f t="shared" si="139"/>
        <v>0</v>
      </c>
      <c r="F201" s="2700"/>
      <c r="G201" s="2702"/>
      <c r="H201" s="2700"/>
      <c r="I201" s="2702"/>
      <c r="J201" s="2700"/>
      <c r="K201" s="2702"/>
      <c r="L201" s="2700"/>
      <c r="M201" s="2702"/>
      <c r="N201" s="2700"/>
      <c r="O201" s="2702"/>
      <c r="P201" s="2700"/>
      <c r="Q201" s="2702"/>
      <c r="R201" s="2700"/>
      <c r="S201" s="2702"/>
      <c r="T201" s="2700"/>
      <c r="U201" s="2702"/>
      <c r="V201" s="2700"/>
      <c r="W201" s="2702"/>
      <c r="X201" s="2700"/>
      <c r="Y201" s="2702"/>
      <c r="Z201" s="2700"/>
      <c r="AA201" s="2702"/>
      <c r="AB201" s="2700"/>
      <c r="AC201" s="2702"/>
      <c r="AD201" s="2700"/>
      <c r="AE201" s="2702"/>
      <c r="AF201" s="2700"/>
      <c r="AG201" s="2702"/>
      <c r="AH201" s="2700"/>
      <c r="AI201" s="2702"/>
      <c r="AJ201" s="2700"/>
      <c r="AK201" s="2702"/>
      <c r="AL201" s="2700"/>
      <c r="AM201" s="2703"/>
      <c r="AN201" s="2701"/>
      <c r="AO201" s="2702"/>
      <c r="AP201" s="2700"/>
      <c r="AQ201" s="2702"/>
      <c r="AR201" s="2700"/>
      <c r="AS201" s="2702"/>
      <c r="AT201" s="2703"/>
      <c r="AU201" s="2704"/>
      <c r="AV201" s="2703"/>
      <c r="AW201" s="2704"/>
      <c r="AX201" s="2702"/>
      <c r="AY201" s="56" t="str">
        <f t="shared" si="118"/>
        <v/>
      </c>
      <c r="CA201" s="18" t="str">
        <f t="shared" si="119"/>
        <v/>
      </c>
      <c r="CB201" s="18" t="str">
        <f t="shared" si="120"/>
        <v/>
      </c>
      <c r="CC201" s="18" t="str">
        <f t="shared" si="121"/>
        <v/>
      </c>
      <c r="CD201" s="18" t="str">
        <f t="shared" si="122"/>
        <v/>
      </c>
      <c r="CE201" s="18" t="str">
        <f t="shared" si="123"/>
        <v/>
      </c>
      <c r="CF201" s="18" t="str">
        <f t="shared" si="124"/>
        <v/>
      </c>
      <c r="CG201" s="18" t="str">
        <f t="shared" si="136"/>
        <v/>
      </c>
      <c r="CH201" s="18" t="str">
        <f t="shared" si="125"/>
        <v/>
      </c>
      <c r="CI201" s="18" t="str">
        <f t="shared" si="137"/>
        <v/>
      </c>
      <c r="CJ201" s="18" t="str">
        <f t="shared" si="138"/>
        <v/>
      </c>
      <c r="CK201" s="18" t="str">
        <f t="shared" si="126"/>
        <v/>
      </c>
      <c r="CL201" s="56"/>
      <c r="CM201" s="56"/>
      <c r="CN201" s="56"/>
      <c r="CO201" s="370">
        <f t="shared" si="127"/>
        <v>0</v>
      </c>
      <c r="CP201" s="370">
        <f t="shared" si="128"/>
        <v>0</v>
      </c>
      <c r="CQ201" s="370">
        <f t="shared" si="129"/>
        <v>0</v>
      </c>
      <c r="CR201" s="370">
        <f t="shared" si="129"/>
        <v>0</v>
      </c>
      <c r="CS201" s="370">
        <f t="shared" si="130"/>
        <v>0</v>
      </c>
      <c r="CT201" s="370">
        <f t="shared" si="131"/>
        <v>0</v>
      </c>
      <c r="CU201" s="370">
        <f t="shared" si="132"/>
        <v>0</v>
      </c>
      <c r="CV201" s="370">
        <f t="shared" si="132"/>
        <v>0</v>
      </c>
      <c r="CW201" s="370">
        <f t="shared" si="133"/>
        <v>0</v>
      </c>
      <c r="CX201" s="370">
        <f t="shared" si="134"/>
        <v>0</v>
      </c>
      <c r="CY201" s="370">
        <f t="shared" si="135"/>
        <v>0</v>
      </c>
    </row>
    <row r="202" spans="1:103" x14ac:dyDescent="0.25">
      <c r="A202" s="3972" t="s">
        <v>222</v>
      </c>
      <c r="B202" s="2710" t="s">
        <v>223</v>
      </c>
      <c r="C202" s="2012">
        <f t="shared" si="140"/>
        <v>0</v>
      </c>
      <c r="D202" s="703">
        <f>SUM(H202+J202+L202+N202+P202+R202+T202+V202+X202+Z202+AB202+AD202+AF202+AH202+AJ202+AL202)</f>
        <v>0</v>
      </c>
      <c r="E202" s="2710">
        <f>SUM(I202+K202+M202+O202+Q202+S202+U202+W202+Y202+AA202+AC202+AE202+AG202+AI202+AK202+AM202)</f>
        <v>0</v>
      </c>
      <c r="F202" s="2002"/>
      <c r="G202" s="2712"/>
      <c r="H202" s="2004"/>
      <c r="I202" s="2683"/>
      <c r="J202" s="2004"/>
      <c r="K202" s="2683"/>
      <c r="L202" s="2004"/>
      <c r="M202" s="2683"/>
      <c r="N202" s="2004"/>
      <c r="O202" s="2683"/>
      <c r="P202" s="2004"/>
      <c r="Q202" s="2683"/>
      <c r="R202" s="2004"/>
      <c r="S202" s="2683"/>
      <c r="T202" s="2004"/>
      <c r="U202" s="2683"/>
      <c r="V202" s="2004"/>
      <c r="W202" s="2683"/>
      <c r="X202" s="2004"/>
      <c r="Y202" s="2683"/>
      <c r="Z202" s="2004"/>
      <c r="AA202" s="2683"/>
      <c r="AB202" s="2004"/>
      <c r="AC202" s="2683"/>
      <c r="AD202" s="2004"/>
      <c r="AE202" s="2683"/>
      <c r="AF202" s="2004"/>
      <c r="AG202" s="2683"/>
      <c r="AH202" s="2004"/>
      <c r="AI202" s="2683"/>
      <c r="AJ202" s="2004"/>
      <c r="AK202" s="2683"/>
      <c r="AL202" s="2004"/>
      <c r="AM202" s="2684"/>
      <c r="AN202" s="1362"/>
      <c r="AO202" s="2683"/>
      <c r="AP202" s="2004"/>
      <c r="AQ202" s="2683"/>
      <c r="AR202" s="2004"/>
      <c r="AS202" s="2683"/>
      <c r="AT202" s="2684"/>
      <c r="AU202" s="704"/>
      <c r="AV202" s="2684"/>
      <c r="AW202" s="704"/>
      <c r="AX202" s="2683"/>
      <c r="AY202" s="56" t="str">
        <f t="shared" si="118"/>
        <v/>
      </c>
      <c r="CA202" s="18" t="str">
        <f t="shared" si="119"/>
        <v/>
      </c>
      <c r="CB202" s="18" t="str">
        <f t="shared" si="120"/>
        <v/>
      </c>
      <c r="CC202" s="18" t="str">
        <f t="shared" si="121"/>
        <v/>
      </c>
      <c r="CD202" s="18" t="str">
        <f t="shared" si="122"/>
        <v/>
      </c>
      <c r="CE202" s="18" t="str">
        <f t="shared" si="123"/>
        <v/>
      </c>
      <c r="CF202" s="18" t="str">
        <f t="shared" si="124"/>
        <v/>
      </c>
      <c r="CG202" s="18" t="str">
        <f t="shared" si="136"/>
        <v/>
      </c>
      <c r="CH202" s="18" t="str">
        <f t="shared" si="125"/>
        <v/>
      </c>
      <c r="CI202" s="18" t="str">
        <f t="shared" si="137"/>
        <v/>
      </c>
      <c r="CJ202" s="18" t="str">
        <f t="shared" si="138"/>
        <v/>
      </c>
      <c r="CK202" s="18" t="str">
        <f t="shared" si="126"/>
        <v/>
      </c>
      <c r="CL202" s="56"/>
      <c r="CM202" s="56"/>
      <c r="CN202" s="56"/>
      <c r="CO202" s="370">
        <f t="shared" si="127"/>
        <v>0</v>
      </c>
      <c r="CP202" s="370">
        <f t="shared" si="128"/>
        <v>0</v>
      </c>
      <c r="CQ202" s="370">
        <f t="shared" si="129"/>
        <v>0</v>
      </c>
      <c r="CR202" s="370">
        <f t="shared" si="129"/>
        <v>0</v>
      </c>
      <c r="CS202" s="370">
        <f t="shared" si="130"/>
        <v>0</v>
      </c>
      <c r="CT202" s="370">
        <f t="shared" si="131"/>
        <v>0</v>
      </c>
      <c r="CU202" s="370">
        <f t="shared" si="132"/>
        <v>0</v>
      </c>
      <c r="CV202" s="370">
        <f t="shared" si="132"/>
        <v>0</v>
      </c>
      <c r="CW202" s="370">
        <f t="shared" si="133"/>
        <v>0</v>
      </c>
      <c r="CX202" s="370">
        <f t="shared" si="134"/>
        <v>0</v>
      </c>
      <c r="CY202" s="370">
        <f t="shared" si="135"/>
        <v>0</v>
      </c>
    </row>
    <row r="203" spans="1:103" x14ac:dyDescent="0.25">
      <c r="A203" s="3633"/>
      <c r="B203" s="377" t="s">
        <v>224</v>
      </c>
      <c r="C203" s="2544">
        <f t="shared" si="140"/>
        <v>0</v>
      </c>
      <c r="D203" s="388">
        <f>SUM(H203+J203+L203+N203+P203+R203+T203+V203+X203+Z203+AB203+AD203+AF203+AH203+AJ203+AL203)</f>
        <v>0</v>
      </c>
      <c r="E203" s="369">
        <f>SUM(I203+K203+M203+O203+Q203+S203+U203+W203+Y203+AA203+AC203+AE203+AG203+AI203+AK203+AM203)</f>
        <v>0</v>
      </c>
      <c r="F203" s="2545"/>
      <c r="G203" s="389"/>
      <c r="H203" s="2546"/>
      <c r="I203" s="85"/>
      <c r="J203" s="2546"/>
      <c r="K203" s="85"/>
      <c r="L203" s="91"/>
      <c r="M203" s="96"/>
      <c r="N203" s="2546"/>
      <c r="O203" s="85"/>
      <c r="P203" s="2546"/>
      <c r="Q203" s="85"/>
      <c r="R203" s="2546"/>
      <c r="S203" s="85"/>
      <c r="T203" s="2546"/>
      <c r="U203" s="85"/>
      <c r="V203" s="2546"/>
      <c r="W203" s="85"/>
      <c r="X203" s="2546"/>
      <c r="Y203" s="85"/>
      <c r="Z203" s="2546"/>
      <c r="AA203" s="85"/>
      <c r="AB203" s="2546"/>
      <c r="AC203" s="85"/>
      <c r="AD203" s="2546"/>
      <c r="AE203" s="85"/>
      <c r="AF203" s="2546"/>
      <c r="AG203" s="85"/>
      <c r="AH203" s="2546"/>
      <c r="AI203" s="85"/>
      <c r="AJ203" s="2546"/>
      <c r="AK203" s="85"/>
      <c r="AL203" s="2546"/>
      <c r="AM203" s="353"/>
      <c r="AN203" s="95"/>
      <c r="AO203" s="96"/>
      <c r="AP203" s="91"/>
      <c r="AQ203" s="96"/>
      <c r="AR203" s="91"/>
      <c r="AS203" s="96"/>
      <c r="AT203" s="384"/>
      <c r="AU203" s="385"/>
      <c r="AV203" s="384"/>
      <c r="AW203" s="385"/>
      <c r="AX203" s="96"/>
      <c r="AY203" s="56" t="str">
        <f t="shared" si="118"/>
        <v/>
      </c>
      <c r="CA203" s="18" t="str">
        <f t="shared" si="119"/>
        <v/>
      </c>
      <c r="CB203" s="18" t="str">
        <f t="shared" si="120"/>
        <v/>
      </c>
      <c r="CC203" s="18" t="str">
        <f t="shared" si="121"/>
        <v/>
      </c>
      <c r="CD203" s="18" t="str">
        <f t="shared" si="122"/>
        <v/>
      </c>
      <c r="CE203" s="18" t="str">
        <f t="shared" si="123"/>
        <v/>
      </c>
      <c r="CF203" s="18" t="str">
        <f t="shared" si="124"/>
        <v/>
      </c>
      <c r="CG203" s="18" t="str">
        <f t="shared" si="136"/>
        <v/>
      </c>
      <c r="CH203" s="18" t="str">
        <f t="shared" si="125"/>
        <v/>
      </c>
      <c r="CI203" s="18" t="str">
        <f t="shared" si="137"/>
        <v/>
      </c>
      <c r="CJ203" s="18" t="str">
        <f t="shared" si="138"/>
        <v/>
      </c>
      <c r="CK203" s="18" t="str">
        <f t="shared" si="126"/>
        <v/>
      </c>
      <c r="CL203" s="56"/>
      <c r="CM203" s="56"/>
      <c r="CN203" s="56"/>
      <c r="CO203" s="370">
        <f t="shared" si="127"/>
        <v>0</v>
      </c>
      <c r="CP203" s="370">
        <f t="shared" si="128"/>
        <v>0</v>
      </c>
      <c r="CQ203" s="370">
        <f t="shared" si="129"/>
        <v>0</v>
      </c>
      <c r="CR203" s="370">
        <f t="shared" si="129"/>
        <v>0</v>
      </c>
      <c r="CS203" s="370">
        <f t="shared" si="130"/>
        <v>0</v>
      </c>
      <c r="CT203" s="370">
        <f t="shared" si="131"/>
        <v>0</v>
      </c>
      <c r="CU203" s="370">
        <f t="shared" si="132"/>
        <v>0</v>
      </c>
      <c r="CV203" s="370">
        <f t="shared" si="132"/>
        <v>0</v>
      </c>
      <c r="CW203" s="370">
        <f t="shared" si="133"/>
        <v>0</v>
      </c>
      <c r="CX203" s="370">
        <f t="shared" si="134"/>
        <v>0</v>
      </c>
      <c r="CY203" s="370">
        <f t="shared" si="135"/>
        <v>0</v>
      </c>
    </row>
    <row r="204" spans="1:103" s="56" customFormat="1" ht="18" customHeight="1" x14ac:dyDescent="0.2">
      <c r="A204" s="2713" t="s">
        <v>225</v>
      </c>
      <c r="B204" s="2697"/>
      <c r="C204" s="2714">
        <f t="shared" si="140"/>
        <v>18</v>
      </c>
      <c r="D204" s="2715">
        <f t="shared" si="139"/>
        <v>6</v>
      </c>
      <c r="E204" s="2716">
        <f t="shared" si="139"/>
        <v>12</v>
      </c>
      <c r="F204" s="2700">
        <v>0</v>
      </c>
      <c r="G204" s="2702">
        <v>0</v>
      </c>
      <c r="H204" s="2700">
        <v>0</v>
      </c>
      <c r="I204" s="2702">
        <v>0</v>
      </c>
      <c r="J204" s="2700">
        <v>0</v>
      </c>
      <c r="K204" s="2702">
        <v>1</v>
      </c>
      <c r="L204" s="2700">
        <v>0</v>
      </c>
      <c r="M204" s="2702">
        <v>2</v>
      </c>
      <c r="N204" s="2700">
        <v>2</v>
      </c>
      <c r="O204" s="2702">
        <v>2</v>
      </c>
      <c r="P204" s="2700">
        <v>1</v>
      </c>
      <c r="Q204" s="2702">
        <v>1</v>
      </c>
      <c r="R204" s="2700">
        <v>1</v>
      </c>
      <c r="S204" s="2702">
        <v>0</v>
      </c>
      <c r="T204" s="2700">
        <v>0</v>
      </c>
      <c r="U204" s="2702">
        <v>2</v>
      </c>
      <c r="V204" s="2700">
        <v>1</v>
      </c>
      <c r="W204" s="2702">
        <v>3</v>
      </c>
      <c r="X204" s="2700">
        <v>0</v>
      </c>
      <c r="Y204" s="2702">
        <v>0</v>
      </c>
      <c r="Z204" s="2700">
        <v>1</v>
      </c>
      <c r="AA204" s="2702">
        <v>0</v>
      </c>
      <c r="AB204" s="2700">
        <v>0</v>
      </c>
      <c r="AC204" s="2702">
        <v>0</v>
      </c>
      <c r="AD204" s="2700">
        <v>0</v>
      </c>
      <c r="AE204" s="2702">
        <v>0</v>
      </c>
      <c r="AF204" s="2700">
        <v>0</v>
      </c>
      <c r="AG204" s="2702">
        <v>0</v>
      </c>
      <c r="AH204" s="2700">
        <v>0</v>
      </c>
      <c r="AI204" s="2702">
        <v>0</v>
      </c>
      <c r="AJ204" s="2700">
        <v>0</v>
      </c>
      <c r="AK204" s="2702">
        <v>1</v>
      </c>
      <c r="AL204" s="2700">
        <v>0</v>
      </c>
      <c r="AM204" s="2703">
        <v>0</v>
      </c>
      <c r="AN204" s="2701">
        <v>0</v>
      </c>
      <c r="AO204" s="2702">
        <v>0</v>
      </c>
      <c r="AP204" s="91">
        <v>0</v>
      </c>
      <c r="AQ204" s="2702">
        <v>0</v>
      </c>
      <c r="AR204" s="2700">
        <v>0</v>
      </c>
      <c r="AS204" s="2702">
        <v>1</v>
      </c>
      <c r="AT204" s="2703">
        <v>0</v>
      </c>
      <c r="AU204" s="2704">
        <v>0</v>
      </c>
      <c r="AV204" s="2703">
        <v>0</v>
      </c>
      <c r="AW204" s="2704">
        <v>0</v>
      </c>
      <c r="AX204" s="2702">
        <v>0</v>
      </c>
      <c r="AY204" s="56" t="str">
        <f t="shared" si="118"/>
        <v/>
      </c>
      <c r="CA204" s="18" t="str">
        <f t="shared" si="119"/>
        <v/>
      </c>
      <c r="CB204" s="18" t="str">
        <f t="shared" si="120"/>
        <v/>
      </c>
      <c r="CC204" s="18" t="str">
        <f t="shared" si="121"/>
        <v/>
      </c>
      <c r="CD204" s="18" t="str">
        <f t="shared" si="122"/>
        <v/>
      </c>
      <c r="CE204" s="18" t="str">
        <f t="shared" si="123"/>
        <v/>
      </c>
      <c r="CF204" s="18" t="str">
        <f t="shared" si="124"/>
        <v/>
      </c>
      <c r="CG204" s="18" t="str">
        <f t="shared" si="136"/>
        <v/>
      </c>
      <c r="CH204" s="18" t="str">
        <f t="shared" si="125"/>
        <v/>
      </c>
      <c r="CI204" s="18" t="str">
        <f t="shared" si="137"/>
        <v/>
      </c>
      <c r="CJ204" s="18" t="str">
        <f t="shared" si="138"/>
        <v/>
      </c>
      <c r="CK204" s="18" t="str">
        <f t="shared" si="126"/>
        <v/>
      </c>
      <c r="CO204" s="370">
        <f t="shared" si="127"/>
        <v>0</v>
      </c>
      <c r="CP204" s="370">
        <f t="shared" si="128"/>
        <v>0</v>
      </c>
      <c r="CQ204" s="370">
        <f t="shared" si="129"/>
        <v>0</v>
      </c>
      <c r="CR204" s="370">
        <f t="shared" si="129"/>
        <v>0</v>
      </c>
      <c r="CS204" s="370">
        <f t="shared" si="130"/>
        <v>0</v>
      </c>
      <c r="CT204" s="370">
        <f t="shared" si="131"/>
        <v>0</v>
      </c>
      <c r="CU204" s="370">
        <f t="shared" si="132"/>
        <v>0</v>
      </c>
      <c r="CV204" s="370">
        <f t="shared" si="132"/>
        <v>0</v>
      </c>
      <c r="CW204" s="370">
        <f t="shared" si="133"/>
        <v>0</v>
      </c>
      <c r="CX204" s="370">
        <f t="shared" si="134"/>
        <v>0</v>
      </c>
      <c r="CY204" s="370">
        <f t="shared" si="135"/>
        <v>0</v>
      </c>
    </row>
    <row r="205" spans="1:103" ht="15" customHeight="1" x14ac:dyDescent="0.25">
      <c r="A205" s="3972" t="s">
        <v>226</v>
      </c>
      <c r="B205" s="380" t="s">
        <v>227</v>
      </c>
      <c r="C205" s="378">
        <f t="shared" si="140"/>
        <v>0</v>
      </c>
      <c r="D205" s="379">
        <f t="shared" si="139"/>
        <v>0</v>
      </c>
      <c r="E205" s="380">
        <f t="shared" si="139"/>
        <v>0</v>
      </c>
      <c r="F205" s="45"/>
      <c r="G205" s="48"/>
      <c r="H205" s="45"/>
      <c r="I205" s="48"/>
      <c r="J205" s="45"/>
      <c r="K205" s="48"/>
      <c r="L205" s="45"/>
      <c r="M205" s="48"/>
      <c r="N205" s="45"/>
      <c r="O205" s="48"/>
      <c r="P205" s="45"/>
      <c r="Q205" s="48"/>
      <c r="R205" s="45"/>
      <c r="S205" s="48"/>
      <c r="T205" s="45"/>
      <c r="U205" s="48"/>
      <c r="V205" s="45"/>
      <c r="W205" s="48"/>
      <c r="X205" s="45"/>
      <c r="Y205" s="48"/>
      <c r="Z205" s="45"/>
      <c r="AA205" s="48"/>
      <c r="AB205" s="45"/>
      <c r="AC205" s="48"/>
      <c r="AD205" s="45"/>
      <c r="AE205" s="48"/>
      <c r="AF205" s="45"/>
      <c r="AG205" s="48"/>
      <c r="AH205" s="45"/>
      <c r="AI205" s="48"/>
      <c r="AJ205" s="45"/>
      <c r="AK205" s="48"/>
      <c r="AL205" s="45"/>
      <c r="AM205" s="333"/>
      <c r="AN205" s="105"/>
      <c r="AO205" s="48"/>
      <c r="AP205" s="45"/>
      <c r="AQ205" s="85"/>
      <c r="AR205" s="2546"/>
      <c r="AS205" s="85"/>
      <c r="AT205" s="353"/>
      <c r="AU205" s="395"/>
      <c r="AV205" s="353"/>
      <c r="AW205" s="395"/>
      <c r="AX205" s="85"/>
      <c r="AY205" s="56" t="str">
        <f t="shared" si="118"/>
        <v/>
      </c>
      <c r="CA205" s="18" t="str">
        <f t="shared" si="119"/>
        <v/>
      </c>
      <c r="CB205" s="18" t="str">
        <f t="shared" si="120"/>
        <v/>
      </c>
      <c r="CC205" s="18" t="str">
        <f t="shared" si="121"/>
        <v/>
      </c>
      <c r="CD205" s="18" t="str">
        <f t="shared" si="122"/>
        <v/>
      </c>
      <c r="CE205" s="18" t="str">
        <f t="shared" si="123"/>
        <v/>
      </c>
      <c r="CF205" s="18" t="str">
        <f t="shared" si="124"/>
        <v/>
      </c>
      <c r="CG205" s="18" t="str">
        <f t="shared" si="136"/>
        <v/>
      </c>
      <c r="CH205" s="18" t="str">
        <f t="shared" si="125"/>
        <v/>
      </c>
      <c r="CI205" s="18" t="str">
        <f t="shared" si="137"/>
        <v/>
      </c>
      <c r="CJ205" s="18" t="str">
        <f t="shared" si="138"/>
        <v/>
      </c>
      <c r="CK205" s="18" t="str">
        <f t="shared" si="126"/>
        <v/>
      </c>
      <c r="CL205" s="56"/>
      <c r="CM205" s="56"/>
      <c r="CN205" s="56"/>
      <c r="CO205" s="370">
        <f t="shared" si="127"/>
        <v>0</v>
      </c>
      <c r="CP205" s="370">
        <f t="shared" si="128"/>
        <v>0</v>
      </c>
      <c r="CQ205" s="370">
        <f t="shared" si="129"/>
        <v>0</v>
      </c>
      <c r="CR205" s="370">
        <f t="shared" si="129"/>
        <v>0</v>
      </c>
      <c r="CS205" s="370">
        <f t="shared" si="130"/>
        <v>0</v>
      </c>
      <c r="CT205" s="370">
        <f t="shared" si="131"/>
        <v>0</v>
      </c>
      <c r="CU205" s="370">
        <f t="shared" si="132"/>
        <v>0</v>
      </c>
      <c r="CV205" s="370">
        <f t="shared" si="132"/>
        <v>0</v>
      </c>
      <c r="CW205" s="370">
        <f t="shared" si="133"/>
        <v>0</v>
      </c>
      <c r="CX205" s="370">
        <f t="shared" si="134"/>
        <v>0</v>
      </c>
      <c r="CY205" s="370">
        <f t="shared" si="135"/>
        <v>0</v>
      </c>
    </row>
    <row r="206" spans="1:103" ht="15" customHeight="1" x14ac:dyDescent="0.25">
      <c r="A206" s="3923"/>
      <c r="B206" s="396" t="s">
        <v>228</v>
      </c>
      <c r="C206" s="397">
        <f t="shared" si="140"/>
        <v>1</v>
      </c>
      <c r="D206" s="398">
        <f t="shared" si="139"/>
        <v>1</v>
      </c>
      <c r="E206" s="396">
        <f t="shared" si="139"/>
        <v>0</v>
      </c>
      <c r="F206" s="22">
        <v>0</v>
      </c>
      <c r="G206" s="28">
        <v>0</v>
      </c>
      <c r="H206" s="22">
        <v>0</v>
      </c>
      <c r="I206" s="28">
        <v>0</v>
      </c>
      <c r="J206" s="22">
        <v>0</v>
      </c>
      <c r="K206" s="28">
        <v>0</v>
      </c>
      <c r="L206" s="22">
        <v>0</v>
      </c>
      <c r="M206" s="28">
        <v>0</v>
      </c>
      <c r="N206" s="22">
        <v>0</v>
      </c>
      <c r="O206" s="28">
        <v>0</v>
      </c>
      <c r="P206" s="22">
        <v>1</v>
      </c>
      <c r="Q206" s="28">
        <v>0</v>
      </c>
      <c r="R206" s="22">
        <v>0</v>
      </c>
      <c r="S206" s="28">
        <v>0</v>
      </c>
      <c r="T206" s="22">
        <v>0</v>
      </c>
      <c r="U206" s="28">
        <v>0</v>
      </c>
      <c r="V206" s="22">
        <v>0</v>
      </c>
      <c r="W206" s="28">
        <v>0</v>
      </c>
      <c r="X206" s="22">
        <v>0</v>
      </c>
      <c r="Y206" s="28">
        <v>0</v>
      </c>
      <c r="Z206" s="22">
        <v>0</v>
      </c>
      <c r="AA206" s="28">
        <v>0</v>
      </c>
      <c r="AB206" s="22">
        <v>0</v>
      </c>
      <c r="AC206" s="28">
        <v>0</v>
      </c>
      <c r="AD206" s="22">
        <v>0</v>
      </c>
      <c r="AE206" s="28">
        <v>0</v>
      </c>
      <c r="AF206" s="22">
        <v>0</v>
      </c>
      <c r="AG206" s="28">
        <v>0</v>
      </c>
      <c r="AH206" s="22">
        <v>0</v>
      </c>
      <c r="AI206" s="28">
        <v>0</v>
      </c>
      <c r="AJ206" s="22">
        <v>0</v>
      </c>
      <c r="AK206" s="28">
        <v>0</v>
      </c>
      <c r="AL206" s="22">
        <v>0</v>
      </c>
      <c r="AM206" s="216">
        <v>0</v>
      </c>
      <c r="AN206" s="27">
        <v>0</v>
      </c>
      <c r="AO206" s="28">
        <v>0</v>
      </c>
      <c r="AP206" s="22">
        <v>0</v>
      </c>
      <c r="AQ206" s="52">
        <v>0</v>
      </c>
      <c r="AR206" s="49">
        <v>0</v>
      </c>
      <c r="AS206" s="52">
        <v>0</v>
      </c>
      <c r="AT206" s="323">
        <v>0</v>
      </c>
      <c r="AU206" s="399">
        <v>0</v>
      </c>
      <c r="AV206" s="323">
        <v>0</v>
      </c>
      <c r="AW206" s="399">
        <v>0</v>
      </c>
      <c r="AX206" s="52">
        <v>0</v>
      </c>
      <c r="AY206" s="56" t="str">
        <f t="shared" si="118"/>
        <v/>
      </c>
      <c r="CA206" s="18" t="str">
        <f t="shared" si="119"/>
        <v/>
      </c>
      <c r="CB206" s="18" t="str">
        <f t="shared" si="120"/>
        <v/>
      </c>
      <c r="CC206" s="18" t="str">
        <f t="shared" si="121"/>
        <v/>
      </c>
      <c r="CD206" s="18" t="str">
        <f t="shared" si="122"/>
        <v/>
      </c>
      <c r="CE206" s="18" t="str">
        <f t="shared" si="123"/>
        <v/>
      </c>
      <c r="CF206" s="18" t="str">
        <f t="shared" si="124"/>
        <v/>
      </c>
      <c r="CG206" s="18" t="str">
        <f t="shared" si="136"/>
        <v/>
      </c>
      <c r="CH206" s="18" t="str">
        <f t="shared" si="125"/>
        <v/>
      </c>
      <c r="CI206" s="18" t="str">
        <f t="shared" si="137"/>
        <v/>
      </c>
      <c r="CJ206" s="18" t="str">
        <f t="shared" si="138"/>
        <v/>
      </c>
      <c r="CK206" s="18" t="str">
        <f t="shared" si="126"/>
        <v/>
      </c>
      <c r="CL206" s="56"/>
      <c r="CM206" s="56"/>
      <c r="CN206" s="56"/>
      <c r="CO206" s="370">
        <f t="shared" si="127"/>
        <v>0</v>
      </c>
      <c r="CP206" s="370">
        <f t="shared" si="128"/>
        <v>0</v>
      </c>
      <c r="CQ206" s="370">
        <f t="shared" si="129"/>
        <v>0</v>
      </c>
      <c r="CR206" s="370">
        <f t="shared" si="129"/>
        <v>0</v>
      </c>
      <c r="CS206" s="370">
        <f t="shared" si="130"/>
        <v>0</v>
      </c>
      <c r="CT206" s="370">
        <f t="shared" si="131"/>
        <v>0</v>
      </c>
      <c r="CU206" s="370">
        <f t="shared" si="132"/>
        <v>0</v>
      </c>
      <c r="CV206" s="370">
        <f t="shared" si="132"/>
        <v>0</v>
      </c>
      <c r="CW206" s="370">
        <f t="shared" si="133"/>
        <v>0</v>
      </c>
      <c r="CX206" s="370">
        <f t="shared" si="134"/>
        <v>0</v>
      </c>
      <c r="CY206" s="370">
        <f t="shared" si="135"/>
        <v>0</v>
      </c>
    </row>
    <row r="207" spans="1:103" ht="15" customHeight="1" x14ac:dyDescent="0.25">
      <c r="A207" s="3923"/>
      <c r="B207" s="396" t="s">
        <v>229</v>
      </c>
      <c r="C207" s="397">
        <f t="shared" si="140"/>
        <v>0</v>
      </c>
      <c r="D207" s="400">
        <f t="shared" si="139"/>
        <v>0</v>
      </c>
      <c r="E207" s="396">
        <f t="shared" si="139"/>
        <v>0</v>
      </c>
      <c r="F207" s="49"/>
      <c r="G207" s="52"/>
      <c r="H207" s="49"/>
      <c r="I207" s="52"/>
      <c r="J207" s="49"/>
      <c r="K207" s="52"/>
      <c r="L207" s="49"/>
      <c r="M207" s="52"/>
      <c r="N207" s="49"/>
      <c r="O207" s="52"/>
      <c r="P207" s="49"/>
      <c r="Q207" s="52"/>
      <c r="R207" s="49"/>
      <c r="S207" s="52"/>
      <c r="T207" s="49"/>
      <c r="U207" s="52"/>
      <c r="V207" s="49"/>
      <c r="W207" s="52"/>
      <c r="X207" s="49"/>
      <c r="Y207" s="52"/>
      <c r="Z207" s="49"/>
      <c r="AA207" s="52"/>
      <c r="AB207" s="49"/>
      <c r="AC207" s="52"/>
      <c r="AD207" s="49"/>
      <c r="AE207" s="52"/>
      <c r="AF207" s="49"/>
      <c r="AG207" s="52"/>
      <c r="AH207" s="49"/>
      <c r="AI207" s="52"/>
      <c r="AJ207" s="49"/>
      <c r="AK207" s="52"/>
      <c r="AL207" s="49"/>
      <c r="AM207" s="323"/>
      <c r="AN207" s="254"/>
      <c r="AO207" s="52"/>
      <c r="AP207" s="49"/>
      <c r="AQ207" s="52"/>
      <c r="AR207" s="49"/>
      <c r="AS207" s="52"/>
      <c r="AT207" s="323"/>
      <c r="AU207" s="399"/>
      <c r="AV207" s="323"/>
      <c r="AW207" s="399"/>
      <c r="AX207" s="52"/>
      <c r="AY207" s="56" t="str">
        <f t="shared" si="118"/>
        <v/>
      </c>
      <c r="CA207" s="18" t="str">
        <f t="shared" si="119"/>
        <v/>
      </c>
      <c r="CB207" s="18" t="str">
        <f t="shared" si="120"/>
        <v/>
      </c>
      <c r="CC207" s="18" t="str">
        <f t="shared" si="121"/>
        <v/>
      </c>
      <c r="CD207" s="18" t="str">
        <f t="shared" si="122"/>
        <v/>
      </c>
      <c r="CE207" s="18" t="str">
        <f t="shared" si="123"/>
        <v/>
      </c>
      <c r="CF207" s="18" t="str">
        <f t="shared" si="124"/>
        <v/>
      </c>
      <c r="CG207" s="18" t="str">
        <f t="shared" si="136"/>
        <v/>
      </c>
      <c r="CH207" s="18" t="str">
        <f t="shared" si="125"/>
        <v/>
      </c>
      <c r="CI207" s="18" t="str">
        <f t="shared" si="137"/>
        <v/>
      </c>
      <c r="CJ207" s="18" t="str">
        <f t="shared" si="138"/>
        <v/>
      </c>
      <c r="CK207" s="18" t="str">
        <f t="shared" si="126"/>
        <v/>
      </c>
      <c r="CL207" s="56"/>
      <c r="CM207" s="56"/>
      <c r="CN207" s="56"/>
      <c r="CO207" s="370">
        <f t="shared" si="127"/>
        <v>0</v>
      </c>
      <c r="CP207" s="370">
        <f t="shared" si="128"/>
        <v>0</v>
      </c>
      <c r="CQ207" s="370">
        <f t="shared" si="129"/>
        <v>0</v>
      </c>
      <c r="CR207" s="370">
        <f t="shared" si="129"/>
        <v>0</v>
      </c>
      <c r="CS207" s="370">
        <f t="shared" si="130"/>
        <v>0</v>
      </c>
      <c r="CT207" s="370">
        <f t="shared" si="131"/>
        <v>0</v>
      </c>
      <c r="CU207" s="370">
        <f t="shared" si="132"/>
        <v>0</v>
      </c>
      <c r="CV207" s="370">
        <f t="shared" si="132"/>
        <v>0</v>
      </c>
      <c r="CW207" s="370">
        <f t="shared" si="133"/>
        <v>0</v>
      </c>
      <c r="CX207" s="370">
        <f t="shared" si="134"/>
        <v>0</v>
      </c>
      <c r="CY207" s="370">
        <f t="shared" si="135"/>
        <v>0</v>
      </c>
    </row>
    <row r="208" spans="1:103" ht="15" customHeight="1" x14ac:dyDescent="0.25">
      <c r="A208" s="3923"/>
      <c r="B208" s="401" t="s">
        <v>230</v>
      </c>
      <c r="C208" s="397">
        <f t="shared" si="140"/>
        <v>0</v>
      </c>
      <c r="D208" s="402"/>
      <c r="E208" s="396">
        <f>SUM(K208+M208+O208+Q208+S208+U208+W208+Y208+AA208+AC208+AE208+AG208+AI208+AK208+AM208)</f>
        <v>0</v>
      </c>
      <c r="F208" s="345"/>
      <c r="G208" s="346"/>
      <c r="H208" s="345"/>
      <c r="I208" s="346"/>
      <c r="J208" s="345"/>
      <c r="K208" s="28"/>
      <c r="L208" s="345"/>
      <c r="M208" s="28"/>
      <c r="N208" s="345"/>
      <c r="O208" s="28"/>
      <c r="P208" s="345"/>
      <c r="Q208" s="28"/>
      <c r="R208" s="345"/>
      <c r="S208" s="28"/>
      <c r="T208" s="345"/>
      <c r="U208" s="28"/>
      <c r="V208" s="345"/>
      <c r="W208" s="28"/>
      <c r="X208" s="345"/>
      <c r="Y208" s="28"/>
      <c r="Z208" s="345"/>
      <c r="AA208" s="28"/>
      <c r="AB208" s="345"/>
      <c r="AC208" s="28"/>
      <c r="AD208" s="345"/>
      <c r="AE208" s="28"/>
      <c r="AF208" s="345"/>
      <c r="AG208" s="28"/>
      <c r="AH208" s="345"/>
      <c r="AI208" s="28"/>
      <c r="AJ208" s="345"/>
      <c r="AK208" s="28"/>
      <c r="AL208" s="345"/>
      <c r="AM208" s="216"/>
      <c r="AN208" s="27"/>
      <c r="AO208" s="28"/>
      <c r="AP208" s="345"/>
      <c r="AQ208" s="28"/>
      <c r="AR208" s="22"/>
      <c r="AS208" s="28"/>
      <c r="AT208" s="345"/>
      <c r="AU208" s="239"/>
      <c r="AV208" s="216"/>
      <c r="AW208" s="345"/>
      <c r="AX208" s="28"/>
      <c r="AY208" s="56" t="str">
        <f>CA208&amp;CB208&amp;CD208&amp;CE208&amp;CF208&amp;CH208&amp;CI208&amp;CK208</f>
        <v/>
      </c>
      <c r="CA208" s="18" t="str">
        <f t="shared" ref="CA208:CA226" si="141">IF(AND(E208&gt;0,AN208=""), "* No olvide digitar la variable Gestantes. Digite Cero si no tiene.",IF(AN208&gt;E208,"  * La  variable Gestantes No puede ser mayor al Total Mujeres.",""))</f>
        <v/>
      </c>
      <c r="CB208" s="18" t="str">
        <f>IF(AND(E208&gt;0,AO208=""), "* No olvide digitar la variable Madre de hijo menor de 5 años. Digite Cero si no tiene.",IF(AO208&gt;E208,"  * La variable Madre de hijo menor de 5 años No puede ser mayor al Total Mujeres.",""))</f>
        <v/>
      </c>
      <c r="CC208" s="403"/>
      <c r="CD208" s="18" t="str">
        <f t="shared" ref="CD208:CD241" si="142">IF(AND(E208&gt;0,OR(AQ208="")), "* No olvide digitar la variable Pueblos originarios - Mujeres. Digite Cero si no tiene.",IF((AQ208)&gt;E208,"  * La variable Pueblos originarios - Mujeres No puede ser mayor al Total.",""))</f>
        <v/>
      </c>
      <c r="CE208" s="18" t="str">
        <f t="shared" ref="CE208:CE241" si="143">IF(AND(C208&gt;0,AR208=""), "* No olvide digitar la variable Niños, niñas, adolescentes y jóvenes SENAME. Digite Cero si no tiene.",IF(AR208&gt;C208,"  * La variable Niños, niñas, adolescentes y jóvenes SENAME No puede ser mayor al Total.",""))</f>
        <v/>
      </c>
      <c r="CF208" s="18" t="str">
        <f>IF(AND(C208&gt;0,AS208=""), "* No olvide digitar la variable Niños, niñas, adolescentes y jóvenes Mejor Niñez. Digite Cero si no tiene.",IF(AS208&gt;C208,"  * La variable Niños, niñas, adolescentes y jóvenes Mejor Niñez No puede ser mayor al Total.",""))</f>
        <v/>
      </c>
      <c r="CG208" s="403"/>
      <c r="CH208" s="18" t="str">
        <f>IF(AND(E208&gt;0,OR(AU208="")), "* No olvide digitar la variable Migrantes - Mujeres. Digite Cero si no tiene.",IF((AU208)&gt;E208,"  * La variable Migrantes - Mujeres No puede ser mayor al Total.",""))</f>
        <v/>
      </c>
      <c r="CI208" s="18" t="str">
        <f t="shared" si="137"/>
        <v/>
      </c>
      <c r="CJ208" s="404"/>
      <c r="CK208" s="18" t="str">
        <f>IF(AND($C208&gt;0,AX208=""), "* No olvide digitar la variable Adolescentes derivados de Espacios Amigables. Digite Cero si no tiene.",IF(AX208&gt;$C208,"  * La variable Adolescentes derivados de Espacios Amigables No puede ser mayor al Total.",""))</f>
        <v/>
      </c>
      <c r="CL208" s="56"/>
      <c r="CO208" s="370">
        <f t="shared" si="127"/>
        <v>0</v>
      </c>
      <c r="CP208" s="370">
        <f t="shared" si="128"/>
        <v>0</v>
      </c>
      <c r="CQ208" s="405"/>
      <c r="CR208" s="370">
        <f t="shared" si="129"/>
        <v>0</v>
      </c>
      <c r="CS208" s="370">
        <f t="shared" si="130"/>
        <v>0</v>
      </c>
      <c r="CT208" s="370">
        <f t="shared" si="131"/>
        <v>0</v>
      </c>
      <c r="CU208" s="405"/>
      <c r="CV208" s="370">
        <f t="shared" si="132"/>
        <v>0</v>
      </c>
      <c r="CW208" s="370">
        <f>IF(AND(E208&gt;0,OR(AV208="")),1,IF((AV208)&gt;E208,1,0))</f>
        <v>0</v>
      </c>
      <c r="CX208" s="405"/>
      <c r="CY208" s="370">
        <f t="shared" si="135"/>
        <v>0</v>
      </c>
    </row>
    <row r="209" spans="1:103" ht="15" customHeight="1" x14ac:dyDescent="0.25">
      <c r="A209" s="3923"/>
      <c r="B209" s="396" t="s">
        <v>231</v>
      </c>
      <c r="C209" s="397">
        <f t="shared" si="140"/>
        <v>1</v>
      </c>
      <c r="D209" s="379">
        <f t="shared" ref="D209:E217" si="144">SUM(F209+H209+J209+L209+N209+P209+R209+T209+V209+X209+Z209+AB209+AD209+AF209+AH209+AJ209+AL209)</f>
        <v>0</v>
      </c>
      <c r="E209" s="396">
        <f t="shared" si="144"/>
        <v>1</v>
      </c>
      <c r="F209" s="45">
        <v>0</v>
      </c>
      <c r="G209" s="48">
        <v>0</v>
      </c>
      <c r="H209" s="45">
        <v>0</v>
      </c>
      <c r="I209" s="48">
        <v>0</v>
      </c>
      <c r="J209" s="45">
        <v>0</v>
      </c>
      <c r="K209" s="48">
        <v>0</v>
      </c>
      <c r="L209" s="45">
        <v>0</v>
      </c>
      <c r="M209" s="48">
        <v>0</v>
      </c>
      <c r="N209" s="45">
        <v>0</v>
      </c>
      <c r="O209" s="48">
        <v>0</v>
      </c>
      <c r="P209" s="45">
        <v>0</v>
      </c>
      <c r="Q209" s="48">
        <v>0</v>
      </c>
      <c r="R209" s="45">
        <v>0</v>
      </c>
      <c r="S209" s="48">
        <v>0</v>
      </c>
      <c r="T209" s="45">
        <v>0</v>
      </c>
      <c r="U209" s="48">
        <v>1</v>
      </c>
      <c r="V209" s="45">
        <v>0</v>
      </c>
      <c r="W209" s="48">
        <v>0</v>
      </c>
      <c r="X209" s="45">
        <v>0</v>
      </c>
      <c r="Y209" s="48">
        <v>0</v>
      </c>
      <c r="Z209" s="45">
        <v>0</v>
      </c>
      <c r="AA209" s="48">
        <v>0</v>
      </c>
      <c r="AB209" s="45">
        <v>0</v>
      </c>
      <c r="AC209" s="48">
        <v>0</v>
      </c>
      <c r="AD209" s="45">
        <v>0</v>
      </c>
      <c r="AE209" s="48">
        <v>0</v>
      </c>
      <c r="AF209" s="45">
        <v>0</v>
      </c>
      <c r="AG209" s="48">
        <v>0</v>
      </c>
      <c r="AH209" s="45">
        <v>0</v>
      </c>
      <c r="AI209" s="48">
        <v>0</v>
      </c>
      <c r="AJ209" s="45">
        <v>0</v>
      </c>
      <c r="AK209" s="48">
        <v>0</v>
      </c>
      <c r="AL209" s="45">
        <v>0</v>
      </c>
      <c r="AM209" s="333">
        <v>0</v>
      </c>
      <c r="AN209" s="105">
        <v>0</v>
      </c>
      <c r="AO209" s="48">
        <v>0</v>
      </c>
      <c r="AP209" s="45">
        <v>0</v>
      </c>
      <c r="AQ209" s="48">
        <v>0</v>
      </c>
      <c r="AR209" s="45">
        <v>0</v>
      </c>
      <c r="AS209" s="48">
        <v>0</v>
      </c>
      <c r="AT209" s="333">
        <v>0</v>
      </c>
      <c r="AU209" s="352">
        <v>0</v>
      </c>
      <c r="AV209" s="333">
        <v>0</v>
      </c>
      <c r="AW209" s="352">
        <v>0</v>
      </c>
      <c r="AX209" s="48">
        <v>0</v>
      </c>
      <c r="AY209" s="56" t="str">
        <f t="shared" si="118"/>
        <v/>
      </c>
      <c r="CA209" s="18" t="str">
        <f t="shared" ref="CA209:CA217" si="145">IF(AND(E209&gt;0,AN209=""), "* No olvide digitar la variable Gestantes. Digite Cero si no tiene.",IF(AN209&gt;E209,"  * La variable Gestantes No puede ser mayor al Total Mujeres.",""))</f>
        <v/>
      </c>
      <c r="CB209" s="18" t="str">
        <f t="shared" ref="CB209:CB217" si="146">IF(AND(E209&gt;0,AO209=""), "* No olvide digitar la variable Madre de hijo menor de 5 años. Digite Cero si no tiene.",IF(AO209&gt;E209,"  * La variable Madre de hijo menor de 5 años No puede ser mayor al Total de Mujeres.",""))</f>
        <v/>
      </c>
      <c r="CC209" s="18" t="str">
        <f t="shared" ref="CC209:CC217" si="147">IF(AND(D209&gt;0,OR(AP209="")), "* No olvide digitar la variable Pueblos originarios - Hombres. Digite Cero si no tiene.",IF((AP209)&gt;D209,"  * La variable Pueblos originarios - Hombres No puede ser mayor al Total Hombres.",""))</f>
        <v/>
      </c>
      <c r="CD209" s="18" t="str">
        <f t="shared" ref="CD209:CD217" si="148">IF(AND(E209&gt;0,OR(AQ209="")), "* No olvide digitar la variable Pueblos originarios - Mujeres. Digite Cero si no tiene.",IF((AQ209)&gt;E209,"  * La variable Pueblos originarios - Mujeres No puede ser mayor al Total Mujeres.",""))</f>
        <v/>
      </c>
      <c r="CE209" s="18" t="str">
        <f t="shared" ref="CE209:CE217" si="149">IF(AND($C209&gt;0,AR209=""), "* No olvide digitar la variable Niños, niñas, adolescentes y jóvenes SENAME. Digite Cero si no tiene.",IF(AR209&gt;$C209,"  * La variable Niños, niñas, adolescentes y jóvenes SENAME No puede ser mayor al Total.",""))</f>
        <v/>
      </c>
      <c r="CF209" s="18" t="str">
        <f t="shared" ref="CF209:CF241" si="150">IF(AND(C209&gt;0,AS209=""), "* No olvide digitar la variable Niños, niñas, adolescentes y jóvenes Mejor Niñez. Digite Cero si no tiene.",IF(AS209&gt;C209,"  * La variable Niños, niñas, adolescentes y jóvenes Mejor Niñez No puede ser mayor al Total.",""))</f>
        <v/>
      </c>
      <c r="CG209" s="18" t="str">
        <f t="shared" si="136"/>
        <v/>
      </c>
      <c r="CH209" s="18" t="str">
        <f t="shared" ref="CH209:CH217" si="151">IF(AND(E209&gt;0,OR(AU209="")), "* No olvide digitar la variable Migrantes - Mujeres. Digite Cero si no tiene.",IF((AU209)&gt;E209,"  * La variable Migrantes - Mujeres No puede ser mayor al Total Mujeres.",""))</f>
        <v/>
      </c>
      <c r="CI209" s="18" t="str">
        <f t="shared" si="137"/>
        <v/>
      </c>
      <c r="CJ209" s="18" t="str">
        <f t="shared" ref="CJ209:CJ241" si="152">IF(AND(D209&gt;0,OR(AW209="")), "* No olvide digitar la variable Trans Femenino. Digite Cero si no tiene.",IF((AW209)&gt;D209,"  * La variable Trans Femenino No puede ser mayor al Total Hombres.",""))</f>
        <v/>
      </c>
      <c r="CK209" s="18" t="str">
        <f t="shared" ref="CK209:CK240" si="153">IF(AND($C209&gt;0,AX209=""), "* No olvide digitar la variable Adolescentes derivados de Espacios Amigables. Digite Cero si no tiene.",IF(AX209&gt;$C209,"  * La variable Adolescentes derivados de Espacios Amigables No puede ser mayor al Total.",""))</f>
        <v/>
      </c>
      <c r="CL209" s="56"/>
      <c r="CO209" s="370">
        <f t="shared" si="127"/>
        <v>0</v>
      </c>
      <c r="CP209" s="370">
        <f t="shared" si="128"/>
        <v>0</v>
      </c>
      <c r="CQ209" s="370">
        <f t="shared" ref="CQ209:CR241" si="154">IF(AND(D209&gt;0,OR(AP209="")),1,IF((AP209)&gt;D209,1,0))</f>
        <v>0</v>
      </c>
      <c r="CR209" s="370">
        <f t="shared" si="129"/>
        <v>0</v>
      </c>
      <c r="CS209" s="370">
        <f t="shared" si="130"/>
        <v>0</v>
      </c>
      <c r="CT209" s="370">
        <f t="shared" si="131"/>
        <v>0</v>
      </c>
      <c r="CU209" s="370">
        <f t="shared" ref="CU209:CV241" si="155">IF(AND(D209&gt;0,OR(AT209="")),1,IF((AT209)&gt;D209,1,0))</f>
        <v>0</v>
      </c>
      <c r="CV209" s="370">
        <f t="shared" si="132"/>
        <v>0</v>
      </c>
      <c r="CW209" s="370">
        <f t="shared" ref="CW209:CW241" si="156">IF(AND(E209&gt;0,OR(AV209="")),1,IF((AV209)&gt;E209,1,0))</f>
        <v>0</v>
      </c>
      <c r="CX209" s="370">
        <f t="shared" ref="CX209:CX241" si="157">IF(AND(D209&gt;0,OR(AW209="")),1,IF((AW209)&gt;D209,1,0))</f>
        <v>0</v>
      </c>
      <c r="CY209" s="370">
        <f t="shared" si="135"/>
        <v>0</v>
      </c>
    </row>
    <row r="210" spans="1:103" ht="15" customHeight="1" x14ac:dyDescent="0.25">
      <c r="A210" s="3923"/>
      <c r="B210" s="406" t="s">
        <v>232</v>
      </c>
      <c r="C210" s="397">
        <f t="shared" si="140"/>
        <v>0</v>
      </c>
      <c r="D210" s="398">
        <f t="shared" si="144"/>
        <v>0</v>
      </c>
      <c r="E210" s="396">
        <f t="shared" si="144"/>
        <v>0</v>
      </c>
      <c r="F210" s="22"/>
      <c r="G210" s="28"/>
      <c r="H210" s="22"/>
      <c r="I210" s="28"/>
      <c r="J210" s="22"/>
      <c r="K210" s="28"/>
      <c r="L210" s="22"/>
      <c r="M210" s="28"/>
      <c r="N210" s="22"/>
      <c r="O210" s="28"/>
      <c r="P210" s="22"/>
      <c r="Q210" s="28"/>
      <c r="R210" s="22"/>
      <c r="S210" s="28"/>
      <c r="T210" s="22"/>
      <c r="U210" s="28"/>
      <c r="V210" s="22"/>
      <c r="W210" s="28"/>
      <c r="X210" s="22"/>
      <c r="Y210" s="28"/>
      <c r="Z210" s="22"/>
      <c r="AA210" s="28"/>
      <c r="AB210" s="22"/>
      <c r="AC210" s="28"/>
      <c r="AD210" s="22"/>
      <c r="AE210" s="28"/>
      <c r="AF210" s="22"/>
      <c r="AG210" s="28"/>
      <c r="AH210" s="22"/>
      <c r="AI210" s="28"/>
      <c r="AJ210" s="22"/>
      <c r="AK210" s="28"/>
      <c r="AL210" s="22"/>
      <c r="AM210" s="216"/>
      <c r="AN210" s="27"/>
      <c r="AO210" s="28"/>
      <c r="AP210" s="22"/>
      <c r="AQ210" s="85"/>
      <c r="AR210" s="2546"/>
      <c r="AS210" s="85"/>
      <c r="AT210" s="353"/>
      <c r="AU210" s="395"/>
      <c r="AV210" s="353"/>
      <c r="AW210" s="395"/>
      <c r="AX210" s="85"/>
      <c r="AY210" s="56" t="str">
        <f t="shared" si="118"/>
        <v/>
      </c>
      <c r="CA210" s="18" t="str">
        <f t="shared" si="145"/>
        <v/>
      </c>
      <c r="CB210" s="18" t="str">
        <f t="shared" si="146"/>
        <v/>
      </c>
      <c r="CC210" s="18" t="str">
        <f t="shared" si="147"/>
        <v/>
      </c>
      <c r="CD210" s="18" t="str">
        <f t="shared" si="148"/>
        <v/>
      </c>
      <c r="CE210" s="18" t="str">
        <f t="shared" si="149"/>
        <v/>
      </c>
      <c r="CF210" s="18" t="str">
        <f t="shared" si="150"/>
        <v/>
      </c>
      <c r="CG210" s="18" t="str">
        <f t="shared" si="136"/>
        <v/>
      </c>
      <c r="CH210" s="18" t="str">
        <f t="shared" si="151"/>
        <v/>
      </c>
      <c r="CI210" s="18" t="str">
        <f t="shared" si="137"/>
        <v/>
      </c>
      <c r="CJ210" s="18" t="str">
        <f t="shared" si="152"/>
        <v/>
      </c>
      <c r="CK210" s="18" t="str">
        <f t="shared" si="153"/>
        <v/>
      </c>
      <c r="CL210" s="56"/>
      <c r="CO210" s="370">
        <f t="shared" si="127"/>
        <v>0</v>
      </c>
      <c r="CP210" s="370">
        <f t="shared" si="128"/>
        <v>0</v>
      </c>
      <c r="CQ210" s="370">
        <f t="shared" si="154"/>
        <v>0</v>
      </c>
      <c r="CR210" s="370">
        <f t="shared" si="129"/>
        <v>0</v>
      </c>
      <c r="CS210" s="370">
        <f t="shared" si="130"/>
        <v>0</v>
      </c>
      <c r="CT210" s="370">
        <f t="shared" si="131"/>
        <v>0</v>
      </c>
      <c r="CU210" s="370">
        <f t="shared" si="155"/>
        <v>0</v>
      </c>
      <c r="CV210" s="370">
        <f t="shared" si="132"/>
        <v>0</v>
      </c>
      <c r="CW210" s="370">
        <f t="shared" si="156"/>
        <v>0</v>
      </c>
      <c r="CX210" s="370">
        <f t="shared" si="157"/>
        <v>0</v>
      </c>
      <c r="CY210" s="370">
        <f t="shared" si="135"/>
        <v>0</v>
      </c>
    </row>
    <row r="211" spans="1:103" ht="15" customHeight="1" x14ac:dyDescent="0.25">
      <c r="A211" s="3923"/>
      <c r="B211" s="407" t="s">
        <v>233</v>
      </c>
      <c r="C211" s="397">
        <f t="shared" si="140"/>
        <v>0</v>
      </c>
      <c r="D211" s="398">
        <f t="shared" si="144"/>
        <v>0</v>
      </c>
      <c r="E211" s="396">
        <f t="shared" si="144"/>
        <v>0</v>
      </c>
      <c r="F211" s="22"/>
      <c r="G211" s="28"/>
      <c r="H211" s="22"/>
      <c r="I211" s="28"/>
      <c r="J211" s="22"/>
      <c r="K211" s="28"/>
      <c r="L211" s="22"/>
      <c r="M211" s="28"/>
      <c r="N211" s="22"/>
      <c r="O211" s="28"/>
      <c r="P211" s="22"/>
      <c r="Q211" s="28"/>
      <c r="R211" s="22"/>
      <c r="S211" s="28"/>
      <c r="T211" s="22"/>
      <c r="U211" s="28"/>
      <c r="V211" s="22"/>
      <c r="W211" s="28"/>
      <c r="X211" s="22"/>
      <c r="Y211" s="28"/>
      <c r="Z211" s="22"/>
      <c r="AA211" s="28"/>
      <c r="AB211" s="22"/>
      <c r="AC211" s="28"/>
      <c r="AD211" s="22"/>
      <c r="AE211" s="28"/>
      <c r="AF211" s="22"/>
      <c r="AG211" s="28"/>
      <c r="AH211" s="22"/>
      <c r="AI211" s="28"/>
      <c r="AJ211" s="22"/>
      <c r="AK211" s="28"/>
      <c r="AL211" s="22"/>
      <c r="AM211" s="216"/>
      <c r="AN211" s="27"/>
      <c r="AO211" s="28"/>
      <c r="AP211" s="22"/>
      <c r="AQ211" s="52"/>
      <c r="AR211" s="49"/>
      <c r="AS211" s="52"/>
      <c r="AT211" s="323"/>
      <c r="AU211" s="399"/>
      <c r="AV211" s="323"/>
      <c r="AW211" s="399"/>
      <c r="AX211" s="52"/>
      <c r="AY211" s="56" t="str">
        <f t="shared" si="118"/>
        <v/>
      </c>
      <c r="CA211" s="18" t="str">
        <f t="shared" si="145"/>
        <v/>
      </c>
      <c r="CB211" s="18" t="str">
        <f t="shared" si="146"/>
        <v/>
      </c>
      <c r="CC211" s="18" t="str">
        <f t="shared" si="147"/>
        <v/>
      </c>
      <c r="CD211" s="18" t="str">
        <f t="shared" si="148"/>
        <v/>
      </c>
      <c r="CE211" s="18" t="str">
        <f t="shared" si="149"/>
        <v/>
      </c>
      <c r="CF211" s="18" t="str">
        <f t="shared" si="150"/>
        <v/>
      </c>
      <c r="CG211" s="18" t="str">
        <f t="shared" si="136"/>
        <v/>
      </c>
      <c r="CH211" s="18" t="str">
        <f t="shared" si="151"/>
        <v/>
      </c>
      <c r="CI211" s="18" t="str">
        <f t="shared" si="137"/>
        <v/>
      </c>
      <c r="CJ211" s="18" t="str">
        <f t="shared" si="152"/>
        <v/>
      </c>
      <c r="CK211" s="18" t="str">
        <f t="shared" si="153"/>
        <v/>
      </c>
      <c r="CL211" s="56"/>
      <c r="CO211" s="370">
        <f t="shared" si="127"/>
        <v>0</v>
      </c>
      <c r="CP211" s="370">
        <f t="shared" si="128"/>
        <v>0</v>
      </c>
      <c r="CQ211" s="370">
        <f t="shared" si="154"/>
        <v>0</v>
      </c>
      <c r="CR211" s="370">
        <f t="shared" si="154"/>
        <v>0</v>
      </c>
      <c r="CS211" s="370">
        <f t="shared" si="130"/>
        <v>0</v>
      </c>
      <c r="CT211" s="370">
        <f t="shared" si="131"/>
        <v>0</v>
      </c>
      <c r="CU211" s="370">
        <f t="shared" si="155"/>
        <v>0</v>
      </c>
      <c r="CV211" s="370">
        <f t="shared" si="155"/>
        <v>0</v>
      </c>
      <c r="CW211" s="370">
        <f t="shared" si="156"/>
        <v>0</v>
      </c>
      <c r="CX211" s="370">
        <f t="shared" si="157"/>
        <v>0</v>
      </c>
      <c r="CY211" s="370">
        <f t="shared" si="135"/>
        <v>0</v>
      </c>
    </row>
    <row r="212" spans="1:103" ht="15" customHeight="1" x14ac:dyDescent="0.25">
      <c r="A212" s="3633"/>
      <c r="B212" s="408" t="s">
        <v>234</v>
      </c>
      <c r="C212" s="409">
        <f t="shared" si="140"/>
        <v>0</v>
      </c>
      <c r="D212" s="400">
        <f>SUM(H212+J212+L212+N212+P212+R212+T212+V212+X212+Z212+AB212+AD212+AF212+AH212+AJ212+AL212)</f>
        <v>0</v>
      </c>
      <c r="E212" s="410">
        <f>SUM(I212+K212+M212+O212+Q212+S212+U212+W212+Y212+AA212+AC212+AE212+AG212+AI212+AK212+AM212)</f>
        <v>0</v>
      </c>
      <c r="F212" s="411"/>
      <c r="G212" s="412"/>
      <c r="H212" s="49"/>
      <c r="I212" s="52"/>
      <c r="J212" s="49"/>
      <c r="K212" s="52"/>
      <c r="L212" s="49"/>
      <c r="M212" s="52"/>
      <c r="N212" s="49"/>
      <c r="O212" s="52"/>
      <c r="P212" s="49"/>
      <c r="Q212" s="52"/>
      <c r="R212" s="49"/>
      <c r="S212" s="52"/>
      <c r="T212" s="49"/>
      <c r="U212" s="52"/>
      <c r="V212" s="49"/>
      <c r="W212" s="52"/>
      <c r="X212" s="49"/>
      <c r="Y212" s="52"/>
      <c r="Z212" s="49"/>
      <c r="AA212" s="52"/>
      <c r="AB212" s="49"/>
      <c r="AC212" s="52"/>
      <c r="AD212" s="49"/>
      <c r="AE212" s="52"/>
      <c r="AF212" s="49"/>
      <c r="AG212" s="52"/>
      <c r="AH212" s="49"/>
      <c r="AI212" s="52"/>
      <c r="AJ212" s="49"/>
      <c r="AK212" s="52"/>
      <c r="AL212" s="49"/>
      <c r="AM212" s="323"/>
      <c r="AN212" s="254"/>
      <c r="AO212" s="52"/>
      <c r="AP212" s="49"/>
      <c r="AQ212" s="37"/>
      <c r="AR212" s="30"/>
      <c r="AS212" s="37"/>
      <c r="AT212" s="223"/>
      <c r="AU212" s="243"/>
      <c r="AV212" s="223"/>
      <c r="AW212" s="243"/>
      <c r="AX212" s="37"/>
      <c r="AY212" s="56" t="str">
        <f t="shared" si="118"/>
        <v/>
      </c>
      <c r="CA212" s="18" t="str">
        <f t="shared" si="145"/>
        <v/>
      </c>
      <c r="CB212" s="18" t="str">
        <f t="shared" si="146"/>
        <v/>
      </c>
      <c r="CC212" s="18" t="str">
        <f t="shared" si="147"/>
        <v/>
      </c>
      <c r="CD212" s="18" t="str">
        <f t="shared" si="148"/>
        <v/>
      </c>
      <c r="CE212" s="18" t="str">
        <f t="shared" si="149"/>
        <v/>
      </c>
      <c r="CF212" s="18" t="str">
        <f t="shared" si="150"/>
        <v/>
      </c>
      <c r="CG212" s="18" t="str">
        <f t="shared" si="136"/>
        <v/>
      </c>
      <c r="CH212" s="18" t="str">
        <f t="shared" si="151"/>
        <v/>
      </c>
      <c r="CI212" s="18" t="str">
        <f t="shared" si="137"/>
        <v/>
      </c>
      <c r="CJ212" s="18" t="str">
        <f t="shared" si="152"/>
        <v/>
      </c>
      <c r="CK212" s="18" t="str">
        <f t="shared" si="153"/>
        <v/>
      </c>
      <c r="CL212" s="56"/>
      <c r="CO212" s="370">
        <f t="shared" si="127"/>
        <v>0</v>
      </c>
      <c r="CP212" s="370">
        <f t="shared" si="128"/>
        <v>0</v>
      </c>
      <c r="CQ212" s="370">
        <f t="shared" si="154"/>
        <v>0</v>
      </c>
      <c r="CR212" s="370">
        <f t="shared" si="154"/>
        <v>0</v>
      </c>
      <c r="CS212" s="370">
        <f t="shared" si="130"/>
        <v>0</v>
      </c>
      <c r="CT212" s="370">
        <f t="shared" si="131"/>
        <v>0</v>
      </c>
      <c r="CU212" s="370">
        <f t="shared" si="155"/>
        <v>0</v>
      </c>
      <c r="CV212" s="370">
        <f t="shared" si="155"/>
        <v>0</v>
      </c>
      <c r="CW212" s="370">
        <f t="shared" si="156"/>
        <v>0</v>
      </c>
      <c r="CX212" s="370">
        <f t="shared" si="157"/>
        <v>0</v>
      </c>
      <c r="CY212" s="370">
        <f t="shared" si="135"/>
        <v>0</v>
      </c>
    </row>
    <row r="213" spans="1:103" ht="15" customHeight="1" x14ac:dyDescent="0.25">
      <c r="A213" s="3972" t="s">
        <v>235</v>
      </c>
      <c r="B213" s="2717" t="s">
        <v>236</v>
      </c>
      <c r="C213" s="2012">
        <f t="shared" si="140"/>
        <v>0</v>
      </c>
      <c r="D213" s="703">
        <f t="shared" si="144"/>
        <v>0</v>
      </c>
      <c r="E213" s="2710">
        <f t="shared" si="144"/>
        <v>0</v>
      </c>
      <c r="F213" s="2004"/>
      <c r="G213" s="2683"/>
      <c r="H213" s="2004"/>
      <c r="I213" s="2683"/>
      <c r="J213" s="2004"/>
      <c r="K213" s="2683"/>
      <c r="L213" s="2004"/>
      <c r="M213" s="2683"/>
      <c r="N213" s="2004"/>
      <c r="O213" s="2683"/>
      <c r="P213" s="2004"/>
      <c r="Q213" s="2683"/>
      <c r="R213" s="2004"/>
      <c r="S213" s="2683"/>
      <c r="T213" s="2004"/>
      <c r="U213" s="2683"/>
      <c r="V213" s="2004"/>
      <c r="W213" s="2683"/>
      <c r="X213" s="2004"/>
      <c r="Y213" s="2683"/>
      <c r="Z213" s="2004"/>
      <c r="AA213" s="2683"/>
      <c r="AB213" s="2004"/>
      <c r="AC213" s="2683"/>
      <c r="AD213" s="2004"/>
      <c r="AE213" s="2683"/>
      <c r="AF213" s="2004"/>
      <c r="AG213" s="2683"/>
      <c r="AH213" s="2004"/>
      <c r="AI213" s="2683"/>
      <c r="AJ213" s="2004"/>
      <c r="AK213" s="2683"/>
      <c r="AL213" s="2004"/>
      <c r="AM213" s="2684"/>
      <c r="AN213" s="1362"/>
      <c r="AO213" s="2683"/>
      <c r="AP213" s="2004"/>
      <c r="AQ213" s="414"/>
      <c r="AR213" s="2718"/>
      <c r="AS213" s="414"/>
      <c r="AT213" s="415"/>
      <c r="AU213" s="2719"/>
      <c r="AV213" s="415"/>
      <c r="AW213" s="2719"/>
      <c r="AX213" s="414"/>
      <c r="AY213" s="56" t="str">
        <f t="shared" si="118"/>
        <v/>
      </c>
      <c r="CA213" s="18" t="str">
        <f t="shared" si="145"/>
        <v/>
      </c>
      <c r="CB213" s="18" t="str">
        <f t="shared" si="146"/>
        <v/>
      </c>
      <c r="CC213" s="18" t="str">
        <f t="shared" si="147"/>
        <v/>
      </c>
      <c r="CD213" s="18" t="str">
        <f t="shared" si="148"/>
        <v/>
      </c>
      <c r="CE213" s="18" t="str">
        <f t="shared" si="149"/>
        <v/>
      </c>
      <c r="CF213" s="18" t="str">
        <f t="shared" si="150"/>
        <v/>
      </c>
      <c r="CG213" s="18" t="str">
        <f t="shared" si="136"/>
        <v/>
      </c>
      <c r="CH213" s="18" t="str">
        <f t="shared" si="151"/>
        <v/>
      </c>
      <c r="CI213" s="18" t="str">
        <f t="shared" si="137"/>
        <v/>
      </c>
      <c r="CJ213" s="18" t="str">
        <f t="shared" si="152"/>
        <v/>
      </c>
      <c r="CK213" s="18" t="str">
        <f t="shared" si="153"/>
        <v/>
      </c>
      <c r="CL213" s="56"/>
      <c r="CO213" s="370">
        <f t="shared" si="127"/>
        <v>0</v>
      </c>
      <c r="CP213" s="370">
        <f t="shared" si="128"/>
        <v>0</v>
      </c>
      <c r="CQ213" s="370">
        <f t="shared" si="154"/>
        <v>0</v>
      </c>
      <c r="CR213" s="370">
        <f t="shared" si="154"/>
        <v>0</v>
      </c>
      <c r="CS213" s="370">
        <f t="shared" si="130"/>
        <v>0</v>
      </c>
      <c r="CT213" s="370">
        <f t="shared" si="131"/>
        <v>0</v>
      </c>
      <c r="CU213" s="370">
        <f t="shared" si="155"/>
        <v>0</v>
      </c>
      <c r="CV213" s="370">
        <f t="shared" si="155"/>
        <v>0</v>
      </c>
      <c r="CW213" s="370">
        <f t="shared" si="156"/>
        <v>0</v>
      </c>
      <c r="CX213" s="370">
        <f t="shared" si="157"/>
        <v>0</v>
      </c>
      <c r="CY213" s="370">
        <f t="shared" si="135"/>
        <v>0</v>
      </c>
    </row>
    <row r="214" spans="1:103" ht="15" customHeight="1" x14ac:dyDescent="0.25">
      <c r="A214" s="3923"/>
      <c r="B214" s="396" t="s">
        <v>237</v>
      </c>
      <c r="C214" s="397">
        <f t="shared" si="140"/>
        <v>0</v>
      </c>
      <c r="D214" s="398">
        <f>SUM(F214+H214+J214+L214+N214+P214+R214+T214+V214+X214+Z214+AB214+AD214+AF214+AH214+AJ214+AL214)</f>
        <v>0</v>
      </c>
      <c r="E214" s="396">
        <f t="shared" si="144"/>
        <v>0</v>
      </c>
      <c r="F214" s="22"/>
      <c r="G214" s="28"/>
      <c r="H214" s="22"/>
      <c r="I214" s="28"/>
      <c r="J214" s="22"/>
      <c r="K214" s="28"/>
      <c r="L214" s="22"/>
      <c r="M214" s="28"/>
      <c r="N214" s="22"/>
      <c r="O214" s="28"/>
      <c r="P214" s="22"/>
      <c r="Q214" s="28"/>
      <c r="R214" s="22"/>
      <c r="S214" s="28"/>
      <c r="T214" s="22"/>
      <c r="U214" s="28"/>
      <c r="V214" s="22"/>
      <c r="W214" s="28"/>
      <c r="X214" s="22"/>
      <c r="Y214" s="28"/>
      <c r="Z214" s="22"/>
      <c r="AA214" s="28"/>
      <c r="AB214" s="22"/>
      <c r="AC214" s="28"/>
      <c r="AD214" s="22"/>
      <c r="AE214" s="28"/>
      <c r="AF214" s="22"/>
      <c r="AG214" s="28"/>
      <c r="AH214" s="22"/>
      <c r="AI214" s="28"/>
      <c r="AJ214" s="22"/>
      <c r="AK214" s="28"/>
      <c r="AL214" s="22"/>
      <c r="AM214" s="216"/>
      <c r="AN214" s="27"/>
      <c r="AO214" s="28"/>
      <c r="AP214" s="22"/>
      <c r="AQ214" s="52"/>
      <c r="AR214" s="49"/>
      <c r="AS214" s="52"/>
      <c r="AT214" s="323"/>
      <c r="AU214" s="399"/>
      <c r="AV214" s="323"/>
      <c r="AW214" s="399"/>
      <c r="AX214" s="52"/>
      <c r="AY214" s="56" t="str">
        <f t="shared" si="118"/>
        <v/>
      </c>
      <c r="CA214" s="18" t="str">
        <f t="shared" si="145"/>
        <v/>
      </c>
      <c r="CB214" s="18" t="str">
        <f t="shared" si="146"/>
        <v/>
      </c>
      <c r="CC214" s="18" t="str">
        <f t="shared" si="147"/>
        <v/>
      </c>
      <c r="CD214" s="18" t="str">
        <f t="shared" si="148"/>
        <v/>
      </c>
      <c r="CE214" s="18" t="str">
        <f t="shared" si="149"/>
        <v/>
      </c>
      <c r="CF214" s="18" t="str">
        <f t="shared" si="150"/>
        <v/>
      </c>
      <c r="CG214" s="18" t="str">
        <f t="shared" si="136"/>
        <v/>
      </c>
      <c r="CH214" s="18" t="str">
        <f t="shared" si="151"/>
        <v/>
      </c>
      <c r="CI214" s="18" t="str">
        <f t="shared" si="137"/>
        <v/>
      </c>
      <c r="CJ214" s="18" t="str">
        <f t="shared" si="152"/>
        <v/>
      </c>
      <c r="CK214" s="18" t="str">
        <f t="shared" si="153"/>
        <v/>
      </c>
      <c r="CL214" s="56"/>
      <c r="CO214" s="370">
        <f t="shared" si="127"/>
        <v>0</v>
      </c>
      <c r="CP214" s="370">
        <f t="shared" si="128"/>
        <v>0</v>
      </c>
      <c r="CQ214" s="370">
        <f t="shared" si="154"/>
        <v>0</v>
      </c>
      <c r="CR214" s="370">
        <f t="shared" si="154"/>
        <v>0</v>
      </c>
      <c r="CS214" s="370">
        <f t="shared" si="130"/>
        <v>0</v>
      </c>
      <c r="CT214" s="370">
        <f t="shared" si="131"/>
        <v>0</v>
      </c>
      <c r="CU214" s="370">
        <f t="shared" si="155"/>
        <v>0</v>
      </c>
      <c r="CV214" s="370">
        <f t="shared" si="155"/>
        <v>0</v>
      </c>
      <c r="CW214" s="370">
        <f t="shared" si="156"/>
        <v>0</v>
      </c>
      <c r="CX214" s="370">
        <f t="shared" si="157"/>
        <v>0</v>
      </c>
      <c r="CY214" s="370">
        <f t="shared" si="135"/>
        <v>0</v>
      </c>
    </row>
    <row r="215" spans="1:103" ht="15" customHeight="1" x14ac:dyDescent="0.25">
      <c r="A215" s="3923"/>
      <c r="B215" s="410" t="s">
        <v>238</v>
      </c>
      <c r="C215" s="409">
        <f t="shared" si="140"/>
        <v>0</v>
      </c>
      <c r="D215" s="400">
        <f>SUM(F215+H215+J215+L215+N215+P215+R215+T215+V215+X215+Z215+AB215+AD215+AF215+AH215+AJ215+AL215)</f>
        <v>0</v>
      </c>
      <c r="E215" s="410">
        <f>SUM(G215+I215+K215+M215+O215+Q215+S215+U215+W215+Y215+AA215+AC215+AE215+AG215+AI215+AK215+AM215)</f>
        <v>0</v>
      </c>
      <c r="F215" s="49"/>
      <c r="G215" s="52"/>
      <c r="H215" s="49"/>
      <c r="I215" s="52"/>
      <c r="J215" s="49"/>
      <c r="K215" s="52"/>
      <c r="L215" s="49"/>
      <c r="M215" s="52"/>
      <c r="N215" s="49"/>
      <c r="O215" s="52"/>
      <c r="P215" s="49"/>
      <c r="Q215" s="52"/>
      <c r="R215" s="49"/>
      <c r="S215" s="52"/>
      <c r="T215" s="49"/>
      <c r="U215" s="52"/>
      <c r="V215" s="49"/>
      <c r="W215" s="52"/>
      <c r="X215" s="49"/>
      <c r="Y215" s="52"/>
      <c r="Z215" s="49"/>
      <c r="AA215" s="52"/>
      <c r="AB215" s="49"/>
      <c r="AC215" s="52"/>
      <c r="AD215" s="49"/>
      <c r="AE215" s="52"/>
      <c r="AF215" s="49"/>
      <c r="AG215" s="52"/>
      <c r="AH215" s="49"/>
      <c r="AI215" s="52"/>
      <c r="AJ215" s="49"/>
      <c r="AK215" s="52"/>
      <c r="AL215" s="49"/>
      <c r="AM215" s="323"/>
      <c r="AN215" s="254"/>
      <c r="AO215" s="52"/>
      <c r="AP215" s="49"/>
      <c r="AQ215" s="52"/>
      <c r="AR215" s="49"/>
      <c r="AS215" s="52"/>
      <c r="AT215" s="323"/>
      <c r="AU215" s="399"/>
      <c r="AV215" s="323"/>
      <c r="AW215" s="399"/>
      <c r="AX215" s="52"/>
      <c r="AY215" s="56" t="str">
        <f t="shared" si="118"/>
        <v/>
      </c>
      <c r="CA215" s="18" t="str">
        <f t="shared" si="145"/>
        <v/>
      </c>
      <c r="CB215" s="18" t="str">
        <f t="shared" si="146"/>
        <v/>
      </c>
      <c r="CC215" s="18" t="str">
        <f t="shared" si="147"/>
        <v/>
      </c>
      <c r="CD215" s="18" t="str">
        <f t="shared" si="148"/>
        <v/>
      </c>
      <c r="CE215" s="18" t="str">
        <f t="shared" si="149"/>
        <v/>
      </c>
      <c r="CF215" s="18" t="str">
        <f t="shared" si="150"/>
        <v/>
      </c>
      <c r="CG215" s="18" t="str">
        <f t="shared" si="136"/>
        <v/>
      </c>
      <c r="CH215" s="18" t="str">
        <f t="shared" si="151"/>
        <v/>
      </c>
      <c r="CI215" s="18" t="str">
        <f t="shared" si="137"/>
        <v/>
      </c>
      <c r="CJ215" s="18" t="str">
        <f t="shared" si="152"/>
        <v/>
      </c>
      <c r="CK215" s="18" t="str">
        <f t="shared" si="153"/>
        <v/>
      </c>
      <c r="CL215" s="56"/>
      <c r="CO215" s="370">
        <f t="shared" si="127"/>
        <v>0</v>
      </c>
      <c r="CP215" s="370">
        <f t="shared" si="128"/>
        <v>0</v>
      </c>
      <c r="CQ215" s="370">
        <f t="shared" si="154"/>
        <v>0</v>
      </c>
      <c r="CR215" s="370">
        <f t="shared" si="154"/>
        <v>0</v>
      </c>
      <c r="CS215" s="370">
        <f t="shared" si="130"/>
        <v>0</v>
      </c>
      <c r="CT215" s="370">
        <f t="shared" si="131"/>
        <v>0</v>
      </c>
      <c r="CU215" s="370">
        <f t="shared" si="155"/>
        <v>0</v>
      </c>
      <c r="CV215" s="370">
        <f t="shared" si="155"/>
        <v>0</v>
      </c>
      <c r="CW215" s="370">
        <f t="shared" si="156"/>
        <v>0</v>
      </c>
      <c r="CX215" s="370">
        <f t="shared" si="157"/>
        <v>0</v>
      </c>
      <c r="CY215" s="370">
        <f t="shared" si="135"/>
        <v>0</v>
      </c>
    </row>
    <row r="216" spans="1:103" ht="15" customHeight="1" x14ac:dyDescent="0.25">
      <c r="A216" s="3923"/>
      <c r="B216" s="410" t="s">
        <v>239</v>
      </c>
      <c r="C216" s="409">
        <f t="shared" si="140"/>
        <v>0</v>
      </c>
      <c r="D216" s="400">
        <f>SUM(F216+H216+J216+L216+N216+P216+R216+T216+V216+X216+Z216+AB216+AD216+AF216+AH216+AJ216+AL216)</f>
        <v>0</v>
      </c>
      <c r="E216" s="410">
        <f>SUM(G216+I216+K216+M216+O216+Q216+S216+U216+W216+Y216+AA216+AC216+AE216+AG216+AI216+AK216+AM216)</f>
        <v>0</v>
      </c>
      <c r="F216" s="49"/>
      <c r="G216" s="52"/>
      <c r="H216" s="49"/>
      <c r="I216" s="52"/>
      <c r="J216" s="49"/>
      <c r="K216" s="52"/>
      <c r="L216" s="49"/>
      <c r="M216" s="52"/>
      <c r="N216" s="49"/>
      <c r="O216" s="52"/>
      <c r="P216" s="49"/>
      <c r="Q216" s="52"/>
      <c r="R216" s="49"/>
      <c r="S216" s="52"/>
      <c r="T216" s="49"/>
      <c r="U216" s="52"/>
      <c r="V216" s="49"/>
      <c r="W216" s="52"/>
      <c r="X216" s="49"/>
      <c r="Y216" s="52"/>
      <c r="Z216" s="49"/>
      <c r="AA216" s="52"/>
      <c r="AB216" s="49"/>
      <c r="AC216" s="52"/>
      <c r="AD216" s="49"/>
      <c r="AE216" s="52"/>
      <c r="AF216" s="49"/>
      <c r="AG216" s="52"/>
      <c r="AH216" s="49"/>
      <c r="AI216" s="52"/>
      <c r="AJ216" s="49"/>
      <c r="AK216" s="52"/>
      <c r="AL216" s="49"/>
      <c r="AM216" s="323"/>
      <c r="AN216" s="254"/>
      <c r="AO216" s="52"/>
      <c r="AP216" s="49"/>
      <c r="AQ216" s="52"/>
      <c r="AR216" s="49"/>
      <c r="AS216" s="52"/>
      <c r="AT216" s="323"/>
      <c r="AU216" s="399"/>
      <c r="AV216" s="323"/>
      <c r="AW216" s="399"/>
      <c r="AX216" s="52"/>
      <c r="AY216" s="56" t="str">
        <f t="shared" si="118"/>
        <v/>
      </c>
      <c r="CA216" s="18" t="str">
        <f t="shared" si="145"/>
        <v/>
      </c>
      <c r="CB216" s="18" t="str">
        <f t="shared" si="146"/>
        <v/>
      </c>
      <c r="CC216" s="18" t="str">
        <f t="shared" si="147"/>
        <v/>
      </c>
      <c r="CD216" s="18" t="str">
        <f t="shared" si="148"/>
        <v/>
      </c>
      <c r="CE216" s="18" t="str">
        <f t="shared" si="149"/>
        <v/>
      </c>
      <c r="CF216" s="18" t="str">
        <f t="shared" si="150"/>
        <v/>
      </c>
      <c r="CG216" s="18" t="str">
        <f t="shared" si="136"/>
        <v/>
      </c>
      <c r="CH216" s="18" t="str">
        <f t="shared" si="151"/>
        <v/>
      </c>
      <c r="CI216" s="18" t="str">
        <f t="shared" si="137"/>
        <v/>
      </c>
      <c r="CJ216" s="18" t="str">
        <f t="shared" si="152"/>
        <v/>
      </c>
      <c r="CK216" s="18" t="str">
        <f t="shared" si="153"/>
        <v/>
      </c>
      <c r="CL216" s="56"/>
      <c r="CO216" s="370">
        <f t="shared" si="127"/>
        <v>0</v>
      </c>
      <c r="CP216" s="370">
        <f t="shared" si="128"/>
        <v>0</v>
      </c>
      <c r="CQ216" s="370">
        <f t="shared" si="154"/>
        <v>0</v>
      </c>
      <c r="CR216" s="370">
        <f t="shared" si="154"/>
        <v>0</v>
      </c>
      <c r="CS216" s="370">
        <f t="shared" si="130"/>
        <v>0</v>
      </c>
      <c r="CT216" s="370">
        <f t="shared" si="131"/>
        <v>0</v>
      </c>
      <c r="CU216" s="370">
        <f t="shared" si="155"/>
        <v>0</v>
      </c>
      <c r="CV216" s="370">
        <f t="shared" si="155"/>
        <v>0</v>
      </c>
      <c r="CW216" s="370">
        <f t="shared" si="156"/>
        <v>0</v>
      </c>
      <c r="CX216" s="370">
        <f t="shared" si="157"/>
        <v>0</v>
      </c>
      <c r="CY216" s="370">
        <f t="shared" si="135"/>
        <v>0</v>
      </c>
    </row>
    <row r="217" spans="1:103" ht="15" customHeight="1" x14ac:dyDescent="0.25">
      <c r="A217" s="3633"/>
      <c r="B217" s="377" t="s">
        <v>240</v>
      </c>
      <c r="C217" s="416">
        <f t="shared" si="140"/>
        <v>1</v>
      </c>
      <c r="D217" s="417">
        <f>SUM(F217+H217+J217+L217+N217+P217+R217+T217+V217+X217+Z217+AB217+AD217+AF217+AH217+AJ217+AL217)</f>
        <v>1</v>
      </c>
      <c r="E217" s="377">
        <f t="shared" si="144"/>
        <v>0</v>
      </c>
      <c r="F217" s="30">
        <v>0</v>
      </c>
      <c r="G217" s="37">
        <v>0</v>
      </c>
      <c r="H217" s="30">
        <v>0</v>
      </c>
      <c r="I217" s="37">
        <v>0</v>
      </c>
      <c r="J217" s="30">
        <v>0</v>
      </c>
      <c r="K217" s="37">
        <v>0</v>
      </c>
      <c r="L217" s="30">
        <v>0</v>
      </c>
      <c r="M217" s="37">
        <v>0</v>
      </c>
      <c r="N217" s="30">
        <v>1</v>
      </c>
      <c r="O217" s="37">
        <v>0</v>
      </c>
      <c r="P217" s="30">
        <v>0</v>
      </c>
      <c r="Q217" s="37">
        <v>0</v>
      </c>
      <c r="R217" s="30">
        <v>0</v>
      </c>
      <c r="S217" s="37">
        <v>0</v>
      </c>
      <c r="T217" s="30">
        <v>0</v>
      </c>
      <c r="U217" s="37">
        <v>0</v>
      </c>
      <c r="V217" s="30">
        <v>0</v>
      </c>
      <c r="W217" s="37">
        <v>0</v>
      </c>
      <c r="X217" s="30">
        <v>0</v>
      </c>
      <c r="Y217" s="37">
        <v>0</v>
      </c>
      <c r="Z217" s="30">
        <v>0</v>
      </c>
      <c r="AA217" s="37">
        <v>0</v>
      </c>
      <c r="AB217" s="30">
        <v>0</v>
      </c>
      <c r="AC217" s="37">
        <v>0</v>
      </c>
      <c r="AD217" s="30">
        <v>0</v>
      </c>
      <c r="AE217" s="37">
        <v>0</v>
      </c>
      <c r="AF217" s="30">
        <v>0</v>
      </c>
      <c r="AG217" s="37">
        <v>0</v>
      </c>
      <c r="AH217" s="30">
        <v>0</v>
      </c>
      <c r="AI217" s="37">
        <v>0</v>
      </c>
      <c r="AJ217" s="30">
        <v>0</v>
      </c>
      <c r="AK217" s="37">
        <v>0</v>
      </c>
      <c r="AL217" s="30">
        <v>0</v>
      </c>
      <c r="AM217" s="223">
        <v>0</v>
      </c>
      <c r="AN217" s="35">
        <v>0</v>
      </c>
      <c r="AO217" s="37">
        <v>0</v>
      </c>
      <c r="AP217" s="30">
        <v>0</v>
      </c>
      <c r="AQ217" s="37">
        <v>0</v>
      </c>
      <c r="AR217" s="30">
        <v>0</v>
      </c>
      <c r="AS217" s="37">
        <v>0</v>
      </c>
      <c r="AT217" s="223">
        <v>0</v>
      </c>
      <c r="AU217" s="243">
        <v>0</v>
      </c>
      <c r="AV217" s="223">
        <v>0</v>
      </c>
      <c r="AW217" s="243">
        <v>0</v>
      </c>
      <c r="AX217" s="37">
        <v>0</v>
      </c>
      <c r="AY217" s="56" t="str">
        <f t="shared" si="118"/>
        <v/>
      </c>
      <c r="CA217" s="18" t="str">
        <f t="shared" si="145"/>
        <v/>
      </c>
      <c r="CB217" s="18" t="str">
        <f t="shared" si="146"/>
        <v/>
      </c>
      <c r="CC217" s="18" t="str">
        <f t="shared" si="147"/>
        <v/>
      </c>
      <c r="CD217" s="18" t="str">
        <f t="shared" si="148"/>
        <v/>
      </c>
      <c r="CE217" s="18" t="str">
        <f t="shared" si="149"/>
        <v/>
      </c>
      <c r="CF217" s="18" t="str">
        <f t="shared" si="150"/>
        <v/>
      </c>
      <c r="CG217" s="18" t="str">
        <f t="shared" si="136"/>
        <v/>
      </c>
      <c r="CH217" s="18" t="str">
        <f t="shared" si="151"/>
        <v/>
      </c>
      <c r="CI217" s="18" t="str">
        <f t="shared" si="137"/>
        <v/>
      </c>
      <c r="CJ217" s="18" t="str">
        <f t="shared" si="152"/>
        <v/>
      </c>
      <c r="CK217" s="18" t="str">
        <f t="shared" si="153"/>
        <v/>
      </c>
      <c r="CL217" s="56"/>
      <c r="CO217" s="370">
        <f t="shared" si="127"/>
        <v>0</v>
      </c>
      <c r="CP217" s="370">
        <f t="shared" si="128"/>
        <v>0</v>
      </c>
      <c r="CQ217" s="370">
        <f t="shared" si="154"/>
        <v>0</v>
      </c>
      <c r="CR217" s="370">
        <f t="shared" si="154"/>
        <v>0</v>
      </c>
      <c r="CS217" s="370">
        <f t="shared" si="130"/>
        <v>0</v>
      </c>
      <c r="CT217" s="370">
        <f t="shared" si="131"/>
        <v>0</v>
      </c>
      <c r="CU217" s="370">
        <f t="shared" si="155"/>
        <v>0</v>
      </c>
      <c r="CV217" s="370">
        <f t="shared" si="155"/>
        <v>0</v>
      </c>
      <c r="CW217" s="370">
        <f t="shared" si="156"/>
        <v>0</v>
      </c>
      <c r="CX217" s="370">
        <f t="shared" si="157"/>
        <v>0</v>
      </c>
      <c r="CY217" s="370">
        <f t="shared" si="135"/>
        <v>0</v>
      </c>
    </row>
    <row r="218" spans="1:103" ht="15" customHeight="1" x14ac:dyDescent="0.25">
      <c r="A218" s="3972" t="s">
        <v>241</v>
      </c>
      <c r="B218" s="2710" t="s">
        <v>242</v>
      </c>
      <c r="C218" s="2012">
        <f t="shared" si="140"/>
        <v>0</v>
      </c>
      <c r="D218" s="703">
        <f>SUM(F218+H218+J218+L218+N218)</f>
        <v>0</v>
      </c>
      <c r="E218" s="2710">
        <f t="shared" ref="D218:E221" si="158">SUM(G218+I218+K218+M218+O218)</f>
        <v>0</v>
      </c>
      <c r="F218" s="2004"/>
      <c r="G218" s="2683"/>
      <c r="H218" s="2004"/>
      <c r="I218" s="2683"/>
      <c r="J218" s="2004"/>
      <c r="K218" s="2683"/>
      <c r="L218" s="2004"/>
      <c r="M218" s="2683"/>
      <c r="N218" s="2004"/>
      <c r="O218" s="2683"/>
      <c r="P218" s="2720"/>
      <c r="Q218" s="418"/>
      <c r="R218" s="418"/>
      <c r="S218" s="418"/>
      <c r="T218" s="418"/>
      <c r="U218" s="418"/>
      <c r="V218" s="418"/>
      <c r="W218" s="418"/>
      <c r="X218" s="418"/>
      <c r="Y218" s="418"/>
      <c r="Z218" s="418"/>
      <c r="AA218" s="418"/>
      <c r="AB218" s="418"/>
      <c r="AC218" s="418"/>
      <c r="AD218" s="418"/>
      <c r="AE218" s="418"/>
      <c r="AF218" s="418"/>
      <c r="AG218" s="418"/>
      <c r="AH218" s="418"/>
      <c r="AI218" s="418"/>
      <c r="AJ218" s="418"/>
      <c r="AK218" s="418"/>
      <c r="AL218" s="418"/>
      <c r="AM218" s="419"/>
      <c r="AN218" s="1362"/>
      <c r="AO218" s="420"/>
      <c r="AP218" s="2004"/>
      <c r="AQ218" s="414"/>
      <c r="AR218" s="2718"/>
      <c r="AS218" s="414"/>
      <c r="AT218" s="415"/>
      <c r="AU218" s="2719"/>
      <c r="AV218" s="415"/>
      <c r="AW218" s="2719"/>
      <c r="AX218" s="414"/>
      <c r="AY218" s="56" t="str">
        <f>CA218&amp;CC218&amp;CD218&amp;CE218&amp;CF218&amp;CG218&amp;CH218&amp;CI218&amp;CJ218&amp;CK218</f>
        <v/>
      </c>
      <c r="CA218" s="18" t="str">
        <f>IF(AND(E218&gt;0,AN218=""), "* No olvide digitar la variable Gestantes. Digite Cero si no tiene.",IF(AN218&gt;E218,"  * La  variable Gestantes No puede ser mayor al Total Mujeres.",""))</f>
        <v/>
      </c>
      <c r="CB218" s="421"/>
      <c r="CC218" s="18" t="str">
        <f t="shared" ref="CC218:CC241" si="159">IF(AND(D218&gt;0,OR(AP218="")), "* No olvide digitar la variable Pueblos originarios - Hombres. Digite Cero si no tiene.",IF((AP218)&gt;D218,"  * La variable Pueblos originarios - Hombres No puede ser mayor al Total.",""))</f>
        <v/>
      </c>
      <c r="CD218" s="18" t="str">
        <f t="shared" si="142"/>
        <v/>
      </c>
      <c r="CE218" s="18" t="str">
        <f t="shared" si="143"/>
        <v/>
      </c>
      <c r="CF218" s="18" t="str">
        <f t="shared" si="150"/>
        <v/>
      </c>
      <c r="CG218" s="18" t="str">
        <f t="shared" si="136"/>
        <v/>
      </c>
      <c r="CH218" s="18" t="str">
        <f t="shared" ref="CH218:CH241" si="160">IF(AND(E218&gt;0,OR(AU218="")), "* No olvide digitar la variable Migrantes - Mujeres. Digite Cero si no tiene.",IF((AU218)&gt;E218,"  * La variable Migrantes - Mujeres No puede ser mayor al Total.",""))</f>
        <v/>
      </c>
      <c r="CI218" s="18" t="str">
        <f t="shared" si="137"/>
        <v/>
      </c>
      <c r="CJ218" s="18" t="str">
        <f t="shared" si="152"/>
        <v/>
      </c>
      <c r="CK218" s="18" t="str">
        <f t="shared" si="153"/>
        <v/>
      </c>
      <c r="CL218" s="56"/>
      <c r="CO218" s="370">
        <f t="shared" si="127"/>
        <v>0</v>
      </c>
      <c r="CP218" s="405"/>
      <c r="CQ218" s="370">
        <f t="shared" si="154"/>
        <v>0</v>
      </c>
      <c r="CR218" s="370">
        <f t="shared" si="154"/>
        <v>0</v>
      </c>
      <c r="CS218" s="370">
        <f t="shared" si="130"/>
        <v>0</v>
      </c>
      <c r="CT218" s="370">
        <f t="shared" si="131"/>
        <v>0</v>
      </c>
      <c r="CU218" s="370">
        <f t="shared" si="155"/>
        <v>0</v>
      </c>
      <c r="CV218" s="370">
        <f t="shared" si="155"/>
        <v>0</v>
      </c>
      <c r="CW218" s="370">
        <f t="shared" si="156"/>
        <v>0</v>
      </c>
      <c r="CX218" s="370">
        <f t="shared" si="157"/>
        <v>0</v>
      </c>
      <c r="CY218" s="370">
        <f t="shared" si="135"/>
        <v>0</v>
      </c>
    </row>
    <row r="219" spans="1:103" ht="23.25" customHeight="1" x14ac:dyDescent="0.25">
      <c r="A219" s="3923"/>
      <c r="B219" s="396" t="s">
        <v>243</v>
      </c>
      <c r="C219" s="397">
        <f t="shared" si="140"/>
        <v>0</v>
      </c>
      <c r="D219" s="398">
        <f>SUM(F219+H219+J219+L219+N219)</f>
        <v>0</v>
      </c>
      <c r="E219" s="396">
        <f t="shared" si="158"/>
        <v>0</v>
      </c>
      <c r="F219" s="22"/>
      <c r="G219" s="28"/>
      <c r="H219" s="22"/>
      <c r="I219" s="28"/>
      <c r="J219" s="22"/>
      <c r="K219" s="28"/>
      <c r="L219" s="22"/>
      <c r="M219" s="28"/>
      <c r="N219" s="22"/>
      <c r="O219" s="28"/>
      <c r="P219" s="2551"/>
      <c r="Q219" s="422"/>
      <c r="R219" s="422"/>
      <c r="S219" s="422"/>
      <c r="T219" s="422"/>
      <c r="U219" s="422"/>
      <c r="V219" s="422"/>
      <c r="W219" s="422"/>
      <c r="X219" s="422"/>
      <c r="Y219" s="422"/>
      <c r="Z219" s="422"/>
      <c r="AA219" s="422"/>
      <c r="AB219" s="422"/>
      <c r="AC219" s="422"/>
      <c r="AD219" s="422"/>
      <c r="AE219" s="422"/>
      <c r="AF219" s="422"/>
      <c r="AG219" s="422"/>
      <c r="AH219" s="422"/>
      <c r="AI219" s="422"/>
      <c r="AJ219" s="422"/>
      <c r="AK219" s="422"/>
      <c r="AL219" s="422"/>
      <c r="AM219" s="423"/>
      <c r="AN219" s="27"/>
      <c r="AO219" s="424"/>
      <c r="AP219" s="22"/>
      <c r="AQ219" s="52"/>
      <c r="AR219" s="49"/>
      <c r="AS219" s="52"/>
      <c r="AT219" s="323"/>
      <c r="AU219" s="399"/>
      <c r="AV219" s="323"/>
      <c r="AW219" s="399"/>
      <c r="AX219" s="52"/>
      <c r="AY219" s="56" t="str">
        <f t="shared" ref="AY219:AY221" si="161">CA219&amp;CC219&amp;CD219&amp;CE219&amp;CF219&amp;CG219&amp;CH219&amp;CI219&amp;CJ219&amp;CK219</f>
        <v/>
      </c>
      <c r="CA219" s="18" t="str">
        <f t="shared" si="141"/>
        <v/>
      </c>
      <c r="CB219" s="421"/>
      <c r="CC219" s="18" t="str">
        <f t="shared" si="159"/>
        <v/>
      </c>
      <c r="CD219" s="18" t="str">
        <f t="shared" si="142"/>
        <v/>
      </c>
      <c r="CE219" s="18" t="str">
        <f t="shared" si="143"/>
        <v/>
      </c>
      <c r="CF219" s="18" t="str">
        <f t="shared" si="150"/>
        <v/>
      </c>
      <c r="CG219" s="18" t="str">
        <f t="shared" si="136"/>
        <v/>
      </c>
      <c r="CH219" s="18" t="str">
        <f t="shared" si="160"/>
        <v/>
      </c>
      <c r="CI219" s="18" t="str">
        <f t="shared" si="137"/>
        <v/>
      </c>
      <c r="CJ219" s="18" t="str">
        <f t="shared" si="152"/>
        <v/>
      </c>
      <c r="CK219" s="18" t="str">
        <f t="shared" si="153"/>
        <v/>
      </c>
      <c r="CL219" s="56"/>
      <c r="CO219" s="370">
        <f t="shared" si="127"/>
        <v>0</v>
      </c>
      <c r="CP219" s="405"/>
      <c r="CQ219" s="370">
        <f t="shared" si="154"/>
        <v>0</v>
      </c>
      <c r="CR219" s="370">
        <f t="shared" si="154"/>
        <v>0</v>
      </c>
      <c r="CS219" s="370">
        <f t="shared" si="130"/>
        <v>0</v>
      </c>
      <c r="CT219" s="370">
        <f t="shared" si="131"/>
        <v>0</v>
      </c>
      <c r="CU219" s="370">
        <f t="shared" si="155"/>
        <v>0</v>
      </c>
      <c r="CV219" s="370">
        <f t="shared" si="155"/>
        <v>0</v>
      </c>
      <c r="CW219" s="370">
        <f t="shared" si="156"/>
        <v>0</v>
      </c>
      <c r="CX219" s="370">
        <f t="shared" si="157"/>
        <v>0</v>
      </c>
      <c r="CY219" s="370">
        <f t="shared" si="135"/>
        <v>0</v>
      </c>
    </row>
    <row r="220" spans="1:103" ht="23.25" customHeight="1" x14ac:dyDescent="0.25">
      <c r="A220" s="3923"/>
      <c r="B220" s="396" t="s">
        <v>244</v>
      </c>
      <c r="C220" s="397">
        <f t="shared" si="140"/>
        <v>0</v>
      </c>
      <c r="D220" s="398">
        <f t="shared" si="158"/>
        <v>0</v>
      </c>
      <c r="E220" s="396">
        <f t="shared" si="158"/>
        <v>0</v>
      </c>
      <c r="F220" s="22"/>
      <c r="G220" s="28"/>
      <c r="H220" s="22"/>
      <c r="I220" s="28"/>
      <c r="J220" s="22"/>
      <c r="K220" s="28"/>
      <c r="L220" s="22"/>
      <c r="M220" s="28"/>
      <c r="N220" s="22"/>
      <c r="O220" s="28"/>
      <c r="P220" s="2551"/>
      <c r="Q220" s="422"/>
      <c r="R220" s="422"/>
      <c r="S220" s="422"/>
      <c r="T220" s="422"/>
      <c r="U220" s="422"/>
      <c r="V220" s="422"/>
      <c r="W220" s="422"/>
      <c r="X220" s="422"/>
      <c r="Y220" s="422"/>
      <c r="Z220" s="422"/>
      <c r="AA220" s="422"/>
      <c r="AB220" s="422"/>
      <c r="AC220" s="422"/>
      <c r="AD220" s="422"/>
      <c r="AE220" s="422"/>
      <c r="AF220" s="422"/>
      <c r="AG220" s="422"/>
      <c r="AH220" s="422"/>
      <c r="AI220" s="422"/>
      <c r="AJ220" s="422"/>
      <c r="AK220" s="422"/>
      <c r="AL220" s="422"/>
      <c r="AM220" s="423"/>
      <c r="AN220" s="27"/>
      <c r="AO220" s="424"/>
      <c r="AP220" s="22"/>
      <c r="AQ220" s="52"/>
      <c r="AR220" s="49"/>
      <c r="AS220" s="52"/>
      <c r="AT220" s="323"/>
      <c r="AU220" s="399"/>
      <c r="AV220" s="323"/>
      <c r="AW220" s="399"/>
      <c r="AX220" s="52"/>
      <c r="AY220" s="56" t="str">
        <f t="shared" si="161"/>
        <v/>
      </c>
      <c r="CA220" s="18" t="str">
        <f t="shared" si="141"/>
        <v/>
      </c>
      <c r="CB220" s="421"/>
      <c r="CC220" s="18" t="str">
        <f t="shared" si="159"/>
        <v/>
      </c>
      <c r="CD220" s="18" t="str">
        <f t="shared" si="142"/>
        <v/>
      </c>
      <c r="CE220" s="18" t="str">
        <f t="shared" si="143"/>
        <v/>
      </c>
      <c r="CF220" s="18" t="str">
        <f t="shared" si="150"/>
        <v/>
      </c>
      <c r="CG220" s="18" t="str">
        <f t="shared" si="136"/>
        <v/>
      </c>
      <c r="CH220" s="18" t="str">
        <f t="shared" si="160"/>
        <v/>
      </c>
      <c r="CI220" s="18" t="str">
        <f t="shared" si="137"/>
        <v/>
      </c>
      <c r="CJ220" s="18" t="str">
        <f t="shared" si="152"/>
        <v/>
      </c>
      <c r="CK220" s="18" t="str">
        <f t="shared" si="153"/>
        <v/>
      </c>
      <c r="CL220" s="56"/>
      <c r="CO220" s="370">
        <f t="shared" si="127"/>
        <v>0</v>
      </c>
      <c r="CP220" s="405"/>
      <c r="CQ220" s="370">
        <f t="shared" si="154"/>
        <v>0</v>
      </c>
      <c r="CR220" s="370">
        <f t="shared" si="154"/>
        <v>0</v>
      </c>
      <c r="CS220" s="370">
        <f t="shared" si="130"/>
        <v>0</v>
      </c>
      <c r="CT220" s="370">
        <f t="shared" si="131"/>
        <v>0</v>
      </c>
      <c r="CU220" s="370">
        <f t="shared" si="155"/>
        <v>0</v>
      </c>
      <c r="CV220" s="370">
        <f t="shared" si="155"/>
        <v>0</v>
      </c>
      <c r="CW220" s="370">
        <f t="shared" si="156"/>
        <v>0</v>
      </c>
      <c r="CX220" s="370">
        <f t="shared" si="157"/>
        <v>0</v>
      </c>
      <c r="CY220" s="370">
        <f t="shared" si="135"/>
        <v>0</v>
      </c>
    </row>
    <row r="221" spans="1:103" ht="36" customHeight="1" x14ac:dyDescent="0.25">
      <c r="A221" s="3633"/>
      <c r="B221" s="377" t="s">
        <v>245</v>
      </c>
      <c r="C221" s="416">
        <f t="shared" si="140"/>
        <v>0</v>
      </c>
      <c r="D221" s="417">
        <f t="shared" si="158"/>
        <v>0</v>
      </c>
      <c r="E221" s="377">
        <f t="shared" si="158"/>
        <v>0</v>
      </c>
      <c r="F221" s="30"/>
      <c r="G221" s="37"/>
      <c r="H221" s="30"/>
      <c r="I221" s="37"/>
      <c r="J221" s="30"/>
      <c r="K221" s="37"/>
      <c r="L221" s="30"/>
      <c r="M221" s="37"/>
      <c r="N221" s="30"/>
      <c r="O221" s="37"/>
      <c r="P221" s="2552"/>
      <c r="Q221" s="426"/>
      <c r="R221" s="426"/>
      <c r="S221" s="426"/>
      <c r="T221" s="426"/>
      <c r="U221" s="426"/>
      <c r="V221" s="426"/>
      <c r="W221" s="426"/>
      <c r="X221" s="426"/>
      <c r="Y221" s="426"/>
      <c r="Z221" s="426"/>
      <c r="AA221" s="426"/>
      <c r="AB221" s="426"/>
      <c r="AC221" s="426"/>
      <c r="AD221" s="426"/>
      <c r="AE221" s="426"/>
      <c r="AF221" s="426"/>
      <c r="AG221" s="426"/>
      <c r="AH221" s="426"/>
      <c r="AI221" s="426"/>
      <c r="AJ221" s="426"/>
      <c r="AK221" s="426"/>
      <c r="AL221" s="426"/>
      <c r="AM221" s="427"/>
      <c r="AN221" s="35"/>
      <c r="AO221" s="225"/>
      <c r="AP221" s="30"/>
      <c r="AQ221" s="37"/>
      <c r="AR221" s="30"/>
      <c r="AS221" s="37"/>
      <c r="AT221" s="223"/>
      <c r="AU221" s="243"/>
      <c r="AV221" s="223"/>
      <c r="AW221" s="243"/>
      <c r="AX221" s="37"/>
      <c r="AY221" s="56" t="str">
        <f t="shared" si="161"/>
        <v/>
      </c>
      <c r="CA221" s="18" t="str">
        <f t="shared" si="141"/>
        <v/>
      </c>
      <c r="CB221" s="421"/>
      <c r="CC221" s="18" t="str">
        <f t="shared" si="159"/>
        <v/>
      </c>
      <c r="CD221" s="18" t="str">
        <f t="shared" si="142"/>
        <v/>
      </c>
      <c r="CE221" s="18" t="str">
        <f t="shared" si="143"/>
        <v/>
      </c>
      <c r="CF221" s="18" t="str">
        <f t="shared" si="150"/>
        <v/>
      </c>
      <c r="CG221" s="18" t="str">
        <f t="shared" si="136"/>
        <v/>
      </c>
      <c r="CH221" s="18" t="str">
        <f t="shared" si="160"/>
        <v/>
      </c>
      <c r="CI221" s="18" t="str">
        <f t="shared" si="137"/>
        <v/>
      </c>
      <c r="CJ221" s="18" t="str">
        <f t="shared" si="152"/>
        <v/>
      </c>
      <c r="CK221" s="18" t="str">
        <f t="shared" si="153"/>
        <v/>
      </c>
      <c r="CL221" s="56"/>
      <c r="CO221" s="370">
        <f t="shared" si="127"/>
        <v>0</v>
      </c>
      <c r="CP221" s="405"/>
      <c r="CQ221" s="370">
        <f t="shared" si="154"/>
        <v>0</v>
      </c>
      <c r="CR221" s="370">
        <f t="shared" si="154"/>
        <v>0</v>
      </c>
      <c r="CS221" s="370">
        <f t="shared" si="130"/>
        <v>0</v>
      </c>
      <c r="CT221" s="370">
        <f t="shared" si="131"/>
        <v>0</v>
      </c>
      <c r="CU221" s="370">
        <f t="shared" si="155"/>
        <v>0</v>
      </c>
      <c r="CV221" s="370">
        <f t="shared" si="155"/>
        <v>0</v>
      </c>
      <c r="CW221" s="370">
        <f t="shared" si="156"/>
        <v>0</v>
      </c>
      <c r="CX221" s="370">
        <f t="shared" si="157"/>
        <v>0</v>
      </c>
      <c r="CY221" s="370">
        <f t="shared" si="135"/>
        <v>0</v>
      </c>
    </row>
    <row r="222" spans="1:103" ht="15" customHeight="1" x14ac:dyDescent="0.25">
      <c r="A222" s="3972" t="s">
        <v>246</v>
      </c>
      <c r="B222" s="2555" t="s">
        <v>247</v>
      </c>
      <c r="C222" s="378">
        <f t="shared" si="140"/>
        <v>2</v>
      </c>
      <c r="D222" s="379">
        <f t="shared" ref="D222:E241" si="162">SUM(F222+H222+J222+L222+N222+P222+R222+T222+V222+X222+Z222+AB222+AD222+AF222+AH222+AJ222+AL222)</f>
        <v>0</v>
      </c>
      <c r="E222" s="380">
        <f t="shared" si="162"/>
        <v>2</v>
      </c>
      <c r="F222" s="45">
        <v>0</v>
      </c>
      <c r="G222" s="48">
        <v>0</v>
      </c>
      <c r="H222" s="45">
        <v>0</v>
      </c>
      <c r="I222" s="48">
        <v>0</v>
      </c>
      <c r="J222" s="45">
        <v>0</v>
      </c>
      <c r="K222" s="48">
        <v>1</v>
      </c>
      <c r="L222" s="45">
        <v>0</v>
      </c>
      <c r="M222" s="48">
        <v>1</v>
      </c>
      <c r="N222" s="45">
        <v>0</v>
      </c>
      <c r="O222" s="48">
        <v>0</v>
      </c>
      <c r="P222" s="45">
        <v>0</v>
      </c>
      <c r="Q222" s="48">
        <v>0</v>
      </c>
      <c r="R222" s="45">
        <v>0</v>
      </c>
      <c r="S222" s="48">
        <v>0</v>
      </c>
      <c r="T222" s="45">
        <v>0</v>
      </c>
      <c r="U222" s="48">
        <v>0</v>
      </c>
      <c r="V222" s="45">
        <v>0</v>
      </c>
      <c r="W222" s="48">
        <v>0</v>
      </c>
      <c r="X222" s="45">
        <v>0</v>
      </c>
      <c r="Y222" s="48">
        <v>0</v>
      </c>
      <c r="Z222" s="45">
        <v>0</v>
      </c>
      <c r="AA222" s="48">
        <v>0</v>
      </c>
      <c r="AB222" s="45">
        <v>0</v>
      </c>
      <c r="AC222" s="48">
        <v>0</v>
      </c>
      <c r="AD222" s="45">
        <v>0</v>
      </c>
      <c r="AE222" s="48">
        <v>0</v>
      </c>
      <c r="AF222" s="45">
        <v>0</v>
      </c>
      <c r="AG222" s="48">
        <v>0</v>
      </c>
      <c r="AH222" s="45">
        <v>0</v>
      </c>
      <c r="AI222" s="48">
        <v>0</v>
      </c>
      <c r="AJ222" s="45">
        <v>0</v>
      </c>
      <c r="AK222" s="48">
        <v>0</v>
      </c>
      <c r="AL222" s="45">
        <v>0</v>
      </c>
      <c r="AM222" s="46">
        <v>0</v>
      </c>
      <c r="AN222" s="105">
        <v>0</v>
      </c>
      <c r="AO222" s="2683">
        <v>0</v>
      </c>
      <c r="AP222" s="2556">
        <v>0</v>
      </c>
      <c r="AQ222" s="48">
        <v>0</v>
      </c>
      <c r="AR222" s="45">
        <v>0</v>
      </c>
      <c r="AS222" s="48">
        <v>1</v>
      </c>
      <c r="AT222" s="333">
        <v>0</v>
      </c>
      <c r="AU222" s="352">
        <v>0</v>
      </c>
      <c r="AV222" s="351">
        <v>0</v>
      </c>
      <c r="AW222" s="352">
        <v>0</v>
      </c>
      <c r="AX222" s="48">
        <v>0</v>
      </c>
      <c r="AY222" s="56" t="str">
        <f t="shared" si="118"/>
        <v/>
      </c>
      <c r="CA222" s="18" t="str">
        <f t="shared" si="141"/>
        <v/>
      </c>
      <c r="CB222" s="18" t="str">
        <f>IF(AND(E222&gt;0,AO222=""), "* No olvide digitar la variable Madre de hijo menor de 5 años. Digite Cero si no tiene.",IF(AO222&gt;E222,"  * La variable Madre de hijo menor de 5 años No puede ser mayor al Total Mujeres.",""))</f>
        <v/>
      </c>
      <c r="CC222" s="18" t="str">
        <f t="shared" si="159"/>
        <v/>
      </c>
      <c r="CD222" s="18" t="str">
        <f t="shared" si="142"/>
        <v/>
      </c>
      <c r="CE222" s="18" t="str">
        <f t="shared" si="143"/>
        <v/>
      </c>
      <c r="CF222" s="18" t="str">
        <f t="shared" si="150"/>
        <v/>
      </c>
      <c r="CG222" s="18" t="str">
        <f t="shared" si="136"/>
        <v/>
      </c>
      <c r="CH222" s="18" t="str">
        <f t="shared" si="160"/>
        <v/>
      </c>
      <c r="CI222" s="18" t="str">
        <f t="shared" si="137"/>
        <v/>
      </c>
      <c r="CJ222" s="18" t="str">
        <f t="shared" si="152"/>
        <v/>
      </c>
      <c r="CK222" s="18" t="str">
        <f t="shared" si="153"/>
        <v/>
      </c>
      <c r="CL222" s="56"/>
      <c r="CO222" s="370">
        <f t="shared" si="127"/>
        <v>0</v>
      </c>
      <c r="CP222" s="370">
        <f>IF(AND(E222&gt;0,AO222=""),1,IF(AO222&gt;E222,1,0))</f>
        <v>0</v>
      </c>
      <c r="CQ222" s="370">
        <f t="shared" si="154"/>
        <v>0</v>
      </c>
      <c r="CR222" s="370">
        <f t="shared" si="154"/>
        <v>0</v>
      </c>
      <c r="CS222" s="370">
        <f t="shared" si="130"/>
        <v>0</v>
      </c>
      <c r="CT222" s="370">
        <f t="shared" si="131"/>
        <v>0</v>
      </c>
      <c r="CU222" s="370">
        <f t="shared" si="155"/>
        <v>0</v>
      </c>
      <c r="CV222" s="370">
        <f t="shared" si="155"/>
        <v>0</v>
      </c>
      <c r="CW222" s="370">
        <f t="shared" si="156"/>
        <v>0</v>
      </c>
      <c r="CX222" s="370">
        <f t="shared" si="157"/>
        <v>0</v>
      </c>
      <c r="CY222" s="370">
        <f t="shared" si="135"/>
        <v>0</v>
      </c>
    </row>
    <row r="223" spans="1:103" ht="15" customHeight="1" x14ac:dyDescent="0.25">
      <c r="A223" s="3923"/>
      <c r="B223" s="429" t="s">
        <v>248</v>
      </c>
      <c r="C223" s="397">
        <f t="shared" si="140"/>
        <v>0</v>
      </c>
      <c r="D223" s="398">
        <f t="shared" si="162"/>
        <v>0</v>
      </c>
      <c r="E223" s="396">
        <f t="shared" si="162"/>
        <v>0</v>
      </c>
      <c r="F223" s="22">
        <v>0</v>
      </c>
      <c r="G223" s="28">
        <v>0</v>
      </c>
      <c r="H223" s="22">
        <v>0</v>
      </c>
      <c r="I223" s="28">
        <v>0</v>
      </c>
      <c r="J223" s="22">
        <v>0</v>
      </c>
      <c r="K223" s="28">
        <v>0</v>
      </c>
      <c r="L223" s="22">
        <v>0</v>
      </c>
      <c r="M223" s="28">
        <v>0</v>
      </c>
      <c r="N223" s="22">
        <v>0</v>
      </c>
      <c r="O223" s="28">
        <v>0</v>
      </c>
      <c r="P223" s="22">
        <v>0</v>
      </c>
      <c r="Q223" s="28">
        <v>0</v>
      </c>
      <c r="R223" s="22">
        <v>0</v>
      </c>
      <c r="S223" s="28">
        <v>0</v>
      </c>
      <c r="T223" s="22">
        <v>0</v>
      </c>
      <c r="U223" s="28">
        <v>0</v>
      </c>
      <c r="V223" s="22">
        <v>0</v>
      </c>
      <c r="W223" s="28">
        <v>0</v>
      </c>
      <c r="X223" s="22">
        <v>0</v>
      </c>
      <c r="Y223" s="28">
        <v>0</v>
      </c>
      <c r="Z223" s="22">
        <v>0</v>
      </c>
      <c r="AA223" s="28">
        <v>0</v>
      </c>
      <c r="AB223" s="22">
        <v>0</v>
      </c>
      <c r="AC223" s="28">
        <v>0</v>
      </c>
      <c r="AD223" s="22">
        <v>0</v>
      </c>
      <c r="AE223" s="28">
        <v>0</v>
      </c>
      <c r="AF223" s="22">
        <v>0</v>
      </c>
      <c r="AG223" s="28">
        <v>0</v>
      </c>
      <c r="AH223" s="22">
        <v>0</v>
      </c>
      <c r="AI223" s="28">
        <v>0</v>
      </c>
      <c r="AJ223" s="22">
        <v>0</v>
      </c>
      <c r="AK223" s="28">
        <v>0</v>
      </c>
      <c r="AL223" s="22">
        <v>0</v>
      </c>
      <c r="AM223" s="26">
        <v>0</v>
      </c>
      <c r="AN223" s="27">
        <v>0</v>
      </c>
      <c r="AO223" s="28">
        <v>0</v>
      </c>
      <c r="AP223" s="23">
        <v>0</v>
      </c>
      <c r="AQ223" s="28">
        <v>0</v>
      </c>
      <c r="AR223" s="22">
        <v>0</v>
      </c>
      <c r="AS223" s="28">
        <v>0</v>
      </c>
      <c r="AT223" s="216">
        <v>0</v>
      </c>
      <c r="AU223" s="239">
        <v>0</v>
      </c>
      <c r="AV223" s="430">
        <v>0</v>
      </c>
      <c r="AW223" s="239">
        <v>0</v>
      </c>
      <c r="AX223" s="28">
        <v>0</v>
      </c>
      <c r="AY223" s="56" t="str">
        <f t="shared" si="118"/>
        <v/>
      </c>
      <c r="CA223" s="18" t="str">
        <f t="shared" si="141"/>
        <v/>
      </c>
      <c r="CB223" s="18" t="str">
        <f>IF(AND(E223&gt;0,AO223=""), "* No olvide digitar la variable Madre de hijo menor de 5 años. Digite Cero si no tiene.",IF(AO223&gt;E223,"  * La variable Madre de hijo menor de 5 años No puede ser mayor al Total Mujeres.",""))</f>
        <v/>
      </c>
      <c r="CC223" s="18" t="str">
        <f t="shared" si="159"/>
        <v/>
      </c>
      <c r="CD223" s="18" t="str">
        <f t="shared" si="142"/>
        <v/>
      </c>
      <c r="CE223" s="18" t="str">
        <f t="shared" si="143"/>
        <v/>
      </c>
      <c r="CF223" s="18" t="str">
        <f t="shared" si="150"/>
        <v/>
      </c>
      <c r="CG223" s="18" t="str">
        <f t="shared" si="136"/>
        <v/>
      </c>
      <c r="CH223" s="18" t="str">
        <f t="shared" si="160"/>
        <v/>
      </c>
      <c r="CI223" s="18" t="str">
        <f t="shared" si="137"/>
        <v/>
      </c>
      <c r="CJ223" s="18" t="str">
        <f t="shared" si="152"/>
        <v/>
      </c>
      <c r="CK223" s="18" t="str">
        <f t="shared" si="153"/>
        <v/>
      </c>
      <c r="CL223" s="56"/>
      <c r="CO223" s="370">
        <f t="shared" si="127"/>
        <v>0</v>
      </c>
      <c r="CP223" s="370">
        <f>IF(AND(E223&gt;0,AO223=""),1,IF(AO223&gt;E223,1,0))</f>
        <v>0</v>
      </c>
      <c r="CQ223" s="370">
        <f t="shared" si="154"/>
        <v>0</v>
      </c>
      <c r="CR223" s="370">
        <f t="shared" si="154"/>
        <v>0</v>
      </c>
      <c r="CS223" s="370">
        <f t="shared" si="130"/>
        <v>0</v>
      </c>
      <c r="CT223" s="370">
        <f t="shared" si="131"/>
        <v>0</v>
      </c>
      <c r="CU223" s="370">
        <f t="shared" si="155"/>
        <v>0</v>
      </c>
      <c r="CV223" s="370">
        <f t="shared" si="155"/>
        <v>0</v>
      </c>
      <c r="CW223" s="370">
        <f t="shared" si="156"/>
        <v>0</v>
      </c>
      <c r="CX223" s="370">
        <f t="shared" si="157"/>
        <v>0</v>
      </c>
      <c r="CY223" s="370">
        <f t="shared" si="135"/>
        <v>0</v>
      </c>
    </row>
    <row r="224" spans="1:103" ht="15" customHeight="1" x14ac:dyDescent="0.25">
      <c r="A224" s="3923"/>
      <c r="B224" s="401" t="s">
        <v>249</v>
      </c>
      <c r="C224" s="397">
        <f t="shared" si="140"/>
        <v>1</v>
      </c>
      <c r="D224" s="398">
        <f t="shared" si="162"/>
        <v>1</v>
      </c>
      <c r="E224" s="396">
        <f t="shared" si="162"/>
        <v>0</v>
      </c>
      <c r="F224" s="22">
        <v>0</v>
      </c>
      <c r="G224" s="28">
        <v>0</v>
      </c>
      <c r="H224" s="22">
        <v>0</v>
      </c>
      <c r="I224" s="28">
        <v>0</v>
      </c>
      <c r="J224" s="22">
        <v>0</v>
      </c>
      <c r="K224" s="28">
        <v>0</v>
      </c>
      <c r="L224" s="22">
        <v>0</v>
      </c>
      <c r="M224" s="28">
        <v>0</v>
      </c>
      <c r="N224" s="22">
        <v>0</v>
      </c>
      <c r="O224" s="28">
        <v>0</v>
      </c>
      <c r="P224" s="22">
        <v>0</v>
      </c>
      <c r="Q224" s="28">
        <v>0</v>
      </c>
      <c r="R224" s="22">
        <v>0</v>
      </c>
      <c r="S224" s="28">
        <v>0</v>
      </c>
      <c r="T224" s="22">
        <v>0</v>
      </c>
      <c r="U224" s="28">
        <v>0</v>
      </c>
      <c r="V224" s="22">
        <v>1</v>
      </c>
      <c r="W224" s="28">
        <v>0</v>
      </c>
      <c r="X224" s="22">
        <v>0</v>
      </c>
      <c r="Y224" s="28">
        <v>0</v>
      </c>
      <c r="Z224" s="22">
        <v>0</v>
      </c>
      <c r="AA224" s="28">
        <v>0</v>
      </c>
      <c r="AB224" s="22">
        <v>0</v>
      </c>
      <c r="AC224" s="28">
        <v>0</v>
      </c>
      <c r="AD224" s="22">
        <v>0</v>
      </c>
      <c r="AE224" s="28">
        <v>0</v>
      </c>
      <c r="AF224" s="22">
        <v>0</v>
      </c>
      <c r="AG224" s="28">
        <v>0</v>
      </c>
      <c r="AH224" s="22">
        <v>0</v>
      </c>
      <c r="AI224" s="28">
        <v>0</v>
      </c>
      <c r="AJ224" s="22">
        <v>0</v>
      </c>
      <c r="AK224" s="28">
        <v>0</v>
      </c>
      <c r="AL224" s="22">
        <v>0</v>
      </c>
      <c r="AM224" s="26">
        <v>0</v>
      </c>
      <c r="AN224" s="27">
        <v>0</v>
      </c>
      <c r="AO224" s="28">
        <v>0</v>
      </c>
      <c r="AP224" s="23">
        <v>0</v>
      </c>
      <c r="AQ224" s="28">
        <v>0</v>
      </c>
      <c r="AR224" s="22">
        <v>0</v>
      </c>
      <c r="AS224" s="28">
        <v>0</v>
      </c>
      <c r="AT224" s="216">
        <v>0</v>
      </c>
      <c r="AU224" s="239">
        <v>0</v>
      </c>
      <c r="AV224" s="430">
        <v>0</v>
      </c>
      <c r="AW224" s="239">
        <v>0</v>
      </c>
      <c r="AX224" s="28">
        <v>0</v>
      </c>
      <c r="AY224" s="56" t="str">
        <f t="shared" si="118"/>
        <v/>
      </c>
      <c r="CA224" s="18" t="str">
        <f t="shared" si="141"/>
        <v/>
      </c>
      <c r="CB224" s="18" t="str">
        <f>IF(AND(E224&gt;0,AO224=""), "* No olvide digitar la variable Madre de hijo menor de 5 años. Digite Cero si no tiene.",IF(AO224&gt;E224,"  * La variable Madre de hijo menor de 5 años No puede ser mayor al Total Mujeres.",""))</f>
        <v/>
      </c>
      <c r="CC224" s="18" t="str">
        <f t="shared" si="159"/>
        <v/>
      </c>
      <c r="CD224" s="18" t="str">
        <f t="shared" si="142"/>
        <v/>
      </c>
      <c r="CE224" s="18" t="str">
        <f t="shared" si="143"/>
        <v/>
      </c>
      <c r="CF224" s="18" t="str">
        <f t="shared" si="150"/>
        <v/>
      </c>
      <c r="CG224" s="18" t="str">
        <f t="shared" si="136"/>
        <v/>
      </c>
      <c r="CH224" s="18" t="str">
        <f t="shared" si="160"/>
        <v/>
      </c>
      <c r="CI224" s="18" t="str">
        <f t="shared" si="137"/>
        <v/>
      </c>
      <c r="CJ224" s="18" t="str">
        <f t="shared" si="152"/>
        <v/>
      </c>
      <c r="CK224" s="18" t="str">
        <f t="shared" si="153"/>
        <v/>
      </c>
      <c r="CL224" s="56"/>
      <c r="CO224" s="370">
        <f t="shared" si="127"/>
        <v>0</v>
      </c>
      <c r="CP224" s="370">
        <f>IF(AND(E224&gt;0,AO224=""),1,IF(AO224&gt;E224,1,0))</f>
        <v>0</v>
      </c>
      <c r="CQ224" s="370">
        <f t="shared" si="154"/>
        <v>0</v>
      </c>
      <c r="CR224" s="370">
        <f t="shared" si="154"/>
        <v>0</v>
      </c>
      <c r="CS224" s="370">
        <f t="shared" si="130"/>
        <v>0</v>
      </c>
      <c r="CT224" s="370">
        <f t="shared" si="131"/>
        <v>0</v>
      </c>
      <c r="CU224" s="370">
        <f t="shared" si="155"/>
        <v>0</v>
      </c>
      <c r="CV224" s="370">
        <f t="shared" si="155"/>
        <v>0</v>
      </c>
      <c r="CW224" s="370">
        <f t="shared" si="156"/>
        <v>0</v>
      </c>
      <c r="CX224" s="370">
        <f t="shared" si="157"/>
        <v>0</v>
      </c>
      <c r="CY224" s="370">
        <f t="shared" si="135"/>
        <v>0</v>
      </c>
    </row>
    <row r="225" spans="1:103" ht="15" customHeight="1" x14ac:dyDescent="0.25">
      <c r="A225" s="3923"/>
      <c r="B225" s="401" t="s">
        <v>250</v>
      </c>
      <c r="C225" s="397">
        <f t="shared" si="140"/>
        <v>4</v>
      </c>
      <c r="D225" s="398">
        <f t="shared" si="162"/>
        <v>0</v>
      </c>
      <c r="E225" s="396">
        <f t="shared" si="162"/>
        <v>4</v>
      </c>
      <c r="F225" s="22">
        <v>0</v>
      </c>
      <c r="G225" s="28">
        <v>0</v>
      </c>
      <c r="H225" s="22">
        <v>0</v>
      </c>
      <c r="I225" s="28">
        <v>0</v>
      </c>
      <c r="J225" s="22">
        <v>0</v>
      </c>
      <c r="K225" s="28">
        <v>0</v>
      </c>
      <c r="L225" s="22">
        <v>0</v>
      </c>
      <c r="M225" s="28">
        <v>0</v>
      </c>
      <c r="N225" s="22">
        <v>0</v>
      </c>
      <c r="O225" s="28">
        <v>1</v>
      </c>
      <c r="P225" s="22">
        <v>0</v>
      </c>
      <c r="Q225" s="28">
        <v>1</v>
      </c>
      <c r="R225" s="22">
        <v>0</v>
      </c>
      <c r="S225" s="28">
        <v>0</v>
      </c>
      <c r="T225" s="22">
        <v>0</v>
      </c>
      <c r="U225" s="28">
        <v>0</v>
      </c>
      <c r="V225" s="22">
        <v>0</v>
      </c>
      <c r="W225" s="28">
        <v>2</v>
      </c>
      <c r="X225" s="22">
        <v>0</v>
      </c>
      <c r="Y225" s="28">
        <v>0</v>
      </c>
      <c r="Z225" s="22">
        <v>0</v>
      </c>
      <c r="AA225" s="28">
        <v>0</v>
      </c>
      <c r="AB225" s="22">
        <v>0</v>
      </c>
      <c r="AC225" s="28">
        <v>0</v>
      </c>
      <c r="AD225" s="22">
        <v>0</v>
      </c>
      <c r="AE225" s="28">
        <v>0</v>
      </c>
      <c r="AF225" s="22">
        <v>0</v>
      </c>
      <c r="AG225" s="28">
        <v>0</v>
      </c>
      <c r="AH225" s="22">
        <v>0</v>
      </c>
      <c r="AI225" s="28">
        <v>0</v>
      </c>
      <c r="AJ225" s="22">
        <v>0</v>
      </c>
      <c r="AK225" s="28">
        <v>0</v>
      </c>
      <c r="AL225" s="22">
        <v>0</v>
      </c>
      <c r="AM225" s="26">
        <v>0</v>
      </c>
      <c r="AN225" s="27">
        <v>0</v>
      </c>
      <c r="AO225" s="28">
        <v>0</v>
      </c>
      <c r="AP225" s="23">
        <v>0</v>
      </c>
      <c r="AQ225" s="28">
        <v>0</v>
      </c>
      <c r="AR225" s="22">
        <v>0</v>
      </c>
      <c r="AS225" s="28">
        <v>0</v>
      </c>
      <c r="AT225" s="216">
        <v>0</v>
      </c>
      <c r="AU225" s="239">
        <v>0</v>
      </c>
      <c r="AV225" s="430">
        <v>0</v>
      </c>
      <c r="AW225" s="239">
        <v>0</v>
      </c>
      <c r="AX225" s="28">
        <v>0</v>
      </c>
      <c r="AY225" s="56" t="str">
        <f t="shared" si="118"/>
        <v/>
      </c>
      <c r="CA225" s="18" t="str">
        <f t="shared" si="141"/>
        <v/>
      </c>
      <c r="CB225" s="18" t="str">
        <f>IF(AND(E225&gt;0,AO225=""), "* No olvide digitar la variable Madre de hijo menor de 5 años. Digite Cero si no tiene.",IF(AO225&gt;E225,"  * La variable Madre de hijo menor de 5 años No puede ser mayor al Total Mujeres.",""))</f>
        <v/>
      </c>
      <c r="CC225" s="18" t="str">
        <f t="shared" si="159"/>
        <v/>
      </c>
      <c r="CD225" s="18" t="str">
        <f t="shared" si="142"/>
        <v/>
      </c>
      <c r="CE225" s="18" t="str">
        <f t="shared" si="143"/>
        <v/>
      </c>
      <c r="CF225" s="18" t="str">
        <f t="shared" si="150"/>
        <v/>
      </c>
      <c r="CG225" s="18" t="str">
        <f t="shared" si="136"/>
        <v/>
      </c>
      <c r="CH225" s="18" t="str">
        <f t="shared" si="160"/>
        <v/>
      </c>
      <c r="CI225" s="18" t="str">
        <f t="shared" si="137"/>
        <v/>
      </c>
      <c r="CJ225" s="18" t="str">
        <f t="shared" si="152"/>
        <v/>
      </c>
      <c r="CK225" s="18" t="str">
        <f t="shared" si="153"/>
        <v/>
      </c>
      <c r="CL225" s="56"/>
      <c r="CO225" s="370">
        <f t="shared" si="127"/>
        <v>0</v>
      </c>
      <c r="CP225" s="370">
        <f>IF(AND(E225&gt;0,AO225=""),1,IF(AO225&gt;E225,1,0))</f>
        <v>0</v>
      </c>
      <c r="CQ225" s="370">
        <f t="shared" si="154"/>
        <v>0</v>
      </c>
      <c r="CR225" s="370">
        <f t="shared" si="154"/>
        <v>0</v>
      </c>
      <c r="CS225" s="370">
        <f t="shared" si="130"/>
        <v>0</v>
      </c>
      <c r="CT225" s="370">
        <f t="shared" si="131"/>
        <v>0</v>
      </c>
      <c r="CU225" s="370">
        <f t="shared" si="155"/>
        <v>0</v>
      </c>
      <c r="CV225" s="370">
        <f t="shared" si="155"/>
        <v>0</v>
      </c>
      <c r="CW225" s="370">
        <f t="shared" si="156"/>
        <v>0</v>
      </c>
      <c r="CX225" s="370">
        <f t="shared" si="157"/>
        <v>0</v>
      </c>
      <c r="CY225" s="370">
        <f t="shared" si="135"/>
        <v>0</v>
      </c>
    </row>
    <row r="226" spans="1:103" ht="15" customHeight="1" x14ac:dyDescent="0.25">
      <c r="A226" s="3633"/>
      <c r="B226" s="431" t="s">
        <v>251</v>
      </c>
      <c r="C226" s="2544">
        <f t="shared" si="140"/>
        <v>0</v>
      </c>
      <c r="D226" s="388">
        <f t="shared" si="162"/>
        <v>0</v>
      </c>
      <c r="E226" s="369">
        <f t="shared" si="162"/>
        <v>0</v>
      </c>
      <c r="F226" s="22">
        <v>0</v>
      </c>
      <c r="G226" s="28">
        <v>0</v>
      </c>
      <c r="H226" s="22">
        <v>0</v>
      </c>
      <c r="I226" s="28">
        <v>0</v>
      </c>
      <c r="J226" s="22">
        <v>0</v>
      </c>
      <c r="K226" s="28">
        <v>0</v>
      </c>
      <c r="L226" s="22">
        <v>0</v>
      </c>
      <c r="M226" s="28">
        <v>0</v>
      </c>
      <c r="N226" s="22">
        <v>0</v>
      </c>
      <c r="O226" s="28">
        <v>0</v>
      </c>
      <c r="P226" s="22">
        <v>0</v>
      </c>
      <c r="Q226" s="28">
        <v>0</v>
      </c>
      <c r="R226" s="22">
        <v>0</v>
      </c>
      <c r="S226" s="28">
        <v>0</v>
      </c>
      <c r="T226" s="22">
        <v>0</v>
      </c>
      <c r="U226" s="28">
        <v>0</v>
      </c>
      <c r="V226" s="22">
        <v>0</v>
      </c>
      <c r="W226" s="28">
        <v>0</v>
      </c>
      <c r="X226" s="22">
        <v>0</v>
      </c>
      <c r="Y226" s="28">
        <v>0</v>
      </c>
      <c r="Z226" s="22">
        <v>0</v>
      </c>
      <c r="AA226" s="28">
        <v>0</v>
      </c>
      <c r="AB226" s="22">
        <v>0</v>
      </c>
      <c r="AC226" s="28">
        <v>0</v>
      </c>
      <c r="AD226" s="22">
        <v>0</v>
      </c>
      <c r="AE226" s="28">
        <v>0</v>
      </c>
      <c r="AF226" s="22">
        <v>0</v>
      </c>
      <c r="AG226" s="28">
        <v>0</v>
      </c>
      <c r="AH226" s="22">
        <v>0</v>
      </c>
      <c r="AI226" s="28">
        <v>0</v>
      </c>
      <c r="AJ226" s="22">
        <v>0</v>
      </c>
      <c r="AK226" s="28">
        <v>0</v>
      </c>
      <c r="AL226" s="30">
        <v>0</v>
      </c>
      <c r="AM226" s="34">
        <v>0</v>
      </c>
      <c r="AN226" s="35">
        <v>0</v>
      </c>
      <c r="AO226" s="37">
        <v>0</v>
      </c>
      <c r="AP226" s="31">
        <v>0</v>
      </c>
      <c r="AQ226" s="37">
        <v>0</v>
      </c>
      <c r="AR226" s="30">
        <v>0</v>
      </c>
      <c r="AS226" s="37">
        <v>0</v>
      </c>
      <c r="AT226" s="223">
        <v>0</v>
      </c>
      <c r="AU226" s="243">
        <v>0</v>
      </c>
      <c r="AV226" s="432">
        <v>0</v>
      </c>
      <c r="AW226" s="243">
        <v>0</v>
      </c>
      <c r="AX226" s="37">
        <v>0</v>
      </c>
      <c r="AY226" s="56" t="str">
        <f t="shared" si="118"/>
        <v/>
      </c>
      <c r="CA226" s="18" t="str">
        <f t="shared" si="141"/>
        <v/>
      </c>
      <c r="CB226" s="18" t="str">
        <f>IF(AND(E226&gt;0,AO226=""), "* No olvide digitar la variable Madre de hijo menor de 5 años. Digite Cero si no tiene.",IF(AO226&gt;E226,"  * La variable Madre de hijo menor de 5 años No puede ser mayor al Total Mujeres.",""))</f>
        <v/>
      </c>
      <c r="CC226" s="18" t="str">
        <f t="shared" si="159"/>
        <v/>
      </c>
      <c r="CD226" s="18" t="str">
        <f t="shared" si="142"/>
        <v/>
      </c>
      <c r="CE226" s="18" t="str">
        <f t="shared" si="143"/>
        <v/>
      </c>
      <c r="CF226" s="18" t="str">
        <f t="shared" si="150"/>
        <v/>
      </c>
      <c r="CG226" s="18" t="str">
        <f t="shared" si="136"/>
        <v/>
      </c>
      <c r="CH226" s="18" t="str">
        <f t="shared" si="160"/>
        <v/>
      </c>
      <c r="CI226" s="18" t="str">
        <f t="shared" si="137"/>
        <v/>
      </c>
      <c r="CJ226" s="18" t="str">
        <f t="shared" si="152"/>
        <v/>
      </c>
      <c r="CK226" s="18" t="str">
        <f t="shared" si="153"/>
        <v/>
      </c>
      <c r="CL226" s="56"/>
      <c r="CO226" s="370">
        <f t="shared" si="127"/>
        <v>0</v>
      </c>
      <c r="CP226" s="370">
        <f>IF(AND(E226&gt;0,AO226=""),1,IF(AO226&gt;E226,1,0))</f>
        <v>0</v>
      </c>
      <c r="CQ226" s="370">
        <f t="shared" si="154"/>
        <v>0</v>
      </c>
      <c r="CR226" s="370">
        <f t="shared" si="154"/>
        <v>0</v>
      </c>
      <c r="CS226" s="370">
        <f t="shared" si="130"/>
        <v>0</v>
      </c>
      <c r="CT226" s="370">
        <f t="shared" si="131"/>
        <v>0</v>
      </c>
      <c r="CU226" s="370">
        <f t="shared" si="155"/>
        <v>0</v>
      </c>
      <c r="CV226" s="370">
        <f t="shared" si="155"/>
        <v>0</v>
      </c>
      <c r="CW226" s="370">
        <f t="shared" si="156"/>
        <v>0</v>
      </c>
      <c r="CX226" s="370">
        <f t="shared" si="157"/>
        <v>0</v>
      </c>
      <c r="CY226" s="370">
        <f t="shared" si="135"/>
        <v>0</v>
      </c>
    </row>
    <row r="227" spans="1:103" ht="15" customHeight="1" x14ac:dyDescent="0.25">
      <c r="A227" s="3972" t="s">
        <v>252</v>
      </c>
      <c r="B227" s="2717" t="s">
        <v>253</v>
      </c>
      <c r="C227" s="2012">
        <f t="shared" si="140"/>
        <v>0</v>
      </c>
      <c r="D227" s="703">
        <f t="shared" si="162"/>
        <v>0</v>
      </c>
      <c r="E227" s="2710">
        <f t="shared" si="162"/>
        <v>0</v>
      </c>
      <c r="F227" s="2002"/>
      <c r="G227" s="2712"/>
      <c r="H227" s="2002"/>
      <c r="I227" s="2712"/>
      <c r="J227" s="2002"/>
      <c r="K227" s="2712"/>
      <c r="L227" s="2002"/>
      <c r="M227" s="2712"/>
      <c r="N227" s="2002"/>
      <c r="O227" s="2712"/>
      <c r="P227" s="2002"/>
      <c r="Q227" s="2712"/>
      <c r="R227" s="2004"/>
      <c r="S227" s="2683"/>
      <c r="T227" s="2004"/>
      <c r="U227" s="2683"/>
      <c r="V227" s="2004"/>
      <c r="W227" s="2683"/>
      <c r="X227" s="2004"/>
      <c r="Y227" s="2683"/>
      <c r="Z227" s="2004"/>
      <c r="AA227" s="2683"/>
      <c r="AB227" s="2004"/>
      <c r="AC227" s="2683"/>
      <c r="AD227" s="2004"/>
      <c r="AE227" s="2683"/>
      <c r="AF227" s="2004"/>
      <c r="AG227" s="2683"/>
      <c r="AH227" s="2004"/>
      <c r="AI227" s="2683"/>
      <c r="AJ227" s="2004"/>
      <c r="AK227" s="2683"/>
      <c r="AL227" s="2004"/>
      <c r="AM227" s="701"/>
      <c r="AN227" s="2721"/>
      <c r="AO227" s="420"/>
      <c r="AP227" s="2556"/>
      <c r="AQ227" s="414"/>
      <c r="AR227" s="2722"/>
      <c r="AS227" s="437"/>
      <c r="AT227" s="415"/>
      <c r="AU227" s="2719"/>
      <c r="AV227" s="415"/>
      <c r="AW227" s="2719"/>
      <c r="AX227" s="437"/>
      <c r="AY227" s="56" t="str">
        <f>CC227&amp;CD227&amp;CE227&amp;CF227&amp;CG227&amp;CH227&amp;CI227&amp;CJ227</f>
        <v/>
      </c>
      <c r="CA227" s="421"/>
      <c r="CB227" s="421"/>
      <c r="CC227" s="18" t="str">
        <f t="shared" si="159"/>
        <v/>
      </c>
      <c r="CD227" s="18" t="str">
        <f t="shared" si="142"/>
        <v/>
      </c>
      <c r="CE227" s="438"/>
      <c r="CF227" s="438"/>
      <c r="CG227" s="18" t="str">
        <f t="shared" si="136"/>
        <v/>
      </c>
      <c r="CH227" s="18" t="str">
        <f>IF(AND(E227&gt;0,OR(AU227="")), "* No olvide digitar la variable Migrantes - Mujeres. Digite Cero si no tiene.",IF((AU227)&gt;E227,"  * La variable Migrantes - Mujeres No puede ser mayor al Total.",""))</f>
        <v/>
      </c>
      <c r="CI227" s="18" t="str">
        <f t="shared" si="137"/>
        <v/>
      </c>
      <c r="CJ227" s="18" t="str">
        <f t="shared" si="152"/>
        <v/>
      </c>
      <c r="CK227" s="421"/>
      <c r="CL227" s="56"/>
      <c r="CO227" s="405"/>
      <c r="CP227" s="405"/>
      <c r="CQ227" s="370">
        <f t="shared" si="154"/>
        <v>0</v>
      </c>
      <c r="CR227" s="370">
        <f>IF(AND(E227&gt;0,OR(AQ227="")),1,IF((AQ227)&gt;E227,1,0))</f>
        <v>0</v>
      </c>
      <c r="CS227" s="405"/>
      <c r="CT227" s="405"/>
      <c r="CU227" s="370">
        <f>IF(AND(D227&gt;0,OR(AT227="")),1,IF((AT227)&gt;D227,1,0))</f>
        <v>0</v>
      </c>
      <c r="CV227" s="370">
        <f t="shared" si="155"/>
        <v>0</v>
      </c>
      <c r="CW227" s="370">
        <f t="shared" si="156"/>
        <v>0</v>
      </c>
      <c r="CX227" s="370">
        <f t="shared" si="157"/>
        <v>0</v>
      </c>
      <c r="CY227" s="405"/>
    </row>
    <row r="228" spans="1:103" ht="15" customHeight="1" x14ac:dyDescent="0.25">
      <c r="A228" s="3923"/>
      <c r="B228" s="401" t="s">
        <v>254</v>
      </c>
      <c r="C228" s="397">
        <f t="shared" si="140"/>
        <v>0</v>
      </c>
      <c r="D228" s="398">
        <f>SUM(F228+H228+J228+L228+N228+P228+R228+T228+V228+X228+Z228+AB228+AD228+AF228+AH228+AJ228+AL228)</f>
        <v>0</v>
      </c>
      <c r="E228" s="396">
        <f t="shared" si="162"/>
        <v>0</v>
      </c>
      <c r="F228" s="439"/>
      <c r="G228" s="440"/>
      <c r="H228" s="439"/>
      <c r="I228" s="440"/>
      <c r="J228" s="439"/>
      <c r="K228" s="440"/>
      <c r="L228" s="439"/>
      <c r="M228" s="440"/>
      <c r="N228" s="439"/>
      <c r="O228" s="440"/>
      <c r="P228" s="439"/>
      <c r="Q228" s="440"/>
      <c r="R228" s="22"/>
      <c r="S228" s="28"/>
      <c r="T228" s="22"/>
      <c r="U228" s="28"/>
      <c r="V228" s="22"/>
      <c r="W228" s="28"/>
      <c r="X228" s="22"/>
      <c r="Y228" s="28"/>
      <c r="Z228" s="22"/>
      <c r="AA228" s="28"/>
      <c r="AB228" s="22"/>
      <c r="AC228" s="28"/>
      <c r="AD228" s="22"/>
      <c r="AE228" s="28"/>
      <c r="AF228" s="22"/>
      <c r="AG228" s="28"/>
      <c r="AH228" s="22"/>
      <c r="AI228" s="28"/>
      <c r="AJ228" s="22"/>
      <c r="AK228" s="28"/>
      <c r="AL228" s="22"/>
      <c r="AM228" s="26"/>
      <c r="AN228" s="441"/>
      <c r="AO228" s="424"/>
      <c r="AP228" s="22"/>
      <c r="AQ228" s="52"/>
      <c r="AR228" s="442"/>
      <c r="AS228" s="443"/>
      <c r="AT228" s="323"/>
      <c r="AU228" s="399"/>
      <c r="AV228" s="323"/>
      <c r="AW228" s="399"/>
      <c r="AX228" s="443"/>
      <c r="AY228" s="56" t="str">
        <f t="shared" ref="AY228:AY229" si="163">CC228&amp;CD228&amp;CE228&amp;CF228&amp;CG228&amp;CH228&amp;CI228&amp;CJ228</f>
        <v/>
      </c>
      <c r="CA228" s="421"/>
      <c r="CB228" s="421"/>
      <c r="CC228" s="18" t="str">
        <f t="shared" si="159"/>
        <v/>
      </c>
      <c r="CD228" s="18" t="str">
        <f t="shared" si="142"/>
        <v/>
      </c>
      <c r="CE228" s="438"/>
      <c r="CF228" s="438"/>
      <c r="CG228" s="18" t="str">
        <f t="shared" si="136"/>
        <v/>
      </c>
      <c r="CH228" s="18" t="str">
        <f t="shared" si="160"/>
        <v/>
      </c>
      <c r="CI228" s="18" t="str">
        <f t="shared" si="137"/>
        <v/>
      </c>
      <c r="CJ228" s="18" t="str">
        <f t="shared" si="152"/>
        <v/>
      </c>
      <c r="CK228" s="421"/>
      <c r="CL228" s="56"/>
      <c r="CO228" s="405"/>
      <c r="CP228" s="405"/>
      <c r="CQ228" s="370">
        <f t="shared" si="154"/>
        <v>0</v>
      </c>
      <c r="CR228" s="370">
        <f t="shared" si="154"/>
        <v>0</v>
      </c>
      <c r="CS228" s="405"/>
      <c r="CT228" s="405"/>
      <c r="CU228" s="370">
        <f t="shared" si="155"/>
        <v>0</v>
      </c>
      <c r="CV228" s="370">
        <f t="shared" si="155"/>
        <v>0</v>
      </c>
      <c r="CW228" s="370">
        <f t="shared" si="156"/>
        <v>0</v>
      </c>
      <c r="CX228" s="370">
        <f t="shared" si="157"/>
        <v>0</v>
      </c>
      <c r="CY228" s="405"/>
    </row>
    <row r="229" spans="1:103" ht="15" customHeight="1" x14ac:dyDescent="0.25">
      <c r="A229" s="3633"/>
      <c r="B229" s="444" t="s">
        <v>255</v>
      </c>
      <c r="C229" s="416">
        <f t="shared" si="140"/>
        <v>0</v>
      </c>
      <c r="D229" s="417">
        <f t="shared" si="162"/>
        <v>0</v>
      </c>
      <c r="E229" s="377">
        <f t="shared" si="162"/>
        <v>0</v>
      </c>
      <c r="F229" s="445"/>
      <c r="G229" s="446"/>
      <c r="H229" s="445"/>
      <c r="I229" s="446"/>
      <c r="J229" s="445"/>
      <c r="K229" s="446"/>
      <c r="L229" s="445"/>
      <c r="M229" s="446"/>
      <c r="N229" s="445"/>
      <c r="O229" s="446"/>
      <c r="P229" s="445"/>
      <c r="Q229" s="446"/>
      <c r="R229" s="30"/>
      <c r="S229" s="37"/>
      <c r="T229" s="30"/>
      <c r="U229" s="37"/>
      <c r="V229" s="30"/>
      <c r="W229" s="37"/>
      <c r="X229" s="30"/>
      <c r="Y229" s="37"/>
      <c r="Z229" s="30"/>
      <c r="AA229" s="37"/>
      <c r="AB229" s="30"/>
      <c r="AC229" s="37"/>
      <c r="AD229" s="30"/>
      <c r="AE229" s="37"/>
      <c r="AF229" s="30"/>
      <c r="AG229" s="37"/>
      <c r="AH229" s="30"/>
      <c r="AI229" s="37"/>
      <c r="AJ229" s="30"/>
      <c r="AK229" s="37"/>
      <c r="AL229" s="30"/>
      <c r="AM229" s="34"/>
      <c r="AN229" s="447"/>
      <c r="AO229" s="225"/>
      <c r="AP229" s="30"/>
      <c r="AQ229" s="37"/>
      <c r="AR229" s="445"/>
      <c r="AS229" s="446"/>
      <c r="AT229" s="223"/>
      <c r="AU229" s="243"/>
      <c r="AV229" s="223"/>
      <c r="AW229" s="243"/>
      <c r="AX229" s="446"/>
      <c r="AY229" s="56" t="str">
        <f t="shared" si="163"/>
        <v/>
      </c>
      <c r="CA229" s="421"/>
      <c r="CB229" s="421"/>
      <c r="CC229" s="18" t="str">
        <f t="shared" si="159"/>
        <v/>
      </c>
      <c r="CD229" s="18" t="str">
        <f t="shared" si="142"/>
        <v/>
      </c>
      <c r="CE229" s="438"/>
      <c r="CF229" s="438"/>
      <c r="CG229" s="18" t="str">
        <f t="shared" si="136"/>
        <v/>
      </c>
      <c r="CH229" s="18" t="str">
        <f t="shared" si="160"/>
        <v/>
      </c>
      <c r="CI229" s="18" t="str">
        <f t="shared" si="137"/>
        <v/>
      </c>
      <c r="CJ229" s="18" t="str">
        <f t="shared" si="152"/>
        <v/>
      </c>
      <c r="CK229" s="421"/>
      <c r="CL229" s="56"/>
      <c r="CO229" s="405"/>
      <c r="CP229" s="405"/>
      <c r="CQ229" s="370">
        <f t="shared" si="154"/>
        <v>0</v>
      </c>
      <c r="CR229" s="370">
        <f>IF(AND(E229&gt;0,OR(AQ229="")),1,IF((AQ229)&gt;E229,1,0))</f>
        <v>0</v>
      </c>
      <c r="CS229" s="405"/>
      <c r="CT229" s="405"/>
      <c r="CU229" s="370">
        <f t="shared" si="155"/>
        <v>0</v>
      </c>
      <c r="CV229" s="370">
        <f t="shared" si="155"/>
        <v>0</v>
      </c>
      <c r="CW229" s="370">
        <f t="shared" si="156"/>
        <v>0</v>
      </c>
      <c r="CX229" s="370">
        <f t="shared" si="157"/>
        <v>0</v>
      </c>
      <c r="CY229" s="405"/>
    </row>
    <row r="230" spans="1:103" ht="15" customHeight="1" x14ac:dyDescent="0.25">
      <c r="A230" s="3906" t="s">
        <v>256</v>
      </c>
      <c r="B230" s="3988"/>
      <c r="C230" s="2012">
        <f>SUM(D230+E230)</f>
        <v>1</v>
      </c>
      <c r="D230" s="703">
        <f>SUM(F230+H230+J230+L230+N230+P230+R230+T230+V230+X230+Z230+AB230+AD230+AF230+AH230+AJ230+AL230)</f>
        <v>0</v>
      </c>
      <c r="E230" s="2710">
        <f>SUM(G230+I230+K230+M230+O230+Q230+S230+U230+W230+Y230+AA230+AC230+AE230+AG230+AI230+AK230+AM230)</f>
        <v>1</v>
      </c>
      <c r="F230" s="2004">
        <v>0</v>
      </c>
      <c r="G230" s="2683">
        <v>0</v>
      </c>
      <c r="H230" s="2004">
        <v>0</v>
      </c>
      <c r="I230" s="2683">
        <v>0</v>
      </c>
      <c r="J230" s="2004">
        <v>0</v>
      </c>
      <c r="K230" s="2683">
        <v>0</v>
      </c>
      <c r="L230" s="2004">
        <v>0</v>
      </c>
      <c r="M230" s="2683">
        <v>1</v>
      </c>
      <c r="N230" s="2004">
        <v>0</v>
      </c>
      <c r="O230" s="2683">
        <v>0</v>
      </c>
      <c r="P230" s="2004">
        <v>0</v>
      </c>
      <c r="Q230" s="2683">
        <v>0</v>
      </c>
      <c r="R230" s="2004">
        <v>0</v>
      </c>
      <c r="S230" s="2683">
        <v>0</v>
      </c>
      <c r="T230" s="2004">
        <v>0</v>
      </c>
      <c r="U230" s="2683">
        <v>0</v>
      </c>
      <c r="V230" s="2004">
        <v>0</v>
      </c>
      <c r="W230" s="2683">
        <v>0</v>
      </c>
      <c r="X230" s="2004">
        <v>0</v>
      </c>
      <c r="Y230" s="2683">
        <v>0</v>
      </c>
      <c r="Z230" s="2004">
        <v>0</v>
      </c>
      <c r="AA230" s="2683">
        <v>0</v>
      </c>
      <c r="AB230" s="2004">
        <v>0</v>
      </c>
      <c r="AC230" s="2683">
        <v>0</v>
      </c>
      <c r="AD230" s="2004">
        <v>0</v>
      </c>
      <c r="AE230" s="2683">
        <v>0</v>
      </c>
      <c r="AF230" s="2004">
        <v>0</v>
      </c>
      <c r="AG230" s="2683">
        <v>0</v>
      </c>
      <c r="AH230" s="2004">
        <v>0</v>
      </c>
      <c r="AI230" s="2683">
        <v>0</v>
      </c>
      <c r="AJ230" s="2004">
        <v>0</v>
      </c>
      <c r="AK230" s="2683">
        <v>0</v>
      </c>
      <c r="AL230" s="2004">
        <v>0</v>
      </c>
      <c r="AM230" s="701">
        <v>0</v>
      </c>
      <c r="AN230" s="27">
        <v>0</v>
      </c>
      <c r="AO230" s="28">
        <v>0</v>
      </c>
      <c r="AP230" s="2004">
        <v>0</v>
      </c>
      <c r="AQ230" s="2683">
        <v>0</v>
      </c>
      <c r="AR230" s="2004">
        <v>0</v>
      </c>
      <c r="AS230" s="2683">
        <v>0</v>
      </c>
      <c r="AT230" s="2684">
        <v>0</v>
      </c>
      <c r="AU230" s="704">
        <v>0</v>
      </c>
      <c r="AV230" s="2684">
        <v>0</v>
      </c>
      <c r="AW230" s="704">
        <v>0</v>
      </c>
      <c r="AX230" s="2683">
        <v>0</v>
      </c>
      <c r="AY230" s="56" t="str">
        <f t="shared" si="118"/>
        <v/>
      </c>
      <c r="CA230" s="18" t="str">
        <f t="shared" ref="CA230:CA241" si="164">IF(AND(E230&gt;0,AN230=""), "* No olvide digitar la variable Gestantes. Digite Cero si no tiene.",IF(AN230&gt;E230,"  * La  variable Gestantes No puede ser mayor al Total Mujeres.",""))</f>
        <v/>
      </c>
      <c r="CB230" s="18" t="str">
        <f t="shared" ref="CB230:CB241" si="165">IF(AND(E230&gt;0,AO230=""), "* No olvide digitar la variable Madre de hijo menor de 5 años. Digite Cero si no tiene.",IF(AO230&gt;E230,"  * La variable Madre de hijo menor de 5 años No puede ser mayor al Total Mujeres.",""))</f>
        <v/>
      </c>
      <c r="CC230" s="18" t="str">
        <f t="shared" si="159"/>
        <v/>
      </c>
      <c r="CD230" s="18" t="str">
        <f t="shared" si="142"/>
        <v/>
      </c>
      <c r="CE230" s="18" t="str">
        <f t="shared" si="143"/>
        <v/>
      </c>
      <c r="CF230" s="18" t="str">
        <f t="shared" si="150"/>
        <v/>
      </c>
      <c r="CG230" s="18" t="str">
        <f t="shared" si="136"/>
        <v/>
      </c>
      <c r="CH230" s="18" t="str">
        <f t="shared" si="160"/>
        <v/>
      </c>
      <c r="CI230" s="18" t="str">
        <f t="shared" si="137"/>
        <v/>
      </c>
      <c r="CJ230" s="18" t="str">
        <f t="shared" si="152"/>
        <v/>
      </c>
      <c r="CK230" s="18" t="str">
        <f t="shared" si="153"/>
        <v/>
      </c>
      <c r="CL230" s="56"/>
      <c r="CO230" s="370">
        <f t="shared" ref="CO230:CO241" si="166">IF(AND(E230&gt;0,AN230=""),1,IF(AN230&gt;E230,1,0))</f>
        <v>0</v>
      </c>
      <c r="CP230" s="370">
        <f t="shared" ref="CP230:CP241" si="167">IF(AND(E230&gt;0,AO230=""),1,IF(AO230&gt;E230,1,0))</f>
        <v>0</v>
      </c>
      <c r="CQ230" s="370">
        <f t="shared" si="154"/>
        <v>0</v>
      </c>
      <c r="CR230" s="370">
        <f t="shared" si="154"/>
        <v>0</v>
      </c>
      <c r="CS230" s="370">
        <f t="shared" si="130"/>
        <v>0</v>
      </c>
      <c r="CT230" s="370">
        <f t="shared" si="131"/>
        <v>0</v>
      </c>
      <c r="CU230" s="370">
        <f t="shared" si="155"/>
        <v>0</v>
      </c>
      <c r="CV230" s="370">
        <f t="shared" si="155"/>
        <v>0</v>
      </c>
      <c r="CW230" s="370">
        <f t="shared" si="156"/>
        <v>0</v>
      </c>
      <c r="CX230" s="370">
        <f t="shared" si="157"/>
        <v>0</v>
      </c>
      <c r="CY230" s="370">
        <f t="shared" si="135"/>
        <v>0</v>
      </c>
    </row>
    <row r="231" spans="1:103" ht="15" customHeight="1" x14ac:dyDescent="0.25">
      <c r="A231" s="3178" t="s">
        <v>257</v>
      </c>
      <c r="B231" s="3179"/>
      <c r="C231" s="378">
        <f>SUM(D231+E231)</f>
        <v>0</v>
      </c>
      <c r="D231" s="379">
        <f>SUM(F231+H231+J231+L231+N231+P231+R231+T231+V231+X231+Z231+AB231+AD231+AF231+AH231+AJ231+AL231)</f>
        <v>0</v>
      </c>
      <c r="E231" s="380">
        <f>SUM(G231+I231+K231+M231+O231+Q231+S231+U231+W231+Y231+AA231+AC231+AE231+AG231+AI231+AK231+AM231)</f>
        <v>0</v>
      </c>
      <c r="F231" s="45">
        <v>0</v>
      </c>
      <c r="G231" s="48">
        <v>0</v>
      </c>
      <c r="H231" s="45">
        <v>0</v>
      </c>
      <c r="I231" s="48">
        <v>0</v>
      </c>
      <c r="J231" s="45">
        <v>0</v>
      </c>
      <c r="K231" s="48">
        <v>0</v>
      </c>
      <c r="L231" s="45">
        <v>0</v>
      </c>
      <c r="M231" s="48">
        <v>0</v>
      </c>
      <c r="N231" s="45">
        <v>0</v>
      </c>
      <c r="O231" s="48">
        <v>0</v>
      </c>
      <c r="P231" s="45">
        <v>0</v>
      </c>
      <c r="Q231" s="48">
        <v>0</v>
      </c>
      <c r="R231" s="45">
        <v>0</v>
      </c>
      <c r="S231" s="48">
        <v>0</v>
      </c>
      <c r="T231" s="45">
        <v>0</v>
      </c>
      <c r="U231" s="48">
        <v>0</v>
      </c>
      <c r="V231" s="45">
        <v>0</v>
      </c>
      <c r="W231" s="48">
        <v>0</v>
      </c>
      <c r="X231" s="45">
        <v>0</v>
      </c>
      <c r="Y231" s="48">
        <v>0</v>
      </c>
      <c r="Z231" s="45">
        <v>0</v>
      </c>
      <c r="AA231" s="48">
        <v>0</v>
      </c>
      <c r="AB231" s="45">
        <v>0</v>
      </c>
      <c r="AC231" s="48">
        <v>0</v>
      </c>
      <c r="AD231" s="45">
        <v>0</v>
      </c>
      <c r="AE231" s="48">
        <v>0</v>
      </c>
      <c r="AF231" s="45">
        <v>0</v>
      </c>
      <c r="AG231" s="48">
        <v>0</v>
      </c>
      <c r="AH231" s="45">
        <v>0</v>
      </c>
      <c r="AI231" s="48">
        <v>0</v>
      </c>
      <c r="AJ231" s="45">
        <v>0</v>
      </c>
      <c r="AK231" s="48">
        <v>0</v>
      </c>
      <c r="AL231" s="45">
        <v>0</v>
      </c>
      <c r="AM231" s="333">
        <v>0</v>
      </c>
      <c r="AN231" s="27">
        <v>0</v>
      </c>
      <c r="AO231" s="28">
        <v>0</v>
      </c>
      <c r="AP231" s="22">
        <v>0</v>
      </c>
      <c r="AQ231" s="28">
        <v>0</v>
      </c>
      <c r="AR231" s="22">
        <v>0</v>
      </c>
      <c r="AS231" s="28">
        <v>0</v>
      </c>
      <c r="AT231" s="216">
        <v>0</v>
      </c>
      <c r="AU231" s="239">
        <v>0</v>
      </c>
      <c r="AV231" s="216">
        <v>0</v>
      </c>
      <c r="AW231" s="239">
        <v>0</v>
      </c>
      <c r="AX231" s="28">
        <v>0</v>
      </c>
      <c r="AY231" s="56" t="str">
        <f t="shared" si="118"/>
        <v/>
      </c>
      <c r="CA231" s="18" t="str">
        <f t="shared" si="164"/>
        <v/>
      </c>
      <c r="CB231" s="18" t="str">
        <f t="shared" si="165"/>
        <v/>
      </c>
      <c r="CC231" s="18" t="str">
        <f t="shared" si="159"/>
        <v/>
      </c>
      <c r="CD231" s="18" t="str">
        <f t="shared" si="142"/>
        <v/>
      </c>
      <c r="CE231" s="18" t="str">
        <f t="shared" si="143"/>
        <v/>
      </c>
      <c r="CF231" s="18" t="str">
        <f t="shared" si="150"/>
        <v/>
      </c>
      <c r="CG231" s="18" t="str">
        <f t="shared" si="136"/>
        <v/>
      </c>
      <c r="CH231" s="18" t="str">
        <f t="shared" si="160"/>
        <v/>
      </c>
      <c r="CI231" s="18" t="str">
        <f t="shared" si="137"/>
        <v/>
      </c>
      <c r="CJ231" s="18" t="str">
        <f t="shared" si="152"/>
        <v/>
      </c>
      <c r="CK231" s="18" t="str">
        <f t="shared" si="153"/>
        <v/>
      </c>
      <c r="CL231" s="56"/>
      <c r="CO231" s="370">
        <f t="shared" si="166"/>
        <v>0</v>
      </c>
      <c r="CP231" s="370">
        <f t="shared" si="167"/>
        <v>0</v>
      </c>
      <c r="CQ231" s="370">
        <f t="shared" si="154"/>
        <v>0</v>
      </c>
      <c r="CR231" s="370">
        <f t="shared" si="154"/>
        <v>0</v>
      </c>
      <c r="CS231" s="370">
        <f t="shared" si="130"/>
        <v>0</v>
      </c>
      <c r="CT231" s="370">
        <f t="shared" si="131"/>
        <v>0</v>
      </c>
      <c r="CU231" s="370">
        <f t="shared" si="155"/>
        <v>0</v>
      </c>
      <c r="CV231" s="370">
        <f t="shared" si="155"/>
        <v>0</v>
      </c>
      <c r="CW231" s="370">
        <f t="shared" si="156"/>
        <v>0</v>
      </c>
      <c r="CX231" s="370">
        <f t="shared" si="157"/>
        <v>0</v>
      </c>
      <c r="CY231" s="370">
        <f t="shared" si="135"/>
        <v>0</v>
      </c>
    </row>
    <row r="232" spans="1:103" ht="15" customHeight="1" x14ac:dyDescent="0.25">
      <c r="A232" s="3010" t="s">
        <v>258</v>
      </c>
      <c r="B232" s="3011"/>
      <c r="C232" s="397">
        <f t="shared" si="140"/>
        <v>0</v>
      </c>
      <c r="D232" s="398">
        <f t="shared" si="162"/>
        <v>0</v>
      </c>
      <c r="E232" s="396">
        <f t="shared" si="162"/>
        <v>0</v>
      </c>
      <c r="F232" s="22">
        <v>0</v>
      </c>
      <c r="G232" s="28">
        <v>0</v>
      </c>
      <c r="H232" s="22">
        <v>0</v>
      </c>
      <c r="I232" s="28">
        <v>0</v>
      </c>
      <c r="J232" s="22">
        <v>0</v>
      </c>
      <c r="K232" s="28">
        <v>0</v>
      </c>
      <c r="L232" s="22">
        <v>0</v>
      </c>
      <c r="M232" s="28">
        <v>0</v>
      </c>
      <c r="N232" s="22">
        <v>0</v>
      </c>
      <c r="O232" s="28">
        <v>0</v>
      </c>
      <c r="P232" s="22">
        <v>0</v>
      </c>
      <c r="Q232" s="28">
        <v>0</v>
      </c>
      <c r="R232" s="22">
        <v>0</v>
      </c>
      <c r="S232" s="28">
        <v>0</v>
      </c>
      <c r="T232" s="22">
        <v>0</v>
      </c>
      <c r="U232" s="28">
        <v>0</v>
      </c>
      <c r="V232" s="22">
        <v>0</v>
      </c>
      <c r="W232" s="28">
        <v>0</v>
      </c>
      <c r="X232" s="22">
        <v>0</v>
      </c>
      <c r="Y232" s="28">
        <v>0</v>
      </c>
      <c r="Z232" s="22">
        <v>0</v>
      </c>
      <c r="AA232" s="28">
        <v>0</v>
      </c>
      <c r="AB232" s="22">
        <v>0</v>
      </c>
      <c r="AC232" s="28">
        <v>0</v>
      </c>
      <c r="AD232" s="22">
        <v>0</v>
      </c>
      <c r="AE232" s="28">
        <v>0</v>
      </c>
      <c r="AF232" s="22">
        <v>0</v>
      </c>
      <c r="AG232" s="28">
        <v>0</v>
      </c>
      <c r="AH232" s="22">
        <v>0</v>
      </c>
      <c r="AI232" s="28">
        <v>0</v>
      </c>
      <c r="AJ232" s="22">
        <v>0</v>
      </c>
      <c r="AK232" s="28">
        <v>0</v>
      </c>
      <c r="AL232" s="22">
        <v>0</v>
      </c>
      <c r="AM232" s="216">
        <v>0</v>
      </c>
      <c r="AN232" s="27">
        <v>0</v>
      </c>
      <c r="AO232" s="28">
        <v>0</v>
      </c>
      <c r="AP232" s="22">
        <v>0</v>
      </c>
      <c r="AQ232" s="28">
        <v>0</v>
      </c>
      <c r="AR232" s="22">
        <v>0</v>
      </c>
      <c r="AS232" s="28">
        <v>0</v>
      </c>
      <c r="AT232" s="216">
        <v>0</v>
      </c>
      <c r="AU232" s="239">
        <v>0</v>
      </c>
      <c r="AV232" s="216">
        <v>0</v>
      </c>
      <c r="AW232" s="239">
        <v>0</v>
      </c>
      <c r="AX232" s="28">
        <v>0</v>
      </c>
      <c r="AY232" s="56" t="str">
        <f t="shared" si="118"/>
        <v/>
      </c>
      <c r="CA232" s="18" t="str">
        <f t="shared" si="164"/>
        <v/>
      </c>
      <c r="CB232" s="18" t="str">
        <f t="shared" si="165"/>
        <v/>
      </c>
      <c r="CC232" s="18" t="str">
        <f t="shared" si="159"/>
        <v/>
      </c>
      <c r="CD232" s="18" t="str">
        <f t="shared" si="142"/>
        <v/>
      </c>
      <c r="CE232" s="18" t="str">
        <f t="shared" si="143"/>
        <v/>
      </c>
      <c r="CF232" s="18" t="str">
        <f t="shared" si="150"/>
        <v/>
      </c>
      <c r="CG232" s="18" t="str">
        <f t="shared" si="136"/>
        <v/>
      </c>
      <c r="CH232" s="18" t="str">
        <f t="shared" si="160"/>
        <v/>
      </c>
      <c r="CI232" s="18" t="str">
        <f t="shared" si="137"/>
        <v/>
      </c>
      <c r="CJ232" s="18" t="str">
        <f t="shared" si="152"/>
        <v/>
      </c>
      <c r="CK232" s="18" t="str">
        <f t="shared" si="153"/>
        <v/>
      </c>
      <c r="CL232" s="56"/>
      <c r="CO232" s="370">
        <f t="shared" si="166"/>
        <v>0</v>
      </c>
      <c r="CP232" s="370">
        <f t="shared" si="167"/>
        <v>0</v>
      </c>
      <c r="CQ232" s="370">
        <f t="shared" si="154"/>
        <v>0</v>
      </c>
      <c r="CR232" s="370">
        <f t="shared" si="154"/>
        <v>0</v>
      </c>
      <c r="CS232" s="370">
        <f t="shared" si="130"/>
        <v>0</v>
      </c>
      <c r="CT232" s="370">
        <f t="shared" si="131"/>
        <v>0</v>
      </c>
      <c r="CU232" s="370">
        <f t="shared" si="155"/>
        <v>0</v>
      </c>
      <c r="CV232" s="370">
        <f t="shared" si="155"/>
        <v>0</v>
      </c>
      <c r="CW232" s="370">
        <f t="shared" si="156"/>
        <v>0</v>
      </c>
      <c r="CX232" s="370">
        <f t="shared" si="157"/>
        <v>0</v>
      </c>
      <c r="CY232" s="370">
        <f t="shared" si="135"/>
        <v>0</v>
      </c>
    </row>
    <row r="233" spans="1:103" ht="15" customHeight="1" x14ac:dyDescent="0.25">
      <c r="A233" s="3010" t="s">
        <v>259</v>
      </c>
      <c r="B233" s="3011"/>
      <c r="C233" s="397">
        <f t="shared" si="140"/>
        <v>1</v>
      </c>
      <c r="D233" s="398">
        <f t="shared" si="162"/>
        <v>0</v>
      </c>
      <c r="E233" s="396">
        <f t="shared" si="162"/>
        <v>1</v>
      </c>
      <c r="F233" s="22">
        <v>0</v>
      </c>
      <c r="G233" s="28">
        <v>0</v>
      </c>
      <c r="H233" s="22">
        <v>0</v>
      </c>
      <c r="I233" s="28">
        <v>0</v>
      </c>
      <c r="J233" s="22">
        <v>0</v>
      </c>
      <c r="K233" s="28">
        <v>0</v>
      </c>
      <c r="L233" s="22">
        <v>0</v>
      </c>
      <c r="M233" s="28">
        <v>0</v>
      </c>
      <c r="N233" s="22">
        <v>0</v>
      </c>
      <c r="O233" s="28">
        <v>0</v>
      </c>
      <c r="P233" s="22">
        <v>0</v>
      </c>
      <c r="Q233" s="28">
        <v>0</v>
      </c>
      <c r="R233" s="22">
        <v>0</v>
      </c>
      <c r="S233" s="28">
        <v>0</v>
      </c>
      <c r="T233" s="22">
        <v>0</v>
      </c>
      <c r="U233" s="28">
        <v>0</v>
      </c>
      <c r="V233" s="22">
        <v>0</v>
      </c>
      <c r="W233" s="28">
        <v>1</v>
      </c>
      <c r="X233" s="22">
        <v>0</v>
      </c>
      <c r="Y233" s="28">
        <v>0</v>
      </c>
      <c r="Z233" s="22">
        <v>0</v>
      </c>
      <c r="AA233" s="28">
        <v>0</v>
      </c>
      <c r="AB233" s="22">
        <v>0</v>
      </c>
      <c r="AC233" s="28">
        <v>0</v>
      </c>
      <c r="AD233" s="22">
        <v>0</v>
      </c>
      <c r="AE233" s="28">
        <v>0</v>
      </c>
      <c r="AF233" s="22">
        <v>0</v>
      </c>
      <c r="AG233" s="28">
        <v>0</v>
      </c>
      <c r="AH233" s="22">
        <v>0</v>
      </c>
      <c r="AI233" s="28">
        <v>0</v>
      </c>
      <c r="AJ233" s="22">
        <v>0</v>
      </c>
      <c r="AK233" s="28">
        <v>0</v>
      </c>
      <c r="AL233" s="22">
        <v>0</v>
      </c>
      <c r="AM233" s="216">
        <v>0</v>
      </c>
      <c r="AN233" s="27">
        <v>0</v>
      </c>
      <c r="AO233" s="28">
        <v>0</v>
      </c>
      <c r="AP233" s="22">
        <v>0</v>
      </c>
      <c r="AQ233" s="28">
        <v>0</v>
      </c>
      <c r="AR233" s="22">
        <v>0</v>
      </c>
      <c r="AS233" s="28">
        <v>0</v>
      </c>
      <c r="AT233" s="216">
        <v>0</v>
      </c>
      <c r="AU233" s="239">
        <v>0</v>
      </c>
      <c r="AV233" s="216">
        <v>0</v>
      </c>
      <c r="AW233" s="239">
        <v>0</v>
      </c>
      <c r="AX233" s="28">
        <v>0</v>
      </c>
      <c r="AY233" s="56" t="str">
        <f t="shared" si="118"/>
        <v/>
      </c>
      <c r="CA233" s="18" t="str">
        <f t="shared" si="164"/>
        <v/>
      </c>
      <c r="CB233" s="18" t="str">
        <f t="shared" si="165"/>
        <v/>
      </c>
      <c r="CC233" s="18" t="str">
        <f t="shared" si="159"/>
        <v/>
      </c>
      <c r="CD233" s="18" t="str">
        <f t="shared" si="142"/>
        <v/>
      </c>
      <c r="CE233" s="18" t="str">
        <f t="shared" si="143"/>
        <v/>
      </c>
      <c r="CF233" s="18" t="str">
        <f t="shared" si="150"/>
        <v/>
      </c>
      <c r="CG233" s="18" t="str">
        <f t="shared" si="136"/>
        <v/>
      </c>
      <c r="CH233" s="18" t="str">
        <f t="shared" si="160"/>
        <v/>
      </c>
      <c r="CI233" s="18" t="str">
        <f t="shared" si="137"/>
        <v/>
      </c>
      <c r="CJ233" s="18" t="str">
        <f t="shared" si="152"/>
        <v/>
      </c>
      <c r="CK233" s="18" t="str">
        <f t="shared" si="153"/>
        <v/>
      </c>
      <c r="CL233" s="56"/>
      <c r="CO233" s="370">
        <f t="shared" si="166"/>
        <v>0</v>
      </c>
      <c r="CP233" s="370">
        <f t="shared" si="167"/>
        <v>0</v>
      </c>
      <c r="CQ233" s="370">
        <f t="shared" si="154"/>
        <v>0</v>
      </c>
      <c r="CR233" s="370">
        <f t="shared" si="154"/>
        <v>0</v>
      </c>
      <c r="CS233" s="370">
        <f t="shared" si="130"/>
        <v>0</v>
      </c>
      <c r="CT233" s="370">
        <f t="shared" si="131"/>
        <v>0</v>
      </c>
      <c r="CU233" s="370">
        <f t="shared" si="155"/>
        <v>0</v>
      </c>
      <c r="CV233" s="370">
        <f t="shared" si="155"/>
        <v>0</v>
      </c>
      <c r="CW233" s="370">
        <f t="shared" si="156"/>
        <v>0</v>
      </c>
      <c r="CX233" s="370">
        <f t="shared" si="157"/>
        <v>0</v>
      </c>
      <c r="CY233" s="370">
        <f t="shared" si="135"/>
        <v>0</v>
      </c>
    </row>
    <row r="234" spans="1:103" ht="15" customHeight="1" x14ac:dyDescent="0.25">
      <c r="A234" s="3020" t="s">
        <v>260</v>
      </c>
      <c r="B234" s="3021"/>
      <c r="C234" s="409">
        <f t="shared" si="140"/>
        <v>3</v>
      </c>
      <c r="D234" s="400">
        <f t="shared" si="162"/>
        <v>1</v>
      </c>
      <c r="E234" s="410">
        <f t="shared" si="162"/>
        <v>2</v>
      </c>
      <c r="F234" s="30">
        <v>0</v>
      </c>
      <c r="G234" s="37">
        <v>0</v>
      </c>
      <c r="H234" s="30">
        <v>0</v>
      </c>
      <c r="I234" s="37">
        <v>0</v>
      </c>
      <c r="J234" s="30">
        <v>0</v>
      </c>
      <c r="K234" s="37">
        <v>0</v>
      </c>
      <c r="L234" s="30">
        <v>0</v>
      </c>
      <c r="M234" s="37">
        <v>0</v>
      </c>
      <c r="N234" s="30">
        <v>0</v>
      </c>
      <c r="O234" s="37">
        <v>1</v>
      </c>
      <c r="P234" s="30">
        <v>0</v>
      </c>
      <c r="Q234" s="37">
        <v>0</v>
      </c>
      <c r="R234" s="30">
        <v>1</v>
      </c>
      <c r="S234" s="37">
        <v>0</v>
      </c>
      <c r="T234" s="30">
        <v>0</v>
      </c>
      <c r="U234" s="37">
        <v>1</v>
      </c>
      <c r="V234" s="30">
        <v>0</v>
      </c>
      <c r="W234" s="37">
        <v>0</v>
      </c>
      <c r="X234" s="30">
        <v>0</v>
      </c>
      <c r="Y234" s="37">
        <v>0</v>
      </c>
      <c r="Z234" s="30">
        <v>0</v>
      </c>
      <c r="AA234" s="37">
        <v>0</v>
      </c>
      <c r="AB234" s="30">
        <v>0</v>
      </c>
      <c r="AC234" s="37">
        <v>0</v>
      </c>
      <c r="AD234" s="30">
        <v>0</v>
      </c>
      <c r="AE234" s="37">
        <v>0</v>
      </c>
      <c r="AF234" s="30">
        <v>0</v>
      </c>
      <c r="AG234" s="37">
        <v>0</v>
      </c>
      <c r="AH234" s="30">
        <v>0</v>
      </c>
      <c r="AI234" s="37">
        <v>0</v>
      </c>
      <c r="AJ234" s="30">
        <v>0</v>
      </c>
      <c r="AK234" s="37">
        <v>0</v>
      </c>
      <c r="AL234" s="30">
        <v>0</v>
      </c>
      <c r="AM234" s="223">
        <v>0</v>
      </c>
      <c r="AN234" s="35">
        <v>0</v>
      </c>
      <c r="AO234" s="37">
        <v>0</v>
      </c>
      <c r="AP234" s="30">
        <v>0</v>
      </c>
      <c r="AQ234" s="37">
        <v>0</v>
      </c>
      <c r="AR234" s="30">
        <v>0</v>
      </c>
      <c r="AS234" s="37">
        <v>0</v>
      </c>
      <c r="AT234" s="223">
        <v>0</v>
      </c>
      <c r="AU234" s="243">
        <v>0</v>
      </c>
      <c r="AV234" s="223">
        <v>0</v>
      </c>
      <c r="AW234" s="243">
        <v>0</v>
      </c>
      <c r="AX234" s="37">
        <v>0</v>
      </c>
      <c r="AY234" s="56" t="str">
        <f t="shared" si="118"/>
        <v/>
      </c>
      <c r="CA234" s="18" t="str">
        <f t="shared" si="164"/>
        <v/>
      </c>
      <c r="CB234" s="18" t="str">
        <f t="shared" si="165"/>
        <v/>
      </c>
      <c r="CC234" s="18" t="str">
        <f t="shared" si="159"/>
        <v/>
      </c>
      <c r="CD234" s="18" t="str">
        <f t="shared" si="142"/>
        <v/>
      </c>
      <c r="CE234" s="18" t="str">
        <f t="shared" si="143"/>
        <v/>
      </c>
      <c r="CF234" s="18" t="str">
        <f t="shared" si="150"/>
        <v/>
      </c>
      <c r="CG234" s="18" t="str">
        <f t="shared" si="136"/>
        <v/>
      </c>
      <c r="CH234" s="18" t="str">
        <f t="shared" si="160"/>
        <v/>
      </c>
      <c r="CI234" s="18" t="str">
        <f t="shared" si="137"/>
        <v/>
      </c>
      <c r="CJ234" s="18" t="str">
        <f t="shared" si="152"/>
        <v/>
      </c>
      <c r="CK234" s="18" t="str">
        <f t="shared" si="153"/>
        <v/>
      </c>
      <c r="CL234" s="56"/>
      <c r="CO234" s="370">
        <f t="shared" si="166"/>
        <v>0</v>
      </c>
      <c r="CP234" s="370">
        <f t="shared" si="167"/>
        <v>0</v>
      </c>
      <c r="CQ234" s="370">
        <f t="shared" si="154"/>
        <v>0</v>
      </c>
      <c r="CR234" s="370">
        <f t="shared" si="154"/>
        <v>0</v>
      </c>
      <c r="CS234" s="370">
        <f t="shared" si="130"/>
        <v>0</v>
      </c>
      <c r="CT234" s="370">
        <f t="shared" si="131"/>
        <v>0</v>
      </c>
      <c r="CU234" s="370">
        <f t="shared" si="155"/>
        <v>0</v>
      </c>
      <c r="CV234" s="370">
        <f t="shared" si="155"/>
        <v>0</v>
      </c>
      <c r="CW234" s="370">
        <f t="shared" si="156"/>
        <v>0</v>
      </c>
      <c r="CX234" s="370">
        <f t="shared" si="157"/>
        <v>0</v>
      </c>
      <c r="CY234" s="370">
        <f t="shared" si="135"/>
        <v>0</v>
      </c>
    </row>
    <row r="235" spans="1:103" ht="15" customHeight="1" x14ac:dyDescent="0.25">
      <c r="A235" s="3972" t="s">
        <v>261</v>
      </c>
      <c r="B235" s="2555" t="s">
        <v>262</v>
      </c>
      <c r="C235" s="2012">
        <f t="shared" si="140"/>
        <v>1</v>
      </c>
      <c r="D235" s="703">
        <f t="shared" si="162"/>
        <v>1</v>
      </c>
      <c r="E235" s="705">
        <f t="shared" si="162"/>
        <v>0</v>
      </c>
      <c r="F235" s="2546">
        <v>0</v>
      </c>
      <c r="G235" s="85">
        <v>0</v>
      </c>
      <c r="H235" s="2546">
        <v>0</v>
      </c>
      <c r="I235" s="85">
        <v>0</v>
      </c>
      <c r="J235" s="2546">
        <v>0</v>
      </c>
      <c r="K235" s="85">
        <v>0</v>
      </c>
      <c r="L235" s="2546">
        <v>0</v>
      </c>
      <c r="M235" s="85">
        <v>0</v>
      </c>
      <c r="N235" s="2546">
        <v>0</v>
      </c>
      <c r="O235" s="85">
        <v>0</v>
      </c>
      <c r="P235" s="2546">
        <v>0</v>
      </c>
      <c r="Q235" s="85">
        <v>0</v>
      </c>
      <c r="R235" s="2546">
        <v>0</v>
      </c>
      <c r="S235" s="85">
        <v>0</v>
      </c>
      <c r="T235" s="2546">
        <v>0</v>
      </c>
      <c r="U235" s="85">
        <v>0</v>
      </c>
      <c r="V235" s="2546">
        <v>0</v>
      </c>
      <c r="W235" s="85">
        <v>0</v>
      </c>
      <c r="X235" s="2546">
        <v>0</v>
      </c>
      <c r="Y235" s="85">
        <v>0</v>
      </c>
      <c r="Z235" s="2546">
        <v>1</v>
      </c>
      <c r="AA235" s="85">
        <v>0</v>
      </c>
      <c r="AB235" s="2546">
        <v>0</v>
      </c>
      <c r="AC235" s="85">
        <v>0</v>
      </c>
      <c r="AD235" s="2546">
        <v>0</v>
      </c>
      <c r="AE235" s="85">
        <v>0</v>
      </c>
      <c r="AF235" s="2546">
        <v>0</v>
      </c>
      <c r="AG235" s="85">
        <v>0</v>
      </c>
      <c r="AH235" s="2546">
        <v>0</v>
      </c>
      <c r="AI235" s="85">
        <v>0</v>
      </c>
      <c r="AJ235" s="2546">
        <v>0</v>
      </c>
      <c r="AK235" s="85">
        <v>0</v>
      </c>
      <c r="AL235" s="2546">
        <v>0</v>
      </c>
      <c r="AM235" s="353">
        <v>0</v>
      </c>
      <c r="AN235" s="84">
        <v>0</v>
      </c>
      <c r="AO235" s="85">
        <v>0</v>
      </c>
      <c r="AP235" s="2546">
        <v>0</v>
      </c>
      <c r="AQ235" s="85">
        <v>0</v>
      </c>
      <c r="AR235" s="2546">
        <v>0</v>
      </c>
      <c r="AS235" s="85">
        <v>0</v>
      </c>
      <c r="AT235" s="353">
        <v>0</v>
      </c>
      <c r="AU235" s="395">
        <v>0</v>
      </c>
      <c r="AV235" s="353">
        <v>0</v>
      </c>
      <c r="AW235" s="395">
        <v>0</v>
      </c>
      <c r="AX235" s="85">
        <v>0</v>
      </c>
      <c r="AY235" s="56" t="str">
        <f t="shared" si="118"/>
        <v/>
      </c>
      <c r="CA235" s="18" t="str">
        <f t="shared" si="164"/>
        <v/>
      </c>
      <c r="CB235" s="18" t="str">
        <f t="shared" si="165"/>
        <v/>
      </c>
      <c r="CC235" s="18" t="str">
        <f t="shared" si="159"/>
        <v/>
      </c>
      <c r="CD235" s="18" t="str">
        <f t="shared" si="142"/>
        <v/>
      </c>
      <c r="CE235" s="18" t="str">
        <f t="shared" si="143"/>
        <v/>
      </c>
      <c r="CF235" s="18" t="str">
        <f t="shared" si="150"/>
        <v/>
      </c>
      <c r="CG235" s="18" t="str">
        <f t="shared" si="136"/>
        <v/>
      </c>
      <c r="CH235" s="18" t="str">
        <f t="shared" si="160"/>
        <v/>
      </c>
      <c r="CI235" s="18" t="str">
        <f t="shared" si="137"/>
        <v/>
      </c>
      <c r="CJ235" s="18" t="str">
        <f t="shared" si="152"/>
        <v/>
      </c>
      <c r="CK235" s="18" t="str">
        <f t="shared" si="153"/>
        <v/>
      </c>
      <c r="CL235" s="56"/>
      <c r="CO235" s="370">
        <f t="shared" si="166"/>
        <v>0</v>
      </c>
      <c r="CP235" s="370">
        <f t="shared" si="167"/>
        <v>0</v>
      </c>
      <c r="CQ235" s="370">
        <f t="shared" si="154"/>
        <v>0</v>
      </c>
      <c r="CR235" s="370">
        <f t="shared" si="154"/>
        <v>0</v>
      </c>
      <c r="CS235" s="370">
        <f t="shared" si="130"/>
        <v>0</v>
      </c>
      <c r="CT235" s="370">
        <f t="shared" si="131"/>
        <v>0</v>
      </c>
      <c r="CU235" s="370">
        <f t="shared" si="155"/>
        <v>0</v>
      </c>
      <c r="CV235" s="370">
        <f t="shared" si="155"/>
        <v>0</v>
      </c>
      <c r="CW235" s="370">
        <f t="shared" si="156"/>
        <v>0</v>
      </c>
      <c r="CX235" s="370">
        <f t="shared" si="157"/>
        <v>0</v>
      </c>
      <c r="CY235" s="370">
        <f t="shared" si="135"/>
        <v>0</v>
      </c>
    </row>
    <row r="236" spans="1:103" ht="15" customHeight="1" x14ac:dyDescent="0.25">
      <c r="A236" s="3923"/>
      <c r="B236" s="253" t="s">
        <v>263</v>
      </c>
      <c r="C236" s="397">
        <f t="shared" si="140"/>
        <v>0</v>
      </c>
      <c r="D236" s="398">
        <f t="shared" si="162"/>
        <v>0</v>
      </c>
      <c r="E236" s="449">
        <f t="shared" si="162"/>
        <v>0</v>
      </c>
      <c r="F236" s="49"/>
      <c r="G236" s="52"/>
      <c r="H236" s="49"/>
      <c r="I236" s="52"/>
      <c r="J236" s="49"/>
      <c r="K236" s="52"/>
      <c r="L236" s="49"/>
      <c r="M236" s="52"/>
      <c r="N236" s="49"/>
      <c r="O236" s="52"/>
      <c r="P236" s="49"/>
      <c r="Q236" s="52"/>
      <c r="R236" s="49"/>
      <c r="S236" s="52"/>
      <c r="T236" s="49"/>
      <c r="U236" s="52"/>
      <c r="V236" s="49"/>
      <c r="W236" s="52"/>
      <c r="X236" s="49"/>
      <c r="Y236" s="52"/>
      <c r="Z236" s="49"/>
      <c r="AA236" s="52"/>
      <c r="AB236" s="49"/>
      <c r="AC236" s="52"/>
      <c r="AD236" s="49"/>
      <c r="AE236" s="52"/>
      <c r="AF236" s="49"/>
      <c r="AG236" s="52"/>
      <c r="AH236" s="49"/>
      <c r="AI236" s="52"/>
      <c r="AJ236" s="49"/>
      <c r="AK236" s="52"/>
      <c r="AL236" s="49"/>
      <c r="AM236" s="323"/>
      <c r="AN236" s="254"/>
      <c r="AO236" s="52"/>
      <c r="AP236" s="49"/>
      <c r="AQ236" s="52"/>
      <c r="AR236" s="49"/>
      <c r="AS236" s="52"/>
      <c r="AT236" s="323"/>
      <c r="AU236" s="399"/>
      <c r="AV236" s="323"/>
      <c r="AW236" s="399"/>
      <c r="AX236" s="52"/>
      <c r="AY236" s="56" t="str">
        <f t="shared" si="118"/>
        <v/>
      </c>
      <c r="CA236" s="18" t="str">
        <f t="shared" si="164"/>
        <v/>
      </c>
      <c r="CB236" s="18" t="str">
        <f t="shared" si="165"/>
        <v/>
      </c>
      <c r="CC236" s="18" t="str">
        <f t="shared" si="159"/>
        <v/>
      </c>
      <c r="CD236" s="18" t="str">
        <f t="shared" si="142"/>
        <v/>
      </c>
      <c r="CE236" s="18" t="str">
        <f t="shared" si="143"/>
        <v/>
      </c>
      <c r="CF236" s="18" t="str">
        <f t="shared" si="150"/>
        <v/>
      </c>
      <c r="CG236" s="18" t="str">
        <f t="shared" si="136"/>
        <v/>
      </c>
      <c r="CH236" s="18" t="str">
        <f t="shared" si="160"/>
        <v/>
      </c>
      <c r="CI236" s="18" t="str">
        <f t="shared" si="137"/>
        <v/>
      </c>
      <c r="CJ236" s="18" t="str">
        <f t="shared" si="152"/>
        <v/>
      </c>
      <c r="CK236" s="18" t="str">
        <f t="shared" si="153"/>
        <v/>
      </c>
      <c r="CL236" s="56"/>
      <c r="CO236" s="370">
        <f t="shared" si="166"/>
        <v>0</v>
      </c>
      <c r="CP236" s="370">
        <f t="shared" si="167"/>
        <v>0</v>
      </c>
      <c r="CQ236" s="370">
        <f t="shared" si="154"/>
        <v>0</v>
      </c>
      <c r="CR236" s="370">
        <f t="shared" si="154"/>
        <v>0</v>
      </c>
      <c r="CS236" s="370">
        <f t="shared" si="130"/>
        <v>0</v>
      </c>
      <c r="CT236" s="370">
        <f t="shared" si="131"/>
        <v>0</v>
      </c>
      <c r="CU236" s="370">
        <f t="shared" si="155"/>
        <v>0</v>
      </c>
      <c r="CV236" s="370">
        <f t="shared" si="155"/>
        <v>0</v>
      </c>
      <c r="CW236" s="370">
        <f t="shared" si="156"/>
        <v>0</v>
      </c>
      <c r="CX236" s="370">
        <f t="shared" si="157"/>
        <v>0</v>
      </c>
      <c r="CY236" s="370">
        <f t="shared" si="135"/>
        <v>0</v>
      </c>
    </row>
    <row r="237" spans="1:103" ht="15" customHeight="1" x14ac:dyDescent="0.25">
      <c r="A237" s="3923"/>
      <c r="B237" s="253" t="s">
        <v>264</v>
      </c>
      <c r="C237" s="397">
        <f t="shared" si="140"/>
        <v>0</v>
      </c>
      <c r="D237" s="398">
        <f t="shared" si="162"/>
        <v>0</v>
      </c>
      <c r="E237" s="449">
        <f t="shared" si="162"/>
        <v>0</v>
      </c>
      <c r="F237" s="49"/>
      <c r="G237" s="52"/>
      <c r="H237" s="49"/>
      <c r="I237" s="52"/>
      <c r="J237" s="49"/>
      <c r="K237" s="52"/>
      <c r="L237" s="49"/>
      <c r="M237" s="52"/>
      <c r="N237" s="49"/>
      <c r="O237" s="52"/>
      <c r="P237" s="49"/>
      <c r="Q237" s="52"/>
      <c r="R237" s="49"/>
      <c r="S237" s="52"/>
      <c r="T237" s="49"/>
      <c r="U237" s="52"/>
      <c r="V237" s="49"/>
      <c r="W237" s="52"/>
      <c r="X237" s="49"/>
      <c r="Y237" s="52"/>
      <c r="Z237" s="49"/>
      <c r="AA237" s="52"/>
      <c r="AB237" s="49"/>
      <c r="AC237" s="52"/>
      <c r="AD237" s="49"/>
      <c r="AE237" s="52"/>
      <c r="AF237" s="49"/>
      <c r="AG237" s="52"/>
      <c r="AH237" s="49"/>
      <c r="AI237" s="52"/>
      <c r="AJ237" s="49"/>
      <c r="AK237" s="52"/>
      <c r="AL237" s="49"/>
      <c r="AM237" s="323"/>
      <c r="AN237" s="254"/>
      <c r="AO237" s="52"/>
      <c r="AP237" s="49"/>
      <c r="AQ237" s="52"/>
      <c r="AR237" s="49"/>
      <c r="AS237" s="52"/>
      <c r="AT237" s="323"/>
      <c r="AU237" s="399"/>
      <c r="AV237" s="323"/>
      <c r="AW237" s="399"/>
      <c r="AX237" s="52"/>
      <c r="AY237" s="56" t="str">
        <f t="shared" si="118"/>
        <v/>
      </c>
      <c r="CA237" s="18" t="str">
        <f t="shared" si="164"/>
        <v/>
      </c>
      <c r="CB237" s="18" t="str">
        <f t="shared" si="165"/>
        <v/>
      </c>
      <c r="CC237" s="18" t="str">
        <f t="shared" si="159"/>
        <v/>
      </c>
      <c r="CD237" s="18" t="str">
        <f t="shared" si="142"/>
        <v/>
      </c>
      <c r="CE237" s="18" t="str">
        <f t="shared" si="143"/>
        <v/>
      </c>
      <c r="CF237" s="18" t="str">
        <f t="shared" si="150"/>
        <v/>
      </c>
      <c r="CG237" s="18" t="str">
        <f t="shared" si="136"/>
        <v/>
      </c>
      <c r="CH237" s="18" t="str">
        <f t="shared" si="160"/>
        <v/>
      </c>
      <c r="CI237" s="18" t="str">
        <f t="shared" si="137"/>
        <v/>
      </c>
      <c r="CJ237" s="18" t="str">
        <f t="shared" si="152"/>
        <v/>
      </c>
      <c r="CK237" s="18" t="str">
        <f t="shared" si="153"/>
        <v/>
      </c>
      <c r="CL237" s="56"/>
      <c r="CO237" s="370">
        <f t="shared" si="166"/>
        <v>0</v>
      </c>
      <c r="CP237" s="370">
        <f t="shared" si="167"/>
        <v>0</v>
      </c>
      <c r="CQ237" s="370">
        <f t="shared" si="154"/>
        <v>0</v>
      </c>
      <c r="CR237" s="370">
        <f t="shared" si="154"/>
        <v>0</v>
      </c>
      <c r="CS237" s="370">
        <f t="shared" si="130"/>
        <v>0</v>
      </c>
      <c r="CT237" s="370">
        <f t="shared" si="131"/>
        <v>0</v>
      </c>
      <c r="CU237" s="370">
        <f t="shared" si="155"/>
        <v>0</v>
      </c>
      <c r="CV237" s="370">
        <f t="shared" si="155"/>
        <v>0</v>
      </c>
      <c r="CW237" s="370">
        <f t="shared" si="156"/>
        <v>0</v>
      </c>
      <c r="CX237" s="370">
        <f t="shared" si="157"/>
        <v>0</v>
      </c>
      <c r="CY237" s="370">
        <f t="shared" si="135"/>
        <v>0</v>
      </c>
    </row>
    <row r="238" spans="1:103" ht="15" customHeight="1" x14ac:dyDescent="0.25">
      <c r="A238" s="3923"/>
      <c r="B238" s="253" t="s">
        <v>265</v>
      </c>
      <c r="C238" s="397">
        <f t="shared" si="140"/>
        <v>0</v>
      </c>
      <c r="D238" s="398">
        <f t="shared" si="162"/>
        <v>0</v>
      </c>
      <c r="E238" s="449">
        <f t="shared" si="162"/>
        <v>0</v>
      </c>
      <c r="F238" s="49"/>
      <c r="G238" s="52"/>
      <c r="H238" s="49"/>
      <c r="I238" s="52"/>
      <c r="J238" s="49"/>
      <c r="K238" s="52"/>
      <c r="L238" s="49"/>
      <c r="M238" s="52"/>
      <c r="N238" s="49"/>
      <c r="O238" s="52"/>
      <c r="P238" s="49"/>
      <c r="Q238" s="52"/>
      <c r="R238" s="49"/>
      <c r="S238" s="52"/>
      <c r="T238" s="49"/>
      <c r="U238" s="52"/>
      <c r="V238" s="49"/>
      <c r="W238" s="52"/>
      <c r="X238" s="49"/>
      <c r="Y238" s="52"/>
      <c r="Z238" s="49"/>
      <c r="AA238" s="52"/>
      <c r="AB238" s="49"/>
      <c r="AC238" s="52"/>
      <c r="AD238" s="49"/>
      <c r="AE238" s="52"/>
      <c r="AF238" s="49"/>
      <c r="AG238" s="52"/>
      <c r="AH238" s="49"/>
      <c r="AI238" s="52"/>
      <c r="AJ238" s="49"/>
      <c r="AK238" s="52"/>
      <c r="AL238" s="49"/>
      <c r="AM238" s="323"/>
      <c r="AN238" s="254"/>
      <c r="AO238" s="52"/>
      <c r="AP238" s="49"/>
      <c r="AQ238" s="52"/>
      <c r="AR238" s="49"/>
      <c r="AS238" s="52"/>
      <c r="AT238" s="323"/>
      <c r="AU238" s="399"/>
      <c r="AV238" s="323"/>
      <c r="AW238" s="399"/>
      <c r="AX238" s="52"/>
      <c r="AY238" s="56" t="str">
        <f t="shared" si="118"/>
        <v/>
      </c>
      <c r="CA238" s="18" t="str">
        <f t="shared" si="164"/>
        <v/>
      </c>
      <c r="CB238" s="18" t="str">
        <f t="shared" si="165"/>
        <v/>
      </c>
      <c r="CC238" s="18" t="str">
        <f t="shared" si="159"/>
        <v/>
      </c>
      <c r="CD238" s="18" t="str">
        <f t="shared" si="142"/>
        <v/>
      </c>
      <c r="CE238" s="18" t="str">
        <f t="shared" si="143"/>
        <v/>
      </c>
      <c r="CF238" s="18" t="str">
        <f t="shared" si="150"/>
        <v/>
      </c>
      <c r="CG238" s="18" t="str">
        <f t="shared" si="136"/>
        <v/>
      </c>
      <c r="CH238" s="18" t="str">
        <f t="shared" si="160"/>
        <v/>
      </c>
      <c r="CI238" s="18" t="str">
        <f t="shared" si="137"/>
        <v/>
      </c>
      <c r="CJ238" s="18" t="str">
        <f t="shared" si="152"/>
        <v/>
      </c>
      <c r="CK238" s="18" t="str">
        <f t="shared" si="153"/>
        <v/>
      </c>
      <c r="CL238" s="56"/>
      <c r="CO238" s="370">
        <f t="shared" si="166"/>
        <v>0</v>
      </c>
      <c r="CP238" s="370">
        <f t="shared" si="167"/>
        <v>0</v>
      </c>
      <c r="CQ238" s="370">
        <f t="shared" si="154"/>
        <v>0</v>
      </c>
      <c r="CR238" s="370">
        <f t="shared" si="154"/>
        <v>0</v>
      </c>
      <c r="CS238" s="370">
        <f t="shared" si="130"/>
        <v>0</v>
      </c>
      <c r="CT238" s="370">
        <f t="shared" si="131"/>
        <v>0</v>
      </c>
      <c r="CU238" s="370">
        <f t="shared" si="155"/>
        <v>0</v>
      </c>
      <c r="CV238" s="370">
        <f t="shared" si="155"/>
        <v>0</v>
      </c>
      <c r="CW238" s="370">
        <f t="shared" si="156"/>
        <v>0</v>
      </c>
      <c r="CX238" s="370">
        <f t="shared" si="157"/>
        <v>0</v>
      </c>
      <c r="CY238" s="370">
        <f t="shared" si="135"/>
        <v>0</v>
      </c>
    </row>
    <row r="239" spans="1:103" ht="24" customHeight="1" x14ac:dyDescent="0.25">
      <c r="A239" s="3633"/>
      <c r="B239" s="450" t="s">
        <v>266</v>
      </c>
      <c r="C239" s="416">
        <f t="shared" si="140"/>
        <v>0</v>
      </c>
      <c r="D239" s="417">
        <f t="shared" si="162"/>
        <v>0</v>
      </c>
      <c r="E239" s="451">
        <f t="shared" si="162"/>
        <v>0</v>
      </c>
      <c r="F239" s="30"/>
      <c r="G239" s="37"/>
      <c r="H239" s="30"/>
      <c r="I239" s="37"/>
      <c r="J239" s="30"/>
      <c r="K239" s="37"/>
      <c r="L239" s="30"/>
      <c r="M239" s="37"/>
      <c r="N239" s="30"/>
      <c r="O239" s="37"/>
      <c r="P239" s="30"/>
      <c r="Q239" s="37"/>
      <c r="R239" s="30"/>
      <c r="S239" s="37"/>
      <c r="T239" s="30"/>
      <c r="U239" s="37"/>
      <c r="V239" s="30"/>
      <c r="W239" s="37"/>
      <c r="X239" s="30"/>
      <c r="Y239" s="37"/>
      <c r="Z239" s="30"/>
      <c r="AA239" s="37"/>
      <c r="AB239" s="30"/>
      <c r="AC239" s="37"/>
      <c r="AD239" s="30"/>
      <c r="AE239" s="37"/>
      <c r="AF239" s="30"/>
      <c r="AG239" s="37"/>
      <c r="AH239" s="30"/>
      <c r="AI239" s="37"/>
      <c r="AJ239" s="30"/>
      <c r="AK239" s="37"/>
      <c r="AL239" s="30"/>
      <c r="AM239" s="223"/>
      <c r="AN239" s="35"/>
      <c r="AO239" s="37"/>
      <c r="AP239" s="30"/>
      <c r="AQ239" s="37"/>
      <c r="AR239" s="30"/>
      <c r="AS239" s="37"/>
      <c r="AT239" s="223"/>
      <c r="AU239" s="243"/>
      <c r="AV239" s="223"/>
      <c r="AW239" s="243"/>
      <c r="AX239" s="37"/>
      <c r="AY239" s="56" t="str">
        <f t="shared" si="118"/>
        <v/>
      </c>
      <c r="CA239" s="18" t="str">
        <f t="shared" si="164"/>
        <v/>
      </c>
      <c r="CB239" s="18" t="str">
        <f t="shared" si="165"/>
        <v/>
      </c>
      <c r="CC239" s="18" t="str">
        <f t="shared" si="159"/>
        <v/>
      </c>
      <c r="CD239" s="18" t="str">
        <f t="shared" si="142"/>
        <v/>
      </c>
      <c r="CE239" s="18" t="str">
        <f t="shared" si="143"/>
        <v/>
      </c>
      <c r="CF239" s="18" t="str">
        <f t="shared" si="150"/>
        <v/>
      </c>
      <c r="CG239" s="18" t="str">
        <f t="shared" si="136"/>
        <v/>
      </c>
      <c r="CH239" s="18" t="str">
        <f t="shared" si="160"/>
        <v/>
      </c>
      <c r="CI239" s="18" t="str">
        <f t="shared" si="137"/>
        <v/>
      </c>
      <c r="CJ239" s="18" t="str">
        <f t="shared" si="152"/>
        <v/>
      </c>
      <c r="CK239" s="18" t="str">
        <f t="shared" si="153"/>
        <v/>
      </c>
      <c r="CL239" s="56"/>
      <c r="CO239" s="370">
        <f t="shared" si="166"/>
        <v>0</v>
      </c>
      <c r="CP239" s="370">
        <f t="shared" si="167"/>
        <v>0</v>
      </c>
      <c r="CQ239" s="370">
        <f t="shared" si="154"/>
        <v>0</v>
      </c>
      <c r="CR239" s="370">
        <f t="shared" si="154"/>
        <v>0</v>
      </c>
      <c r="CS239" s="370">
        <f t="shared" si="130"/>
        <v>0</v>
      </c>
      <c r="CT239" s="370">
        <f t="shared" si="131"/>
        <v>0</v>
      </c>
      <c r="CU239" s="370">
        <f t="shared" si="155"/>
        <v>0</v>
      </c>
      <c r="CV239" s="370">
        <f t="shared" si="155"/>
        <v>0</v>
      </c>
      <c r="CW239" s="370">
        <f t="shared" si="156"/>
        <v>0</v>
      </c>
      <c r="CX239" s="370">
        <f t="shared" si="157"/>
        <v>0</v>
      </c>
      <c r="CY239" s="370">
        <f t="shared" si="135"/>
        <v>0</v>
      </c>
    </row>
    <row r="240" spans="1:103" ht="15" customHeight="1" x14ac:dyDescent="0.25">
      <c r="A240" s="3176" t="s">
        <v>267</v>
      </c>
      <c r="B240" s="3177"/>
      <c r="C240" s="2544">
        <f t="shared" si="140"/>
        <v>0</v>
      </c>
      <c r="D240" s="388">
        <f t="shared" si="162"/>
        <v>0</v>
      </c>
      <c r="E240" s="369">
        <f t="shared" si="162"/>
        <v>0</v>
      </c>
      <c r="F240" s="2546"/>
      <c r="G240" s="85"/>
      <c r="H240" s="2546"/>
      <c r="I240" s="85"/>
      <c r="J240" s="2546"/>
      <c r="K240" s="85"/>
      <c r="L240" s="2546"/>
      <c r="M240" s="85"/>
      <c r="N240" s="2546"/>
      <c r="O240" s="85"/>
      <c r="P240" s="2546"/>
      <c r="Q240" s="85"/>
      <c r="R240" s="2546"/>
      <c r="S240" s="85"/>
      <c r="T240" s="2546"/>
      <c r="U240" s="85"/>
      <c r="V240" s="2546"/>
      <c r="W240" s="85"/>
      <c r="X240" s="2546"/>
      <c r="Y240" s="85"/>
      <c r="Z240" s="2546"/>
      <c r="AA240" s="85"/>
      <c r="AB240" s="2546"/>
      <c r="AC240" s="85"/>
      <c r="AD240" s="2546"/>
      <c r="AE240" s="85"/>
      <c r="AF240" s="2546"/>
      <c r="AG240" s="85"/>
      <c r="AH240" s="2546"/>
      <c r="AI240" s="85"/>
      <c r="AJ240" s="2546"/>
      <c r="AK240" s="85"/>
      <c r="AL240" s="2546"/>
      <c r="AM240" s="353"/>
      <c r="AN240" s="84"/>
      <c r="AO240" s="85"/>
      <c r="AP240" s="2546"/>
      <c r="AQ240" s="85"/>
      <c r="AR240" s="2546"/>
      <c r="AS240" s="85"/>
      <c r="AT240" s="353"/>
      <c r="AU240" s="395"/>
      <c r="AV240" s="353"/>
      <c r="AW240" s="395"/>
      <c r="AX240" s="85"/>
      <c r="AY240" s="56" t="str">
        <f t="shared" si="118"/>
        <v/>
      </c>
      <c r="CA240" s="18" t="str">
        <f t="shared" si="164"/>
        <v/>
      </c>
      <c r="CB240" s="18" t="str">
        <f t="shared" si="165"/>
        <v/>
      </c>
      <c r="CC240" s="18" t="str">
        <f t="shared" si="159"/>
        <v/>
      </c>
      <c r="CD240" s="18" t="str">
        <f t="shared" si="142"/>
        <v/>
      </c>
      <c r="CE240" s="18" t="str">
        <f t="shared" si="143"/>
        <v/>
      </c>
      <c r="CF240" s="18" t="str">
        <f t="shared" si="150"/>
        <v/>
      </c>
      <c r="CG240" s="18" t="str">
        <f t="shared" si="136"/>
        <v/>
      </c>
      <c r="CH240" s="18" t="str">
        <f t="shared" si="160"/>
        <v/>
      </c>
      <c r="CI240" s="18" t="str">
        <f t="shared" si="137"/>
        <v/>
      </c>
      <c r="CJ240" s="18" t="str">
        <f>IF(AND(D240&gt;0,OR(AW240="")), "* No olvide digitar la variable Trans Femenino. Digite Cero si no tiene.",IF((AW240)&gt;D240,"  * La variable Trans Femenino No puede ser mayor al Total Hombres.",""))</f>
        <v/>
      </c>
      <c r="CK240" s="18" t="str">
        <f t="shared" si="153"/>
        <v/>
      </c>
      <c r="CL240" s="56"/>
      <c r="CO240" s="370">
        <f t="shared" si="166"/>
        <v>0</v>
      </c>
      <c r="CP240" s="370">
        <f t="shared" si="167"/>
        <v>0</v>
      </c>
      <c r="CQ240" s="370">
        <f t="shared" si="154"/>
        <v>0</v>
      </c>
      <c r="CR240" s="370">
        <f t="shared" si="154"/>
        <v>0</v>
      </c>
      <c r="CS240" s="370">
        <f t="shared" si="130"/>
        <v>0</v>
      </c>
      <c r="CT240" s="370">
        <f t="shared" si="131"/>
        <v>0</v>
      </c>
      <c r="CU240" s="370">
        <f t="shared" si="155"/>
        <v>0</v>
      </c>
      <c r="CV240" s="370">
        <f t="shared" si="155"/>
        <v>0</v>
      </c>
      <c r="CW240" s="370">
        <f t="shared" si="156"/>
        <v>0</v>
      </c>
      <c r="CX240" s="370">
        <f t="shared" si="157"/>
        <v>0</v>
      </c>
      <c r="CY240" s="370">
        <f t="shared" si="135"/>
        <v>0</v>
      </c>
    </row>
    <row r="241" spans="1:103" ht="15" customHeight="1" x14ac:dyDescent="0.25">
      <c r="A241" s="3016" t="s">
        <v>268</v>
      </c>
      <c r="B241" s="3017"/>
      <c r="C241" s="416">
        <f t="shared" si="140"/>
        <v>2</v>
      </c>
      <c r="D241" s="417">
        <f t="shared" si="162"/>
        <v>1</v>
      </c>
      <c r="E241" s="377">
        <f t="shared" si="162"/>
        <v>1</v>
      </c>
      <c r="F241" s="30">
        <v>0</v>
      </c>
      <c r="G241" s="37">
        <v>0</v>
      </c>
      <c r="H241" s="30">
        <v>0</v>
      </c>
      <c r="I241" s="37">
        <v>0</v>
      </c>
      <c r="J241" s="30">
        <v>0</v>
      </c>
      <c r="K241" s="37">
        <v>0</v>
      </c>
      <c r="L241" s="30">
        <v>0</v>
      </c>
      <c r="M241" s="37">
        <v>0</v>
      </c>
      <c r="N241" s="30">
        <v>1</v>
      </c>
      <c r="O241" s="37">
        <v>0</v>
      </c>
      <c r="P241" s="30">
        <v>0</v>
      </c>
      <c r="Q241" s="37">
        <v>0</v>
      </c>
      <c r="R241" s="30">
        <v>0</v>
      </c>
      <c r="S241" s="37">
        <v>0</v>
      </c>
      <c r="T241" s="30">
        <v>0</v>
      </c>
      <c r="U241" s="37">
        <v>0</v>
      </c>
      <c r="V241" s="30">
        <v>0</v>
      </c>
      <c r="W241" s="37">
        <v>0</v>
      </c>
      <c r="X241" s="30">
        <v>0</v>
      </c>
      <c r="Y241" s="37">
        <v>0</v>
      </c>
      <c r="Z241" s="30">
        <v>0</v>
      </c>
      <c r="AA241" s="37">
        <v>0</v>
      </c>
      <c r="AB241" s="30">
        <v>0</v>
      </c>
      <c r="AC241" s="37">
        <v>0</v>
      </c>
      <c r="AD241" s="30">
        <v>0</v>
      </c>
      <c r="AE241" s="37">
        <v>0</v>
      </c>
      <c r="AF241" s="30">
        <v>0</v>
      </c>
      <c r="AG241" s="37">
        <v>0</v>
      </c>
      <c r="AH241" s="30">
        <v>0</v>
      </c>
      <c r="AI241" s="37">
        <v>0</v>
      </c>
      <c r="AJ241" s="30">
        <v>0</v>
      </c>
      <c r="AK241" s="37">
        <v>1</v>
      </c>
      <c r="AL241" s="30">
        <v>0</v>
      </c>
      <c r="AM241" s="223">
        <v>0</v>
      </c>
      <c r="AN241" s="452">
        <v>0</v>
      </c>
      <c r="AO241" s="453">
        <v>0</v>
      </c>
      <c r="AP241" s="30">
        <v>0</v>
      </c>
      <c r="AQ241" s="37">
        <v>0</v>
      </c>
      <c r="AR241" s="30">
        <v>0</v>
      </c>
      <c r="AS241" s="37">
        <v>0</v>
      </c>
      <c r="AT241" s="223">
        <v>0</v>
      </c>
      <c r="AU241" s="243">
        <v>0</v>
      </c>
      <c r="AV241" s="223">
        <v>0</v>
      </c>
      <c r="AW241" s="243">
        <v>0</v>
      </c>
      <c r="AX241" s="37">
        <v>0</v>
      </c>
      <c r="AY241" s="56" t="str">
        <f t="shared" si="118"/>
        <v/>
      </c>
      <c r="CA241" s="18" t="str">
        <f t="shared" si="164"/>
        <v/>
      </c>
      <c r="CB241" s="18" t="str">
        <f t="shared" si="165"/>
        <v/>
      </c>
      <c r="CC241" s="18" t="str">
        <f t="shared" si="159"/>
        <v/>
      </c>
      <c r="CD241" s="18" t="str">
        <f t="shared" si="142"/>
        <v/>
      </c>
      <c r="CE241" s="18" t="str">
        <f t="shared" si="143"/>
        <v/>
      </c>
      <c r="CF241" s="18" t="str">
        <f t="shared" si="150"/>
        <v/>
      </c>
      <c r="CG241" s="18" t="str">
        <f t="shared" si="136"/>
        <v/>
      </c>
      <c r="CH241" s="18" t="str">
        <f t="shared" si="160"/>
        <v/>
      </c>
      <c r="CI241" s="18" t="str">
        <f t="shared" si="137"/>
        <v/>
      </c>
      <c r="CJ241" s="18" t="str">
        <f t="shared" si="152"/>
        <v/>
      </c>
      <c r="CK241" s="18" t="str">
        <f>IF(AND($C241&gt;0,AX241=""), "* No olvide digitar la variable Adolescentes derivados de Espacios Amigables. Digite Cero si no tiene.",IF(AX241&gt;$C241,"  * La variable Adolescentes derivados de Espacios Amigables No puede ser mayor al Total.",""))</f>
        <v/>
      </c>
      <c r="CL241" s="56"/>
      <c r="CO241" s="370">
        <f t="shared" si="166"/>
        <v>0</v>
      </c>
      <c r="CP241" s="370">
        <f t="shared" si="167"/>
        <v>0</v>
      </c>
      <c r="CQ241" s="370">
        <f t="shared" si="154"/>
        <v>0</v>
      </c>
      <c r="CR241" s="370">
        <f t="shared" si="154"/>
        <v>0</v>
      </c>
      <c r="CS241" s="370">
        <f t="shared" si="130"/>
        <v>0</v>
      </c>
      <c r="CT241" s="370">
        <f t="shared" si="131"/>
        <v>0</v>
      </c>
      <c r="CU241" s="370">
        <f t="shared" si="155"/>
        <v>0</v>
      </c>
      <c r="CV241" s="370">
        <f t="shared" si="155"/>
        <v>0</v>
      </c>
      <c r="CW241" s="370">
        <f t="shared" si="156"/>
        <v>0</v>
      </c>
      <c r="CX241" s="370">
        <f t="shared" si="157"/>
        <v>0</v>
      </c>
      <c r="CY241" s="370">
        <f t="shared" si="135"/>
        <v>0</v>
      </c>
    </row>
    <row r="242" spans="1:103" s="56" customFormat="1" ht="18" customHeight="1" x14ac:dyDescent="0.2">
      <c r="A242" s="2460" t="s">
        <v>269</v>
      </c>
      <c r="B242" s="2460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  <c r="AP242" s="55"/>
      <c r="AQ242" s="55"/>
      <c r="AR242" s="55"/>
      <c r="AS242" s="55"/>
      <c r="AT242" s="55"/>
      <c r="AU242" s="55"/>
      <c r="AV242" s="55"/>
      <c r="AW242" s="55"/>
      <c r="AX242" s="55"/>
    </row>
    <row r="243" spans="1:103" ht="30" customHeight="1" x14ac:dyDescent="0.25">
      <c r="A243" s="3974" t="s">
        <v>270</v>
      </c>
      <c r="B243" s="2987"/>
      <c r="C243" s="3978" t="s">
        <v>91</v>
      </c>
      <c r="D243" s="3978"/>
      <c r="E243" s="3978"/>
      <c r="F243" s="3978" t="s">
        <v>202</v>
      </c>
      <c r="G243" s="3978"/>
      <c r="H243" s="3978" t="s">
        <v>203</v>
      </c>
      <c r="I243" s="3978"/>
      <c r="J243" s="3978" t="s">
        <v>204</v>
      </c>
      <c r="K243" s="3978"/>
      <c r="L243" s="3978" t="s">
        <v>16</v>
      </c>
      <c r="M243" s="3978"/>
      <c r="N243" s="3975" t="s">
        <v>17</v>
      </c>
      <c r="O243" s="3976"/>
      <c r="P243" s="3977" t="s">
        <v>18</v>
      </c>
      <c r="Q243" s="3977"/>
      <c r="R243" s="3977" t="s">
        <v>19</v>
      </c>
      <c r="S243" s="3977"/>
      <c r="T243" s="3977" t="s">
        <v>20</v>
      </c>
      <c r="U243" s="3977"/>
      <c r="V243" s="3977" t="s">
        <v>21</v>
      </c>
      <c r="W243" s="3977"/>
      <c r="X243" s="3977" t="s">
        <v>22</v>
      </c>
      <c r="Y243" s="3977"/>
      <c r="Z243" s="3977" t="s">
        <v>23</v>
      </c>
      <c r="AA243" s="3977"/>
      <c r="AB243" s="3977" t="s">
        <v>61</v>
      </c>
      <c r="AC243" s="3977"/>
      <c r="AD243" s="3977" t="s">
        <v>62</v>
      </c>
      <c r="AE243" s="3977"/>
      <c r="AF243" s="3977" t="s">
        <v>63</v>
      </c>
      <c r="AG243" s="3977"/>
      <c r="AH243" s="3977" t="s">
        <v>148</v>
      </c>
      <c r="AI243" s="3977"/>
      <c r="AJ243" s="3977" t="s">
        <v>149</v>
      </c>
      <c r="AK243" s="3977"/>
      <c r="AL243" s="3977" t="s">
        <v>150</v>
      </c>
      <c r="AM243" s="3970"/>
      <c r="AN243" s="3966" t="s">
        <v>271</v>
      </c>
      <c r="AO243" s="3967"/>
      <c r="AP243" s="3968"/>
      <c r="AQ243" s="3990" t="s">
        <v>205</v>
      </c>
      <c r="AR243" s="3986" t="s">
        <v>206</v>
      </c>
      <c r="AS243" s="3977" t="s">
        <v>12</v>
      </c>
      <c r="AT243" s="3977"/>
      <c r="AU243" s="3987" t="s">
        <v>207</v>
      </c>
      <c r="AV243" s="2987" t="s">
        <v>272</v>
      </c>
      <c r="AW243" s="3987" t="s">
        <v>13</v>
      </c>
      <c r="AX243" s="2987" t="s">
        <v>273</v>
      </c>
    </row>
    <row r="244" spans="1:103" ht="30" customHeight="1" x14ac:dyDescent="0.25">
      <c r="A244" s="3915"/>
      <c r="B244" s="2988"/>
      <c r="C244" s="2679" t="s">
        <v>120</v>
      </c>
      <c r="D244" s="2723" t="s">
        <v>79</v>
      </c>
      <c r="E244" s="364" t="s">
        <v>121</v>
      </c>
      <c r="F244" s="2695" t="s">
        <v>79</v>
      </c>
      <c r="G244" s="364" t="s">
        <v>121</v>
      </c>
      <c r="H244" s="2695" t="s">
        <v>79</v>
      </c>
      <c r="I244" s="364" t="s">
        <v>121</v>
      </c>
      <c r="J244" s="2695" t="s">
        <v>79</v>
      </c>
      <c r="K244" s="364" t="s">
        <v>121</v>
      </c>
      <c r="L244" s="2695" t="s">
        <v>79</v>
      </c>
      <c r="M244" s="364" t="s">
        <v>121</v>
      </c>
      <c r="N244" s="2695" t="s">
        <v>79</v>
      </c>
      <c r="O244" s="364" t="s">
        <v>121</v>
      </c>
      <c r="P244" s="2695" t="s">
        <v>79</v>
      </c>
      <c r="Q244" s="364" t="s">
        <v>121</v>
      </c>
      <c r="R244" s="2695" t="s">
        <v>79</v>
      </c>
      <c r="S244" s="364" t="s">
        <v>121</v>
      </c>
      <c r="T244" s="2695" t="s">
        <v>79</v>
      </c>
      <c r="U244" s="364" t="s">
        <v>121</v>
      </c>
      <c r="V244" s="2695" t="s">
        <v>79</v>
      </c>
      <c r="W244" s="364" t="s">
        <v>121</v>
      </c>
      <c r="X244" s="2695" t="s">
        <v>79</v>
      </c>
      <c r="Y244" s="364" t="s">
        <v>121</v>
      </c>
      <c r="Z244" s="2695" t="s">
        <v>79</v>
      </c>
      <c r="AA244" s="364" t="s">
        <v>121</v>
      </c>
      <c r="AB244" s="2695" t="s">
        <v>79</v>
      </c>
      <c r="AC244" s="364" t="s">
        <v>121</v>
      </c>
      <c r="AD244" s="2695" t="s">
        <v>79</v>
      </c>
      <c r="AE244" s="364" t="s">
        <v>121</v>
      </c>
      <c r="AF244" s="2695" t="s">
        <v>79</v>
      </c>
      <c r="AG244" s="364" t="s">
        <v>121</v>
      </c>
      <c r="AH244" s="2695" t="s">
        <v>79</v>
      </c>
      <c r="AI244" s="364" t="s">
        <v>121</v>
      </c>
      <c r="AJ244" s="2695" t="s">
        <v>79</v>
      </c>
      <c r="AK244" s="364" t="s">
        <v>121</v>
      </c>
      <c r="AL244" s="2695" t="s">
        <v>79</v>
      </c>
      <c r="AM244" s="365" t="s">
        <v>121</v>
      </c>
      <c r="AN244" s="2681" t="s">
        <v>164</v>
      </c>
      <c r="AO244" s="2724" t="s">
        <v>166</v>
      </c>
      <c r="AP244" s="2678" t="s">
        <v>274</v>
      </c>
      <c r="AQ244" s="3188"/>
      <c r="AR244" s="3174"/>
      <c r="AS244" s="2695" t="s">
        <v>79</v>
      </c>
      <c r="AT244" s="364" t="s">
        <v>121</v>
      </c>
      <c r="AU244" s="3019"/>
      <c r="AV244" s="2988"/>
      <c r="AW244" s="3019"/>
      <c r="AX244" s="2988"/>
    </row>
    <row r="245" spans="1:103" s="56" customFormat="1" ht="18" customHeight="1" x14ac:dyDescent="0.25">
      <c r="A245" s="3989" t="s">
        <v>275</v>
      </c>
      <c r="B245" s="3983"/>
      <c r="C245" s="2698">
        <f>SUM(D245+E245)</f>
        <v>7</v>
      </c>
      <c r="D245" s="2699">
        <f>SUM(F245+H245+J245+L245+N245+P245+R245+T245+V245+X245+Z245+AB245+AD245+AF245+AH245+AJ245+AL245)</f>
        <v>3</v>
      </c>
      <c r="E245" s="369">
        <f>SUM(G245+I245+K245+M245+O245+Q245+S245+U245+W245+Y245+AA245+AC245+AE245+AG245+AI245+AK245+AM245)</f>
        <v>4</v>
      </c>
      <c r="F245" s="2700">
        <v>0</v>
      </c>
      <c r="G245" s="2702">
        <v>0</v>
      </c>
      <c r="H245" s="2700">
        <v>1</v>
      </c>
      <c r="I245" s="2702">
        <v>0</v>
      </c>
      <c r="J245" s="2700">
        <v>0</v>
      </c>
      <c r="K245" s="2702">
        <v>1</v>
      </c>
      <c r="L245" s="2700">
        <v>0</v>
      </c>
      <c r="M245" s="2702">
        <v>1</v>
      </c>
      <c r="N245" s="2700">
        <v>0</v>
      </c>
      <c r="O245" s="2702">
        <v>1</v>
      </c>
      <c r="P245" s="2700">
        <v>1</v>
      </c>
      <c r="Q245" s="2702">
        <v>0</v>
      </c>
      <c r="R245" s="2700">
        <v>0</v>
      </c>
      <c r="S245" s="2702">
        <v>0</v>
      </c>
      <c r="T245" s="2700">
        <v>0</v>
      </c>
      <c r="U245" s="2702">
        <v>1</v>
      </c>
      <c r="V245" s="2700">
        <v>0</v>
      </c>
      <c r="W245" s="2702">
        <v>0</v>
      </c>
      <c r="X245" s="2700">
        <v>0</v>
      </c>
      <c r="Y245" s="2702">
        <v>0</v>
      </c>
      <c r="Z245" s="2700">
        <v>0</v>
      </c>
      <c r="AA245" s="2702">
        <v>0</v>
      </c>
      <c r="AB245" s="2700">
        <v>0</v>
      </c>
      <c r="AC245" s="2702">
        <v>0</v>
      </c>
      <c r="AD245" s="2700">
        <v>1</v>
      </c>
      <c r="AE245" s="2702">
        <v>0</v>
      </c>
      <c r="AF245" s="2700">
        <v>0</v>
      </c>
      <c r="AG245" s="2702">
        <v>0</v>
      </c>
      <c r="AH245" s="2700">
        <v>0</v>
      </c>
      <c r="AI245" s="2702">
        <v>0</v>
      </c>
      <c r="AJ245" s="2700">
        <v>0</v>
      </c>
      <c r="AK245" s="2702">
        <v>0</v>
      </c>
      <c r="AL245" s="2700">
        <v>0</v>
      </c>
      <c r="AM245" s="2703">
        <v>0</v>
      </c>
      <c r="AN245" s="95">
        <v>1</v>
      </c>
      <c r="AO245" s="2400">
        <v>0</v>
      </c>
      <c r="AP245" s="220">
        <v>2</v>
      </c>
      <c r="AQ245" s="2725">
        <v>0</v>
      </c>
      <c r="AR245" s="2702">
        <v>0</v>
      </c>
      <c r="AS245" s="2700">
        <v>0</v>
      </c>
      <c r="AT245" s="2702">
        <v>0</v>
      </c>
      <c r="AU245" s="2725">
        <v>0</v>
      </c>
      <c r="AV245" s="2702">
        <v>1</v>
      </c>
      <c r="AW245" s="2700">
        <v>0</v>
      </c>
      <c r="AX245" s="2702">
        <v>0</v>
      </c>
      <c r="AY245" s="56" t="str">
        <f>CA245&amp;CB245&amp;CC245&amp;CD245&amp;CE245&amp;CF245&amp;CG245&amp;CH245&amp;CI245</f>
        <v/>
      </c>
      <c r="CA245" s="40"/>
      <c r="CB245" s="18" t="str">
        <f>IF(AND(E245&gt;0,AQ245=""), "* No olvide digitar la variable Gestantes. Digite Cero si no tiene.", IF(AQ245&gt;E245," * La variable Gestantes No puede ser mayor al Total Mujeres.",""))</f>
        <v/>
      </c>
      <c r="CC245" s="18" t="str">
        <f>IF(AND(E245&gt;0,AR245=""), "* No olvide digitar la variable Madre de hijo menor de 5 años. Digite Cero si no tiene.",IF(AR245&gt;E245,"  * La variable Madre de hijo menor de 5 años No puede ser mayor al Total Mujeres.",""))</f>
        <v/>
      </c>
      <c r="CD245" s="18" t="str">
        <f>IF(AND(D245&gt;0,OR(AS245="")), "* No olvide digitar la variable Pueblos originarios Hombres. Digite Cero si no tiene.",IF(AS245&gt;D245,"  * La variable Pueblos originarios Hombres No puede ser mayor al Total Hombres.",""))</f>
        <v/>
      </c>
      <c r="CE245" s="18" t="str">
        <f>IF(AND(E245&gt;0,OR(AT245="")), "* No olvide digitar la variable Pueblos originarios Mujeres. Digite Cero si no tiene.",IF(AT245&gt;E245,"  * La variable Pueblos originarios Mujeres No puede ser mayor al Total Mujeres.",""))</f>
        <v/>
      </c>
      <c r="CF245" s="18" t="str">
        <f>IF(AND(C245&gt;0,AU245=""), "* No olvide digitar la variable Niños, niñas, adolescentes y jóvenes SENAME. Digite Cero si no tiene.",IF(AU245&gt;C245,"  * La variable Niños, niñas, adolescentes y jóvenes SENAME No puede ser mayor al Total.",""))</f>
        <v/>
      </c>
      <c r="CG245" s="18" t="str">
        <f>IF(AND(C245&gt;0,AV245=""), "* No olvide digitar la variable Niños, niñas, adolescentes y jóvenes Mejor Niñez. Digite Cero si no tiene.",IF(AV245&gt;C245,"  * La variable Niños, niñas, adolescentes y jóvenes Mejor Niñez No puede ser mayor al Total.",""))</f>
        <v/>
      </c>
      <c r="CH245" s="18" t="str">
        <f>IF(AND(C245&gt;0,AW245=""), "* No olvide digitar la variable Migrantes. Digite Cero si no tiene.",IF(AW245&gt;C245,"  * La variable Migrantes No puede ser mayor al Total.",""))</f>
        <v/>
      </c>
      <c r="CI245" s="18" t="str">
        <f>IF(AND(C245&gt;0,AX245=""), "* No olvide digitar la variable Trans (Masculino/ Femenino). Digite Cero si no tiene.",IF(AX245&gt;C245,"  * La variable Trans (Masculino/Femenino) No puede ser mayor al Total Ambos Sexos.",""))</f>
        <v/>
      </c>
      <c r="CL245"/>
      <c r="CO245"/>
      <c r="CP245" s="459">
        <f>IF(AND(E245&gt;0,AQ245=""),1,IF(AQ245&gt;E245,1,0))</f>
        <v>0</v>
      </c>
      <c r="CQ245" s="459">
        <f>IF(AND(E245&gt;0,AR245=""),1,IF(AR245&gt;E245,1,0))</f>
        <v>0</v>
      </c>
      <c r="CR245" s="459">
        <f>IF(AND(D245&gt;0,OR(AS245="")),1,IF(AS245&gt;D245,1,0))</f>
        <v>0</v>
      </c>
      <c r="CS245" s="459">
        <f>IF(AND(E245&gt;0,OR(AT245="")),1,IF(AT245&gt;E245,1,0))</f>
        <v>0</v>
      </c>
      <c r="CT245" s="459">
        <f>IF(AND(C245&gt;0,AU245=""),1,IF(AU245&gt;C245,1,0))</f>
        <v>0</v>
      </c>
      <c r="CU245" s="459">
        <f>IF(AND(C245&gt;0,AV245=""),1,IF(AV245&gt;C245,1,0))</f>
        <v>0</v>
      </c>
      <c r="CV245" s="459">
        <f>IF(AND(C245&gt;0,AW245=""),1,IF(AW245&gt;C245,1,0))</f>
        <v>0</v>
      </c>
      <c r="CW245" s="459">
        <f>IF(AND(C245&gt;0,AX245=""),1,IF(AX245&gt;C245,1,0))</f>
        <v>0</v>
      </c>
    </row>
    <row r="246" spans="1:103" s="56" customFormat="1" ht="18" customHeight="1" x14ac:dyDescent="0.2">
      <c r="A246" s="3984" t="s">
        <v>215</v>
      </c>
      <c r="B246" s="3985"/>
      <c r="C246" s="2726"/>
      <c r="D246" s="461"/>
      <c r="E246" s="461"/>
      <c r="F246" s="462"/>
      <c r="G246" s="462"/>
      <c r="H246" s="462"/>
      <c r="I246" s="462"/>
      <c r="J246" s="462"/>
      <c r="K246" s="462"/>
      <c r="L246" s="462"/>
      <c r="M246" s="462"/>
      <c r="N246" s="462"/>
      <c r="O246" s="462"/>
      <c r="P246" s="462"/>
      <c r="Q246" s="462"/>
      <c r="R246" s="462"/>
      <c r="S246" s="462"/>
      <c r="T246" s="462"/>
      <c r="U246" s="462"/>
      <c r="V246" s="462"/>
      <c r="W246" s="462"/>
      <c r="X246" s="462"/>
      <c r="Y246" s="462"/>
      <c r="Z246" s="462"/>
      <c r="AA246" s="462"/>
      <c r="AB246" s="462"/>
      <c r="AC246" s="462"/>
      <c r="AD246" s="462"/>
      <c r="AE246" s="462"/>
      <c r="AF246" s="462"/>
      <c r="AG246" s="462"/>
      <c r="AH246" s="462"/>
      <c r="AI246" s="462"/>
      <c r="AJ246" s="462"/>
      <c r="AK246" s="462"/>
      <c r="AL246" s="462"/>
      <c r="AM246" s="2727"/>
      <c r="AN246" s="2727"/>
      <c r="AO246" s="2727"/>
      <c r="AP246" s="2728"/>
      <c r="AQ246" s="2727"/>
      <c r="AR246" s="2727"/>
      <c r="AS246" s="2727"/>
      <c r="AT246" s="2727"/>
      <c r="AU246" s="2727"/>
      <c r="AV246" s="2727"/>
      <c r="AW246" s="2727"/>
      <c r="AX246" s="2729"/>
    </row>
    <row r="247" spans="1:103" s="56" customFormat="1" ht="15" customHeight="1" x14ac:dyDescent="0.25">
      <c r="A247" s="3972" t="s">
        <v>216</v>
      </c>
      <c r="B247" s="2710" t="s">
        <v>217</v>
      </c>
      <c r="C247" s="2012">
        <f t="shared" ref="C247:C250" si="168">SUM(D247+E247)</f>
        <v>2</v>
      </c>
      <c r="D247" s="703">
        <f t="shared" ref="D247:E250" si="169">SUM(F247+H247+J247+L247+N247+P247+R247+T247+V247+X247+Z247+AB247+AD247+AF247+AH247+AJ247+AL247)</f>
        <v>1</v>
      </c>
      <c r="E247" s="2710">
        <f>SUM(G247+I247+K247+M247+O247+Q247+S247+U247+W247+Y247+AA247+AC247+AE247+AG247+AI247+AK247+AM247)</f>
        <v>1</v>
      </c>
      <c r="F247" s="2004">
        <v>0</v>
      </c>
      <c r="G247" s="2683">
        <v>0</v>
      </c>
      <c r="H247" s="2700">
        <v>1</v>
      </c>
      <c r="I247" s="2702">
        <v>0</v>
      </c>
      <c r="J247" s="2700">
        <v>0</v>
      </c>
      <c r="K247" s="2702">
        <v>1</v>
      </c>
      <c r="L247" s="2700">
        <v>0</v>
      </c>
      <c r="M247" s="2702">
        <v>0</v>
      </c>
      <c r="N247" s="2700">
        <v>0</v>
      </c>
      <c r="O247" s="2702">
        <v>0</v>
      </c>
      <c r="P247" s="2700">
        <v>0</v>
      </c>
      <c r="Q247" s="2702">
        <v>0</v>
      </c>
      <c r="R247" s="2700">
        <v>0</v>
      </c>
      <c r="S247" s="2702">
        <v>0</v>
      </c>
      <c r="T247" s="2700">
        <v>0</v>
      </c>
      <c r="U247" s="2702">
        <v>0</v>
      </c>
      <c r="V247" s="2700">
        <v>0</v>
      </c>
      <c r="W247" s="2702">
        <v>0</v>
      </c>
      <c r="X247" s="2700">
        <v>0</v>
      </c>
      <c r="Y247" s="2702">
        <v>0</v>
      </c>
      <c r="Z247" s="2700">
        <v>0</v>
      </c>
      <c r="AA247" s="2702">
        <v>0</v>
      </c>
      <c r="AB247" s="2700">
        <v>0</v>
      </c>
      <c r="AC247" s="2702">
        <v>0</v>
      </c>
      <c r="AD247" s="2700">
        <v>0</v>
      </c>
      <c r="AE247" s="2702">
        <v>0</v>
      </c>
      <c r="AF247" s="2700">
        <v>0</v>
      </c>
      <c r="AG247" s="2702">
        <v>0</v>
      </c>
      <c r="AH247" s="2700">
        <v>0</v>
      </c>
      <c r="AI247" s="2702">
        <v>0</v>
      </c>
      <c r="AJ247" s="2700">
        <v>0</v>
      </c>
      <c r="AK247" s="2702">
        <v>0</v>
      </c>
      <c r="AL247" s="2700">
        <v>0</v>
      </c>
      <c r="AM247" s="2703">
        <v>0</v>
      </c>
      <c r="AN247" s="95">
        <v>0</v>
      </c>
      <c r="AO247" s="2400">
        <v>0</v>
      </c>
      <c r="AP247" s="220">
        <v>0</v>
      </c>
      <c r="AQ247" s="2725">
        <v>0</v>
      </c>
      <c r="AR247" s="2702">
        <v>0</v>
      </c>
      <c r="AS247" s="2700">
        <v>0</v>
      </c>
      <c r="AT247" s="2702">
        <v>0</v>
      </c>
      <c r="AU247" s="2725">
        <v>0</v>
      </c>
      <c r="AV247" s="2702">
        <v>1</v>
      </c>
      <c r="AW247" s="2700">
        <v>0</v>
      </c>
      <c r="AX247" s="2702">
        <v>0</v>
      </c>
      <c r="AY247" s="56" t="str">
        <f>CA247&amp;CB247&amp;CC247&amp;CD247&amp;CE247&amp;CF247&amp;CG247&amp;CH247&amp;CI247</f>
        <v/>
      </c>
      <c r="CA247" s="40"/>
      <c r="CB247" s="18" t="str">
        <f t="shared" ref="CB247:CB268" si="170">IF(AND(E247&gt;0,AQ247=""), "* No olvide digitar la variable Gestantes. Digite Cero si no tiene.",IF(AQ247&gt;E247,"  * La variable Gestantes No puede ser mayor al Total Mujeres.",""))</f>
        <v/>
      </c>
      <c r="CC247" s="18" t="str">
        <f t="shared" ref="CC247:CC293" si="171">IF(AND(E247&gt;0,AR247=""), "* No olvide digitar la variable Madre de hijo menor de 5 años. Digite Cero si no tiene.",IF(AR247&gt;E247,"  * La variable Madre de hijo menor de 5 años No puede ser mayor al Total Mujeres.",""))</f>
        <v/>
      </c>
      <c r="CD247" s="18" t="str">
        <f t="shared" ref="CD247:CD259" si="172">IF(AND(D247&gt;0,OR(AS247="")), "* No olvide digitar la variable Pueblos originarios Hombres. Digite Cero si no tiene.",IF(AS247&gt;D247,"  * La variable Pueblos originarios Hombres No puede ser mayor al Total Hombres.",""))</f>
        <v/>
      </c>
      <c r="CE247" s="18" t="str">
        <f t="shared" ref="CE247:CE293" si="173">IF(AND(E247&gt;0,OR(AT247="")), "* No olvide digitar la variable Pueblos originarios Mujeres. Digite Cero si no tiene.",IF(AT247&gt;E247,"  * La variable Pueblos originarios Mujeres No puede ser mayor al Total Mujeres.",""))</f>
        <v/>
      </c>
      <c r="CF247" s="18" t="str">
        <f t="shared" ref="CF247:CF293" si="174">IF(AND(C247&gt;0,AU247=""), "* No olvide digitar la variable Niños, niñas, adolescentes y jóvenes SENAME. Digite Cero si no tiene.",IF(AU247&gt;C247,"  * La variable Niños, niñas, adolescentes y jóvenes SENAME No puede ser mayor al Total.",""))</f>
        <v/>
      </c>
      <c r="CG247" s="18" t="str">
        <f t="shared" ref="CG247:CG293" si="175">IF(AND(C247&gt;0,AV247=""), "* No olvide digitar la variable Niños, niñas, adolescentes y jóvenes Mejor Niñez. Digite Cero si no tiene.",IF(AV247&gt;C247,"  * La variable Niños, niñas, adolescentes y jóvenes Mejor Niñez No puede ser mayor al Total.",""))</f>
        <v/>
      </c>
      <c r="CH247" s="18" t="str">
        <f t="shared" ref="CH247:CH293" si="176">IF(AND(C247&gt;0,AW247=""), "* No olvide digitar la variable Migrantes. Digite Cero si no tiene.",IF(AW247&gt;C247,"  * La variable Migrantes No puede ser mayor al Total.",""))</f>
        <v/>
      </c>
      <c r="CI247" s="18" t="str">
        <f t="shared" ref="CI247:CI293" si="177">IF(AND(C247&gt;0,AX247=""), "* No olvide digitar la variable Trans (Masculino/ Femenino). Digite Cero si no tiene.",IF(AX247&gt;C247,"  * La variable Trans (Masculino/Femenino) No puede ser mayor al Total Ambos Sexos.",""))</f>
        <v/>
      </c>
      <c r="CL247"/>
      <c r="CO247"/>
      <c r="CP247" s="459">
        <f t="shared" ref="CP247:CP278" si="178">IF(AND(E247&gt;0,AQ247=""),1,IF(AQ247&gt;E247,1,0))</f>
        <v>0</v>
      </c>
      <c r="CQ247" s="459">
        <f t="shared" ref="CQ247:CQ269" si="179">IF(AND(E247&gt;0,AR247=""),1,IF(AR247&gt;E247,1,0))</f>
        <v>0</v>
      </c>
      <c r="CR247" s="459">
        <f t="shared" ref="CR247:CS262" si="180">IF(AND(D247&gt;0,OR(AS247="")),1,IF(AS247&gt;D247,1,0))</f>
        <v>0</v>
      </c>
      <c r="CS247" s="459">
        <f t="shared" si="180"/>
        <v>0</v>
      </c>
      <c r="CT247" s="459">
        <f t="shared" ref="CT247:CT293" si="181">IF(AND(C247&gt;0,AU247=""),1,IF(AU247&gt;C247,1,0))</f>
        <v>0</v>
      </c>
      <c r="CU247" s="459">
        <f t="shared" ref="CU247:CU293" si="182">IF(AND(C247&gt;0,AV247=""),1,IF(AV247&gt;C247,1,0))</f>
        <v>0</v>
      </c>
      <c r="CV247" s="459">
        <f t="shared" ref="CV247:CV293" si="183">IF(AND(C247&gt;0,AW247=""),1,IF(AW247&gt;C247,1,0))</f>
        <v>0</v>
      </c>
      <c r="CW247" s="459">
        <f t="shared" ref="CW247:CW293" si="184">IF(AND(C247&gt;0,AX247=""),1,IF(AX247&gt;C247,1,0))</f>
        <v>0</v>
      </c>
    </row>
    <row r="248" spans="1:103" s="56" customFormat="1" ht="15" customHeight="1" x14ac:dyDescent="0.25">
      <c r="A248" s="3633"/>
      <c r="B248" s="377" t="s">
        <v>218</v>
      </c>
      <c r="C248" s="378">
        <f t="shared" si="168"/>
        <v>0</v>
      </c>
      <c r="D248" s="379">
        <f t="shared" si="169"/>
        <v>0</v>
      </c>
      <c r="E248" s="380">
        <f t="shared" si="169"/>
        <v>0</v>
      </c>
      <c r="F248" s="45"/>
      <c r="G248" s="48"/>
      <c r="H248" s="45"/>
      <c r="I248" s="48"/>
      <c r="J248" s="45"/>
      <c r="K248" s="48"/>
      <c r="L248" s="45"/>
      <c r="M248" s="48"/>
      <c r="N248" s="45"/>
      <c r="O248" s="48"/>
      <c r="P248" s="45"/>
      <c r="Q248" s="48"/>
      <c r="R248" s="45"/>
      <c r="S248" s="48"/>
      <c r="T248" s="45"/>
      <c r="U248" s="48"/>
      <c r="V248" s="45"/>
      <c r="W248" s="48"/>
      <c r="X248" s="45"/>
      <c r="Y248" s="48"/>
      <c r="Z248" s="45"/>
      <c r="AA248" s="48"/>
      <c r="AB248" s="45"/>
      <c r="AC248" s="48"/>
      <c r="AD248" s="45"/>
      <c r="AE248" s="48"/>
      <c r="AF248" s="45"/>
      <c r="AG248" s="48"/>
      <c r="AH248" s="45"/>
      <c r="AI248" s="48"/>
      <c r="AJ248" s="45"/>
      <c r="AK248" s="48"/>
      <c r="AL248" s="45"/>
      <c r="AM248" s="333"/>
      <c r="AN248" s="105"/>
      <c r="AO248" s="47"/>
      <c r="AP248" s="286"/>
      <c r="AQ248" s="2400"/>
      <c r="AR248" s="96"/>
      <c r="AS248" s="91"/>
      <c r="AT248" s="96"/>
      <c r="AU248" s="2400"/>
      <c r="AV248" s="96"/>
      <c r="AW248" s="2400"/>
      <c r="AX248" s="96"/>
      <c r="AY248" s="56" t="str">
        <f t="shared" ref="AY248:AY293" si="185">CA248&amp;CB248&amp;CC248&amp;CD248&amp;CE248&amp;CF248&amp;CG248&amp;CH248&amp;CI248</f>
        <v/>
      </c>
      <c r="CA248" s="40"/>
      <c r="CB248" s="18" t="str">
        <f t="shared" si="170"/>
        <v/>
      </c>
      <c r="CC248" s="18" t="str">
        <f t="shared" si="171"/>
        <v/>
      </c>
      <c r="CD248" s="18" t="str">
        <f t="shared" si="172"/>
        <v/>
      </c>
      <c r="CE248" s="18" t="str">
        <f t="shared" si="173"/>
        <v/>
      </c>
      <c r="CF248" s="18" t="str">
        <f t="shared" si="174"/>
        <v/>
      </c>
      <c r="CG248" s="18" t="str">
        <f t="shared" si="175"/>
        <v/>
      </c>
      <c r="CH248" s="18" t="str">
        <f t="shared" si="176"/>
        <v/>
      </c>
      <c r="CI248" s="18" t="str">
        <f t="shared" si="177"/>
        <v/>
      </c>
      <c r="CL248"/>
      <c r="CO248"/>
      <c r="CP248" s="459">
        <f t="shared" si="178"/>
        <v>0</v>
      </c>
      <c r="CQ248" s="459">
        <f t="shared" si="179"/>
        <v>0</v>
      </c>
      <c r="CR248" s="459">
        <f t="shared" si="180"/>
        <v>0</v>
      </c>
      <c r="CS248" s="459">
        <f t="shared" si="180"/>
        <v>0</v>
      </c>
      <c r="CT248" s="459">
        <f t="shared" si="181"/>
        <v>0</v>
      </c>
      <c r="CU248" s="459">
        <f t="shared" si="182"/>
        <v>0</v>
      </c>
      <c r="CV248" s="459">
        <f t="shared" si="183"/>
        <v>0</v>
      </c>
      <c r="CW248" s="459">
        <f t="shared" si="184"/>
        <v>0</v>
      </c>
    </row>
    <row r="249" spans="1:103" s="56" customFormat="1" ht="15" customHeight="1" x14ac:dyDescent="0.25">
      <c r="A249" s="3972" t="s">
        <v>219</v>
      </c>
      <c r="B249" s="2710" t="s">
        <v>217</v>
      </c>
      <c r="C249" s="2012">
        <f t="shared" si="168"/>
        <v>0</v>
      </c>
      <c r="D249" s="703">
        <f t="shared" si="169"/>
        <v>0</v>
      </c>
      <c r="E249" s="2710">
        <f t="shared" si="169"/>
        <v>0</v>
      </c>
      <c r="F249" s="2004"/>
      <c r="G249" s="2683"/>
      <c r="H249" s="2004"/>
      <c r="I249" s="2683"/>
      <c r="J249" s="2004"/>
      <c r="K249" s="2683"/>
      <c r="L249" s="2004"/>
      <c r="M249" s="2683"/>
      <c r="N249" s="2004"/>
      <c r="O249" s="2683"/>
      <c r="P249" s="2004"/>
      <c r="Q249" s="2683"/>
      <c r="R249" s="2004"/>
      <c r="S249" s="2683"/>
      <c r="T249" s="2004"/>
      <c r="U249" s="2683"/>
      <c r="V249" s="2004"/>
      <c r="W249" s="2683"/>
      <c r="X249" s="2004"/>
      <c r="Y249" s="2683"/>
      <c r="Z249" s="2004"/>
      <c r="AA249" s="2683"/>
      <c r="AB249" s="2004"/>
      <c r="AC249" s="2683"/>
      <c r="AD249" s="2004"/>
      <c r="AE249" s="2683"/>
      <c r="AF249" s="2004"/>
      <c r="AG249" s="2683"/>
      <c r="AH249" s="2004"/>
      <c r="AI249" s="2683"/>
      <c r="AJ249" s="2004"/>
      <c r="AK249" s="2683"/>
      <c r="AL249" s="2004"/>
      <c r="AM249" s="2684"/>
      <c r="AN249" s="1362"/>
      <c r="AO249" s="2556"/>
      <c r="AP249" s="2503"/>
      <c r="AQ249" s="2556"/>
      <c r="AR249" s="2683"/>
      <c r="AS249" s="2004"/>
      <c r="AT249" s="2683"/>
      <c r="AU249" s="2556"/>
      <c r="AV249" s="2683"/>
      <c r="AW249" s="2556"/>
      <c r="AX249" s="2683"/>
      <c r="AY249" s="56" t="str">
        <f t="shared" si="185"/>
        <v/>
      </c>
      <c r="CA249" s="40"/>
      <c r="CB249" s="18" t="str">
        <f t="shared" si="170"/>
        <v/>
      </c>
      <c r="CC249" s="18" t="str">
        <f t="shared" si="171"/>
        <v/>
      </c>
      <c r="CD249" s="18" t="str">
        <f t="shared" si="172"/>
        <v/>
      </c>
      <c r="CE249" s="18" t="str">
        <f t="shared" si="173"/>
        <v/>
      </c>
      <c r="CF249" s="18" t="str">
        <f t="shared" si="174"/>
        <v/>
      </c>
      <c r="CG249" s="18" t="str">
        <f t="shared" si="175"/>
        <v/>
      </c>
      <c r="CH249" s="18" t="str">
        <f t="shared" si="176"/>
        <v/>
      </c>
      <c r="CI249" s="18" t="str">
        <f t="shared" si="177"/>
        <v/>
      </c>
      <c r="CL249"/>
      <c r="CO249"/>
      <c r="CP249" s="459">
        <f t="shared" si="178"/>
        <v>0</v>
      </c>
      <c r="CQ249" s="459">
        <f t="shared" si="179"/>
        <v>0</v>
      </c>
      <c r="CR249" s="459">
        <f t="shared" si="180"/>
        <v>0</v>
      </c>
      <c r="CS249" s="459">
        <f t="shared" si="180"/>
        <v>0</v>
      </c>
      <c r="CT249" s="459">
        <f t="shared" si="181"/>
        <v>0</v>
      </c>
      <c r="CU249" s="459">
        <f t="shared" si="182"/>
        <v>0</v>
      </c>
      <c r="CV249" s="459">
        <f t="shared" si="183"/>
        <v>0</v>
      </c>
      <c r="CW249" s="459">
        <f t="shared" si="184"/>
        <v>0</v>
      </c>
    </row>
    <row r="250" spans="1:103" s="56" customFormat="1" ht="15" customHeight="1" x14ac:dyDescent="0.25">
      <c r="A250" s="3633"/>
      <c r="B250" s="377" t="s">
        <v>218</v>
      </c>
      <c r="C250" s="378">
        <f t="shared" si="168"/>
        <v>0</v>
      </c>
      <c r="D250" s="379">
        <f t="shared" si="169"/>
        <v>0</v>
      </c>
      <c r="E250" s="380">
        <f t="shared" si="169"/>
        <v>0</v>
      </c>
      <c r="F250" s="45"/>
      <c r="G250" s="48"/>
      <c r="H250" s="45"/>
      <c r="I250" s="48"/>
      <c r="J250" s="45"/>
      <c r="K250" s="48"/>
      <c r="L250" s="45"/>
      <c r="M250" s="48"/>
      <c r="N250" s="45"/>
      <c r="O250" s="48"/>
      <c r="P250" s="45"/>
      <c r="Q250" s="48"/>
      <c r="R250" s="45"/>
      <c r="S250" s="48"/>
      <c r="T250" s="45"/>
      <c r="U250" s="48"/>
      <c r="V250" s="45"/>
      <c r="W250" s="48"/>
      <c r="X250" s="45"/>
      <c r="Y250" s="48"/>
      <c r="Z250" s="45"/>
      <c r="AA250" s="48"/>
      <c r="AB250" s="45"/>
      <c r="AC250" s="48"/>
      <c r="AD250" s="45"/>
      <c r="AE250" s="48"/>
      <c r="AF250" s="45"/>
      <c r="AG250" s="48"/>
      <c r="AH250" s="45"/>
      <c r="AI250" s="48"/>
      <c r="AJ250" s="45"/>
      <c r="AK250" s="48"/>
      <c r="AL250" s="45"/>
      <c r="AM250" s="333"/>
      <c r="AN250" s="105"/>
      <c r="AO250" s="47"/>
      <c r="AP250" s="286"/>
      <c r="AQ250" s="2400"/>
      <c r="AR250" s="96"/>
      <c r="AS250" s="91"/>
      <c r="AT250" s="96"/>
      <c r="AU250" s="2400"/>
      <c r="AV250" s="96"/>
      <c r="AW250" s="2400"/>
      <c r="AX250" s="96"/>
      <c r="AY250" s="56" t="str">
        <f t="shared" si="185"/>
        <v/>
      </c>
      <c r="CA250" s="40"/>
      <c r="CB250" s="18" t="str">
        <f t="shared" si="170"/>
        <v/>
      </c>
      <c r="CC250" s="18" t="str">
        <f t="shared" si="171"/>
        <v/>
      </c>
      <c r="CD250" s="18" t="str">
        <f t="shared" si="172"/>
        <v/>
      </c>
      <c r="CE250" s="18" t="str">
        <f t="shared" si="173"/>
        <v/>
      </c>
      <c r="CF250" s="18" t="str">
        <f t="shared" si="174"/>
        <v/>
      </c>
      <c r="CG250" s="18" t="str">
        <f t="shared" si="175"/>
        <v/>
      </c>
      <c r="CH250" s="18" t="str">
        <f t="shared" si="176"/>
        <v/>
      </c>
      <c r="CI250" s="18" t="str">
        <f t="shared" si="177"/>
        <v/>
      </c>
      <c r="CL250"/>
      <c r="CO250"/>
      <c r="CP250" s="459">
        <f t="shared" si="178"/>
        <v>0</v>
      </c>
      <c r="CQ250" s="459">
        <f t="shared" si="179"/>
        <v>0</v>
      </c>
      <c r="CR250" s="459">
        <f t="shared" si="180"/>
        <v>0</v>
      </c>
      <c r="CS250" s="459">
        <f t="shared" si="180"/>
        <v>0</v>
      </c>
      <c r="CT250" s="459">
        <f t="shared" si="181"/>
        <v>0</v>
      </c>
      <c r="CU250" s="459">
        <f t="shared" si="182"/>
        <v>0</v>
      </c>
      <c r="CV250" s="459">
        <f t="shared" si="183"/>
        <v>0</v>
      </c>
      <c r="CW250" s="459">
        <f t="shared" si="184"/>
        <v>0</v>
      </c>
    </row>
    <row r="251" spans="1:103" ht="15" customHeight="1" x14ac:dyDescent="0.25">
      <c r="A251" s="3972" t="s">
        <v>220</v>
      </c>
      <c r="B251" s="2710" t="s">
        <v>217</v>
      </c>
      <c r="C251" s="2012">
        <f>SUM(D251+E251)</f>
        <v>0</v>
      </c>
      <c r="D251" s="703">
        <f t="shared" ref="D251:E259" si="186">SUM(F251+H251+J251+L251+N251+P251+R251+T251+V251+X251+Z251+AB251+AD251+AF251+AH251+AJ251+AL251)</f>
        <v>0</v>
      </c>
      <c r="E251" s="2710">
        <f t="shared" si="186"/>
        <v>0</v>
      </c>
      <c r="F251" s="2004"/>
      <c r="G251" s="2683"/>
      <c r="H251" s="2004"/>
      <c r="I251" s="2683"/>
      <c r="J251" s="2004"/>
      <c r="K251" s="2683"/>
      <c r="L251" s="2004"/>
      <c r="M251" s="2683"/>
      <c r="N251" s="2004"/>
      <c r="O251" s="2683"/>
      <c r="P251" s="2004"/>
      <c r="Q251" s="2683"/>
      <c r="R251" s="2004"/>
      <c r="S251" s="2683"/>
      <c r="T251" s="2004"/>
      <c r="U251" s="2683"/>
      <c r="V251" s="2004"/>
      <c r="W251" s="2683"/>
      <c r="X251" s="2004"/>
      <c r="Y251" s="2683"/>
      <c r="Z251" s="2004"/>
      <c r="AA251" s="2683"/>
      <c r="AB251" s="2004"/>
      <c r="AC251" s="2683"/>
      <c r="AD251" s="2004"/>
      <c r="AE251" s="2683"/>
      <c r="AF251" s="2004"/>
      <c r="AG251" s="2683"/>
      <c r="AH251" s="2004"/>
      <c r="AI251" s="2683"/>
      <c r="AJ251" s="2004"/>
      <c r="AK251" s="2683"/>
      <c r="AL251" s="2004"/>
      <c r="AM251" s="2684"/>
      <c r="AN251" s="1362"/>
      <c r="AO251" s="2556"/>
      <c r="AP251" s="2503"/>
      <c r="AQ251" s="2556"/>
      <c r="AR251" s="2683"/>
      <c r="AS251" s="2004"/>
      <c r="AT251" s="2683"/>
      <c r="AU251" s="2556"/>
      <c r="AV251" s="2683"/>
      <c r="AW251" s="2556"/>
      <c r="AX251" s="2683"/>
      <c r="AY251" s="56" t="str">
        <f t="shared" si="185"/>
        <v/>
      </c>
      <c r="AZ251" s="56"/>
      <c r="BA251" s="56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6"/>
      <c r="BM251" s="56"/>
      <c r="BN251" s="56"/>
      <c r="BO251" s="56"/>
      <c r="CA251" s="40"/>
      <c r="CB251" s="18" t="str">
        <f t="shared" si="170"/>
        <v/>
      </c>
      <c r="CC251" s="18" t="str">
        <f t="shared" si="171"/>
        <v/>
      </c>
      <c r="CD251" s="18" t="str">
        <f t="shared" si="172"/>
        <v/>
      </c>
      <c r="CE251" s="18" t="str">
        <f t="shared" si="173"/>
        <v/>
      </c>
      <c r="CF251" s="18" t="str">
        <f t="shared" si="174"/>
        <v/>
      </c>
      <c r="CG251" s="18" t="str">
        <f t="shared" si="175"/>
        <v/>
      </c>
      <c r="CH251" s="18" t="str">
        <f t="shared" si="176"/>
        <v/>
      </c>
      <c r="CI251" s="18" t="str">
        <f t="shared" si="177"/>
        <v/>
      </c>
      <c r="CJ251" s="56"/>
      <c r="CK251" s="56"/>
      <c r="CM251" s="56"/>
      <c r="CN251" s="56"/>
      <c r="CP251" s="459">
        <f t="shared" si="178"/>
        <v>0</v>
      </c>
      <c r="CQ251" s="459">
        <f t="shared" si="179"/>
        <v>0</v>
      </c>
      <c r="CR251" s="459">
        <f t="shared" si="180"/>
        <v>0</v>
      </c>
      <c r="CS251" s="459">
        <f t="shared" si="180"/>
        <v>0</v>
      </c>
      <c r="CT251" s="459">
        <f t="shared" si="181"/>
        <v>0</v>
      </c>
      <c r="CU251" s="459">
        <f t="shared" si="182"/>
        <v>0</v>
      </c>
      <c r="CV251" s="459">
        <f t="shared" si="183"/>
        <v>0</v>
      </c>
      <c r="CW251" s="459">
        <f t="shared" si="184"/>
        <v>0</v>
      </c>
    </row>
    <row r="252" spans="1:103" ht="15" customHeight="1" x14ac:dyDescent="0.25">
      <c r="A252" s="3633"/>
      <c r="B252" s="377" t="s">
        <v>218</v>
      </c>
      <c r="C252" s="416">
        <f>SUM(D252+E252)</f>
        <v>0</v>
      </c>
      <c r="D252" s="417">
        <f t="shared" si="186"/>
        <v>0</v>
      </c>
      <c r="E252" s="377">
        <f t="shared" si="186"/>
        <v>0</v>
      </c>
      <c r="F252" s="30"/>
      <c r="G252" s="37"/>
      <c r="H252" s="30"/>
      <c r="I252" s="37"/>
      <c r="J252" s="30"/>
      <c r="K252" s="37"/>
      <c r="L252" s="30"/>
      <c r="M252" s="37"/>
      <c r="N252" s="30"/>
      <c r="O252" s="37"/>
      <c r="P252" s="30"/>
      <c r="Q252" s="37"/>
      <c r="R252" s="30"/>
      <c r="S252" s="37"/>
      <c r="T252" s="30"/>
      <c r="U252" s="37"/>
      <c r="V252" s="30"/>
      <c r="W252" s="37"/>
      <c r="X252" s="30"/>
      <c r="Y252" s="37"/>
      <c r="Z252" s="30"/>
      <c r="AA252" s="37"/>
      <c r="AB252" s="30"/>
      <c r="AC252" s="37"/>
      <c r="AD252" s="30"/>
      <c r="AE252" s="37"/>
      <c r="AF252" s="30"/>
      <c r="AG252" s="37"/>
      <c r="AH252" s="30"/>
      <c r="AI252" s="37"/>
      <c r="AJ252" s="49"/>
      <c r="AK252" s="52"/>
      <c r="AL252" s="45"/>
      <c r="AM252" s="333"/>
      <c r="AN252" s="105"/>
      <c r="AO252" s="47"/>
      <c r="AP252" s="286"/>
      <c r="AQ252" s="2400"/>
      <c r="AR252" s="96"/>
      <c r="AS252" s="91"/>
      <c r="AT252" s="96"/>
      <c r="AU252" s="2400"/>
      <c r="AV252" s="96"/>
      <c r="AW252" s="2400"/>
      <c r="AX252" s="96"/>
      <c r="AY252" s="56" t="str">
        <f t="shared" si="185"/>
        <v/>
      </c>
      <c r="AZ252" s="56"/>
      <c r="BA252" s="56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6"/>
      <c r="BM252" s="56"/>
      <c r="BN252" s="56"/>
      <c r="BO252" s="56"/>
      <c r="CA252" s="40"/>
      <c r="CB252" s="18" t="str">
        <f t="shared" si="170"/>
        <v/>
      </c>
      <c r="CC252" s="18" t="str">
        <f t="shared" si="171"/>
        <v/>
      </c>
      <c r="CD252" s="18" t="str">
        <f t="shared" si="172"/>
        <v/>
      </c>
      <c r="CE252" s="18" t="str">
        <f t="shared" si="173"/>
        <v/>
      </c>
      <c r="CF252" s="18" t="str">
        <f t="shared" si="174"/>
        <v/>
      </c>
      <c r="CG252" s="18" t="str">
        <f t="shared" si="175"/>
        <v/>
      </c>
      <c r="CH252" s="18" t="str">
        <f t="shared" si="176"/>
        <v/>
      </c>
      <c r="CI252" s="18" t="str">
        <f t="shared" si="177"/>
        <v/>
      </c>
      <c r="CJ252" s="56"/>
      <c r="CK252" s="56"/>
      <c r="CM252" s="56"/>
      <c r="CN252" s="56"/>
      <c r="CP252" s="459">
        <f t="shared" si="178"/>
        <v>0</v>
      </c>
      <c r="CQ252" s="459">
        <f t="shared" si="179"/>
        <v>0</v>
      </c>
      <c r="CR252" s="459">
        <f t="shared" si="180"/>
        <v>0</v>
      </c>
      <c r="CS252" s="459">
        <f t="shared" si="180"/>
        <v>0</v>
      </c>
      <c r="CT252" s="459">
        <f t="shared" si="181"/>
        <v>0</v>
      </c>
      <c r="CU252" s="459">
        <f t="shared" si="182"/>
        <v>0</v>
      </c>
      <c r="CV252" s="459">
        <f t="shared" si="183"/>
        <v>0</v>
      </c>
      <c r="CW252" s="459">
        <f t="shared" si="184"/>
        <v>0</v>
      </c>
    </row>
    <row r="253" spans="1:103" x14ac:dyDescent="0.25">
      <c r="A253" s="3979" t="s">
        <v>221</v>
      </c>
      <c r="B253" s="3980"/>
      <c r="C253" s="2730">
        <f t="shared" ref="C253:C292" si="187">SUM(D253+E253)</f>
        <v>1</v>
      </c>
      <c r="D253" s="2699">
        <f t="shared" si="186"/>
        <v>0</v>
      </c>
      <c r="E253" s="2711">
        <f t="shared" si="186"/>
        <v>1</v>
      </c>
      <c r="F253" s="2700">
        <v>0</v>
      </c>
      <c r="G253" s="2702">
        <v>0</v>
      </c>
      <c r="H253" s="2700">
        <v>0</v>
      </c>
      <c r="I253" s="2702">
        <v>0</v>
      </c>
      <c r="J253" s="2700">
        <v>0</v>
      </c>
      <c r="K253" s="2702">
        <v>0</v>
      </c>
      <c r="L253" s="2700">
        <v>0</v>
      </c>
      <c r="M253" s="2702">
        <v>1</v>
      </c>
      <c r="N253" s="2700">
        <v>0</v>
      </c>
      <c r="O253" s="2702">
        <v>0</v>
      </c>
      <c r="P253" s="2700">
        <v>0</v>
      </c>
      <c r="Q253" s="2702">
        <v>0</v>
      </c>
      <c r="R253" s="2700">
        <v>0</v>
      </c>
      <c r="S253" s="2702">
        <v>0</v>
      </c>
      <c r="T253" s="2700">
        <v>0</v>
      </c>
      <c r="U253" s="2702">
        <v>0</v>
      </c>
      <c r="V253" s="2700">
        <v>0</v>
      </c>
      <c r="W253" s="2702">
        <v>0</v>
      </c>
      <c r="X253" s="2700">
        <v>0</v>
      </c>
      <c r="Y253" s="2702">
        <v>0</v>
      </c>
      <c r="Z253" s="2700">
        <v>0</v>
      </c>
      <c r="AA253" s="2702">
        <v>0</v>
      </c>
      <c r="AB253" s="2700">
        <v>0</v>
      </c>
      <c r="AC253" s="2702">
        <v>0</v>
      </c>
      <c r="AD253" s="2700">
        <v>0</v>
      </c>
      <c r="AE253" s="2702">
        <v>0</v>
      </c>
      <c r="AF253" s="2700">
        <v>0</v>
      </c>
      <c r="AG253" s="2702">
        <v>0</v>
      </c>
      <c r="AH253" s="2700">
        <v>0</v>
      </c>
      <c r="AI253" s="2702">
        <v>0</v>
      </c>
      <c r="AJ253" s="2700">
        <v>0</v>
      </c>
      <c r="AK253" s="2702">
        <v>0</v>
      </c>
      <c r="AL253" s="2004">
        <v>0</v>
      </c>
      <c r="AM253" s="2684">
        <v>0</v>
      </c>
      <c r="AN253" s="1362">
        <v>0</v>
      </c>
      <c r="AO253" s="2556">
        <v>0</v>
      </c>
      <c r="AP253" s="2503">
        <v>0</v>
      </c>
      <c r="AQ253" s="2725">
        <v>0</v>
      </c>
      <c r="AR253" s="2702">
        <v>0</v>
      </c>
      <c r="AS253" s="2700">
        <v>0</v>
      </c>
      <c r="AT253" s="2702">
        <v>0</v>
      </c>
      <c r="AU253" s="2725">
        <v>0</v>
      </c>
      <c r="AV253" s="2702">
        <v>0</v>
      </c>
      <c r="AW253" s="2725">
        <v>0</v>
      </c>
      <c r="AX253" s="2702">
        <v>0</v>
      </c>
      <c r="AY253" s="56" t="str">
        <f t="shared" si="185"/>
        <v/>
      </c>
      <c r="AZ253" s="56"/>
      <c r="BA253" s="56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6"/>
      <c r="BM253" s="56"/>
      <c r="BN253" s="56"/>
      <c r="BO253" s="56"/>
      <c r="CA253" s="40"/>
      <c r="CB253" s="18" t="str">
        <f t="shared" si="170"/>
        <v/>
      </c>
      <c r="CC253" s="18" t="str">
        <f t="shared" si="171"/>
        <v/>
      </c>
      <c r="CD253" s="18" t="str">
        <f t="shared" si="172"/>
        <v/>
      </c>
      <c r="CE253" s="18" t="str">
        <f t="shared" si="173"/>
        <v/>
      </c>
      <c r="CF253" s="18" t="str">
        <f t="shared" si="174"/>
        <v/>
      </c>
      <c r="CG253" s="18" t="str">
        <f t="shared" si="175"/>
        <v/>
      </c>
      <c r="CH253" s="18" t="str">
        <f t="shared" si="176"/>
        <v/>
      </c>
      <c r="CI253" s="18" t="str">
        <f t="shared" si="177"/>
        <v/>
      </c>
      <c r="CJ253" s="56"/>
      <c r="CK253" s="56"/>
      <c r="CM253" s="56"/>
      <c r="CN253" s="56"/>
      <c r="CP253" s="459">
        <f t="shared" si="178"/>
        <v>0</v>
      </c>
      <c r="CQ253" s="459">
        <f t="shared" si="179"/>
        <v>0</v>
      </c>
      <c r="CR253" s="459">
        <f t="shared" si="180"/>
        <v>0</v>
      </c>
      <c r="CS253" s="459">
        <f t="shared" si="180"/>
        <v>0</v>
      </c>
      <c r="CT253" s="459">
        <f t="shared" si="181"/>
        <v>0</v>
      </c>
      <c r="CU253" s="459">
        <f t="shared" si="182"/>
        <v>0</v>
      </c>
      <c r="CV253" s="459">
        <f t="shared" si="183"/>
        <v>0</v>
      </c>
      <c r="CW253" s="459">
        <f t="shared" si="184"/>
        <v>0</v>
      </c>
    </row>
    <row r="254" spans="1:103" x14ac:dyDescent="0.25">
      <c r="A254" s="3972" t="s">
        <v>222</v>
      </c>
      <c r="B254" s="2710" t="s">
        <v>223</v>
      </c>
      <c r="C254" s="2012">
        <f t="shared" si="187"/>
        <v>0</v>
      </c>
      <c r="D254" s="703">
        <f>SUM(H254+J254+L254+N254+P254+R254+T254+V254+X254+Z254+AB254+AD254+AF254+AH254+AJ254+AL254)</f>
        <v>0</v>
      </c>
      <c r="E254" s="2710">
        <f>SUM(I254+K254+M254+O254+Q254+S254+U254+W254+Y254+AA254+AC254+AE254+AG254+AI254+AK254+AM254)</f>
        <v>0</v>
      </c>
      <c r="F254" s="2002"/>
      <c r="G254" s="2712"/>
      <c r="H254" s="2004"/>
      <c r="I254" s="2683"/>
      <c r="J254" s="2004"/>
      <c r="K254" s="2683"/>
      <c r="L254" s="2004"/>
      <c r="M254" s="2683"/>
      <c r="N254" s="2004"/>
      <c r="O254" s="2683"/>
      <c r="P254" s="2004"/>
      <c r="Q254" s="2683"/>
      <c r="R254" s="2004"/>
      <c r="S254" s="2683"/>
      <c r="T254" s="2004"/>
      <c r="U254" s="2683"/>
      <c r="V254" s="2004"/>
      <c r="W254" s="2683"/>
      <c r="X254" s="2004"/>
      <c r="Y254" s="2683"/>
      <c r="Z254" s="2004"/>
      <c r="AA254" s="2683"/>
      <c r="AB254" s="2004"/>
      <c r="AC254" s="2683"/>
      <c r="AD254" s="2004"/>
      <c r="AE254" s="2683"/>
      <c r="AF254" s="2004"/>
      <c r="AG254" s="2683"/>
      <c r="AH254" s="2004"/>
      <c r="AI254" s="2683"/>
      <c r="AJ254" s="2004"/>
      <c r="AK254" s="2683"/>
      <c r="AL254" s="2004"/>
      <c r="AM254" s="2684"/>
      <c r="AN254" s="1362"/>
      <c r="AO254" s="2556"/>
      <c r="AP254" s="2503"/>
      <c r="AQ254" s="2556"/>
      <c r="AR254" s="2683"/>
      <c r="AS254" s="2004"/>
      <c r="AT254" s="2683"/>
      <c r="AU254" s="2556"/>
      <c r="AV254" s="2683"/>
      <c r="AW254" s="2556"/>
      <c r="AX254" s="2683"/>
      <c r="AY254" s="56" t="str">
        <f t="shared" si="185"/>
        <v/>
      </c>
      <c r="AZ254" s="56"/>
      <c r="BA254" s="56"/>
      <c r="BB254" s="56"/>
      <c r="BC254" s="56"/>
      <c r="BD254" s="56"/>
      <c r="BE254" s="56"/>
      <c r="BF254" s="56"/>
      <c r="BG254" s="56"/>
      <c r="BH254" s="56"/>
      <c r="BI254" s="56"/>
      <c r="BJ254" s="56"/>
      <c r="BK254" s="56"/>
      <c r="BL254" s="56"/>
      <c r="BM254" s="56"/>
      <c r="BN254" s="56"/>
      <c r="BO254" s="56"/>
      <c r="CA254" s="40"/>
      <c r="CB254" s="18" t="str">
        <f t="shared" si="170"/>
        <v/>
      </c>
      <c r="CC254" s="18" t="str">
        <f t="shared" si="171"/>
        <v/>
      </c>
      <c r="CD254" s="18" t="str">
        <f t="shared" si="172"/>
        <v/>
      </c>
      <c r="CE254" s="18" t="str">
        <f t="shared" si="173"/>
        <v/>
      </c>
      <c r="CF254" s="18" t="str">
        <f t="shared" si="174"/>
        <v/>
      </c>
      <c r="CG254" s="18" t="str">
        <f t="shared" si="175"/>
        <v/>
      </c>
      <c r="CH254" s="18" t="str">
        <f t="shared" si="176"/>
        <v/>
      </c>
      <c r="CI254" s="18" t="str">
        <f t="shared" si="177"/>
        <v/>
      </c>
      <c r="CJ254" s="56"/>
      <c r="CK254" s="56"/>
      <c r="CM254" s="56"/>
      <c r="CN254" s="56"/>
      <c r="CP254" s="459">
        <f t="shared" si="178"/>
        <v>0</v>
      </c>
      <c r="CQ254" s="459">
        <f t="shared" si="179"/>
        <v>0</v>
      </c>
      <c r="CR254" s="459">
        <f t="shared" si="180"/>
        <v>0</v>
      </c>
      <c r="CS254" s="459">
        <f t="shared" si="180"/>
        <v>0</v>
      </c>
      <c r="CT254" s="459">
        <f t="shared" si="181"/>
        <v>0</v>
      </c>
      <c r="CU254" s="459">
        <f t="shared" si="182"/>
        <v>0</v>
      </c>
      <c r="CV254" s="459">
        <f t="shared" si="183"/>
        <v>0</v>
      </c>
      <c r="CW254" s="459">
        <f t="shared" si="184"/>
        <v>0</v>
      </c>
    </row>
    <row r="255" spans="1:103" x14ac:dyDescent="0.25">
      <c r="A255" s="3633"/>
      <c r="B255" s="377" t="s">
        <v>224</v>
      </c>
      <c r="C255" s="2544">
        <f t="shared" si="187"/>
        <v>0</v>
      </c>
      <c r="D255" s="388">
        <f>SUM(H255+J255+L255+N255+P255+R255+T255+V255+X255+Z255+AB255+AD255+AF255+AH255+AJ255+AL255)</f>
        <v>0</v>
      </c>
      <c r="E255" s="369">
        <f>SUM(I255+K255+M255+O255+Q255+S255+U255+W255+Y255+AA255+AC255+AE255+AG255+AI255+AK255+AM255)</f>
        <v>0</v>
      </c>
      <c r="F255" s="2545"/>
      <c r="G255" s="389"/>
      <c r="H255" s="2546"/>
      <c r="I255" s="85"/>
      <c r="J255" s="2546"/>
      <c r="K255" s="85"/>
      <c r="L255" s="2546"/>
      <c r="M255" s="85"/>
      <c r="N255" s="2546"/>
      <c r="O255" s="85"/>
      <c r="P255" s="2546"/>
      <c r="Q255" s="85"/>
      <c r="R255" s="2546"/>
      <c r="S255" s="85"/>
      <c r="T255" s="2546"/>
      <c r="U255" s="85"/>
      <c r="V255" s="2546"/>
      <c r="W255" s="85"/>
      <c r="X255" s="2546"/>
      <c r="Y255" s="85"/>
      <c r="Z255" s="2546"/>
      <c r="AA255" s="85"/>
      <c r="AB255" s="2546"/>
      <c r="AC255" s="85"/>
      <c r="AD255" s="2546"/>
      <c r="AE255" s="85"/>
      <c r="AF255" s="2546"/>
      <c r="AG255" s="85"/>
      <c r="AH255" s="2546"/>
      <c r="AI255" s="85"/>
      <c r="AJ255" s="91"/>
      <c r="AK255" s="96"/>
      <c r="AL255" s="45"/>
      <c r="AM255" s="333"/>
      <c r="AN255" s="105"/>
      <c r="AO255" s="47"/>
      <c r="AP255" s="286"/>
      <c r="AQ255" s="2400"/>
      <c r="AR255" s="96"/>
      <c r="AS255" s="91"/>
      <c r="AT255" s="96"/>
      <c r="AU255" s="2400"/>
      <c r="AV255" s="96"/>
      <c r="AW255" s="2400"/>
      <c r="AX255" s="96"/>
      <c r="AY255" s="56" t="str">
        <f t="shared" si="185"/>
        <v/>
      </c>
      <c r="AZ255" s="56"/>
      <c r="BA255" s="56"/>
      <c r="BB255" s="56"/>
      <c r="BC255" s="56"/>
      <c r="BD255" s="56"/>
      <c r="BE255" s="56"/>
      <c r="BF255" s="56"/>
      <c r="BG255" s="56"/>
      <c r="BH255" s="56"/>
      <c r="BI255" s="56"/>
      <c r="BJ255" s="56"/>
      <c r="BK255" s="56"/>
      <c r="BL255" s="56"/>
      <c r="BM255" s="56"/>
      <c r="BN255" s="56"/>
      <c r="BO255" s="56"/>
      <c r="CA255" s="40"/>
      <c r="CB255" s="18" t="str">
        <f t="shared" si="170"/>
        <v/>
      </c>
      <c r="CC255" s="18" t="str">
        <f t="shared" si="171"/>
        <v/>
      </c>
      <c r="CD255" s="18" t="str">
        <f t="shared" si="172"/>
        <v/>
      </c>
      <c r="CE255" s="18" t="str">
        <f t="shared" si="173"/>
        <v/>
      </c>
      <c r="CF255" s="18" t="str">
        <f t="shared" si="174"/>
        <v/>
      </c>
      <c r="CG255" s="18" t="str">
        <f t="shared" si="175"/>
        <v/>
      </c>
      <c r="CH255" s="18" t="str">
        <f t="shared" si="176"/>
        <v/>
      </c>
      <c r="CI255" s="18" t="str">
        <f t="shared" si="177"/>
        <v/>
      </c>
      <c r="CJ255" s="56"/>
      <c r="CK255" s="56"/>
      <c r="CM255" s="56"/>
      <c r="CN255" s="56"/>
      <c r="CP255" s="459">
        <f t="shared" si="178"/>
        <v>0</v>
      </c>
      <c r="CQ255" s="459">
        <f t="shared" si="179"/>
        <v>0</v>
      </c>
      <c r="CR255" s="459">
        <f t="shared" si="180"/>
        <v>0</v>
      </c>
      <c r="CS255" s="459">
        <f t="shared" si="180"/>
        <v>0</v>
      </c>
      <c r="CT255" s="459">
        <f t="shared" si="181"/>
        <v>0</v>
      </c>
      <c r="CU255" s="459">
        <f t="shared" si="182"/>
        <v>0</v>
      </c>
      <c r="CV255" s="459">
        <f t="shared" si="183"/>
        <v>0</v>
      </c>
      <c r="CW255" s="459">
        <f t="shared" si="184"/>
        <v>0</v>
      </c>
    </row>
    <row r="256" spans="1:103" s="56" customFormat="1" ht="18" customHeight="1" x14ac:dyDescent="0.25">
      <c r="A256" s="2713" t="s">
        <v>225</v>
      </c>
      <c r="B256" s="2697"/>
      <c r="C256" s="2714">
        <f t="shared" si="187"/>
        <v>7</v>
      </c>
      <c r="D256" s="2715">
        <f t="shared" si="186"/>
        <v>3</v>
      </c>
      <c r="E256" s="2716">
        <f t="shared" si="186"/>
        <v>4</v>
      </c>
      <c r="F256" s="2731">
        <v>0</v>
      </c>
      <c r="G256" s="2732">
        <v>0</v>
      </c>
      <c r="H256" s="2731">
        <v>1</v>
      </c>
      <c r="I256" s="2732">
        <v>0</v>
      </c>
      <c r="J256" s="2731">
        <v>0</v>
      </c>
      <c r="K256" s="2732">
        <v>1</v>
      </c>
      <c r="L256" s="2731">
        <v>0</v>
      </c>
      <c r="M256" s="2732">
        <v>1</v>
      </c>
      <c r="N256" s="2731">
        <v>0</v>
      </c>
      <c r="O256" s="2732">
        <v>1</v>
      </c>
      <c r="P256" s="2731">
        <v>1</v>
      </c>
      <c r="Q256" s="2732">
        <v>0</v>
      </c>
      <c r="R256" s="2731">
        <v>0</v>
      </c>
      <c r="S256" s="2732">
        <v>0</v>
      </c>
      <c r="T256" s="2731">
        <v>0</v>
      </c>
      <c r="U256" s="2732">
        <v>1</v>
      </c>
      <c r="V256" s="2731">
        <v>0</v>
      </c>
      <c r="W256" s="2732">
        <v>0</v>
      </c>
      <c r="X256" s="2731">
        <v>0</v>
      </c>
      <c r="Y256" s="2732">
        <v>0</v>
      </c>
      <c r="Z256" s="2731">
        <v>0</v>
      </c>
      <c r="AA256" s="2732">
        <v>0</v>
      </c>
      <c r="AB256" s="2731">
        <v>0</v>
      </c>
      <c r="AC256" s="2732">
        <v>0</v>
      </c>
      <c r="AD256" s="2731">
        <v>1</v>
      </c>
      <c r="AE256" s="2732">
        <v>0</v>
      </c>
      <c r="AF256" s="2731">
        <v>0</v>
      </c>
      <c r="AG256" s="2732">
        <v>0</v>
      </c>
      <c r="AH256" s="2731">
        <v>0</v>
      </c>
      <c r="AI256" s="2732">
        <v>0</v>
      </c>
      <c r="AJ256" s="2731">
        <v>0</v>
      </c>
      <c r="AK256" s="2732">
        <v>0</v>
      </c>
      <c r="AL256" s="2004">
        <v>0</v>
      </c>
      <c r="AM256" s="2684">
        <v>0</v>
      </c>
      <c r="AN256" s="1362">
        <v>1</v>
      </c>
      <c r="AO256" s="2556">
        <v>0</v>
      </c>
      <c r="AP256" s="2503">
        <v>2</v>
      </c>
      <c r="AQ256" s="2725">
        <v>0</v>
      </c>
      <c r="AR256" s="2702">
        <v>0</v>
      </c>
      <c r="AS256" s="2700">
        <v>0</v>
      </c>
      <c r="AT256" s="2702">
        <v>0</v>
      </c>
      <c r="AU256" s="2725">
        <v>0</v>
      </c>
      <c r="AV256" s="2702">
        <v>1</v>
      </c>
      <c r="AW256" s="2725">
        <v>0</v>
      </c>
      <c r="AX256" s="2702">
        <v>0</v>
      </c>
      <c r="AY256" s="56" t="str">
        <f t="shared" si="185"/>
        <v/>
      </c>
      <c r="CA256" s="40"/>
      <c r="CB256" s="18" t="str">
        <f t="shared" si="170"/>
        <v/>
      </c>
      <c r="CC256" s="18" t="str">
        <f t="shared" si="171"/>
        <v/>
      </c>
      <c r="CD256" s="18" t="str">
        <f t="shared" si="172"/>
        <v/>
      </c>
      <c r="CE256" s="18" t="str">
        <f t="shared" si="173"/>
        <v/>
      </c>
      <c r="CF256" s="18" t="str">
        <f t="shared" si="174"/>
        <v/>
      </c>
      <c r="CG256" s="18" t="str">
        <f t="shared" si="175"/>
        <v/>
      </c>
      <c r="CH256" s="18" t="str">
        <f t="shared" si="176"/>
        <v/>
      </c>
      <c r="CI256" s="18" t="str">
        <f t="shared" si="177"/>
        <v/>
      </c>
      <c r="CL256"/>
      <c r="CO256"/>
      <c r="CP256" s="459">
        <f t="shared" si="178"/>
        <v>0</v>
      </c>
      <c r="CQ256" s="459">
        <f t="shared" si="179"/>
        <v>0</v>
      </c>
      <c r="CR256" s="459">
        <f t="shared" si="180"/>
        <v>0</v>
      </c>
      <c r="CS256" s="459">
        <f t="shared" si="180"/>
        <v>0</v>
      </c>
      <c r="CT256" s="459">
        <f t="shared" si="181"/>
        <v>0</v>
      </c>
      <c r="CU256" s="459">
        <f t="shared" si="182"/>
        <v>0</v>
      </c>
      <c r="CV256" s="459">
        <f t="shared" si="183"/>
        <v>0</v>
      </c>
      <c r="CW256" s="459">
        <f t="shared" si="184"/>
        <v>0</v>
      </c>
    </row>
    <row r="257" spans="1:101" ht="15" customHeight="1" x14ac:dyDescent="0.25">
      <c r="A257" s="3972" t="s">
        <v>226</v>
      </c>
      <c r="B257" s="380" t="s">
        <v>227</v>
      </c>
      <c r="C257" s="378">
        <f t="shared" si="187"/>
        <v>0</v>
      </c>
      <c r="D257" s="379">
        <f t="shared" si="186"/>
        <v>0</v>
      </c>
      <c r="E257" s="380">
        <f t="shared" si="186"/>
        <v>0</v>
      </c>
      <c r="F257" s="45"/>
      <c r="G257" s="48"/>
      <c r="H257" s="45"/>
      <c r="I257" s="48"/>
      <c r="J257" s="45"/>
      <c r="K257" s="48"/>
      <c r="L257" s="45"/>
      <c r="M257" s="48"/>
      <c r="N257" s="45"/>
      <c r="O257" s="48"/>
      <c r="P257" s="45"/>
      <c r="Q257" s="48"/>
      <c r="R257" s="45"/>
      <c r="S257" s="48"/>
      <c r="T257" s="45"/>
      <c r="U257" s="48"/>
      <c r="V257" s="45"/>
      <c r="W257" s="48"/>
      <c r="X257" s="45"/>
      <c r="Y257" s="48"/>
      <c r="Z257" s="45"/>
      <c r="AA257" s="48"/>
      <c r="AB257" s="45"/>
      <c r="AC257" s="48"/>
      <c r="AD257" s="45"/>
      <c r="AE257" s="48"/>
      <c r="AF257" s="45"/>
      <c r="AG257" s="48"/>
      <c r="AH257" s="45"/>
      <c r="AI257" s="48"/>
      <c r="AJ257" s="45"/>
      <c r="AK257" s="48"/>
      <c r="AL257" s="2004"/>
      <c r="AM257" s="2684"/>
      <c r="AN257" s="1362"/>
      <c r="AO257" s="2556"/>
      <c r="AP257" s="2503"/>
      <c r="AQ257" s="2556"/>
      <c r="AR257" s="2683"/>
      <c r="AS257" s="2004"/>
      <c r="AT257" s="2683"/>
      <c r="AU257" s="2556"/>
      <c r="AV257" s="2683"/>
      <c r="AW257" s="2556"/>
      <c r="AX257" s="2683"/>
      <c r="AY257" s="56" t="str">
        <f t="shared" si="185"/>
        <v/>
      </c>
      <c r="AZ257" s="56"/>
      <c r="BA257" s="56"/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CA257" s="40"/>
      <c r="CB257" s="18" t="str">
        <f t="shared" si="170"/>
        <v/>
      </c>
      <c r="CC257" s="18" t="str">
        <f t="shared" si="171"/>
        <v/>
      </c>
      <c r="CD257" s="18" t="str">
        <f t="shared" si="172"/>
        <v/>
      </c>
      <c r="CE257" s="18" t="str">
        <f t="shared" si="173"/>
        <v/>
      </c>
      <c r="CF257" s="18" t="str">
        <f t="shared" si="174"/>
        <v/>
      </c>
      <c r="CG257" s="18" t="str">
        <f t="shared" si="175"/>
        <v/>
      </c>
      <c r="CH257" s="18" t="str">
        <f t="shared" si="176"/>
        <v/>
      </c>
      <c r="CI257" s="18" t="str">
        <f t="shared" si="177"/>
        <v/>
      </c>
      <c r="CJ257" s="56"/>
      <c r="CK257" s="56"/>
      <c r="CM257" s="56"/>
      <c r="CN257" s="56"/>
      <c r="CP257" s="459">
        <f t="shared" si="178"/>
        <v>0</v>
      </c>
      <c r="CQ257" s="459">
        <f t="shared" si="179"/>
        <v>0</v>
      </c>
      <c r="CR257" s="459">
        <f t="shared" si="180"/>
        <v>0</v>
      </c>
      <c r="CS257" s="459">
        <f t="shared" si="180"/>
        <v>0</v>
      </c>
      <c r="CT257" s="459">
        <f t="shared" si="181"/>
        <v>0</v>
      </c>
      <c r="CU257" s="459">
        <f t="shared" si="182"/>
        <v>0</v>
      </c>
      <c r="CV257" s="459">
        <f t="shared" si="183"/>
        <v>0</v>
      </c>
      <c r="CW257" s="459">
        <f t="shared" si="184"/>
        <v>0</v>
      </c>
    </row>
    <row r="258" spans="1:101" x14ac:dyDescent="0.25">
      <c r="A258" s="3923"/>
      <c r="B258" s="396" t="s">
        <v>228</v>
      </c>
      <c r="C258" s="397">
        <f t="shared" si="187"/>
        <v>0</v>
      </c>
      <c r="D258" s="398">
        <f t="shared" si="186"/>
        <v>0</v>
      </c>
      <c r="E258" s="396">
        <f t="shared" si="186"/>
        <v>0</v>
      </c>
      <c r="F258" s="22"/>
      <c r="G258" s="28"/>
      <c r="H258" s="22"/>
      <c r="I258" s="28"/>
      <c r="J258" s="22"/>
      <c r="K258" s="28"/>
      <c r="L258" s="22"/>
      <c r="M258" s="28"/>
      <c r="N258" s="22"/>
      <c r="O258" s="28"/>
      <c r="P258" s="22"/>
      <c r="Q258" s="28"/>
      <c r="R258" s="22"/>
      <c r="S258" s="28"/>
      <c r="T258" s="22"/>
      <c r="U258" s="28"/>
      <c r="V258" s="22"/>
      <c r="W258" s="28"/>
      <c r="X258" s="22"/>
      <c r="Y258" s="28"/>
      <c r="Z258" s="22"/>
      <c r="AA258" s="28"/>
      <c r="AB258" s="22"/>
      <c r="AC258" s="28"/>
      <c r="AD258" s="22"/>
      <c r="AE258" s="28"/>
      <c r="AF258" s="22"/>
      <c r="AG258" s="28"/>
      <c r="AH258" s="22"/>
      <c r="AI258" s="28"/>
      <c r="AJ258" s="22"/>
      <c r="AK258" s="28"/>
      <c r="AL258" s="22"/>
      <c r="AM258" s="216"/>
      <c r="AN258" s="27"/>
      <c r="AO258" s="23"/>
      <c r="AP258" s="213"/>
      <c r="AQ258" s="23"/>
      <c r="AR258" s="28"/>
      <c r="AS258" s="22"/>
      <c r="AT258" s="28"/>
      <c r="AU258" s="23"/>
      <c r="AV258" s="28"/>
      <c r="AW258" s="23"/>
      <c r="AX258" s="28"/>
      <c r="AY258" s="56" t="str">
        <f t="shared" si="185"/>
        <v/>
      </c>
      <c r="AZ258" s="56"/>
      <c r="BA258" s="56"/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6"/>
      <c r="BM258" s="56"/>
      <c r="BN258" s="56"/>
      <c r="BO258" s="56"/>
      <c r="CA258" s="40"/>
      <c r="CB258" s="18" t="str">
        <f t="shared" si="170"/>
        <v/>
      </c>
      <c r="CC258" s="18" t="str">
        <f t="shared" si="171"/>
        <v/>
      </c>
      <c r="CD258" s="18" t="str">
        <f t="shared" si="172"/>
        <v/>
      </c>
      <c r="CE258" s="18" t="str">
        <f t="shared" si="173"/>
        <v/>
      </c>
      <c r="CF258" s="18" t="str">
        <f t="shared" si="174"/>
        <v/>
      </c>
      <c r="CG258" s="18" t="str">
        <f t="shared" si="175"/>
        <v/>
      </c>
      <c r="CH258" s="18" t="str">
        <f t="shared" si="176"/>
        <v/>
      </c>
      <c r="CI258" s="18" t="str">
        <f t="shared" si="177"/>
        <v/>
      </c>
      <c r="CJ258" s="56"/>
      <c r="CK258" s="56"/>
      <c r="CM258" s="56"/>
      <c r="CN258" s="56"/>
      <c r="CP258" s="459">
        <f t="shared" si="178"/>
        <v>0</v>
      </c>
      <c r="CQ258" s="459">
        <f t="shared" si="179"/>
        <v>0</v>
      </c>
      <c r="CR258" s="459">
        <f t="shared" si="180"/>
        <v>0</v>
      </c>
      <c r="CS258" s="459">
        <f t="shared" si="180"/>
        <v>0</v>
      </c>
      <c r="CT258" s="459">
        <f t="shared" si="181"/>
        <v>0</v>
      </c>
      <c r="CU258" s="459">
        <f t="shared" si="182"/>
        <v>0</v>
      </c>
      <c r="CV258" s="459">
        <f t="shared" si="183"/>
        <v>0</v>
      </c>
      <c r="CW258" s="459">
        <f t="shared" si="184"/>
        <v>0</v>
      </c>
    </row>
    <row r="259" spans="1:101" x14ac:dyDescent="0.25">
      <c r="A259" s="3923"/>
      <c r="B259" s="396" t="s">
        <v>229</v>
      </c>
      <c r="C259" s="397">
        <f t="shared" si="187"/>
        <v>0</v>
      </c>
      <c r="D259" s="398">
        <f t="shared" si="186"/>
        <v>0</v>
      </c>
      <c r="E259" s="396">
        <f>SUM(G259+I259+K259+M259+O259+Q259+S259+U259+W259+Y259+AA259+AC259+AE259+AG259+AI259+AK259+AM259)</f>
        <v>0</v>
      </c>
      <c r="F259" s="22"/>
      <c r="G259" s="28"/>
      <c r="H259" s="22"/>
      <c r="I259" s="28"/>
      <c r="J259" s="22"/>
      <c r="K259" s="28"/>
      <c r="L259" s="22"/>
      <c r="M259" s="28"/>
      <c r="N259" s="22"/>
      <c r="O259" s="28"/>
      <c r="P259" s="22"/>
      <c r="Q259" s="28"/>
      <c r="R259" s="22"/>
      <c r="S259" s="28"/>
      <c r="T259" s="22"/>
      <c r="U259" s="28"/>
      <c r="V259" s="22"/>
      <c r="W259" s="28"/>
      <c r="X259" s="22"/>
      <c r="Y259" s="28"/>
      <c r="Z259" s="22"/>
      <c r="AA259" s="28"/>
      <c r="AB259" s="22"/>
      <c r="AC259" s="28"/>
      <c r="AD259" s="22"/>
      <c r="AE259" s="28"/>
      <c r="AF259" s="22"/>
      <c r="AG259" s="28"/>
      <c r="AH259" s="22"/>
      <c r="AI259" s="28"/>
      <c r="AJ259" s="22"/>
      <c r="AK259" s="28"/>
      <c r="AL259" s="45"/>
      <c r="AM259" s="333"/>
      <c r="AN259" s="105"/>
      <c r="AO259" s="47"/>
      <c r="AP259" s="286"/>
      <c r="AQ259" s="27"/>
      <c r="AR259" s="28"/>
      <c r="AS259" s="22"/>
      <c r="AT259" s="28"/>
      <c r="AU259" s="23"/>
      <c r="AV259" s="28"/>
      <c r="AW259" s="23"/>
      <c r="AX259" s="28"/>
      <c r="AY259" s="56" t="str">
        <f t="shared" si="185"/>
        <v/>
      </c>
      <c r="AZ259" s="56"/>
      <c r="BA259" s="56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6"/>
      <c r="BM259" s="56"/>
      <c r="BN259" s="56"/>
      <c r="BO259" s="56"/>
      <c r="CA259" s="40"/>
      <c r="CB259" s="18" t="str">
        <f t="shared" si="170"/>
        <v/>
      </c>
      <c r="CC259" s="18" t="str">
        <f t="shared" si="171"/>
        <v/>
      </c>
      <c r="CD259" s="18" t="str">
        <f t="shared" si="172"/>
        <v/>
      </c>
      <c r="CE259" s="18" t="str">
        <f t="shared" si="173"/>
        <v/>
      </c>
      <c r="CF259" s="18" t="str">
        <f t="shared" si="174"/>
        <v/>
      </c>
      <c r="CG259" s="18" t="str">
        <f t="shared" si="175"/>
        <v/>
      </c>
      <c r="CH259" s="18" t="str">
        <f t="shared" si="176"/>
        <v/>
      </c>
      <c r="CI259" s="18" t="str">
        <f t="shared" si="177"/>
        <v/>
      </c>
      <c r="CJ259" s="56"/>
      <c r="CK259" s="56"/>
      <c r="CM259" s="56"/>
      <c r="CN259" s="56"/>
      <c r="CP259" s="459">
        <f t="shared" si="178"/>
        <v>0</v>
      </c>
      <c r="CQ259" s="459">
        <f t="shared" si="179"/>
        <v>0</v>
      </c>
      <c r="CR259" s="459">
        <f t="shared" si="180"/>
        <v>0</v>
      </c>
      <c r="CS259" s="459">
        <f t="shared" si="180"/>
        <v>0</v>
      </c>
      <c r="CT259" s="459">
        <f t="shared" si="181"/>
        <v>0</v>
      </c>
      <c r="CU259" s="459">
        <f t="shared" si="182"/>
        <v>0</v>
      </c>
      <c r="CV259" s="459">
        <f t="shared" si="183"/>
        <v>0</v>
      </c>
      <c r="CW259" s="459">
        <f t="shared" si="184"/>
        <v>0</v>
      </c>
    </row>
    <row r="260" spans="1:101" x14ac:dyDescent="0.25">
      <c r="A260" s="3923"/>
      <c r="B260" s="401" t="s">
        <v>230</v>
      </c>
      <c r="C260" s="397">
        <f t="shared" si="187"/>
        <v>0</v>
      </c>
      <c r="D260" s="467"/>
      <c r="E260" s="396">
        <f>SUM(K260+M260+O260+Q260+S260+U260+W260+Y260+AA260+AC260+AE260+AG260+AI260+AK260+AM260)</f>
        <v>0</v>
      </c>
      <c r="F260" s="345"/>
      <c r="G260" s="346"/>
      <c r="H260" s="345"/>
      <c r="I260" s="346"/>
      <c r="J260" s="345"/>
      <c r="K260" s="28"/>
      <c r="L260" s="345"/>
      <c r="M260" s="28"/>
      <c r="N260" s="345"/>
      <c r="O260" s="28"/>
      <c r="P260" s="345"/>
      <c r="Q260" s="28"/>
      <c r="R260" s="345"/>
      <c r="S260" s="28"/>
      <c r="T260" s="345"/>
      <c r="U260" s="28"/>
      <c r="V260" s="345"/>
      <c r="W260" s="28"/>
      <c r="X260" s="345"/>
      <c r="Y260" s="28"/>
      <c r="Z260" s="345"/>
      <c r="AA260" s="28"/>
      <c r="AB260" s="345"/>
      <c r="AC260" s="28"/>
      <c r="AD260" s="345"/>
      <c r="AE260" s="28"/>
      <c r="AF260" s="345"/>
      <c r="AG260" s="28"/>
      <c r="AH260" s="345"/>
      <c r="AI260" s="28"/>
      <c r="AJ260" s="345"/>
      <c r="AK260" s="28"/>
      <c r="AL260" s="345"/>
      <c r="AM260" s="216"/>
      <c r="AN260" s="105"/>
      <c r="AO260" s="47"/>
      <c r="AP260" s="286"/>
      <c r="AQ260" s="47"/>
      <c r="AR260" s="48"/>
      <c r="AS260" s="439"/>
      <c r="AT260" s="48"/>
      <c r="AU260" s="47"/>
      <c r="AV260" s="48"/>
      <c r="AW260" s="47"/>
      <c r="AX260" s="48"/>
      <c r="AY260" s="56" t="str">
        <f t="shared" si="185"/>
        <v/>
      </c>
      <c r="AZ260" s="56"/>
      <c r="BA260" s="56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6"/>
      <c r="BM260" s="56"/>
      <c r="BN260" s="56"/>
      <c r="BO260" s="56"/>
      <c r="CA260" s="40"/>
      <c r="CB260" s="18" t="str">
        <f t="shared" si="170"/>
        <v/>
      </c>
      <c r="CC260" s="18" t="str">
        <f t="shared" si="171"/>
        <v/>
      </c>
      <c r="CD260" s="421"/>
      <c r="CE260" s="18" t="str">
        <f t="shared" si="173"/>
        <v/>
      </c>
      <c r="CF260" s="18" t="str">
        <f t="shared" si="174"/>
        <v/>
      </c>
      <c r="CG260" s="18" t="str">
        <f t="shared" si="175"/>
        <v/>
      </c>
      <c r="CH260" s="18" t="str">
        <f t="shared" si="176"/>
        <v/>
      </c>
      <c r="CI260" s="18" t="str">
        <f t="shared" si="177"/>
        <v/>
      </c>
      <c r="CP260" s="370">
        <f t="shared" si="178"/>
        <v>0</v>
      </c>
      <c r="CQ260" s="370">
        <f t="shared" si="179"/>
        <v>0</v>
      </c>
      <c r="CR260" s="370">
        <f t="shared" si="180"/>
        <v>0</v>
      </c>
      <c r="CS260" s="370">
        <f t="shared" si="180"/>
        <v>0</v>
      </c>
      <c r="CT260" s="370">
        <f t="shared" si="181"/>
        <v>0</v>
      </c>
      <c r="CU260" s="370">
        <f t="shared" si="182"/>
        <v>0</v>
      </c>
      <c r="CV260" s="370">
        <f t="shared" si="183"/>
        <v>0</v>
      </c>
      <c r="CW260" s="370">
        <f t="shared" si="184"/>
        <v>0</v>
      </c>
    </row>
    <row r="261" spans="1:101" x14ac:dyDescent="0.25">
      <c r="A261" s="3923"/>
      <c r="B261" s="396" t="s">
        <v>231</v>
      </c>
      <c r="C261" s="397">
        <f t="shared" si="187"/>
        <v>1</v>
      </c>
      <c r="D261" s="398">
        <f t="shared" ref="D261:E269" si="188">SUM(F261+H261+J261+L261+N261+P261+R261+T261+V261+X261+Z261+AB261+AD261+AF261+AH261+AJ261+AL261)</f>
        <v>0</v>
      </c>
      <c r="E261" s="396">
        <f t="shared" si="188"/>
        <v>1</v>
      </c>
      <c r="F261" s="22">
        <v>0</v>
      </c>
      <c r="G261" s="28">
        <v>0</v>
      </c>
      <c r="H261" s="22">
        <v>0</v>
      </c>
      <c r="I261" s="28">
        <v>0</v>
      </c>
      <c r="J261" s="22">
        <v>0</v>
      </c>
      <c r="K261" s="28">
        <v>0</v>
      </c>
      <c r="L261" s="22">
        <v>0</v>
      </c>
      <c r="M261" s="28">
        <v>1</v>
      </c>
      <c r="N261" s="22">
        <v>0</v>
      </c>
      <c r="O261" s="28">
        <v>0</v>
      </c>
      <c r="P261" s="22">
        <v>0</v>
      </c>
      <c r="Q261" s="28">
        <v>0</v>
      </c>
      <c r="R261" s="22">
        <v>0</v>
      </c>
      <c r="S261" s="28">
        <v>0</v>
      </c>
      <c r="T261" s="22">
        <v>0</v>
      </c>
      <c r="U261" s="28">
        <v>0</v>
      </c>
      <c r="V261" s="22">
        <v>0</v>
      </c>
      <c r="W261" s="28">
        <v>0</v>
      </c>
      <c r="X261" s="22">
        <v>0</v>
      </c>
      <c r="Y261" s="28">
        <v>0</v>
      </c>
      <c r="Z261" s="22">
        <v>0</v>
      </c>
      <c r="AA261" s="28">
        <v>0</v>
      </c>
      <c r="AB261" s="22">
        <v>0</v>
      </c>
      <c r="AC261" s="28">
        <v>0</v>
      </c>
      <c r="AD261" s="22">
        <v>0</v>
      </c>
      <c r="AE261" s="28">
        <v>0</v>
      </c>
      <c r="AF261" s="22">
        <v>0</v>
      </c>
      <c r="AG261" s="28">
        <v>0</v>
      </c>
      <c r="AH261" s="22">
        <v>0</v>
      </c>
      <c r="AI261" s="28">
        <v>0</v>
      </c>
      <c r="AJ261" s="22">
        <v>0</v>
      </c>
      <c r="AK261" s="28">
        <v>0</v>
      </c>
      <c r="AL261" s="22">
        <v>0</v>
      </c>
      <c r="AM261" s="216">
        <v>0</v>
      </c>
      <c r="AN261" s="105">
        <v>0</v>
      </c>
      <c r="AO261" s="47">
        <v>0</v>
      </c>
      <c r="AP261" s="286">
        <v>1</v>
      </c>
      <c r="AQ261" s="23">
        <v>0</v>
      </c>
      <c r="AR261" s="28">
        <v>0</v>
      </c>
      <c r="AS261" s="22">
        <v>0</v>
      </c>
      <c r="AT261" s="28">
        <v>0</v>
      </c>
      <c r="AU261" s="23">
        <v>0</v>
      </c>
      <c r="AV261" s="28">
        <v>0</v>
      </c>
      <c r="AW261" s="23">
        <v>0</v>
      </c>
      <c r="AX261" s="28">
        <v>0</v>
      </c>
      <c r="AY261" s="56" t="str">
        <f t="shared" si="185"/>
        <v/>
      </c>
      <c r="AZ261" s="56"/>
      <c r="BA261" s="56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6"/>
      <c r="BM261" s="56"/>
      <c r="BN261" s="56"/>
      <c r="BO261" s="56"/>
      <c r="CA261" s="40"/>
      <c r="CB261" s="18" t="str">
        <f t="shared" si="170"/>
        <v/>
      </c>
      <c r="CC261" s="18" t="str">
        <f t="shared" si="171"/>
        <v/>
      </c>
      <c r="CD261" s="18" t="str">
        <f t="shared" ref="CD261:CD293" si="189">IF(AND(D261&gt;0,OR(AS261="")), "* No olvide digitar la variable Pueblos originarios Hombres. Digite Cero si no tiene.",IF(AS261&gt;D261,"  * La variable Pueblos originarios Hombres No puede ser mayor al Total Hombres.",""))</f>
        <v/>
      </c>
      <c r="CE261" s="18" t="str">
        <f t="shared" si="173"/>
        <v/>
      </c>
      <c r="CF261" s="18" t="str">
        <f t="shared" si="174"/>
        <v/>
      </c>
      <c r="CG261" s="18" t="str">
        <f t="shared" si="175"/>
        <v/>
      </c>
      <c r="CH261" s="18" t="str">
        <f t="shared" si="176"/>
        <v/>
      </c>
      <c r="CI261" s="18" t="str">
        <f t="shared" si="177"/>
        <v/>
      </c>
      <c r="CP261" s="370">
        <f t="shared" si="178"/>
        <v>0</v>
      </c>
      <c r="CQ261" s="370">
        <f t="shared" si="179"/>
        <v>0</v>
      </c>
      <c r="CR261" s="370">
        <f t="shared" si="180"/>
        <v>0</v>
      </c>
      <c r="CS261" s="370">
        <f t="shared" si="180"/>
        <v>0</v>
      </c>
      <c r="CT261" s="370">
        <f t="shared" si="181"/>
        <v>0</v>
      </c>
      <c r="CU261" s="370">
        <f t="shared" si="182"/>
        <v>0</v>
      </c>
      <c r="CV261" s="370">
        <f t="shared" si="183"/>
        <v>0</v>
      </c>
      <c r="CW261" s="370">
        <f t="shared" si="184"/>
        <v>0</v>
      </c>
    </row>
    <row r="262" spans="1:101" x14ac:dyDescent="0.25">
      <c r="A262" s="3923"/>
      <c r="B262" s="406" t="s">
        <v>232</v>
      </c>
      <c r="C262" s="397">
        <f t="shared" si="187"/>
        <v>0</v>
      </c>
      <c r="D262" s="398">
        <f t="shared" si="188"/>
        <v>0</v>
      </c>
      <c r="E262" s="396">
        <f t="shared" si="188"/>
        <v>0</v>
      </c>
      <c r="F262" s="22"/>
      <c r="G262" s="28"/>
      <c r="H262" s="22"/>
      <c r="I262" s="28"/>
      <c r="J262" s="22"/>
      <c r="K262" s="28"/>
      <c r="L262" s="22"/>
      <c r="M262" s="28"/>
      <c r="N262" s="22"/>
      <c r="O262" s="28"/>
      <c r="P262" s="22"/>
      <c r="Q262" s="28"/>
      <c r="R262" s="22"/>
      <c r="S262" s="28"/>
      <c r="T262" s="22"/>
      <c r="U262" s="28"/>
      <c r="V262" s="22"/>
      <c r="W262" s="28"/>
      <c r="X262" s="22"/>
      <c r="Y262" s="28"/>
      <c r="Z262" s="22"/>
      <c r="AA262" s="28"/>
      <c r="AB262" s="22"/>
      <c r="AC262" s="28"/>
      <c r="AD262" s="22"/>
      <c r="AE262" s="28"/>
      <c r="AF262" s="22"/>
      <c r="AG262" s="28"/>
      <c r="AH262" s="22"/>
      <c r="AI262" s="28"/>
      <c r="AJ262" s="22"/>
      <c r="AK262" s="28"/>
      <c r="AL262" s="22"/>
      <c r="AM262" s="216"/>
      <c r="AN262" s="105"/>
      <c r="AO262" s="47"/>
      <c r="AP262" s="286"/>
      <c r="AQ262" s="23"/>
      <c r="AR262" s="28"/>
      <c r="AS262" s="22"/>
      <c r="AT262" s="28"/>
      <c r="AU262" s="23"/>
      <c r="AV262" s="28"/>
      <c r="AW262" s="23"/>
      <c r="AX262" s="28"/>
      <c r="AY262" s="56" t="str">
        <f t="shared" si="185"/>
        <v/>
      </c>
      <c r="AZ262" s="56"/>
      <c r="BA262" s="56"/>
      <c r="BB262" s="56"/>
      <c r="BC262" s="56"/>
      <c r="BD262" s="56"/>
      <c r="BE262" s="56"/>
      <c r="BF262" s="56"/>
      <c r="BG262" s="56"/>
      <c r="BH262" s="56"/>
      <c r="BI262" s="56"/>
      <c r="BJ262" s="56"/>
      <c r="BK262" s="56"/>
      <c r="BL262" s="56"/>
      <c r="BM262" s="56"/>
      <c r="BN262" s="56"/>
      <c r="BO262" s="56"/>
      <c r="CA262" s="40"/>
      <c r="CB262" s="18" t="str">
        <f t="shared" si="170"/>
        <v/>
      </c>
      <c r="CC262" s="18" t="str">
        <f t="shared" si="171"/>
        <v/>
      </c>
      <c r="CD262" s="18" t="str">
        <f t="shared" si="189"/>
        <v/>
      </c>
      <c r="CE262" s="18" t="str">
        <f t="shared" si="173"/>
        <v/>
      </c>
      <c r="CF262" s="18" t="str">
        <f t="shared" si="174"/>
        <v/>
      </c>
      <c r="CG262" s="18" t="str">
        <f t="shared" si="175"/>
        <v/>
      </c>
      <c r="CH262" s="18" t="str">
        <f t="shared" si="176"/>
        <v/>
      </c>
      <c r="CI262" s="18" t="str">
        <f t="shared" si="177"/>
        <v/>
      </c>
      <c r="CP262" s="370">
        <f t="shared" si="178"/>
        <v>0</v>
      </c>
      <c r="CQ262" s="370">
        <f t="shared" si="179"/>
        <v>0</v>
      </c>
      <c r="CR262" s="370">
        <f t="shared" si="180"/>
        <v>0</v>
      </c>
      <c r="CS262" s="370">
        <f t="shared" si="180"/>
        <v>0</v>
      </c>
      <c r="CT262" s="370">
        <f t="shared" si="181"/>
        <v>0</v>
      </c>
      <c r="CU262" s="370">
        <f t="shared" si="182"/>
        <v>0</v>
      </c>
      <c r="CV262" s="370">
        <f t="shared" si="183"/>
        <v>0</v>
      </c>
      <c r="CW262" s="370">
        <f t="shared" si="184"/>
        <v>0</v>
      </c>
    </row>
    <row r="263" spans="1:101" x14ac:dyDescent="0.25">
      <c r="A263" s="3923"/>
      <c r="B263" s="407" t="s">
        <v>276</v>
      </c>
      <c r="C263" s="397">
        <f t="shared" si="187"/>
        <v>0</v>
      </c>
      <c r="D263" s="398">
        <f t="shared" si="188"/>
        <v>0</v>
      </c>
      <c r="E263" s="396">
        <f t="shared" si="188"/>
        <v>0</v>
      </c>
      <c r="F263" s="22"/>
      <c r="G263" s="28"/>
      <c r="H263" s="22"/>
      <c r="I263" s="28"/>
      <c r="J263" s="22"/>
      <c r="K263" s="28"/>
      <c r="L263" s="22"/>
      <c r="M263" s="28"/>
      <c r="N263" s="22"/>
      <c r="O263" s="28"/>
      <c r="P263" s="22"/>
      <c r="Q263" s="28"/>
      <c r="R263" s="22"/>
      <c r="S263" s="28"/>
      <c r="T263" s="22"/>
      <c r="U263" s="28"/>
      <c r="V263" s="22"/>
      <c r="W263" s="28"/>
      <c r="X263" s="22"/>
      <c r="Y263" s="28"/>
      <c r="Z263" s="22"/>
      <c r="AA263" s="28"/>
      <c r="AB263" s="22"/>
      <c r="AC263" s="28"/>
      <c r="AD263" s="22"/>
      <c r="AE263" s="28"/>
      <c r="AF263" s="22"/>
      <c r="AG263" s="28"/>
      <c r="AH263" s="22"/>
      <c r="AI263" s="28"/>
      <c r="AJ263" s="22"/>
      <c r="AK263" s="28"/>
      <c r="AL263" s="22"/>
      <c r="AM263" s="216"/>
      <c r="AN263" s="105"/>
      <c r="AO263" s="47"/>
      <c r="AP263" s="286"/>
      <c r="AQ263" s="23"/>
      <c r="AR263" s="28"/>
      <c r="AS263" s="22"/>
      <c r="AT263" s="28"/>
      <c r="AU263" s="23"/>
      <c r="AV263" s="28"/>
      <c r="AW263" s="23"/>
      <c r="AX263" s="28"/>
      <c r="AY263" s="56" t="str">
        <f t="shared" si="185"/>
        <v/>
      </c>
      <c r="AZ263" s="56"/>
      <c r="BA263" s="56"/>
      <c r="BB263" s="56"/>
      <c r="BC263" s="56"/>
      <c r="BD263" s="56"/>
      <c r="BE263" s="56"/>
      <c r="BF263" s="56"/>
      <c r="BG263" s="56"/>
      <c r="BH263" s="56"/>
      <c r="BI263" s="56"/>
      <c r="BJ263" s="56"/>
      <c r="BK263" s="56"/>
      <c r="BL263" s="56"/>
      <c r="BM263" s="56"/>
      <c r="BN263" s="56"/>
      <c r="BO263" s="56"/>
      <c r="CA263" s="40"/>
      <c r="CB263" s="18" t="str">
        <f t="shared" si="170"/>
        <v/>
      </c>
      <c r="CC263" s="18" t="str">
        <f t="shared" si="171"/>
        <v/>
      </c>
      <c r="CD263" s="18" t="str">
        <f t="shared" si="189"/>
        <v/>
      </c>
      <c r="CE263" s="18" t="str">
        <f t="shared" si="173"/>
        <v/>
      </c>
      <c r="CF263" s="18" t="str">
        <f t="shared" si="174"/>
        <v/>
      </c>
      <c r="CG263" s="18" t="str">
        <f t="shared" si="175"/>
        <v/>
      </c>
      <c r="CH263" s="18" t="str">
        <f t="shared" si="176"/>
        <v/>
      </c>
      <c r="CI263" s="18" t="str">
        <f t="shared" si="177"/>
        <v/>
      </c>
      <c r="CP263" s="370">
        <f t="shared" si="178"/>
        <v>0</v>
      </c>
      <c r="CQ263" s="370">
        <f t="shared" si="179"/>
        <v>0</v>
      </c>
      <c r="CR263" s="370">
        <f t="shared" ref="CR263:CS293" si="190">IF(AND(D263&gt;0,OR(AS263="")),1,IF(AS263&gt;D263,1,0))</f>
        <v>0</v>
      </c>
      <c r="CS263" s="370">
        <f t="shared" si="190"/>
        <v>0</v>
      </c>
      <c r="CT263" s="370">
        <f t="shared" si="181"/>
        <v>0</v>
      </c>
      <c r="CU263" s="370">
        <f t="shared" si="182"/>
        <v>0</v>
      </c>
      <c r="CV263" s="370">
        <f t="shared" si="183"/>
        <v>0</v>
      </c>
      <c r="CW263" s="370">
        <f t="shared" si="184"/>
        <v>0</v>
      </c>
    </row>
    <row r="264" spans="1:101" x14ac:dyDescent="0.25">
      <c r="A264" s="3633"/>
      <c r="B264" s="408" t="s">
        <v>234</v>
      </c>
      <c r="C264" s="409">
        <f t="shared" si="187"/>
        <v>0</v>
      </c>
      <c r="D264" s="400">
        <f>SUM(H264+J264+L264+N264+P264+R264+T264+V264+X264+Z264+AB264+AD264+AF264+AH264+AJ264+AL264)</f>
        <v>0</v>
      </c>
      <c r="E264" s="410">
        <f>SUM(I264+K264+M264+O264+Q264+S264+U264+W264+Y264+AA264+AC264+AE264+AG264+AI264+AK264+AM264)</f>
        <v>0</v>
      </c>
      <c r="F264" s="411"/>
      <c r="G264" s="412"/>
      <c r="H264" s="49"/>
      <c r="I264" s="52"/>
      <c r="J264" s="49"/>
      <c r="K264" s="52"/>
      <c r="L264" s="49"/>
      <c r="M264" s="52"/>
      <c r="N264" s="49"/>
      <c r="O264" s="52"/>
      <c r="P264" s="49"/>
      <c r="Q264" s="52"/>
      <c r="R264" s="49"/>
      <c r="S264" s="52"/>
      <c r="T264" s="49"/>
      <c r="U264" s="52"/>
      <c r="V264" s="49"/>
      <c r="W264" s="52"/>
      <c r="X264" s="49"/>
      <c r="Y264" s="52"/>
      <c r="Z264" s="49"/>
      <c r="AA264" s="52"/>
      <c r="AB264" s="49"/>
      <c r="AC264" s="52"/>
      <c r="AD264" s="49"/>
      <c r="AE264" s="52"/>
      <c r="AF264" s="49"/>
      <c r="AG264" s="52"/>
      <c r="AH264" s="49"/>
      <c r="AI264" s="52"/>
      <c r="AJ264" s="49"/>
      <c r="AK264" s="52"/>
      <c r="AL264" s="49"/>
      <c r="AM264" s="323"/>
      <c r="AN264" s="35"/>
      <c r="AO264" s="31"/>
      <c r="AP264" s="220"/>
      <c r="AQ264" s="51"/>
      <c r="AR264" s="52"/>
      <c r="AS264" s="49"/>
      <c r="AT264" s="52"/>
      <c r="AU264" s="51"/>
      <c r="AV264" s="52"/>
      <c r="AW264" s="51"/>
      <c r="AX264" s="52"/>
      <c r="AY264" s="56" t="str">
        <f t="shared" si="185"/>
        <v/>
      </c>
      <c r="AZ264" s="56"/>
      <c r="BA264" s="56"/>
      <c r="BB264" s="56"/>
      <c r="BC264" s="56"/>
      <c r="BD264" s="56"/>
      <c r="BE264" s="56"/>
      <c r="BF264" s="56"/>
      <c r="BG264" s="56"/>
      <c r="BH264" s="56"/>
      <c r="BI264" s="56"/>
      <c r="BJ264" s="56"/>
      <c r="BK264" s="56"/>
      <c r="BL264" s="56"/>
      <c r="BM264" s="56"/>
      <c r="BN264" s="56"/>
      <c r="BO264" s="56"/>
      <c r="CA264" s="40"/>
      <c r="CB264" s="18" t="str">
        <f t="shared" si="170"/>
        <v/>
      </c>
      <c r="CC264" s="18" t="str">
        <f t="shared" si="171"/>
        <v/>
      </c>
      <c r="CD264" s="18" t="str">
        <f t="shared" si="189"/>
        <v/>
      </c>
      <c r="CE264" s="18" t="str">
        <f t="shared" si="173"/>
        <v/>
      </c>
      <c r="CF264" s="18" t="str">
        <f t="shared" si="174"/>
        <v/>
      </c>
      <c r="CG264" s="18" t="str">
        <f t="shared" si="175"/>
        <v/>
      </c>
      <c r="CH264" s="18" t="str">
        <f t="shared" si="176"/>
        <v/>
      </c>
      <c r="CI264" s="18" t="str">
        <f t="shared" si="177"/>
        <v/>
      </c>
      <c r="CP264" s="370">
        <f t="shared" si="178"/>
        <v>0</v>
      </c>
      <c r="CQ264" s="370">
        <f t="shared" si="179"/>
        <v>0</v>
      </c>
      <c r="CR264" s="370">
        <f t="shared" si="190"/>
        <v>0</v>
      </c>
      <c r="CS264" s="370">
        <f t="shared" si="190"/>
        <v>0</v>
      </c>
      <c r="CT264" s="370">
        <f t="shared" si="181"/>
        <v>0</v>
      </c>
      <c r="CU264" s="370">
        <f t="shared" si="182"/>
        <v>0</v>
      </c>
      <c r="CV264" s="370">
        <f t="shared" si="183"/>
        <v>0</v>
      </c>
      <c r="CW264" s="370">
        <f t="shared" si="184"/>
        <v>0</v>
      </c>
    </row>
    <row r="265" spans="1:101" ht="15" customHeight="1" x14ac:dyDescent="0.25">
      <c r="A265" s="3972" t="s">
        <v>235</v>
      </c>
      <c r="B265" s="2717" t="s">
        <v>236</v>
      </c>
      <c r="C265" s="2012">
        <f t="shared" si="187"/>
        <v>0</v>
      </c>
      <c r="D265" s="703">
        <f t="shared" si="188"/>
        <v>0</v>
      </c>
      <c r="E265" s="2710">
        <f t="shared" si="188"/>
        <v>0</v>
      </c>
      <c r="F265" s="2004"/>
      <c r="G265" s="2683"/>
      <c r="H265" s="2004"/>
      <c r="I265" s="2683"/>
      <c r="J265" s="2004"/>
      <c r="K265" s="2683"/>
      <c r="L265" s="2004"/>
      <c r="M265" s="2683"/>
      <c r="N265" s="2004"/>
      <c r="O265" s="2683"/>
      <c r="P265" s="2004"/>
      <c r="Q265" s="2683"/>
      <c r="R265" s="2004"/>
      <c r="S265" s="2683"/>
      <c r="T265" s="2004"/>
      <c r="U265" s="2683"/>
      <c r="V265" s="2004"/>
      <c r="W265" s="2683"/>
      <c r="X265" s="2004"/>
      <c r="Y265" s="2683"/>
      <c r="Z265" s="2004"/>
      <c r="AA265" s="2683"/>
      <c r="AB265" s="2004"/>
      <c r="AC265" s="2683"/>
      <c r="AD265" s="2004"/>
      <c r="AE265" s="2683"/>
      <c r="AF265" s="2004"/>
      <c r="AG265" s="2683"/>
      <c r="AH265" s="2004"/>
      <c r="AI265" s="2683"/>
      <c r="AJ265" s="2718"/>
      <c r="AK265" s="414"/>
      <c r="AL265" s="2004"/>
      <c r="AM265" s="2684"/>
      <c r="AN265" s="105"/>
      <c r="AO265" s="47"/>
      <c r="AP265" s="286"/>
      <c r="AQ265" s="2556"/>
      <c r="AR265" s="2683"/>
      <c r="AS265" s="2004"/>
      <c r="AT265" s="2683"/>
      <c r="AU265" s="2556"/>
      <c r="AV265" s="2683"/>
      <c r="AW265" s="2556"/>
      <c r="AX265" s="2683"/>
      <c r="AY265" s="56" t="str">
        <f t="shared" si="185"/>
        <v/>
      </c>
      <c r="AZ265" s="56"/>
      <c r="BA265" s="56"/>
      <c r="BB265" s="56"/>
      <c r="BC265" s="56"/>
      <c r="BD265" s="56"/>
      <c r="BE265" s="56"/>
      <c r="BF265" s="56"/>
      <c r="BG265" s="56"/>
      <c r="BH265" s="56"/>
      <c r="BI265" s="56"/>
      <c r="BJ265" s="56"/>
      <c r="BK265" s="56"/>
      <c r="BL265" s="56"/>
      <c r="BM265" s="56"/>
      <c r="BN265" s="56"/>
      <c r="BO265" s="56"/>
      <c r="CA265" s="40"/>
      <c r="CB265" s="18" t="str">
        <f t="shared" si="170"/>
        <v/>
      </c>
      <c r="CC265" s="18" t="str">
        <f t="shared" si="171"/>
        <v/>
      </c>
      <c r="CD265" s="18" t="str">
        <f t="shared" si="189"/>
        <v/>
      </c>
      <c r="CE265" s="18" t="str">
        <f t="shared" si="173"/>
        <v/>
      </c>
      <c r="CF265" s="18" t="str">
        <f t="shared" si="174"/>
        <v/>
      </c>
      <c r="CG265" s="18" t="str">
        <f t="shared" si="175"/>
        <v/>
      </c>
      <c r="CH265" s="18" t="str">
        <f t="shared" si="176"/>
        <v/>
      </c>
      <c r="CI265" s="18" t="str">
        <f t="shared" si="177"/>
        <v/>
      </c>
      <c r="CP265" s="370">
        <f t="shared" si="178"/>
        <v>0</v>
      </c>
      <c r="CQ265" s="370">
        <f t="shared" si="179"/>
        <v>0</v>
      </c>
      <c r="CR265" s="370">
        <f t="shared" si="190"/>
        <v>0</v>
      </c>
      <c r="CS265" s="370">
        <f t="shared" si="190"/>
        <v>0</v>
      </c>
      <c r="CT265" s="370">
        <f t="shared" si="181"/>
        <v>0</v>
      </c>
      <c r="CU265" s="370">
        <f t="shared" si="182"/>
        <v>0</v>
      </c>
      <c r="CV265" s="370">
        <f t="shared" si="183"/>
        <v>0</v>
      </c>
      <c r="CW265" s="370">
        <f t="shared" si="184"/>
        <v>0</v>
      </c>
    </row>
    <row r="266" spans="1:101" x14ac:dyDescent="0.25">
      <c r="A266" s="3923"/>
      <c r="B266" s="396" t="s">
        <v>237</v>
      </c>
      <c r="C266" s="397">
        <f t="shared" si="187"/>
        <v>0</v>
      </c>
      <c r="D266" s="398">
        <f t="shared" si="188"/>
        <v>0</v>
      </c>
      <c r="E266" s="396">
        <f>SUM(G266+I266+K266+M266+O266+Q266+S266+U266+W266+Y266+AA266+AC266+AE266+AG266+AI266+AK266+AM266)</f>
        <v>0</v>
      </c>
      <c r="F266" s="22"/>
      <c r="G266" s="28"/>
      <c r="H266" s="22"/>
      <c r="I266" s="28"/>
      <c r="J266" s="22"/>
      <c r="K266" s="28"/>
      <c r="L266" s="22"/>
      <c r="M266" s="28"/>
      <c r="N266" s="22"/>
      <c r="O266" s="28"/>
      <c r="P266" s="22"/>
      <c r="Q266" s="28"/>
      <c r="R266" s="22"/>
      <c r="S266" s="28"/>
      <c r="T266" s="22"/>
      <c r="U266" s="28"/>
      <c r="V266" s="22"/>
      <c r="W266" s="28"/>
      <c r="X266" s="22"/>
      <c r="Y266" s="28"/>
      <c r="Z266" s="22"/>
      <c r="AA266" s="28"/>
      <c r="AB266" s="22"/>
      <c r="AC266" s="28"/>
      <c r="AD266" s="22"/>
      <c r="AE266" s="28"/>
      <c r="AF266" s="22"/>
      <c r="AG266" s="28"/>
      <c r="AH266" s="22"/>
      <c r="AI266" s="28"/>
      <c r="AJ266" s="49"/>
      <c r="AK266" s="52"/>
      <c r="AL266" s="22"/>
      <c r="AM266" s="216"/>
      <c r="AN266" s="105"/>
      <c r="AO266" s="47"/>
      <c r="AP266" s="286"/>
      <c r="AQ266" s="23"/>
      <c r="AR266" s="28"/>
      <c r="AS266" s="22"/>
      <c r="AT266" s="28"/>
      <c r="AU266" s="23"/>
      <c r="AV266" s="28"/>
      <c r="AW266" s="23"/>
      <c r="AX266" s="28"/>
      <c r="AY266" s="56" t="str">
        <f t="shared" si="185"/>
        <v/>
      </c>
      <c r="AZ266" s="56"/>
      <c r="BA266" s="56"/>
      <c r="BB266" s="56"/>
      <c r="BC266" s="56"/>
      <c r="BD266" s="56"/>
      <c r="BE266" s="56"/>
      <c r="BF266" s="56"/>
      <c r="BG266" s="56"/>
      <c r="BH266" s="56"/>
      <c r="BI266" s="56"/>
      <c r="BJ266" s="56"/>
      <c r="BK266" s="56"/>
      <c r="BL266" s="56"/>
      <c r="BM266" s="56"/>
      <c r="BN266" s="56"/>
      <c r="BO266" s="56"/>
      <c r="CA266" s="40"/>
      <c r="CB266" s="18" t="str">
        <f t="shared" si="170"/>
        <v/>
      </c>
      <c r="CC266" s="18" t="str">
        <f t="shared" si="171"/>
        <v/>
      </c>
      <c r="CD266" s="18" t="str">
        <f t="shared" si="189"/>
        <v/>
      </c>
      <c r="CE266" s="18" t="str">
        <f t="shared" si="173"/>
        <v/>
      </c>
      <c r="CF266" s="18" t="str">
        <f t="shared" si="174"/>
        <v/>
      </c>
      <c r="CG266" s="18" t="str">
        <f t="shared" si="175"/>
        <v/>
      </c>
      <c r="CH266" s="18" t="str">
        <f t="shared" si="176"/>
        <v/>
      </c>
      <c r="CI266" s="18" t="str">
        <f t="shared" si="177"/>
        <v/>
      </c>
      <c r="CP266" s="370">
        <f t="shared" si="178"/>
        <v>0</v>
      </c>
      <c r="CQ266" s="370">
        <f t="shared" si="179"/>
        <v>0</v>
      </c>
      <c r="CR266" s="370">
        <f t="shared" si="190"/>
        <v>0</v>
      </c>
      <c r="CS266" s="370">
        <f t="shared" si="190"/>
        <v>0</v>
      </c>
      <c r="CT266" s="370">
        <f t="shared" si="181"/>
        <v>0</v>
      </c>
      <c r="CU266" s="370">
        <f t="shared" si="182"/>
        <v>0</v>
      </c>
      <c r="CV266" s="370">
        <f t="shared" si="183"/>
        <v>0</v>
      </c>
      <c r="CW266" s="370">
        <f t="shared" si="184"/>
        <v>0</v>
      </c>
    </row>
    <row r="267" spans="1:101" x14ac:dyDescent="0.25">
      <c r="A267" s="3923"/>
      <c r="B267" s="410" t="s">
        <v>238</v>
      </c>
      <c r="C267" s="409">
        <f>SUM(D267+E267)</f>
        <v>0</v>
      </c>
      <c r="D267" s="400">
        <f>SUM(F267+H267+J267+L267+N267+P267+R267+T267+V267+X267+Z267+AB267+AD267+AF267+AH267+AJ267+AL267)</f>
        <v>0</v>
      </c>
      <c r="E267" s="410">
        <f>SUM(G267+I267+K267+M267+O267+Q267+S267+U267+W267+Y267+AA267+AC267+AE267+AG267+AI267+AK267+AM267)</f>
        <v>0</v>
      </c>
      <c r="F267" s="49"/>
      <c r="G267" s="52"/>
      <c r="H267" s="49"/>
      <c r="I267" s="52"/>
      <c r="J267" s="49"/>
      <c r="K267" s="52"/>
      <c r="L267" s="49"/>
      <c r="M267" s="52"/>
      <c r="N267" s="49"/>
      <c r="O267" s="52"/>
      <c r="P267" s="49"/>
      <c r="Q267" s="52"/>
      <c r="R267" s="49"/>
      <c r="S267" s="52"/>
      <c r="T267" s="49"/>
      <c r="U267" s="52"/>
      <c r="V267" s="49"/>
      <c r="W267" s="52"/>
      <c r="X267" s="49"/>
      <c r="Y267" s="52"/>
      <c r="Z267" s="49"/>
      <c r="AA267" s="52"/>
      <c r="AB267" s="49"/>
      <c r="AC267" s="52"/>
      <c r="AD267" s="49"/>
      <c r="AE267" s="52"/>
      <c r="AF267" s="49"/>
      <c r="AG267" s="52"/>
      <c r="AH267" s="49"/>
      <c r="AI267" s="52"/>
      <c r="AJ267" s="49"/>
      <c r="AK267" s="52"/>
      <c r="AL267" s="49"/>
      <c r="AM267" s="323"/>
      <c r="AN267" s="27"/>
      <c r="AO267" s="23"/>
      <c r="AP267" s="213"/>
      <c r="AQ267" s="51"/>
      <c r="AR267" s="52"/>
      <c r="AS267" s="49"/>
      <c r="AT267" s="52"/>
      <c r="AU267" s="51"/>
      <c r="AV267" s="52"/>
      <c r="AW267" s="51"/>
      <c r="AX267" s="52"/>
      <c r="AY267" s="56" t="str">
        <f t="shared" si="185"/>
        <v/>
      </c>
      <c r="AZ267" s="56"/>
      <c r="BA267" s="56"/>
      <c r="BB267" s="56"/>
      <c r="BC267" s="56"/>
      <c r="BD267" s="56"/>
      <c r="BE267" s="56"/>
      <c r="BF267" s="56"/>
      <c r="BG267" s="56"/>
      <c r="BH267" s="56"/>
      <c r="BI267" s="56"/>
      <c r="BJ267" s="56"/>
      <c r="BK267" s="56"/>
      <c r="BL267" s="56"/>
      <c r="BM267" s="56"/>
      <c r="BN267" s="56"/>
      <c r="BO267" s="56"/>
      <c r="CA267" s="40"/>
      <c r="CB267" s="18" t="str">
        <f t="shared" si="170"/>
        <v/>
      </c>
      <c r="CC267" s="18" t="str">
        <f t="shared" si="171"/>
        <v/>
      </c>
      <c r="CD267" s="18" t="str">
        <f t="shared" si="189"/>
        <v/>
      </c>
      <c r="CE267" s="18" t="str">
        <f t="shared" si="173"/>
        <v/>
      </c>
      <c r="CF267" s="18" t="str">
        <f t="shared" si="174"/>
        <v/>
      </c>
      <c r="CG267" s="18" t="str">
        <f t="shared" si="175"/>
        <v/>
      </c>
      <c r="CH267" s="18" t="str">
        <f t="shared" si="176"/>
        <v/>
      </c>
      <c r="CI267" s="18" t="str">
        <f t="shared" si="177"/>
        <v/>
      </c>
      <c r="CP267" s="370">
        <f t="shared" si="178"/>
        <v>0</v>
      </c>
      <c r="CQ267" s="370">
        <f t="shared" si="179"/>
        <v>0</v>
      </c>
      <c r="CR267" s="370">
        <f t="shared" si="190"/>
        <v>0</v>
      </c>
      <c r="CS267" s="370">
        <f t="shared" si="190"/>
        <v>0</v>
      </c>
      <c r="CT267" s="370">
        <f t="shared" si="181"/>
        <v>0</v>
      </c>
      <c r="CU267" s="370">
        <f t="shared" si="182"/>
        <v>0</v>
      </c>
      <c r="CV267" s="370">
        <f t="shared" si="183"/>
        <v>0</v>
      </c>
      <c r="CW267" s="370">
        <f t="shared" si="184"/>
        <v>0</v>
      </c>
    </row>
    <row r="268" spans="1:101" x14ac:dyDescent="0.25">
      <c r="A268" s="3923"/>
      <c r="B268" s="410" t="s">
        <v>239</v>
      </c>
      <c r="C268" s="409">
        <f>SUM(D268+E268)</f>
        <v>0</v>
      </c>
      <c r="D268" s="400">
        <f>SUM(F268+H268+J268+L268+N268+P268+R268+T268+V268+X268+Z268+AB268+AD268+AF268+AH268+AJ268+AL268)</f>
        <v>0</v>
      </c>
      <c r="E268" s="410">
        <f>SUM(G268+I268+K268+M268+O268+Q268+S268+U268+W268+Y268+AA268+AC268+AE268+AG268+AI268+AK268+AM268)</f>
        <v>0</v>
      </c>
      <c r="F268" s="49"/>
      <c r="G268" s="52"/>
      <c r="H268" s="49"/>
      <c r="I268" s="52"/>
      <c r="J268" s="49"/>
      <c r="K268" s="52"/>
      <c r="L268" s="49"/>
      <c r="M268" s="52"/>
      <c r="N268" s="49"/>
      <c r="O268" s="52"/>
      <c r="P268" s="49"/>
      <c r="Q268" s="52"/>
      <c r="R268" s="49"/>
      <c r="S268" s="52"/>
      <c r="T268" s="49"/>
      <c r="U268" s="52"/>
      <c r="V268" s="49"/>
      <c r="W268" s="52"/>
      <c r="X268" s="49"/>
      <c r="Y268" s="52"/>
      <c r="Z268" s="49"/>
      <c r="AA268" s="52"/>
      <c r="AB268" s="49"/>
      <c r="AC268" s="52"/>
      <c r="AD268" s="49"/>
      <c r="AE268" s="52"/>
      <c r="AF268" s="49"/>
      <c r="AG268" s="52"/>
      <c r="AH268" s="49"/>
      <c r="AI268" s="52"/>
      <c r="AJ268" s="49"/>
      <c r="AK268" s="52"/>
      <c r="AL268" s="49"/>
      <c r="AM268" s="323"/>
      <c r="AN268" s="84"/>
      <c r="AO268" s="468"/>
      <c r="AP268" s="469"/>
      <c r="AQ268" s="51"/>
      <c r="AR268" s="52"/>
      <c r="AS268" s="49"/>
      <c r="AT268" s="52"/>
      <c r="AU268" s="51"/>
      <c r="AV268" s="52"/>
      <c r="AW268" s="51"/>
      <c r="AX268" s="52"/>
      <c r="AY268" s="56" t="str">
        <f t="shared" si="185"/>
        <v/>
      </c>
      <c r="AZ268" s="56"/>
      <c r="BA268" s="56"/>
      <c r="BB268" s="56"/>
      <c r="BC268" s="56"/>
      <c r="BD268" s="56"/>
      <c r="BE268" s="56"/>
      <c r="BF268" s="56"/>
      <c r="BG268" s="56"/>
      <c r="BH268" s="56"/>
      <c r="BI268" s="56"/>
      <c r="BJ268" s="56"/>
      <c r="BK268" s="56"/>
      <c r="BL268" s="56"/>
      <c r="BM268" s="56"/>
      <c r="BN268" s="56"/>
      <c r="BO268" s="56"/>
      <c r="CA268" s="40"/>
      <c r="CB268" s="18" t="str">
        <f t="shared" si="170"/>
        <v/>
      </c>
      <c r="CC268" s="18" t="str">
        <f t="shared" si="171"/>
        <v/>
      </c>
      <c r="CD268" s="18" t="str">
        <f t="shared" si="189"/>
        <v/>
      </c>
      <c r="CE268" s="18" t="str">
        <f t="shared" si="173"/>
        <v/>
      </c>
      <c r="CF268" s="18" t="str">
        <f t="shared" si="174"/>
        <v/>
      </c>
      <c r="CG268" s="18" t="str">
        <f t="shared" si="175"/>
        <v/>
      </c>
      <c r="CH268" s="18" t="str">
        <f t="shared" si="176"/>
        <v/>
      </c>
      <c r="CI268" s="18" t="str">
        <f t="shared" si="177"/>
        <v/>
      </c>
      <c r="CP268" s="370">
        <f t="shared" si="178"/>
        <v>0</v>
      </c>
      <c r="CQ268" s="370">
        <f t="shared" si="179"/>
        <v>0</v>
      </c>
      <c r="CR268" s="370">
        <f t="shared" si="190"/>
        <v>0</v>
      </c>
      <c r="CS268" s="370">
        <f t="shared" si="190"/>
        <v>0</v>
      </c>
      <c r="CT268" s="370">
        <f t="shared" si="181"/>
        <v>0</v>
      </c>
      <c r="CU268" s="370">
        <f t="shared" si="182"/>
        <v>0</v>
      </c>
      <c r="CV268" s="370">
        <f t="shared" si="183"/>
        <v>0</v>
      </c>
      <c r="CW268" s="370">
        <f t="shared" si="184"/>
        <v>0</v>
      </c>
    </row>
    <row r="269" spans="1:101" x14ac:dyDescent="0.25">
      <c r="A269" s="3633"/>
      <c r="B269" s="377" t="s">
        <v>240</v>
      </c>
      <c r="C269" s="416">
        <f t="shared" si="187"/>
        <v>0</v>
      </c>
      <c r="D269" s="417">
        <f t="shared" si="188"/>
        <v>0</v>
      </c>
      <c r="E269" s="377">
        <f t="shared" si="188"/>
        <v>0</v>
      </c>
      <c r="F269" s="30"/>
      <c r="G269" s="37"/>
      <c r="H269" s="30"/>
      <c r="I269" s="37"/>
      <c r="J269" s="30"/>
      <c r="K269" s="37"/>
      <c r="L269" s="30"/>
      <c r="M269" s="37"/>
      <c r="N269" s="30"/>
      <c r="O269" s="37"/>
      <c r="P269" s="30"/>
      <c r="Q269" s="37"/>
      <c r="R269" s="30"/>
      <c r="S269" s="37"/>
      <c r="T269" s="30"/>
      <c r="U269" s="37"/>
      <c r="V269" s="30"/>
      <c r="W269" s="37"/>
      <c r="X269" s="30"/>
      <c r="Y269" s="37"/>
      <c r="Z269" s="30"/>
      <c r="AA269" s="37"/>
      <c r="AB269" s="30"/>
      <c r="AC269" s="37"/>
      <c r="AD269" s="30"/>
      <c r="AE269" s="37"/>
      <c r="AF269" s="30"/>
      <c r="AG269" s="37"/>
      <c r="AH269" s="30"/>
      <c r="AI269" s="37"/>
      <c r="AJ269" s="30"/>
      <c r="AK269" s="37"/>
      <c r="AL269" s="30"/>
      <c r="AM269" s="223"/>
      <c r="AN269" s="35"/>
      <c r="AO269" s="31"/>
      <c r="AP269" s="220"/>
      <c r="AQ269" s="31"/>
      <c r="AR269" s="37"/>
      <c r="AS269" s="30"/>
      <c r="AT269" s="37"/>
      <c r="AU269" s="31"/>
      <c r="AV269" s="37"/>
      <c r="AW269" s="31"/>
      <c r="AX269" s="37"/>
      <c r="AY269" s="56" t="str">
        <f t="shared" si="185"/>
        <v/>
      </c>
      <c r="AZ269" s="56"/>
      <c r="BA269" s="56"/>
      <c r="BB269" s="56"/>
      <c r="BC269" s="56"/>
      <c r="BD269" s="56"/>
      <c r="BE269" s="56"/>
      <c r="BF269" s="56"/>
      <c r="BG269" s="56"/>
      <c r="BH269" s="56"/>
      <c r="BI269" s="56"/>
      <c r="BJ269" s="56"/>
      <c r="BK269" s="56"/>
      <c r="BL269" s="56"/>
      <c r="BM269" s="56"/>
      <c r="BN269" s="56"/>
      <c r="BO269" s="56"/>
      <c r="CA269" s="40"/>
      <c r="CB269" s="18" t="str">
        <f>IF(AND(E269&gt;0,AQ269=""), "* No olvide digitar la variable Gestantes. Digite Cero si no tiene.",IF(AQ269&gt;E269,"  * La variable Gestantes No puede ser mayor al Total Mujeres.",""))</f>
        <v/>
      </c>
      <c r="CC269" s="18" t="str">
        <f t="shared" si="171"/>
        <v/>
      </c>
      <c r="CD269" s="18" t="str">
        <f t="shared" si="189"/>
        <v/>
      </c>
      <c r="CE269" s="18" t="str">
        <f t="shared" si="173"/>
        <v/>
      </c>
      <c r="CF269" s="18" t="str">
        <f t="shared" si="174"/>
        <v/>
      </c>
      <c r="CG269" s="18" t="str">
        <f t="shared" si="175"/>
        <v/>
      </c>
      <c r="CH269" s="18" t="str">
        <f t="shared" si="176"/>
        <v/>
      </c>
      <c r="CI269" s="18" t="str">
        <f t="shared" si="177"/>
        <v/>
      </c>
      <c r="CP269" s="370">
        <f t="shared" si="178"/>
        <v>0</v>
      </c>
      <c r="CQ269" s="370">
        <f t="shared" si="179"/>
        <v>0</v>
      </c>
      <c r="CR269" s="370">
        <f t="shared" si="190"/>
        <v>0</v>
      </c>
      <c r="CS269" s="370">
        <f t="shared" si="190"/>
        <v>0</v>
      </c>
      <c r="CT269" s="370">
        <f t="shared" si="181"/>
        <v>0</v>
      </c>
      <c r="CU269" s="370">
        <f t="shared" si="182"/>
        <v>0</v>
      </c>
      <c r="CV269" s="370">
        <f t="shared" si="183"/>
        <v>0</v>
      </c>
      <c r="CW269" s="370">
        <f t="shared" si="184"/>
        <v>0</v>
      </c>
    </row>
    <row r="270" spans="1:101" ht="15" customHeight="1" x14ac:dyDescent="0.25">
      <c r="A270" s="3972" t="s">
        <v>277</v>
      </c>
      <c r="B270" s="2710" t="s">
        <v>242</v>
      </c>
      <c r="C270" s="2012">
        <f t="shared" si="187"/>
        <v>0</v>
      </c>
      <c r="D270" s="703">
        <f>SUM(F270+H270+J270+L270+N270)</f>
        <v>0</v>
      </c>
      <c r="E270" s="2710">
        <f>SUM(G270+I270+K270+M270+O270)</f>
        <v>0</v>
      </c>
      <c r="F270" s="2004"/>
      <c r="G270" s="2683"/>
      <c r="H270" s="2004"/>
      <c r="I270" s="2683"/>
      <c r="J270" s="2004"/>
      <c r="K270" s="2683"/>
      <c r="L270" s="2004"/>
      <c r="M270" s="2683"/>
      <c r="N270" s="2004"/>
      <c r="O270" s="2683"/>
      <c r="P270" s="2720"/>
      <c r="Q270" s="418"/>
      <c r="R270" s="418"/>
      <c r="S270" s="418"/>
      <c r="T270" s="418"/>
      <c r="U270" s="418"/>
      <c r="V270" s="418"/>
      <c r="W270" s="418"/>
      <c r="X270" s="418"/>
      <c r="Y270" s="418"/>
      <c r="Z270" s="418"/>
      <c r="AA270" s="418"/>
      <c r="AB270" s="418"/>
      <c r="AC270" s="418"/>
      <c r="AD270" s="418"/>
      <c r="AE270" s="418"/>
      <c r="AF270" s="418"/>
      <c r="AG270" s="418"/>
      <c r="AH270" s="418"/>
      <c r="AI270" s="418"/>
      <c r="AJ270" s="418"/>
      <c r="AK270" s="418"/>
      <c r="AL270" s="418"/>
      <c r="AM270" s="419"/>
      <c r="AN270" s="1362"/>
      <c r="AO270" s="2556"/>
      <c r="AP270" s="2503"/>
      <c r="AQ270" s="2556"/>
      <c r="AR270" s="420"/>
      <c r="AS270" s="2004"/>
      <c r="AT270" s="2683"/>
      <c r="AU270" s="2556"/>
      <c r="AV270" s="2683"/>
      <c r="AW270" s="2556"/>
      <c r="AX270" s="2683"/>
      <c r="AY270" s="56" t="str">
        <f t="shared" si="185"/>
        <v/>
      </c>
      <c r="AZ270" s="56"/>
      <c r="BA270" s="56"/>
      <c r="BB270" s="56"/>
      <c r="BC270" s="56"/>
      <c r="BD270" s="56"/>
      <c r="BE270" s="56"/>
      <c r="BF270" s="56"/>
      <c r="BG270" s="56"/>
      <c r="BH270" s="56"/>
      <c r="BI270" s="56"/>
      <c r="BJ270" s="56"/>
      <c r="BK270" s="56"/>
      <c r="BL270" s="56"/>
      <c r="BM270" s="56"/>
      <c r="BN270" s="56"/>
      <c r="BO270" s="56"/>
      <c r="CA270" s="40"/>
      <c r="CB270" s="18" t="str">
        <f t="shared" ref="CB270:CB272" si="191">IF(AND(E270&gt;0,AQ270=""), "* No olvide digitar la variable Gestantes. Digite Cero si no tiene.",IF(AQ270&gt;E270,"  * La variable Gestantes No puede ser mayor al Total Mujeres.",""))</f>
        <v/>
      </c>
      <c r="CC270" s="470"/>
      <c r="CD270" s="18" t="str">
        <f t="shared" si="189"/>
        <v/>
      </c>
      <c r="CE270" s="18" t="str">
        <f t="shared" si="173"/>
        <v/>
      </c>
      <c r="CF270" s="18" t="str">
        <f t="shared" si="174"/>
        <v/>
      </c>
      <c r="CG270" s="18" t="str">
        <f t="shared" si="175"/>
        <v/>
      </c>
      <c r="CH270" s="18" t="str">
        <f t="shared" si="176"/>
        <v/>
      </c>
      <c r="CI270" s="18" t="str">
        <f t="shared" si="177"/>
        <v/>
      </c>
      <c r="CP270" s="370">
        <f t="shared" si="178"/>
        <v>0</v>
      </c>
      <c r="CQ270" s="169"/>
      <c r="CR270" s="370">
        <f t="shared" si="190"/>
        <v>0</v>
      </c>
      <c r="CS270" s="370">
        <f t="shared" si="190"/>
        <v>0</v>
      </c>
      <c r="CT270" s="370">
        <f t="shared" si="181"/>
        <v>0</v>
      </c>
      <c r="CU270" s="370">
        <f t="shared" si="182"/>
        <v>0</v>
      </c>
      <c r="CV270" s="370">
        <f t="shared" si="183"/>
        <v>0</v>
      </c>
      <c r="CW270" s="370">
        <f t="shared" si="184"/>
        <v>0</v>
      </c>
    </row>
    <row r="271" spans="1:101" ht="22.5" x14ac:dyDescent="0.25">
      <c r="A271" s="3923"/>
      <c r="B271" s="396" t="s">
        <v>243</v>
      </c>
      <c r="C271" s="397">
        <f t="shared" si="187"/>
        <v>0</v>
      </c>
      <c r="D271" s="398">
        <f t="shared" ref="D271:E273" si="192">SUM(F271+H271+J271+L271+N271)</f>
        <v>0</v>
      </c>
      <c r="E271" s="396">
        <f t="shared" si="192"/>
        <v>0</v>
      </c>
      <c r="F271" s="22"/>
      <c r="G271" s="28"/>
      <c r="H271" s="22"/>
      <c r="I271" s="28"/>
      <c r="J271" s="22"/>
      <c r="K271" s="28"/>
      <c r="L271" s="22"/>
      <c r="M271" s="28"/>
      <c r="N271" s="22"/>
      <c r="O271" s="28"/>
      <c r="P271" s="2551"/>
      <c r="Q271" s="422"/>
      <c r="R271" s="422"/>
      <c r="S271" s="422"/>
      <c r="T271" s="422"/>
      <c r="U271" s="422"/>
      <c r="V271" s="422"/>
      <c r="W271" s="422"/>
      <c r="X271" s="422"/>
      <c r="Y271" s="422"/>
      <c r="Z271" s="422"/>
      <c r="AA271" s="422"/>
      <c r="AB271" s="422"/>
      <c r="AC271" s="422"/>
      <c r="AD271" s="422"/>
      <c r="AE271" s="422"/>
      <c r="AF271" s="422"/>
      <c r="AG271" s="422"/>
      <c r="AH271" s="422"/>
      <c r="AI271" s="422"/>
      <c r="AJ271" s="422"/>
      <c r="AK271" s="422"/>
      <c r="AL271" s="422"/>
      <c r="AM271" s="423"/>
      <c r="AN271" s="105"/>
      <c r="AO271" s="47"/>
      <c r="AP271" s="286"/>
      <c r="AQ271" s="23"/>
      <c r="AR271" s="424"/>
      <c r="AS271" s="22"/>
      <c r="AT271" s="28"/>
      <c r="AU271" s="23"/>
      <c r="AV271" s="28"/>
      <c r="AW271" s="23"/>
      <c r="AX271" s="28"/>
      <c r="AY271" s="56" t="str">
        <f t="shared" si="185"/>
        <v/>
      </c>
      <c r="AZ271" s="56"/>
      <c r="BA271" s="56"/>
      <c r="BB271" s="56"/>
      <c r="BC271" s="56"/>
      <c r="BD271" s="56"/>
      <c r="BE271" s="56"/>
      <c r="BF271" s="56"/>
      <c r="BG271" s="56"/>
      <c r="BH271" s="56"/>
      <c r="BI271" s="56"/>
      <c r="BJ271" s="56"/>
      <c r="BK271" s="56"/>
      <c r="BL271" s="56"/>
      <c r="BM271" s="56"/>
      <c r="BN271" s="56"/>
      <c r="BO271" s="56"/>
      <c r="CA271" s="40"/>
      <c r="CB271" s="18" t="str">
        <f t="shared" si="191"/>
        <v/>
      </c>
      <c r="CC271" s="470"/>
      <c r="CD271" s="18" t="str">
        <f t="shared" si="189"/>
        <v/>
      </c>
      <c r="CE271" s="18" t="str">
        <f t="shared" si="173"/>
        <v/>
      </c>
      <c r="CF271" s="18" t="str">
        <f t="shared" si="174"/>
        <v/>
      </c>
      <c r="CG271" s="18" t="str">
        <f t="shared" si="175"/>
        <v/>
      </c>
      <c r="CH271" s="18" t="str">
        <f t="shared" si="176"/>
        <v/>
      </c>
      <c r="CI271" s="18" t="str">
        <f t="shared" si="177"/>
        <v/>
      </c>
      <c r="CP271" s="370">
        <f t="shared" si="178"/>
        <v>0</v>
      </c>
      <c r="CQ271" s="169"/>
      <c r="CR271" s="370">
        <f t="shared" si="190"/>
        <v>0</v>
      </c>
      <c r="CS271" s="370">
        <f t="shared" si="190"/>
        <v>0</v>
      </c>
      <c r="CT271" s="370">
        <f t="shared" si="181"/>
        <v>0</v>
      </c>
      <c r="CU271" s="370">
        <f t="shared" si="182"/>
        <v>0</v>
      </c>
      <c r="CV271" s="370">
        <f t="shared" si="183"/>
        <v>0</v>
      </c>
      <c r="CW271" s="370">
        <f t="shared" si="184"/>
        <v>0</v>
      </c>
    </row>
    <row r="272" spans="1:101" ht="22.5" x14ac:dyDescent="0.25">
      <c r="A272" s="3923"/>
      <c r="B272" s="396" t="s">
        <v>244</v>
      </c>
      <c r="C272" s="397">
        <f t="shared" si="187"/>
        <v>0</v>
      </c>
      <c r="D272" s="398">
        <f t="shared" si="192"/>
        <v>0</v>
      </c>
      <c r="E272" s="396">
        <f t="shared" si="192"/>
        <v>0</v>
      </c>
      <c r="F272" s="22"/>
      <c r="G272" s="28"/>
      <c r="H272" s="22"/>
      <c r="I272" s="28"/>
      <c r="J272" s="22"/>
      <c r="K272" s="28"/>
      <c r="L272" s="22"/>
      <c r="M272" s="28"/>
      <c r="N272" s="22"/>
      <c r="O272" s="28"/>
      <c r="P272" s="2551"/>
      <c r="Q272" s="422"/>
      <c r="R272" s="422"/>
      <c r="S272" s="422"/>
      <c r="T272" s="422"/>
      <c r="U272" s="422"/>
      <c r="V272" s="422"/>
      <c r="W272" s="422"/>
      <c r="X272" s="422"/>
      <c r="Y272" s="422"/>
      <c r="Z272" s="422"/>
      <c r="AA272" s="422"/>
      <c r="AB272" s="422"/>
      <c r="AC272" s="422"/>
      <c r="AD272" s="422"/>
      <c r="AE272" s="422"/>
      <c r="AF272" s="422"/>
      <c r="AG272" s="422"/>
      <c r="AH272" s="422"/>
      <c r="AI272" s="422"/>
      <c r="AJ272" s="422"/>
      <c r="AK272" s="422"/>
      <c r="AL272" s="422"/>
      <c r="AM272" s="423"/>
      <c r="AN272" s="105"/>
      <c r="AO272" s="47"/>
      <c r="AP272" s="286"/>
      <c r="AQ272" s="23"/>
      <c r="AR272" s="424"/>
      <c r="AS272" s="22"/>
      <c r="AT272" s="28"/>
      <c r="AU272" s="23"/>
      <c r="AV272" s="28"/>
      <c r="AW272" s="23"/>
      <c r="AX272" s="28"/>
      <c r="AY272" s="56" t="str">
        <f>CA272&amp;CB272&amp;CC272&amp;CD272&amp;CE272&amp;CF272&amp;CG272&amp;CH272&amp;CI272</f>
        <v/>
      </c>
      <c r="AZ272" s="56"/>
      <c r="BA272" s="56"/>
      <c r="BB272" s="56"/>
      <c r="BC272" s="56"/>
      <c r="BD272" s="56"/>
      <c r="BE272" s="56"/>
      <c r="BF272" s="56"/>
      <c r="BG272" s="56"/>
      <c r="BH272" s="56"/>
      <c r="BI272" s="56"/>
      <c r="BJ272" s="56"/>
      <c r="BK272" s="56"/>
      <c r="BL272" s="56"/>
      <c r="BM272" s="56"/>
      <c r="BN272" s="56"/>
      <c r="BO272" s="56"/>
      <c r="CA272" s="40"/>
      <c r="CB272" s="18" t="str">
        <f t="shared" si="191"/>
        <v/>
      </c>
      <c r="CC272" s="470"/>
      <c r="CD272" s="18" t="str">
        <f t="shared" si="189"/>
        <v/>
      </c>
      <c r="CE272" s="18" t="str">
        <f t="shared" si="173"/>
        <v/>
      </c>
      <c r="CF272" s="18" t="str">
        <f t="shared" si="174"/>
        <v/>
      </c>
      <c r="CG272" s="18" t="str">
        <f t="shared" si="175"/>
        <v/>
      </c>
      <c r="CH272" s="18" t="str">
        <f t="shared" si="176"/>
        <v/>
      </c>
      <c r="CI272" s="18" t="str">
        <f t="shared" si="177"/>
        <v/>
      </c>
      <c r="CP272" s="370">
        <f t="shared" si="178"/>
        <v>0</v>
      </c>
      <c r="CQ272" s="169"/>
      <c r="CR272" s="370">
        <f t="shared" si="190"/>
        <v>0</v>
      </c>
      <c r="CS272" s="370">
        <f t="shared" si="190"/>
        <v>0</v>
      </c>
      <c r="CT272" s="370">
        <f t="shared" si="181"/>
        <v>0</v>
      </c>
      <c r="CU272" s="370">
        <f t="shared" si="182"/>
        <v>0</v>
      </c>
      <c r="CV272" s="370">
        <f t="shared" si="183"/>
        <v>0</v>
      </c>
      <c r="CW272" s="370">
        <f t="shared" si="184"/>
        <v>0</v>
      </c>
    </row>
    <row r="273" spans="1:101" ht="33" x14ac:dyDescent="0.25">
      <c r="A273" s="3633"/>
      <c r="B273" s="377" t="s">
        <v>245</v>
      </c>
      <c r="C273" s="416">
        <f t="shared" si="187"/>
        <v>1</v>
      </c>
      <c r="D273" s="417">
        <f t="shared" si="192"/>
        <v>0</v>
      </c>
      <c r="E273" s="377">
        <f t="shared" si="192"/>
        <v>1</v>
      </c>
      <c r="F273" s="30">
        <v>0</v>
      </c>
      <c r="G273" s="37">
        <v>0</v>
      </c>
      <c r="H273" s="30">
        <v>0</v>
      </c>
      <c r="I273" s="37">
        <v>0</v>
      </c>
      <c r="J273" s="30">
        <v>0</v>
      </c>
      <c r="K273" s="37">
        <v>1</v>
      </c>
      <c r="L273" s="30">
        <v>0</v>
      </c>
      <c r="M273" s="37">
        <v>0</v>
      </c>
      <c r="N273" s="30">
        <v>0</v>
      </c>
      <c r="O273" s="37">
        <v>0</v>
      </c>
      <c r="P273" s="2552"/>
      <c r="Q273" s="426"/>
      <c r="R273" s="426"/>
      <c r="S273" s="426"/>
      <c r="T273" s="426"/>
      <c r="U273" s="426"/>
      <c r="V273" s="426"/>
      <c r="W273" s="426"/>
      <c r="X273" s="426"/>
      <c r="Y273" s="426"/>
      <c r="Z273" s="426"/>
      <c r="AA273" s="426"/>
      <c r="AB273" s="426"/>
      <c r="AC273" s="426"/>
      <c r="AD273" s="426"/>
      <c r="AE273" s="426"/>
      <c r="AF273" s="426"/>
      <c r="AG273" s="426"/>
      <c r="AH273" s="426"/>
      <c r="AI273" s="426"/>
      <c r="AJ273" s="426"/>
      <c r="AK273" s="426"/>
      <c r="AL273" s="426"/>
      <c r="AM273" s="427"/>
      <c r="AN273" s="105">
        <v>0</v>
      </c>
      <c r="AO273" s="47">
        <v>0</v>
      </c>
      <c r="AP273" s="34">
        <v>1</v>
      </c>
      <c r="AQ273" s="31">
        <v>0</v>
      </c>
      <c r="AR273" s="225"/>
      <c r="AS273" s="30">
        <v>0</v>
      </c>
      <c r="AT273" s="37">
        <v>0</v>
      </c>
      <c r="AU273" s="31">
        <v>0</v>
      </c>
      <c r="AV273" s="37">
        <v>0</v>
      </c>
      <c r="AW273" s="31">
        <v>0</v>
      </c>
      <c r="AX273" s="37">
        <v>0</v>
      </c>
      <c r="AY273" s="56" t="str">
        <f t="shared" si="185"/>
        <v/>
      </c>
      <c r="AZ273" s="56"/>
      <c r="BA273" s="56"/>
      <c r="BB273" s="56"/>
      <c r="BC273" s="56"/>
      <c r="BD273" s="56"/>
      <c r="BE273" s="56"/>
      <c r="BF273" s="56"/>
      <c r="BG273" s="56"/>
      <c r="BH273" s="56"/>
      <c r="BI273" s="56"/>
      <c r="BJ273" s="56"/>
      <c r="BK273" s="56"/>
      <c r="BL273" s="56"/>
      <c r="BM273" s="56"/>
      <c r="BN273" s="56"/>
      <c r="BO273" s="56"/>
      <c r="CA273" s="40"/>
      <c r="CB273" s="18" t="str">
        <f>IF(AND(E273&gt;0,AQ273=""), "* No olvide digitar la variable Gestantes. Digite Cero si no tiene.",IF(AQ273&gt;E273,"  * La variable Gestantes No puede ser mayor al Total Mujeres.",""))</f>
        <v/>
      </c>
      <c r="CC273" s="470"/>
      <c r="CD273" s="18" t="str">
        <f t="shared" si="189"/>
        <v/>
      </c>
      <c r="CE273" s="18" t="str">
        <f t="shared" si="173"/>
        <v/>
      </c>
      <c r="CF273" s="18" t="str">
        <f t="shared" si="174"/>
        <v/>
      </c>
      <c r="CG273" s="18" t="str">
        <f t="shared" si="175"/>
        <v/>
      </c>
      <c r="CH273" s="18" t="str">
        <f t="shared" si="176"/>
        <v/>
      </c>
      <c r="CI273" s="18" t="str">
        <f t="shared" si="177"/>
        <v/>
      </c>
      <c r="CP273" s="370">
        <f t="shared" si="178"/>
        <v>0</v>
      </c>
      <c r="CQ273" s="169"/>
      <c r="CR273" s="370">
        <f t="shared" si="190"/>
        <v>0</v>
      </c>
      <c r="CS273" s="370">
        <f t="shared" si="190"/>
        <v>0</v>
      </c>
      <c r="CT273" s="370">
        <f t="shared" si="181"/>
        <v>0</v>
      </c>
      <c r="CU273" s="370">
        <f t="shared" si="182"/>
        <v>0</v>
      </c>
      <c r="CV273" s="370">
        <f t="shared" si="183"/>
        <v>0</v>
      </c>
      <c r="CW273" s="370">
        <f t="shared" si="184"/>
        <v>0</v>
      </c>
    </row>
    <row r="274" spans="1:101" x14ac:dyDescent="0.25">
      <c r="A274" s="3972" t="s">
        <v>278</v>
      </c>
      <c r="B274" s="2555" t="s">
        <v>247</v>
      </c>
      <c r="C274" s="378">
        <f t="shared" si="187"/>
        <v>1</v>
      </c>
      <c r="D274" s="379">
        <f t="shared" ref="D274:E292" si="193">SUM(F274+H274+J274+L274+N274+P274+R274+T274+V274+X274+Z274+AB274+AD274+AF274+AH274+AJ274+AL274)</f>
        <v>0</v>
      </c>
      <c r="E274" s="380">
        <f>SUM(G274+I274+K274+M274+O274+Q274+S274+U274+W274+Y274+AA274+AC274+AE274+AG274+AI274+AK274+AM274)</f>
        <v>1</v>
      </c>
      <c r="F274" s="45">
        <v>0</v>
      </c>
      <c r="G274" s="48">
        <v>0</v>
      </c>
      <c r="H274" s="45">
        <v>0</v>
      </c>
      <c r="I274" s="48">
        <v>0</v>
      </c>
      <c r="J274" s="45">
        <v>0</v>
      </c>
      <c r="K274" s="48">
        <v>0</v>
      </c>
      <c r="L274" s="45">
        <v>0</v>
      </c>
      <c r="M274" s="48">
        <v>0</v>
      </c>
      <c r="N274" s="45">
        <v>0</v>
      </c>
      <c r="O274" s="48">
        <v>0</v>
      </c>
      <c r="P274" s="45">
        <v>0</v>
      </c>
      <c r="Q274" s="48">
        <v>0</v>
      </c>
      <c r="R274" s="45">
        <v>0</v>
      </c>
      <c r="S274" s="48">
        <v>0</v>
      </c>
      <c r="T274" s="45">
        <v>0</v>
      </c>
      <c r="U274" s="48">
        <v>1</v>
      </c>
      <c r="V274" s="45">
        <v>0</v>
      </c>
      <c r="W274" s="48">
        <v>0</v>
      </c>
      <c r="X274" s="45">
        <v>0</v>
      </c>
      <c r="Y274" s="48">
        <v>0</v>
      </c>
      <c r="Z274" s="45">
        <v>0</v>
      </c>
      <c r="AA274" s="48">
        <v>0</v>
      </c>
      <c r="AB274" s="45">
        <v>0</v>
      </c>
      <c r="AC274" s="48">
        <v>0</v>
      </c>
      <c r="AD274" s="45">
        <v>0</v>
      </c>
      <c r="AE274" s="48">
        <v>0</v>
      </c>
      <c r="AF274" s="45">
        <v>0</v>
      </c>
      <c r="AG274" s="48">
        <v>0</v>
      </c>
      <c r="AH274" s="45">
        <v>0</v>
      </c>
      <c r="AI274" s="48">
        <v>0</v>
      </c>
      <c r="AJ274" s="45">
        <v>0</v>
      </c>
      <c r="AK274" s="48">
        <v>0</v>
      </c>
      <c r="AL274" s="45">
        <v>0</v>
      </c>
      <c r="AM274" s="701">
        <v>0</v>
      </c>
      <c r="AN274" s="2556">
        <v>0</v>
      </c>
      <c r="AO274" s="699">
        <v>0</v>
      </c>
      <c r="AP274" s="701">
        <v>0</v>
      </c>
      <c r="AQ274" s="47">
        <v>0</v>
      </c>
      <c r="AR274" s="48">
        <v>0</v>
      </c>
      <c r="AS274" s="2004">
        <v>0</v>
      </c>
      <c r="AT274" s="28">
        <v>0</v>
      </c>
      <c r="AU274" s="23">
        <v>0</v>
      </c>
      <c r="AV274" s="28">
        <v>0</v>
      </c>
      <c r="AW274" s="23">
        <v>0</v>
      </c>
      <c r="AX274" s="28">
        <v>0</v>
      </c>
      <c r="AY274" s="56" t="str">
        <f t="shared" si="185"/>
        <v/>
      </c>
      <c r="AZ274" s="56"/>
      <c r="BA274" s="56"/>
      <c r="BB274" s="56"/>
      <c r="BC274" s="56"/>
      <c r="BD274" s="56"/>
      <c r="BE274" s="56"/>
      <c r="BF274" s="56"/>
      <c r="BG274" s="56"/>
      <c r="BH274" s="56"/>
      <c r="BI274" s="56"/>
      <c r="BJ274" s="56"/>
      <c r="BK274" s="56"/>
      <c r="BL274" s="56"/>
      <c r="BM274" s="56"/>
      <c r="BN274" s="56"/>
      <c r="BO274" s="56"/>
      <c r="CA274" s="40"/>
      <c r="CB274" s="18" t="str">
        <f t="shared" ref="CB274:CB278" si="194">IF(AND(E274&gt;0,AQ274=""), "* No olvide digitar la variable Gestantes. Digite Cero si no tiene.",IF(AQ274&gt;E274,"  * La variable Gestantes No puede ser mayor al Total Mujeres.",""))</f>
        <v/>
      </c>
      <c r="CC274" s="18" t="str">
        <f t="shared" si="171"/>
        <v/>
      </c>
      <c r="CD274" s="18" t="str">
        <f t="shared" si="189"/>
        <v/>
      </c>
      <c r="CE274" s="18" t="str">
        <f t="shared" si="173"/>
        <v/>
      </c>
      <c r="CF274" s="18" t="str">
        <f t="shared" si="174"/>
        <v/>
      </c>
      <c r="CG274" s="18" t="str">
        <f t="shared" si="175"/>
        <v/>
      </c>
      <c r="CH274" s="18" t="str">
        <f t="shared" si="176"/>
        <v/>
      </c>
      <c r="CI274" s="18" t="str">
        <f t="shared" si="177"/>
        <v/>
      </c>
      <c r="CP274" s="370">
        <f t="shared" si="178"/>
        <v>0</v>
      </c>
      <c r="CQ274" s="370">
        <f>IF(AND(E274&gt;0,AR274=""),1,IF(AR274&gt;E274,1,0))</f>
        <v>0</v>
      </c>
      <c r="CR274" s="370">
        <f t="shared" si="190"/>
        <v>0</v>
      </c>
      <c r="CS274" s="370">
        <f t="shared" si="190"/>
        <v>0</v>
      </c>
      <c r="CT274" s="370">
        <f t="shared" si="181"/>
        <v>0</v>
      </c>
      <c r="CU274" s="370">
        <f t="shared" si="182"/>
        <v>0</v>
      </c>
      <c r="CV274" s="370">
        <f t="shared" si="183"/>
        <v>0</v>
      </c>
      <c r="CW274" s="370">
        <f t="shared" si="184"/>
        <v>0</v>
      </c>
    </row>
    <row r="275" spans="1:101" x14ac:dyDescent="0.25">
      <c r="A275" s="3923"/>
      <c r="B275" s="429" t="s">
        <v>248</v>
      </c>
      <c r="C275" s="397">
        <f t="shared" si="187"/>
        <v>0</v>
      </c>
      <c r="D275" s="398">
        <f t="shared" si="193"/>
        <v>0</v>
      </c>
      <c r="E275" s="396">
        <f t="shared" si="193"/>
        <v>0</v>
      </c>
      <c r="F275" s="22">
        <v>0</v>
      </c>
      <c r="G275" s="28">
        <v>0</v>
      </c>
      <c r="H275" s="22">
        <v>0</v>
      </c>
      <c r="I275" s="28">
        <v>0</v>
      </c>
      <c r="J275" s="22">
        <v>0</v>
      </c>
      <c r="K275" s="28">
        <v>0</v>
      </c>
      <c r="L275" s="22">
        <v>0</v>
      </c>
      <c r="M275" s="28">
        <v>0</v>
      </c>
      <c r="N275" s="22">
        <v>0</v>
      </c>
      <c r="O275" s="28">
        <v>0</v>
      </c>
      <c r="P275" s="22">
        <v>0</v>
      </c>
      <c r="Q275" s="28">
        <v>0</v>
      </c>
      <c r="R275" s="22">
        <v>0</v>
      </c>
      <c r="S275" s="28">
        <v>0</v>
      </c>
      <c r="T275" s="22">
        <v>0</v>
      </c>
      <c r="U275" s="28">
        <v>0</v>
      </c>
      <c r="V275" s="22">
        <v>0</v>
      </c>
      <c r="W275" s="28">
        <v>0</v>
      </c>
      <c r="X275" s="22">
        <v>0</v>
      </c>
      <c r="Y275" s="28">
        <v>0</v>
      </c>
      <c r="Z275" s="22">
        <v>0</v>
      </c>
      <c r="AA275" s="28">
        <v>0</v>
      </c>
      <c r="AB275" s="22">
        <v>0</v>
      </c>
      <c r="AC275" s="28">
        <v>0</v>
      </c>
      <c r="AD275" s="22">
        <v>0</v>
      </c>
      <c r="AE275" s="28">
        <v>0</v>
      </c>
      <c r="AF275" s="22">
        <v>0</v>
      </c>
      <c r="AG275" s="28">
        <v>0</v>
      </c>
      <c r="AH275" s="22">
        <v>0</v>
      </c>
      <c r="AI275" s="28">
        <v>0</v>
      </c>
      <c r="AJ275" s="22">
        <v>0</v>
      </c>
      <c r="AK275" s="28">
        <v>0</v>
      </c>
      <c r="AL275" s="22">
        <v>0</v>
      </c>
      <c r="AM275" s="26">
        <v>0</v>
      </c>
      <c r="AN275" s="23">
        <v>0</v>
      </c>
      <c r="AO275" s="24">
        <v>0</v>
      </c>
      <c r="AP275" s="26">
        <v>0</v>
      </c>
      <c r="AQ275" s="23">
        <v>0</v>
      </c>
      <c r="AR275" s="28">
        <v>0</v>
      </c>
      <c r="AS275" s="22">
        <v>0</v>
      </c>
      <c r="AT275" s="28">
        <v>0</v>
      </c>
      <c r="AU275" s="23">
        <v>0</v>
      </c>
      <c r="AV275" s="28">
        <v>0</v>
      </c>
      <c r="AW275" s="23">
        <v>0</v>
      </c>
      <c r="AX275" s="28">
        <v>0</v>
      </c>
      <c r="AY275" s="56" t="str">
        <f t="shared" si="185"/>
        <v/>
      </c>
      <c r="AZ275" s="56"/>
      <c r="BA275" s="56"/>
      <c r="BB275" s="56"/>
      <c r="BC275" s="56"/>
      <c r="BD275" s="56"/>
      <c r="BE275" s="56"/>
      <c r="BF275" s="56"/>
      <c r="BG275" s="56"/>
      <c r="BH275" s="56"/>
      <c r="BI275" s="56"/>
      <c r="BJ275" s="56"/>
      <c r="BK275" s="56"/>
      <c r="BL275" s="56"/>
      <c r="BM275" s="56"/>
      <c r="BN275" s="56"/>
      <c r="BO275" s="56"/>
      <c r="CA275" s="40"/>
      <c r="CB275" s="18" t="str">
        <f t="shared" si="194"/>
        <v/>
      </c>
      <c r="CC275" s="18" t="str">
        <f t="shared" si="171"/>
        <v/>
      </c>
      <c r="CD275" s="18" t="str">
        <f t="shared" si="189"/>
        <v/>
      </c>
      <c r="CE275" s="18" t="str">
        <f t="shared" si="173"/>
        <v/>
      </c>
      <c r="CF275" s="18" t="str">
        <f t="shared" si="174"/>
        <v/>
      </c>
      <c r="CG275" s="18" t="str">
        <f t="shared" si="175"/>
        <v/>
      </c>
      <c r="CH275" s="18" t="str">
        <f t="shared" si="176"/>
        <v/>
      </c>
      <c r="CI275" s="18" t="str">
        <f t="shared" si="177"/>
        <v/>
      </c>
      <c r="CP275" s="370">
        <f t="shared" si="178"/>
        <v>0</v>
      </c>
      <c r="CQ275" s="370">
        <f>IF(AND(E275&gt;0,AR275=""),1,IF(AR275&gt;E275,1,0))</f>
        <v>0</v>
      </c>
      <c r="CR275" s="370">
        <f t="shared" si="190"/>
        <v>0</v>
      </c>
      <c r="CS275" s="370">
        <f t="shared" si="190"/>
        <v>0</v>
      </c>
      <c r="CT275" s="370">
        <f t="shared" si="181"/>
        <v>0</v>
      </c>
      <c r="CU275" s="370">
        <f t="shared" si="182"/>
        <v>0</v>
      </c>
      <c r="CV275" s="370">
        <f t="shared" si="183"/>
        <v>0</v>
      </c>
      <c r="CW275" s="370">
        <f t="shared" si="184"/>
        <v>0</v>
      </c>
    </row>
    <row r="276" spans="1:101" x14ac:dyDescent="0.25">
      <c r="A276" s="3923"/>
      <c r="B276" s="401" t="s">
        <v>249</v>
      </c>
      <c r="C276" s="397">
        <f t="shared" si="187"/>
        <v>0</v>
      </c>
      <c r="D276" s="398">
        <f t="shared" si="193"/>
        <v>0</v>
      </c>
      <c r="E276" s="396">
        <f t="shared" si="193"/>
        <v>0</v>
      </c>
      <c r="F276" s="22">
        <v>0</v>
      </c>
      <c r="G276" s="28">
        <v>0</v>
      </c>
      <c r="H276" s="22">
        <v>0</v>
      </c>
      <c r="I276" s="28">
        <v>0</v>
      </c>
      <c r="J276" s="22">
        <v>0</v>
      </c>
      <c r="K276" s="28">
        <v>0</v>
      </c>
      <c r="L276" s="22">
        <v>0</v>
      </c>
      <c r="M276" s="28">
        <v>0</v>
      </c>
      <c r="N276" s="22">
        <v>0</v>
      </c>
      <c r="O276" s="28">
        <v>0</v>
      </c>
      <c r="P276" s="22">
        <v>0</v>
      </c>
      <c r="Q276" s="28">
        <v>0</v>
      </c>
      <c r="R276" s="22">
        <v>0</v>
      </c>
      <c r="S276" s="28">
        <v>0</v>
      </c>
      <c r="T276" s="22">
        <v>0</v>
      </c>
      <c r="U276" s="28">
        <v>0</v>
      </c>
      <c r="V276" s="22">
        <v>0</v>
      </c>
      <c r="W276" s="28">
        <v>0</v>
      </c>
      <c r="X276" s="22">
        <v>0</v>
      </c>
      <c r="Y276" s="28">
        <v>0</v>
      </c>
      <c r="Z276" s="22">
        <v>0</v>
      </c>
      <c r="AA276" s="28">
        <v>0</v>
      </c>
      <c r="AB276" s="22">
        <v>0</v>
      </c>
      <c r="AC276" s="28">
        <v>0</v>
      </c>
      <c r="AD276" s="22">
        <v>0</v>
      </c>
      <c r="AE276" s="28">
        <v>0</v>
      </c>
      <c r="AF276" s="22">
        <v>0</v>
      </c>
      <c r="AG276" s="28">
        <v>0</v>
      </c>
      <c r="AH276" s="22">
        <v>0</v>
      </c>
      <c r="AI276" s="28">
        <v>0</v>
      </c>
      <c r="AJ276" s="22">
        <v>0</v>
      </c>
      <c r="AK276" s="28">
        <v>0</v>
      </c>
      <c r="AL276" s="22">
        <v>0</v>
      </c>
      <c r="AM276" s="26">
        <v>0</v>
      </c>
      <c r="AN276" s="23">
        <v>0</v>
      </c>
      <c r="AO276" s="24">
        <v>0</v>
      </c>
      <c r="AP276" s="26">
        <v>0</v>
      </c>
      <c r="AQ276" s="23">
        <v>0</v>
      </c>
      <c r="AR276" s="28">
        <v>0</v>
      </c>
      <c r="AS276" s="22">
        <v>0</v>
      </c>
      <c r="AT276" s="28">
        <v>0</v>
      </c>
      <c r="AU276" s="23">
        <v>0</v>
      </c>
      <c r="AV276" s="28">
        <v>0</v>
      </c>
      <c r="AW276" s="23">
        <v>0</v>
      </c>
      <c r="AX276" s="28">
        <v>0</v>
      </c>
      <c r="AY276" s="56" t="str">
        <f t="shared" si="185"/>
        <v/>
      </c>
      <c r="AZ276" s="56"/>
      <c r="BA276" s="56"/>
      <c r="BB276" s="56"/>
      <c r="BC276" s="56"/>
      <c r="BD276" s="56"/>
      <c r="BE276" s="56"/>
      <c r="BF276" s="56"/>
      <c r="BG276" s="56"/>
      <c r="BH276" s="56"/>
      <c r="BI276" s="56"/>
      <c r="BJ276" s="56"/>
      <c r="BK276" s="56"/>
      <c r="BL276" s="56"/>
      <c r="BM276" s="56"/>
      <c r="BN276" s="56"/>
      <c r="BO276" s="56"/>
      <c r="CA276" s="40"/>
      <c r="CB276" s="18" t="str">
        <f t="shared" si="194"/>
        <v/>
      </c>
      <c r="CC276" s="18" t="str">
        <f t="shared" si="171"/>
        <v/>
      </c>
      <c r="CD276" s="18" t="str">
        <f t="shared" si="189"/>
        <v/>
      </c>
      <c r="CE276" s="18" t="str">
        <f t="shared" si="173"/>
        <v/>
      </c>
      <c r="CF276" s="18" t="str">
        <f t="shared" si="174"/>
        <v/>
      </c>
      <c r="CG276" s="18" t="str">
        <f t="shared" si="175"/>
        <v/>
      </c>
      <c r="CH276" s="18" t="str">
        <f t="shared" si="176"/>
        <v/>
      </c>
      <c r="CI276" s="18" t="str">
        <f t="shared" si="177"/>
        <v/>
      </c>
      <c r="CP276" s="370">
        <f t="shared" si="178"/>
        <v>0</v>
      </c>
      <c r="CQ276" s="370">
        <f>IF(AND(E276&gt;0,AR276=""),1,IF(AR276&gt;E276,1,0))</f>
        <v>0</v>
      </c>
      <c r="CR276" s="370">
        <f t="shared" si="190"/>
        <v>0</v>
      </c>
      <c r="CS276" s="370">
        <f t="shared" si="190"/>
        <v>0</v>
      </c>
      <c r="CT276" s="370">
        <f t="shared" si="181"/>
        <v>0</v>
      </c>
      <c r="CU276" s="370">
        <f t="shared" si="182"/>
        <v>0</v>
      </c>
      <c r="CV276" s="370">
        <f t="shared" si="183"/>
        <v>0</v>
      </c>
      <c r="CW276" s="370">
        <f t="shared" si="184"/>
        <v>0</v>
      </c>
    </row>
    <row r="277" spans="1:101" x14ac:dyDescent="0.25">
      <c r="A277" s="3923"/>
      <c r="B277" s="401" t="s">
        <v>250</v>
      </c>
      <c r="C277" s="378">
        <f t="shared" si="187"/>
        <v>1</v>
      </c>
      <c r="D277" s="379">
        <f t="shared" si="193"/>
        <v>1</v>
      </c>
      <c r="E277" s="380">
        <f t="shared" si="193"/>
        <v>0</v>
      </c>
      <c r="F277" s="22">
        <v>0</v>
      </c>
      <c r="G277" s="28">
        <v>0</v>
      </c>
      <c r="H277" s="22">
        <v>0</v>
      </c>
      <c r="I277" s="28">
        <v>0</v>
      </c>
      <c r="J277" s="22">
        <v>0</v>
      </c>
      <c r="K277" s="28">
        <v>0</v>
      </c>
      <c r="L277" s="22">
        <v>0</v>
      </c>
      <c r="M277" s="28">
        <v>0</v>
      </c>
      <c r="N277" s="22">
        <v>0</v>
      </c>
      <c r="O277" s="28">
        <v>0</v>
      </c>
      <c r="P277" s="22">
        <v>0</v>
      </c>
      <c r="Q277" s="28">
        <v>0</v>
      </c>
      <c r="R277" s="22">
        <v>0</v>
      </c>
      <c r="S277" s="28">
        <v>0</v>
      </c>
      <c r="T277" s="22">
        <v>0</v>
      </c>
      <c r="U277" s="28">
        <v>0</v>
      </c>
      <c r="V277" s="22">
        <v>0</v>
      </c>
      <c r="W277" s="28">
        <v>0</v>
      </c>
      <c r="X277" s="22">
        <v>0</v>
      </c>
      <c r="Y277" s="28">
        <v>0</v>
      </c>
      <c r="Z277" s="22">
        <v>0</v>
      </c>
      <c r="AA277" s="28">
        <v>0</v>
      </c>
      <c r="AB277" s="22">
        <v>0</v>
      </c>
      <c r="AC277" s="28">
        <v>0</v>
      </c>
      <c r="AD277" s="22">
        <v>1</v>
      </c>
      <c r="AE277" s="28">
        <v>0</v>
      </c>
      <c r="AF277" s="22">
        <v>0</v>
      </c>
      <c r="AG277" s="28">
        <v>0</v>
      </c>
      <c r="AH277" s="22">
        <v>0</v>
      </c>
      <c r="AI277" s="28">
        <v>0</v>
      </c>
      <c r="AJ277" s="22">
        <v>0</v>
      </c>
      <c r="AK277" s="28">
        <v>0</v>
      </c>
      <c r="AL277" s="22">
        <v>0</v>
      </c>
      <c r="AM277" s="26">
        <v>0</v>
      </c>
      <c r="AN277" s="23">
        <v>0</v>
      </c>
      <c r="AO277" s="24">
        <v>0</v>
      </c>
      <c r="AP277" s="26">
        <v>0</v>
      </c>
      <c r="AQ277" s="23">
        <v>0</v>
      </c>
      <c r="AR277" s="28">
        <v>0</v>
      </c>
      <c r="AS277" s="22">
        <v>0</v>
      </c>
      <c r="AT277" s="28">
        <v>0</v>
      </c>
      <c r="AU277" s="23">
        <v>0</v>
      </c>
      <c r="AV277" s="28">
        <v>0</v>
      </c>
      <c r="AW277" s="23">
        <v>0</v>
      </c>
      <c r="AX277" s="28">
        <v>0</v>
      </c>
      <c r="AY277" s="56" t="str">
        <f t="shared" si="185"/>
        <v/>
      </c>
      <c r="AZ277" s="56"/>
      <c r="BA277" s="56"/>
      <c r="BB277" s="56"/>
      <c r="BC277" s="56"/>
      <c r="BD277" s="56"/>
      <c r="BE277" s="56"/>
      <c r="BF277" s="56"/>
      <c r="BG277" s="56"/>
      <c r="BH277" s="56"/>
      <c r="BI277" s="56"/>
      <c r="BJ277" s="56"/>
      <c r="BK277" s="56"/>
      <c r="BL277" s="56"/>
      <c r="BM277" s="56"/>
      <c r="BN277" s="56"/>
      <c r="BO277" s="56"/>
      <c r="CA277" s="40"/>
      <c r="CB277" s="18" t="str">
        <f t="shared" si="194"/>
        <v/>
      </c>
      <c r="CC277" s="18" t="str">
        <f t="shared" si="171"/>
        <v/>
      </c>
      <c r="CD277" s="18" t="str">
        <f t="shared" si="189"/>
        <v/>
      </c>
      <c r="CE277" s="18" t="str">
        <f t="shared" si="173"/>
        <v/>
      </c>
      <c r="CF277" s="18" t="str">
        <f t="shared" si="174"/>
        <v/>
      </c>
      <c r="CG277" s="18" t="str">
        <f t="shared" si="175"/>
        <v/>
      </c>
      <c r="CH277" s="18" t="str">
        <f t="shared" si="176"/>
        <v/>
      </c>
      <c r="CI277" s="18" t="str">
        <f t="shared" si="177"/>
        <v/>
      </c>
      <c r="CP277" s="370">
        <f t="shared" si="178"/>
        <v>0</v>
      </c>
      <c r="CQ277" s="370">
        <f>IF(AND(E277&gt;0,AR277=""),1,IF(AR277&gt;E277,1,0))</f>
        <v>0</v>
      </c>
      <c r="CR277" s="370">
        <f t="shared" si="190"/>
        <v>0</v>
      </c>
      <c r="CS277" s="370">
        <f t="shared" si="190"/>
        <v>0</v>
      </c>
      <c r="CT277" s="370">
        <f t="shared" si="181"/>
        <v>0</v>
      </c>
      <c r="CU277" s="370">
        <f t="shared" si="182"/>
        <v>0</v>
      </c>
      <c r="CV277" s="370">
        <f t="shared" si="183"/>
        <v>0</v>
      </c>
      <c r="CW277" s="370">
        <f t="shared" si="184"/>
        <v>0</v>
      </c>
    </row>
    <row r="278" spans="1:101" x14ac:dyDescent="0.25">
      <c r="A278" s="3633"/>
      <c r="B278" s="431" t="s">
        <v>251</v>
      </c>
      <c r="C278" s="2544">
        <f t="shared" si="187"/>
        <v>0</v>
      </c>
      <c r="D278" s="388">
        <f t="shared" si="193"/>
        <v>0</v>
      </c>
      <c r="E278" s="369">
        <f t="shared" si="193"/>
        <v>0</v>
      </c>
      <c r="F278" s="22"/>
      <c r="G278" s="28"/>
      <c r="H278" s="22"/>
      <c r="I278" s="28"/>
      <c r="J278" s="22"/>
      <c r="K278" s="28"/>
      <c r="L278" s="22"/>
      <c r="M278" s="28"/>
      <c r="N278" s="22"/>
      <c r="O278" s="28"/>
      <c r="P278" s="22"/>
      <c r="Q278" s="28"/>
      <c r="R278" s="22"/>
      <c r="S278" s="28"/>
      <c r="T278" s="22"/>
      <c r="U278" s="28"/>
      <c r="V278" s="22"/>
      <c r="W278" s="28"/>
      <c r="X278" s="22"/>
      <c r="Y278" s="28"/>
      <c r="Z278" s="22"/>
      <c r="AA278" s="28"/>
      <c r="AB278" s="22"/>
      <c r="AC278" s="28"/>
      <c r="AD278" s="22"/>
      <c r="AE278" s="28"/>
      <c r="AF278" s="22"/>
      <c r="AG278" s="28"/>
      <c r="AH278" s="22"/>
      <c r="AI278" s="28"/>
      <c r="AJ278" s="22"/>
      <c r="AK278" s="28"/>
      <c r="AL278" s="30"/>
      <c r="AM278" s="34"/>
      <c r="AN278" s="31"/>
      <c r="AO278" s="32"/>
      <c r="AP278" s="34"/>
      <c r="AQ278" s="31"/>
      <c r="AR278" s="37"/>
      <c r="AS278" s="22"/>
      <c r="AT278" s="28"/>
      <c r="AU278" s="23"/>
      <c r="AV278" s="28"/>
      <c r="AW278" s="23"/>
      <c r="AX278" s="28"/>
      <c r="AY278" s="56" t="str">
        <f t="shared" si="185"/>
        <v/>
      </c>
      <c r="AZ278" s="56"/>
      <c r="BA278" s="56"/>
      <c r="BB278" s="56"/>
      <c r="BC278" s="56"/>
      <c r="BD278" s="56"/>
      <c r="BE278" s="56"/>
      <c r="BF278" s="56"/>
      <c r="BG278" s="56"/>
      <c r="BH278" s="56"/>
      <c r="BI278" s="56"/>
      <c r="BJ278" s="56"/>
      <c r="BK278" s="56"/>
      <c r="BL278" s="56"/>
      <c r="BM278" s="56"/>
      <c r="BN278" s="56"/>
      <c r="BO278" s="56"/>
      <c r="CA278" s="40"/>
      <c r="CB278" s="18" t="str">
        <f t="shared" si="194"/>
        <v/>
      </c>
      <c r="CC278" s="18" t="str">
        <f t="shared" si="171"/>
        <v/>
      </c>
      <c r="CD278" s="18" t="str">
        <f t="shared" si="189"/>
        <v/>
      </c>
      <c r="CE278" s="18" t="str">
        <f t="shared" si="173"/>
        <v/>
      </c>
      <c r="CF278" s="18" t="str">
        <f t="shared" si="174"/>
        <v/>
      </c>
      <c r="CG278" s="18" t="str">
        <f t="shared" si="175"/>
        <v/>
      </c>
      <c r="CH278" s="18" t="str">
        <f t="shared" si="176"/>
        <v/>
      </c>
      <c r="CI278" s="18" t="str">
        <f t="shared" si="177"/>
        <v/>
      </c>
      <c r="CP278" s="370">
        <f t="shared" si="178"/>
        <v>0</v>
      </c>
      <c r="CQ278" s="370">
        <f>IF(AND(E278&gt;0,AR278=""),1,IF(AR278&gt;E278,1,0))</f>
        <v>0</v>
      </c>
      <c r="CR278" s="370">
        <f t="shared" si="190"/>
        <v>0</v>
      </c>
      <c r="CS278" s="370">
        <f t="shared" si="190"/>
        <v>0</v>
      </c>
      <c r="CT278" s="370">
        <f t="shared" si="181"/>
        <v>0</v>
      </c>
      <c r="CU278" s="370">
        <f t="shared" si="182"/>
        <v>0</v>
      </c>
      <c r="CV278" s="370">
        <f t="shared" si="183"/>
        <v>0</v>
      </c>
      <c r="CW278" s="370">
        <f t="shared" si="184"/>
        <v>0</v>
      </c>
    </row>
    <row r="279" spans="1:101" ht="15" customHeight="1" x14ac:dyDescent="0.25">
      <c r="A279" s="3972" t="s">
        <v>252</v>
      </c>
      <c r="B279" s="2717" t="s">
        <v>253</v>
      </c>
      <c r="C279" s="2012">
        <f t="shared" si="187"/>
        <v>0</v>
      </c>
      <c r="D279" s="703">
        <f t="shared" si="193"/>
        <v>0</v>
      </c>
      <c r="E279" s="2710">
        <f t="shared" si="193"/>
        <v>0</v>
      </c>
      <c r="F279" s="2002"/>
      <c r="G279" s="2712"/>
      <c r="H279" s="2002"/>
      <c r="I279" s="2712"/>
      <c r="J279" s="2002"/>
      <c r="K279" s="2712"/>
      <c r="L279" s="2002"/>
      <c r="M279" s="2712"/>
      <c r="N279" s="2002"/>
      <c r="O279" s="2712"/>
      <c r="P279" s="2002"/>
      <c r="Q279" s="2712"/>
      <c r="R279" s="2004"/>
      <c r="S279" s="2683"/>
      <c r="T279" s="2004"/>
      <c r="U279" s="2683"/>
      <c r="V279" s="2004"/>
      <c r="W279" s="2683"/>
      <c r="X279" s="2004"/>
      <c r="Y279" s="2683"/>
      <c r="Z279" s="2004"/>
      <c r="AA279" s="2683"/>
      <c r="AB279" s="2004"/>
      <c r="AC279" s="2683"/>
      <c r="AD279" s="2004"/>
      <c r="AE279" s="2683"/>
      <c r="AF279" s="2004"/>
      <c r="AG279" s="2683"/>
      <c r="AH279" s="2004"/>
      <c r="AI279" s="2683"/>
      <c r="AJ279" s="2004"/>
      <c r="AK279" s="2683"/>
      <c r="AL279" s="2004"/>
      <c r="AM279" s="2684"/>
      <c r="AN279" s="105"/>
      <c r="AO279" s="47"/>
      <c r="AP279" s="286"/>
      <c r="AQ279" s="471"/>
      <c r="AR279" s="420"/>
      <c r="AS279" s="2004"/>
      <c r="AT279" s="2683"/>
      <c r="AU279" s="2567"/>
      <c r="AV279" s="2712"/>
      <c r="AW279" s="2556"/>
      <c r="AX279" s="2683"/>
      <c r="AY279" s="56" t="str">
        <f t="shared" si="185"/>
        <v/>
      </c>
      <c r="AZ279" s="56"/>
      <c r="BA279" s="56"/>
      <c r="BB279" s="56"/>
      <c r="BC279" s="56"/>
      <c r="BD279" s="56"/>
      <c r="BE279" s="56"/>
      <c r="BF279" s="56"/>
      <c r="BG279" s="56"/>
      <c r="BH279" s="56"/>
      <c r="BI279" s="56"/>
      <c r="BJ279" s="56"/>
      <c r="BK279" s="56"/>
      <c r="BL279" s="56"/>
      <c r="BM279" s="56"/>
      <c r="BN279" s="56"/>
      <c r="BO279" s="56"/>
      <c r="CA279" s="40"/>
      <c r="CB279" s="438"/>
      <c r="CC279" s="438"/>
      <c r="CD279" s="18" t="str">
        <f t="shared" si="189"/>
        <v/>
      </c>
      <c r="CE279" s="18" t="str">
        <f t="shared" si="173"/>
        <v/>
      </c>
      <c r="CF279" s="470"/>
      <c r="CG279" s="470"/>
      <c r="CH279" s="18" t="str">
        <f t="shared" si="176"/>
        <v/>
      </c>
      <c r="CI279" s="18" t="str">
        <f t="shared" si="177"/>
        <v/>
      </c>
      <c r="CP279" s="169"/>
      <c r="CQ279" s="169"/>
      <c r="CR279" s="370">
        <f t="shared" si="190"/>
        <v>0</v>
      </c>
      <c r="CS279" s="370">
        <f t="shared" si="190"/>
        <v>0</v>
      </c>
      <c r="CT279" s="472"/>
      <c r="CU279" s="472"/>
      <c r="CV279" s="370">
        <f t="shared" si="183"/>
        <v>0</v>
      </c>
      <c r="CW279" s="370">
        <f t="shared" si="184"/>
        <v>0</v>
      </c>
    </row>
    <row r="280" spans="1:101" x14ac:dyDescent="0.25">
      <c r="A280" s="3923"/>
      <c r="B280" s="401" t="s">
        <v>254</v>
      </c>
      <c r="C280" s="378">
        <f t="shared" si="187"/>
        <v>0</v>
      </c>
      <c r="D280" s="379">
        <f t="shared" si="193"/>
        <v>0</v>
      </c>
      <c r="E280" s="380">
        <f t="shared" si="193"/>
        <v>0</v>
      </c>
      <c r="F280" s="473"/>
      <c r="G280" s="474"/>
      <c r="H280" s="473"/>
      <c r="I280" s="474"/>
      <c r="J280" s="473"/>
      <c r="K280" s="474"/>
      <c r="L280" s="473"/>
      <c r="M280" s="474"/>
      <c r="N280" s="473"/>
      <c r="O280" s="474"/>
      <c r="P280" s="473"/>
      <c r="Q280" s="474"/>
      <c r="R280" s="45"/>
      <c r="S280" s="48"/>
      <c r="T280" s="45"/>
      <c r="U280" s="48"/>
      <c r="V280" s="45"/>
      <c r="W280" s="48"/>
      <c r="X280" s="45"/>
      <c r="Y280" s="48"/>
      <c r="Z280" s="45"/>
      <c r="AA280" s="48"/>
      <c r="AB280" s="45"/>
      <c r="AC280" s="48"/>
      <c r="AD280" s="45"/>
      <c r="AE280" s="48"/>
      <c r="AF280" s="45"/>
      <c r="AG280" s="48"/>
      <c r="AH280" s="45"/>
      <c r="AI280" s="48"/>
      <c r="AJ280" s="45"/>
      <c r="AK280" s="48"/>
      <c r="AL280" s="45"/>
      <c r="AM280" s="333"/>
      <c r="AN280" s="105"/>
      <c r="AO280" s="47"/>
      <c r="AP280" s="286"/>
      <c r="AQ280" s="475"/>
      <c r="AR280" s="424"/>
      <c r="AS280" s="45"/>
      <c r="AT280" s="48"/>
      <c r="AU280" s="128"/>
      <c r="AV280" s="474"/>
      <c r="AW280" s="47"/>
      <c r="AX280" s="48"/>
      <c r="AY280" s="56" t="str">
        <f t="shared" si="185"/>
        <v/>
      </c>
      <c r="AZ280" s="56"/>
      <c r="BA280" s="56"/>
      <c r="BB280" s="56"/>
      <c r="BC280" s="56"/>
      <c r="BD280" s="56"/>
      <c r="BE280" s="56"/>
      <c r="BF280" s="56"/>
      <c r="BG280" s="56"/>
      <c r="BH280" s="56"/>
      <c r="BI280" s="56"/>
      <c r="BJ280" s="56"/>
      <c r="BK280" s="56"/>
      <c r="BL280" s="56"/>
      <c r="BM280" s="56"/>
      <c r="BN280" s="56"/>
      <c r="BO280" s="56"/>
      <c r="CA280" s="40"/>
      <c r="CB280" s="421"/>
      <c r="CC280" s="438"/>
      <c r="CD280" s="18" t="str">
        <f t="shared" si="189"/>
        <v/>
      </c>
      <c r="CE280" s="18" t="str">
        <f t="shared" si="173"/>
        <v/>
      </c>
      <c r="CF280" s="470"/>
      <c r="CG280" s="470"/>
      <c r="CH280" s="18" t="str">
        <f t="shared" si="176"/>
        <v/>
      </c>
      <c r="CI280" s="18" t="str">
        <f t="shared" si="177"/>
        <v/>
      </c>
      <c r="CP280" s="169"/>
      <c r="CQ280" s="169"/>
      <c r="CR280" s="370">
        <f t="shared" si="190"/>
        <v>0</v>
      </c>
      <c r="CS280" s="370">
        <f t="shared" si="190"/>
        <v>0</v>
      </c>
      <c r="CT280" s="472"/>
      <c r="CU280" s="472"/>
      <c r="CV280" s="370">
        <f t="shared" si="183"/>
        <v>0</v>
      </c>
      <c r="CW280" s="370">
        <f t="shared" si="184"/>
        <v>0</v>
      </c>
    </row>
    <row r="281" spans="1:101" x14ac:dyDescent="0.25">
      <c r="A281" s="3633"/>
      <c r="B281" s="444" t="s">
        <v>255</v>
      </c>
      <c r="C281" s="381">
        <f t="shared" si="187"/>
        <v>0</v>
      </c>
      <c r="D281" s="382">
        <f t="shared" si="193"/>
        <v>0</v>
      </c>
      <c r="E281" s="383">
        <f t="shared" si="193"/>
        <v>0</v>
      </c>
      <c r="F281" s="476"/>
      <c r="G281" s="477"/>
      <c r="H281" s="476"/>
      <c r="I281" s="477"/>
      <c r="J281" s="476"/>
      <c r="K281" s="477"/>
      <c r="L281" s="476"/>
      <c r="M281" s="477"/>
      <c r="N281" s="476"/>
      <c r="O281" s="477"/>
      <c r="P281" s="476"/>
      <c r="Q281" s="477"/>
      <c r="R281" s="91"/>
      <c r="S281" s="96"/>
      <c r="T281" s="91"/>
      <c r="U281" s="96"/>
      <c r="V281" s="91"/>
      <c r="W281" s="96"/>
      <c r="X281" s="91"/>
      <c r="Y281" s="96"/>
      <c r="Z281" s="91"/>
      <c r="AA281" s="96"/>
      <c r="AB281" s="91"/>
      <c r="AC281" s="96"/>
      <c r="AD281" s="91"/>
      <c r="AE281" s="96"/>
      <c r="AF281" s="91"/>
      <c r="AG281" s="96"/>
      <c r="AH281" s="91"/>
      <c r="AI281" s="96"/>
      <c r="AJ281" s="91"/>
      <c r="AK281" s="96"/>
      <c r="AL281" s="91"/>
      <c r="AM281" s="384"/>
      <c r="AN281" s="95"/>
      <c r="AO281" s="2400"/>
      <c r="AP281" s="274"/>
      <c r="AQ281" s="2569"/>
      <c r="AR281" s="225"/>
      <c r="AS281" s="91"/>
      <c r="AT281" s="96"/>
      <c r="AU281" s="2455"/>
      <c r="AV281" s="477"/>
      <c r="AW281" s="2400"/>
      <c r="AX281" s="96"/>
      <c r="AY281" s="56" t="str">
        <f t="shared" si="185"/>
        <v/>
      </c>
      <c r="AZ281" s="56"/>
      <c r="BA281" s="56"/>
      <c r="BB281" s="56"/>
      <c r="BC281" s="56"/>
      <c r="BD281" s="56"/>
      <c r="BE281" s="56"/>
      <c r="BF281" s="56"/>
      <c r="BG281" s="56"/>
      <c r="BH281" s="56"/>
      <c r="BI281" s="56"/>
      <c r="BJ281" s="56"/>
      <c r="BK281" s="56"/>
      <c r="BL281" s="56"/>
      <c r="BM281" s="56"/>
      <c r="BN281" s="56"/>
      <c r="BO281" s="56"/>
      <c r="CA281" s="40"/>
      <c r="CB281" s="421"/>
      <c r="CC281" s="438"/>
      <c r="CD281" s="18" t="str">
        <f t="shared" si="189"/>
        <v/>
      </c>
      <c r="CE281" s="18" t="str">
        <f t="shared" si="173"/>
        <v/>
      </c>
      <c r="CF281" s="470"/>
      <c r="CG281" s="470"/>
      <c r="CH281" s="18" t="str">
        <f t="shared" si="176"/>
        <v/>
      </c>
      <c r="CI281" s="18" t="str">
        <f t="shared" si="177"/>
        <v/>
      </c>
      <c r="CP281" s="169"/>
      <c r="CQ281" s="169"/>
      <c r="CR281" s="370">
        <f t="shared" si="190"/>
        <v>0</v>
      </c>
      <c r="CS281" s="370">
        <f t="shared" si="190"/>
        <v>0</v>
      </c>
      <c r="CT281" s="472"/>
      <c r="CU281" s="472"/>
      <c r="CV281" s="370">
        <f t="shared" si="183"/>
        <v>0</v>
      </c>
      <c r="CW281" s="370">
        <f t="shared" si="184"/>
        <v>0</v>
      </c>
    </row>
    <row r="282" spans="1:101" x14ac:dyDescent="0.25">
      <c r="A282" s="3906" t="s">
        <v>256</v>
      </c>
      <c r="B282" s="3988"/>
      <c r="C282" s="2012">
        <f>SUM(D282+E282)</f>
        <v>0</v>
      </c>
      <c r="D282" s="703">
        <f>SUM(F282+H282+J282+L282+N282+P282+R282+T282+V282+X282+Z282+AB282+AD282+AF282+AH282+AJ282+AL282)</f>
        <v>0</v>
      </c>
      <c r="E282" s="2710">
        <f>SUM(G282+I282+K282+M282+O282+Q282+S282+U282+W282+Y282+AA282+AC282+AE282+AG282+AI282+AK282+AM282)</f>
        <v>0</v>
      </c>
      <c r="F282" s="2004"/>
      <c r="G282" s="2683"/>
      <c r="H282" s="2004"/>
      <c r="I282" s="2683"/>
      <c r="J282" s="2004"/>
      <c r="K282" s="2683"/>
      <c r="L282" s="2004"/>
      <c r="M282" s="2683"/>
      <c r="N282" s="2004"/>
      <c r="O282" s="2683"/>
      <c r="P282" s="2004"/>
      <c r="Q282" s="2683"/>
      <c r="R282" s="2004"/>
      <c r="S282" s="2683"/>
      <c r="T282" s="2004"/>
      <c r="U282" s="2683"/>
      <c r="V282" s="2004"/>
      <c r="W282" s="2683"/>
      <c r="X282" s="2004"/>
      <c r="Y282" s="2683"/>
      <c r="Z282" s="2004"/>
      <c r="AA282" s="2683"/>
      <c r="AB282" s="2004"/>
      <c r="AC282" s="2683"/>
      <c r="AD282" s="2004"/>
      <c r="AE282" s="2683"/>
      <c r="AF282" s="2004"/>
      <c r="AG282" s="2683"/>
      <c r="AH282" s="2004"/>
      <c r="AI282" s="2683"/>
      <c r="AJ282" s="2004"/>
      <c r="AK282" s="2683"/>
      <c r="AL282" s="2004"/>
      <c r="AM282" s="2684"/>
      <c r="AN282" s="1362"/>
      <c r="AO282" s="2556"/>
      <c r="AP282" s="2503"/>
      <c r="AQ282" s="2556"/>
      <c r="AR282" s="2683"/>
      <c r="AS282" s="2004"/>
      <c r="AT282" s="2683"/>
      <c r="AU282" s="2556"/>
      <c r="AV282" s="2683"/>
      <c r="AW282" s="2556"/>
      <c r="AX282" s="2683"/>
      <c r="AY282" s="56" t="str">
        <f t="shared" si="185"/>
        <v/>
      </c>
      <c r="AZ282" s="56"/>
      <c r="BA282" s="56"/>
      <c r="BB282" s="56"/>
      <c r="BC282" s="56"/>
      <c r="BD282" s="56"/>
      <c r="BE282" s="56"/>
      <c r="BF282" s="56"/>
      <c r="BG282" s="56"/>
      <c r="BH282" s="56"/>
      <c r="BI282" s="56"/>
      <c r="BJ282" s="56"/>
      <c r="BK282" s="56"/>
      <c r="BL282" s="56"/>
      <c r="BM282" s="56"/>
      <c r="BN282" s="56"/>
      <c r="BO282" s="56"/>
      <c r="CA282" s="40"/>
      <c r="CB282" s="18" t="str">
        <f t="shared" ref="CB282:CB293" si="195">IF(AND(E282&gt;0,AQ282=""), "* No olvide digitar la variable Gestantes. Digite Cero si no tiene.",IF(AQ282&gt;E282,"  * La variable Gestantes No puede ser mayor al Total Mujeres.",""))</f>
        <v/>
      </c>
      <c r="CC282" s="18" t="str">
        <f t="shared" si="171"/>
        <v/>
      </c>
      <c r="CD282" s="18" t="str">
        <f t="shared" si="189"/>
        <v/>
      </c>
      <c r="CE282" s="18" t="str">
        <f t="shared" si="173"/>
        <v/>
      </c>
      <c r="CF282" s="18" t="str">
        <f t="shared" si="174"/>
        <v/>
      </c>
      <c r="CG282" s="18" t="str">
        <f t="shared" si="175"/>
        <v/>
      </c>
      <c r="CH282" s="18" t="str">
        <f t="shared" si="176"/>
        <v/>
      </c>
      <c r="CI282" s="18" t="str">
        <f t="shared" si="177"/>
        <v/>
      </c>
      <c r="CP282" s="370">
        <f t="shared" ref="CP282:CP293" si="196">IF(AND(E282&gt;0,AQ282=""),1,IF(AQ282&gt;E282,1,0))</f>
        <v>0</v>
      </c>
      <c r="CQ282" s="370">
        <f t="shared" ref="CQ282:CQ293" si="197">IF(AND(E282&gt;0,AR282=""),1,IF(AR282&gt;E282,1,0))</f>
        <v>0</v>
      </c>
      <c r="CR282" s="370">
        <f t="shared" si="190"/>
        <v>0</v>
      </c>
      <c r="CS282" s="370">
        <f t="shared" si="190"/>
        <v>0</v>
      </c>
      <c r="CT282" s="370">
        <f t="shared" si="181"/>
        <v>0</v>
      </c>
      <c r="CU282" s="370">
        <f t="shared" si="182"/>
        <v>0</v>
      </c>
      <c r="CV282" s="370">
        <f t="shared" si="183"/>
        <v>0</v>
      </c>
      <c r="CW282" s="370">
        <f t="shared" si="184"/>
        <v>0</v>
      </c>
    </row>
    <row r="283" spans="1:101" x14ac:dyDescent="0.25">
      <c r="A283" s="3178" t="s">
        <v>257</v>
      </c>
      <c r="B283" s="3179"/>
      <c r="C283" s="397">
        <f>SUM(D283+E283)</f>
        <v>0</v>
      </c>
      <c r="D283" s="398">
        <f>SUM(F283+H283+J283+L283+N283+P283+R283+T283+V283+X283+Z283+AB283+AD283+AF283+AH283+AJ283+AL283)</f>
        <v>0</v>
      </c>
      <c r="E283" s="396">
        <f>SUM(G283+I283+K283+M283+O283+Q283+S283+U283+W283+Y283+AA283+AC283+AE283+AG283+AI283+AK283+AM283)</f>
        <v>0</v>
      </c>
      <c r="F283" s="45"/>
      <c r="G283" s="48"/>
      <c r="H283" s="45"/>
      <c r="I283" s="48"/>
      <c r="J283" s="45"/>
      <c r="K283" s="48"/>
      <c r="L283" s="45"/>
      <c r="M283" s="48"/>
      <c r="N283" s="45"/>
      <c r="O283" s="48"/>
      <c r="P283" s="45"/>
      <c r="Q283" s="48"/>
      <c r="R283" s="45"/>
      <c r="S283" s="48"/>
      <c r="T283" s="45"/>
      <c r="U283" s="48"/>
      <c r="V283" s="45"/>
      <c r="W283" s="48"/>
      <c r="X283" s="45"/>
      <c r="Y283" s="48"/>
      <c r="Z283" s="45"/>
      <c r="AA283" s="48"/>
      <c r="AB283" s="45"/>
      <c r="AC283" s="48"/>
      <c r="AD283" s="45"/>
      <c r="AE283" s="48"/>
      <c r="AF283" s="45"/>
      <c r="AG283" s="48"/>
      <c r="AH283" s="45"/>
      <c r="AI283" s="48"/>
      <c r="AJ283" s="45"/>
      <c r="AK283" s="48"/>
      <c r="AL283" s="45"/>
      <c r="AM283" s="333"/>
      <c r="AN283" s="105"/>
      <c r="AO283" s="47"/>
      <c r="AP283" s="286"/>
      <c r="AQ283" s="47"/>
      <c r="AR283" s="48"/>
      <c r="AS283" s="45"/>
      <c r="AT283" s="48"/>
      <c r="AU283" s="47"/>
      <c r="AV283" s="48"/>
      <c r="AW283" s="47"/>
      <c r="AX283" s="48"/>
      <c r="AY283" s="56" t="str">
        <f t="shared" si="185"/>
        <v/>
      </c>
      <c r="AZ283" s="56"/>
      <c r="BA283" s="56"/>
      <c r="BB283" s="56"/>
      <c r="BC283" s="56"/>
      <c r="BD283" s="56"/>
      <c r="BE283" s="56"/>
      <c r="BF283" s="56"/>
      <c r="BG283" s="56"/>
      <c r="BH283" s="56"/>
      <c r="BI283" s="56"/>
      <c r="BJ283" s="56"/>
      <c r="BK283" s="56"/>
      <c r="BL283" s="56"/>
      <c r="BM283" s="56"/>
      <c r="BN283" s="56"/>
      <c r="BO283" s="56"/>
      <c r="CA283" s="40"/>
      <c r="CB283" s="18" t="str">
        <f t="shared" si="195"/>
        <v/>
      </c>
      <c r="CC283" s="18" t="str">
        <f t="shared" si="171"/>
        <v/>
      </c>
      <c r="CD283" s="18" t="str">
        <f t="shared" si="189"/>
        <v/>
      </c>
      <c r="CE283" s="18" t="str">
        <f t="shared" si="173"/>
        <v/>
      </c>
      <c r="CF283" s="18" t="str">
        <f t="shared" si="174"/>
        <v/>
      </c>
      <c r="CG283" s="18" t="str">
        <f t="shared" si="175"/>
        <v/>
      </c>
      <c r="CH283" s="18" t="str">
        <f t="shared" si="176"/>
        <v/>
      </c>
      <c r="CI283" s="18" t="str">
        <f t="shared" si="177"/>
        <v/>
      </c>
      <c r="CP283" s="370">
        <f t="shared" si="196"/>
        <v>0</v>
      </c>
      <c r="CQ283" s="370">
        <f t="shared" si="197"/>
        <v>0</v>
      </c>
      <c r="CR283" s="370">
        <f t="shared" si="190"/>
        <v>0</v>
      </c>
      <c r="CS283" s="370">
        <f t="shared" si="190"/>
        <v>0</v>
      </c>
      <c r="CT283" s="370">
        <f t="shared" si="181"/>
        <v>0</v>
      </c>
      <c r="CU283" s="370">
        <f t="shared" si="182"/>
        <v>0</v>
      </c>
      <c r="CV283" s="370">
        <f t="shared" si="183"/>
        <v>0</v>
      </c>
      <c r="CW283" s="370">
        <f t="shared" si="184"/>
        <v>0</v>
      </c>
    </row>
    <row r="284" spans="1:101" ht="15" customHeight="1" x14ac:dyDescent="0.25">
      <c r="A284" s="3010" t="s">
        <v>258</v>
      </c>
      <c r="B284" s="3011"/>
      <c r="C284" s="397">
        <f t="shared" si="187"/>
        <v>0</v>
      </c>
      <c r="D284" s="398">
        <f t="shared" si="193"/>
        <v>0</v>
      </c>
      <c r="E284" s="396">
        <f t="shared" si="193"/>
        <v>0</v>
      </c>
      <c r="F284" s="22"/>
      <c r="G284" s="28"/>
      <c r="H284" s="22"/>
      <c r="I284" s="28"/>
      <c r="J284" s="22"/>
      <c r="K284" s="28"/>
      <c r="L284" s="22"/>
      <c r="M284" s="28"/>
      <c r="N284" s="22"/>
      <c r="O284" s="28"/>
      <c r="P284" s="22"/>
      <c r="Q284" s="28"/>
      <c r="R284" s="22"/>
      <c r="S284" s="28"/>
      <c r="T284" s="22"/>
      <c r="U284" s="28"/>
      <c r="V284" s="22"/>
      <c r="W284" s="28"/>
      <c r="X284" s="22"/>
      <c r="Y284" s="28"/>
      <c r="Z284" s="22"/>
      <c r="AA284" s="28"/>
      <c r="AB284" s="22"/>
      <c r="AC284" s="28"/>
      <c r="AD284" s="22"/>
      <c r="AE284" s="28"/>
      <c r="AF284" s="22"/>
      <c r="AG284" s="28"/>
      <c r="AH284" s="22"/>
      <c r="AI284" s="28"/>
      <c r="AJ284" s="22"/>
      <c r="AK284" s="28"/>
      <c r="AL284" s="22"/>
      <c r="AM284" s="216"/>
      <c r="AN284" s="105"/>
      <c r="AO284" s="47"/>
      <c r="AP284" s="286"/>
      <c r="AQ284" s="23"/>
      <c r="AR284" s="28"/>
      <c r="AS284" s="22"/>
      <c r="AT284" s="28"/>
      <c r="AU284" s="23"/>
      <c r="AV284" s="28"/>
      <c r="AW284" s="23"/>
      <c r="AX284" s="28"/>
      <c r="AY284" s="56" t="str">
        <f t="shared" si="185"/>
        <v/>
      </c>
      <c r="AZ284" s="56"/>
      <c r="BA284" s="56"/>
      <c r="BB284" s="56"/>
      <c r="BC284" s="56"/>
      <c r="BD284" s="56"/>
      <c r="BE284" s="56"/>
      <c r="BF284" s="56"/>
      <c r="BG284" s="56"/>
      <c r="BH284" s="56"/>
      <c r="BI284" s="56"/>
      <c r="BJ284" s="56"/>
      <c r="BK284" s="56"/>
      <c r="BL284" s="56"/>
      <c r="BM284" s="56"/>
      <c r="BN284" s="56"/>
      <c r="BO284" s="56"/>
      <c r="CA284" s="40"/>
      <c r="CB284" s="18" t="str">
        <f t="shared" si="195"/>
        <v/>
      </c>
      <c r="CC284" s="18" t="str">
        <f t="shared" si="171"/>
        <v/>
      </c>
      <c r="CD284" s="18" t="str">
        <f t="shared" si="189"/>
        <v/>
      </c>
      <c r="CE284" s="18" t="str">
        <f t="shared" si="173"/>
        <v/>
      </c>
      <c r="CF284" s="18" t="str">
        <f t="shared" si="174"/>
        <v/>
      </c>
      <c r="CG284" s="18" t="str">
        <f t="shared" si="175"/>
        <v/>
      </c>
      <c r="CH284" s="18" t="str">
        <f t="shared" si="176"/>
        <v/>
      </c>
      <c r="CI284" s="18" t="str">
        <f t="shared" si="177"/>
        <v/>
      </c>
      <c r="CP284" s="370">
        <f t="shared" si="196"/>
        <v>0</v>
      </c>
      <c r="CQ284" s="370">
        <f t="shared" si="197"/>
        <v>0</v>
      </c>
      <c r="CR284" s="370">
        <f t="shared" si="190"/>
        <v>0</v>
      </c>
      <c r="CS284" s="370">
        <f t="shared" si="190"/>
        <v>0</v>
      </c>
      <c r="CT284" s="370">
        <f t="shared" si="181"/>
        <v>0</v>
      </c>
      <c r="CU284" s="370">
        <f t="shared" si="182"/>
        <v>0</v>
      </c>
      <c r="CV284" s="370">
        <f t="shared" si="183"/>
        <v>0</v>
      </c>
      <c r="CW284" s="370">
        <f t="shared" si="184"/>
        <v>0</v>
      </c>
    </row>
    <row r="285" spans="1:101" x14ac:dyDescent="0.25">
      <c r="A285" s="3010" t="s">
        <v>259</v>
      </c>
      <c r="B285" s="3011"/>
      <c r="C285" s="397">
        <f t="shared" si="187"/>
        <v>0</v>
      </c>
      <c r="D285" s="398">
        <f t="shared" si="193"/>
        <v>0</v>
      </c>
      <c r="E285" s="396">
        <f t="shared" si="193"/>
        <v>0</v>
      </c>
      <c r="F285" s="22"/>
      <c r="G285" s="28"/>
      <c r="H285" s="22"/>
      <c r="I285" s="28"/>
      <c r="J285" s="22"/>
      <c r="K285" s="28"/>
      <c r="L285" s="22"/>
      <c r="M285" s="28"/>
      <c r="N285" s="22"/>
      <c r="O285" s="28"/>
      <c r="P285" s="22"/>
      <c r="Q285" s="28"/>
      <c r="R285" s="22"/>
      <c r="S285" s="28"/>
      <c r="T285" s="22"/>
      <c r="U285" s="28"/>
      <c r="V285" s="22"/>
      <c r="W285" s="28"/>
      <c r="X285" s="22"/>
      <c r="Y285" s="28"/>
      <c r="Z285" s="22"/>
      <c r="AA285" s="28"/>
      <c r="AB285" s="22"/>
      <c r="AC285" s="28"/>
      <c r="AD285" s="22"/>
      <c r="AE285" s="28"/>
      <c r="AF285" s="22"/>
      <c r="AG285" s="28"/>
      <c r="AH285" s="22"/>
      <c r="AI285" s="28"/>
      <c r="AJ285" s="22"/>
      <c r="AK285" s="28"/>
      <c r="AL285" s="22"/>
      <c r="AM285" s="216"/>
      <c r="AN285" s="105"/>
      <c r="AO285" s="47"/>
      <c r="AP285" s="286"/>
      <c r="AQ285" s="23"/>
      <c r="AR285" s="28"/>
      <c r="AS285" s="22"/>
      <c r="AT285" s="28"/>
      <c r="AU285" s="23"/>
      <c r="AV285" s="28"/>
      <c r="AW285" s="23"/>
      <c r="AX285" s="28"/>
      <c r="AY285" s="56" t="str">
        <f t="shared" si="185"/>
        <v/>
      </c>
      <c r="AZ285" s="56"/>
      <c r="BA285" s="56"/>
      <c r="BB285" s="56"/>
      <c r="BC285" s="56"/>
      <c r="BD285" s="56"/>
      <c r="BE285" s="56"/>
      <c r="BF285" s="56"/>
      <c r="BG285" s="56"/>
      <c r="BH285" s="56"/>
      <c r="BI285" s="56"/>
      <c r="BJ285" s="56"/>
      <c r="BK285" s="56"/>
      <c r="BL285" s="56"/>
      <c r="BM285" s="56"/>
      <c r="BN285" s="56"/>
      <c r="BO285" s="56"/>
      <c r="CA285" s="40"/>
      <c r="CB285" s="18" t="str">
        <f t="shared" si="195"/>
        <v/>
      </c>
      <c r="CC285" s="18" t="str">
        <f t="shared" si="171"/>
        <v/>
      </c>
      <c r="CD285" s="18" t="str">
        <f t="shared" si="189"/>
        <v/>
      </c>
      <c r="CE285" s="18" t="str">
        <f t="shared" si="173"/>
        <v/>
      </c>
      <c r="CF285" s="18" t="str">
        <f t="shared" si="174"/>
        <v/>
      </c>
      <c r="CG285" s="18" t="str">
        <f t="shared" si="175"/>
        <v/>
      </c>
      <c r="CH285" s="18" t="str">
        <f t="shared" si="176"/>
        <v/>
      </c>
      <c r="CI285" s="18" t="str">
        <f t="shared" si="177"/>
        <v/>
      </c>
      <c r="CP285" s="370">
        <f t="shared" si="196"/>
        <v>0</v>
      </c>
      <c r="CQ285" s="370">
        <f t="shared" si="197"/>
        <v>0</v>
      </c>
      <c r="CR285" s="370">
        <f t="shared" si="190"/>
        <v>0</v>
      </c>
      <c r="CS285" s="370">
        <f t="shared" si="190"/>
        <v>0</v>
      </c>
      <c r="CT285" s="370">
        <f t="shared" si="181"/>
        <v>0</v>
      </c>
      <c r="CU285" s="370">
        <f t="shared" si="182"/>
        <v>0</v>
      </c>
      <c r="CV285" s="370">
        <f t="shared" si="183"/>
        <v>0</v>
      </c>
      <c r="CW285" s="370">
        <f t="shared" si="184"/>
        <v>0</v>
      </c>
    </row>
    <row r="286" spans="1:101" x14ac:dyDescent="0.25">
      <c r="A286" s="3020" t="s">
        <v>260</v>
      </c>
      <c r="B286" s="3021"/>
      <c r="C286" s="416">
        <f t="shared" si="187"/>
        <v>1</v>
      </c>
      <c r="D286" s="417">
        <f t="shared" si="193"/>
        <v>1</v>
      </c>
      <c r="E286" s="377">
        <f t="shared" si="193"/>
        <v>0</v>
      </c>
      <c r="F286" s="22">
        <v>0</v>
      </c>
      <c r="G286" s="28">
        <v>0</v>
      </c>
      <c r="H286" s="22">
        <v>0</v>
      </c>
      <c r="I286" s="28">
        <v>0</v>
      </c>
      <c r="J286" s="22">
        <v>0</v>
      </c>
      <c r="K286" s="28">
        <v>0</v>
      </c>
      <c r="L286" s="22">
        <v>0</v>
      </c>
      <c r="M286" s="28">
        <v>0</v>
      </c>
      <c r="N286" s="22">
        <v>0</v>
      </c>
      <c r="O286" s="28">
        <v>0</v>
      </c>
      <c r="P286" s="22">
        <v>1</v>
      </c>
      <c r="Q286" s="28">
        <v>0</v>
      </c>
      <c r="R286" s="22">
        <v>0</v>
      </c>
      <c r="S286" s="28">
        <v>0</v>
      </c>
      <c r="T286" s="22">
        <v>0</v>
      </c>
      <c r="U286" s="28">
        <v>0</v>
      </c>
      <c r="V286" s="22">
        <v>0</v>
      </c>
      <c r="W286" s="28">
        <v>0</v>
      </c>
      <c r="X286" s="22">
        <v>0</v>
      </c>
      <c r="Y286" s="28">
        <v>0</v>
      </c>
      <c r="Z286" s="22">
        <v>0</v>
      </c>
      <c r="AA286" s="28">
        <v>0</v>
      </c>
      <c r="AB286" s="22">
        <v>0</v>
      </c>
      <c r="AC286" s="28">
        <v>0</v>
      </c>
      <c r="AD286" s="22">
        <v>0</v>
      </c>
      <c r="AE286" s="28">
        <v>0</v>
      </c>
      <c r="AF286" s="22">
        <v>0</v>
      </c>
      <c r="AG286" s="28">
        <v>0</v>
      </c>
      <c r="AH286" s="22">
        <v>0</v>
      </c>
      <c r="AI286" s="28">
        <v>0</v>
      </c>
      <c r="AJ286" s="22">
        <v>0</v>
      </c>
      <c r="AK286" s="28">
        <v>0</v>
      </c>
      <c r="AL286" s="22">
        <v>0</v>
      </c>
      <c r="AM286" s="216">
        <v>0</v>
      </c>
      <c r="AN286" s="105">
        <v>0</v>
      </c>
      <c r="AO286" s="47">
        <v>0</v>
      </c>
      <c r="AP286" s="286">
        <v>0</v>
      </c>
      <c r="AQ286" s="23">
        <v>0</v>
      </c>
      <c r="AR286" s="28">
        <v>0</v>
      </c>
      <c r="AS286" s="22">
        <v>0</v>
      </c>
      <c r="AT286" s="28">
        <v>0</v>
      </c>
      <c r="AU286" s="23">
        <v>0</v>
      </c>
      <c r="AV286" s="28">
        <v>0</v>
      </c>
      <c r="AW286" s="23">
        <v>0</v>
      </c>
      <c r="AX286" s="28">
        <v>0</v>
      </c>
      <c r="AY286" s="56" t="str">
        <f t="shared" si="185"/>
        <v/>
      </c>
      <c r="AZ286" s="56"/>
      <c r="BA286" s="56"/>
      <c r="BB286" s="56"/>
      <c r="BC286" s="56"/>
      <c r="BD286" s="56"/>
      <c r="BE286" s="56"/>
      <c r="BF286" s="56"/>
      <c r="BG286" s="56"/>
      <c r="BH286" s="56"/>
      <c r="BI286" s="56"/>
      <c r="BJ286" s="56"/>
      <c r="BK286" s="56"/>
      <c r="BL286" s="56"/>
      <c r="BM286" s="56"/>
      <c r="BN286" s="56"/>
      <c r="BO286" s="56"/>
      <c r="CA286" s="40"/>
      <c r="CB286" s="18" t="str">
        <f t="shared" si="195"/>
        <v/>
      </c>
      <c r="CC286" s="18" t="str">
        <f t="shared" si="171"/>
        <v/>
      </c>
      <c r="CD286" s="18" t="str">
        <f t="shared" si="189"/>
        <v/>
      </c>
      <c r="CE286" s="18" t="str">
        <f t="shared" si="173"/>
        <v/>
      </c>
      <c r="CF286" s="18" t="str">
        <f t="shared" si="174"/>
        <v/>
      </c>
      <c r="CG286" s="18" t="str">
        <f t="shared" si="175"/>
        <v/>
      </c>
      <c r="CH286" s="18" t="str">
        <f t="shared" si="176"/>
        <v/>
      </c>
      <c r="CI286" s="18" t="str">
        <f t="shared" si="177"/>
        <v/>
      </c>
      <c r="CP286" s="370">
        <f t="shared" si="196"/>
        <v>0</v>
      </c>
      <c r="CQ286" s="370">
        <f t="shared" si="197"/>
        <v>0</v>
      </c>
      <c r="CR286" s="370">
        <f t="shared" si="190"/>
        <v>0</v>
      </c>
      <c r="CS286" s="370">
        <f t="shared" si="190"/>
        <v>0</v>
      </c>
      <c r="CT286" s="370">
        <f t="shared" si="181"/>
        <v>0</v>
      </c>
      <c r="CU286" s="370">
        <f t="shared" si="182"/>
        <v>0</v>
      </c>
      <c r="CV286" s="370">
        <f t="shared" si="183"/>
        <v>0</v>
      </c>
      <c r="CW286" s="370">
        <f t="shared" si="184"/>
        <v>0</v>
      </c>
    </row>
    <row r="287" spans="1:101" ht="15" customHeight="1" x14ac:dyDescent="0.25">
      <c r="A287" s="3972" t="s">
        <v>261</v>
      </c>
      <c r="B287" s="2555" t="s">
        <v>262</v>
      </c>
      <c r="C287" s="378">
        <f t="shared" si="187"/>
        <v>2</v>
      </c>
      <c r="D287" s="379">
        <f t="shared" si="193"/>
        <v>1</v>
      </c>
      <c r="E287" s="380">
        <f t="shared" si="193"/>
        <v>1</v>
      </c>
      <c r="F287" s="49">
        <v>0</v>
      </c>
      <c r="G287" s="52">
        <v>0</v>
      </c>
      <c r="H287" s="49">
        <v>1</v>
      </c>
      <c r="I287" s="52">
        <v>0</v>
      </c>
      <c r="J287" s="49">
        <v>0</v>
      </c>
      <c r="K287" s="52">
        <v>0</v>
      </c>
      <c r="L287" s="49">
        <v>0</v>
      </c>
      <c r="M287" s="52">
        <v>0</v>
      </c>
      <c r="N287" s="49">
        <v>0</v>
      </c>
      <c r="O287" s="52">
        <v>1</v>
      </c>
      <c r="P287" s="49">
        <v>0</v>
      </c>
      <c r="Q287" s="52">
        <v>0</v>
      </c>
      <c r="R287" s="49">
        <v>0</v>
      </c>
      <c r="S287" s="52">
        <v>0</v>
      </c>
      <c r="T287" s="49">
        <v>0</v>
      </c>
      <c r="U287" s="52">
        <v>0</v>
      </c>
      <c r="V287" s="49">
        <v>0</v>
      </c>
      <c r="W287" s="52">
        <v>0</v>
      </c>
      <c r="X287" s="49">
        <v>0</v>
      </c>
      <c r="Y287" s="52">
        <v>0</v>
      </c>
      <c r="Z287" s="49">
        <v>0</v>
      </c>
      <c r="AA287" s="52">
        <v>0</v>
      </c>
      <c r="AB287" s="49">
        <v>0</v>
      </c>
      <c r="AC287" s="52">
        <v>0</v>
      </c>
      <c r="AD287" s="49">
        <v>0</v>
      </c>
      <c r="AE287" s="52">
        <v>0</v>
      </c>
      <c r="AF287" s="49">
        <v>0</v>
      </c>
      <c r="AG287" s="52">
        <v>0</v>
      </c>
      <c r="AH287" s="49">
        <v>0</v>
      </c>
      <c r="AI287" s="52">
        <v>0</v>
      </c>
      <c r="AJ287" s="49">
        <v>0</v>
      </c>
      <c r="AK287" s="52">
        <v>0</v>
      </c>
      <c r="AL287" s="49">
        <v>0</v>
      </c>
      <c r="AM287" s="323">
        <v>0</v>
      </c>
      <c r="AN287" s="105">
        <v>1</v>
      </c>
      <c r="AO287" s="47">
        <v>0</v>
      </c>
      <c r="AP287" s="286">
        <v>0</v>
      </c>
      <c r="AQ287" s="51">
        <v>0</v>
      </c>
      <c r="AR287" s="52">
        <v>0</v>
      </c>
      <c r="AS287" s="49">
        <v>0</v>
      </c>
      <c r="AT287" s="52">
        <v>0</v>
      </c>
      <c r="AU287" s="51">
        <v>0</v>
      </c>
      <c r="AV287" s="52">
        <v>1</v>
      </c>
      <c r="AW287" s="51">
        <v>0</v>
      </c>
      <c r="AX287" s="52">
        <v>0</v>
      </c>
      <c r="AY287" s="56" t="str">
        <f t="shared" si="185"/>
        <v/>
      </c>
      <c r="AZ287" s="56"/>
      <c r="BA287" s="56"/>
      <c r="BB287" s="56"/>
      <c r="BC287" s="56"/>
      <c r="BD287" s="56"/>
      <c r="BE287" s="56"/>
      <c r="BF287" s="56"/>
      <c r="BG287" s="56"/>
      <c r="BH287" s="56"/>
      <c r="BI287" s="56"/>
      <c r="BJ287" s="56"/>
      <c r="BK287" s="56"/>
      <c r="BL287" s="56"/>
      <c r="BM287" s="56"/>
      <c r="BN287" s="56"/>
      <c r="BO287" s="56"/>
      <c r="CA287" s="40"/>
      <c r="CB287" s="18" t="str">
        <f t="shared" si="195"/>
        <v/>
      </c>
      <c r="CC287" s="18" t="str">
        <f t="shared" si="171"/>
        <v/>
      </c>
      <c r="CD287" s="18" t="str">
        <f t="shared" si="189"/>
        <v/>
      </c>
      <c r="CE287" s="18" t="str">
        <f t="shared" si="173"/>
        <v/>
      </c>
      <c r="CF287" s="18" t="str">
        <f t="shared" si="174"/>
        <v/>
      </c>
      <c r="CG287" s="18" t="str">
        <f t="shared" si="175"/>
        <v/>
      </c>
      <c r="CH287" s="18" t="str">
        <f t="shared" si="176"/>
        <v/>
      </c>
      <c r="CI287" s="18" t="str">
        <f t="shared" si="177"/>
        <v/>
      </c>
      <c r="CP287" s="370">
        <f t="shared" si="196"/>
        <v>0</v>
      </c>
      <c r="CQ287" s="370">
        <f t="shared" si="197"/>
        <v>0</v>
      </c>
      <c r="CR287" s="370">
        <f t="shared" si="190"/>
        <v>0</v>
      </c>
      <c r="CS287" s="370">
        <f t="shared" si="190"/>
        <v>0</v>
      </c>
      <c r="CT287" s="370">
        <f t="shared" si="181"/>
        <v>0</v>
      </c>
      <c r="CU287" s="370">
        <f t="shared" si="182"/>
        <v>0</v>
      </c>
      <c r="CV287" s="370">
        <f t="shared" si="183"/>
        <v>0</v>
      </c>
      <c r="CW287" s="370">
        <f t="shared" si="184"/>
        <v>0</v>
      </c>
    </row>
    <row r="288" spans="1:101" x14ac:dyDescent="0.25">
      <c r="A288" s="3923"/>
      <c r="B288" s="253" t="s">
        <v>263</v>
      </c>
      <c r="C288" s="397">
        <f t="shared" si="187"/>
        <v>0</v>
      </c>
      <c r="D288" s="398">
        <f t="shared" si="193"/>
        <v>0</v>
      </c>
      <c r="E288" s="396">
        <f t="shared" si="193"/>
        <v>0</v>
      </c>
      <c r="F288" s="49"/>
      <c r="G288" s="52"/>
      <c r="H288" s="49"/>
      <c r="I288" s="52"/>
      <c r="J288" s="49"/>
      <c r="K288" s="52"/>
      <c r="L288" s="49"/>
      <c r="M288" s="52"/>
      <c r="N288" s="49"/>
      <c r="O288" s="52"/>
      <c r="P288" s="49"/>
      <c r="Q288" s="52"/>
      <c r="R288" s="49"/>
      <c r="S288" s="52"/>
      <c r="T288" s="49"/>
      <c r="U288" s="52"/>
      <c r="V288" s="49"/>
      <c r="W288" s="52"/>
      <c r="X288" s="49"/>
      <c r="Y288" s="52"/>
      <c r="Z288" s="49"/>
      <c r="AA288" s="52"/>
      <c r="AB288" s="49"/>
      <c r="AC288" s="52"/>
      <c r="AD288" s="49"/>
      <c r="AE288" s="52"/>
      <c r="AF288" s="49"/>
      <c r="AG288" s="52"/>
      <c r="AH288" s="49"/>
      <c r="AI288" s="52"/>
      <c r="AJ288" s="49"/>
      <c r="AK288" s="52"/>
      <c r="AL288" s="49"/>
      <c r="AM288" s="323"/>
      <c r="AN288" s="105"/>
      <c r="AO288" s="47"/>
      <c r="AP288" s="286"/>
      <c r="AQ288" s="51"/>
      <c r="AR288" s="52"/>
      <c r="AS288" s="49"/>
      <c r="AT288" s="52"/>
      <c r="AU288" s="51"/>
      <c r="AV288" s="52"/>
      <c r="AW288" s="51"/>
      <c r="AX288" s="52"/>
      <c r="AY288" s="56" t="str">
        <f t="shared" si="185"/>
        <v/>
      </c>
      <c r="AZ288" s="56"/>
      <c r="BA288" s="56"/>
      <c r="BB288" s="56"/>
      <c r="BC288" s="56"/>
      <c r="BD288" s="56"/>
      <c r="BE288" s="56"/>
      <c r="BF288" s="56"/>
      <c r="BG288" s="56"/>
      <c r="BH288" s="56"/>
      <c r="BI288" s="56"/>
      <c r="BJ288" s="56"/>
      <c r="BK288" s="56"/>
      <c r="BL288" s="56"/>
      <c r="BM288" s="56"/>
      <c r="BN288" s="56"/>
      <c r="BO288" s="56"/>
      <c r="CA288" s="40"/>
      <c r="CB288" s="18" t="str">
        <f t="shared" si="195"/>
        <v/>
      </c>
      <c r="CC288" s="18" t="str">
        <f t="shared" si="171"/>
        <v/>
      </c>
      <c r="CD288" s="18" t="str">
        <f t="shared" si="189"/>
        <v/>
      </c>
      <c r="CE288" s="18" t="str">
        <f t="shared" si="173"/>
        <v/>
      </c>
      <c r="CF288" s="18" t="str">
        <f t="shared" si="174"/>
        <v/>
      </c>
      <c r="CG288" s="18" t="str">
        <f t="shared" si="175"/>
        <v/>
      </c>
      <c r="CH288" s="18" t="str">
        <f t="shared" si="176"/>
        <v/>
      </c>
      <c r="CI288" s="18" t="str">
        <f t="shared" si="177"/>
        <v/>
      </c>
      <c r="CP288" s="370">
        <f t="shared" si="196"/>
        <v>0</v>
      </c>
      <c r="CQ288" s="370">
        <f t="shared" si="197"/>
        <v>0</v>
      </c>
      <c r="CR288" s="370">
        <f t="shared" si="190"/>
        <v>0</v>
      </c>
      <c r="CS288" s="370">
        <f t="shared" si="190"/>
        <v>0</v>
      </c>
      <c r="CT288" s="370">
        <f t="shared" si="181"/>
        <v>0</v>
      </c>
      <c r="CU288" s="370">
        <f t="shared" si="182"/>
        <v>0</v>
      </c>
      <c r="CV288" s="370">
        <f t="shared" si="183"/>
        <v>0</v>
      </c>
      <c r="CW288" s="370">
        <f t="shared" si="184"/>
        <v>0</v>
      </c>
    </row>
    <row r="289" spans="1:101" x14ac:dyDescent="0.25">
      <c r="A289" s="3923"/>
      <c r="B289" s="253" t="s">
        <v>264</v>
      </c>
      <c r="C289" s="397">
        <f t="shared" si="187"/>
        <v>0</v>
      </c>
      <c r="D289" s="398">
        <f t="shared" si="193"/>
        <v>0</v>
      </c>
      <c r="E289" s="396">
        <f t="shared" si="193"/>
        <v>0</v>
      </c>
      <c r="F289" s="49"/>
      <c r="G289" s="52"/>
      <c r="H289" s="49"/>
      <c r="I289" s="52"/>
      <c r="J289" s="49"/>
      <c r="K289" s="52"/>
      <c r="L289" s="49"/>
      <c r="M289" s="52"/>
      <c r="N289" s="49"/>
      <c r="O289" s="52"/>
      <c r="P289" s="49"/>
      <c r="Q289" s="52"/>
      <c r="R289" s="49"/>
      <c r="S289" s="52"/>
      <c r="T289" s="49"/>
      <c r="U289" s="52"/>
      <c r="V289" s="49"/>
      <c r="W289" s="52"/>
      <c r="X289" s="49"/>
      <c r="Y289" s="52"/>
      <c r="Z289" s="49"/>
      <c r="AA289" s="52"/>
      <c r="AB289" s="49"/>
      <c r="AC289" s="52"/>
      <c r="AD289" s="49"/>
      <c r="AE289" s="52"/>
      <c r="AF289" s="49"/>
      <c r="AG289" s="52"/>
      <c r="AH289" s="49"/>
      <c r="AI289" s="52"/>
      <c r="AJ289" s="49"/>
      <c r="AK289" s="52"/>
      <c r="AL289" s="49"/>
      <c r="AM289" s="323"/>
      <c r="AN289" s="105"/>
      <c r="AO289" s="47"/>
      <c r="AP289" s="286"/>
      <c r="AQ289" s="51"/>
      <c r="AR289" s="52"/>
      <c r="AS289" s="49"/>
      <c r="AT289" s="52"/>
      <c r="AU289" s="51"/>
      <c r="AV289" s="52"/>
      <c r="AW289" s="51"/>
      <c r="AX289" s="52"/>
      <c r="AY289" s="56" t="str">
        <f t="shared" si="185"/>
        <v/>
      </c>
      <c r="AZ289" s="56"/>
      <c r="BA289" s="56"/>
      <c r="BB289" s="56"/>
      <c r="BC289" s="56"/>
      <c r="BD289" s="56"/>
      <c r="BE289" s="56"/>
      <c r="BF289" s="56"/>
      <c r="BG289" s="56"/>
      <c r="BH289" s="56"/>
      <c r="BI289" s="56"/>
      <c r="BJ289" s="56"/>
      <c r="BK289" s="56"/>
      <c r="BL289" s="56"/>
      <c r="BM289" s="56"/>
      <c r="BN289" s="56"/>
      <c r="BO289" s="56"/>
      <c r="CA289" s="40"/>
      <c r="CB289" s="18" t="str">
        <f t="shared" si="195"/>
        <v/>
      </c>
      <c r="CC289" s="18" t="str">
        <f t="shared" si="171"/>
        <v/>
      </c>
      <c r="CD289" s="18" t="str">
        <f t="shared" si="189"/>
        <v/>
      </c>
      <c r="CE289" s="18" t="str">
        <f t="shared" si="173"/>
        <v/>
      </c>
      <c r="CF289" s="18" t="str">
        <f t="shared" si="174"/>
        <v/>
      </c>
      <c r="CG289" s="18" t="str">
        <f t="shared" si="175"/>
        <v/>
      </c>
      <c r="CH289" s="18" t="str">
        <f t="shared" si="176"/>
        <v/>
      </c>
      <c r="CI289" s="18" t="str">
        <f t="shared" si="177"/>
        <v/>
      </c>
      <c r="CP289" s="370">
        <f t="shared" si="196"/>
        <v>0</v>
      </c>
      <c r="CQ289" s="370">
        <f t="shared" si="197"/>
        <v>0</v>
      </c>
      <c r="CR289" s="370">
        <f t="shared" si="190"/>
        <v>0</v>
      </c>
      <c r="CS289" s="370">
        <f t="shared" si="190"/>
        <v>0</v>
      </c>
      <c r="CT289" s="370">
        <f t="shared" si="181"/>
        <v>0</v>
      </c>
      <c r="CU289" s="370">
        <f t="shared" si="182"/>
        <v>0</v>
      </c>
      <c r="CV289" s="370">
        <f t="shared" si="183"/>
        <v>0</v>
      </c>
      <c r="CW289" s="370">
        <f t="shared" si="184"/>
        <v>0</v>
      </c>
    </row>
    <row r="290" spans="1:101" x14ac:dyDescent="0.25">
      <c r="A290" s="3923"/>
      <c r="B290" s="253" t="s">
        <v>265</v>
      </c>
      <c r="C290" s="397">
        <f t="shared" si="187"/>
        <v>0</v>
      </c>
      <c r="D290" s="398">
        <f t="shared" si="193"/>
        <v>0</v>
      </c>
      <c r="E290" s="396">
        <f t="shared" si="193"/>
        <v>0</v>
      </c>
      <c r="F290" s="49"/>
      <c r="G290" s="52"/>
      <c r="H290" s="49"/>
      <c r="I290" s="52"/>
      <c r="J290" s="49"/>
      <c r="K290" s="52"/>
      <c r="L290" s="49"/>
      <c r="M290" s="52"/>
      <c r="N290" s="49"/>
      <c r="O290" s="52"/>
      <c r="P290" s="49"/>
      <c r="Q290" s="52"/>
      <c r="R290" s="49"/>
      <c r="S290" s="52"/>
      <c r="T290" s="49"/>
      <c r="U290" s="52"/>
      <c r="V290" s="49"/>
      <c r="W290" s="52"/>
      <c r="X290" s="49"/>
      <c r="Y290" s="52"/>
      <c r="Z290" s="49"/>
      <c r="AA290" s="52"/>
      <c r="AB290" s="49"/>
      <c r="AC290" s="52"/>
      <c r="AD290" s="49"/>
      <c r="AE290" s="52"/>
      <c r="AF290" s="49"/>
      <c r="AG290" s="52"/>
      <c r="AH290" s="49"/>
      <c r="AI290" s="52"/>
      <c r="AJ290" s="49"/>
      <c r="AK290" s="52"/>
      <c r="AL290" s="49"/>
      <c r="AM290" s="323"/>
      <c r="AN290" s="105"/>
      <c r="AO290" s="47"/>
      <c r="AP290" s="286"/>
      <c r="AQ290" s="51"/>
      <c r="AR290" s="52"/>
      <c r="AS290" s="49"/>
      <c r="AT290" s="52"/>
      <c r="AU290" s="51"/>
      <c r="AV290" s="52"/>
      <c r="AW290" s="51"/>
      <c r="AX290" s="52"/>
      <c r="AY290" s="56" t="str">
        <f t="shared" si="185"/>
        <v/>
      </c>
      <c r="AZ290" s="56"/>
      <c r="BA290" s="56"/>
      <c r="BB290" s="56"/>
      <c r="BC290" s="56"/>
      <c r="BD290" s="56"/>
      <c r="BE290" s="56"/>
      <c r="BF290" s="56"/>
      <c r="BG290" s="56"/>
      <c r="BH290" s="56"/>
      <c r="BI290" s="56"/>
      <c r="BJ290" s="56"/>
      <c r="BK290" s="56"/>
      <c r="BL290" s="56"/>
      <c r="BM290" s="56"/>
      <c r="BN290" s="56"/>
      <c r="BO290" s="56"/>
      <c r="CA290" s="40"/>
      <c r="CB290" s="18" t="str">
        <f t="shared" si="195"/>
        <v/>
      </c>
      <c r="CC290" s="18" t="str">
        <f t="shared" si="171"/>
        <v/>
      </c>
      <c r="CD290" s="18" t="str">
        <f t="shared" si="189"/>
        <v/>
      </c>
      <c r="CE290" s="18" t="str">
        <f t="shared" si="173"/>
        <v/>
      </c>
      <c r="CF290" s="18" t="str">
        <f t="shared" si="174"/>
        <v/>
      </c>
      <c r="CG290" s="18" t="str">
        <f t="shared" si="175"/>
        <v/>
      </c>
      <c r="CH290" s="18" t="str">
        <f t="shared" si="176"/>
        <v/>
      </c>
      <c r="CI290" s="18" t="str">
        <f t="shared" si="177"/>
        <v/>
      </c>
      <c r="CP290" s="370">
        <f t="shared" si="196"/>
        <v>0</v>
      </c>
      <c r="CQ290" s="370">
        <f t="shared" si="197"/>
        <v>0</v>
      </c>
      <c r="CR290" s="370">
        <f t="shared" si="190"/>
        <v>0</v>
      </c>
      <c r="CS290" s="370">
        <f t="shared" si="190"/>
        <v>0</v>
      </c>
      <c r="CT290" s="370">
        <f t="shared" si="181"/>
        <v>0</v>
      </c>
      <c r="CU290" s="370">
        <f t="shared" si="182"/>
        <v>0</v>
      </c>
      <c r="CV290" s="370">
        <f t="shared" si="183"/>
        <v>0</v>
      </c>
      <c r="CW290" s="370">
        <f t="shared" si="184"/>
        <v>0</v>
      </c>
    </row>
    <row r="291" spans="1:101" ht="22.5" customHeight="1" x14ac:dyDescent="0.25">
      <c r="A291" s="3633"/>
      <c r="B291" s="450" t="s">
        <v>266</v>
      </c>
      <c r="C291" s="416">
        <f t="shared" si="187"/>
        <v>0</v>
      </c>
      <c r="D291" s="417">
        <f t="shared" si="193"/>
        <v>0</v>
      </c>
      <c r="E291" s="377">
        <f t="shared" si="193"/>
        <v>0</v>
      </c>
      <c r="F291" s="30"/>
      <c r="G291" s="37"/>
      <c r="H291" s="30"/>
      <c r="I291" s="37"/>
      <c r="J291" s="30"/>
      <c r="K291" s="37"/>
      <c r="L291" s="30"/>
      <c r="M291" s="37"/>
      <c r="N291" s="30"/>
      <c r="O291" s="37"/>
      <c r="P291" s="30"/>
      <c r="Q291" s="37"/>
      <c r="R291" s="30"/>
      <c r="S291" s="37"/>
      <c r="T291" s="30"/>
      <c r="U291" s="37"/>
      <c r="V291" s="30"/>
      <c r="W291" s="37"/>
      <c r="X291" s="30"/>
      <c r="Y291" s="37"/>
      <c r="Z291" s="30"/>
      <c r="AA291" s="37"/>
      <c r="AB291" s="30"/>
      <c r="AC291" s="37"/>
      <c r="AD291" s="30"/>
      <c r="AE291" s="37"/>
      <c r="AF291" s="30"/>
      <c r="AG291" s="37"/>
      <c r="AH291" s="30"/>
      <c r="AI291" s="37"/>
      <c r="AJ291" s="30"/>
      <c r="AK291" s="37"/>
      <c r="AL291" s="30"/>
      <c r="AM291" s="223"/>
      <c r="AN291" s="35"/>
      <c r="AO291" s="31"/>
      <c r="AP291" s="220"/>
      <c r="AQ291" s="31"/>
      <c r="AR291" s="37"/>
      <c r="AS291" s="30"/>
      <c r="AT291" s="37"/>
      <c r="AU291" s="31"/>
      <c r="AV291" s="37"/>
      <c r="AW291" s="31"/>
      <c r="AX291" s="37"/>
      <c r="AY291" s="56" t="str">
        <f t="shared" si="185"/>
        <v/>
      </c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6"/>
      <c r="BK291" s="56"/>
      <c r="BL291" s="56"/>
      <c r="BM291" s="56"/>
      <c r="BN291" s="56"/>
      <c r="BO291" s="56"/>
      <c r="CA291" s="40"/>
      <c r="CB291" s="18" t="str">
        <f t="shared" si="195"/>
        <v/>
      </c>
      <c r="CC291" s="18" t="str">
        <f t="shared" si="171"/>
        <v/>
      </c>
      <c r="CD291" s="18" t="str">
        <f t="shared" si="189"/>
        <v/>
      </c>
      <c r="CE291" s="18" t="str">
        <f t="shared" si="173"/>
        <v/>
      </c>
      <c r="CF291" s="18" t="str">
        <f t="shared" si="174"/>
        <v/>
      </c>
      <c r="CG291" s="18" t="str">
        <f t="shared" si="175"/>
        <v/>
      </c>
      <c r="CH291" s="18" t="str">
        <f t="shared" si="176"/>
        <v/>
      </c>
      <c r="CI291" s="18" t="str">
        <f t="shared" si="177"/>
        <v/>
      </c>
      <c r="CP291" s="370">
        <f t="shared" si="196"/>
        <v>0</v>
      </c>
      <c r="CQ291" s="370">
        <f t="shared" si="197"/>
        <v>0</v>
      </c>
      <c r="CR291" s="370">
        <f t="shared" si="190"/>
        <v>0</v>
      </c>
      <c r="CS291" s="370">
        <f t="shared" si="190"/>
        <v>0</v>
      </c>
      <c r="CT291" s="370">
        <f t="shared" si="181"/>
        <v>0</v>
      </c>
      <c r="CU291" s="370">
        <f t="shared" si="182"/>
        <v>0</v>
      </c>
      <c r="CV291" s="370">
        <f t="shared" si="183"/>
        <v>0</v>
      </c>
      <c r="CW291" s="370">
        <f t="shared" si="184"/>
        <v>0</v>
      </c>
    </row>
    <row r="292" spans="1:101" x14ac:dyDescent="0.25">
      <c r="A292" s="3176" t="s">
        <v>267</v>
      </c>
      <c r="B292" s="3177"/>
      <c r="C292" s="2544">
        <f t="shared" si="187"/>
        <v>0</v>
      </c>
      <c r="D292" s="388">
        <f t="shared" si="193"/>
        <v>0</v>
      </c>
      <c r="E292" s="369">
        <f t="shared" si="193"/>
        <v>0</v>
      </c>
      <c r="F292" s="2546"/>
      <c r="G292" s="85"/>
      <c r="H292" s="2546"/>
      <c r="I292" s="85"/>
      <c r="J292" s="2546"/>
      <c r="K292" s="85"/>
      <c r="L292" s="2546"/>
      <c r="M292" s="85"/>
      <c r="N292" s="2546"/>
      <c r="O292" s="85"/>
      <c r="P292" s="2546"/>
      <c r="Q292" s="85"/>
      <c r="R292" s="2546"/>
      <c r="S292" s="85"/>
      <c r="T292" s="2546"/>
      <c r="U292" s="85"/>
      <c r="V292" s="2546"/>
      <c r="W292" s="85"/>
      <c r="X292" s="2546"/>
      <c r="Y292" s="85"/>
      <c r="Z292" s="2546"/>
      <c r="AA292" s="85"/>
      <c r="AB292" s="2546"/>
      <c r="AC292" s="85"/>
      <c r="AD292" s="2546"/>
      <c r="AE292" s="85"/>
      <c r="AF292" s="2546"/>
      <c r="AG292" s="85"/>
      <c r="AH292" s="2546"/>
      <c r="AI292" s="85"/>
      <c r="AJ292" s="2546"/>
      <c r="AK292" s="85"/>
      <c r="AL292" s="2546"/>
      <c r="AM292" s="353"/>
      <c r="AN292" s="105"/>
      <c r="AO292" s="47"/>
      <c r="AP292" s="286"/>
      <c r="AQ292" s="468"/>
      <c r="AR292" s="85"/>
      <c r="AS292" s="2546"/>
      <c r="AT292" s="85"/>
      <c r="AU292" s="468"/>
      <c r="AV292" s="85"/>
      <c r="AW292" s="468"/>
      <c r="AX292" s="85"/>
      <c r="AY292" s="56" t="str">
        <f t="shared" si="185"/>
        <v/>
      </c>
      <c r="AZ292" s="56"/>
      <c r="BA292" s="56"/>
      <c r="BB292" s="56"/>
      <c r="BC292" s="56"/>
      <c r="BD292" s="56"/>
      <c r="BE292" s="56"/>
      <c r="BF292" s="56"/>
      <c r="BG292" s="56"/>
      <c r="BH292" s="56"/>
      <c r="BI292" s="56"/>
      <c r="BJ292" s="56"/>
      <c r="BK292" s="56"/>
      <c r="BL292" s="56"/>
      <c r="BM292" s="56"/>
      <c r="BN292" s="56"/>
      <c r="BO292" s="56"/>
      <c r="CA292" s="40"/>
      <c r="CB292" s="18" t="str">
        <f t="shared" si="195"/>
        <v/>
      </c>
      <c r="CC292" s="18" t="str">
        <f t="shared" si="171"/>
        <v/>
      </c>
      <c r="CD292" s="18" t="str">
        <f t="shared" si="189"/>
        <v/>
      </c>
      <c r="CE292" s="18" t="str">
        <f t="shared" si="173"/>
        <v/>
      </c>
      <c r="CF292" s="18" t="str">
        <f t="shared" si="174"/>
        <v/>
      </c>
      <c r="CG292" s="18" t="str">
        <f t="shared" si="175"/>
        <v/>
      </c>
      <c r="CH292" s="18" t="str">
        <f t="shared" si="176"/>
        <v/>
      </c>
      <c r="CI292" s="18" t="str">
        <f t="shared" si="177"/>
        <v/>
      </c>
      <c r="CP292" s="370">
        <f t="shared" si="196"/>
        <v>0</v>
      </c>
      <c r="CQ292" s="370">
        <f t="shared" si="197"/>
        <v>0</v>
      </c>
      <c r="CR292" s="370">
        <f t="shared" si="190"/>
        <v>0</v>
      </c>
      <c r="CS292" s="370">
        <f t="shared" si="190"/>
        <v>0</v>
      </c>
      <c r="CT292" s="370">
        <f t="shared" si="181"/>
        <v>0</v>
      </c>
      <c r="CU292" s="370">
        <f t="shared" si="182"/>
        <v>0</v>
      </c>
      <c r="CV292" s="370">
        <f t="shared" si="183"/>
        <v>0</v>
      </c>
      <c r="CW292" s="370">
        <f t="shared" si="184"/>
        <v>0</v>
      </c>
    </row>
    <row r="293" spans="1:101" x14ac:dyDescent="0.25">
      <c r="A293" s="3016" t="s">
        <v>268</v>
      </c>
      <c r="B293" s="3017"/>
      <c r="C293" s="416">
        <f>SUM(D293+E293)</f>
        <v>0</v>
      </c>
      <c r="D293" s="417">
        <f>SUM(F293+H293+J293+L293+N293+P293+R293+T293+V293+X293+Z293+AB293+AD293+AF293+AH293+AJ293+AL293)</f>
        <v>0</v>
      </c>
      <c r="E293" s="377">
        <f t="shared" ref="E293" si="198">SUM(G293+I293+K293+M293+O293+Q293+S293+U293+W293+Y293+AA293+AC293+AE293+AG293+AI293+AK293+AM293)</f>
        <v>0</v>
      </c>
      <c r="F293" s="30"/>
      <c r="G293" s="37"/>
      <c r="H293" s="30"/>
      <c r="I293" s="37"/>
      <c r="J293" s="30"/>
      <c r="K293" s="37"/>
      <c r="L293" s="30"/>
      <c r="M293" s="37"/>
      <c r="N293" s="30"/>
      <c r="O293" s="37"/>
      <c r="P293" s="30"/>
      <c r="Q293" s="37"/>
      <c r="R293" s="30"/>
      <c r="S293" s="37"/>
      <c r="T293" s="30"/>
      <c r="U293" s="37"/>
      <c r="V293" s="30"/>
      <c r="W293" s="37"/>
      <c r="X293" s="30"/>
      <c r="Y293" s="37"/>
      <c r="Z293" s="30"/>
      <c r="AA293" s="37"/>
      <c r="AB293" s="30"/>
      <c r="AC293" s="37"/>
      <c r="AD293" s="30"/>
      <c r="AE293" s="37"/>
      <c r="AF293" s="30"/>
      <c r="AG293" s="37"/>
      <c r="AH293" s="30"/>
      <c r="AI293" s="37"/>
      <c r="AJ293" s="30"/>
      <c r="AK293" s="37"/>
      <c r="AL293" s="30"/>
      <c r="AM293" s="223"/>
      <c r="AN293" s="95"/>
      <c r="AO293" s="2400"/>
      <c r="AP293" s="274"/>
      <c r="AQ293" s="479"/>
      <c r="AR293" s="453"/>
      <c r="AS293" s="30"/>
      <c r="AT293" s="37"/>
      <c r="AU293" s="31"/>
      <c r="AV293" s="37"/>
      <c r="AW293" s="31"/>
      <c r="AX293" s="37"/>
      <c r="AY293" s="56" t="str">
        <f t="shared" si="185"/>
        <v/>
      </c>
      <c r="AZ293" s="56"/>
      <c r="BA293" s="56"/>
      <c r="BB293" s="56"/>
      <c r="BC293" s="56"/>
      <c r="BD293" s="56"/>
      <c r="BE293" s="56"/>
      <c r="BF293" s="56"/>
      <c r="BG293" s="56"/>
      <c r="BH293" s="56"/>
      <c r="BI293" s="56"/>
      <c r="BJ293" s="56"/>
      <c r="BK293" s="56"/>
      <c r="BL293" s="56"/>
      <c r="BM293" s="56"/>
      <c r="BN293" s="56"/>
      <c r="BO293" s="56"/>
      <c r="CA293" s="40"/>
      <c r="CB293" s="18" t="str">
        <f t="shared" si="195"/>
        <v/>
      </c>
      <c r="CC293" s="18" t="str">
        <f t="shared" si="171"/>
        <v/>
      </c>
      <c r="CD293" s="18" t="str">
        <f t="shared" si="189"/>
        <v/>
      </c>
      <c r="CE293" s="18" t="str">
        <f t="shared" si="173"/>
        <v/>
      </c>
      <c r="CF293" s="18" t="str">
        <f t="shared" si="174"/>
        <v/>
      </c>
      <c r="CG293" s="18" t="str">
        <f t="shared" si="175"/>
        <v/>
      </c>
      <c r="CH293" s="18" t="str">
        <f t="shared" si="176"/>
        <v/>
      </c>
      <c r="CI293" s="18" t="str">
        <f t="shared" si="177"/>
        <v/>
      </c>
      <c r="CP293" s="370">
        <f t="shared" si="196"/>
        <v>0</v>
      </c>
      <c r="CQ293" s="370">
        <f t="shared" si="197"/>
        <v>0</v>
      </c>
      <c r="CR293" s="370">
        <f t="shared" si="190"/>
        <v>0</v>
      </c>
      <c r="CS293" s="370">
        <f t="shared" si="190"/>
        <v>0</v>
      </c>
      <c r="CT293" s="370">
        <f t="shared" si="181"/>
        <v>0</v>
      </c>
      <c r="CU293" s="370">
        <f t="shared" si="182"/>
        <v>0</v>
      </c>
      <c r="CV293" s="370">
        <f t="shared" si="183"/>
        <v>0</v>
      </c>
      <c r="CW293" s="370">
        <f t="shared" si="184"/>
        <v>0</v>
      </c>
    </row>
    <row r="294" spans="1:101" s="56" customFormat="1" ht="18" customHeight="1" x14ac:dyDescent="0.2">
      <c r="A294" s="38" t="s">
        <v>279</v>
      </c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</row>
    <row r="295" spans="1:101" x14ac:dyDescent="0.25">
      <c r="A295" s="3991" t="s">
        <v>280</v>
      </c>
      <c r="B295" s="3993" t="s">
        <v>281</v>
      </c>
      <c r="C295" s="3974" t="s">
        <v>4</v>
      </c>
      <c r="D295" s="3108"/>
      <c r="E295" s="2987"/>
      <c r="F295" s="3995" t="s">
        <v>139</v>
      </c>
      <c r="G295" s="3996"/>
      <c r="H295" s="3996"/>
      <c r="I295" s="3996"/>
      <c r="J295" s="3996"/>
      <c r="K295" s="3996"/>
      <c r="L295" s="3996"/>
      <c r="M295" s="3996"/>
      <c r="N295" s="3996"/>
      <c r="O295" s="3996"/>
      <c r="P295" s="3996"/>
      <c r="Q295" s="3996"/>
      <c r="R295" s="3996"/>
      <c r="S295" s="3996"/>
      <c r="T295" s="3996"/>
      <c r="U295" s="3996"/>
      <c r="V295" s="3996"/>
      <c r="W295" s="3996"/>
      <c r="X295" s="3996"/>
      <c r="Y295" s="3996"/>
      <c r="Z295" s="3996"/>
      <c r="AA295" s="3996"/>
      <c r="AB295" s="3996"/>
      <c r="AC295" s="3996"/>
      <c r="AD295" s="3996"/>
      <c r="AE295" s="3996"/>
      <c r="AF295" s="3996"/>
      <c r="AG295" s="3996"/>
      <c r="AH295" s="3996"/>
      <c r="AI295" s="3996"/>
      <c r="AJ295" s="3996"/>
      <c r="AK295" s="3997"/>
      <c r="AL295" s="3969" t="s">
        <v>12</v>
      </c>
      <c r="AM295" s="3998" t="s">
        <v>13</v>
      </c>
      <c r="AN295" s="3998" t="s">
        <v>207</v>
      </c>
      <c r="AO295" s="2987" t="s">
        <v>272</v>
      </c>
    </row>
    <row r="296" spans="1:101" x14ac:dyDescent="0.25">
      <c r="A296" s="3992"/>
      <c r="B296" s="3994"/>
      <c r="C296" s="3915"/>
      <c r="D296" s="3110"/>
      <c r="E296" s="2988"/>
      <c r="F296" s="3978" t="s">
        <v>203</v>
      </c>
      <c r="G296" s="3978"/>
      <c r="H296" s="3978" t="s">
        <v>204</v>
      </c>
      <c r="I296" s="3978"/>
      <c r="J296" s="3978" t="s">
        <v>16</v>
      </c>
      <c r="K296" s="3978"/>
      <c r="L296" s="3975" t="s">
        <v>17</v>
      </c>
      <c r="M296" s="3976"/>
      <c r="N296" s="3977" t="s">
        <v>18</v>
      </c>
      <c r="O296" s="3977"/>
      <c r="P296" s="3977" t="s">
        <v>19</v>
      </c>
      <c r="Q296" s="3977"/>
      <c r="R296" s="3977" t="s">
        <v>20</v>
      </c>
      <c r="S296" s="3977"/>
      <c r="T296" s="3977" t="s">
        <v>21</v>
      </c>
      <c r="U296" s="3977"/>
      <c r="V296" s="3977" t="s">
        <v>22</v>
      </c>
      <c r="W296" s="3977"/>
      <c r="X296" s="3977" t="s">
        <v>23</v>
      </c>
      <c r="Y296" s="3977"/>
      <c r="Z296" s="3977" t="s">
        <v>61</v>
      </c>
      <c r="AA296" s="3977"/>
      <c r="AB296" s="3977" t="s">
        <v>62</v>
      </c>
      <c r="AC296" s="3977"/>
      <c r="AD296" s="3977" t="s">
        <v>63</v>
      </c>
      <c r="AE296" s="3977"/>
      <c r="AF296" s="3977" t="s">
        <v>148</v>
      </c>
      <c r="AG296" s="3977"/>
      <c r="AH296" s="3977" t="s">
        <v>149</v>
      </c>
      <c r="AI296" s="3977"/>
      <c r="AJ296" s="3977" t="s">
        <v>150</v>
      </c>
      <c r="AK296" s="3999"/>
      <c r="AL296" s="3130"/>
      <c r="AM296" s="3200"/>
      <c r="AN296" s="3200"/>
      <c r="AO296" s="2994"/>
    </row>
    <row r="297" spans="1:101" ht="26.25" customHeight="1" x14ac:dyDescent="0.25">
      <c r="A297" s="3725"/>
      <c r="B297" s="3727"/>
      <c r="C297" s="2734" t="s">
        <v>120</v>
      </c>
      <c r="D297" s="2735" t="s">
        <v>79</v>
      </c>
      <c r="E297" s="482" t="s">
        <v>121</v>
      </c>
      <c r="F297" s="2736" t="s">
        <v>79</v>
      </c>
      <c r="G297" s="484" t="s">
        <v>121</v>
      </c>
      <c r="H297" s="2736" t="s">
        <v>79</v>
      </c>
      <c r="I297" s="484" t="s">
        <v>121</v>
      </c>
      <c r="J297" s="2736" t="s">
        <v>79</v>
      </c>
      <c r="K297" s="484" t="s">
        <v>121</v>
      </c>
      <c r="L297" s="2736" t="s">
        <v>79</v>
      </c>
      <c r="M297" s="484" t="s">
        <v>121</v>
      </c>
      <c r="N297" s="2736" t="s">
        <v>79</v>
      </c>
      <c r="O297" s="484" t="s">
        <v>121</v>
      </c>
      <c r="P297" s="2736" t="s">
        <v>79</v>
      </c>
      <c r="Q297" s="484" t="s">
        <v>121</v>
      </c>
      <c r="R297" s="2736" t="s">
        <v>79</v>
      </c>
      <c r="S297" s="484" t="s">
        <v>121</v>
      </c>
      <c r="T297" s="2733" t="s">
        <v>79</v>
      </c>
      <c r="U297" s="2733" t="s">
        <v>121</v>
      </c>
      <c r="V297" s="2737" t="s">
        <v>79</v>
      </c>
      <c r="W297" s="484" t="s">
        <v>121</v>
      </c>
      <c r="X297" s="2736" t="s">
        <v>79</v>
      </c>
      <c r="Y297" s="484" t="s">
        <v>121</v>
      </c>
      <c r="Z297" s="2736" t="s">
        <v>79</v>
      </c>
      <c r="AA297" s="484" t="s">
        <v>121</v>
      </c>
      <c r="AB297" s="2736" t="s">
        <v>79</v>
      </c>
      <c r="AC297" s="484" t="s">
        <v>121</v>
      </c>
      <c r="AD297" s="2736" t="s">
        <v>79</v>
      </c>
      <c r="AE297" s="484" t="s">
        <v>121</v>
      </c>
      <c r="AF297" s="2736" t="s">
        <v>79</v>
      </c>
      <c r="AG297" s="484" t="s">
        <v>121</v>
      </c>
      <c r="AH297" s="2736" t="s">
        <v>79</v>
      </c>
      <c r="AI297" s="484" t="s">
        <v>121</v>
      </c>
      <c r="AJ297" s="2736" t="s">
        <v>79</v>
      </c>
      <c r="AK297" s="487" t="s">
        <v>121</v>
      </c>
      <c r="AL297" s="3001"/>
      <c r="AM297" s="2983"/>
      <c r="AN297" s="2983"/>
      <c r="AO297" s="2988"/>
    </row>
    <row r="298" spans="1:101" ht="15" customHeight="1" x14ac:dyDescent="0.25">
      <c r="A298" s="4000" t="s">
        <v>282</v>
      </c>
      <c r="B298" s="2738" t="s">
        <v>92</v>
      </c>
      <c r="C298" s="2739">
        <f>SUM(D298+E298)</f>
        <v>0</v>
      </c>
      <c r="D298" s="2740">
        <f>SUM(F298+H298+J298+L298+N298+P298+R298+T298+V298+X298+Z298+AB298+AD298+AF298+AH298+AJ298)</f>
        <v>0</v>
      </c>
      <c r="E298" s="2682">
        <f>SUM(G298+I298+K298+M298+O298+Q298+S298+U298+W298+Y298+AA298+AC298+AE298+AG298+AI298+AK298)</f>
        <v>0</v>
      </c>
      <c r="F298" s="2004"/>
      <c r="G298" s="2683"/>
      <c r="H298" s="2004"/>
      <c r="I298" s="2683"/>
      <c r="J298" s="2004"/>
      <c r="K298" s="2683"/>
      <c r="L298" s="2004"/>
      <c r="M298" s="2683"/>
      <c r="N298" s="2004"/>
      <c r="O298" s="2683"/>
      <c r="P298" s="2004"/>
      <c r="Q298" s="2683"/>
      <c r="R298" s="2004"/>
      <c r="S298" s="2683"/>
      <c r="T298" s="2004"/>
      <c r="U298" s="2683"/>
      <c r="V298" s="2004"/>
      <c r="W298" s="2683"/>
      <c r="X298" s="2004"/>
      <c r="Y298" s="2683"/>
      <c r="Z298" s="2004"/>
      <c r="AA298" s="2683"/>
      <c r="AB298" s="2004"/>
      <c r="AC298" s="2683"/>
      <c r="AD298" s="2004"/>
      <c r="AE298" s="2683"/>
      <c r="AF298" s="2004"/>
      <c r="AG298" s="2683"/>
      <c r="AH298" s="2004"/>
      <c r="AI298" s="2683"/>
      <c r="AJ298" s="2004"/>
      <c r="AK298" s="2503"/>
      <c r="AL298" s="1362"/>
      <c r="AM298" s="699"/>
      <c r="AN298" s="699"/>
      <c r="AO298" s="2683"/>
      <c r="AP298" t="str">
        <f>CA298&amp;CB298&amp;CC298&amp;CD298</f>
        <v/>
      </c>
      <c r="CA298" s="18" t="str">
        <f>IF(AND(C298&gt;0,AL298="")," * No olvide digitar la variable Pueblos Originarios. Digite Cero si no tiene.",IF(AL298&gt;C298," * La variable Pueblos originarios No puede ser mayor al Total.",""))</f>
        <v/>
      </c>
      <c r="CB298" s="18" t="str">
        <f>IF(AND(C298&gt;0,AM298="")," * No olvide digitar la variable Migrantes. Digite Cero si no tiene.",IF(AM298&gt;C298," * La variable Migrantes No puede ser mayor al Total.",""))</f>
        <v/>
      </c>
      <c r="CC298" s="18" t="str">
        <f>IF(AND(C298&gt;0,AN298="")," * No olvide digitar la variable Niños, Niñas, adolescentes y Jóvenes SENAME. Digite Cero si no tiene.",IF(AN298&gt;C298," * La variable Niños, Niñas, adolescentes y Jóvenes SENAME No puede ser mayor al Total.",""))</f>
        <v/>
      </c>
      <c r="CD298" s="18" t="str">
        <f>IF(AND(C298&gt;0,AO298="")," * No olvide digitar la variable Niños, Niñas, adolescentes y Jóvenes Mejor Niñez. Digite Cero si no tiene.",IF(AO298&gt;C298," * La variable Niños, Niñas, adolescentes y Jóvenes Mejor Niñez No puede ser mayor al Total.",""))</f>
        <v/>
      </c>
      <c r="CO298" s="69">
        <f>IF(AND(C298&gt;0,AL298=""),1,IF(AL298&gt;C298,1,0))</f>
        <v>0</v>
      </c>
      <c r="CP298" s="69">
        <f>IF(AND(C298&gt;0,AM298=""),1,IF(AM298&gt;C298,1,0))</f>
        <v>0</v>
      </c>
      <c r="CQ298" s="69">
        <f>IF(AND(C298&gt;0,AN298=""),1,IF(AN298&gt;C298,1,0))</f>
        <v>0</v>
      </c>
      <c r="CR298" s="69">
        <f>IF(AND(C298&gt;0,AO298=""),1,IF(AO298&gt;C298,1,0))</f>
        <v>0</v>
      </c>
    </row>
    <row r="299" spans="1:101" x14ac:dyDescent="0.25">
      <c r="A299" s="3734"/>
      <c r="B299" s="492" t="s">
        <v>102</v>
      </c>
      <c r="C299" s="493">
        <f>SUM(D299+E299)</f>
        <v>0</v>
      </c>
      <c r="D299" s="494">
        <f t="shared" ref="D299:E301" si="199">SUM(F299+H299+J299+L299+N299+P299+R299+T299+V299+X299+Z299+AB299+AD299+AF299+AH299+AJ299)</f>
        <v>0</v>
      </c>
      <c r="E299" s="358">
        <f>SUM(G299+I299+K299+M299+O299+Q299+S299+U299+W299+Y299+AA299+AC299+AE299+AG299+AI299+AK299)</f>
        <v>0</v>
      </c>
      <c r="F299" s="30"/>
      <c r="G299" s="37"/>
      <c r="H299" s="30"/>
      <c r="I299" s="37"/>
      <c r="J299" s="30"/>
      <c r="K299" s="37"/>
      <c r="L299" s="30"/>
      <c r="M299" s="37"/>
      <c r="N299" s="30"/>
      <c r="O299" s="37"/>
      <c r="P299" s="30"/>
      <c r="Q299" s="37"/>
      <c r="R299" s="30"/>
      <c r="S299" s="37"/>
      <c r="T299" s="30"/>
      <c r="U299" s="37"/>
      <c r="V299" s="30"/>
      <c r="W299" s="37"/>
      <c r="X299" s="30"/>
      <c r="Y299" s="37"/>
      <c r="Z299" s="30"/>
      <c r="AA299" s="37"/>
      <c r="AB299" s="30"/>
      <c r="AC299" s="37"/>
      <c r="AD299" s="30"/>
      <c r="AE299" s="37"/>
      <c r="AF299" s="30"/>
      <c r="AG299" s="37"/>
      <c r="AH299" s="30"/>
      <c r="AI299" s="37"/>
      <c r="AJ299" s="30"/>
      <c r="AK299" s="220"/>
      <c r="AL299" s="35"/>
      <c r="AM299" s="32"/>
      <c r="AN299" s="32"/>
      <c r="AO299" s="37"/>
      <c r="AP299" t="str">
        <f>CA299&amp;CB299&amp;CC299&amp;CD299</f>
        <v/>
      </c>
      <c r="CA299" s="18" t="str">
        <f t="shared" ref="CA299:CA301" si="200">IF(AND(C299&gt;0,AL299="")," * No olvide digitar la variable Pueblos Originarios. Digite Cero si no tiene.",IF(AL299&gt;C299," * La variable Pueblos originarios No puede ser mayor al Total.",""))</f>
        <v/>
      </c>
      <c r="CB299" s="18" t="str">
        <f>IF(AND(C299&gt;0,AM299=""),"  * No olvide digitar la variable Migrantes. Digite Cero si no tiene.",IF(AM299&gt;C299,"  * La variable Migrantes No puede ser mayor al Total.",""))</f>
        <v/>
      </c>
      <c r="CC299" s="18" t="str">
        <f>IF(AND(C299&gt;0,AN299=""),"  * No olvide digitar la variable Niños, Niñas, adolescentes y Jóvenes SENAME. Digite Cero si no tiene.",IF(AN299&gt;C299,"  * La variable Niños, Niñas, adolescentes y Jóvenes SENAME No puede ser mayor al Total.",""))</f>
        <v/>
      </c>
      <c r="CD299" s="18" t="str">
        <f t="shared" ref="CD299:CD301" si="201">IF(AND(C299&gt;0,AO299="")," * No olvide digitar la variable Niños, Niñas, adolescentes y Jóvenes Mejor Niñez. Digite Cero si no tiene.",IF(AO299&gt;C299," * La variable Niños, Niñas, adolescentes y Jóvenes Mejor Niñez No puede ser mayor al Total.",""))</f>
        <v/>
      </c>
      <c r="CO299" s="69">
        <f>IF(AND(C299&gt;0,AL299=""),1,IF(AL299&gt;C299,1,0))</f>
        <v>0</v>
      </c>
      <c r="CP299" s="69">
        <f>IF(AND(C299&gt;0,AM299=""),1,IF(AM299&gt;C299,1,0))</f>
        <v>0</v>
      </c>
      <c r="CQ299" s="69">
        <f>IF(AND(C299&gt;0,AN299=""),1,IF(AN299&gt;C299,1,0))</f>
        <v>0</v>
      </c>
      <c r="CR299" s="69">
        <f>IF(AND(C299&gt;0,AO299=""),1,IF(AO299&gt;C299,1,0))</f>
        <v>0</v>
      </c>
    </row>
    <row r="300" spans="1:101" x14ac:dyDescent="0.25">
      <c r="A300" s="4000" t="s">
        <v>283</v>
      </c>
      <c r="B300" s="2738" t="s">
        <v>92</v>
      </c>
      <c r="C300" s="2578">
        <f>SUM(D300+E300)</f>
        <v>0</v>
      </c>
      <c r="D300" s="496">
        <f t="shared" si="199"/>
        <v>0</v>
      </c>
      <c r="E300" s="332">
        <f t="shared" si="199"/>
        <v>0</v>
      </c>
      <c r="F300" s="45"/>
      <c r="G300" s="48"/>
      <c r="H300" s="45"/>
      <c r="I300" s="48"/>
      <c r="J300" s="45"/>
      <c r="K300" s="48"/>
      <c r="L300" s="45"/>
      <c r="M300" s="48"/>
      <c r="N300" s="45"/>
      <c r="O300" s="48"/>
      <c r="P300" s="45"/>
      <c r="Q300" s="48"/>
      <c r="R300" s="45"/>
      <c r="S300" s="48"/>
      <c r="T300" s="45"/>
      <c r="U300" s="48"/>
      <c r="V300" s="45"/>
      <c r="W300" s="48"/>
      <c r="X300" s="45"/>
      <c r="Y300" s="48"/>
      <c r="Z300" s="45"/>
      <c r="AA300" s="48"/>
      <c r="AB300" s="45"/>
      <c r="AC300" s="48"/>
      <c r="AD300" s="45"/>
      <c r="AE300" s="48"/>
      <c r="AF300" s="45"/>
      <c r="AG300" s="48"/>
      <c r="AH300" s="45"/>
      <c r="AI300" s="48"/>
      <c r="AJ300" s="45"/>
      <c r="AK300" s="286"/>
      <c r="AL300" s="105"/>
      <c r="AM300" s="102"/>
      <c r="AN300" s="102"/>
      <c r="AO300" s="48"/>
      <c r="AP300" t="str">
        <f>CA300&amp;CB300&amp;CC300&amp;CD300</f>
        <v/>
      </c>
      <c r="CA300" s="18" t="str">
        <f t="shared" si="200"/>
        <v/>
      </c>
      <c r="CB300" s="18" t="str">
        <f>IF(AND(C300&gt;0,AM300=""),"  * No olvide digitar la variable Migrantes. Digite Cero si no tiene.",IF(AM300&gt;C300,"  * La variable Migrantes No puede ser mayor al Total.",""))</f>
        <v/>
      </c>
      <c r="CC300" s="18" t="str">
        <f>IF(AND(C300&gt;0,AN300=""),"  * No olvide digitar la variable Niños, Niñas, adolescentes y Jóvenes SENAME. Digite Cero si no tiene.",IF(AN300&gt;C300,"  * La variable Niños, Niñas, adolescentes y Jóvenes SENAME No puede ser mayor al Total.",""))</f>
        <v/>
      </c>
      <c r="CD300" s="18" t="str">
        <f t="shared" si="201"/>
        <v/>
      </c>
      <c r="CO300" s="69">
        <f>IF(AND(C300&gt;0,AL300=""),1,IF(AL300&gt;C300,1,0))</f>
        <v>0</v>
      </c>
      <c r="CP300" s="69">
        <f>IF(AND(C300&gt;0,AM300=""),1,IF(AM300&gt;C300,1,0))</f>
        <v>0</v>
      </c>
      <c r="CQ300" s="69">
        <f>IF(AND(C300&gt;0,AN300=""),1,IF(AN300&gt;C300,1,0))</f>
        <v>0</v>
      </c>
      <c r="CR300" s="69">
        <f>IF(AND(C300&gt;0,AO300=""),1,IF(AO300&gt;C300,1,0))</f>
        <v>0</v>
      </c>
    </row>
    <row r="301" spans="1:101" x14ac:dyDescent="0.25">
      <c r="A301" s="3734"/>
      <c r="B301" s="492" t="s">
        <v>102</v>
      </c>
      <c r="C301" s="493">
        <f>SUM(D301+E301)</f>
        <v>0</v>
      </c>
      <c r="D301" s="494">
        <f t="shared" si="199"/>
        <v>0</v>
      </c>
      <c r="E301" s="358">
        <f t="shared" si="199"/>
        <v>0</v>
      </c>
      <c r="F301" s="30"/>
      <c r="G301" s="37"/>
      <c r="H301" s="30"/>
      <c r="I301" s="37"/>
      <c r="J301" s="30"/>
      <c r="K301" s="37"/>
      <c r="L301" s="30"/>
      <c r="M301" s="37"/>
      <c r="N301" s="30"/>
      <c r="O301" s="37"/>
      <c r="P301" s="30"/>
      <c r="Q301" s="37"/>
      <c r="R301" s="30"/>
      <c r="S301" s="37"/>
      <c r="T301" s="30"/>
      <c r="U301" s="37"/>
      <c r="V301" s="30"/>
      <c r="W301" s="37"/>
      <c r="X301" s="30"/>
      <c r="Y301" s="37"/>
      <c r="Z301" s="30"/>
      <c r="AA301" s="37"/>
      <c r="AB301" s="30"/>
      <c r="AC301" s="37"/>
      <c r="AD301" s="30"/>
      <c r="AE301" s="37"/>
      <c r="AF301" s="30"/>
      <c r="AG301" s="37"/>
      <c r="AH301" s="30"/>
      <c r="AI301" s="37"/>
      <c r="AJ301" s="30"/>
      <c r="AK301" s="220"/>
      <c r="AL301" s="35"/>
      <c r="AM301" s="32"/>
      <c r="AN301" s="32"/>
      <c r="AO301" s="37"/>
      <c r="AP301" t="str">
        <f>CA301&amp;CB301&amp;CC301&amp;CD301</f>
        <v/>
      </c>
      <c r="CA301" s="18" t="str">
        <f t="shared" si="200"/>
        <v/>
      </c>
      <c r="CB301" s="18" t="str">
        <f>IF(AND(C301&gt;0,AM301=""),"  * No olvide digitar la variable Migrantes. Digite Cero si no tiene.",IF(AM301&gt;C301,"  * La variable Migrantes No puede ser mayor al Total.",""))</f>
        <v/>
      </c>
      <c r="CC301" s="18" t="str">
        <f>IF(AND(C301&gt;0,AN301=""),"  * No olvide digitar la variable Niños, Niñas, adolescentes y Jóvenes SENAME. Digite Cero si no tiene.",IF(AN301&gt;C301,"  * La variable Niños, Niñas, adolescentes y Jóvenes SENAME No puede ser mayor al Total.",""))</f>
        <v/>
      </c>
      <c r="CD301" s="18" t="str">
        <f t="shared" si="201"/>
        <v/>
      </c>
      <c r="CO301" s="69">
        <f>IF(AND(C301&gt;0,AL301=""),1,IF(AL301&gt;C301,1,0))</f>
        <v>0</v>
      </c>
      <c r="CP301" s="69">
        <f>IF(AND(C301&gt;0,AM301=""),1,IF(AM301&gt;C301,1,0))</f>
        <v>0</v>
      </c>
      <c r="CQ301" s="69">
        <f>IF(AND(C301&gt;0,AN301=""),1,IF(AN301&gt;C301,1,0))</f>
        <v>0</v>
      </c>
      <c r="CR301" s="69">
        <f>IF(AND(C301&gt;0,AO301=""),1,IF(AO301&gt;C301,1,0))</f>
        <v>0</v>
      </c>
    </row>
    <row r="302" spans="1:101" s="56" customFormat="1" ht="18" customHeight="1" x14ac:dyDescent="0.2">
      <c r="A302" s="38" t="s">
        <v>284</v>
      </c>
      <c r="B302" s="2460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  <c r="AS302" s="55"/>
      <c r="AT302" s="55"/>
      <c r="AU302" s="55"/>
      <c r="AV302" s="2741"/>
    </row>
    <row r="303" spans="1:101" x14ac:dyDescent="0.25">
      <c r="A303" s="3974" t="s">
        <v>285</v>
      </c>
      <c r="B303" s="2987"/>
      <c r="C303" s="3978" t="s">
        <v>286</v>
      </c>
      <c r="D303" s="3978"/>
      <c r="E303" s="3978"/>
      <c r="F303" s="3975" t="s">
        <v>139</v>
      </c>
      <c r="G303" s="4001"/>
      <c r="H303" s="4001"/>
      <c r="I303" s="4001"/>
      <c r="J303" s="4001"/>
      <c r="K303" s="4001"/>
      <c r="L303" s="4001"/>
      <c r="M303" s="4001"/>
      <c r="N303" s="4001"/>
      <c r="O303" s="4001"/>
      <c r="P303" s="4001"/>
      <c r="Q303" s="4001"/>
      <c r="R303" s="4001"/>
      <c r="S303" s="4001"/>
      <c r="T303" s="4001"/>
      <c r="U303" s="4001"/>
      <c r="V303" s="4001"/>
      <c r="W303" s="4001"/>
      <c r="X303" s="4001"/>
      <c r="Y303" s="4001"/>
      <c r="Z303" s="4001"/>
      <c r="AA303" s="4001"/>
      <c r="AB303" s="4001"/>
      <c r="AC303" s="4001"/>
      <c r="AD303" s="4001"/>
      <c r="AE303" s="4001"/>
      <c r="AF303" s="4001"/>
      <c r="AG303" s="4001"/>
      <c r="AH303" s="4001"/>
      <c r="AI303" s="4001"/>
      <c r="AJ303" s="4001"/>
      <c r="AK303" s="4001"/>
      <c r="AL303" s="4001"/>
      <c r="AM303" s="4002"/>
      <c r="AN303" s="3967" t="s">
        <v>271</v>
      </c>
      <c r="AO303" s="3967"/>
      <c r="AP303" s="3971"/>
      <c r="AQ303" s="3974" t="s">
        <v>209</v>
      </c>
      <c r="AR303" s="2987"/>
      <c r="AS303" s="3987" t="s">
        <v>12</v>
      </c>
      <c r="AT303" s="3998" t="s">
        <v>13</v>
      </c>
      <c r="AU303" s="3998" t="s">
        <v>287</v>
      </c>
      <c r="AV303" s="2987" t="s">
        <v>272</v>
      </c>
    </row>
    <row r="304" spans="1:101" x14ac:dyDescent="0.25">
      <c r="A304" s="3124"/>
      <c r="B304" s="2994"/>
      <c r="C304" s="3978"/>
      <c r="D304" s="3978"/>
      <c r="E304" s="3978"/>
      <c r="F304" s="3978" t="s">
        <v>202</v>
      </c>
      <c r="G304" s="3978"/>
      <c r="H304" s="3978" t="s">
        <v>203</v>
      </c>
      <c r="I304" s="3978"/>
      <c r="J304" s="3978" t="s">
        <v>204</v>
      </c>
      <c r="K304" s="3978"/>
      <c r="L304" s="3978" t="s">
        <v>16</v>
      </c>
      <c r="M304" s="3978"/>
      <c r="N304" s="3975" t="s">
        <v>17</v>
      </c>
      <c r="O304" s="3976"/>
      <c r="P304" s="3977" t="s">
        <v>18</v>
      </c>
      <c r="Q304" s="3977"/>
      <c r="R304" s="3977" t="s">
        <v>19</v>
      </c>
      <c r="S304" s="3977"/>
      <c r="T304" s="3977" t="s">
        <v>20</v>
      </c>
      <c r="U304" s="3977"/>
      <c r="V304" s="3977" t="s">
        <v>21</v>
      </c>
      <c r="W304" s="3977"/>
      <c r="X304" s="3977" t="s">
        <v>22</v>
      </c>
      <c r="Y304" s="3977"/>
      <c r="Z304" s="3977" t="s">
        <v>23</v>
      </c>
      <c r="AA304" s="3977"/>
      <c r="AB304" s="3977" t="s">
        <v>61</v>
      </c>
      <c r="AC304" s="3977"/>
      <c r="AD304" s="3977" t="s">
        <v>62</v>
      </c>
      <c r="AE304" s="3977"/>
      <c r="AF304" s="3977" t="s">
        <v>63</v>
      </c>
      <c r="AG304" s="3977"/>
      <c r="AH304" s="3977" t="s">
        <v>148</v>
      </c>
      <c r="AI304" s="3977"/>
      <c r="AJ304" s="3977" t="s">
        <v>149</v>
      </c>
      <c r="AK304" s="3977"/>
      <c r="AL304" s="3977" t="s">
        <v>150</v>
      </c>
      <c r="AM304" s="3999"/>
      <c r="AN304" s="3004" t="s">
        <v>288</v>
      </c>
      <c r="AO304" s="3004" t="s">
        <v>289</v>
      </c>
      <c r="AP304" s="2987" t="s">
        <v>290</v>
      </c>
      <c r="AQ304" s="3915"/>
      <c r="AR304" s="2988"/>
      <c r="AS304" s="4003"/>
      <c r="AT304" s="3200"/>
      <c r="AU304" s="3200"/>
      <c r="AV304" s="2994"/>
    </row>
    <row r="305" spans="1:99" ht="21.75" customHeight="1" x14ac:dyDescent="0.25">
      <c r="A305" s="3915"/>
      <c r="B305" s="2988"/>
      <c r="C305" s="2679" t="s">
        <v>120</v>
      </c>
      <c r="D305" s="2680" t="s">
        <v>79</v>
      </c>
      <c r="E305" s="2694" t="s">
        <v>121</v>
      </c>
      <c r="F305" s="2679" t="s">
        <v>291</v>
      </c>
      <c r="G305" s="2742" t="s">
        <v>121</v>
      </c>
      <c r="H305" s="2679" t="s">
        <v>291</v>
      </c>
      <c r="I305" s="2742" t="s">
        <v>121</v>
      </c>
      <c r="J305" s="2679" t="s">
        <v>291</v>
      </c>
      <c r="K305" s="2742" t="s">
        <v>121</v>
      </c>
      <c r="L305" s="2679" t="s">
        <v>291</v>
      </c>
      <c r="M305" s="2742" t="s">
        <v>121</v>
      </c>
      <c r="N305" s="2679" t="s">
        <v>291</v>
      </c>
      <c r="O305" s="2742" t="s">
        <v>121</v>
      </c>
      <c r="P305" s="2679" t="s">
        <v>291</v>
      </c>
      <c r="Q305" s="2742" t="s">
        <v>121</v>
      </c>
      <c r="R305" s="2679" t="s">
        <v>291</v>
      </c>
      <c r="S305" s="2742" t="s">
        <v>121</v>
      </c>
      <c r="T305" s="2679" t="s">
        <v>291</v>
      </c>
      <c r="U305" s="2742" t="s">
        <v>121</v>
      </c>
      <c r="V305" s="2679" t="s">
        <v>291</v>
      </c>
      <c r="W305" s="2742" t="s">
        <v>121</v>
      </c>
      <c r="X305" s="2679" t="s">
        <v>291</v>
      </c>
      <c r="Y305" s="2742" t="s">
        <v>121</v>
      </c>
      <c r="Z305" s="2679" t="s">
        <v>291</v>
      </c>
      <c r="AA305" s="2742" t="s">
        <v>121</v>
      </c>
      <c r="AB305" s="2679" t="s">
        <v>291</v>
      </c>
      <c r="AC305" s="2742" t="s">
        <v>121</v>
      </c>
      <c r="AD305" s="2679" t="s">
        <v>291</v>
      </c>
      <c r="AE305" s="2742" t="s">
        <v>121</v>
      </c>
      <c r="AF305" s="2679" t="s">
        <v>291</v>
      </c>
      <c r="AG305" s="2742" t="s">
        <v>121</v>
      </c>
      <c r="AH305" s="2679" t="s">
        <v>291</v>
      </c>
      <c r="AI305" s="2742" t="s">
        <v>121</v>
      </c>
      <c r="AJ305" s="2679" t="s">
        <v>291</v>
      </c>
      <c r="AK305" s="2742" t="s">
        <v>121</v>
      </c>
      <c r="AL305" s="2679" t="s">
        <v>291</v>
      </c>
      <c r="AM305" s="2692" t="s">
        <v>121</v>
      </c>
      <c r="AN305" s="3904"/>
      <c r="AO305" s="3904"/>
      <c r="AP305" s="2988"/>
      <c r="AQ305" s="2679" t="s">
        <v>212</v>
      </c>
      <c r="AR305" s="8" t="s">
        <v>213</v>
      </c>
      <c r="AS305" s="3019"/>
      <c r="AT305" s="2983"/>
      <c r="AU305" s="2983"/>
      <c r="AV305" s="2988"/>
    </row>
    <row r="306" spans="1:99" s="56" customFormat="1" ht="18" customHeight="1" x14ac:dyDescent="0.2">
      <c r="A306" s="3970" t="s">
        <v>292</v>
      </c>
      <c r="B306" s="3971"/>
      <c r="C306" s="2698">
        <f>SUM(D306+E306)</f>
        <v>14</v>
      </c>
      <c r="D306" s="2699">
        <f>SUM(F306+H306+J306+L306+N306+P306+R306+T306+V306+X306+Z306+AB306+AD306+AF306+AH306+AJ306+AL306)</f>
        <v>6</v>
      </c>
      <c r="E306" s="2711">
        <f>SUM(G306+I306+K306+M306+O306+Q306+S306+U306+W306+Y306+AA306+AC306+AE306+AG306+AI306+AK306+AM306)</f>
        <v>8</v>
      </c>
      <c r="F306" s="2698">
        <f>SUM(F316:F324)</f>
        <v>0</v>
      </c>
      <c r="G306" s="2743">
        <f>SUM(G316:G324)</f>
        <v>0</v>
      </c>
      <c r="H306" s="2698">
        <f>SUM(H316:H324)</f>
        <v>0</v>
      </c>
      <c r="I306" s="2743">
        <f>SUM(I316:I324)</f>
        <v>0</v>
      </c>
      <c r="J306" s="2698">
        <f>SUM(J316:J324)</f>
        <v>0</v>
      </c>
      <c r="K306" s="2743">
        <f>SUM(K307:K324)</f>
        <v>0</v>
      </c>
      <c r="L306" s="2698">
        <f>SUM(L316:L324)</f>
        <v>0</v>
      </c>
      <c r="M306" s="2743">
        <f>SUM(M307:M324)</f>
        <v>0</v>
      </c>
      <c r="N306" s="2698">
        <f>SUM(N316:N324)</f>
        <v>2</v>
      </c>
      <c r="O306" s="2743">
        <f>SUM(O307:O324)</f>
        <v>0</v>
      </c>
      <c r="P306" s="2698">
        <f>SUM(P316:P324)</f>
        <v>1</v>
      </c>
      <c r="Q306" s="2743">
        <f>SUM(Q307:Q324)</f>
        <v>0</v>
      </c>
      <c r="R306" s="2698">
        <f>SUM(R316:R324)</f>
        <v>0</v>
      </c>
      <c r="S306" s="2743">
        <f>SUM(S307:S324)</f>
        <v>1</v>
      </c>
      <c r="T306" s="2698">
        <f>SUM(T316:T324)</f>
        <v>0</v>
      </c>
      <c r="U306" s="2743">
        <f>SUM(U307:U324)</f>
        <v>4</v>
      </c>
      <c r="V306" s="2698">
        <f>SUM(V316:V324)</f>
        <v>0</v>
      </c>
      <c r="W306" s="2743">
        <f>SUM(W307:W324)</f>
        <v>1</v>
      </c>
      <c r="X306" s="2698">
        <f>SUM(X316:X324)</f>
        <v>1</v>
      </c>
      <c r="Y306" s="2743">
        <f>SUM(Y307:Y324)</f>
        <v>0</v>
      </c>
      <c r="Z306" s="2698">
        <f>SUM(Z316:Z324)</f>
        <v>0</v>
      </c>
      <c r="AA306" s="2743">
        <f>SUM(AA307:AA324)</f>
        <v>0</v>
      </c>
      <c r="AB306" s="2698">
        <f t="shared" ref="AB306:AM306" si="202">SUM(AB316:AB324)</f>
        <v>1</v>
      </c>
      <c r="AC306" s="2743">
        <f>SUM(AC307:AC324)</f>
        <v>0</v>
      </c>
      <c r="AD306" s="2698">
        <f t="shared" si="202"/>
        <v>1</v>
      </c>
      <c r="AE306" s="2743">
        <f t="shared" si="202"/>
        <v>1</v>
      </c>
      <c r="AF306" s="2698">
        <f t="shared" si="202"/>
        <v>0</v>
      </c>
      <c r="AG306" s="2743">
        <f t="shared" si="202"/>
        <v>1</v>
      </c>
      <c r="AH306" s="2698">
        <f t="shared" si="202"/>
        <v>0</v>
      </c>
      <c r="AI306" s="2743">
        <f t="shared" si="202"/>
        <v>0</v>
      </c>
      <c r="AJ306" s="2698">
        <f t="shared" si="202"/>
        <v>0</v>
      </c>
      <c r="AK306" s="2743">
        <f t="shared" si="202"/>
        <v>0</v>
      </c>
      <c r="AL306" s="2698">
        <f>SUM(AL316:AL324)</f>
        <v>0</v>
      </c>
      <c r="AM306" s="2744">
        <f t="shared" si="202"/>
        <v>0</v>
      </c>
      <c r="AN306" s="2730">
        <f t="shared" ref="AN306:AU306" si="203">SUM(AN307:AN324)</f>
        <v>4</v>
      </c>
      <c r="AO306" s="2730">
        <f t="shared" si="203"/>
        <v>0</v>
      </c>
      <c r="AP306" s="2745">
        <f t="shared" si="203"/>
        <v>0</v>
      </c>
      <c r="AQ306" s="2698">
        <f t="shared" si="203"/>
        <v>0</v>
      </c>
      <c r="AR306" s="2745">
        <f t="shared" si="203"/>
        <v>0</v>
      </c>
      <c r="AS306" s="2698">
        <f t="shared" si="203"/>
        <v>0</v>
      </c>
      <c r="AT306" s="2699">
        <f t="shared" si="203"/>
        <v>0</v>
      </c>
      <c r="AU306" s="2699">
        <f t="shared" si="203"/>
        <v>0</v>
      </c>
      <c r="AV306" s="2711">
        <f>SUM(AV307:AV324)</f>
        <v>0</v>
      </c>
    </row>
    <row r="307" spans="1:99" ht="15" customHeight="1" x14ac:dyDescent="0.25">
      <c r="A307" s="3205" t="s">
        <v>205</v>
      </c>
      <c r="B307" s="101" t="s">
        <v>293</v>
      </c>
      <c r="C307" s="249">
        <f>SUM(E307)</f>
        <v>0</v>
      </c>
      <c r="D307" s="502"/>
      <c r="E307" s="380">
        <f t="shared" ref="E307:E315" si="204">SUM(K307+M307+O307+Q307+S307+U307+W307+Y307+AA307+AC307)</f>
        <v>0</v>
      </c>
      <c r="F307" s="2551"/>
      <c r="G307" s="422"/>
      <c r="H307" s="422"/>
      <c r="I307" s="422"/>
      <c r="J307" s="475"/>
      <c r="K307" s="48"/>
      <c r="L307" s="2582"/>
      <c r="M307" s="48"/>
      <c r="N307" s="2582"/>
      <c r="O307" s="48"/>
      <c r="P307" s="2582"/>
      <c r="Q307" s="48"/>
      <c r="R307" s="2582"/>
      <c r="S307" s="48"/>
      <c r="T307" s="2582"/>
      <c r="U307" s="48"/>
      <c r="V307" s="2582"/>
      <c r="W307" s="48"/>
      <c r="X307" s="2582"/>
      <c r="Y307" s="48"/>
      <c r="Z307" s="2582"/>
      <c r="AA307" s="48"/>
      <c r="AB307" s="2582"/>
      <c r="AC307" s="48"/>
      <c r="AD307" s="2551"/>
      <c r="AE307" s="422"/>
      <c r="AF307" s="422"/>
      <c r="AG307" s="422"/>
      <c r="AH307" s="422"/>
      <c r="AI307" s="422"/>
      <c r="AJ307" s="422"/>
      <c r="AK307" s="422"/>
      <c r="AL307" s="422"/>
      <c r="AM307" s="423"/>
      <c r="AN307" s="47"/>
      <c r="AO307" s="47"/>
      <c r="AP307" s="48"/>
      <c r="AQ307" s="45"/>
      <c r="AR307" s="422"/>
      <c r="AS307" s="45"/>
      <c r="AT307" s="102"/>
      <c r="AU307" s="102"/>
      <c r="AV307" s="48"/>
      <c r="AW307" t="str">
        <f t="shared" ref="AW307:AW324" si="205">CA307&amp;CB307&amp;CC307&amp;CD307&amp;CE307&amp;CF307&amp;CG307</f>
        <v/>
      </c>
      <c r="CA307" s="18" t="str">
        <f>IF((AO307+AP307)&gt;AN307," * Los Egresos Por Alta + Egresos Por Abandono no pueden ser mayor que el Total de Egresos.","")</f>
        <v/>
      </c>
      <c r="CB307" s="263" t="str">
        <f>IF(AND(E307&gt;0,OR(AQ307=""))," * No olvide digitar la variable Trans (Masculino). Digite Cero si no tiene.",IF(AQ307&gt;E307,"  * La variable Trans (Masculino) No puede ser mayor al Total Mujeres.",""))</f>
        <v/>
      </c>
      <c r="CC307" s="504"/>
      <c r="CD307" s="263" t="str">
        <f>IF(AND(C307&gt;0,AS307=""), " * No olvide digitar la variable Pueblos originarios. Digite Cero si no tiene.",IF(AS307&gt;C307,"  * La variable Pueblos originarios No puede ser mayor al Total.",""))</f>
        <v/>
      </c>
      <c r="CE307" s="263" t="str">
        <f>IF(AND(C307&gt;0,AT307=""), " * No olvide digitar la variable Migrantes. Digite Cero si no tiene.",IF(AT307&gt;C307,"  * La variable Migrantes No puede ser mayor al Total.",""))</f>
        <v/>
      </c>
      <c r="CF307" s="263" t="str">
        <f>IF(AND(C307&gt;0,AU307=""), " * No olvide digitar la variable Niños, Niñas, adolescentes y jóvenes SENAME. Digite Cero si no tiene.",IF(AU307&gt;C307,"  * La variable Niños, Niñas, adolescentes y jóvenes SENAME No puede ser mayor al Total.",""))</f>
        <v/>
      </c>
      <c r="CG307" s="263" t="str">
        <f>IF(AND(C307&gt;0,AV307=""), " * No olvide digitar la variable Niños, Niñas, adolescentes y jóvenes Mejor Niñez. Digite Cero si no tiene.",IF(AV307&gt;C307,"  * La variable Niños, Niñas, adolescentes y jóvenes Mejor Niñez No puede ser mayor al Total.",""))</f>
        <v/>
      </c>
      <c r="CO307" s="69">
        <f t="shared" ref="CO307:CO324" si="206">IF((AO307+AP307)&gt;AN307,1,0)</f>
        <v>0</v>
      </c>
      <c r="CP307" s="69">
        <f t="shared" ref="CP307:CP324" si="207">IF(AND(E307&gt;0,OR(AQ307="")),1,IF(AQ307&gt;E307,1,0))</f>
        <v>0</v>
      </c>
      <c r="CQ307" s="505"/>
      <c r="CR307" s="69">
        <f t="shared" ref="CR307:CR324" si="208">IF(AND(C307&gt;0,AS307=""),1,IF(AS307&gt;C307,1,0))</f>
        <v>0</v>
      </c>
      <c r="CS307" s="69">
        <f t="shared" ref="CS307:CS324" si="209">IF(AND(C307&gt;0,AT307=""),1,IF(AT307&gt;C307,1,0))</f>
        <v>0</v>
      </c>
      <c r="CT307" s="69">
        <f t="shared" ref="CT307:CT324" si="210">IF(AND(C307&gt;0,AU307=""),1,IF(AU307&gt;C307,1,0))</f>
        <v>0</v>
      </c>
      <c r="CU307" s="69">
        <f t="shared" ref="CU307:CU324" si="211">IF(AND(C307&gt;0,AV307=""),1,IF(AV307&gt;C307,1,0))</f>
        <v>0</v>
      </c>
    </row>
    <row r="308" spans="1:99" ht="15" customHeight="1" x14ac:dyDescent="0.25">
      <c r="A308" s="3205"/>
      <c r="B308" s="506" t="s">
        <v>294</v>
      </c>
      <c r="C308" s="210">
        <f>SUM(E308)</f>
        <v>0</v>
      </c>
      <c r="D308" s="502"/>
      <c r="E308" s="396">
        <f t="shared" si="204"/>
        <v>0</v>
      </c>
      <c r="F308" s="2551"/>
      <c r="G308" s="422"/>
      <c r="H308" s="422"/>
      <c r="I308" s="422"/>
      <c r="J308" s="475"/>
      <c r="K308" s="48"/>
      <c r="L308" s="2582"/>
      <c r="M308" s="48"/>
      <c r="N308" s="2582"/>
      <c r="O308" s="48"/>
      <c r="P308" s="2582"/>
      <c r="Q308" s="48"/>
      <c r="R308" s="2582"/>
      <c r="S308" s="48"/>
      <c r="T308" s="2582"/>
      <c r="U308" s="48"/>
      <c r="V308" s="2582"/>
      <c r="W308" s="48"/>
      <c r="X308" s="2582"/>
      <c r="Y308" s="48"/>
      <c r="Z308" s="2582"/>
      <c r="AA308" s="48"/>
      <c r="AB308" s="2582"/>
      <c r="AC308" s="48"/>
      <c r="AD308" s="2551"/>
      <c r="AE308" s="422"/>
      <c r="AF308" s="422"/>
      <c r="AG308" s="422"/>
      <c r="AH308" s="422"/>
      <c r="AI308" s="422"/>
      <c r="AJ308" s="422"/>
      <c r="AK308" s="422"/>
      <c r="AL308" s="422"/>
      <c r="AM308" s="423"/>
      <c r="AN308" s="47"/>
      <c r="AO308" s="47"/>
      <c r="AP308" s="48"/>
      <c r="AQ308" s="45"/>
      <c r="AR308" s="422"/>
      <c r="AS308" s="45"/>
      <c r="AT308" s="102"/>
      <c r="AU308" s="102"/>
      <c r="AV308" s="48"/>
      <c r="AW308" t="str">
        <f t="shared" si="205"/>
        <v/>
      </c>
      <c r="CA308" s="18" t="str">
        <f t="shared" ref="CA308:CA324" si="212">IF((AO308+AP308)&gt;AN308," * Los Egresos Por Alta + Egresos Por Abandono no pueden ser mayor que el Total de Egresos.","")</f>
        <v/>
      </c>
      <c r="CB308" s="263" t="str">
        <f t="shared" ref="CB308:CB324" si="213">IF(AND(E308&gt;0,OR(AQ308=""))," * No olvide digitar la variable Trans (Masculino). Digite Cero si no tiene.",IF(AQ308&gt;E308,"  * La variable Trans (Masculino) No puede ser mayor al Total Mujeres.",""))</f>
        <v/>
      </c>
      <c r="CC308" s="504"/>
      <c r="CD308" s="263" t="str">
        <f t="shared" ref="CD308:CD324" si="214">IF(AND(C308&gt;0,AS308=""), " * No olvide digitar la variable Pueblos originarios. Digite Cero si no tiene.",IF(AS308&gt;C308,"  * La variable Pueblos originarios No puede ser mayor al Total.",""))</f>
        <v/>
      </c>
      <c r="CE308" s="263" t="str">
        <f t="shared" ref="CE308:CE324" si="215">IF(AND(C308&gt;0,AT308=""), " * No olvide digitar la variable Migrantes. Digite Cero si no tiene.",IF(AT308&gt;C308,"  * La variable Migrantes No puede ser mayor al Total.",""))</f>
        <v/>
      </c>
      <c r="CF308" s="263" t="str">
        <f t="shared" ref="CF308:CF324" si="216">IF(AND(C308&gt;0,AU308=""), " * No olvide digitar la variable Niños, Niñas, adolescentes y jóvenes SENAME. Digite Cero si no tiene.",IF(AU308&gt;C308,"  * La variable Niños, Niñas, adolescentes y jóvenes SENAME No puede ser mayor al Total.",""))</f>
        <v/>
      </c>
      <c r="CG308" s="263" t="str">
        <f t="shared" ref="CG308:CG324" si="217">IF(AND(C308&gt;0,AV308=""), " * No olvide digitar la variable Niños, Niñas, adolescentes y jóvenes Mejor Niñez. Digite Cero si no tiene.",IF(AV308&gt;C308,"  * La variable Niños, Niñas, adolescentes y jóvenes Mejor Niñez No puede ser mayor al Total.",""))</f>
        <v/>
      </c>
      <c r="CO308" s="69">
        <f t="shared" si="206"/>
        <v>0</v>
      </c>
      <c r="CP308" s="69">
        <f t="shared" si="207"/>
        <v>0</v>
      </c>
      <c r="CQ308" s="505"/>
      <c r="CR308" s="69">
        <f t="shared" si="208"/>
        <v>0</v>
      </c>
      <c r="CS308" s="69">
        <f t="shared" si="209"/>
        <v>0</v>
      </c>
      <c r="CT308" s="69">
        <f t="shared" si="210"/>
        <v>0</v>
      </c>
      <c r="CU308" s="69">
        <f t="shared" si="211"/>
        <v>0</v>
      </c>
    </row>
    <row r="309" spans="1:99" ht="15" customHeight="1" x14ac:dyDescent="0.25">
      <c r="A309" s="3205"/>
      <c r="B309" s="507" t="s">
        <v>295</v>
      </c>
      <c r="C309" s="210">
        <f t="shared" ref="C309:C324" si="218">SUM(D309+E309)</f>
        <v>1</v>
      </c>
      <c r="D309" s="502"/>
      <c r="E309" s="396">
        <f t="shared" si="204"/>
        <v>1</v>
      </c>
      <c r="F309" s="2551"/>
      <c r="G309" s="422"/>
      <c r="H309" s="422"/>
      <c r="I309" s="422"/>
      <c r="J309" s="475"/>
      <c r="K309" s="28"/>
      <c r="L309" s="2582"/>
      <c r="M309" s="28"/>
      <c r="N309" s="2582"/>
      <c r="O309" s="28"/>
      <c r="P309" s="2582"/>
      <c r="Q309" s="28"/>
      <c r="R309" s="2582"/>
      <c r="S309" s="28"/>
      <c r="T309" s="2582"/>
      <c r="U309" s="28">
        <v>1</v>
      </c>
      <c r="V309" s="2582"/>
      <c r="W309" s="28"/>
      <c r="X309" s="2582"/>
      <c r="Y309" s="28"/>
      <c r="Z309" s="2582"/>
      <c r="AA309" s="28"/>
      <c r="AB309" s="2582"/>
      <c r="AC309" s="28"/>
      <c r="AD309" s="2551"/>
      <c r="AE309" s="422"/>
      <c r="AF309" s="422"/>
      <c r="AG309" s="422"/>
      <c r="AH309" s="422"/>
      <c r="AI309" s="422"/>
      <c r="AJ309" s="422"/>
      <c r="AK309" s="422"/>
      <c r="AL309" s="422"/>
      <c r="AM309" s="423"/>
      <c r="AN309" s="23"/>
      <c r="AO309" s="23"/>
      <c r="AP309" s="28"/>
      <c r="AQ309" s="22">
        <v>0</v>
      </c>
      <c r="AR309" s="422"/>
      <c r="AS309" s="22">
        <v>0</v>
      </c>
      <c r="AT309" s="24">
        <v>0</v>
      </c>
      <c r="AU309" s="24">
        <v>0</v>
      </c>
      <c r="AV309" s="28">
        <v>0</v>
      </c>
      <c r="AW309" t="str">
        <f t="shared" si="205"/>
        <v/>
      </c>
      <c r="CA309" s="18" t="str">
        <f t="shared" si="212"/>
        <v/>
      </c>
      <c r="CB309" s="263" t="str">
        <f t="shared" si="213"/>
        <v/>
      </c>
      <c r="CC309" s="504"/>
      <c r="CD309" s="263" t="str">
        <f t="shared" si="214"/>
        <v/>
      </c>
      <c r="CE309" s="263" t="str">
        <f t="shared" si="215"/>
        <v/>
      </c>
      <c r="CF309" s="263" t="str">
        <f t="shared" si="216"/>
        <v/>
      </c>
      <c r="CG309" s="263" t="str">
        <f t="shared" si="217"/>
        <v/>
      </c>
      <c r="CO309" s="69">
        <f t="shared" si="206"/>
        <v>0</v>
      </c>
      <c r="CP309" s="69">
        <f t="shared" si="207"/>
        <v>0</v>
      </c>
      <c r="CQ309" s="505"/>
      <c r="CR309" s="69">
        <f t="shared" si="208"/>
        <v>0</v>
      </c>
      <c r="CS309" s="69">
        <f t="shared" si="209"/>
        <v>0</v>
      </c>
      <c r="CT309" s="69">
        <f t="shared" si="210"/>
        <v>0</v>
      </c>
      <c r="CU309" s="69">
        <f t="shared" si="211"/>
        <v>0</v>
      </c>
    </row>
    <row r="310" spans="1:99" ht="15" customHeight="1" x14ac:dyDescent="0.25">
      <c r="A310" s="3205"/>
      <c r="B310" s="507" t="s">
        <v>296</v>
      </c>
      <c r="C310" s="210">
        <f t="shared" ref="C310:C315" si="219">SUM(E310)</f>
        <v>0</v>
      </c>
      <c r="D310" s="502"/>
      <c r="E310" s="396">
        <f t="shared" si="204"/>
        <v>0</v>
      </c>
      <c r="F310" s="2551"/>
      <c r="G310" s="422"/>
      <c r="H310" s="422"/>
      <c r="I310" s="422"/>
      <c r="J310" s="475"/>
      <c r="K310" s="28"/>
      <c r="L310" s="2582"/>
      <c r="M310" s="28"/>
      <c r="N310" s="2582"/>
      <c r="O310" s="28"/>
      <c r="P310" s="2582"/>
      <c r="Q310" s="28"/>
      <c r="R310" s="2582"/>
      <c r="S310" s="28"/>
      <c r="T310" s="2582"/>
      <c r="U310" s="28"/>
      <c r="V310" s="2582"/>
      <c r="W310" s="28"/>
      <c r="X310" s="2582"/>
      <c r="Y310" s="28"/>
      <c r="Z310" s="2582"/>
      <c r="AA310" s="28"/>
      <c r="AB310" s="2582"/>
      <c r="AC310" s="28"/>
      <c r="AD310" s="2551"/>
      <c r="AE310" s="422"/>
      <c r="AF310" s="422"/>
      <c r="AG310" s="422"/>
      <c r="AH310" s="422"/>
      <c r="AI310" s="422"/>
      <c r="AJ310" s="422"/>
      <c r="AK310" s="422"/>
      <c r="AL310" s="422"/>
      <c r="AM310" s="423"/>
      <c r="AN310" s="23"/>
      <c r="AO310" s="23"/>
      <c r="AP310" s="28"/>
      <c r="AQ310" s="22"/>
      <c r="AR310" s="422"/>
      <c r="AS310" s="22"/>
      <c r="AT310" s="24"/>
      <c r="AU310" s="24"/>
      <c r="AV310" s="28"/>
      <c r="AW310" t="str">
        <f t="shared" si="205"/>
        <v/>
      </c>
      <c r="CA310" s="18" t="str">
        <f t="shared" si="212"/>
        <v/>
      </c>
      <c r="CB310" s="263" t="str">
        <f t="shared" si="213"/>
        <v/>
      </c>
      <c r="CC310" s="504"/>
      <c r="CD310" s="263" t="str">
        <f t="shared" si="214"/>
        <v/>
      </c>
      <c r="CE310" s="263" t="str">
        <f t="shared" si="215"/>
        <v/>
      </c>
      <c r="CF310" s="263" t="str">
        <f t="shared" si="216"/>
        <v/>
      </c>
      <c r="CG310" s="263" t="str">
        <f t="shared" si="217"/>
        <v/>
      </c>
      <c r="CO310" s="69">
        <f t="shared" si="206"/>
        <v>0</v>
      </c>
      <c r="CP310" s="69">
        <f t="shared" si="207"/>
        <v>0</v>
      </c>
      <c r="CQ310" s="505"/>
      <c r="CR310" s="69">
        <f t="shared" si="208"/>
        <v>0</v>
      </c>
      <c r="CS310" s="69">
        <f t="shared" si="209"/>
        <v>0</v>
      </c>
      <c r="CT310" s="69">
        <f t="shared" si="210"/>
        <v>0</v>
      </c>
      <c r="CU310" s="69">
        <f t="shared" si="211"/>
        <v>0</v>
      </c>
    </row>
    <row r="311" spans="1:99" ht="15" customHeight="1" x14ac:dyDescent="0.25">
      <c r="A311" s="3205"/>
      <c r="B311" s="507" t="s">
        <v>297</v>
      </c>
      <c r="C311" s="210">
        <f t="shared" si="219"/>
        <v>0</v>
      </c>
      <c r="D311" s="502"/>
      <c r="E311" s="396">
        <f t="shared" si="204"/>
        <v>0</v>
      </c>
      <c r="F311" s="2551"/>
      <c r="G311" s="422"/>
      <c r="H311" s="422"/>
      <c r="I311" s="422"/>
      <c r="J311" s="475"/>
      <c r="K311" s="28"/>
      <c r="L311" s="2582"/>
      <c r="M311" s="28"/>
      <c r="N311" s="2582"/>
      <c r="O311" s="28"/>
      <c r="P311" s="2582"/>
      <c r="Q311" s="28"/>
      <c r="R311" s="2582"/>
      <c r="S311" s="28"/>
      <c r="T311" s="2582"/>
      <c r="U311" s="28"/>
      <c r="V311" s="2582"/>
      <c r="W311" s="28"/>
      <c r="X311" s="2582"/>
      <c r="Y311" s="28"/>
      <c r="Z311" s="2582"/>
      <c r="AA311" s="28"/>
      <c r="AB311" s="2582"/>
      <c r="AC311" s="28"/>
      <c r="AD311" s="2551"/>
      <c r="AE311" s="422"/>
      <c r="AF311" s="422"/>
      <c r="AG311" s="422"/>
      <c r="AH311" s="422"/>
      <c r="AI311" s="422"/>
      <c r="AJ311" s="422"/>
      <c r="AK311" s="422"/>
      <c r="AL311" s="422"/>
      <c r="AM311" s="423"/>
      <c r="AN311" s="23"/>
      <c r="AO311" s="23"/>
      <c r="AP311" s="28"/>
      <c r="AQ311" s="22"/>
      <c r="AR311" s="422"/>
      <c r="AS311" s="22"/>
      <c r="AT311" s="24"/>
      <c r="AU311" s="24"/>
      <c r="AV311" s="28"/>
      <c r="AW311" t="str">
        <f t="shared" si="205"/>
        <v/>
      </c>
      <c r="CA311" s="18" t="str">
        <f t="shared" si="212"/>
        <v/>
      </c>
      <c r="CB311" s="263" t="str">
        <f t="shared" si="213"/>
        <v/>
      </c>
      <c r="CC311" s="504"/>
      <c r="CD311" s="263" t="str">
        <f t="shared" si="214"/>
        <v/>
      </c>
      <c r="CE311" s="263" t="str">
        <f t="shared" si="215"/>
        <v/>
      </c>
      <c r="CF311" s="263" t="str">
        <f t="shared" si="216"/>
        <v/>
      </c>
      <c r="CG311" s="263" t="str">
        <f t="shared" si="217"/>
        <v/>
      </c>
      <c r="CO311" s="69">
        <f t="shared" si="206"/>
        <v>0</v>
      </c>
      <c r="CP311" s="69">
        <f t="shared" si="207"/>
        <v>0</v>
      </c>
      <c r="CQ311" s="505"/>
      <c r="CR311" s="69">
        <f t="shared" si="208"/>
        <v>0</v>
      </c>
      <c r="CS311" s="69">
        <f t="shared" si="209"/>
        <v>0</v>
      </c>
      <c r="CT311" s="69">
        <f t="shared" si="210"/>
        <v>0</v>
      </c>
      <c r="CU311" s="69">
        <f t="shared" si="211"/>
        <v>0</v>
      </c>
    </row>
    <row r="312" spans="1:99" ht="15" customHeight="1" x14ac:dyDescent="0.25">
      <c r="A312" s="3205"/>
      <c r="B312" s="507" t="s">
        <v>298</v>
      </c>
      <c r="C312" s="210">
        <f t="shared" si="219"/>
        <v>0</v>
      </c>
      <c r="D312" s="502"/>
      <c r="E312" s="396">
        <f t="shared" si="204"/>
        <v>0</v>
      </c>
      <c r="F312" s="2551"/>
      <c r="G312" s="422"/>
      <c r="H312" s="422"/>
      <c r="I312" s="422"/>
      <c r="J312" s="475"/>
      <c r="K312" s="28"/>
      <c r="L312" s="2582"/>
      <c r="M312" s="28"/>
      <c r="N312" s="2582"/>
      <c r="O312" s="28"/>
      <c r="P312" s="2582"/>
      <c r="Q312" s="28"/>
      <c r="R312" s="2582"/>
      <c r="S312" s="28"/>
      <c r="T312" s="2582"/>
      <c r="U312" s="28"/>
      <c r="V312" s="2582"/>
      <c r="W312" s="28"/>
      <c r="X312" s="2582"/>
      <c r="Y312" s="28"/>
      <c r="Z312" s="2582"/>
      <c r="AA312" s="28"/>
      <c r="AB312" s="2582"/>
      <c r="AC312" s="28"/>
      <c r="AD312" s="2551"/>
      <c r="AE312" s="422"/>
      <c r="AF312" s="422"/>
      <c r="AG312" s="422"/>
      <c r="AH312" s="422"/>
      <c r="AI312" s="422"/>
      <c r="AJ312" s="422"/>
      <c r="AK312" s="422"/>
      <c r="AL312" s="422"/>
      <c r="AM312" s="423"/>
      <c r="AN312" s="23"/>
      <c r="AO312" s="23"/>
      <c r="AP312" s="28"/>
      <c r="AQ312" s="22"/>
      <c r="AR312" s="422"/>
      <c r="AS312" s="22"/>
      <c r="AT312" s="24"/>
      <c r="AU312" s="24"/>
      <c r="AV312" s="28"/>
      <c r="AW312" t="str">
        <f t="shared" si="205"/>
        <v/>
      </c>
      <c r="CA312" s="18" t="str">
        <f t="shared" si="212"/>
        <v/>
      </c>
      <c r="CB312" s="263" t="str">
        <f t="shared" si="213"/>
        <v/>
      </c>
      <c r="CC312" s="504"/>
      <c r="CD312" s="263" t="str">
        <f t="shared" si="214"/>
        <v/>
      </c>
      <c r="CE312" s="263" t="str">
        <f t="shared" si="215"/>
        <v/>
      </c>
      <c r="CF312" s="263" t="str">
        <f t="shared" si="216"/>
        <v/>
      </c>
      <c r="CG312" s="263" t="str">
        <f t="shared" si="217"/>
        <v/>
      </c>
      <c r="CO312" s="69">
        <f t="shared" si="206"/>
        <v>0</v>
      </c>
      <c r="CP312" s="69">
        <f t="shared" si="207"/>
        <v>0</v>
      </c>
      <c r="CQ312" s="505"/>
      <c r="CR312" s="69">
        <f t="shared" si="208"/>
        <v>0</v>
      </c>
      <c r="CS312" s="69">
        <f t="shared" si="209"/>
        <v>0</v>
      </c>
      <c r="CT312" s="69">
        <f t="shared" si="210"/>
        <v>0</v>
      </c>
      <c r="CU312" s="69">
        <f t="shared" si="211"/>
        <v>0</v>
      </c>
    </row>
    <row r="313" spans="1:99" ht="15" customHeight="1" x14ac:dyDescent="0.25">
      <c r="A313" s="3205"/>
      <c r="B313" s="507" t="s">
        <v>299</v>
      </c>
      <c r="C313" s="210">
        <f t="shared" si="219"/>
        <v>0</v>
      </c>
      <c r="D313" s="502"/>
      <c r="E313" s="396">
        <f t="shared" si="204"/>
        <v>0</v>
      </c>
      <c r="F313" s="2551"/>
      <c r="G313" s="422"/>
      <c r="H313" s="422"/>
      <c r="I313" s="422"/>
      <c r="J313" s="475"/>
      <c r="K313" s="28"/>
      <c r="L313" s="2582"/>
      <c r="M313" s="28"/>
      <c r="N313" s="2582"/>
      <c r="O313" s="28"/>
      <c r="P313" s="2582"/>
      <c r="Q313" s="28"/>
      <c r="R313" s="2582"/>
      <c r="S313" s="28"/>
      <c r="T313" s="2582"/>
      <c r="U313" s="28"/>
      <c r="V313" s="2582"/>
      <c r="W313" s="28"/>
      <c r="X313" s="2582"/>
      <c r="Y313" s="28"/>
      <c r="Z313" s="2582"/>
      <c r="AA313" s="28"/>
      <c r="AB313" s="2582"/>
      <c r="AC313" s="28"/>
      <c r="AD313" s="2551"/>
      <c r="AE313" s="422"/>
      <c r="AF313" s="422"/>
      <c r="AG313" s="422"/>
      <c r="AH313" s="422"/>
      <c r="AI313" s="422"/>
      <c r="AJ313" s="422"/>
      <c r="AK313" s="422"/>
      <c r="AL313" s="422"/>
      <c r="AM313" s="423"/>
      <c r="AN313" s="23"/>
      <c r="AO313" s="23"/>
      <c r="AP313" s="28"/>
      <c r="AQ313" s="22"/>
      <c r="AR313" s="422"/>
      <c r="AS313" s="22"/>
      <c r="AT313" s="24"/>
      <c r="AU313" s="24"/>
      <c r="AV313" s="28"/>
      <c r="AW313" t="str">
        <f t="shared" si="205"/>
        <v/>
      </c>
      <c r="CA313" s="18" t="str">
        <f t="shared" si="212"/>
        <v/>
      </c>
      <c r="CB313" s="263" t="str">
        <f t="shared" si="213"/>
        <v/>
      </c>
      <c r="CC313" s="504"/>
      <c r="CD313" s="263" t="str">
        <f t="shared" si="214"/>
        <v/>
      </c>
      <c r="CE313" s="263" t="str">
        <f t="shared" si="215"/>
        <v/>
      </c>
      <c r="CF313" s="263" t="str">
        <f t="shared" si="216"/>
        <v/>
      </c>
      <c r="CG313" s="263" t="str">
        <f t="shared" si="217"/>
        <v/>
      </c>
      <c r="CO313" s="69">
        <f t="shared" si="206"/>
        <v>0</v>
      </c>
      <c r="CP313" s="69">
        <f t="shared" si="207"/>
        <v>0</v>
      </c>
      <c r="CQ313" s="505"/>
      <c r="CR313" s="69">
        <f t="shared" si="208"/>
        <v>0</v>
      </c>
      <c r="CS313" s="69">
        <f t="shared" si="209"/>
        <v>0</v>
      </c>
      <c r="CT313" s="69">
        <f t="shared" si="210"/>
        <v>0</v>
      </c>
      <c r="CU313" s="69">
        <f t="shared" si="211"/>
        <v>0</v>
      </c>
    </row>
    <row r="314" spans="1:99" ht="15" customHeight="1" x14ac:dyDescent="0.25">
      <c r="A314" s="3205"/>
      <c r="B314" s="507" t="s">
        <v>300</v>
      </c>
      <c r="C314" s="210">
        <f t="shared" si="219"/>
        <v>0</v>
      </c>
      <c r="D314" s="502"/>
      <c r="E314" s="396">
        <f t="shared" si="204"/>
        <v>0</v>
      </c>
      <c r="F314" s="2551"/>
      <c r="G314" s="422"/>
      <c r="H314" s="422"/>
      <c r="I314" s="422"/>
      <c r="J314" s="475"/>
      <c r="K314" s="28"/>
      <c r="L314" s="2582"/>
      <c r="M314" s="28"/>
      <c r="N314" s="2582"/>
      <c r="O314" s="28"/>
      <c r="P314" s="2582"/>
      <c r="Q314" s="28"/>
      <c r="R314" s="2582"/>
      <c r="S314" s="28"/>
      <c r="T314" s="2582"/>
      <c r="U314" s="28"/>
      <c r="V314" s="2582"/>
      <c r="W314" s="28"/>
      <c r="X314" s="2582"/>
      <c r="Y314" s="28"/>
      <c r="Z314" s="2582"/>
      <c r="AA314" s="28"/>
      <c r="AB314" s="2582"/>
      <c r="AC314" s="28"/>
      <c r="AD314" s="2551"/>
      <c r="AE314" s="422"/>
      <c r="AF314" s="422"/>
      <c r="AG314" s="422"/>
      <c r="AH314" s="422"/>
      <c r="AI314" s="422"/>
      <c r="AJ314" s="422"/>
      <c r="AK314" s="422"/>
      <c r="AL314" s="422"/>
      <c r="AM314" s="423"/>
      <c r="AN314" s="23"/>
      <c r="AO314" s="23"/>
      <c r="AP314" s="28"/>
      <c r="AQ314" s="22"/>
      <c r="AR314" s="422"/>
      <c r="AS314" s="22"/>
      <c r="AT314" s="24"/>
      <c r="AU314" s="24"/>
      <c r="AV314" s="28"/>
      <c r="AW314" t="str">
        <f t="shared" si="205"/>
        <v/>
      </c>
      <c r="CA314" s="18" t="str">
        <f t="shared" si="212"/>
        <v/>
      </c>
      <c r="CB314" s="263" t="str">
        <f t="shared" si="213"/>
        <v/>
      </c>
      <c r="CC314" s="504"/>
      <c r="CD314" s="263" t="str">
        <f t="shared" si="214"/>
        <v/>
      </c>
      <c r="CE314" s="263" t="str">
        <f t="shared" si="215"/>
        <v/>
      </c>
      <c r="CF314" s="263" t="str">
        <f t="shared" si="216"/>
        <v/>
      </c>
      <c r="CG314" s="263" t="str">
        <f t="shared" si="217"/>
        <v/>
      </c>
      <c r="CO314" s="69">
        <f t="shared" si="206"/>
        <v>0</v>
      </c>
      <c r="CP314" s="69">
        <f t="shared" si="207"/>
        <v>0</v>
      </c>
      <c r="CQ314" s="505"/>
      <c r="CR314" s="69">
        <f t="shared" si="208"/>
        <v>0</v>
      </c>
      <c r="CS314" s="69">
        <f t="shared" si="209"/>
        <v>0</v>
      </c>
      <c r="CT314" s="69">
        <f t="shared" si="210"/>
        <v>0</v>
      </c>
      <c r="CU314" s="69">
        <f t="shared" si="211"/>
        <v>0</v>
      </c>
    </row>
    <row r="315" spans="1:99" ht="15" customHeight="1" x14ac:dyDescent="0.25">
      <c r="A315" s="3206"/>
      <c r="B315" s="508" t="s">
        <v>301</v>
      </c>
      <c r="C315" s="266">
        <f t="shared" si="219"/>
        <v>0</v>
      </c>
      <c r="D315" s="509"/>
      <c r="E315" s="377">
        <f t="shared" si="204"/>
        <v>0</v>
      </c>
      <c r="F315" s="2552"/>
      <c r="G315" s="426"/>
      <c r="H315" s="426"/>
      <c r="I315" s="426"/>
      <c r="J315" s="2569"/>
      <c r="K315" s="37"/>
      <c r="L315" s="224"/>
      <c r="M315" s="37"/>
      <c r="N315" s="224"/>
      <c r="O315" s="37"/>
      <c r="P315" s="224"/>
      <c r="Q315" s="37"/>
      <c r="R315" s="224"/>
      <c r="S315" s="37"/>
      <c r="T315" s="224"/>
      <c r="U315" s="37"/>
      <c r="V315" s="224"/>
      <c r="W315" s="37"/>
      <c r="X315" s="224"/>
      <c r="Y315" s="37"/>
      <c r="Z315" s="224"/>
      <c r="AA315" s="37"/>
      <c r="AB315" s="224"/>
      <c r="AC315" s="37"/>
      <c r="AD315" s="2552"/>
      <c r="AE315" s="426"/>
      <c r="AF315" s="426"/>
      <c r="AG315" s="426"/>
      <c r="AH315" s="426"/>
      <c r="AI315" s="426"/>
      <c r="AJ315" s="426"/>
      <c r="AK315" s="426"/>
      <c r="AL315" s="426"/>
      <c r="AM315" s="427"/>
      <c r="AN315" s="31"/>
      <c r="AO315" s="31"/>
      <c r="AP315" s="37"/>
      <c r="AQ315" s="30"/>
      <c r="AR315" s="426"/>
      <c r="AS315" s="30"/>
      <c r="AT315" s="32"/>
      <c r="AU315" s="32"/>
      <c r="AV315" s="37"/>
      <c r="AW315" t="str">
        <f t="shared" si="205"/>
        <v/>
      </c>
      <c r="CA315" s="18" t="str">
        <f t="shared" si="212"/>
        <v/>
      </c>
      <c r="CB315" s="263" t="str">
        <f t="shared" si="213"/>
        <v/>
      </c>
      <c r="CC315" s="504"/>
      <c r="CD315" s="263" t="str">
        <f t="shared" si="214"/>
        <v/>
      </c>
      <c r="CE315" s="263" t="str">
        <f t="shared" si="215"/>
        <v/>
      </c>
      <c r="CF315" s="263" t="str">
        <f t="shared" si="216"/>
        <v/>
      </c>
      <c r="CG315" s="263" t="str">
        <f t="shared" si="217"/>
        <v/>
      </c>
      <c r="CO315" s="69">
        <f t="shared" si="206"/>
        <v>0</v>
      </c>
      <c r="CP315" s="69">
        <f t="shared" si="207"/>
        <v>0</v>
      </c>
      <c r="CQ315" s="505"/>
      <c r="CR315" s="69">
        <f t="shared" si="208"/>
        <v>0</v>
      </c>
      <c r="CS315" s="69">
        <f t="shared" si="209"/>
        <v>0</v>
      </c>
      <c r="CT315" s="69">
        <f t="shared" si="210"/>
        <v>0</v>
      </c>
      <c r="CU315" s="69">
        <f t="shared" si="211"/>
        <v>0</v>
      </c>
    </row>
    <row r="316" spans="1:99" ht="15" customHeight="1" x14ac:dyDescent="0.25">
      <c r="A316" s="3207" t="s">
        <v>302</v>
      </c>
      <c r="B316" s="2505" t="s">
        <v>293</v>
      </c>
      <c r="C316" s="378">
        <f t="shared" si="218"/>
        <v>3</v>
      </c>
      <c r="D316" s="379">
        <f>SUM(F316+H316+J316+L316+N316+P316+R316+T316+V316+X316+Z316+AB316+AD316+AF316+AH316+AJ316+AL316)</f>
        <v>1</v>
      </c>
      <c r="E316" s="380">
        <f>SUM(G316+I316+K316+M316+O316+Q316+S316+U316+W316+Y316+AA316+AC316+AE316+AG316+AI316+AK316+AM316)</f>
        <v>2</v>
      </c>
      <c r="F316" s="2746"/>
      <c r="G316" s="2747"/>
      <c r="H316" s="2748"/>
      <c r="I316" s="2747"/>
      <c r="J316" s="2748"/>
      <c r="K316" s="352"/>
      <c r="L316" s="2749"/>
      <c r="M316" s="2747"/>
      <c r="N316" s="2748"/>
      <c r="O316" s="2750"/>
      <c r="P316" s="2746">
        <v>1</v>
      </c>
      <c r="Q316" s="2747"/>
      <c r="R316" s="2748"/>
      <c r="S316" s="2750"/>
      <c r="T316" s="2746"/>
      <c r="U316" s="2747">
        <v>2</v>
      </c>
      <c r="V316" s="2748"/>
      <c r="W316" s="2750"/>
      <c r="X316" s="2746"/>
      <c r="Y316" s="2747"/>
      <c r="Z316" s="2748"/>
      <c r="AA316" s="2750"/>
      <c r="AB316" s="2746"/>
      <c r="AC316" s="2747"/>
      <c r="AD316" s="2748"/>
      <c r="AE316" s="2750"/>
      <c r="AF316" s="2746"/>
      <c r="AG316" s="2747"/>
      <c r="AH316" s="2748"/>
      <c r="AI316" s="2750"/>
      <c r="AJ316" s="2746"/>
      <c r="AK316" s="2747"/>
      <c r="AL316" s="2748"/>
      <c r="AM316" s="2751"/>
      <c r="AN316" s="2556">
        <v>1</v>
      </c>
      <c r="AO316" s="47">
        <v>0</v>
      </c>
      <c r="AP316" s="48">
        <v>0</v>
      </c>
      <c r="AQ316" s="45">
        <v>0</v>
      </c>
      <c r="AR316" s="48">
        <v>0</v>
      </c>
      <c r="AS316" s="45">
        <v>0</v>
      </c>
      <c r="AT316" s="102">
        <v>0</v>
      </c>
      <c r="AU316" s="102">
        <v>0</v>
      </c>
      <c r="AV316" s="48">
        <v>0</v>
      </c>
      <c r="AW316" t="str">
        <f t="shared" si="205"/>
        <v/>
      </c>
      <c r="CA316" s="18" t="str">
        <f>IF((AO316+AP316)&gt;AN316," * Los Egresos Por Alta + Egresos Por Abandono no pueden ser mayor que el Total de Egresos.","")</f>
        <v/>
      </c>
      <c r="CB316" s="263" t="str">
        <f t="shared" si="213"/>
        <v/>
      </c>
      <c r="CC316" s="263" t="str">
        <f t="shared" ref="CC316:CC324" si="220">IF(AND(D316&gt;0,OR(AR316=""))," * No olvide digitar la variable Trans (Femenino). Digite Cero si no tiene.",IF(AR316&gt;D316,"  * La variable Trans (Femenino) No puede ser mayor al Total Hombres.",""))</f>
        <v/>
      </c>
      <c r="CD316" s="263" t="str">
        <f t="shared" si="214"/>
        <v/>
      </c>
      <c r="CE316" s="263" t="str">
        <f t="shared" si="215"/>
        <v/>
      </c>
      <c r="CF316" s="263" t="str">
        <f t="shared" si="216"/>
        <v/>
      </c>
      <c r="CG316" s="263" t="str">
        <f t="shared" si="217"/>
        <v/>
      </c>
      <c r="CO316" s="69">
        <f t="shared" si="206"/>
        <v>0</v>
      </c>
      <c r="CP316" s="69">
        <f t="shared" si="207"/>
        <v>0</v>
      </c>
      <c r="CQ316" s="69">
        <f t="shared" ref="CQ316:CQ324" si="221">IF(AND(D316&gt;0,OR(AR316="")),1,IF(AR316&gt;D316,1,0))</f>
        <v>0</v>
      </c>
      <c r="CR316" s="69">
        <f t="shared" si="208"/>
        <v>0</v>
      </c>
      <c r="CS316" s="69">
        <f t="shared" si="209"/>
        <v>0</v>
      </c>
      <c r="CT316" s="69">
        <f t="shared" si="210"/>
        <v>0</v>
      </c>
      <c r="CU316" s="69">
        <f t="shared" si="211"/>
        <v>0</v>
      </c>
    </row>
    <row r="317" spans="1:99" ht="15" customHeight="1" x14ac:dyDescent="0.25">
      <c r="A317" s="3205"/>
      <c r="B317" s="506" t="s">
        <v>294</v>
      </c>
      <c r="C317" s="249">
        <f t="shared" si="218"/>
        <v>2</v>
      </c>
      <c r="D317" s="250">
        <f t="shared" ref="D317:E324" si="222">SUM(F317+H317+J317+L317+N317+P317+R317+T317+V317+X317+Z317+AB317+AD317+AF317+AH317+AJ317+AL317)</f>
        <v>2</v>
      </c>
      <c r="E317" s="380">
        <f t="shared" si="222"/>
        <v>0</v>
      </c>
      <c r="F317" s="45"/>
      <c r="G317" s="352"/>
      <c r="H317" s="45"/>
      <c r="I317" s="352"/>
      <c r="J317" s="45"/>
      <c r="K317" s="352"/>
      <c r="L317" s="45"/>
      <c r="M317" s="352"/>
      <c r="N317" s="47">
        <v>1</v>
      </c>
      <c r="O317" s="510"/>
      <c r="P317" s="45"/>
      <c r="Q317" s="352"/>
      <c r="R317" s="47"/>
      <c r="S317" s="510"/>
      <c r="T317" s="45"/>
      <c r="U317" s="352"/>
      <c r="V317" s="47"/>
      <c r="W317" s="510"/>
      <c r="X317" s="45">
        <v>1</v>
      </c>
      <c r="Y317" s="352"/>
      <c r="Z317" s="47"/>
      <c r="AA317" s="510"/>
      <c r="AB317" s="45"/>
      <c r="AC317" s="352"/>
      <c r="AD317" s="47"/>
      <c r="AE317" s="510"/>
      <c r="AF317" s="45"/>
      <c r="AG317" s="352"/>
      <c r="AH317" s="47"/>
      <c r="AI317" s="510"/>
      <c r="AJ317" s="45"/>
      <c r="AK317" s="352"/>
      <c r="AL317" s="47"/>
      <c r="AM317" s="46"/>
      <c r="AN317" s="47">
        <v>0</v>
      </c>
      <c r="AO317" s="47">
        <v>0</v>
      </c>
      <c r="AP317" s="48">
        <v>0</v>
      </c>
      <c r="AQ317" s="45">
        <v>0</v>
      </c>
      <c r="AR317" s="48">
        <v>0</v>
      </c>
      <c r="AS317" s="45">
        <v>0</v>
      </c>
      <c r="AT317" s="102">
        <v>0</v>
      </c>
      <c r="AU317" s="102">
        <v>0</v>
      </c>
      <c r="AV317" s="48">
        <v>0</v>
      </c>
      <c r="AW317" t="str">
        <f t="shared" si="205"/>
        <v/>
      </c>
      <c r="CA317" s="18" t="str">
        <f t="shared" si="212"/>
        <v/>
      </c>
      <c r="CB317" s="263" t="str">
        <f t="shared" si="213"/>
        <v/>
      </c>
      <c r="CC317" s="263" t="str">
        <f t="shared" si="220"/>
        <v/>
      </c>
      <c r="CD317" s="263" t="str">
        <f t="shared" si="214"/>
        <v/>
      </c>
      <c r="CE317" s="263" t="str">
        <f t="shared" si="215"/>
        <v/>
      </c>
      <c r="CF317" s="263" t="str">
        <f t="shared" si="216"/>
        <v/>
      </c>
      <c r="CG317" s="263" t="str">
        <f t="shared" si="217"/>
        <v/>
      </c>
      <c r="CO317" s="69">
        <f t="shared" si="206"/>
        <v>0</v>
      </c>
      <c r="CP317" s="69">
        <f t="shared" si="207"/>
        <v>0</v>
      </c>
      <c r="CQ317" s="69">
        <f t="shared" si="221"/>
        <v>0</v>
      </c>
      <c r="CR317" s="69">
        <f t="shared" si="208"/>
        <v>0</v>
      </c>
      <c r="CS317" s="69">
        <f t="shared" si="209"/>
        <v>0</v>
      </c>
      <c r="CT317" s="69">
        <f t="shared" si="210"/>
        <v>0</v>
      </c>
      <c r="CU317" s="69">
        <f t="shared" si="211"/>
        <v>0</v>
      </c>
    </row>
    <row r="318" spans="1:99" ht="15" customHeight="1" x14ac:dyDescent="0.25">
      <c r="A318" s="3205"/>
      <c r="B318" s="507" t="s">
        <v>295</v>
      </c>
      <c r="C318" s="210">
        <f t="shared" si="218"/>
        <v>7</v>
      </c>
      <c r="D318" s="252">
        <f t="shared" si="222"/>
        <v>2</v>
      </c>
      <c r="E318" s="396">
        <f t="shared" si="222"/>
        <v>5</v>
      </c>
      <c r="F318" s="22"/>
      <c r="G318" s="239"/>
      <c r="H318" s="22"/>
      <c r="I318" s="239"/>
      <c r="J318" s="22"/>
      <c r="K318" s="239"/>
      <c r="L318" s="22"/>
      <c r="M318" s="239"/>
      <c r="N318" s="22"/>
      <c r="O318" s="25"/>
      <c r="P318" s="22"/>
      <c r="Q318" s="239"/>
      <c r="R318" s="23"/>
      <c r="S318" s="25">
        <v>1</v>
      </c>
      <c r="T318" s="22"/>
      <c r="U318" s="239">
        <v>1</v>
      </c>
      <c r="V318" s="23"/>
      <c r="W318" s="25">
        <v>1</v>
      </c>
      <c r="X318" s="22"/>
      <c r="Y318" s="239"/>
      <c r="Z318" s="23"/>
      <c r="AA318" s="25"/>
      <c r="AB318" s="22">
        <v>1</v>
      </c>
      <c r="AC318" s="239"/>
      <c r="AD318" s="23">
        <v>1</v>
      </c>
      <c r="AE318" s="25">
        <v>1</v>
      </c>
      <c r="AF318" s="22"/>
      <c r="AG318" s="239">
        <v>1</v>
      </c>
      <c r="AH318" s="23"/>
      <c r="AI318" s="25"/>
      <c r="AJ318" s="22"/>
      <c r="AK318" s="239"/>
      <c r="AL318" s="23"/>
      <c r="AM318" s="26"/>
      <c r="AN318" s="23">
        <v>3</v>
      </c>
      <c r="AO318" s="23">
        <v>0</v>
      </c>
      <c r="AP318" s="28">
        <v>0</v>
      </c>
      <c r="AQ318" s="22">
        <v>0</v>
      </c>
      <c r="AR318" s="28">
        <v>0</v>
      </c>
      <c r="AS318" s="22">
        <v>0</v>
      </c>
      <c r="AT318" s="24">
        <v>0</v>
      </c>
      <c r="AU318" s="24">
        <v>0</v>
      </c>
      <c r="AV318" s="28">
        <v>0</v>
      </c>
      <c r="AW318" t="str">
        <f t="shared" si="205"/>
        <v/>
      </c>
      <c r="CA318" s="18" t="str">
        <f t="shared" si="212"/>
        <v/>
      </c>
      <c r="CB318" s="263" t="str">
        <f t="shared" si="213"/>
        <v/>
      </c>
      <c r="CC318" s="263" t="str">
        <f t="shared" si="220"/>
        <v/>
      </c>
      <c r="CD318" s="263" t="str">
        <f t="shared" si="214"/>
        <v/>
      </c>
      <c r="CE318" s="263" t="str">
        <f t="shared" si="215"/>
        <v/>
      </c>
      <c r="CF318" s="263" t="str">
        <f t="shared" si="216"/>
        <v/>
      </c>
      <c r="CG318" s="263" t="str">
        <f t="shared" si="217"/>
        <v/>
      </c>
      <c r="CO318" s="69">
        <f t="shared" si="206"/>
        <v>0</v>
      </c>
      <c r="CP318" s="69">
        <f t="shared" si="207"/>
        <v>0</v>
      </c>
      <c r="CQ318" s="69">
        <f t="shared" si="221"/>
        <v>0</v>
      </c>
      <c r="CR318" s="69">
        <f t="shared" si="208"/>
        <v>0</v>
      </c>
      <c r="CS318" s="69">
        <f t="shared" si="209"/>
        <v>0</v>
      </c>
      <c r="CT318" s="69">
        <f t="shared" si="210"/>
        <v>0</v>
      </c>
      <c r="CU318" s="69">
        <f t="shared" si="211"/>
        <v>0</v>
      </c>
    </row>
    <row r="319" spans="1:99" ht="15" customHeight="1" x14ac:dyDescent="0.25">
      <c r="A319" s="3205"/>
      <c r="B319" s="507" t="s">
        <v>296</v>
      </c>
      <c r="C319" s="210">
        <f t="shared" si="218"/>
        <v>0</v>
      </c>
      <c r="D319" s="252">
        <f t="shared" si="222"/>
        <v>0</v>
      </c>
      <c r="E319" s="396">
        <f t="shared" si="222"/>
        <v>0</v>
      </c>
      <c r="F319" s="22"/>
      <c r="G319" s="239"/>
      <c r="H319" s="22"/>
      <c r="I319" s="239"/>
      <c r="J319" s="22"/>
      <c r="K319" s="239"/>
      <c r="L319" s="22"/>
      <c r="M319" s="239"/>
      <c r="N319" s="22"/>
      <c r="O319" s="25"/>
      <c r="P319" s="22"/>
      <c r="Q319" s="239"/>
      <c r="R319" s="23"/>
      <c r="S319" s="25"/>
      <c r="T319" s="22"/>
      <c r="U319" s="239"/>
      <c r="V319" s="23"/>
      <c r="W319" s="25"/>
      <c r="X319" s="22"/>
      <c r="Y319" s="239"/>
      <c r="Z319" s="23"/>
      <c r="AA319" s="25"/>
      <c r="AB319" s="22"/>
      <c r="AC319" s="239"/>
      <c r="AD319" s="23"/>
      <c r="AE319" s="25"/>
      <c r="AF319" s="22"/>
      <c r="AG319" s="239"/>
      <c r="AH319" s="23"/>
      <c r="AI319" s="25"/>
      <c r="AJ319" s="22"/>
      <c r="AK319" s="239"/>
      <c r="AL319" s="23"/>
      <c r="AM319" s="26"/>
      <c r="AN319" s="23">
        <v>0</v>
      </c>
      <c r="AO319" s="23">
        <v>0</v>
      </c>
      <c r="AP319" s="28">
        <v>0</v>
      </c>
      <c r="AQ319" s="22">
        <v>0</v>
      </c>
      <c r="AR319" s="28">
        <v>0</v>
      </c>
      <c r="AS319" s="22">
        <v>0</v>
      </c>
      <c r="AT319" s="24">
        <v>0</v>
      </c>
      <c r="AU319" s="24">
        <v>0</v>
      </c>
      <c r="AV319" s="28">
        <v>0</v>
      </c>
      <c r="AW319" t="str">
        <f t="shared" si="205"/>
        <v/>
      </c>
      <c r="CA319" s="18" t="str">
        <f t="shared" si="212"/>
        <v/>
      </c>
      <c r="CB319" s="263" t="str">
        <f t="shared" si="213"/>
        <v/>
      </c>
      <c r="CC319" s="263" t="str">
        <f t="shared" si="220"/>
        <v/>
      </c>
      <c r="CD319" s="263" t="str">
        <f t="shared" si="214"/>
        <v/>
      </c>
      <c r="CE319" s="263" t="str">
        <f t="shared" si="215"/>
        <v/>
      </c>
      <c r="CF319" s="263" t="str">
        <f t="shared" si="216"/>
        <v/>
      </c>
      <c r="CG319" s="263" t="str">
        <f t="shared" si="217"/>
        <v/>
      </c>
      <c r="CO319" s="69">
        <f t="shared" si="206"/>
        <v>0</v>
      </c>
      <c r="CP319" s="69">
        <f t="shared" si="207"/>
        <v>0</v>
      </c>
      <c r="CQ319" s="69">
        <f t="shared" si="221"/>
        <v>0</v>
      </c>
      <c r="CR319" s="69">
        <f t="shared" si="208"/>
        <v>0</v>
      </c>
      <c r="CS319" s="69">
        <f t="shared" si="209"/>
        <v>0</v>
      </c>
      <c r="CT319" s="69">
        <f t="shared" si="210"/>
        <v>0</v>
      </c>
      <c r="CU319" s="69">
        <f t="shared" si="211"/>
        <v>0</v>
      </c>
    </row>
    <row r="320" spans="1:99" ht="15" customHeight="1" x14ac:dyDescent="0.25">
      <c r="A320" s="3205"/>
      <c r="B320" s="507" t="s">
        <v>297</v>
      </c>
      <c r="C320" s="210">
        <f t="shared" si="218"/>
        <v>1</v>
      </c>
      <c r="D320" s="252">
        <f t="shared" si="222"/>
        <v>1</v>
      </c>
      <c r="E320" s="396">
        <f t="shared" si="222"/>
        <v>0</v>
      </c>
      <c r="F320" s="22"/>
      <c r="G320" s="239"/>
      <c r="H320" s="22"/>
      <c r="I320" s="239"/>
      <c r="J320" s="22"/>
      <c r="K320" s="239"/>
      <c r="L320" s="22"/>
      <c r="M320" s="239"/>
      <c r="N320" s="22">
        <v>1</v>
      </c>
      <c r="O320" s="25"/>
      <c r="P320" s="22"/>
      <c r="Q320" s="239"/>
      <c r="R320" s="23"/>
      <c r="S320" s="25"/>
      <c r="T320" s="22"/>
      <c r="U320" s="239"/>
      <c r="V320" s="23"/>
      <c r="W320" s="25"/>
      <c r="X320" s="22"/>
      <c r="Y320" s="239"/>
      <c r="Z320" s="23"/>
      <c r="AA320" s="25"/>
      <c r="AB320" s="22"/>
      <c r="AC320" s="239"/>
      <c r="AD320" s="23"/>
      <c r="AE320" s="25"/>
      <c r="AF320" s="22"/>
      <c r="AG320" s="239"/>
      <c r="AH320" s="23"/>
      <c r="AI320" s="25"/>
      <c r="AJ320" s="22"/>
      <c r="AK320" s="239"/>
      <c r="AL320" s="23"/>
      <c r="AM320" s="26"/>
      <c r="AN320" s="23">
        <v>0</v>
      </c>
      <c r="AO320" s="23">
        <v>0</v>
      </c>
      <c r="AP320" s="28">
        <v>0</v>
      </c>
      <c r="AQ320" s="22">
        <v>0</v>
      </c>
      <c r="AR320" s="28">
        <v>0</v>
      </c>
      <c r="AS320" s="22">
        <v>0</v>
      </c>
      <c r="AT320" s="24">
        <v>0</v>
      </c>
      <c r="AU320" s="24">
        <v>0</v>
      </c>
      <c r="AV320" s="28">
        <v>0</v>
      </c>
      <c r="AW320" t="str">
        <f t="shared" si="205"/>
        <v/>
      </c>
      <c r="CA320" s="18" t="str">
        <f t="shared" si="212"/>
        <v/>
      </c>
      <c r="CB320" s="263" t="str">
        <f t="shared" si="213"/>
        <v/>
      </c>
      <c r="CC320" s="263" t="str">
        <f t="shared" si="220"/>
        <v/>
      </c>
      <c r="CD320" s="263" t="str">
        <f t="shared" si="214"/>
        <v/>
      </c>
      <c r="CE320" s="263" t="str">
        <f t="shared" si="215"/>
        <v/>
      </c>
      <c r="CF320" s="263" t="str">
        <f t="shared" si="216"/>
        <v/>
      </c>
      <c r="CG320" s="263" t="str">
        <f t="shared" si="217"/>
        <v/>
      </c>
      <c r="CO320" s="69">
        <f t="shared" si="206"/>
        <v>0</v>
      </c>
      <c r="CP320" s="69">
        <f t="shared" si="207"/>
        <v>0</v>
      </c>
      <c r="CQ320" s="69">
        <f t="shared" si="221"/>
        <v>0</v>
      </c>
      <c r="CR320" s="69">
        <f t="shared" si="208"/>
        <v>0</v>
      </c>
      <c r="CS320" s="69">
        <f t="shared" si="209"/>
        <v>0</v>
      </c>
      <c r="CT320" s="69">
        <f t="shared" si="210"/>
        <v>0</v>
      </c>
      <c r="CU320" s="69">
        <f t="shared" si="211"/>
        <v>0</v>
      </c>
    </row>
    <row r="321" spans="1:99" ht="15" customHeight="1" x14ac:dyDescent="0.25">
      <c r="A321" s="3205"/>
      <c r="B321" s="507" t="s">
        <v>298</v>
      </c>
      <c r="C321" s="210">
        <f t="shared" si="218"/>
        <v>0</v>
      </c>
      <c r="D321" s="252">
        <f t="shared" si="222"/>
        <v>0</v>
      </c>
      <c r="E321" s="396">
        <f t="shared" si="222"/>
        <v>0</v>
      </c>
      <c r="F321" s="22"/>
      <c r="G321" s="239"/>
      <c r="H321" s="22"/>
      <c r="I321" s="239"/>
      <c r="J321" s="22"/>
      <c r="K321" s="239"/>
      <c r="L321" s="22"/>
      <c r="M321" s="239"/>
      <c r="N321" s="22"/>
      <c r="O321" s="25"/>
      <c r="P321" s="22"/>
      <c r="Q321" s="239"/>
      <c r="R321" s="23"/>
      <c r="S321" s="25"/>
      <c r="T321" s="22"/>
      <c r="U321" s="239"/>
      <c r="V321" s="23"/>
      <c r="W321" s="25"/>
      <c r="X321" s="22"/>
      <c r="Y321" s="239"/>
      <c r="Z321" s="23"/>
      <c r="AA321" s="25"/>
      <c r="AB321" s="22"/>
      <c r="AC321" s="239"/>
      <c r="AD321" s="23"/>
      <c r="AE321" s="25"/>
      <c r="AF321" s="22"/>
      <c r="AG321" s="239"/>
      <c r="AH321" s="23"/>
      <c r="AI321" s="25"/>
      <c r="AJ321" s="22"/>
      <c r="AK321" s="239"/>
      <c r="AL321" s="23"/>
      <c r="AM321" s="26"/>
      <c r="AN321" s="23"/>
      <c r="AO321" s="23"/>
      <c r="AP321" s="28"/>
      <c r="AQ321" s="22"/>
      <c r="AR321" s="28"/>
      <c r="AS321" s="22"/>
      <c r="AT321" s="24"/>
      <c r="AU321" s="24"/>
      <c r="AV321" s="28"/>
      <c r="AW321" t="str">
        <f t="shared" si="205"/>
        <v/>
      </c>
      <c r="CA321" s="18" t="str">
        <f t="shared" si="212"/>
        <v/>
      </c>
      <c r="CB321" s="263" t="str">
        <f t="shared" si="213"/>
        <v/>
      </c>
      <c r="CC321" s="263" t="str">
        <f t="shared" si="220"/>
        <v/>
      </c>
      <c r="CD321" s="263" t="str">
        <f t="shared" si="214"/>
        <v/>
      </c>
      <c r="CE321" s="263" t="str">
        <f t="shared" si="215"/>
        <v/>
      </c>
      <c r="CF321" s="263" t="str">
        <f t="shared" si="216"/>
        <v/>
      </c>
      <c r="CG321" s="263" t="str">
        <f t="shared" si="217"/>
        <v/>
      </c>
      <c r="CO321" s="69">
        <f t="shared" si="206"/>
        <v>0</v>
      </c>
      <c r="CP321" s="69">
        <f t="shared" si="207"/>
        <v>0</v>
      </c>
      <c r="CQ321" s="69">
        <f t="shared" si="221"/>
        <v>0</v>
      </c>
      <c r="CR321" s="69">
        <f t="shared" si="208"/>
        <v>0</v>
      </c>
      <c r="CS321" s="69">
        <f t="shared" si="209"/>
        <v>0</v>
      </c>
      <c r="CT321" s="69">
        <f t="shared" si="210"/>
        <v>0</v>
      </c>
      <c r="CU321" s="69">
        <f t="shared" si="211"/>
        <v>0</v>
      </c>
    </row>
    <row r="322" spans="1:99" ht="15" customHeight="1" x14ac:dyDescent="0.25">
      <c r="A322" s="3205"/>
      <c r="B322" s="507" t="s">
        <v>299</v>
      </c>
      <c r="C322" s="210">
        <f t="shared" si="218"/>
        <v>0</v>
      </c>
      <c r="D322" s="252">
        <f t="shared" si="222"/>
        <v>0</v>
      </c>
      <c r="E322" s="396">
        <f t="shared" si="222"/>
        <v>0</v>
      </c>
      <c r="F322" s="22"/>
      <c r="G322" s="239"/>
      <c r="H322" s="22"/>
      <c r="I322" s="239"/>
      <c r="J322" s="22"/>
      <c r="K322" s="239"/>
      <c r="L322" s="22"/>
      <c r="M322" s="239"/>
      <c r="N322" s="22"/>
      <c r="O322" s="25"/>
      <c r="P322" s="22"/>
      <c r="Q322" s="239"/>
      <c r="R322" s="23"/>
      <c r="S322" s="25"/>
      <c r="T322" s="22"/>
      <c r="U322" s="239"/>
      <c r="V322" s="23"/>
      <c r="W322" s="25"/>
      <c r="X322" s="22"/>
      <c r="Y322" s="239"/>
      <c r="Z322" s="23"/>
      <c r="AA322" s="25"/>
      <c r="AB322" s="22"/>
      <c r="AC322" s="239"/>
      <c r="AD322" s="23"/>
      <c r="AE322" s="25"/>
      <c r="AF322" s="22"/>
      <c r="AG322" s="239"/>
      <c r="AH322" s="23"/>
      <c r="AI322" s="25"/>
      <c r="AJ322" s="22"/>
      <c r="AK322" s="239"/>
      <c r="AL322" s="23"/>
      <c r="AM322" s="26"/>
      <c r="AN322" s="23"/>
      <c r="AO322" s="23"/>
      <c r="AP322" s="28"/>
      <c r="AQ322" s="22"/>
      <c r="AR322" s="28"/>
      <c r="AS322" s="22"/>
      <c r="AT322" s="24"/>
      <c r="AU322" s="24"/>
      <c r="AV322" s="28"/>
      <c r="AW322" t="str">
        <f t="shared" si="205"/>
        <v/>
      </c>
      <c r="CA322" s="18" t="str">
        <f t="shared" si="212"/>
        <v/>
      </c>
      <c r="CB322" s="263" t="str">
        <f t="shared" si="213"/>
        <v/>
      </c>
      <c r="CC322" s="263" t="str">
        <f t="shared" si="220"/>
        <v/>
      </c>
      <c r="CD322" s="263" t="str">
        <f t="shared" si="214"/>
        <v/>
      </c>
      <c r="CE322" s="263" t="str">
        <f t="shared" si="215"/>
        <v/>
      </c>
      <c r="CF322" s="263" t="str">
        <f t="shared" si="216"/>
        <v/>
      </c>
      <c r="CG322" s="263" t="str">
        <f t="shared" si="217"/>
        <v/>
      </c>
      <c r="CO322" s="69">
        <f t="shared" si="206"/>
        <v>0</v>
      </c>
      <c r="CP322" s="69">
        <f t="shared" si="207"/>
        <v>0</v>
      </c>
      <c r="CQ322" s="69">
        <f t="shared" si="221"/>
        <v>0</v>
      </c>
      <c r="CR322" s="69">
        <f t="shared" si="208"/>
        <v>0</v>
      </c>
      <c r="CS322" s="69">
        <f t="shared" si="209"/>
        <v>0</v>
      </c>
      <c r="CT322" s="69">
        <f t="shared" si="210"/>
        <v>0</v>
      </c>
      <c r="CU322" s="69">
        <f t="shared" si="211"/>
        <v>0</v>
      </c>
    </row>
    <row r="323" spans="1:99" ht="15" customHeight="1" x14ac:dyDescent="0.25">
      <c r="A323" s="3205"/>
      <c r="B323" s="507" t="s">
        <v>300</v>
      </c>
      <c r="C323" s="210">
        <f t="shared" si="218"/>
        <v>0</v>
      </c>
      <c r="D323" s="252">
        <f t="shared" si="222"/>
        <v>0</v>
      </c>
      <c r="E323" s="396">
        <f t="shared" si="222"/>
        <v>0</v>
      </c>
      <c r="F323" s="22"/>
      <c r="G323" s="239"/>
      <c r="H323" s="22"/>
      <c r="I323" s="239"/>
      <c r="J323" s="22"/>
      <c r="K323" s="239"/>
      <c r="L323" s="22"/>
      <c r="M323" s="239"/>
      <c r="N323" s="22"/>
      <c r="O323" s="25"/>
      <c r="P323" s="22"/>
      <c r="Q323" s="239"/>
      <c r="R323" s="23"/>
      <c r="S323" s="25"/>
      <c r="T323" s="22"/>
      <c r="U323" s="239"/>
      <c r="V323" s="23"/>
      <c r="W323" s="25"/>
      <c r="X323" s="22"/>
      <c r="Y323" s="239"/>
      <c r="Z323" s="23"/>
      <c r="AA323" s="25"/>
      <c r="AB323" s="22"/>
      <c r="AC323" s="239"/>
      <c r="AD323" s="23"/>
      <c r="AE323" s="25"/>
      <c r="AF323" s="22"/>
      <c r="AG323" s="239"/>
      <c r="AH323" s="23"/>
      <c r="AI323" s="25"/>
      <c r="AJ323" s="22"/>
      <c r="AK323" s="239"/>
      <c r="AL323" s="23"/>
      <c r="AM323" s="26"/>
      <c r="AN323" s="23"/>
      <c r="AO323" s="23"/>
      <c r="AP323" s="28"/>
      <c r="AQ323" s="22"/>
      <c r="AR323" s="28"/>
      <c r="AS323" s="22"/>
      <c r="AT323" s="24"/>
      <c r="AU323" s="24"/>
      <c r="AV323" s="28"/>
      <c r="AW323" t="str">
        <f t="shared" si="205"/>
        <v/>
      </c>
      <c r="CA323" s="18" t="str">
        <f t="shared" si="212"/>
        <v/>
      </c>
      <c r="CB323" s="263" t="str">
        <f t="shared" si="213"/>
        <v/>
      </c>
      <c r="CC323" s="263" t="str">
        <f t="shared" si="220"/>
        <v/>
      </c>
      <c r="CD323" s="263" t="str">
        <f t="shared" si="214"/>
        <v/>
      </c>
      <c r="CE323" s="263" t="str">
        <f t="shared" si="215"/>
        <v/>
      </c>
      <c r="CF323" s="263" t="str">
        <f t="shared" si="216"/>
        <v/>
      </c>
      <c r="CG323" s="263" t="str">
        <f t="shared" si="217"/>
        <v/>
      </c>
      <c r="CO323" s="69">
        <f t="shared" si="206"/>
        <v>0</v>
      </c>
      <c r="CP323" s="69">
        <f t="shared" si="207"/>
        <v>0</v>
      </c>
      <c r="CQ323" s="69">
        <f t="shared" si="221"/>
        <v>0</v>
      </c>
      <c r="CR323" s="69">
        <f t="shared" si="208"/>
        <v>0</v>
      </c>
      <c r="CS323" s="69">
        <f t="shared" si="209"/>
        <v>0</v>
      </c>
      <c r="CT323" s="69">
        <f t="shared" si="210"/>
        <v>0</v>
      </c>
      <c r="CU323" s="69">
        <f t="shared" si="211"/>
        <v>0</v>
      </c>
    </row>
    <row r="324" spans="1:99" ht="15" customHeight="1" x14ac:dyDescent="0.25">
      <c r="A324" s="4004"/>
      <c r="B324" s="508" t="s">
        <v>301</v>
      </c>
      <c r="C324" s="266">
        <f t="shared" si="218"/>
        <v>0</v>
      </c>
      <c r="D324" s="267">
        <f t="shared" si="222"/>
        <v>0</v>
      </c>
      <c r="E324" s="377">
        <f t="shared" si="222"/>
        <v>0</v>
      </c>
      <c r="F324" s="30"/>
      <c r="G324" s="243"/>
      <c r="H324" s="30"/>
      <c r="I324" s="243"/>
      <c r="J324" s="30"/>
      <c r="K324" s="243"/>
      <c r="L324" s="30"/>
      <c r="M324" s="243"/>
      <c r="N324" s="30"/>
      <c r="O324" s="33"/>
      <c r="P324" s="30"/>
      <c r="Q324" s="243"/>
      <c r="R324" s="31"/>
      <c r="S324" s="33"/>
      <c r="T324" s="30"/>
      <c r="U324" s="243"/>
      <c r="V324" s="31"/>
      <c r="W324" s="33"/>
      <c r="X324" s="30"/>
      <c r="Y324" s="243"/>
      <c r="Z324" s="31"/>
      <c r="AA324" s="33"/>
      <c r="AB324" s="30"/>
      <c r="AC324" s="243"/>
      <c r="AD324" s="31"/>
      <c r="AE324" s="33"/>
      <c r="AF324" s="30"/>
      <c r="AG324" s="243"/>
      <c r="AH324" s="31"/>
      <c r="AI324" s="33"/>
      <c r="AJ324" s="30"/>
      <c r="AK324" s="243"/>
      <c r="AL324" s="31"/>
      <c r="AM324" s="34"/>
      <c r="AN324" s="31"/>
      <c r="AO324" s="31"/>
      <c r="AP324" s="37"/>
      <c r="AQ324" s="30"/>
      <c r="AR324" s="37"/>
      <c r="AS324" s="30"/>
      <c r="AT324" s="32"/>
      <c r="AU324" s="32"/>
      <c r="AV324" s="37"/>
      <c r="AW324" t="str">
        <f t="shared" si="205"/>
        <v/>
      </c>
      <c r="CA324" s="18" t="str">
        <f t="shared" si="212"/>
        <v/>
      </c>
      <c r="CB324" s="263" t="str">
        <f t="shared" si="213"/>
        <v/>
      </c>
      <c r="CC324" s="263" t="str">
        <f t="shared" si="220"/>
        <v/>
      </c>
      <c r="CD324" s="263" t="str">
        <f t="shared" si="214"/>
        <v/>
      </c>
      <c r="CE324" s="263" t="str">
        <f t="shared" si="215"/>
        <v/>
      </c>
      <c r="CF324" s="263" t="str">
        <f t="shared" si="216"/>
        <v/>
      </c>
      <c r="CG324" s="263" t="str">
        <f t="shared" si="217"/>
        <v/>
      </c>
      <c r="CO324" s="69">
        <f t="shared" si="206"/>
        <v>0</v>
      </c>
      <c r="CP324" s="69">
        <f t="shared" si="207"/>
        <v>0</v>
      </c>
      <c r="CQ324" s="69">
        <f t="shared" si="221"/>
        <v>0</v>
      </c>
      <c r="CR324" s="69">
        <f t="shared" si="208"/>
        <v>0</v>
      </c>
      <c r="CS324" s="69">
        <f t="shared" si="209"/>
        <v>0</v>
      </c>
      <c r="CT324" s="69">
        <f t="shared" si="210"/>
        <v>0</v>
      </c>
      <c r="CU324" s="69">
        <f t="shared" si="211"/>
        <v>0</v>
      </c>
    </row>
    <row r="325" spans="1:99" s="56" customFormat="1" ht="18" customHeight="1" x14ac:dyDescent="0.2">
      <c r="A325" s="38" t="s">
        <v>303</v>
      </c>
      <c r="B325" s="22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  <c r="AP325" s="55"/>
      <c r="AQ325" s="55"/>
      <c r="AR325" s="55"/>
      <c r="AS325" s="55"/>
      <c r="AT325" s="55"/>
      <c r="AU325" s="55"/>
      <c r="AV325" s="55"/>
      <c r="AW325" s="2752"/>
    </row>
    <row r="326" spans="1:99" x14ac:dyDescent="0.25">
      <c r="A326" s="2992" t="s">
        <v>90</v>
      </c>
      <c r="B326" s="2987"/>
      <c r="C326" s="4011" t="s">
        <v>286</v>
      </c>
      <c r="D326" s="3214"/>
      <c r="E326" s="3215"/>
      <c r="F326" s="3954" t="s">
        <v>139</v>
      </c>
      <c r="G326" s="3574"/>
      <c r="H326" s="3574"/>
      <c r="I326" s="3574"/>
      <c r="J326" s="3574"/>
      <c r="K326" s="3574"/>
      <c r="L326" s="3574"/>
      <c r="M326" s="3574"/>
      <c r="N326" s="3574"/>
      <c r="O326" s="3574"/>
      <c r="P326" s="3574"/>
      <c r="Q326" s="3574"/>
      <c r="R326" s="3574"/>
      <c r="S326" s="3574"/>
      <c r="T326" s="3574"/>
      <c r="U326" s="3574"/>
      <c r="V326" s="3574"/>
      <c r="W326" s="3574"/>
      <c r="X326" s="3574"/>
      <c r="Y326" s="3574"/>
      <c r="Z326" s="3574"/>
      <c r="AA326" s="3574"/>
      <c r="AB326" s="3574"/>
      <c r="AC326" s="3574"/>
      <c r="AD326" s="3574"/>
      <c r="AE326" s="3574"/>
      <c r="AF326" s="3574"/>
      <c r="AG326" s="3574"/>
      <c r="AH326" s="3574"/>
      <c r="AI326" s="3574"/>
      <c r="AJ326" s="3574"/>
      <c r="AK326" s="3574"/>
      <c r="AL326" s="3574"/>
      <c r="AM326" s="3574"/>
      <c r="AN326" s="3574"/>
      <c r="AO326" s="3574"/>
      <c r="AP326" s="3574"/>
      <c r="AQ326" s="4006"/>
      <c r="AR326" s="3108" t="s">
        <v>209</v>
      </c>
      <c r="AS326" s="2987"/>
      <c r="AT326" s="3018" t="s">
        <v>12</v>
      </c>
      <c r="AU326" s="3566" t="s">
        <v>13</v>
      </c>
      <c r="AV326" s="3566" t="s">
        <v>287</v>
      </c>
      <c r="AW326" s="2987" t="s">
        <v>272</v>
      </c>
    </row>
    <row r="327" spans="1:99" x14ac:dyDescent="0.25">
      <c r="A327" s="3901"/>
      <c r="B327" s="2994"/>
      <c r="C327" s="4012"/>
      <c r="D327" s="4013"/>
      <c r="E327" s="4014"/>
      <c r="F327" s="3938" t="s">
        <v>304</v>
      </c>
      <c r="G327" s="3540"/>
      <c r="H327" s="3938" t="s">
        <v>305</v>
      </c>
      <c r="I327" s="3540"/>
      <c r="J327" s="3938" t="s">
        <v>306</v>
      </c>
      <c r="K327" s="3540"/>
      <c r="L327" s="3938" t="s">
        <v>307</v>
      </c>
      <c r="M327" s="3540"/>
      <c r="N327" s="3938" t="s">
        <v>203</v>
      </c>
      <c r="O327" s="3540"/>
      <c r="P327" s="3938" t="s">
        <v>204</v>
      </c>
      <c r="Q327" s="3540"/>
      <c r="R327" s="3938" t="s">
        <v>16</v>
      </c>
      <c r="S327" s="3540"/>
      <c r="T327" s="3938" t="s">
        <v>17</v>
      </c>
      <c r="U327" s="3540"/>
      <c r="V327" s="3938" t="s">
        <v>18</v>
      </c>
      <c r="W327" s="3939"/>
      <c r="X327" s="3938" t="s">
        <v>19</v>
      </c>
      <c r="Y327" s="3939"/>
      <c r="Z327" s="3938" t="s">
        <v>20</v>
      </c>
      <c r="AA327" s="3939"/>
      <c r="AB327" s="3938" t="s">
        <v>21</v>
      </c>
      <c r="AC327" s="3939"/>
      <c r="AD327" s="3938" t="s">
        <v>22</v>
      </c>
      <c r="AE327" s="3939"/>
      <c r="AF327" s="3938" t="s">
        <v>23</v>
      </c>
      <c r="AG327" s="3939"/>
      <c r="AH327" s="3938" t="s">
        <v>61</v>
      </c>
      <c r="AI327" s="3939"/>
      <c r="AJ327" s="3938" t="s">
        <v>62</v>
      </c>
      <c r="AK327" s="3939"/>
      <c r="AL327" s="3938" t="s">
        <v>63</v>
      </c>
      <c r="AM327" s="3939"/>
      <c r="AN327" s="3938" t="s">
        <v>148</v>
      </c>
      <c r="AO327" s="3939"/>
      <c r="AP327" s="3938" t="s">
        <v>308</v>
      </c>
      <c r="AQ327" s="3953"/>
      <c r="AR327" s="4007"/>
      <c r="AS327" s="4005"/>
      <c r="AT327" s="4003"/>
      <c r="AU327" s="3200"/>
      <c r="AV327" s="3200"/>
      <c r="AW327" s="2994"/>
    </row>
    <row r="328" spans="1:99" ht="25.5" customHeight="1" x14ac:dyDescent="0.25">
      <c r="A328" s="4010"/>
      <c r="B328" s="4005"/>
      <c r="C328" s="2615" t="s">
        <v>120</v>
      </c>
      <c r="D328" s="1237" t="s">
        <v>79</v>
      </c>
      <c r="E328" s="513" t="s">
        <v>121</v>
      </c>
      <c r="F328" s="2615" t="s">
        <v>291</v>
      </c>
      <c r="G328" s="2643" t="s">
        <v>121</v>
      </c>
      <c r="H328" s="2615" t="s">
        <v>291</v>
      </c>
      <c r="I328" s="2643" t="s">
        <v>121</v>
      </c>
      <c r="J328" s="2615" t="s">
        <v>291</v>
      </c>
      <c r="K328" s="2643" t="s">
        <v>121</v>
      </c>
      <c r="L328" s="2615" t="s">
        <v>291</v>
      </c>
      <c r="M328" s="2643" t="s">
        <v>121</v>
      </c>
      <c r="N328" s="2615" t="s">
        <v>291</v>
      </c>
      <c r="O328" s="2643" t="s">
        <v>121</v>
      </c>
      <c r="P328" s="2615" t="s">
        <v>291</v>
      </c>
      <c r="Q328" s="2643" t="s">
        <v>121</v>
      </c>
      <c r="R328" s="2615" t="s">
        <v>291</v>
      </c>
      <c r="S328" s="2643" t="s">
        <v>121</v>
      </c>
      <c r="T328" s="2615" t="s">
        <v>291</v>
      </c>
      <c r="U328" s="2643" t="s">
        <v>121</v>
      </c>
      <c r="V328" s="2615" t="s">
        <v>291</v>
      </c>
      <c r="W328" s="2643" t="s">
        <v>121</v>
      </c>
      <c r="X328" s="2615" t="s">
        <v>291</v>
      </c>
      <c r="Y328" s="2643" t="s">
        <v>121</v>
      </c>
      <c r="Z328" s="2615" t="s">
        <v>291</v>
      </c>
      <c r="AA328" s="2643" t="s">
        <v>121</v>
      </c>
      <c r="AB328" s="2615" t="s">
        <v>291</v>
      </c>
      <c r="AC328" s="2643" t="s">
        <v>121</v>
      </c>
      <c r="AD328" s="2615" t="s">
        <v>291</v>
      </c>
      <c r="AE328" s="2643" t="s">
        <v>121</v>
      </c>
      <c r="AF328" s="2615" t="s">
        <v>291</v>
      </c>
      <c r="AG328" s="2643" t="s">
        <v>121</v>
      </c>
      <c r="AH328" s="2615" t="s">
        <v>291</v>
      </c>
      <c r="AI328" s="2643" t="s">
        <v>121</v>
      </c>
      <c r="AJ328" s="2615" t="s">
        <v>291</v>
      </c>
      <c r="AK328" s="2643" t="s">
        <v>121</v>
      </c>
      <c r="AL328" s="2615" t="s">
        <v>291</v>
      </c>
      <c r="AM328" s="2643" t="s">
        <v>121</v>
      </c>
      <c r="AN328" s="2615" t="s">
        <v>291</v>
      </c>
      <c r="AO328" s="2643" t="s">
        <v>121</v>
      </c>
      <c r="AP328" s="2615" t="s">
        <v>291</v>
      </c>
      <c r="AQ328" s="2617" t="s">
        <v>121</v>
      </c>
      <c r="AR328" s="2756" t="s">
        <v>212</v>
      </c>
      <c r="AS328" s="2643" t="s">
        <v>213</v>
      </c>
      <c r="AT328" s="3019"/>
      <c r="AU328" s="2983"/>
      <c r="AV328" s="2983"/>
      <c r="AW328" s="4005"/>
    </row>
    <row r="329" spans="1:99" x14ac:dyDescent="0.25">
      <c r="A329" s="3036" t="s">
        <v>309</v>
      </c>
      <c r="B329" s="2667" t="s">
        <v>205</v>
      </c>
      <c r="C329" s="249">
        <f>SUM(E329)</f>
        <v>0</v>
      </c>
      <c r="D329" s="707"/>
      <c r="E329" s="2508">
        <f>+Q329+S329+U329+W329+Y329+AA329+AC329+AE329+AG329+AI329</f>
        <v>0</v>
      </c>
      <c r="F329" s="2585"/>
      <c r="G329" s="2757"/>
      <c r="H329" s="2757"/>
      <c r="I329" s="2757"/>
      <c r="J329" s="2757"/>
      <c r="K329" s="2757"/>
      <c r="L329" s="2757"/>
      <c r="M329" s="2757"/>
      <c r="N329" s="2757"/>
      <c r="O329" s="2757"/>
      <c r="P329" s="2567"/>
      <c r="Q329" s="2556"/>
      <c r="R329" s="2002"/>
      <c r="S329" s="2556"/>
      <c r="T329" s="2002"/>
      <c r="U329" s="2556"/>
      <c r="V329" s="2002"/>
      <c r="W329" s="2556"/>
      <c r="X329" s="2002"/>
      <c r="Y329" s="2556"/>
      <c r="Z329" s="2002"/>
      <c r="AA329" s="2556"/>
      <c r="AB329" s="2002"/>
      <c r="AC329" s="2556"/>
      <c r="AD329" s="2002"/>
      <c r="AE329" s="2556"/>
      <c r="AF329" s="2002"/>
      <c r="AG329" s="2556"/>
      <c r="AH329" s="2002"/>
      <c r="AI329" s="2556"/>
      <c r="AJ329" s="2002"/>
      <c r="AK329" s="2567"/>
      <c r="AL329" s="2002"/>
      <c r="AM329" s="2567"/>
      <c r="AN329" s="2002"/>
      <c r="AO329" s="2567"/>
      <c r="AP329" s="2002"/>
      <c r="AQ329" s="2586"/>
      <c r="AR329" s="2556"/>
      <c r="AS329" s="2757"/>
      <c r="AT329" s="2004"/>
      <c r="AU329" s="699"/>
      <c r="AV329" s="699"/>
      <c r="AW329" s="2502"/>
      <c r="AX329" t="str">
        <f t="shared" ref="AX329:AX339" si="223">CA329&amp;CB329&amp;CC329&amp;CD329&amp;CE329&amp;CF329</f>
        <v/>
      </c>
      <c r="CA329" s="18" t="str">
        <f>IF(AND(E329&gt;0,OR(AR329="")),"* No olvide digitar la variable Trans (masculino). Digite Cero si no tiene.",IF(AR329&gt;E329," * La variable Trans (masculino) No puede ser mayor al Total Mujeres.",""))</f>
        <v/>
      </c>
      <c r="CB329" s="438"/>
      <c r="CC329" s="18" t="str">
        <f>IF(AND(C329&gt;0,AT329="")," * No olvide digitar la variable Pueblos originarios. Digite Cero si no tiene.",IF(AT329&gt;C329," * La variable Pueblos originarios No puede ser mayor al Total Ambos Sexos.",""))</f>
        <v/>
      </c>
      <c r="CD329" s="18" t="str">
        <f>IF(AND(C329&gt;0,AU329="")," * No olvide digitar la variable Migrantes. Digite Cero si no tiene.",IF(AU329&gt;C329," * La variable Migrantes No puede ser mayor al Total Ambos Sexos.",""))</f>
        <v/>
      </c>
      <c r="CE329" s="18" t="str">
        <f>IF(AND(C329&gt;0,AV329="")," * No olvide digitar la variable Niños, niñas adolescentes y Jóvenes SENAME. Digite Cero si no tiene.",IF(AV329&gt;C329," * La variable Niños, niñas adolescentes y Jóvenes SENAME No puede ser mayor al Total Ambos Sexos.",""))</f>
        <v/>
      </c>
      <c r="CF329" s="18" t="str">
        <f>IF(AND(C329&gt;0,AW329="")," * No olvide digitar la variable Niños, niñas adolescentes y Jóvenes Mejor Niñez. Digite Cero si no tiene.",IF(AW329&gt;C329," * La variable Niños, niñas adolescentes y Jóvenes Mejor Niñez No puede ser mayor al Total Ambos Sexos.",""))</f>
        <v/>
      </c>
      <c r="CO329" s="69">
        <f>IF(AND(E329&gt;0,OR(AR329="")),1,IF(AR329&gt;E329,1,0))</f>
        <v>0</v>
      </c>
      <c r="CP329" s="505"/>
      <c r="CQ329" s="69">
        <f t="shared" ref="CQ329:CQ339" si="224">IF(AND(C329&gt;0,AT329=""),1,IF(AT329&gt;C329,1,0))</f>
        <v>0</v>
      </c>
      <c r="CR329" s="69">
        <f t="shared" ref="CR329:CR339" si="225">IF(AND(C329&gt;0,AU329=""),1,IF(AU329&gt;C329,1,0))</f>
        <v>0</v>
      </c>
      <c r="CS329" s="69">
        <f t="shared" ref="CS329:CS339" si="226">IF(AND(C329&gt;0,AV329=""),1,IF(AV329&gt;C329,1,0))</f>
        <v>0</v>
      </c>
      <c r="CT329" s="69">
        <f t="shared" ref="CT329:CT339" si="227">IF(AND(C329&gt;0,AW329=""),1,IF(AW329&gt;C329,1,0))</f>
        <v>0</v>
      </c>
    </row>
    <row r="330" spans="1:99" x14ac:dyDescent="0.25">
      <c r="A330" s="3633"/>
      <c r="B330" s="2758" t="s">
        <v>302</v>
      </c>
      <c r="C330" s="256">
        <f t="shared" ref="C330:C339" si="228">SUM(D330+E330)</f>
        <v>0</v>
      </c>
      <c r="D330" s="257">
        <f t="shared" ref="D330:E333" si="229">SUM(F330+H330+J330+L330+N330+P330+R330+T330+V330+X330+Z330+AB330+AD330+AF330+AH330+AJ330+AL330+AN330+AP330)</f>
        <v>0</v>
      </c>
      <c r="E330" s="270">
        <f t="shared" si="229"/>
        <v>0</v>
      </c>
      <c r="F330" s="2546"/>
      <c r="G330" s="468"/>
      <c r="H330" s="2546"/>
      <c r="I330" s="468"/>
      <c r="J330" s="2546"/>
      <c r="K330" s="85"/>
      <c r="L330" s="2546"/>
      <c r="M330" s="353"/>
      <c r="N330" s="2546"/>
      <c r="O330" s="85"/>
      <c r="P330" s="2546"/>
      <c r="Q330" s="468"/>
      <c r="R330" s="2546"/>
      <c r="S330" s="468"/>
      <c r="T330" s="2546"/>
      <c r="U330" s="468"/>
      <c r="V330" s="2546"/>
      <c r="W330" s="468"/>
      <c r="X330" s="2546"/>
      <c r="Y330" s="468"/>
      <c r="Z330" s="2546"/>
      <c r="AA330" s="468"/>
      <c r="AB330" s="2546"/>
      <c r="AC330" s="468"/>
      <c r="AD330" s="2546"/>
      <c r="AE330" s="468"/>
      <c r="AF330" s="2546"/>
      <c r="AG330" s="468"/>
      <c r="AH330" s="2546"/>
      <c r="AI330" s="468"/>
      <c r="AJ330" s="2546"/>
      <c r="AK330" s="468"/>
      <c r="AL330" s="2546"/>
      <c r="AM330" s="468"/>
      <c r="AN330" s="2546"/>
      <c r="AO330" s="468"/>
      <c r="AP330" s="2546"/>
      <c r="AQ330" s="469"/>
      <c r="AR330" s="468"/>
      <c r="AS330" s="85"/>
      <c r="AT330" s="2546"/>
      <c r="AU330" s="81"/>
      <c r="AV330" s="81"/>
      <c r="AW330" s="85"/>
      <c r="AX330" t="str">
        <f t="shared" si="223"/>
        <v/>
      </c>
      <c r="CA330" s="18" t="str">
        <f t="shared" ref="CA330:CA339" si="230">IF(AND(E330&gt;0,OR(AR330="")),"* No olvide digitar la variable Trans (masculino). Digite Cero si no tiene.",IF(AR330&gt;E330," * La variable Trans (masculino) No puede ser mayor al Total Mujeres.",""))</f>
        <v/>
      </c>
      <c r="CB330" s="18" t="str">
        <f>IF(AND(D330&gt;0,OR(AS330="")),"* No olvide digitar la variable Trans (Femenino). Digite Cero si no tiene.",IF(AS330&gt;D330," * La variable Trans (Femenino) No puede ser mayor al Total Hombres.",""))</f>
        <v/>
      </c>
      <c r="CC330" s="18" t="str">
        <f t="shared" ref="CC330:CC339" si="231">IF(AND(C330&gt;0,AT330="")," * No olvide digitar la variable Pueblos originarios. Digite Cero si no tiene.",IF(AT330&gt;C330," * La variable Pueblos originarios No puede ser mayor al Total Ambos Sexos.",""))</f>
        <v/>
      </c>
      <c r="CD330" s="18" t="str">
        <f t="shared" ref="CD330:CD339" si="232">IF(AND(C330&gt;0,AU330="")," * No olvide digitar la variable Migrantes. Digite Cero si no tiene.",IF(AU330&gt;C330," * La variable Migrantes No puede ser mayor al Total Ambos Sexos.",""))</f>
        <v/>
      </c>
      <c r="CE330" s="18" t="str">
        <f t="shared" ref="CE330:CE339" si="233">IF(AND(C330&gt;0,AV330="")," * No olvide digitar la variable Niños, niñas adolescentes y Jóvenes SENAME. Digite Cero si no tiene.",IF(AV330&gt;C330," * La variable Niños, niñas adolescentes y Jóvenes SENAME No puede ser mayor al Total Ambos Sexos.",""))</f>
        <v/>
      </c>
      <c r="CF330" s="18" t="str">
        <f t="shared" ref="CF330:CF339" si="234">IF(AND(C330&gt;0,AW330="")," * No olvide digitar la variable Niños, niñas adolescentes y Jóvenes Mejor Niñez. Digite Cero si no tiene.",IF(AW330&gt;C330," * La variable Niños, niñas adolescentes y Jóvenes Mejor Niñez No puede ser mayor al Total Ambos Sexos.",""))</f>
        <v/>
      </c>
      <c r="CO330" s="69">
        <f>IF(AND(E330&gt;0,OR(AR330="")),1,IF(AR330&gt;E330,1,0))</f>
        <v>0</v>
      </c>
      <c r="CP330" s="69">
        <f>IF(AND(D330&gt;0,OR(AS330="")),1,IF(AS330&gt;D330,1,0))</f>
        <v>0</v>
      </c>
      <c r="CQ330" s="69">
        <f t="shared" si="224"/>
        <v>0</v>
      </c>
      <c r="CR330" s="69">
        <f t="shared" si="225"/>
        <v>0</v>
      </c>
      <c r="CS330" s="69">
        <f t="shared" si="226"/>
        <v>0</v>
      </c>
      <c r="CT330" s="69">
        <f t="shared" si="227"/>
        <v>0</v>
      </c>
    </row>
    <row r="331" spans="1:99" x14ac:dyDescent="0.25">
      <c r="A331" s="3576" t="s">
        <v>310</v>
      </c>
      <c r="B331" s="4008"/>
      <c r="C331" s="2627">
        <f t="shared" si="228"/>
        <v>0</v>
      </c>
      <c r="D331" s="2499">
        <f t="shared" si="229"/>
        <v>0</v>
      </c>
      <c r="E331" s="2644">
        <f t="shared" si="229"/>
        <v>0</v>
      </c>
      <c r="F331" s="2621"/>
      <c r="G331" s="2645"/>
      <c r="H331" s="2621"/>
      <c r="I331" s="2645"/>
      <c r="J331" s="2621"/>
      <c r="K331" s="2646"/>
      <c r="L331" s="2621"/>
      <c r="M331" s="1176"/>
      <c r="N331" s="2621"/>
      <c r="O331" s="2646"/>
      <c r="P331" s="2621"/>
      <c r="Q331" s="2645"/>
      <c r="R331" s="2621"/>
      <c r="S331" s="2645"/>
      <c r="T331" s="2621"/>
      <c r="U331" s="2645"/>
      <c r="V331" s="2621"/>
      <c r="W331" s="2645"/>
      <c r="X331" s="2621"/>
      <c r="Y331" s="2645"/>
      <c r="Z331" s="2621"/>
      <c r="AA331" s="2645"/>
      <c r="AB331" s="2621"/>
      <c r="AC331" s="2645"/>
      <c r="AD331" s="2621"/>
      <c r="AE331" s="2645"/>
      <c r="AF331" s="2621"/>
      <c r="AG331" s="2645"/>
      <c r="AH331" s="2621"/>
      <c r="AI331" s="2645"/>
      <c r="AJ331" s="2621"/>
      <c r="AK331" s="2645"/>
      <c r="AL331" s="2621"/>
      <c r="AM331" s="2645"/>
      <c r="AN331" s="2621"/>
      <c r="AO331" s="2645"/>
      <c r="AP331" s="2621"/>
      <c r="AQ331" s="2759"/>
      <c r="AR331" s="2645"/>
      <c r="AS331" s="2646"/>
      <c r="AT331" s="2621"/>
      <c r="AU331" s="2631"/>
      <c r="AV331" s="2631"/>
      <c r="AW331" s="2646"/>
      <c r="AX331" t="str">
        <f t="shared" si="223"/>
        <v/>
      </c>
      <c r="CA331" s="18" t="str">
        <f t="shared" si="230"/>
        <v/>
      </c>
      <c r="CB331" s="18" t="str">
        <f>IF(AND(D331&gt;0,OR(AS331="")),"* No olvide digitar la variable Trans (Femenino). Digite Cero si no tiene.",IF(AS331&gt;D331," * La variable Trans (Femenino) No puede ser mayor al Total Hombres.",""))</f>
        <v/>
      </c>
      <c r="CC331" s="18" t="str">
        <f t="shared" si="231"/>
        <v/>
      </c>
      <c r="CD331" s="18" t="str">
        <f t="shared" si="232"/>
        <v/>
      </c>
      <c r="CE331" s="18" t="str">
        <f t="shared" si="233"/>
        <v/>
      </c>
      <c r="CF331" s="18" t="str">
        <f t="shared" si="234"/>
        <v/>
      </c>
      <c r="CO331" s="69">
        <f>IF(AND(E331&gt;0,OR(AR331="")),1,IF(AR331&gt;E331,1,0))</f>
        <v>0</v>
      </c>
      <c r="CP331" s="69">
        <f>IF(AND(D331&gt;0,OR(AS331="")),1,IF(AS331&gt;D331,1,0))</f>
        <v>0</v>
      </c>
      <c r="CQ331" s="69">
        <f t="shared" si="224"/>
        <v>0</v>
      </c>
      <c r="CR331" s="69">
        <f t="shared" si="225"/>
        <v>0</v>
      </c>
      <c r="CS331" s="69">
        <f t="shared" si="226"/>
        <v>0</v>
      </c>
      <c r="CT331" s="69">
        <f t="shared" si="227"/>
        <v>0</v>
      </c>
    </row>
    <row r="332" spans="1:99" x14ac:dyDescent="0.25">
      <c r="A332" s="4009" t="s">
        <v>311</v>
      </c>
      <c r="B332" s="4009"/>
      <c r="C332" s="2627">
        <f t="shared" si="228"/>
        <v>3</v>
      </c>
      <c r="D332" s="2499">
        <f t="shared" si="229"/>
        <v>3</v>
      </c>
      <c r="E332" s="2644">
        <f t="shared" si="229"/>
        <v>0</v>
      </c>
      <c r="F332" s="2621"/>
      <c r="G332" s="2645"/>
      <c r="H332" s="2621"/>
      <c r="I332" s="2645"/>
      <c r="J332" s="2621"/>
      <c r="K332" s="2646"/>
      <c r="L332" s="2621"/>
      <c r="M332" s="1176"/>
      <c r="N332" s="2621"/>
      <c r="O332" s="2646"/>
      <c r="P332" s="2621"/>
      <c r="Q332" s="2645"/>
      <c r="R332" s="2621"/>
      <c r="S332" s="2645"/>
      <c r="T332" s="2621"/>
      <c r="U332" s="2645"/>
      <c r="V332" s="2621"/>
      <c r="W332" s="2645"/>
      <c r="X332" s="2621"/>
      <c r="Y332" s="2645"/>
      <c r="Z332" s="2621"/>
      <c r="AA332" s="2645"/>
      <c r="AB332" s="2621"/>
      <c r="AC332" s="2645"/>
      <c r="AD332" s="2621"/>
      <c r="AE332" s="2645"/>
      <c r="AF332" s="2621">
        <v>2</v>
      </c>
      <c r="AG332" s="2645"/>
      <c r="AH332" s="2621">
        <v>1</v>
      </c>
      <c r="AI332" s="2645"/>
      <c r="AJ332" s="2621"/>
      <c r="AK332" s="2645"/>
      <c r="AL332" s="2621"/>
      <c r="AM332" s="2645"/>
      <c r="AN332" s="2621"/>
      <c r="AO332" s="2645"/>
      <c r="AP332" s="2621"/>
      <c r="AQ332" s="2759"/>
      <c r="AR332" s="2645"/>
      <c r="AS332" s="2646">
        <v>1</v>
      </c>
      <c r="AT332" s="2621">
        <v>0</v>
      </c>
      <c r="AU332" s="2631">
        <v>0</v>
      </c>
      <c r="AV332" s="2631">
        <v>0</v>
      </c>
      <c r="AW332" s="2646">
        <v>0</v>
      </c>
      <c r="AX332" t="str">
        <f t="shared" si="223"/>
        <v/>
      </c>
      <c r="CA332" s="18" t="str">
        <f t="shared" si="230"/>
        <v/>
      </c>
      <c r="CB332" s="18" t="str">
        <f>IF(AND(D332&gt;0,OR(AS332="")),"* No olvide digitar la variable Trans (Femenino). Digite Cero si no tiene.",IF(AS332&gt;D332," * La variable Trans (Femenino) No puede ser mayor al Total Hombres.",""))</f>
        <v/>
      </c>
      <c r="CC332" s="18" t="str">
        <f t="shared" si="231"/>
        <v/>
      </c>
      <c r="CD332" s="18" t="str">
        <f t="shared" si="232"/>
        <v/>
      </c>
      <c r="CE332" s="18" t="str">
        <f t="shared" si="233"/>
        <v/>
      </c>
      <c r="CF332" s="18" t="str">
        <f t="shared" si="234"/>
        <v/>
      </c>
      <c r="CO332" s="69">
        <f>IF(AND(E332&gt;0,OR(AR332="")),1,IF(AR332&gt;E332,1,0))</f>
        <v>0</v>
      </c>
      <c r="CP332" s="69">
        <f>IF(AND(D332&gt;0,OR(AS332="")),1,IF(AS332&gt;D332,1,0))</f>
        <v>0</v>
      </c>
      <c r="CQ332" s="69">
        <f t="shared" si="224"/>
        <v>0</v>
      </c>
      <c r="CR332" s="69">
        <f t="shared" si="225"/>
        <v>0</v>
      </c>
      <c r="CS332" s="69">
        <f t="shared" si="226"/>
        <v>0</v>
      </c>
      <c r="CT332" s="69">
        <f t="shared" si="227"/>
        <v>0</v>
      </c>
    </row>
    <row r="333" spans="1:99" x14ac:dyDescent="0.25">
      <c r="A333" s="3176" t="s">
        <v>312</v>
      </c>
      <c r="B333" s="3177"/>
      <c r="C333" s="249">
        <f t="shared" si="228"/>
        <v>1</v>
      </c>
      <c r="D333" s="250">
        <f t="shared" si="229"/>
        <v>1</v>
      </c>
      <c r="E333" s="295">
        <f t="shared" si="229"/>
        <v>0</v>
      </c>
      <c r="F333" s="45"/>
      <c r="G333" s="47"/>
      <c r="H333" s="45"/>
      <c r="I333" s="47"/>
      <c r="J333" s="45"/>
      <c r="K333" s="48"/>
      <c r="L333" s="45"/>
      <c r="M333" s="333"/>
      <c r="N333" s="45"/>
      <c r="O333" s="48"/>
      <c r="P333" s="45"/>
      <c r="Q333" s="47"/>
      <c r="R333" s="45"/>
      <c r="S333" s="47"/>
      <c r="T333" s="45"/>
      <c r="U333" s="47"/>
      <c r="V333" s="45"/>
      <c r="W333" s="47"/>
      <c r="X333" s="45"/>
      <c r="Y333" s="47"/>
      <c r="Z333" s="45"/>
      <c r="AA333" s="47"/>
      <c r="AB333" s="45"/>
      <c r="AC333" s="47"/>
      <c r="AD333" s="45"/>
      <c r="AE333" s="47"/>
      <c r="AF333" s="45"/>
      <c r="AG333" s="47"/>
      <c r="AH333" s="45">
        <v>1</v>
      </c>
      <c r="AI333" s="47"/>
      <c r="AJ333" s="45"/>
      <c r="AK333" s="47"/>
      <c r="AL333" s="45"/>
      <c r="AM333" s="47"/>
      <c r="AN333" s="45"/>
      <c r="AO333" s="47"/>
      <c r="AP333" s="45"/>
      <c r="AQ333" s="286"/>
      <c r="AR333" s="47"/>
      <c r="AS333" s="48">
        <v>1</v>
      </c>
      <c r="AT333" s="45">
        <v>0</v>
      </c>
      <c r="AU333" s="102">
        <v>0</v>
      </c>
      <c r="AV333" s="102">
        <v>0</v>
      </c>
      <c r="AW333" s="48">
        <v>0</v>
      </c>
      <c r="AX333" t="str">
        <f t="shared" si="223"/>
        <v/>
      </c>
      <c r="CA333" s="18" t="str">
        <f t="shared" si="230"/>
        <v/>
      </c>
      <c r="CB333" s="18" t="str">
        <f>IF(AND(D333&gt;0,OR(AS333="")),"* No olvide digitar la variable Trans (Femenino). Digite Cero si no tiene.",IF(AS333&gt;D333," * La variable Trans (Femenino) No puede ser mayor al Total Hombres.",""))</f>
        <v/>
      </c>
      <c r="CC333" s="18" t="str">
        <f t="shared" si="231"/>
        <v/>
      </c>
      <c r="CD333" s="18" t="str">
        <f t="shared" si="232"/>
        <v/>
      </c>
      <c r="CE333" s="18" t="str">
        <f t="shared" si="233"/>
        <v/>
      </c>
      <c r="CF333" s="18" t="str">
        <f t="shared" si="234"/>
        <v/>
      </c>
      <c r="CO333" s="69">
        <f>IF(AND(E333&gt;0,OR(AR333="")),1,IF(AR333&gt;E333,1,0))</f>
        <v>0</v>
      </c>
      <c r="CP333" s="69">
        <f>IF(AND(D333&gt;0,OR(AS333="")),1,IF(AS333&gt;D333,1,0))</f>
        <v>0</v>
      </c>
      <c r="CQ333" s="69">
        <f t="shared" si="224"/>
        <v>0</v>
      </c>
      <c r="CR333" s="69">
        <f t="shared" si="225"/>
        <v>0</v>
      </c>
      <c r="CS333" s="69">
        <f t="shared" si="226"/>
        <v>0</v>
      </c>
      <c r="CT333" s="69">
        <f t="shared" si="227"/>
        <v>0</v>
      </c>
    </row>
    <row r="334" spans="1:99" x14ac:dyDescent="0.25">
      <c r="A334" s="3219" t="s">
        <v>313</v>
      </c>
      <c r="B334" s="3220"/>
      <c r="C334" s="266">
        <f t="shared" si="228"/>
        <v>0</v>
      </c>
      <c r="D334" s="267">
        <f>SUM(F334+H334+J334+L334)</f>
        <v>0</v>
      </c>
      <c r="E334" s="271">
        <f>SUM(G334+I334+K334+M334)</f>
        <v>0</v>
      </c>
      <c r="F334" s="30"/>
      <c r="G334" s="31"/>
      <c r="H334" s="30"/>
      <c r="I334" s="31"/>
      <c r="J334" s="30"/>
      <c r="K334" s="37"/>
      <c r="L334" s="30"/>
      <c r="M334" s="223"/>
      <c r="N334" s="517"/>
      <c r="O334" s="518"/>
      <c r="P334" s="518"/>
      <c r="Q334" s="518"/>
      <c r="R334" s="518"/>
      <c r="S334" s="518"/>
      <c r="T334" s="518"/>
      <c r="U334" s="518"/>
      <c r="V334" s="518"/>
      <c r="W334" s="518"/>
      <c r="X334" s="518"/>
      <c r="Y334" s="518"/>
      <c r="Z334" s="518"/>
      <c r="AA334" s="518"/>
      <c r="AB334" s="518"/>
      <c r="AC334" s="518"/>
      <c r="AD334" s="518"/>
      <c r="AE334" s="518"/>
      <c r="AF334" s="518"/>
      <c r="AG334" s="518"/>
      <c r="AH334" s="518"/>
      <c r="AI334" s="518"/>
      <c r="AJ334" s="518"/>
      <c r="AK334" s="518"/>
      <c r="AL334" s="518"/>
      <c r="AM334" s="518"/>
      <c r="AN334" s="518"/>
      <c r="AO334" s="518"/>
      <c r="AP334" s="518"/>
      <c r="AQ334" s="518"/>
      <c r="AR334" s="519"/>
      <c r="AS334" s="348"/>
      <c r="AT334" s="30"/>
      <c r="AU334" s="32"/>
      <c r="AV334" s="32"/>
      <c r="AW334" s="37"/>
      <c r="AX334" t="str">
        <f t="shared" si="223"/>
        <v/>
      </c>
      <c r="CA334" s="438"/>
      <c r="CB334" s="438"/>
      <c r="CC334" s="18" t="str">
        <f t="shared" si="231"/>
        <v/>
      </c>
      <c r="CD334" s="18" t="str">
        <f t="shared" si="232"/>
        <v/>
      </c>
      <c r="CE334" s="18" t="str">
        <f t="shared" si="233"/>
        <v/>
      </c>
      <c r="CF334" s="18" t="str">
        <f t="shared" si="234"/>
        <v/>
      </c>
      <c r="CO334" s="520"/>
      <c r="CP334" s="505"/>
      <c r="CQ334" s="69">
        <f t="shared" si="224"/>
        <v>0</v>
      </c>
      <c r="CR334" s="69">
        <f t="shared" si="225"/>
        <v>0</v>
      </c>
      <c r="CS334" s="69">
        <f t="shared" si="226"/>
        <v>0</v>
      </c>
      <c r="CT334" s="69">
        <f t="shared" si="227"/>
        <v>0</v>
      </c>
    </row>
    <row r="335" spans="1:99" x14ac:dyDescent="0.25">
      <c r="A335" s="3923" t="s">
        <v>314</v>
      </c>
      <c r="B335" s="429" t="s">
        <v>315</v>
      </c>
      <c r="C335" s="249">
        <f t="shared" si="228"/>
        <v>0</v>
      </c>
      <c r="D335" s="250">
        <f t="shared" ref="D335:E339" si="235">SUM(F335+H335+J335+L335+N335+P335+R335+T335+V335+X335+Z335+AB335+AD335+AF335+AH335+AJ335+AL335+AN335+AP335)</f>
        <v>0</v>
      </c>
      <c r="E335" s="295">
        <f t="shared" si="235"/>
        <v>0</v>
      </c>
      <c r="F335" s="45"/>
      <c r="G335" s="47"/>
      <c r="H335" s="45"/>
      <c r="I335" s="47"/>
      <c r="J335" s="45"/>
      <c r="K335" s="48"/>
      <c r="L335" s="45"/>
      <c r="M335" s="333"/>
      <c r="N335" s="45"/>
      <c r="O335" s="48"/>
      <c r="P335" s="45"/>
      <c r="Q335" s="47"/>
      <c r="R335" s="45"/>
      <c r="S335" s="47"/>
      <c r="T335" s="45"/>
      <c r="U335" s="47"/>
      <c r="V335" s="45"/>
      <c r="W335" s="47"/>
      <c r="X335" s="45"/>
      <c r="Y335" s="47"/>
      <c r="Z335" s="45"/>
      <c r="AA335" s="47"/>
      <c r="AB335" s="45"/>
      <c r="AC335" s="47"/>
      <c r="AD335" s="45"/>
      <c r="AE335" s="47"/>
      <c r="AF335" s="45"/>
      <c r="AG335" s="47"/>
      <c r="AH335" s="45"/>
      <c r="AI335" s="47"/>
      <c r="AJ335" s="45"/>
      <c r="AK335" s="47"/>
      <c r="AL335" s="45"/>
      <c r="AM335" s="47"/>
      <c r="AN335" s="45"/>
      <c r="AO335" s="47"/>
      <c r="AP335" s="45"/>
      <c r="AQ335" s="286"/>
      <c r="AR335" s="47"/>
      <c r="AS335" s="48"/>
      <c r="AT335" s="45"/>
      <c r="AU335" s="102"/>
      <c r="AV335" s="102"/>
      <c r="AW335" s="48"/>
      <c r="AX335" t="str">
        <f t="shared" si="223"/>
        <v/>
      </c>
      <c r="CA335" s="18" t="str">
        <f t="shared" si="230"/>
        <v/>
      </c>
      <c r="CB335" s="18" t="str">
        <f>IF(AND(D335&gt;0,OR(AS335="")),"* No olvide digitar la variable Trans (Femenino). Digite Cero si no tiene.",IF(AS335&gt;D335," * La variable Trans (Femenino) No puede ser mayor al Total Hombres.",""))</f>
        <v/>
      </c>
      <c r="CC335" s="18" t="str">
        <f t="shared" si="231"/>
        <v/>
      </c>
      <c r="CD335" s="18" t="str">
        <f t="shared" si="232"/>
        <v/>
      </c>
      <c r="CE335" s="18" t="str">
        <f t="shared" si="233"/>
        <v/>
      </c>
      <c r="CF335" s="18" t="str">
        <f t="shared" si="234"/>
        <v/>
      </c>
      <c r="CO335" s="69">
        <f>IF(AND(E335&gt;0,OR(AR335="")),1,IF(AR335&gt;E335,1,0))</f>
        <v>0</v>
      </c>
      <c r="CP335" s="69">
        <f>IF(AND(D335&gt;0,OR(AS335="")),1,IF(AS335&gt;D335,1,0))</f>
        <v>0</v>
      </c>
      <c r="CQ335" s="69">
        <f t="shared" si="224"/>
        <v>0</v>
      </c>
      <c r="CR335" s="69">
        <f t="shared" si="225"/>
        <v>0</v>
      </c>
      <c r="CS335" s="69">
        <f t="shared" si="226"/>
        <v>0</v>
      </c>
      <c r="CT335" s="69">
        <f t="shared" si="227"/>
        <v>0</v>
      </c>
    </row>
    <row r="336" spans="1:99" x14ac:dyDescent="0.25">
      <c r="A336" s="3923"/>
      <c r="B336" s="521" t="s">
        <v>316</v>
      </c>
      <c r="C336" s="249">
        <f t="shared" si="228"/>
        <v>0</v>
      </c>
      <c r="D336" s="250">
        <f t="shared" si="235"/>
        <v>0</v>
      </c>
      <c r="E336" s="295">
        <f t="shared" si="235"/>
        <v>0</v>
      </c>
      <c r="F336" s="22"/>
      <c r="G336" s="23"/>
      <c r="H336" s="22"/>
      <c r="I336" s="23"/>
      <c r="J336" s="22"/>
      <c r="K336" s="28"/>
      <c r="L336" s="22"/>
      <c r="M336" s="216"/>
      <c r="N336" s="22"/>
      <c r="O336" s="28"/>
      <c r="P336" s="22"/>
      <c r="Q336" s="23"/>
      <c r="R336" s="22"/>
      <c r="S336" s="23"/>
      <c r="T336" s="22"/>
      <c r="U336" s="23"/>
      <c r="V336" s="22"/>
      <c r="W336" s="23"/>
      <c r="X336" s="22"/>
      <c r="Y336" s="23"/>
      <c r="Z336" s="22"/>
      <c r="AA336" s="23"/>
      <c r="AB336" s="22"/>
      <c r="AC336" s="23"/>
      <c r="AD336" s="22"/>
      <c r="AE336" s="23"/>
      <c r="AF336" s="22"/>
      <c r="AG336" s="23"/>
      <c r="AH336" s="22"/>
      <c r="AI336" s="23"/>
      <c r="AJ336" s="22"/>
      <c r="AK336" s="23"/>
      <c r="AL336" s="22"/>
      <c r="AM336" s="23"/>
      <c r="AN336" s="22"/>
      <c r="AO336" s="23"/>
      <c r="AP336" s="22"/>
      <c r="AQ336" s="213"/>
      <c r="AR336" s="23"/>
      <c r="AS336" s="28"/>
      <c r="AT336" s="22"/>
      <c r="AU336" s="24"/>
      <c r="AV336" s="24"/>
      <c r="AW336" s="28"/>
      <c r="AX336" t="str">
        <f t="shared" si="223"/>
        <v/>
      </c>
      <c r="CA336" s="18" t="str">
        <f t="shared" si="230"/>
        <v/>
      </c>
      <c r="CB336" s="18" t="str">
        <f>IF(AND(D336&gt;0,OR(AS336="")),"* No olvide digitar la variable Trans (Femenino). Digite Cero si no tiene.",IF(AS336&gt;D336," * La variable Trans (Femenino) No puede ser mayor al Total Hombres.",""))</f>
        <v/>
      </c>
      <c r="CC336" s="18" t="str">
        <f t="shared" si="231"/>
        <v/>
      </c>
      <c r="CD336" s="18" t="str">
        <f t="shared" si="232"/>
        <v/>
      </c>
      <c r="CE336" s="18" t="str">
        <f t="shared" si="233"/>
        <v/>
      </c>
      <c r="CF336" s="18" t="str">
        <f t="shared" si="234"/>
        <v/>
      </c>
      <c r="CO336" s="69">
        <f>IF(AND(E336&gt;0,OR(AR336="")),1,IF(AR336&gt;E336,1,0))</f>
        <v>0</v>
      </c>
      <c r="CP336" s="69">
        <f>IF(AND(D336&gt;0,OR(AS336="")),1,IF(AS336&gt;D336,1,0))</f>
        <v>0</v>
      </c>
      <c r="CQ336" s="69">
        <f t="shared" si="224"/>
        <v>0</v>
      </c>
      <c r="CR336" s="69">
        <f t="shared" si="225"/>
        <v>0</v>
      </c>
      <c r="CS336" s="69">
        <f t="shared" si="226"/>
        <v>0</v>
      </c>
      <c r="CT336" s="69">
        <f t="shared" si="227"/>
        <v>0</v>
      </c>
    </row>
    <row r="337" spans="1:99" x14ac:dyDescent="0.25">
      <c r="A337" s="3923"/>
      <c r="B337" s="521" t="s">
        <v>317</v>
      </c>
      <c r="C337" s="249">
        <f t="shared" si="228"/>
        <v>0</v>
      </c>
      <c r="D337" s="250">
        <f t="shared" si="235"/>
        <v>0</v>
      </c>
      <c r="E337" s="295">
        <f t="shared" si="235"/>
        <v>0</v>
      </c>
      <c r="F337" s="22"/>
      <c r="G337" s="23"/>
      <c r="H337" s="22"/>
      <c r="I337" s="23"/>
      <c r="J337" s="22"/>
      <c r="K337" s="28"/>
      <c r="L337" s="22"/>
      <c r="M337" s="216"/>
      <c r="N337" s="22"/>
      <c r="O337" s="28"/>
      <c r="P337" s="22"/>
      <c r="Q337" s="23"/>
      <c r="R337" s="22"/>
      <c r="S337" s="23"/>
      <c r="T337" s="22"/>
      <c r="U337" s="23"/>
      <c r="V337" s="22"/>
      <c r="W337" s="23"/>
      <c r="X337" s="22"/>
      <c r="Y337" s="23"/>
      <c r="Z337" s="22"/>
      <c r="AA337" s="23"/>
      <c r="AB337" s="22"/>
      <c r="AC337" s="23"/>
      <c r="AD337" s="22"/>
      <c r="AE337" s="23"/>
      <c r="AF337" s="22"/>
      <c r="AG337" s="23"/>
      <c r="AH337" s="22"/>
      <c r="AI337" s="23"/>
      <c r="AJ337" s="22"/>
      <c r="AK337" s="23"/>
      <c r="AL337" s="22"/>
      <c r="AM337" s="23"/>
      <c r="AN337" s="22"/>
      <c r="AO337" s="23"/>
      <c r="AP337" s="22"/>
      <c r="AQ337" s="213"/>
      <c r="AR337" s="23"/>
      <c r="AS337" s="28"/>
      <c r="AT337" s="22"/>
      <c r="AU337" s="24"/>
      <c r="AV337" s="24"/>
      <c r="AW337" s="28"/>
      <c r="AX337" t="str">
        <f t="shared" si="223"/>
        <v/>
      </c>
      <c r="CA337" s="18" t="str">
        <f t="shared" si="230"/>
        <v/>
      </c>
      <c r="CB337" s="18" t="str">
        <f>IF(AND(D337&gt;0,OR(AS337="")),"* No olvide digitar la variable Trans (Femenino). Digite Cero si no tiene.",IF(AS337&gt;D337," * La variable Trans (Femenino) No puede ser mayor al Total Hombres.",""))</f>
        <v/>
      </c>
      <c r="CC337" s="18" t="str">
        <f t="shared" si="231"/>
        <v/>
      </c>
      <c r="CD337" s="18" t="str">
        <f t="shared" si="232"/>
        <v/>
      </c>
      <c r="CE337" s="18" t="str">
        <f t="shared" si="233"/>
        <v/>
      </c>
      <c r="CF337" s="18" t="str">
        <f t="shared" si="234"/>
        <v/>
      </c>
      <c r="CO337" s="69">
        <f>IF(AND(E337&gt;0,OR(AR337="")),1,IF(AR337&gt;E337,1,0))</f>
        <v>0</v>
      </c>
      <c r="CP337" s="69">
        <f>IF(AND(D337&gt;0,OR(AS337="")),1,IF(AS337&gt;D337,1,0))</f>
        <v>0</v>
      </c>
      <c r="CQ337" s="69">
        <f t="shared" si="224"/>
        <v>0</v>
      </c>
      <c r="CR337" s="69">
        <f t="shared" si="225"/>
        <v>0</v>
      </c>
      <c r="CS337" s="69">
        <f t="shared" si="226"/>
        <v>0</v>
      </c>
      <c r="CT337" s="69">
        <f t="shared" si="227"/>
        <v>0</v>
      </c>
    </row>
    <row r="338" spans="1:99" x14ac:dyDescent="0.25">
      <c r="A338" s="3923"/>
      <c r="B338" s="253" t="s">
        <v>7</v>
      </c>
      <c r="C338" s="249">
        <f t="shared" si="228"/>
        <v>2</v>
      </c>
      <c r="D338" s="250">
        <f t="shared" si="235"/>
        <v>2</v>
      </c>
      <c r="E338" s="295">
        <f t="shared" si="235"/>
        <v>0</v>
      </c>
      <c r="F338" s="22"/>
      <c r="G338" s="23"/>
      <c r="H338" s="22"/>
      <c r="I338" s="23"/>
      <c r="J338" s="22"/>
      <c r="K338" s="28"/>
      <c r="L338" s="22"/>
      <c r="M338" s="216"/>
      <c r="N338" s="22"/>
      <c r="O338" s="28"/>
      <c r="P338" s="22"/>
      <c r="Q338" s="23"/>
      <c r="R338" s="22"/>
      <c r="S338" s="23"/>
      <c r="T338" s="22"/>
      <c r="U338" s="23"/>
      <c r="V338" s="22"/>
      <c r="W338" s="23"/>
      <c r="X338" s="22"/>
      <c r="Y338" s="23"/>
      <c r="Z338" s="22">
        <v>1</v>
      </c>
      <c r="AA338" s="23"/>
      <c r="AB338" s="22"/>
      <c r="AC338" s="23"/>
      <c r="AD338" s="22">
        <v>1</v>
      </c>
      <c r="AE338" s="23"/>
      <c r="AF338" s="22"/>
      <c r="AG338" s="23"/>
      <c r="AH338" s="22"/>
      <c r="AI338" s="23"/>
      <c r="AJ338" s="22"/>
      <c r="AK338" s="23"/>
      <c r="AL338" s="22"/>
      <c r="AM338" s="23"/>
      <c r="AN338" s="22"/>
      <c r="AO338" s="23"/>
      <c r="AP338" s="22"/>
      <c r="AQ338" s="213"/>
      <c r="AR338" s="23"/>
      <c r="AS338" s="28">
        <v>0</v>
      </c>
      <c r="AT338" s="22">
        <v>0</v>
      </c>
      <c r="AU338" s="24">
        <v>0</v>
      </c>
      <c r="AV338" s="24">
        <v>0</v>
      </c>
      <c r="AW338" s="28">
        <v>0</v>
      </c>
      <c r="AX338" t="str">
        <f t="shared" si="223"/>
        <v/>
      </c>
      <c r="CA338" s="18" t="str">
        <f t="shared" si="230"/>
        <v/>
      </c>
      <c r="CB338" s="18" t="str">
        <f>IF(AND(D338&gt;0,OR(AS338="")),"* No olvide digitar la variable Trans (Femenino). Digite Cero si no tiene.",IF(AS338&gt;D338," * La variable Trans (Femenino) No puede ser mayor al Total Hombres.",""))</f>
        <v/>
      </c>
      <c r="CC338" s="18" t="str">
        <f t="shared" si="231"/>
        <v/>
      </c>
      <c r="CD338" s="18" t="str">
        <f t="shared" si="232"/>
        <v/>
      </c>
      <c r="CE338" s="18" t="str">
        <f t="shared" si="233"/>
        <v/>
      </c>
      <c r="CF338" s="18" t="str">
        <f t="shared" si="234"/>
        <v/>
      </c>
      <c r="CO338" s="69">
        <f>IF(AND(E338&gt;0,OR(AR338="")),1,IF(AR338&gt;E338,1,0))</f>
        <v>0</v>
      </c>
      <c r="CP338" s="69">
        <f>IF(AND(D338&gt;0,OR(AS338="")),1,IF(AS338&gt;D338,1,0))</f>
        <v>0</v>
      </c>
      <c r="CQ338" s="69">
        <f t="shared" si="224"/>
        <v>0</v>
      </c>
      <c r="CR338" s="69">
        <f t="shared" si="225"/>
        <v>0</v>
      </c>
      <c r="CS338" s="69">
        <f t="shared" si="226"/>
        <v>0</v>
      </c>
      <c r="CT338" s="69">
        <f t="shared" si="227"/>
        <v>0</v>
      </c>
    </row>
    <row r="339" spans="1:99" x14ac:dyDescent="0.25">
      <c r="A339" s="3633"/>
      <c r="B339" s="1444" t="s">
        <v>318</v>
      </c>
      <c r="C339" s="266">
        <f t="shared" si="228"/>
        <v>2</v>
      </c>
      <c r="D339" s="267">
        <f t="shared" si="235"/>
        <v>2</v>
      </c>
      <c r="E339" s="271">
        <f t="shared" si="235"/>
        <v>0</v>
      </c>
      <c r="F339" s="91"/>
      <c r="G339" s="2760"/>
      <c r="H339" s="91"/>
      <c r="I339" s="2760"/>
      <c r="J339" s="91"/>
      <c r="K339" s="2761"/>
      <c r="L339" s="91"/>
      <c r="M339" s="2762"/>
      <c r="N339" s="91"/>
      <c r="O339" s="2761"/>
      <c r="P339" s="91"/>
      <c r="Q339" s="2760"/>
      <c r="R339" s="91"/>
      <c r="S339" s="2760"/>
      <c r="T339" s="91"/>
      <c r="U339" s="2760"/>
      <c r="V339" s="91"/>
      <c r="W339" s="2760"/>
      <c r="X339" s="91"/>
      <c r="Y339" s="2760"/>
      <c r="Z339" s="91"/>
      <c r="AA339" s="2760"/>
      <c r="AB339" s="91"/>
      <c r="AC339" s="2760"/>
      <c r="AD339" s="91"/>
      <c r="AE339" s="2760"/>
      <c r="AF339" s="91">
        <v>2</v>
      </c>
      <c r="AG339" s="2760"/>
      <c r="AH339" s="91"/>
      <c r="AI339" s="2760"/>
      <c r="AJ339" s="91"/>
      <c r="AK339" s="2760"/>
      <c r="AL339" s="91"/>
      <c r="AM339" s="2760"/>
      <c r="AN339" s="91"/>
      <c r="AO339" s="2760"/>
      <c r="AP339" s="91"/>
      <c r="AQ339" s="2763"/>
      <c r="AR339" s="2760"/>
      <c r="AS339" s="2761">
        <v>0</v>
      </c>
      <c r="AT339" s="91">
        <v>0</v>
      </c>
      <c r="AU339" s="92">
        <v>0</v>
      </c>
      <c r="AV339" s="92">
        <v>0</v>
      </c>
      <c r="AW339" s="2761">
        <v>0</v>
      </c>
      <c r="AX339" t="str">
        <f t="shared" si="223"/>
        <v/>
      </c>
      <c r="CA339" s="18" t="str">
        <f t="shared" si="230"/>
        <v/>
      </c>
      <c r="CB339" s="18" t="str">
        <f>IF(AND(D339&gt;0,OR(AS339="")),"* No olvide digitar la variable Trans (Femenino). Digite Cero si no tiene.",IF(AS339&gt;D339," * La variable Trans (Femenino) No puede ser mayor al Total Hombres.",""))</f>
        <v/>
      </c>
      <c r="CC339" s="18" t="str">
        <f t="shared" si="231"/>
        <v/>
      </c>
      <c r="CD339" s="18" t="str">
        <f t="shared" si="232"/>
        <v/>
      </c>
      <c r="CE339" s="18" t="str">
        <f t="shared" si="233"/>
        <v/>
      </c>
      <c r="CF339" s="18" t="str">
        <f t="shared" si="234"/>
        <v/>
      </c>
      <c r="CO339" s="69">
        <f>IF(AND(E339&gt;0,OR(AR339="")),1,IF(AR339&gt;E339,1,0))</f>
        <v>0</v>
      </c>
      <c r="CP339" s="69">
        <f>IF(AND(D339&gt;0,OR(AS339="")),1,IF(AS339&gt;D339,1,0))</f>
        <v>0</v>
      </c>
      <c r="CQ339" s="69">
        <f t="shared" si="224"/>
        <v>0</v>
      </c>
      <c r="CR339" s="69">
        <f t="shared" si="225"/>
        <v>0</v>
      </c>
      <c r="CS339" s="69">
        <f t="shared" si="226"/>
        <v>0</v>
      </c>
      <c r="CT339" s="69">
        <f t="shared" si="227"/>
        <v>0</v>
      </c>
    </row>
    <row r="340" spans="1:99" s="56" customFormat="1" ht="18" customHeight="1" x14ac:dyDescent="0.2">
      <c r="A340" s="38" t="s">
        <v>319</v>
      </c>
      <c r="B340" s="22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</row>
    <row r="341" spans="1:99" x14ac:dyDescent="0.25">
      <c r="A341" s="2992" t="s">
        <v>90</v>
      </c>
      <c r="B341" s="2987"/>
      <c r="C341" s="3956" t="s">
        <v>286</v>
      </c>
      <c r="D341" s="3956"/>
      <c r="E341" s="3956"/>
      <c r="F341" s="3954" t="s">
        <v>139</v>
      </c>
      <c r="G341" s="3574"/>
      <c r="H341" s="3574"/>
      <c r="I341" s="3574"/>
      <c r="J341" s="3574"/>
      <c r="K341" s="3574"/>
      <c r="L341" s="3574"/>
      <c r="M341" s="3574"/>
      <c r="N341" s="3574"/>
      <c r="O341" s="3574"/>
      <c r="P341" s="3574"/>
      <c r="Q341" s="3574"/>
      <c r="R341" s="3574"/>
      <c r="S341" s="3574"/>
      <c r="T341" s="3574"/>
      <c r="U341" s="3574"/>
      <c r="V341" s="3574"/>
      <c r="W341" s="3574"/>
      <c r="X341" s="3574"/>
      <c r="Y341" s="3574"/>
      <c r="Z341" s="3574"/>
      <c r="AA341" s="3574"/>
      <c r="AB341" s="3574"/>
      <c r="AC341" s="3574"/>
      <c r="AD341" s="3574"/>
      <c r="AE341" s="3574"/>
      <c r="AF341" s="3574"/>
      <c r="AG341" s="4006"/>
      <c r="AH341" s="3108" t="s">
        <v>209</v>
      </c>
      <c r="AI341" s="2987"/>
      <c r="AJ341" s="3018" t="s">
        <v>12</v>
      </c>
      <c r="AK341" s="2987" t="s">
        <v>13</v>
      </c>
    </row>
    <row r="342" spans="1:99" x14ac:dyDescent="0.25">
      <c r="A342" s="3901"/>
      <c r="B342" s="2994"/>
      <c r="C342" s="3956"/>
      <c r="D342" s="3956"/>
      <c r="E342" s="3956"/>
      <c r="F342" s="3956" t="s">
        <v>16</v>
      </c>
      <c r="G342" s="3956"/>
      <c r="H342" s="3954" t="s">
        <v>17</v>
      </c>
      <c r="I342" s="3955"/>
      <c r="J342" s="3947" t="s">
        <v>18</v>
      </c>
      <c r="K342" s="3947"/>
      <c r="L342" s="3947" t="s">
        <v>19</v>
      </c>
      <c r="M342" s="3947"/>
      <c r="N342" s="3947" t="s">
        <v>20</v>
      </c>
      <c r="O342" s="3947"/>
      <c r="P342" s="3947" t="s">
        <v>21</v>
      </c>
      <c r="Q342" s="3947"/>
      <c r="R342" s="3947" t="s">
        <v>22</v>
      </c>
      <c r="S342" s="3947"/>
      <c r="T342" s="3947" t="s">
        <v>23</v>
      </c>
      <c r="U342" s="3947"/>
      <c r="V342" s="3947" t="s">
        <v>61</v>
      </c>
      <c r="W342" s="3947"/>
      <c r="X342" s="3947" t="s">
        <v>62</v>
      </c>
      <c r="Y342" s="3947"/>
      <c r="Z342" s="3947" t="s">
        <v>63</v>
      </c>
      <c r="AA342" s="3947"/>
      <c r="AB342" s="3947" t="s">
        <v>148</v>
      </c>
      <c r="AC342" s="3947"/>
      <c r="AD342" s="3947" t="s">
        <v>149</v>
      </c>
      <c r="AE342" s="3947"/>
      <c r="AF342" s="3947" t="s">
        <v>150</v>
      </c>
      <c r="AG342" s="3948"/>
      <c r="AH342" s="4007"/>
      <c r="AI342" s="4005"/>
      <c r="AJ342" s="4003"/>
      <c r="AK342" s="2994"/>
    </row>
    <row r="343" spans="1:99" x14ac:dyDescent="0.25">
      <c r="A343" s="4010"/>
      <c r="B343" s="4005"/>
      <c r="C343" s="2615" t="s">
        <v>120</v>
      </c>
      <c r="D343" s="2496" t="s">
        <v>79</v>
      </c>
      <c r="E343" s="2670" t="s">
        <v>121</v>
      </c>
      <c r="F343" s="2615" t="s">
        <v>291</v>
      </c>
      <c r="G343" s="2643" t="s">
        <v>121</v>
      </c>
      <c r="H343" s="2615" t="s">
        <v>291</v>
      </c>
      <c r="I343" s="2643" t="s">
        <v>121</v>
      </c>
      <c r="J343" s="2615" t="s">
        <v>291</v>
      </c>
      <c r="K343" s="2643" t="s">
        <v>121</v>
      </c>
      <c r="L343" s="2615" t="s">
        <v>291</v>
      </c>
      <c r="M343" s="2643" t="s">
        <v>121</v>
      </c>
      <c r="N343" s="2615" t="s">
        <v>291</v>
      </c>
      <c r="O343" s="2643" t="s">
        <v>121</v>
      </c>
      <c r="P343" s="2615" t="s">
        <v>291</v>
      </c>
      <c r="Q343" s="2643" t="s">
        <v>121</v>
      </c>
      <c r="R343" s="2615" t="s">
        <v>291</v>
      </c>
      <c r="S343" s="2643" t="s">
        <v>121</v>
      </c>
      <c r="T343" s="2615" t="s">
        <v>291</v>
      </c>
      <c r="U343" s="2643" t="s">
        <v>121</v>
      </c>
      <c r="V343" s="2615" t="s">
        <v>291</v>
      </c>
      <c r="W343" s="2643" t="s">
        <v>121</v>
      </c>
      <c r="X343" s="2615" t="s">
        <v>291</v>
      </c>
      <c r="Y343" s="2643" t="s">
        <v>121</v>
      </c>
      <c r="Z343" s="2615" t="s">
        <v>291</v>
      </c>
      <c r="AA343" s="2643" t="s">
        <v>121</v>
      </c>
      <c r="AB343" s="2615" t="s">
        <v>291</v>
      </c>
      <c r="AC343" s="2643" t="s">
        <v>121</v>
      </c>
      <c r="AD343" s="2615" t="s">
        <v>291</v>
      </c>
      <c r="AE343" s="2643" t="s">
        <v>121</v>
      </c>
      <c r="AF343" s="2615" t="s">
        <v>291</v>
      </c>
      <c r="AG343" s="2617" t="s">
        <v>121</v>
      </c>
      <c r="AH343" s="2642" t="s">
        <v>212</v>
      </c>
      <c r="AI343" s="2755" t="s">
        <v>213</v>
      </c>
      <c r="AJ343" s="3019"/>
      <c r="AK343" s="4005"/>
    </row>
    <row r="344" spans="1:99" x14ac:dyDescent="0.25">
      <c r="A344" s="4016" t="s">
        <v>309</v>
      </c>
      <c r="B344" s="4016"/>
      <c r="C344" s="2627">
        <f>SUM(D344+E344)</f>
        <v>0</v>
      </c>
      <c r="D344" s="2499">
        <f t="shared" ref="D344:E346" si="236">SUM(F344+H344+J344+L344+N344+P344+R344+T344+V344+X344+Z344+AB344+AD344+AF344)</f>
        <v>0</v>
      </c>
      <c r="E344" s="2662">
        <f t="shared" si="236"/>
        <v>0</v>
      </c>
      <c r="F344" s="2621"/>
      <c r="G344" s="2645"/>
      <c r="H344" s="2621"/>
      <c r="I344" s="2645"/>
      <c r="J344" s="2621"/>
      <c r="K344" s="2645"/>
      <c r="L344" s="2621"/>
      <c r="M344" s="2645"/>
      <c r="N344" s="2621"/>
      <c r="O344" s="2645"/>
      <c r="P344" s="2621"/>
      <c r="Q344" s="2645"/>
      <c r="R344" s="2621"/>
      <c r="S344" s="2645"/>
      <c r="T344" s="2621"/>
      <c r="U344" s="2645"/>
      <c r="V344" s="2621"/>
      <c r="W344" s="2645"/>
      <c r="X344" s="2621"/>
      <c r="Y344" s="2645"/>
      <c r="Z344" s="2621"/>
      <c r="AA344" s="2645"/>
      <c r="AB344" s="2621"/>
      <c r="AC344" s="2645"/>
      <c r="AD344" s="2621"/>
      <c r="AE344" s="2645"/>
      <c r="AF344" s="2621"/>
      <c r="AG344" s="2759"/>
      <c r="AH344" s="2645"/>
      <c r="AI344" s="2646"/>
      <c r="AJ344" s="2621"/>
      <c r="AK344" s="2646"/>
      <c r="AL344" t="str">
        <f>CA344&amp;CB344&amp;CC344&amp;CD344</f>
        <v/>
      </c>
      <c r="CA344" s="18" t="str">
        <f>IF(AND(E344&gt;0,OR(AH344=""))," * No olvide digitar la variable Trans (Masculino). Digite Cero si no tiene.",IF((AH344)&gt;E344,"*  La variable Trans (Masculino) No puede ser mayor al Total Mujeres.",""))</f>
        <v/>
      </c>
      <c r="CB344" s="18" t="str">
        <f>IF(AND(D344&gt;0,OR(AI344=""))," * No olvide digitar la variable Trans (Femenino). Digite Cero si no tiene.",IF((AI344)&gt;D344,"*  La variable Trans (Femenino) No puede ser mayor al Total Hombres.",""))</f>
        <v/>
      </c>
      <c r="CC344" s="18" t="str">
        <f>IF(AND(C344&gt;0,AJ344="")," * No olvide digitar la variable Pueblos originarios. Digite Cero si no tiene.",IF(AJ344&gt;C344," * La variable Pueblos originarios No puede ser mayor al Total.",""))</f>
        <v/>
      </c>
      <c r="CD344" s="18" t="str">
        <f>IF(AND(C344&gt;0,AK344="")," * No olvide digitar la variable Migrantes. Digite Cero si no tiene.",IF(AK344&gt;C344," * La variable Migrantes No puede ser mayor al Total.",""))</f>
        <v/>
      </c>
      <c r="CO344" s="69">
        <f>IF(AND(E344&gt;0,OR(AH344="")),1,IF((AH344)&gt;E344,1,0))</f>
        <v>0</v>
      </c>
      <c r="CP344" s="69">
        <f>IF(AND(D344&gt;0,OR(AI344="")),1,IF((AI344)&gt;D344,1,0))</f>
        <v>0</v>
      </c>
      <c r="CQ344" s="69">
        <f>IF(AND(C344&gt;0,AJ344=""),1,IF(AJ344&gt;C344,1,0))</f>
        <v>0</v>
      </c>
      <c r="CR344" s="69">
        <f>IF(AND(C344&gt;0,AK344=""),1,IF(AK344&gt;C344,1,0))</f>
        <v>0</v>
      </c>
    </row>
    <row r="345" spans="1:99" x14ac:dyDescent="0.25">
      <c r="A345" s="4016" t="s">
        <v>311</v>
      </c>
      <c r="B345" s="4016"/>
      <c r="C345" s="2627">
        <f>SUM(D345+E345)</f>
        <v>0</v>
      </c>
      <c r="D345" s="2499">
        <f t="shared" si="236"/>
        <v>0</v>
      </c>
      <c r="E345" s="2662">
        <f t="shared" si="236"/>
        <v>0</v>
      </c>
      <c r="F345" s="2621"/>
      <c r="G345" s="2645"/>
      <c r="H345" s="2621"/>
      <c r="I345" s="2645"/>
      <c r="J345" s="2621"/>
      <c r="K345" s="2645"/>
      <c r="L345" s="2621"/>
      <c r="M345" s="2645"/>
      <c r="N345" s="2621"/>
      <c r="O345" s="2645"/>
      <c r="P345" s="2621"/>
      <c r="Q345" s="2645"/>
      <c r="R345" s="2621"/>
      <c r="S345" s="2645"/>
      <c r="T345" s="2621"/>
      <c r="U345" s="2645"/>
      <c r="V345" s="2621"/>
      <c r="W345" s="2645"/>
      <c r="X345" s="2621"/>
      <c r="Y345" s="2645"/>
      <c r="Z345" s="2621"/>
      <c r="AA345" s="2645"/>
      <c r="AB345" s="2621"/>
      <c r="AC345" s="2645"/>
      <c r="AD345" s="2621"/>
      <c r="AE345" s="2645"/>
      <c r="AF345" s="2621"/>
      <c r="AG345" s="2759"/>
      <c r="AH345" s="2645">
        <v>0</v>
      </c>
      <c r="AI345" s="2646">
        <v>0</v>
      </c>
      <c r="AJ345" s="2621">
        <v>0</v>
      </c>
      <c r="AK345" s="2646"/>
      <c r="AL345" t="str">
        <f>CA345&amp;CB345&amp;CC345&amp;CD345</f>
        <v/>
      </c>
      <c r="CA345" s="18" t="str">
        <f>IF(AND(E345&gt;0,OR(AH345=""))," * No olvide digitar la variable Trans (Masculino). Digite Cero si no tiene.",IF((AH345)&gt;E345,"*  La variable Trans (Masculino) No puede ser mayor al Total Mujeres.",""))</f>
        <v/>
      </c>
      <c r="CB345" s="18" t="str">
        <f>IF(AND(D345&gt;0,OR(AI345=""))," * No olvide digitar la variable Trans (Femenino). Digite Cero si no tiene.",IF((AI345)&gt;D345,"*  La variable Trans (Femenino) No puede ser mayor al Total Hombres.",""))</f>
        <v/>
      </c>
      <c r="CC345" s="18" t="str">
        <f>IF(AND(C345&gt;0,AJ345="")," * No olvide digitar la variable Pueblos originarios. Digite Cero si no tiene.",IF(AJ345&gt;C345," * La variable Pueblos originarios No puede ser mayor al Total.",""))</f>
        <v/>
      </c>
      <c r="CD345" s="18" t="str">
        <f>IF(AND(C345&gt;0,AK345="")," * No olvide digitar la variable Migrantes. Digite Cero si no tiene.",IF(AK345&gt;C345," * La variable Migrantes No puede ser mayor al Total.",""))</f>
        <v/>
      </c>
      <c r="CO345" s="69">
        <f>IF(AND(E345&gt;0,OR(AH345="")),1,IF((AH345)&gt;E345,1,0))</f>
        <v>0</v>
      </c>
      <c r="CP345" s="69">
        <f>IF(AND(D345&gt;0,OR(AI345="")),1,IF((AI345)&gt;D345,1,0))</f>
        <v>0</v>
      </c>
      <c r="CQ345" s="69">
        <f>IF(AND(C345&gt;0,AJ345=""),1,IF(AJ345&gt;C345,1,0))</f>
        <v>0</v>
      </c>
      <c r="CR345" s="69">
        <f>IF(AND(C345&gt;0,AK345=""),1,IF(AK345&gt;C345,1,0))</f>
        <v>0</v>
      </c>
    </row>
    <row r="346" spans="1:99" x14ac:dyDescent="0.25">
      <c r="A346" s="4016" t="s">
        <v>320</v>
      </c>
      <c r="B346" s="4016"/>
      <c r="C346" s="2627">
        <f>SUM(D346+E346)</f>
        <v>3</v>
      </c>
      <c r="D346" s="2499">
        <f t="shared" si="236"/>
        <v>1</v>
      </c>
      <c r="E346" s="2662">
        <f t="shared" si="236"/>
        <v>2</v>
      </c>
      <c r="F346" s="2621"/>
      <c r="G346" s="2645"/>
      <c r="H346" s="2621"/>
      <c r="I346" s="2645"/>
      <c r="J346" s="2621">
        <v>1</v>
      </c>
      <c r="K346" s="2645">
        <v>1</v>
      </c>
      <c r="L346" s="2621"/>
      <c r="M346" s="2645"/>
      <c r="N346" s="2621"/>
      <c r="O346" s="2645"/>
      <c r="P346" s="2621"/>
      <c r="Q346" s="2645">
        <v>1</v>
      </c>
      <c r="R346" s="2621"/>
      <c r="S346" s="2645"/>
      <c r="T346" s="2621"/>
      <c r="U346" s="2645"/>
      <c r="V346" s="2621"/>
      <c r="W346" s="2645"/>
      <c r="X346" s="2621"/>
      <c r="Y346" s="2645"/>
      <c r="Z346" s="2621"/>
      <c r="AA346" s="2645"/>
      <c r="AB346" s="2621"/>
      <c r="AC346" s="2645"/>
      <c r="AD346" s="2621"/>
      <c r="AE346" s="2645"/>
      <c r="AF346" s="2621"/>
      <c r="AG346" s="2759"/>
      <c r="AH346" s="2645">
        <v>0</v>
      </c>
      <c r="AI346" s="2646">
        <v>1</v>
      </c>
      <c r="AJ346" s="2621">
        <v>0</v>
      </c>
      <c r="AK346" s="2646">
        <v>1</v>
      </c>
      <c r="AL346" t="str">
        <f>CA346&amp;CB346&amp;CC346&amp;CD346</f>
        <v/>
      </c>
      <c r="CA346" s="18" t="str">
        <f>IF(AND(E346&gt;0,OR(AH346=""))," * No olvide digitar la variable Trans (Masculino). Digite Cero si no tiene.",IF((AH346)&gt;E346,"*  La variable Trans (Masculino) No puede ser mayor al Total Mujeres.",""))</f>
        <v/>
      </c>
      <c r="CB346" s="18" t="str">
        <f>IF(AND(D346&gt;0,OR(AI346=""))," * No olvide digitar la variable Trans (Femenino). Digite Cero si no tiene.",IF((AI346)&gt;D346,"*  La variable Trans (Femenino) No puede ser mayor al Total Hombres.",""))</f>
        <v/>
      </c>
      <c r="CC346" s="18" t="str">
        <f>IF(AND(C346&gt;0,AJ346="")," * No olvide digitar la variable Pueblos originarios. Digite Cero si no tiene.",IF(AJ346&gt;C346," * La variable Pueblos originarios No puede ser mayor al Total.",""))</f>
        <v/>
      </c>
      <c r="CD346" s="18" t="str">
        <f>IF(AND(C346&gt;0,AK346="")," * No olvide digitar la variable Migrantes. Digite Cero si no tiene.",IF(AK346&gt;C346," * La variable Migrantes No puede ser mayor al Total.",""))</f>
        <v/>
      </c>
      <c r="CO346" s="69">
        <f>IF(AND(E346&gt;0,OR(AH346="")),1,IF((AH346)&gt;E346,1,0))</f>
        <v>0</v>
      </c>
      <c r="CP346" s="69">
        <f>IF(AND(D346&gt;0,OR(AI346="")),1,IF((AI346)&gt;D346,1,0))</f>
        <v>0</v>
      </c>
      <c r="CQ346" s="69">
        <f>IF(AND(C346&gt;0,AJ346=""),1,IF(AJ346&gt;C346,1,0))</f>
        <v>0</v>
      </c>
      <c r="CR346" s="69">
        <f>IF(AND(C346&gt;0,AK346=""),1,IF(AK346&gt;C346,1,0))</f>
        <v>0</v>
      </c>
    </row>
    <row r="347" spans="1:99" s="56" customFormat="1" ht="18" customHeight="1" x14ac:dyDescent="0.2">
      <c r="A347" s="2765" t="s">
        <v>321</v>
      </c>
      <c r="B347" s="2766"/>
      <c r="C347" s="2766"/>
      <c r="D347" s="2766"/>
      <c r="E347" s="2766"/>
      <c r="F347" s="2766"/>
      <c r="G347" s="2766"/>
      <c r="H347" s="2766"/>
      <c r="I347" s="2766"/>
      <c r="J347" s="2766"/>
      <c r="K347" s="2766"/>
      <c r="L347" s="2766"/>
      <c r="M347" s="2766"/>
      <c r="N347" s="2766"/>
      <c r="O347" s="55"/>
      <c r="P347" s="55"/>
      <c r="Q347" s="55"/>
      <c r="R347" s="55"/>
    </row>
    <row r="348" spans="1:99" ht="15" customHeight="1" x14ac:dyDescent="0.25">
      <c r="A348" s="2995" t="s">
        <v>322</v>
      </c>
      <c r="B348" s="3222" t="s">
        <v>323</v>
      </c>
      <c r="C348" s="3223"/>
      <c r="D348" s="3224"/>
      <c r="E348" s="3225" t="s">
        <v>139</v>
      </c>
      <c r="F348" s="3226"/>
      <c r="G348" s="3226"/>
      <c r="H348" s="3226"/>
      <c r="I348" s="3226"/>
      <c r="J348" s="3226"/>
      <c r="K348" s="3226"/>
      <c r="L348" s="3226"/>
      <c r="M348" s="3226"/>
      <c r="N348" s="527"/>
      <c r="O348" s="3584" t="s">
        <v>324</v>
      </c>
      <c r="P348" s="3585" t="s">
        <v>325</v>
      </c>
      <c r="Q348" s="3233" t="s">
        <v>326</v>
      </c>
      <c r="R348" s="3584" t="s">
        <v>12</v>
      </c>
      <c r="S348" s="2987" t="s">
        <v>13</v>
      </c>
      <c r="T348" s="4011" t="s">
        <v>209</v>
      </c>
      <c r="U348" s="3215"/>
    </row>
    <row r="349" spans="1:99" x14ac:dyDescent="0.25">
      <c r="A349" s="3958"/>
      <c r="B349" s="4010"/>
      <c r="C349" s="4007"/>
      <c r="D349" s="4005"/>
      <c r="E349" s="3938" t="s">
        <v>202</v>
      </c>
      <c r="F349" s="3939"/>
      <c r="G349" s="3938" t="s">
        <v>203</v>
      </c>
      <c r="H349" s="3939"/>
      <c r="I349" s="3938" t="s">
        <v>204</v>
      </c>
      <c r="J349" s="3939"/>
      <c r="K349" s="3938" t="s">
        <v>16</v>
      </c>
      <c r="L349" s="3939"/>
      <c r="M349" s="3938" t="s">
        <v>17</v>
      </c>
      <c r="N349" s="3540"/>
      <c r="O349" s="3228"/>
      <c r="P349" s="3231"/>
      <c r="Q349" s="3234"/>
      <c r="R349" s="3228"/>
      <c r="S349" s="2994"/>
      <c r="T349" s="4012"/>
      <c r="U349" s="4014"/>
    </row>
    <row r="350" spans="1:99" ht="28.5" customHeight="1" x14ac:dyDescent="0.25">
      <c r="A350" s="3611"/>
      <c r="B350" s="227" t="s">
        <v>120</v>
      </c>
      <c r="C350" s="2767" t="s">
        <v>79</v>
      </c>
      <c r="D350" s="2755" t="s">
        <v>121</v>
      </c>
      <c r="E350" s="2615" t="s">
        <v>79</v>
      </c>
      <c r="F350" s="2655" t="s">
        <v>121</v>
      </c>
      <c r="G350" s="2615" t="s">
        <v>79</v>
      </c>
      <c r="H350" s="2655" t="s">
        <v>121</v>
      </c>
      <c r="I350" s="2615" t="s">
        <v>79</v>
      </c>
      <c r="J350" s="2655" t="s">
        <v>121</v>
      </c>
      <c r="K350" s="2615" t="s">
        <v>79</v>
      </c>
      <c r="L350" s="2655" t="s">
        <v>121</v>
      </c>
      <c r="M350" s="2615" t="s">
        <v>79</v>
      </c>
      <c r="N350" s="1254" t="s">
        <v>121</v>
      </c>
      <c r="O350" s="3229"/>
      <c r="P350" s="3232"/>
      <c r="Q350" s="4015"/>
      <c r="R350" s="3229"/>
      <c r="S350" s="4005"/>
      <c r="T350" s="2768" t="s">
        <v>212</v>
      </c>
      <c r="U350" s="2670" t="s">
        <v>213</v>
      </c>
    </row>
    <row r="351" spans="1:99" x14ac:dyDescent="0.25">
      <c r="A351" s="2555" t="s">
        <v>92</v>
      </c>
      <c r="B351" s="2012">
        <f>SUM(C351+D351)</f>
        <v>0</v>
      </c>
      <c r="C351" s="2589">
        <f>SUM(E351+G351+I351+K351+M351)</f>
        <v>0</v>
      </c>
      <c r="D351" s="2769">
        <f>SUM(F351+H351+J351+L351+N351)</f>
        <v>0</v>
      </c>
      <c r="E351" s="2004"/>
      <c r="F351" s="2502"/>
      <c r="G351" s="2004"/>
      <c r="H351" s="2502"/>
      <c r="I351" s="2004"/>
      <c r="J351" s="704"/>
      <c r="K351" s="2004"/>
      <c r="L351" s="704"/>
      <c r="M351" s="2590"/>
      <c r="N351" s="699"/>
      <c r="O351" s="533"/>
      <c r="P351" s="2770"/>
      <c r="Q351" s="2771"/>
      <c r="R351" s="1453"/>
      <c r="S351" s="2502"/>
      <c r="T351" s="2556"/>
      <c r="U351" s="2502"/>
      <c r="V351" t="str">
        <f>CD351&amp;CE351&amp;CF351&amp;CG351</f>
        <v/>
      </c>
      <c r="CA351" s="438"/>
      <c r="CB351" s="504"/>
      <c r="CC351" s="504"/>
      <c r="CD351" s="18" t="str">
        <f>IF(AND(B351&gt;0,R351="")," * No olvide digitar la variable Pueblos originarios. Digite Cero si no tiene.",IF(R351&gt;B351," * La variable Pueblos originarios No puede ser mayor al Total.",""))</f>
        <v/>
      </c>
      <c r="CE351" s="18" t="str">
        <f>IF(AND(B351&gt;0,S351="")," * No olvide digitar la variable Migrantes. Digite Cero si no tiene.",IF(S351&gt;B351," * La variable Migrantes No puede ser mayor al Total.",""))</f>
        <v/>
      </c>
      <c r="CF351" s="263" t="str">
        <f>IF(AND(D351&gt;0,OR(T351=""))," * No olvide digitar la variable Trans (Masculino). Digite Cero si no tiene.",IF((T351)&gt;D351," * La variable Trans Masculino No puede ser mayor al Total Mujeres.",""))</f>
        <v/>
      </c>
      <c r="CG351" s="263" t="str">
        <f>IF(AND(C351&gt;0,OR(U351=""))," * No olvide digitar la variable Trans (Femenino). Digite Cero si no tiene.",IF((U351)&gt;C351," * La variable Trans Femenino No puede ser mayor al Total Hombres.",""))</f>
        <v/>
      </c>
      <c r="CO351" s="520"/>
      <c r="CP351" s="520"/>
      <c r="CQ351" s="520"/>
      <c r="CR351" s="69">
        <f>IF(AND(B351&gt;0,R351=""),1,IF(R351&gt;B351,1,0))</f>
        <v>0</v>
      </c>
      <c r="CS351" s="69">
        <f>IF(AND(B351&gt;0,S351=""),1,IF(S351&gt;B351,1,0))</f>
        <v>0</v>
      </c>
      <c r="CT351" s="69">
        <f>IF(AND(D351&gt;0,OR(T351="")),1,IF((T351)&gt;D351,1,0))</f>
        <v>0</v>
      </c>
      <c r="CU351" s="69">
        <f>IF(AND(C351&gt;0,OR(U351="")),1,IF((U351)&gt;C351,1,0))</f>
        <v>0</v>
      </c>
    </row>
    <row r="352" spans="1:99" x14ac:dyDescent="0.25">
      <c r="A352" s="1444" t="s">
        <v>102</v>
      </c>
      <c r="B352" s="381">
        <f>SUM(C352+D352)</f>
        <v>0</v>
      </c>
      <c r="C352" s="2772">
        <f>SUM(E352+G352+I352+K352+M352)</f>
        <v>0</v>
      </c>
      <c r="D352" s="2773">
        <f>SUM(F352+H352+J352+L352+N352)</f>
        <v>0</v>
      </c>
      <c r="E352" s="91"/>
      <c r="F352" s="2761"/>
      <c r="G352" s="91"/>
      <c r="H352" s="385"/>
      <c r="I352" s="91"/>
      <c r="J352" s="2761"/>
      <c r="K352" s="91"/>
      <c r="L352" s="2761"/>
      <c r="M352" s="2762"/>
      <c r="N352" s="538"/>
      <c r="O352" s="539"/>
      <c r="P352" s="92"/>
      <c r="Q352" s="2761"/>
      <c r="R352" s="539"/>
      <c r="S352" s="2761"/>
      <c r="T352" s="2760"/>
      <c r="U352" s="2761"/>
      <c r="V352" t="str">
        <f>CA352&amp;CB352&amp;CC352&amp;CD352&amp;CE352&amp;CF352&amp;CG352</f>
        <v/>
      </c>
      <c r="CA352" s="18" t="str">
        <f>IF(AND(B352&gt;0,O352="")," * No olvide digitar la variable Aumento de funcionalidad familiar (4 puntos o más). Digite Cero si no tiene.",IF(O352&gt;B352," * La variable Aumento de funcionalidad familiar (4 puntos o más) No puede ser mayor al Total.",""))</f>
        <v/>
      </c>
      <c r="CB352" s="18" t="str">
        <f>IF(AND(B352&gt;0,P352="")," * No olvide digitar la variable Cumple con el 70% de los objetivos del plan de acompañamiento. Digite Cero si no tiene.",IF(P352&gt;B352," * La variable Cumple con el 70% de los objetivos del plan de acompañamiento No puede ser mayor al Total.",""))</f>
        <v/>
      </c>
      <c r="CC352" s="18" t="str">
        <f>IF(AND(B352&gt;0,Q352="")," * No olvide digitar la variable Egreso por alta clínica del Prog de Salud Mental. Digite Cero si no tiene.",IF(Q352&gt;B352," * La variable Egreso por alta clínica del Prog de Salud Mental No puede ser mayor al Total.",""))</f>
        <v/>
      </c>
      <c r="CD352" s="18" t="str">
        <f>IF(AND(B352&gt;0,R352="")," * No olvide digitar la variable Pueblos originarios. Digite Cero si no tiene.",IF(R352&gt;B352," * La variable Pueblos originarios No puede ser mayor al Total.",""))</f>
        <v/>
      </c>
      <c r="CE352" s="18" t="str">
        <f>IF(AND(B352&gt;0,S352="")," * No olvide digitar la variable Migrantes. Digite Cero si no tiene.",IF(S352&gt;B352," * La variable Migrantes No puede ser mayor al Total.",""))</f>
        <v/>
      </c>
      <c r="CF352" s="263" t="str">
        <f>IF(AND(D352&gt;0,OR(T352=""))," * No olvide digitar la variable Trans (Masculino). Digite Cero si no tiene.",IF((T352)&gt;D352," * La variable Trans Masculino No puede ser mayor al Total Mujeres.",""))</f>
        <v/>
      </c>
      <c r="CG352" s="263" t="str">
        <f>IF(AND(C352&gt;0,OR(U352=""))," * No olvide digitar la variable Trans (Femenino). Digite Cero si no tiene.",IF((U352)&gt;C352," * La variable Trans Femenino No puede ser mayor al Total Hombres.",""))</f>
        <v/>
      </c>
      <c r="CO352" s="20">
        <f>IF(AND($B352&gt;0,O352=""),1,IF(O352&gt;$B352,1,0))</f>
        <v>0</v>
      </c>
      <c r="CP352" s="20">
        <f>IF(AND($B352&gt;0,P352=""),1,IF(P352&gt;$B352,1,0))</f>
        <v>0</v>
      </c>
      <c r="CQ352" s="20">
        <f>IF(AND($B352&gt;0,Q352=""),1,IF(Q352&gt;$B352,1,0))</f>
        <v>0</v>
      </c>
      <c r="CR352" s="69">
        <f>IF(AND(B352&gt;0,R352=""),1,IF(R352&gt;B352,1,0))</f>
        <v>0</v>
      </c>
      <c r="CS352" s="69">
        <f>IF(AND(B352&gt;0,S352=""),1,IF(S352&gt;B352,1,0))</f>
        <v>0</v>
      </c>
      <c r="CT352" s="69">
        <f>IF(AND(D352&gt;0,OR(T352="")),1,IF((T352)&gt;D352,1,0))</f>
        <v>0</v>
      </c>
      <c r="CU352" s="69">
        <f>IF(AND(C352&gt;0,OR(U352="")),1,IF((U352)&gt;C352,1,0))</f>
        <v>0</v>
      </c>
    </row>
    <row r="353" spans="1:94" s="56" customFormat="1" ht="18" customHeight="1" x14ac:dyDescent="0.2">
      <c r="A353" s="38" t="s">
        <v>327</v>
      </c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</row>
    <row r="354" spans="1:94" x14ac:dyDescent="0.25">
      <c r="A354" s="2995" t="s">
        <v>322</v>
      </c>
      <c r="B354" s="2995" t="s">
        <v>328</v>
      </c>
      <c r="C354" s="3947" t="s">
        <v>323</v>
      </c>
      <c r="D354" s="3947"/>
      <c r="E354" s="3947"/>
      <c r="F354" s="3938" t="s">
        <v>139</v>
      </c>
      <c r="G354" s="3540"/>
      <c r="H354" s="3540"/>
      <c r="I354" s="3540"/>
      <c r="J354" s="3540"/>
      <c r="K354" s="3540"/>
      <c r="L354" s="3540"/>
      <c r="M354" s="3540"/>
      <c r="N354" s="3540"/>
      <c r="O354" s="3540"/>
      <c r="P354" s="3540"/>
      <c r="Q354" s="3540"/>
      <c r="R354" s="3540"/>
      <c r="S354" s="3540"/>
      <c r="T354" s="3540"/>
      <c r="U354" s="3540"/>
      <c r="V354" s="3540"/>
      <c r="W354" s="3540"/>
      <c r="X354" s="3540"/>
      <c r="Y354" s="3540"/>
      <c r="Z354" s="3540"/>
      <c r="AA354" s="3540"/>
      <c r="AB354" s="3540"/>
      <c r="AC354" s="3540"/>
      <c r="AD354" s="3540"/>
      <c r="AE354" s="3540"/>
      <c r="AF354" s="3540"/>
      <c r="AG354" s="3953"/>
      <c r="AH354" s="3538" t="s">
        <v>12</v>
      </c>
      <c r="AI354" s="3137" t="s">
        <v>13</v>
      </c>
      <c r="AJ354" s="3540" t="s">
        <v>329</v>
      </c>
      <c r="AK354" s="3540"/>
      <c r="AL354" s="3939"/>
      <c r="AM354" s="2995" t="s">
        <v>330</v>
      </c>
    </row>
    <row r="355" spans="1:94" x14ac:dyDescent="0.25">
      <c r="A355" s="3958"/>
      <c r="B355" s="3958"/>
      <c r="C355" s="3947"/>
      <c r="D355" s="3947"/>
      <c r="E355" s="3947"/>
      <c r="F355" s="3938" t="s">
        <v>16</v>
      </c>
      <c r="G355" s="3939"/>
      <c r="H355" s="3938" t="s">
        <v>17</v>
      </c>
      <c r="I355" s="3939"/>
      <c r="J355" s="3938" t="s">
        <v>18</v>
      </c>
      <c r="K355" s="3939"/>
      <c r="L355" s="3938" t="s">
        <v>19</v>
      </c>
      <c r="M355" s="3939"/>
      <c r="N355" s="3938" t="s">
        <v>20</v>
      </c>
      <c r="O355" s="3939"/>
      <c r="P355" s="3938" t="s">
        <v>21</v>
      </c>
      <c r="Q355" s="3939"/>
      <c r="R355" s="3938" t="s">
        <v>22</v>
      </c>
      <c r="S355" s="3939"/>
      <c r="T355" s="3938" t="s">
        <v>23</v>
      </c>
      <c r="U355" s="3939"/>
      <c r="V355" s="3938" t="s">
        <v>61</v>
      </c>
      <c r="W355" s="3939"/>
      <c r="X355" s="3938" t="s">
        <v>62</v>
      </c>
      <c r="Y355" s="3939"/>
      <c r="Z355" s="3938" t="s">
        <v>63</v>
      </c>
      <c r="AA355" s="3939"/>
      <c r="AB355" s="3938" t="s">
        <v>148</v>
      </c>
      <c r="AC355" s="3939"/>
      <c r="AD355" s="3938" t="s">
        <v>149</v>
      </c>
      <c r="AE355" s="3939"/>
      <c r="AF355" s="3938" t="s">
        <v>150</v>
      </c>
      <c r="AG355" s="3953"/>
      <c r="AH355" s="3130"/>
      <c r="AI355" s="3237"/>
      <c r="AJ355" s="3004" t="s">
        <v>331</v>
      </c>
      <c r="AK355" s="3566" t="s">
        <v>332</v>
      </c>
      <c r="AL355" s="3589" t="s">
        <v>333</v>
      </c>
      <c r="AM355" s="3958"/>
    </row>
    <row r="356" spans="1:94" ht="27" customHeight="1" x14ac:dyDescent="0.25">
      <c r="A356" s="3611"/>
      <c r="B356" s="3611"/>
      <c r="C356" s="2768" t="s">
        <v>120</v>
      </c>
      <c r="D356" s="2774" t="s">
        <v>79</v>
      </c>
      <c r="E356" s="2655" t="s">
        <v>121</v>
      </c>
      <c r="F356" s="2615" t="s">
        <v>79</v>
      </c>
      <c r="G356" s="2655" t="s">
        <v>121</v>
      </c>
      <c r="H356" s="2615" t="s">
        <v>79</v>
      </c>
      <c r="I356" s="2655" t="s">
        <v>121</v>
      </c>
      <c r="J356" s="2615" t="s">
        <v>291</v>
      </c>
      <c r="K356" s="2655" t="s">
        <v>121</v>
      </c>
      <c r="L356" s="2615" t="s">
        <v>291</v>
      </c>
      <c r="M356" s="2655" t="s">
        <v>121</v>
      </c>
      <c r="N356" s="2615" t="s">
        <v>291</v>
      </c>
      <c r="O356" s="2655" t="s">
        <v>121</v>
      </c>
      <c r="P356" s="2615" t="s">
        <v>291</v>
      </c>
      <c r="Q356" s="2655" t="s">
        <v>121</v>
      </c>
      <c r="R356" s="2615" t="s">
        <v>291</v>
      </c>
      <c r="S356" s="2655" t="s">
        <v>121</v>
      </c>
      <c r="T356" s="2615" t="s">
        <v>291</v>
      </c>
      <c r="U356" s="2655" t="s">
        <v>121</v>
      </c>
      <c r="V356" s="2615" t="s">
        <v>291</v>
      </c>
      <c r="W356" s="2655" t="s">
        <v>121</v>
      </c>
      <c r="X356" s="2615" t="s">
        <v>291</v>
      </c>
      <c r="Y356" s="2655" t="s">
        <v>121</v>
      </c>
      <c r="Z356" s="2615" t="s">
        <v>291</v>
      </c>
      <c r="AA356" s="2655" t="s">
        <v>121</v>
      </c>
      <c r="AB356" s="2615" t="s">
        <v>291</v>
      </c>
      <c r="AC356" s="2655" t="s">
        <v>121</v>
      </c>
      <c r="AD356" s="2615" t="s">
        <v>291</v>
      </c>
      <c r="AE356" s="2655" t="s">
        <v>121</v>
      </c>
      <c r="AF356" s="2615" t="s">
        <v>291</v>
      </c>
      <c r="AG356" s="2657" t="s">
        <v>121</v>
      </c>
      <c r="AH356" s="3001"/>
      <c r="AI356" s="4018"/>
      <c r="AJ356" s="4017"/>
      <c r="AK356" s="2983"/>
      <c r="AL356" s="3027"/>
      <c r="AM356" s="3611"/>
    </row>
    <row r="357" spans="1:94" x14ac:dyDescent="0.25">
      <c r="A357" s="3036" t="s">
        <v>334</v>
      </c>
      <c r="B357" s="2505" t="s">
        <v>335</v>
      </c>
      <c r="C357" s="2020">
        <f>SUM(D357+E357)</f>
        <v>0</v>
      </c>
      <c r="D357" s="2589">
        <f>SUM(F357+H357+J357+L357+N357+P357+R357+T357+V357+X357+Z357+AB357+AD357+AF357)</f>
        <v>0</v>
      </c>
      <c r="E357" s="2777">
        <f>SUM(G357+I357+K357+M357+O357+Q357+S357+U357+W357+Y357+AA357+AC357+AE357+AG357)</f>
        <v>0</v>
      </c>
      <c r="F357" s="2004"/>
      <c r="G357" s="2502"/>
      <c r="H357" s="2004"/>
      <c r="I357" s="2502"/>
      <c r="J357" s="2004"/>
      <c r="K357" s="2502"/>
      <c r="L357" s="2004"/>
      <c r="M357" s="2502"/>
      <c r="N357" s="2004"/>
      <c r="O357" s="2502"/>
      <c r="P357" s="2004"/>
      <c r="Q357" s="2502"/>
      <c r="R357" s="2004"/>
      <c r="S357" s="2502"/>
      <c r="T357" s="2004"/>
      <c r="U357" s="2502"/>
      <c r="V357" s="2004"/>
      <c r="W357" s="2502"/>
      <c r="X357" s="2004"/>
      <c r="Y357" s="2502"/>
      <c r="Z357" s="2004"/>
      <c r="AA357" s="2502"/>
      <c r="AB357" s="2004"/>
      <c r="AC357" s="2502"/>
      <c r="AD357" s="2004"/>
      <c r="AE357" s="2502"/>
      <c r="AF357" s="2004"/>
      <c r="AG357" s="2503"/>
      <c r="AH357" s="1362"/>
      <c r="AI357" s="701"/>
      <c r="AJ357" s="2556"/>
      <c r="AK357" s="699"/>
      <c r="AL357" s="704"/>
      <c r="AM357" s="704"/>
      <c r="AN357" t="str">
        <f t="shared" ref="AN357:AN366" si="237">CA357&amp;CB357</f>
        <v/>
      </c>
      <c r="CA357" s="18" t="str">
        <f>IF(AND(C357&gt;0,AH357="")," * No olvide digitar la variable Pueblos originarios. Digite Cero si no tiene.",IF(AH357&gt;C357," * La variable Pueblos originarios No puede ser mayor al Total.",""))</f>
        <v/>
      </c>
      <c r="CB357" s="18" t="str">
        <f t="shared" ref="CB357:CB366" si="238">IF(AND(C357&gt;0,AI357="")," * No olvide digitar la variable Migrantes. Digite Cero si no tiene.",IF(AI357&gt;C357," * La variable Migrantes No puede ser mayor al Total.",""))</f>
        <v/>
      </c>
      <c r="CO357" s="69">
        <f t="shared" ref="CO357:CO366" si="239">IF(AND(C357&gt;0,AH357=""),1,IF(AH357&gt;C357,1,0))</f>
        <v>0</v>
      </c>
      <c r="CP357" s="69">
        <f t="shared" ref="CP357:CP366" si="240">IF(AND(C357&gt;0,AI357=""),1,IF(AI357&gt;C357,1,0))</f>
        <v>0</v>
      </c>
    </row>
    <row r="358" spans="1:94" x14ac:dyDescent="0.25">
      <c r="A358" s="3923"/>
      <c r="B358" s="101" t="s">
        <v>336</v>
      </c>
      <c r="C358" s="542">
        <f t="shared" ref="C358:C366" si="241">SUM(D358+E358)</f>
        <v>0</v>
      </c>
      <c r="D358" s="543">
        <f t="shared" ref="D358:E366" si="242">SUM(F358+H358+J358+L358+N358+P358+R358+T358+V358+X358+Z358+AB358+AD358+AF358)</f>
        <v>0</v>
      </c>
      <c r="E358" s="544">
        <f t="shared" si="242"/>
        <v>0</v>
      </c>
      <c r="F358" s="22"/>
      <c r="G358" s="28"/>
      <c r="H358" s="22"/>
      <c r="I358" s="28"/>
      <c r="J358" s="22"/>
      <c r="K358" s="28"/>
      <c r="L358" s="22"/>
      <c r="M358" s="28"/>
      <c r="N358" s="22"/>
      <c r="O358" s="28"/>
      <c r="P358" s="22"/>
      <c r="Q358" s="28"/>
      <c r="R358" s="22"/>
      <c r="S358" s="28"/>
      <c r="T358" s="22"/>
      <c r="U358" s="28"/>
      <c r="V358" s="22"/>
      <c r="W358" s="28"/>
      <c r="X358" s="22"/>
      <c r="Y358" s="28"/>
      <c r="Z358" s="22"/>
      <c r="AA358" s="28"/>
      <c r="AB358" s="22"/>
      <c r="AC358" s="28"/>
      <c r="AD358" s="22"/>
      <c r="AE358" s="28"/>
      <c r="AF358" s="22"/>
      <c r="AG358" s="213"/>
      <c r="AH358" s="27"/>
      <c r="AI358" s="26"/>
      <c r="AJ358" s="23"/>
      <c r="AK358" s="24"/>
      <c r="AL358" s="239"/>
      <c r="AM358" s="239"/>
      <c r="AN358" t="str">
        <f t="shared" si="237"/>
        <v/>
      </c>
      <c r="CA358" s="18" t="str">
        <f t="shared" ref="CA358:CA365" si="243">IF(AND(C358&gt;0,AH358="")," * No olvide digitar la variable Pueblos originarios. Digite Cero si no tiene.",IF(AH358&gt;C358," * La variable Pueblos originarios No puede ser mayor al Total.",""))</f>
        <v/>
      </c>
      <c r="CB358" s="18" t="str">
        <f t="shared" si="238"/>
        <v/>
      </c>
      <c r="CO358" s="69">
        <f t="shared" si="239"/>
        <v>0</v>
      </c>
      <c r="CP358" s="69">
        <f t="shared" si="240"/>
        <v>0</v>
      </c>
    </row>
    <row r="359" spans="1:94" x14ac:dyDescent="0.25">
      <c r="A359" s="3633"/>
      <c r="B359" s="1310" t="s">
        <v>337</v>
      </c>
      <c r="C359" s="545">
        <f t="shared" si="241"/>
        <v>0</v>
      </c>
      <c r="D359" s="546">
        <f t="shared" si="242"/>
        <v>0</v>
      </c>
      <c r="E359" s="547">
        <f t="shared" si="242"/>
        <v>0</v>
      </c>
      <c r="F359" s="30"/>
      <c r="G359" s="37"/>
      <c r="H359" s="30"/>
      <c r="I359" s="37"/>
      <c r="J359" s="30"/>
      <c r="K359" s="37"/>
      <c r="L359" s="30"/>
      <c r="M359" s="37"/>
      <c r="N359" s="30"/>
      <c r="O359" s="37"/>
      <c r="P359" s="30"/>
      <c r="Q359" s="37"/>
      <c r="R359" s="30"/>
      <c r="S359" s="37"/>
      <c r="T359" s="30"/>
      <c r="U359" s="37"/>
      <c r="V359" s="30"/>
      <c r="W359" s="37"/>
      <c r="X359" s="30"/>
      <c r="Y359" s="37"/>
      <c r="Z359" s="30"/>
      <c r="AA359" s="37"/>
      <c r="AB359" s="30"/>
      <c r="AC359" s="37"/>
      <c r="AD359" s="30"/>
      <c r="AE359" s="37"/>
      <c r="AF359" s="30"/>
      <c r="AG359" s="220"/>
      <c r="AH359" s="35"/>
      <c r="AI359" s="34"/>
      <c r="AJ359" s="31"/>
      <c r="AK359" s="32"/>
      <c r="AL359" s="243"/>
      <c r="AM359" s="243"/>
      <c r="AN359" t="str">
        <f t="shared" si="237"/>
        <v/>
      </c>
      <c r="CA359" s="18" t="str">
        <f t="shared" si="243"/>
        <v/>
      </c>
      <c r="CB359" s="18" t="str">
        <f t="shared" si="238"/>
        <v/>
      </c>
      <c r="CO359" s="69">
        <f t="shared" si="239"/>
        <v>0</v>
      </c>
      <c r="CP359" s="69">
        <f t="shared" si="240"/>
        <v>0</v>
      </c>
    </row>
    <row r="360" spans="1:94" x14ac:dyDescent="0.25">
      <c r="A360" s="3036" t="s">
        <v>338</v>
      </c>
      <c r="B360" s="2505" t="s">
        <v>335</v>
      </c>
      <c r="C360" s="2020">
        <f t="shared" si="241"/>
        <v>0</v>
      </c>
      <c r="D360" s="2589">
        <f t="shared" si="242"/>
        <v>0</v>
      </c>
      <c r="E360" s="2777">
        <f t="shared" si="242"/>
        <v>0</v>
      </c>
      <c r="F360" s="45"/>
      <c r="G360" s="48"/>
      <c r="H360" s="45"/>
      <c r="I360" s="48"/>
      <c r="J360" s="45"/>
      <c r="K360" s="48"/>
      <c r="L360" s="45"/>
      <c r="M360" s="48"/>
      <c r="N360" s="45"/>
      <c r="O360" s="48"/>
      <c r="P360" s="45"/>
      <c r="Q360" s="48"/>
      <c r="R360" s="45"/>
      <c r="S360" s="48"/>
      <c r="T360" s="45"/>
      <c r="U360" s="48"/>
      <c r="V360" s="45"/>
      <c r="W360" s="48"/>
      <c r="X360" s="45"/>
      <c r="Y360" s="48"/>
      <c r="Z360" s="45"/>
      <c r="AA360" s="48"/>
      <c r="AB360" s="45"/>
      <c r="AC360" s="48"/>
      <c r="AD360" s="45"/>
      <c r="AE360" s="48"/>
      <c r="AF360" s="45"/>
      <c r="AG360" s="286"/>
      <c r="AH360" s="105"/>
      <c r="AI360" s="46"/>
      <c r="AJ360" s="47"/>
      <c r="AK360" s="102"/>
      <c r="AL360" s="352"/>
      <c r="AM360" s="352"/>
      <c r="AN360" t="str">
        <f t="shared" si="237"/>
        <v/>
      </c>
      <c r="CA360" s="18" t="str">
        <f t="shared" si="243"/>
        <v/>
      </c>
      <c r="CB360" s="18" t="str">
        <f t="shared" si="238"/>
        <v/>
      </c>
      <c r="CO360" s="69">
        <f t="shared" si="239"/>
        <v>0</v>
      </c>
      <c r="CP360" s="69">
        <f t="shared" si="240"/>
        <v>0</v>
      </c>
    </row>
    <row r="361" spans="1:94" x14ac:dyDescent="0.25">
      <c r="A361" s="3923"/>
      <c r="B361" s="101" t="s">
        <v>336</v>
      </c>
      <c r="C361" s="542">
        <f t="shared" si="241"/>
        <v>0</v>
      </c>
      <c r="D361" s="543">
        <f t="shared" si="242"/>
        <v>0</v>
      </c>
      <c r="E361" s="544">
        <f t="shared" si="242"/>
        <v>0</v>
      </c>
      <c r="F361" s="22"/>
      <c r="G361" s="28"/>
      <c r="H361" s="22"/>
      <c r="I361" s="28"/>
      <c r="J361" s="22"/>
      <c r="K361" s="28"/>
      <c r="L361" s="22"/>
      <c r="M361" s="28"/>
      <c r="N361" s="22"/>
      <c r="O361" s="28"/>
      <c r="P361" s="22"/>
      <c r="Q361" s="28"/>
      <c r="R361" s="22"/>
      <c r="S361" s="28"/>
      <c r="T361" s="22"/>
      <c r="U361" s="28"/>
      <c r="V361" s="22"/>
      <c r="W361" s="28"/>
      <c r="X361" s="22"/>
      <c r="Y361" s="28"/>
      <c r="Z361" s="22"/>
      <c r="AA361" s="28"/>
      <c r="AB361" s="22"/>
      <c r="AC361" s="28"/>
      <c r="AD361" s="22"/>
      <c r="AE361" s="28"/>
      <c r="AF361" s="22"/>
      <c r="AG361" s="213"/>
      <c r="AH361" s="27"/>
      <c r="AI361" s="26"/>
      <c r="AJ361" s="23"/>
      <c r="AK361" s="24"/>
      <c r="AL361" s="239"/>
      <c r="AM361" s="239"/>
      <c r="AN361" t="str">
        <f t="shared" si="237"/>
        <v/>
      </c>
      <c r="CA361" s="18" t="str">
        <f t="shared" si="243"/>
        <v/>
      </c>
      <c r="CB361" s="18" t="str">
        <f t="shared" si="238"/>
        <v/>
      </c>
      <c r="CO361" s="69">
        <f t="shared" si="239"/>
        <v>0</v>
      </c>
      <c r="CP361" s="69">
        <f t="shared" si="240"/>
        <v>0</v>
      </c>
    </row>
    <row r="362" spans="1:94" x14ac:dyDescent="0.25">
      <c r="A362" s="3633"/>
      <c r="B362" s="1310" t="s">
        <v>337</v>
      </c>
      <c r="C362" s="493">
        <f t="shared" si="241"/>
        <v>0</v>
      </c>
      <c r="D362" s="548">
        <f t="shared" si="242"/>
        <v>0</v>
      </c>
      <c r="E362" s="549">
        <f t="shared" si="242"/>
        <v>0</v>
      </c>
      <c r="F362" s="91"/>
      <c r="G362" s="2761"/>
      <c r="H362" s="91"/>
      <c r="I362" s="2761"/>
      <c r="J362" s="91"/>
      <c r="K362" s="2761"/>
      <c r="L362" s="91"/>
      <c r="M362" s="2761"/>
      <c r="N362" s="91"/>
      <c r="O362" s="2761"/>
      <c r="P362" s="91"/>
      <c r="Q362" s="2761"/>
      <c r="R362" s="91"/>
      <c r="S362" s="2761"/>
      <c r="T362" s="91"/>
      <c r="U362" s="2761"/>
      <c r="V362" s="91"/>
      <c r="W362" s="2761"/>
      <c r="X362" s="91"/>
      <c r="Y362" s="2761"/>
      <c r="Z362" s="91"/>
      <c r="AA362" s="2761"/>
      <c r="AB362" s="91"/>
      <c r="AC362" s="2761"/>
      <c r="AD362" s="91"/>
      <c r="AE362" s="2761"/>
      <c r="AF362" s="91"/>
      <c r="AG362" s="2763"/>
      <c r="AH362" s="35"/>
      <c r="AI362" s="34"/>
      <c r="AJ362" s="31"/>
      <c r="AK362" s="32"/>
      <c r="AL362" s="243"/>
      <c r="AM362" s="243"/>
      <c r="AN362" t="str">
        <f t="shared" si="237"/>
        <v/>
      </c>
      <c r="CA362" s="18" t="str">
        <f t="shared" si="243"/>
        <v/>
      </c>
      <c r="CB362" s="18" t="str">
        <f t="shared" si="238"/>
        <v/>
      </c>
      <c r="CO362" s="69">
        <f t="shared" si="239"/>
        <v>0</v>
      </c>
      <c r="CP362" s="69">
        <f t="shared" si="240"/>
        <v>0</v>
      </c>
    </row>
    <row r="363" spans="1:94" x14ac:dyDescent="0.25">
      <c r="A363" s="3238" t="s">
        <v>339</v>
      </c>
      <c r="B363" s="2505" t="s">
        <v>340</v>
      </c>
      <c r="C363" s="550">
        <f t="shared" si="241"/>
        <v>0</v>
      </c>
      <c r="D363" s="551">
        <f t="shared" si="242"/>
        <v>0</v>
      </c>
      <c r="E363" s="552">
        <f t="shared" si="242"/>
        <v>0</v>
      </c>
      <c r="F363" s="45"/>
      <c r="G363" s="48"/>
      <c r="H363" s="45"/>
      <c r="I363" s="48"/>
      <c r="J363" s="45"/>
      <c r="K363" s="48"/>
      <c r="L363" s="45"/>
      <c r="M363" s="48"/>
      <c r="N363" s="45"/>
      <c r="O363" s="48"/>
      <c r="P363" s="45"/>
      <c r="Q363" s="48"/>
      <c r="R363" s="45"/>
      <c r="S363" s="48"/>
      <c r="T363" s="45"/>
      <c r="U363" s="48"/>
      <c r="V363" s="45"/>
      <c r="W363" s="48"/>
      <c r="X363" s="45"/>
      <c r="Y363" s="48"/>
      <c r="Z363" s="45"/>
      <c r="AA363" s="48"/>
      <c r="AB363" s="45"/>
      <c r="AC363" s="48"/>
      <c r="AD363" s="45"/>
      <c r="AE363" s="48"/>
      <c r="AF363" s="45"/>
      <c r="AG363" s="286"/>
      <c r="AH363" s="105"/>
      <c r="AI363" s="46"/>
      <c r="AJ363" s="47"/>
      <c r="AK363" s="102"/>
      <c r="AL363" s="352"/>
      <c r="AM363" s="352"/>
      <c r="AN363" t="str">
        <f t="shared" si="237"/>
        <v/>
      </c>
      <c r="CA363" s="18" t="str">
        <f t="shared" si="243"/>
        <v/>
      </c>
      <c r="CB363" s="18" t="str">
        <f t="shared" si="238"/>
        <v/>
      </c>
      <c r="CO363" s="69">
        <f t="shared" si="239"/>
        <v>0</v>
      </c>
      <c r="CP363" s="69">
        <f t="shared" si="240"/>
        <v>0</v>
      </c>
    </row>
    <row r="364" spans="1:94" x14ac:dyDescent="0.25">
      <c r="A364" s="3239"/>
      <c r="B364" s="75" t="s">
        <v>341</v>
      </c>
      <c r="C364" s="542">
        <f t="shared" si="241"/>
        <v>0</v>
      </c>
      <c r="D364" s="543">
        <f t="shared" si="242"/>
        <v>0</v>
      </c>
      <c r="E364" s="544">
        <f t="shared" si="242"/>
        <v>0</v>
      </c>
      <c r="F364" s="22"/>
      <c r="G364" s="28"/>
      <c r="H364" s="22"/>
      <c r="I364" s="28"/>
      <c r="J364" s="22"/>
      <c r="K364" s="28"/>
      <c r="L364" s="22"/>
      <c r="M364" s="28"/>
      <c r="N364" s="22"/>
      <c r="O364" s="28"/>
      <c r="P364" s="22"/>
      <c r="Q364" s="28"/>
      <c r="R364" s="22"/>
      <c r="S364" s="28"/>
      <c r="T364" s="22"/>
      <c r="U364" s="28"/>
      <c r="V364" s="22"/>
      <c r="W364" s="28"/>
      <c r="X364" s="22"/>
      <c r="Y364" s="28"/>
      <c r="Z364" s="22"/>
      <c r="AA364" s="28"/>
      <c r="AB364" s="22"/>
      <c r="AC364" s="28"/>
      <c r="AD364" s="22"/>
      <c r="AE364" s="28"/>
      <c r="AF364" s="22"/>
      <c r="AG364" s="213"/>
      <c r="AH364" s="27"/>
      <c r="AI364" s="26"/>
      <c r="AJ364" s="23"/>
      <c r="AK364" s="24"/>
      <c r="AL364" s="239"/>
      <c r="AM364" s="239"/>
      <c r="AN364" t="str">
        <f t="shared" si="237"/>
        <v/>
      </c>
      <c r="CA364" s="18" t="str">
        <f t="shared" si="243"/>
        <v/>
      </c>
      <c r="CB364" s="18" t="str">
        <f t="shared" si="238"/>
        <v/>
      </c>
      <c r="CO364" s="69">
        <f t="shared" si="239"/>
        <v>0</v>
      </c>
      <c r="CP364" s="69">
        <f t="shared" si="240"/>
        <v>0</v>
      </c>
    </row>
    <row r="365" spans="1:94" x14ac:dyDescent="0.25">
      <c r="A365" s="3239"/>
      <c r="B365" s="75" t="s">
        <v>342</v>
      </c>
      <c r="C365" s="542">
        <f t="shared" si="241"/>
        <v>0</v>
      </c>
      <c r="D365" s="543">
        <f t="shared" si="242"/>
        <v>0</v>
      </c>
      <c r="E365" s="544">
        <f t="shared" si="242"/>
        <v>0</v>
      </c>
      <c r="F365" s="22"/>
      <c r="G365" s="28"/>
      <c r="H365" s="22"/>
      <c r="I365" s="28"/>
      <c r="J365" s="22"/>
      <c r="K365" s="28"/>
      <c r="L365" s="22"/>
      <c r="M365" s="28"/>
      <c r="N365" s="22"/>
      <c r="O365" s="28"/>
      <c r="P365" s="22"/>
      <c r="Q365" s="28"/>
      <c r="R365" s="22"/>
      <c r="S365" s="28"/>
      <c r="T365" s="22"/>
      <c r="U365" s="28"/>
      <c r="V365" s="22"/>
      <c r="W365" s="28"/>
      <c r="X365" s="22"/>
      <c r="Y365" s="28"/>
      <c r="Z365" s="22"/>
      <c r="AA365" s="28"/>
      <c r="AB365" s="22"/>
      <c r="AC365" s="28"/>
      <c r="AD365" s="22"/>
      <c r="AE365" s="28"/>
      <c r="AF365" s="22"/>
      <c r="AG365" s="213"/>
      <c r="AH365" s="27"/>
      <c r="AI365" s="26"/>
      <c r="AJ365" s="23"/>
      <c r="AK365" s="24"/>
      <c r="AL365" s="239"/>
      <c r="AM365" s="239"/>
      <c r="AN365" t="str">
        <f t="shared" si="237"/>
        <v/>
      </c>
      <c r="CA365" s="18" t="str">
        <f t="shared" si="243"/>
        <v/>
      </c>
      <c r="CB365" s="18" t="str">
        <f t="shared" si="238"/>
        <v/>
      </c>
      <c r="CO365" s="69">
        <f t="shared" si="239"/>
        <v>0</v>
      </c>
      <c r="CP365" s="69">
        <f t="shared" si="240"/>
        <v>0</v>
      </c>
    </row>
    <row r="366" spans="1:94" x14ac:dyDescent="0.25">
      <c r="A366" s="4019"/>
      <c r="B366" s="1310" t="s">
        <v>343</v>
      </c>
      <c r="C366" s="493">
        <f t="shared" si="241"/>
        <v>0</v>
      </c>
      <c r="D366" s="548">
        <f t="shared" si="242"/>
        <v>0</v>
      </c>
      <c r="E366" s="549">
        <f t="shared" si="242"/>
        <v>0</v>
      </c>
      <c r="F366" s="91"/>
      <c r="G366" s="2761"/>
      <c r="H366" s="91"/>
      <c r="I366" s="2761"/>
      <c r="J366" s="91"/>
      <c r="K366" s="2761"/>
      <c r="L366" s="91"/>
      <c r="M366" s="2761"/>
      <c r="N366" s="91"/>
      <c r="O366" s="2761"/>
      <c r="P366" s="91"/>
      <c r="Q366" s="2761"/>
      <c r="R366" s="91"/>
      <c r="S366" s="2761"/>
      <c r="T366" s="91"/>
      <c r="U366" s="2761"/>
      <c r="V366" s="91"/>
      <c r="W366" s="2761"/>
      <c r="X366" s="91"/>
      <c r="Y366" s="2761"/>
      <c r="Z366" s="91"/>
      <c r="AA366" s="2761"/>
      <c r="AB366" s="91"/>
      <c r="AC366" s="2761"/>
      <c r="AD366" s="91"/>
      <c r="AE366" s="2761"/>
      <c r="AF366" s="91"/>
      <c r="AG366" s="2763"/>
      <c r="AH366" s="95"/>
      <c r="AI366" s="113"/>
      <c r="AJ366" s="2760"/>
      <c r="AK366" s="92"/>
      <c r="AL366" s="385"/>
      <c r="AM366" s="385"/>
      <c r="AN366" t="str">
        <f t="shared" si="237"/>
        <v/>
      </c>
      <c r="CA366" s="18" t="str">
        <f>IF(AND(C366&gt;0,AH366="")," * No olvide digitar la variable Pueblos originarios. Digite Cero si no tiene.",IF(AH366&gt;C366," * La variable Pueblos originarios No puede ser mayor al Total.",""))</f>
        <v/>
      </c>
      <c r="CB366" s="18" t="str">
        <f t="shared" si="238"/>
        <v/>
      </c>
      <c r="CO366" s="69">
        <f t="shared" si="239"/>
        <v>0</v>
      </c>
      <c r="CP366" s="69">
        <f t="shared" si="240"/>
        <v>0</v>
      </c>
    </row>
    <row r="367" spans="1:94" ht="18" customHeight="1" x14ac:dyDescent="0.25">
      <c r="A367" s="553" t="s">
        <v>344</v>
      </c>
      <c r="B367" s="2460"/>
      <c r="C367" s="140"/>
      <c r="D367" s="56"/>
      <c r="E367" s="140"/>
      <c r="F367" s="140"/>
      <c r="G367" s="140"/>
      <c r="H367" s="140"/>
      <c r="I367" s="140"/>
      <c r="J367" s="140"/>
      <c r="K367" s="554"/>
      <c r="L367" s="140"/>
      <c r="M367" s="140"/>
      <c r="N367" s="140"/>
      <c r="O367" s="140"/>
      <c r="P367" s="140"/>
      <c r="Q367" s="140"/>
      <c r="R367" s="140"/>
      <c r="S367" s="140"/>
      <c r="T367" s="140"/>
      <c r="U367" s="140"/>
      <c r="V367" s="140"/>
      <c r="W367" s="140"/>
      <c r="X367" s="140"/>
      <c r="Y367" s="140"/>
      <c r="Z367" s="140"/>
      <c r="AA367" s="140"/>
      <c r="AB367" s="140"/>
      <c r="AC367" s="140"/>
      <c r="AD367" s="140"/>
      <c r="AE367" s="140"/>
      <c r="AF367" s="140"/>
      <c r="AG367" s="140"/>
      <c r="AH367" s="140"/>
      <c r="AI367" s="140"/>
      <c r="AJ367" s="140"/>
      <c r="AK367" s="140"/>
      <c r="AL367" s="140"/>
      <c r="AM367" s="140"/>
      <c r="AN367" s="140"/>
      <c r="AO367" s="140"/>
      <c r="AP367" s="140"/>
      <c r="AQ367" s="140"/>
      <c r="AR367" s="140"/>
      <c r="AS367" s="140"/>
    </row>
    <row r="368" spans="1:94" x14ac:dyDescent="0.25">
      <c r="A368" s="3241" t="s">
        <v>345</v>
      </c>
      <c r="B368" s="3974" t="s">
        <v>91</v>
      </c>
      <c r="C368" s="3108"/>
      <c r="D368" s="2987"/>
      <c r="E368" s="3954" t="s">
        <v>139</v>
      </c>
      <c r="F368" s="3574"/>
      <c r="G368" s="3574"/>
      <c r="H368" s="3574"/>
      <c r="I368" s="3574"/>
      <c r="J368" s="3574"/>
      <c r="K368" s="3574"/>
      <c r="L368" s="3574"/>
      <c r="M368" s="3574"/>
      <c r="N368" s="3574"/>
      <c r="O368" s="3574"/>
      <c r="P368" s="3574"/>
      <c r="Q368" s="3574"/>
      <c r="R368" s="3574"/>
      <c r="S368" s="3574"/>
      <c r="T368" s="3574"/>
      <c r="U368" s="3574"/>
      <c r="V368" s="3574"/>
      <c r="W368" s="3574"/>
      <c r="X368" s="3574"/>
      <c r="Y368" s="3574"/>
      <c r="Z368" s="3574"/>
      <c r="AA368" s="3574"/>
      <c r="AB368" s="3574"/>
      <c r="AC368" s="3574"/>
      <c r="AD368" s="3574"/>
      <c r="AE368" s="3574"/>
      <c r="AF368" s="3574"/>
      <c r="AG368" s="3574"/>
      <c r="AH368" s="3574"/>
      <c r="AI368" s="3574"/>
      <c r="AJ368" s="3574"/>
      <c r="AK368" s="3574"/>
      <c r="AL368" s="4006"/>
      <c r="AM368" s="3594" t="s">
        <v>346</v>
      </c>
      <c r="AN368" s="3594"/>
      <c r="AO368" s="3594"/>
      <c r="AP368" s="4021"/>
      <c r="AQ368" s="4022" t="s">
        <v>347</v>
      </c>
      <c r="AR368" s="3538" t="s">
        <v>12</v>
      </c>
      <c r="AS368" s="2987" t="s">
        <v>13</v>
      </c>
    </row>
    <row r="369" spans="1:94" x14ac:dyDescent="0.25">
      <c r="A369" s="4020"/>
      <c r="B369" s="3124"/>
      <c r="C369" s="3109"/>
      <c r="D369" s="2994"/>
      <c r="E369" s="3938" t="s">
        <v>202</v>
      </c>
      <c r="F369" s="3939"/>
      <c r="G369" s="3938" t="s">
        <v>203</v>
      </c>
      <c r="H369" s="3939"/>
      <c r="I369" s="3938" t="s">
        <v>204</v>
      </c>
      <c r="J369" s="3939"/>
      <c r="K369" s="3938" t="s">
        <v>16</v>
      </c>
      <c r="L369" s="3939"/>
      <c r="M369" s="3938" t="s">
        <v>17</v>
      </c>
      <c r="N369" s="3939"/>
      <c r="O369" s="3938" t="s">
        <v>348</v>
      </c>
      <c r="P369" s="3939"/>
      <c r="Q369" s="3938" t="s">
        <v>349</v>
      </c>
      <c r="R369" s="3939"/>
      <c r="S369" s="3938" t="s">
        <v>20</v>
      </c>
      <c r="T369" s="3939"/>
      <c r="U369" s="3938" t="s">
        <v>21</v>
      </c>
      <c r="V369" s="3939"/>
      <c r="W369" s="3938" t="s">
        <v>350</v>
      </c>
      <c r="X369" s="3939"/>
      <c r="Y369" s="3938" t="s">
        <v>23</v>
      </c>
      <c r="Z369" s="3939"/>
      <c r="AA369" s="3938" t="s">
        <v>61</v>
      </c>
      <c r="AB369" s="3939"/>
      <c r="AC369" s="3938" t="s">
        <v>62</v>
      </c>
      <c r="AD369" s="3939"/>
      <c r="AE369" s="3938" t="s">
        <v>63</v>
      </c>
      <c r="AF369" s="3939"/>
      <c r="AG369" s="3938" t="s">
        <v>148</v>
      </c>
      <c r="AH369" s="3939"/>
      <c r="AI369" s="3938" t="s">
        <v>149</v>
      </c>
      <c r="AJ369" s="3939"/>
      <c r="AK369" s="3954" t="s">
        <v>351</v>
      </c>
      <c r="AL369" s="4006"/>
      <c r="AM369" s="3249" t="s">
        <v>352</v>
      </c>
      <c r="AN369" s="3599" t="s">
        <v>353</v>
      </c>
      <c r="AO369" s="3253" t="s">
        <v>354</v>
      </c>
      <c r="AP369" s="3254" t="s">
        <v>355</v>
      </c>
      <c r="AQ369" s="4023"/>
      <c r="AR369" s="3130"/>
      <c r="AS369" s="2994"/>
    </row>
    <row r="370" spans="1:94" x14ac:dyDescent="0.25">
      <c r="A370" s="3753"/>
      <c r="B370" s="2615" t="s">
        <v>120</v>
      </c>
      <c r="C370" s="2642" t="s">
        <v>79</v>
      </c>
      <c r="D370" s="2643" t="s">
        <v>121</v>
      </c>
      <c r="E370" s="2615" t="s">
        <v>79</v>
      </c>
      <c r="F370" s="2655" t="s">
        <v>121</v>
      </c>
      <c r="G370" s="2615" t="s">
        <v>79</v>
      </c>
      <c r="H370" s="2655" t="s">
        <v>121</v>
      </c>
      <c r="I370" s="2615" t="s">
        <v>79</v>
      </c>
      <c r="J370" s="2655" t="s">
        <v>121</v>
      </c>
      <c r="K370" s="2615" t="s">
        <v>79</v>
      </c>
      <c r="L370" s="2655" t="s">
        <v>121</v>
      </c>
      <c r="M370" s="2615" t="s">
        <v>79</v>
      </c>
      <c r="N370" s="2655" t="s">
        <v>121</v>
      </c>
      <c r="O370" s="2615" t="s">
        <v>79</v>
      </c>
      <c r="P370" s="2655" t="s">
        <v>121</v>
      </c>
      <c r="Q370" s="2615" t="s">
        <v>79</v>
      </c>
      <c r="R370" s="2655" t="s">
        <v>121</v>
      </c>
      <c r="S370" s="2615" t="s">
        <v>79</v>
      </c>
      <c r="T370" s="2655" t="s">
        <v>121</v>
      </c>
      <c r="U370" s="2615" t="s">
        <v>79</v>
      </c>
      <c r="V370" s="2655" t="s">
        <v>121</v>
      </c>
      <c r="W370" s="2615" t="s">
        <v>79</v>
      </c>
      <c r="X370" s="2655" t="s">
        <v>121</v>
      </c>
      <c r="Y370" s="2615" t="s">
        <v>79</v>
      </c>
      <c r="Z370" s="2655" t="s">
        <v>121</v>
      </c>
      <c r="AA370" s="2615" t="s">
        <v>79</v>
      </c>
      <c r="AB370" s="2655" t="s">
        <v>121</v>
      </c>
      <c r="AC370" s="2615" t="s">
        <v>79</v>
      </c>
      <c r="AD370" s="2655" t="s">
        <v>121</v>
      </c>
      <c r="AE370" s="2615" t="s">
        <v>79</v>
      </c>
      <c r="AF370" s="2655" t="s">
        <v>121</v>
      </c>
      <c r="AG370" s="2615" t="s">
        <v>79</v>
      </c>
      <c r="AH370" s="2655" t="s">
        <v>121</v>
      </c>
      <c r="AI370" s="2615" t="s">
        <v>79</v>
      </c>
      <c r="AJ370" s="2655" t="s">
        <v>121</v>
      </c>
      <c r="AK370" s="2615" t="s">
        <v>79</v>
      </c>
      <c r="AL370" s="2657" t="s">
        <v>121</v>
      </c>
      <c r="AM370" s="4025"/>
      <c r="AN370" s="3252"/>
      <c r="AO370" s="3252"/>
      <c r="AP370" s="4026"/>
      <c r="AQ370" s="4024"/>
      <c r="AR370" s="3001"/>
      <c r="AS370" s="4005"/>
    </row>
    <row r="371" spans="1:94" ht="15" customHeight="1" x14ac:dyDescent="0.25">
      <c r="A371" s="2778" t="s">
        <v>356</v>
      </c>
      <c r="B371" s="2779"/>
      <c r="C371" s="2780"/>
      <c r="D371" s="2781"/>
      <c r="E371" s="2779"/>
      <c r="F371" s="2782"/>
      <c r="G371" s="2779"/>
      <c r="H371" s="2782"/>
      <c r="I371" s="2779"/>
      <c r="J371" s="2782"/>
      <c r="K371" s="2779"/>
      <c r="L371" s="2782"/>
      <c r="M371" s="2779"/>
      <c r="N371" s="2782"/>
      <c r="O371" s="2779"/>
      <c r="P371" s="2782"/>
      <c r="Q371" s="2779"/>
      <c r="R371" s="2782"/>
      <c r="S371" s="2779"/>
      <c r="T371" s="2782"/>
      <c r="U371" s="2779"/>
      <c r="V371" s="2782"/>
      <c r="W371" s="2779"/>
      <c r="X371" s="2782"/>
      <c r="Y371" s="2779"/>
      <c r="Z371" s="2782"/>
      <c r="AA371" s="2779"/>
      <c r="AB371" s="2782"/>
      <c r="AC371" s="2779"/>
      <c r="AD371" s="2782"/>
      <c r="AE371" s="2779"/>
      <c r="AF371" s="2782"/>
      <c r="AG371" s="2779"/>
      <c r="AH371" s="2782"/>
      <c r="AI371" s="2779"/>
      <c r="AJ371" s="2782"/>
      <c r="AK371" s="2779"/>
      <c r="AL371" s="2783"/>
      <c r="AM371" s="2784"/>
      <c r="AN371" s="2632"/>
      <c r="AO371" s="2632"/>
      <c r="AP371" s="2782"/>
      <c r="AQ371" s="2785"/>
      <c r="AR371" s="2784"/>
      <c r="AS371" s="2782"/>
    </row>
    <row r="372" spans="1:94" ht="21" x14ac:dyDescent="0.25">
      <c r="A372" s="563" t="s">
        <v>357</v>
      </c>
      <c r="B372" s="2033">
        <f t="shared" ref="B372:B382" si="244">SUM(C372:D372)</f>
        <v>0</v>
      </c>
      <c r="C372" s="2598">
        <f t="shared" ref="C372:D382" si="245">SUM(E372,G372,I372,K372,M372,O372,Q372,S372,U372,W372,Y372,AA372,AC372,AE372,AG372,AI372,AK372)</f>
        <v>0</v>
      </c>
      <c r="D372" s="708">
        <f>SUM(F372,H372,J372,L372,N372,P372,R372,T372,V372,X372,Z372,AB372,AD372,AF372,AH372,AJ372,AL372)</f>
        <v>0</v>
      </c>
      <c r="E372" s="2004"/>
      <c r="F372" s="2502"/>
      <c r="G372" s="2004"/>
      <c r="H372" s="2502"/>
      <c r="I372" s="2004"/>
      <c r="J372" s="2502"/>
      <c r="K372" s="2004"/>
      <c r="L372" s="2502"/>
      <c r="M372" s="2004"/>
      <c r="N372" s="2502"/>
      <c r="O372" s="2004"/>
      <c r="P372" s="2502"/>
      <c r="Q372" s="2004"/>
      <c r="R372" s="2502"/>
      <c r="S372" s="2004"/>
      <c r="T372" s="2502"/>
      <c r="U372" s="2004"/>
      <c r="V372" s="2502"/>
      <c r="W372" s="2004"/>
      <c r="X372" s="2502"/>
      <c r="Y372" s="2004"/>
      <c r="Z372" s="2502"/>
      <c r="AA372" s="2004"/>
      <c r="AB372" s="2502"/>
      <c r="AC372" s="2004"/>
      <c r="AD372" s="2502"/>
      <c r="AE372" s="2004"/>
      <c r="AF372" s="2502"/>
      <c r="AG372" s="2004"/>
      <c r="AH372" s="2502"/>
      <c r="AI372" s="2004"/>
      <c r="AJ372" s="2502"/>
      <c r="AK372" s="2004"/>
      <c r="AL372" s="2503"/>
      <c r="AM372" s="1468"/>
      <c r="AN372" s="707"/>
      <c r="AO372" s="707"/>
      <c r="AP372" s="2786"/>
      <c r="AQ372" s="2600"/>
      <c r="AR372" s="1362"/>
      <c r="AS372" s="2502"/>
      <c r="AT372" t="str">
        <f>CA372&amp;CB372</f>
        <v/>
      </c>
      <c r="CA372" s="18" t="str">
        <f>IF(AND(B372&gt;0,AR372="")," A:AU* No olvide digitar la variable Pueblos originarios. Digite Cero si no tiene.",IF(AR372&gt;B372," * La variable Pueblos originarios No puede ser mayor al Total.",""))</f>
        <v/>
      </c>
      <c r="CB372" s="18" t="str">
        <f>IF(AND(B372&gt;0,AS372="")," * No olvide digitar la variable Migrantes. Digite Cero si no tiene.",IF(AS372&gt;B372," * La variable Migrantes No puede ser mayor al Total.",""))</f>
        <v/>
      </c>
      <c r="CO372" s="69">
        <f>IF(AND(B372&gt;0,AR372=""),1,IF(AR372&gt;B372,1,0))</f>
        <v>0</v>
      </c>
      <c r="CP372" s="69">
        <f>IF(AND(B372&gt;0,AS372=""),1,IF(AS372&gt;B372,1,0))</f>
        <v>0</v>
      </c>
    </row>
    <row r="373" spans="1:94" ht="21" x14ac:dyDescent="0.25">
      <c r="A373" s="2601" t="s">
        <v>358</v>
      </c>
      <c r="B373" s="2033">
        <f>SUM(C373:D373)</f>
        <v>0</v>
      </c>
      <c r="C373" s="2598">
        <f>SUM(E373,G373,I373,K373,M373,O373,Q373,S373,U373,W373,Y373,AA373,AC373,AE373,AG373,AI373,AK373)</f>
        <v>0</v>
      </c>
      <c r="D373" s="708">
        <f>SUM(F373,H373,J373,L373,N373,P373,R373,T373,V373,X373,Z373,AB373,AD373,AF373,AH373,AJ373,AL373)</f>
        <v>0</v>
      </c>
      <c r="E373" s="30"/>
      <c r="F373" s="37"/>
      <c r="G373" s="30"/>
      <c r="H373" s="37"/>
      <c r="I373" s="30"/>
      <c r="J373" s="37"/>
      <c r="K373" s="30"/>
      <c r="L373" s="37"/>
      <c r="M373" s="30"/>
      <c r="N373" s="37"/>
      <c r="O373" s="30"/>
      <c r="P373" s="37"/>
      <c r="Q373" s="30"/>
      <c r="R373" s="37"/>
      <c r="S373" s="30"/>
      <c r="T373" s="37"/>
      <c r="U373" s="30"/>
      <c r="V373" s="37"/>
      <c r="W373" s="30"/>
      <c r="X373" s="37"/>
      <c r="Y373" s="30"/>
      <c r="Z373" s="37"/>
      <c r="AA373" s="30"/>
      <c r="AB373" s="37"/>
      <c r="AC373" s="30"/>
      <c r="AD373" s="37"/>
      <c r="AE373" s="30"/>
      <c r="AF373" s="37"/>
      <c r="AG373" s="30"/>
      <c r="AH373" s="37"/>
      <c r="AI373" s="30"/>
      <c r="AJ373" s="37"/>
      <c r="AK373" s="30"/>
      <c r="AL373" s="220"/>
      <c r="AM373" s="570"/>
      <c r="AN373" s="71"/>
      <c r="AO373" s="71"/>
      <c r="AP373" s="446"/>
      <c r="AQ373" s="571"/>
      <c r="AR373" s="35"/>
      <c r="AS373" s="37"/>
      <c r="AT373" t="str">
        <f>CA373&amp;CB373</f>
        <v/>
      </c>
      <c r="CA373" s="18" t="str">
        <f>IF(AND(B373&gt;0,AR373="")," * No olvide digitar la variable Pueblos originarios. Digite Cero si no tiene.",IF(AR373&gt;B373," * La variable Pueblos originarios No puede ser mayor al Total.",""))</f>
        <v/>
      </c>
      <c r="CB373" s="18" t="str">
        <f>IF(AND(B373&gt;0,AS373="")," * No olvide digitar la variable Migrantes. Digite Cero si no tiene.",IF(AS373&gt;B373," * La variable Migrantes No puede ser mayor al Total.",""))</f>
        <v/>
      </c>
      <c r="CO373" s="69">
        <f>IF(AND(B373&gt;0,AR373=""),1,IF(AR373&gt;B373,1,0))</f>
        <v>0</v>
      </c>
      <c r="CP373" s="69">
        <f>IF(AND(B373&gt;0,AS373=""),1,IF(AS373&gt;B373,1,0))</f>
        <v>0</v>
      </c>
    </row>
    <row r="374" spans="1:94" x14ac:dyDescent="0.25">
      <c r="A374" s="2787" t="s">
        <v>359</v>
      </c>
      <c r="B374" s="2788"/>
      <c r="C374" s="2789"/>
      <c r="D374" s="2781"/>
      <c r="E374" s="2779"/>
      <c r="F374" s="2782"/>
      <c r="G374" s="2779"/>
      <c r="H374" s="2782"/>
      <c r="I374" s="2779"/>
      <c r="J374" s="2782"/>
      <c r="K374" s="2779"/>
      <c r="L374" s="2782"/>
      <c r="M374" s="2779"/>
      <c r="N374" s="2782"/>
      <c r="O374" s="2779"/>
      <c r="P374" s="2782"/>
      <c r="Q374" s="2779"/>
      <c r="R374" s="2782"/>
      <c r="S374" s="2779"/>
      <c r="T374" s="2782"/>
      <c r="U374" s="2779"/>
      <c r="V374" s="2782"/>
      <c r="W374" s="2779"/>
      <c r="X374" s="2782"/>
      <c r="Y374" s="2779"/>
      <c r="Z374" s="2782"/>
      <c r="AA374" s="2779"/>
      <c r="AB374" s="2782"/>
      <c r="AC374" s="2779"/>
      <c r="AD374" s="2782"/>
      <c r="AE374" s="2779"/>
      <c r="AF374" s="2782"/>
      <c r="AG374" s="2779"/>
      <c r="AH374" s="2782"/>
      <c r="AI374" s="2779"/>
      <c r="AJ374" s="2782"/>
      <c r="AK374" s="2779"/>
      <c r="AL374" s="2783"/>
      <c r="AM374" s="2784"/>
      <c r="AN374" s="2632"/>
      <c r="AO374" s="2632"/>
      <c r="AP374" s="2782"/>
      <c r="AQ374" s="2785"/>
      <c r="AR374" s="2784"/>
      <c r="AS374" s="2782"/>
      <c r="CA374" s="438"/>
      <c r="CB374" s="438"/>
      <c r="CO374" s="575"/>
      <c r="CP374" s="575"/>
    </row>
    <row r="375" spans="1:94" ht="21" x14ac:dyDescent="0.25">
      <c r="A375" s="563" t="s">
        <v>360</v>
      </c>
      <c r="B375" s="576">
        <f t="shared" si="244"/>
        <v>0</v>
      </c>
      <c r="C375" s="577">
        <f t="shared" si="245"/>
        <v>0</v>
      </c>
      <c r="D375" s="251">
        <f t="shared" si="245"/>
        <v>0</v>
      </c>
      <c r="E375" s="45"/>
      <c r="F375" s="48"/>
      <c r="G375" s="45"/>
      <c r="H375" s="48"/>
      <c r="I375" s="45"/>
      <c r="J375" s="48"/>
      <c r="K375" s="45"/>
      <c r="L375" s="48"/>
      <c r="M375" s="45"/>
      <c r="N375" s="48"/>
      <c r="O375" s="45"/>
      <c r="P375" s="48"/>
      <c r="Q375" s="45"/>
      <c r="R375" s="48"/>
      <c r="S375" s="45"/>
      <c r="T375" s="48"/>
      <c r="U375" s="45"/>
      <c r="V375" s="48"/>
      <c r="W375" s="45"/>
      <c r="X375" s="48"/>
      <c r="Y375" s="45"/>
      <c r="Z375" s="48"/>
      <c r="AA375" s="45"/>
      <c r="AB375" s="48"/>
      <c r="AC375" s="45"/>
      <c r="AD375" s="48"/>
      <c r="AE375" s="45"/>
      <c r="AF375" s="48"/>
      <c r="AG375" s="45"/>
      <c r="AH375" s="48"/>
      <c r="AI375" s="45"/>
      <c r="AJ375" s="48"/>
      <c r="AK375" s="45"/>
      <c r="AL375" s="286"/>
      <c r="AM375" s="578"/>
      <c r="AN375" s="103"/>
      <c r="AO375" s="103"/>
      <c r="AP375" s="474"/>
      <c r="AQ375" s="579"/>
      <c r="AR375" s="105"/>
      <c r="AS375" s="48"/>
      <c r="AT375" t="str">
        <f t="shared" ref="AT375:AT376" si="246">CA375&amp;CB375</f>
        <v/>
      </c>
      <c r="CA375" s="18" t="str">
        <f t="shared" ref="CA375:CA389" si="247">IF(AND(B375&gt;0,AR375="")," * No olvide digitar la variable Pueblos originarios. Digite Cero si no tiene.",IF(AR375&gt;B375," * La variable Pueblos originarios No puede ser mayor al Total.",""))</f>
        <v/>
      </c>
      <c r="CB375" s="18" t="str">
        <f t="shared" ref="CB375:CB389" si="248">IF(AND(B375&gt;0,AS375="")," * No olvide digitar la variable Migrantes. Digite Cero si no tiene.",IF(AS375&gt;B375," * La variable Migrantes No puede ser mayor al Total.",""))</f>
        <v/>
      </c>
      <c r="CO375" s="69">
        <f>IF(AND(B375&gt;0,AR375=""),1,IF(AR375&gt;B375,1,0))</f>
        <v>0</v>
      </c>
      <c r="CP375" s="69">
        <f t="shared" ref="CP375:CP389" si="249">IF(AND(B375&gt;0,AS375=""),1,IF(AS375&gt;B375,1,0))</f>
        <v>0</v>
      </c>
    </row>
    <row r="376" spans="1:94" ht="21" x14ac:dyDescent="0.25">
      <c r="A376" s="580" t="s">
        <v>361</v>
      </c>
      <c r="B376" s="581">
        <f t="shared" si="244"/>
        <v>0</v>
      </c>
      <c r="C376" s="582">
        <f t="shared" si="245"/>
        <v>0</v>
      </c>
      <c r="D376" s="258">
        <f t="shared" si="245"/>
        <v>0</v>
      </c>
      <c r="E376" s="2546"/>
      <c r="F376" s="52"/>
      <c r="G376" s="49"/>
      <c r="H376" s="52"/>
      <c r="I376" s="49"/>
      <c r="J376" s="52"/>
      <c r="K376" s="49"/>
      <c r="L376" s="52"/>
      <c r="M376" s="49"/>
      <c r="N376" s="52"/>
      <c r="O376" s="49"/>
      <c r="P376" s="52"/>
      <c r="Q376" s="49"/>
      <c r="R376" s="52"/>
      <c r="S376" s="49"/>
      <c r="T376" s="52"/>
      <c r="U376" s="49"/>
      <c r="V376" s="52"/>
      <c r="W376" s="49"/>
      <c r="X376" s="52"/>
      <c r="Y376" s="49"/>
      <c r="Z376" s="52"/>
      <c r="AA376" s="49"/>
      <c r="AB376" s="52"/>
      <c r="AC376" s="49"/>
      <c r="AD376" s="52"/>
      <c r="AE376" s="49"/>
      <c r="AF376" s="52"/>
      <c r="AG376" s="49"/>
      <c r="AH376" s="52"/>
      <c r="AI376" s="49"/>
      <c r="AJ376" s="52"/>
      <c r="AK376" s="49"/>
      <c r="AL376" s="264"/>
      <c r="AM376" s="583"/>
      <c r="AN376" s="584"/>
      <c r="AO376" s="584"/>
      <c r="AP376" s="443"/>
      <c r="AQ376" s="585"/>
      <c r="AR376" s="254"/>
      <c r="AS376" s="52"/>
      <c r="AT376" t="str">
        <f t="shared" si="246"/>
        <v/>
      </c>
      <c r="CA376" s="18" t="str">
        <f t="shared" si="247"/>
        <v/>
      </c>
      <c r="CB376" s="18" t="str">
        <f t="shared" si="248"/>
        <v/>
      </c>
      <c r="CO376" s="69">
        <f t="shared" ref="CO376:CO389" si="250">IF(AND(B376&gt;0,AR376=""),1,IF(AR376&gt;B376,1,0))</f>
        <v>0</v>
      </c>
      <c r="CP376" s="69">
        <f t="shared" si="249"/>
        <v>0</v>
      </c>
    </row>
    <row r="377" spans="1:94" x14ac:dyDescent="0.25">
      <c r="A377" s="2778" t="s">
        <v>362</v>
      </c>
      <c r="B377" s="2788"/>
      <c r="C377" s="2789"/>
      <c r="D377" s="2781"/>
      <c r="E377" s="2779"/>
      <c r="F377" s="2782"/>
      <c r="G377" s="2779"/>
      <c r="H377" s="2782"/>
      <c r="I377" s="2779"/>
      <c r="J377" s="2782"/>
      <c r="K377" s="2779"/>
      <c r="L377" s="2782"/>
      <c r="M377" s="2779"/>
      <c r="N377" s="2782"/>
      <c r="O377" s="2779"/>
      <c r="P377" s="2782"/>
      <c r="Q377" s="2779"/>
      <c r="R377" s="2782"/>
      <c r="S377" s="2779"/>
      <c r="T377" s="2782"/>
      <c r="U377" s="2779"/>
      <c r="V377" s="2782"/>
      <c r="W377" s="2779"/>
      <c r="X377" s="2782"/>
      <c r="Y377" s="2779"/>
      <c r="Z377" s="2782"/>
      <c r="AA377" s="2779"/>
      <c r="AB377" s="2782"/>
      <c r="AC377" s="2779"/>
      <c r="AD377" s="2782"/>
      <c r="AE377" s="2779"/>
      <c r="AF377" s="2782"/>
      <c r="AG377" s="2779"/>
      <c r="AH377" s="2782"/>
      <c r="AI377" s="2779"/>
      <c r="AJ377" s="2782"/>
      <c r="AK377" s="2779"/>
      <c r="AL377" s="2783"/>
      <c r="AM377" s="2784"/>
      <c r="AN377" s="2632"/>
      <c r="AO377" s="2632"/>
      <c r="AP377" s="2782"/>
      <c r="AQ377" s="2785"/>
      <c r="AR377" s="2784"/>
      <c r="AS377" s="2782"/>
      <c r="CA377" s="438"/>
      <c r="CB377" s="438"/>
      <c r="CO377" s="575"/>
      <c r="CP377" s="575"/>
    </row>
    <row r="378" spans="1:94" ht="21" x14ac:dyDescent="0.25">
      <c r="A378" s="563" t="s">
        <v>363</v>
      </c>
      <c r="B378" s="2602">
        <f t="shared" si="244"/>
        <v>0</v>
      </c>
      <c r="C378" s="577">
        <f t="shared" si="245"/>
        <v>0</v>
      </c>
      <c r="D378" s="587">
        <f t="shared" si="245"/>
        <v>0</v>
      </c>
      <c r="E378" s="2546"/>
      <c r="F378" s="85"/>
      <c r="G378" s="2546"/>
      <c r="H378" s="85"/>
      <c r="I378" s="2546"/>
      <c r="J378" s="85"/>
      <c r="K378" s="2546"/>
      <c r="L378" s="85"/>
      <c r="M378" s="2546"/>
      <c r="N378" s="85"/>
      <c r="O378" s="2546"/>
      <c r="P378" s="85"/>
      <c r="Q378" s="2546"/>
      <c r="R378" s="85"/>
      <c r="S378" s="2546"/>
      <c r="T378" s="85"/>
      <c r="U378" s="2546"/>
      <c r="V378" s="85"/>
      <c r="W378" s="2546"/>
      <c r="X378" s="85"/>
      <c r="Y378" s="2546"/>
      <c r="Z378" s="85"/>
      <c r="AA378" s="2546"/>
      <c r="AB378" s="85"/>
      <c r="AC378" s="2546"/>
      <c r="AD378" s="85"/>
      <c r="AE378" s="2546"/>
      <c r="AF378" s="85"/>
      <c r="AG378" s="2546"/>
      <c r="AH378" s="85"/>
      <c r="AI378" s="2546"/>
      <c r="AJ378" s="85"/>
      <c r="AK378" s="2546"/>
      <c r="AL378" s="469"/>
      <c r="AM378" s="588"/>
      <c r="AN378" s="82"/>
      <c r="AO378" s="82"/>
      <c r="AP378" s="389"/>
      <c r="AQ378" s="2603"/>
      <c r="AR378" s="84"/>
      <c r="AS378" s="85"/>
      <c r="AT378" t="str">
        <f t="shared" ref="AT378:AT382" si="251">CA378&amp;CB378</f>
        <v/>
      </c>
      <c r="CA378" s="18" t="str">
        <f t="shared" si="247"/>
        <v/>
      </c>
      <c r="CB378" s="18" t="str">
        <f t="shared" si="248"/>
        <v/>
      </c>
      <c r="CO378" s="69">
        <f t="shared" si="250"/>
        <v>0</v>
      </c>
      <c r="CP378" s="69">
        <f t="shared" si="249"/>
        <v>0</v>
      </c>
    </row>
    <row r="379" spans="1:94" x14ac:dyDescent="0.25">
      <c r="A379" s="580" t="s">
        <v>364</v>
      </c>
      <c r="B379" s="581">
        <f t="shared" si="244"/>
        <v>0</v>
      </c>
      <c r="C379" s="582">
        <f t="shared" si="245"/>
        <v>0</v>
      </c>
      <c r="D379" s="258">
        <f t="shared" si="245"/>
        <v>0</v>
      </c>
      <c r="E379" s="49"/>
      <c r="F379" s="52"/>
      <c r="G379" s="49"/>
      <c r="H379" s="52"/>
      <c r="I379" s="49"/>
      <c r="J379" s="52"/>
      <c r="K379" s="49"/>
      <c r="L379" s="52"/>
      <c r="M379" s="49"/>
      <c r="N379" s="52"/>
      <c r="O379" s="49"/>
      <c r="P379" s="52"/>
      <c r="Q379" s="49"/>
      <c r="R379" s="52"/>
      <c r="S379" s="49"/>
      <c r="T379" s="52"/>
      <c r="U379" s="49"/>
      <c r="V379" s="52"/>
      <c r="W379" s="49"/>
      <c r="X379" s="52"/>
      <c r="Y379" s="49"/>
      <c r="Z379" s="52"/>
      <c r="AA379" s="49"/>
      <c r="AB379" s="52"/>
      <c r="AC379" s="49"/>
      <c r="AD379" s="52"/>
      <c r="AE379" s="49"/>
      <c r="AF379" s="52"/>
      <c r="AG379" s="49"/>
      <c r="AH379" s="52"/>
      <c r="AI379" s="49"/>
      <c r="AJ379" s="52"/>
      <c r="AK379" s="49"/>
      <c r="AL379" s="264"/>
      <c r="AM379" s="583"/>
      <c r="AN379" s="584"/>
      <c r="AO379" s="584"/>
      <c r="AP379" s="443"/>
      <c r="AQ379" s="585"/>
      <c r="AR379" s="254"/>
      <c r="AS379" s="52"/>
      <c r="AT379" t="str">
        <f t="shared" si="251"/>
        <v/>
      </c>
      <c r="CA379" s="18" t="str">
        <f t="shared" si="247"/>
        <v/>
      </c>
      <c r="CB379" s="18" t="str">
        <f t="shared" si="248"/>
        <v/>
      </c>
      <c r="CO379" s="69">
        <f t="shared" si="250"/>
        <v>0</v>
      </c>
      <c r="CP379" s="69">
        <f t="shared" si="249"/>
        <v>0</v>
      </c>
    </row>
    <row r="380" spans="1:94" x14ac:dyDescent="0.25">
      <c r="A380" s="590" t="s">
        <v>365</v>
      </c>
      <c r="B380" s="591">
        <f>SUM(C380:D380)</f>
        <v>0</v>
      </c>
      <c r="C380" s="592">
        <f>SUM(E380,G380,I380,K380,M380,O380,Q380,S380,U380,W380,Y380,AA380,AC380,AE380,AG380,AI380,AK380)</f>
        <v>0</v>
      </c>
      <c r="D380" s="212">
        <f>SUM(F380,H380,J380,L380,N380,P380,R380,T380,V380,X380,Z380,AB380,AD380,AF380,AH380,AJ380,AL380)</f>
        <v>0</v>
      </c>
      <c r="E380" s="22"/>
      <c r="F380" s="28"/>
      <c r="G380" s="22"/>
      <c r="H380" s="28"/>
      <c r="I380" s="22"/>
      <c r="J380" s="28"/>
      <c r="K380" s="22"/>
      <c r="L380" s="28"/>
      <c r="M380" s="22"/>
      <c r="N380" s="28"/>
      <c r="O380" s="22"/>
      <c r="P380" s="28"/>
      <c r="Q380" s="22"/>
      <c r="R380" s="28"/>
      <c r="S380" s="22"/>
      <c r="T380" s="28"/>
      <c r="U380" s="22"/>
      <c r="V380" s="28"/>
      <c r="W380" s="22"/>
      <c r="X380" s="28"/>
      <c r="Y380" s="22"/>
      <c r="Z380" s="28"/>
      <c r="AA380" s="22"/>
      <c r="AB380" s="28"/>
      <c r="AC380" s="22"/>
      <c r="AD380" s="28"/>
      <c r="AE380" s="22"/>
      <c r="AF380" s="28"/>
      <c r="AG380" s="22"/>
      <c r="AH380" s="28"/>
      <c r="AI380" s="22"/>
      <c r="AJ380" s="28"/>
      <c r="AK380" s="22"/>
      <c r="AL380" s="213"/>
      <c r="AM380" s="593"/>
      <c r="AN380" s="76"/>
      <c r="AO380" s="76"/>
      <c r="AP380" s="440"/>
      <c r="AQ380" s="594"/>
      <c r="AR380" s="27"/>
      <c r="AS380" s="28"/>
      <c r="AT380" t="str">
        <f t="shared" si="251"/>
        <v/>
      </c>
      <c r="CA380" s="18" t="str">
        <f t="shared" si="247"/>
        <v/>
      </c>
      <c r="CB380" s="18" t="str">
        <f t="shared" si="248"/>
        <v/>
      </c>
      <c r="CO380" s="69">
        <f t="shared" si="250"/>
        <v>0</v>
      </c>
      <c r="CP380" s="69">
        <f t="shared" si="249"/>
        <v>0</v>
      </c>
    </row>
    <row r="381" spans="1:94" x14ac:dyDescent="0.25">
      <c r="A381" s="2601" t="s">
        <v>366</v>
      </c>
      <c r="B381" s="2602">
        <f t="shared" si="244"/>
        <v>0</v>
      </c>
      <c r="C381" s="577">
        <f>SUM(E381,G381,I381,K381,M381,O381,Q381,S381,U381,W381,Y381,AA381,AC381,AE381,AG381,AI381,AK381)</f>
        <v>0</v>
      </c>
      <c r="D381" s="587">
        <f>SUM(F381,H381,J381,L381,N381,P381,R381,T381,V381,X381,Z381,AB381,AD381,AF381,AH381,AJ381,AL381)</f>
        <v>0</v>
      </c>
      <c r="E381" s="2546"/>
      <c r="F381" s="85"/>
      <c r="G381" s="2546"/>
      <c r="H381" s="85"/>
      <c r="I381" s="2546"/>
      <c r="J381" s="85"/>
      <c r="K381" s="2546"/>
      <c r="L381" s="85"/>
      <c r="M381" s="2546"/>
      <c r="N381" s="85"/>
      <c r="O381" s="2546"/>
      <c r="P381" s="85"/>
      <c r="Q381" s="2546"/>
      <c r="R381" s="85"/>
      <c r="S381" s="2546"/>
      <c r="T381" s="85"/>
      <c r="U381" s="2546"/>
      <c r="V381" s="85"/>
      <c r="W381" s="2546"/>
      <c r="X381" s="85"/>
      <c r="Y381" s="2546"/>
      <c r="Z381" s="85"/>
      <c r="AA381" s="2546"/>
      <c r="AB381" s="85"/>
      <c r="AC381" s="2546"/>
      <c r="AD381" s="85"/>
      <c r="AE381" s="2546"/>
      <c r="AF381" s="85"/>
      <c r="AG381" s="2546"/>
      <c r="AH381" s="85"/>
      <c r="AI381" s="2546"/>
      <c r="AJ381" s="85"/>
      <c r="AK381" s="2546"/>
      <c r="AL381" s="469"/>
      <c r="AM381" s="588"/>
      <c r="AN381" s="82"/>
      <c r="AO381" s="82"/>
      <c r="AP381" s="389"/>
      <c r="AQ381" s="2603"/>
      <c r="AR381" s="84"/>
      <c r="AS381" s="85"/>
      <c r="AT381" t="str">
        <f t="shared" si="251"/>
        <v/>
      </c>
      <c r="CA381" s="18" t="str">
        <f t="shared" si="247"/>
        <v/>
      </c>
      <c r="CB381" s="18" t="str">
        <f t="shared" si="248"/>
        <v/>
      </c>
      <c r="CO381" s="69">
        <f t="shared" si="250"/>
        <v>0</v>
      </c>
      <c r="CP381" s="69">
        <f t="shared" si="249"/>
        <v>0</v>
      </c>
    </row>
    <row r="382" spans="1:94" x14ac:dyDescent="0.25">
      <c r="A382" s="580" t="s">
        <v>367</v>
      </c>
      <c r="B382" s="581">
        <f t="shared" si="244"/>
        <v>0</v>
      </c>
      <c r="C382" s="582">
        <f t="shared" si="245"/>
        <v>0</v>
      </c>
      <c r="D382" s="258">
        <f t="shared" si="245"/>
        <v>0</v>
      </c>
      <c r="E382" s="49"/>
      <c r="F382" s="52"/>
      <c r="G382" s="49"/>
      <c r="H382" s="52"/>
      <c r="I382" s="49"/>
      <c r="J382" s="52"/>
      <c r="K382" s="49"/>
      <c r="L382" s="52"/>
      <c r="M382" s="49"/>
      <c r="N382" s="52"/>
      <c r="O382" s="49"/>
      <c r="P382" s="52"/>
      <c r="Q382" s="49"/>
      <c r="R382" s="52"/>
      <c r="S382" s="49"/>
      <c r="T382" s="52"/>
      <c r="U382" s="49"/>
      <c r="V382" s="52"/>
      <c r="W382" s="49"/>
      <c r="X382" s="52"/>
      <c r="Y382" s="49"/>
      <c r="Z382" s="52"/>
      <c r="AA382" s="49"/>
      <c r="AB382" s="52"/>
      <c r="AC382" s="49"/>
      <c r="AD382" s="52"/>
      <c r="AE382" s="49"/>
      <c r="AF382" s="52"/>
      <c r="AG382" s="49"/>
      <c r="AH382" s="52"/>
      <c r="AI382" s="49"/>
      <c r="AJ382" s="52"/>
      <c r="AK382" s="49"/>
      <c r="AL382" s="264"/>
      <c r="AM382" s="583"/>
      <c r="AN382" s="584"/>
      <c r="AO382" s="584"/>
      <c r="AP382" s="443"/>
      <c r="AQ382" s="585"/>
      <c r="AR382" s="254"/>
      <c r="AS382" s="52"/>
      <c r="AT382" t="str">
        <f t="shared" si="251"/>
        <v/>
      </c>
      <c r="CA382" s="18" t="str">
        <f t="shared" si="247"/>
        <v/>
      </c>
      <c r="CB382" s="18" t="str">
        <f t="shared" si="248"/>
        <v/>
      </c>
      <c r="CO382" s="69">
        <f t="shared" si="250"/>
        <v>0</v>
      </c>
      <c r="CP382" s="69">
        <f t="shared" si="249"/>
        <v>0</v>
      </c>
    </row>
    <row r="383" spans="1:94" x14ac:dyDescent="0.25">
      <c r="A383" s="2787" t="s">
        <v>368</v>
      </c>
      <c r="B383" s="2788"/>
      <c r="C383" s="2789"/>
      <c r="D383" s="2781"/>
      <c r="E383" s="2779"/>
      <c r="F383" s="2782"/>
      <c r="G383" s="2779"/>
      <c r="H383" s="2782"/>
      <c r="I383" s="2779"/>
      <c r="J383" s="2782"/>
      <c r="K383" s="2779"/>
      <c r="L383" s="2782"/>
      <c r="M383" s="2779"/>
      <c r="N383" s="2782"/>
      <c r="O383" s="2779"/>
      <c r="P383" s="2782"/>
      <c r="Q383" s="2779"/>
      <c r="R383" s="2782"/>
      <c r="S383" s="2779"/>
      <c r="T383" s="2782"/>
      <c r="U383" s="2779"/>
      <c r="V383" s="2782"/>
      <c r="W383" s="2779"/>
      <c r="X383" s="2782"/>
      <c r="Y383" s="2779"/>
      <c r="Z383" s="2782"/>
      <c r="AA383" s="2779"/>
      <c r="AB383" s="2782"/>
      <c r="AC383" s="2779"/>
      <c r="AD383" s="2782"/>
      <c r="AE383" s="2779"/>
      <c r="AF383" s="2782"/>
      <c r="AG383" s="2779"/>
      <c r="AH383" s="2782"/>
      <c r="AI383" s="2779"/>
      <c r="AJ383" s="2782"/>
      <c r="AK383" s="2779"/>
      <c r="AL383" s="2783"/>
      <c r="AM383" s="2784"/>
      <c r="AN383" s="2632"/>
      <c r="AO383" s="2632"/>
      <c r="AP383" s="2782"/>
      <c r="AQ383" s="2785"/>
      <c r="AR383" s="2784"/>
      <c r="AS383" s="2782"/>
      <c r="CA383" s="438"/>
      <c r="CB383" s="438"/>
      <c r="CO383" s="575"/>
      <c r="CP383" s="575"/>
    </row>
    <row r="384" spans="1:94" x14ac:dyDescent="0.25">
      <c r="A384" s="2604" t="s">
        <v>369</v>
      </c>
      <c r="B384" s="2042">
        <f t="shared" ref="B384:B389" si="252">SUM(C384:D384)</f>
        <v>0</v>
      </c>
      <c r="C384" s="2606">
        <f t="shared" ref="C384:D389" si="253">SUM(E384,G384,I384,K384,M384,O384,Q384,S384,U384,W384,Y384,AA384,AC384,AE384,AG384,AI384,AK384)</f>
        <v>0</v>
      </c>
      <c r="D384" s="708">
        <f t="shared" si="253"/>
        <v>0</v>
      </c>
      <c r="E384" s="2004"/>
      <c r="F384" s="2502"/>
      <c r="G384" s="2004"/>
      <c r="H384" s="2502"/>
      <c r="I384" s="2004"/>
      <c r="J384" s="2502"/>
      <c r="K384" s="2004"/>
      <c r="L384" s="2502"/>
      <c r="M384" s="2004"/>
      <c r="N384" s="2502"/>
      <c r="O384" s="2004"/>
      <c r="P384" s="2502"/>
      <c r="Q384" s="2004"/>
      <c r="R384" s="2502"/>
      <c r="S384" s="2004"/>
      <c r="T384" s="2502"/>
      <c r="U384" s="2004"/>
      <c r="V384" s="2502"/>
      <c r="W384" s="2004"/>
      <c r="X384" s="2502"/>
      <c r="Y384" s="2004"/>
      <c r="Z384" s="2502"/>
      <c r="AA384" s="2004"/>
      <c r="AB384" s="2502"/>
      <c r="AC384" s="2004"/>
      <c r="AD384" s="2502"/>
      <c r="AE384" s="2004"/>
      <c r="AF384" s="2502"/>
      <c r="AG384" s="2004"/>
      <c r="AH384" s="2502"/>
      <c r="AI384" s="2004"/>
      <c r="AJ384" s="2502"/>
      <c r="AK384" s="2004"/>
      <c r="AL384" s="2503"/>
      <c r="AM384" s="1468"/>
      <c r="AN384" s="707"/>
      <c r="AO384" s="707"/>
      <c r="AP384" s="2786"/>
      <c r="AQ384" s="2600"/>
      <c r="AR384" s="1362"/>
      <c r="AS384" s="2502"/>
      <c r="AT384" t="str">
        <f t="shared" ref="AT384:AT389" si="254">CA384&amp;CB384</f>
        <v/>
      </c>
      <c r="CA384" s="18" t="str">
        <f t="shared" si="247"/>
        <v/>
      </c>
      <c r="CB384" s="18" t="str">
        <f t="shared" si="248"/>
        <v/>
      </c>
      <c r="CO384" s="69">
        <f t="shared" si="250"/>
        <v>0</v>
      </c>
      <c r="CP384" s="69">
        <f t="shared" si="249"/>
        <v>0</v>
      </c>
    </row>
    <row r="385" spans="1:94" x14ac:dyDescent="0.25">
      <c r="A385" s="590" t="s">
        <v>370</v>
      </c>
      <c r="B385" s="591">
        <f t="shared" si="252"/>
        <v>0</v>
      </c>
      <c r="C385" s="592">
        <f t="shared" si="253"/>
        <v>0</v>
      </c>
      <c r="D385" s="212">
        <f t="shared" si="253"/>
        <v>0</v>
      </c>
      <c r="E385" s="22"/>
      <c r="F385" s="28"/>
      <c r="G385" s="22"/>
      <c r="H385" s="28"/>
      <c r="I385" s="22"/>
      <c r="J385" s="28"/>
      <c r="K385" s="22"/>
      <c r="L385" s="28"/>
      <c r="M385" s="22"/>
      <c r="N385" s="28"/>
      <c r="O385" s="22"/>
      <c r="P385" s="28"/>
      <c r="Q385" s="22"/>
      <c r="R385" s="28"/>
      <c r="S385" s="22"/>
      <c r="T385" s="28"/>
      <c r="U385" s="22"/>
      <c r="V385" s="28"/>
      <c r="W385" s="22"/>
      <c r="X385" s="28"/>
      <c r="Y385" s="22"/>
      <c r="Z385" s="28"/>
      <c r="AA385" s="22"/>
      <c r="AB385" s="28"/>
      <c r="AC385" s="22"/>
      <c r="AD385" s="28"/>
      <c r="AE385" s="22"/>
      <c r="AF385" s="28"/>
      <c r="AG385" s="22"/>
      <c r="AH385" s="28"/>
      <c r="AI385" s="22"/>
      <c r="AJ385" s="28"/>
      <c r="AK385" s="22"/>
      <c r="AL385" s="213"/>
      <c r="AM385" s="593"/>
      <c r="AN385" s="76"/>
      <c r="AO385" s="76"/>
      <c r="AP385" s="440"/>
      <c r="AQ385" s="594"/>
      <c r="AR385" s="27"/>
      <c r="AS385" s="28"/>
      <c r="AT385" t="str">
        <f t="shared" si="254"/>
        <v/>
      </c>
      <c r="CA385" s="18" t="str">
        <f t="shared" si="247"/>
        <v/>
      </c>
      <c r="CB385" s="18" t="str">
        <f t="shared" si="248"/>
        <v/>
      </c>
      <c r="CO385" s="69">
        <f t="shared" si="250"/>
        <v>0</v>
      </c>
      <c r="CP385" s="69">
        <f t="shared" si="249"/>
        <v>0</v>
      </c>
    </row>
    <row r="386" spans="1:94" x14ac:dyDescent="0.25">
      <c r="A386" s="590" t="s">
        <v>371</v>
      </c>
      <c r="B386" s="591">
        <f t="shared" si="252"/>
        <v>0</v>
      </c>
      <c r="C386" s="592">
        <f t="shared" si="253"/>
        <v>0</v>
      </c>
      <c r="D386" s="212">
        <f t="shared" si="253"/>
        <v>0</v>
      </c>
      <c r="E386" s="22"/>
      <c r="F386" s="28"/>
      <c r="G386" s="22"/>
      <c r="H386" s="28"/>
      <c r="I386" s="22"/>
      <c r="J386" s="28"/>
      <c r="K386" s="22"/>
      <c r="L386" s="28"/>
      <c r="M386" s="22"/>
      <c r="N386" s="28"/>
      <c r="O386" s="22"/>
      <c r="P386" s="28"/>
      <c r="Q386" s="22"/>
      <c r="R386" s="28"/>
      <c r="S386" s="22"/>
      <c r="T386" s="28"/>
      <c r="U386" s="22"/>
      <c r="V386" s="28"/>
      <c r="W386" s="22"/>
      <c r="X386" s="28"/>
      <c r="Y386" s="22"/>
      <c r="Z386" s="28"/>
      <c r="AA386" s="22"/>
      <c r="AB386" s="28"/>
      <c r="AC386" s="22"/>
      <c r="AD386" s="28"/>
      <c r="AE386" s="22"/>
      <c r="AF386" s="28"/>
      <c r="AG386" s="22"/>
      <c r="AH386" s="28"/>
      <c r="AI386" s="22"/>
      <c r="AJ386" s="28"/>
      <c r="AK386" s="22"/>
      <c r="AL386" s="213"/>
      <c r="AM386" s="593"/>
      <c r="AN386" s="76"/>
      <c r="AO386" s="76"/>
      <c r="AP386" s="440"/>
      <c r="AQ386" s="594"/>
      <c r="AR386" s="27"/>
      <c r="AS386" s="28"/>
      <c r="AT386" t="str">
        <f t="shared" si="254"/>
        <v/>
      </c>
      <c r="CA386" s="18" t="str">
        <f t="shared" si="247"/>
        <v/>
      </c>
      <c r="CB386" s="18" t="str">
        <f t="shared" si="248"/>
        <v/>
      </c>
      <c r="CO386" s="69">
        <f t="shared" si="250"/>
        <v>0</v>
      </c>
      <c r="CP386" s="69">
        <f t="shared" si="249"/>
        <v>0</v>
      </c>
    </row>
    <row r="387" spans="1:94" x14ac:dyDescent="0.25">
      <c r="A387" s="590" t="s">
        <v>365</v>
      </c>
      <c r="B387" s="591">
        <f t="shared" si="252"/>
        <v>0</v>
      </c>
      <c r="C387" s="592">
        <f t="shared" si="253"/>
        <v>0</v>
      </c>
      <c r="D387" s="212">
        <f t="shared" si="253"/>
        <v>0</v>
      </c>
      <c r="E387" s="22"/>
      <c r="F387" s="28"/>
      <c r="G387" s="22"/>
      <c r="H387" s="28"/>
      <c r="I387" s="22"/>
      <c r="J387" s="28"/>
      <c r="K387" s="22"/>
      <c r="L387" s="28"/>
      <c r="M387" s="22"/>
      <c r="N387" s="28"/>
      <c r="O387" s="22"/>
      <c r="P387" s="28"/>
      <c r="Q387" s="22"/>
      <c r="R387" s="28"/>
      <c r="S387" s="22"/>
      <c r="T387" s="28"/>
      <c r="U387" s="22"/>
      <c r="V387" s="28"/>
      <c r="W387" s="22"/>
      <c r="X387" s="28"/>
      <c r="Y387" s="22"/>
      <c r="Z387" s="28"/>
      <c r="AA387" s="22"/>
      <c r="AB387" s="28"/>
      <c r="AC387" s="22"/>
      <c r="AD387" s="28"/>
      <c r="AE387" s="22"/>
      <c r="AF387" s="28"/>
      <c r="AG387" s="22"/>
      <c r="AH387" s="28"/>
      <c r="AI387" s="22"/>
      <c r="AJ387" s="28"/>
      <c r="AK387" s="22"/>
      <c r="AL387" s="213"/>
      <c r="AM387" s="593"/>
      <c r="AN387" s="76"/>
      <c r="AO387" s="76"/>
      <c r="AP387" s="440"/>
      <c r="AQ387" s="594"/>
      <c r="AR387" s="27"/>
      <c r="AS387" s="28"/>
      <c r="AT387" t="str">
        <f t="shared" si="254"/>
        <v/>
      </c>
      <c r="CA387" s="18" t="str">
        <f t="shared" si="247"/>
        <v/>
      </c>
      <c r="CB387" s="18" t="str">
        <f t="shared" si="248"/>
        <v/>
      </c>
      <c r="CO387" s="69">
        <f t="shared" si="250"/>
        <v>0</v>
      </c>
      <c r="CP387" s="69">
        <f t="shared" si="249"/>
        <v>0</v>
      </c>
    </row>
    <row r="388" spans="1:94" ht="21" x14ac:dyDescent="0.25">
      <c r="A388" s="590" t="s">
        <v>372</v>
      </c>
      <c r="B388" s="591">
        <f t="shared" si="252"/>
        <v>0</v>
      </c>
      <c r="C388" s="592">
        <f t="shared" si="253"/>
        <v>0</v>
      </c>
      <c r="D388" s="212">
        <f t="shared" si="253"/>
        <v>0</v>
      </c>
      <c r="E388" s="22"/>
      <c r="F388" s="28"/>
      <c r="G388" s="22"/>
      <c r="H388" s="28"/>
      <c r="I388" s="22"/>
      <c r="J388" s="28"/>
      <c r="K388" s="22"/>
      <c r="L388" s="28"/>
      <c r="M388" s="22"/>
      <c r="N388" s="28"/>
      <c r="O388" s="22"/>
      <c r="P388" s="28"/>
      <c r="Q388" s="22"/>
      <c r="R388" s="28"/>
      <c r="S388" s="22"/>
      <c r="T388" s="28"/>
      <c r="U388" s="22"/>
      <c r="V388" s="28"/>
      <c r="W388" s="22"/>
      <c r="X388" s="28"/>
      <c r="Y388" s="22"/>
      <c r="Z388" s="28"/>
      <c r="AA388" s="22"/>
      <c r="AB388" s="28"/>
      <c r="AC388" s="22"/>
      <c r="AD388" s="28"/>
      <c r="AE388" s="22"/>
      <c r="AF388" s="28"/>
      <c r="AG388" s="22"/>
      <c r="AH388" s="28"/>
      <c r="AI388" s="22"/>
      <c r="AJ388" s="28"/>
      <c r="AK388" s="22"/>
      <c r="AL388" s="213"/>
      <c r="AM388" s="593"/>
      <c r="AN388" s="76"/>
      <c r="AO388" s="76"/>
      <c r="AP388" s="440"/>
      <c r="AQ388" s="594"/>
      <c r="AR388" s="27"/>
      <c r="AS388" s="28"/>
      <c r="AT388" t="str">
        <f t="shared" si="254"/>
        <v/>
      </c>
      <c r="CA388" s="18" t="str">
        <f t="shared" si="247"/>
        <v/>
      </c>
      <c r="CB388" s="18" t="str">
        <f t="shared" si="248"/>
        <v/>
      </c>
      <c r="CO388" s="69">
        <f t="shared" si="250"/>
        <v>0</v>
      </c>
      <c r="CP388" s="69">
        <f t="shared" si="249"/>
        <v>0</v>
      </c>
    </row>
    <row r="389" spans="1:94" x14ac:dyDescent="0.25">
      <c r="A389" s="598" t="s">
        <v>373</v>
      </c>
      <c r="B389" s="599">
        <f t="shared" si="252"/>
        <v>0</v>
      </c>
      <c r="C389" s="600">
        <f t="shared" si="253"/>
        <v>0</v>
      </c>
      <c r="D389" s="219">
        <f t="shared" si="253"/>
        <v>0</v>
      </c>
      <c r="E389" s="30"/>
      <c r="F389" s="37"/>
      <c r="G389" s="30"/>
      <c r="H389" s="37"/>
      <c r="I389" s="30"/>
      <c r="J389" s="37"/>
      <c r="K389" s="30"/>
      <c r="L389" s="37"/>
      <c r="M389" s="30"/>
      <c r="N389" s="37"/>
      <c r="O389" s="30"/>
      <c r="P389" s="37"/>
      <c r="Q389" s="30"/>
      <c r="R389" s="37"/>
      <c r="S389" s="30"/>
      <c r="T389" s="37"/>
      <c r="U389" s="30"/>
      <c r="V389" s="37"/>
      <c r="W389" s="30"/>
      <c r="X389" s="37"/>
      <c r="Y389" s="30"/>
      <c r="Z389" s="37"/>
      <c r="AA389" s="30"/>
      <c r="AB389" s="37"/>
      <c r="AC389" s="30"/>
      <c r="AD389" s="37"/>
      <c r="AE389" s="30"/>
      <c r="AF389" s="37"/>
      <c r="AG389" s="30"/>
      <c r="AH389" s="37"/>
      <c r="AI389" s="30"/>
      <c r="AJ389" s="37"/>
      <c r="AK389" s="30"/>
      <c r="AL389" s="220"/>
      <c r="AM389" s="570"/>
      <c r="AN389" s="71"/>
      <c r="AO389" s="71"/>
      <c r="AP389" s="446"/>
      <c r="AQ389" s="571"/>
      <c r="AR389" s="35"/>
      <c r="AS389" s="37"/>
      <c r="AT389" t="str">
        <f t="shared" si="254"/>
        <v/>
      </c>
      <c r="CA389" s="18" t="str">
        <f t="shared" si="247"/>
        <v/>
      </c>
      <c r="CB389" s="18" t="str">
        <f t="shared" si="248"/>
        <v/>
      </c>
      <c r="CO389" s="69">
        <f t="shared" si="250"/>
        <v>0</v>
      </c>
      <c r="CP389" s="69">
        <f t="shared" si="249"/>
        <v>0</v>
      </c>
    </row>
    <row r="390" spans="1:94" x14ac:dyDescent="0.25">
      <c r="A390" s="4027" t="s">
        <v>374</v>
      </c>
      <c r="B390" s="3602"/>
      <c r="C390" s="3602"/>
      <c r="D390" s="3602"/>
      <c r="E390" s="3602"/>
      <c r="F390" s="3602"/>
      <c r="G390" s="3602"/>
      <c r="H390" s="3602"/>
      <c r="I390" s="3602"/>
      <c r="J390" s="3602"/>
      <c r="K390" s="3602"/>
      <c r="L390" s="3602"/>
    </row>
    <row r="391" spans="1:94" x14ac:dyDescent="0.25">
      <c r="A391" s="3241" t="s">
        <v>345</v>
      </c>
      <c r="B391" s="2995" t="s">
        <v>91</v>
      </c>
      <c r="C391" s="3938" t="s">
        <v>5</v>
      </c>
      <c r="D391" s="3540"/>
      <c r="E391" s="3540"/>
      <c r="F391" s="3540"/>
      <c r="G391" s="3540"/>
      <c r="H391" s="3953"/>
      <c r="I391" s="4028" t="s">
        <v>375</v>
      </c>
      <c r="J391" s="3953"/>
      <c r="K391" s="3004" t="s">
        <v>287</v>
      </c>
      <c r="L391" s="3108" t="s">
        <v>272</v>
      </c>
      <c r="M391" s="3260" t="s">
        <v>376</v>
      </c>
      <c r="N391" s="3261"/>
      <c r="O391" s="3261"/>
      <c r="P391" s="3261"/>
      <c r="Q391" s="3261"/>
      <c r="R391" s="3262"/>
      <c r="S391" s="4029" t="s">
        <v>377</v>
      </c>
      <c r="T391" s="4029"/>
      <c r="U391" s="4030"/>
    </row>
    <row r="392" spans="1:94" x14ac:dyDescent="0.25">
      <c r="A392" s="4020"/>
      <c r="B392" s="3958"/>
      <c r="C392" s="3938" t="s">
        <v>378</v>
      </c>
      <c r="D392" s="3540"/>
      <c r="E392" s="3939"/>
      <c r="F392" s="3938" t="s">
        <v>379</v>
      </c>
      <c r="G392" s="3540"/>
      <c r="H392" s="3953"/>
      <c r="I392" s="3538" t="s">
        <v>380</v>
      </c>
      <c r="J392" s="3137" t="s">
        <v>381</v>
      </c>
      <c r="K392" s="3258"/>
      <c r="L392" s="2994"/>
      <c r="M392" s="3124" t="s">
        <v>382</v>
      </c>
      <c r="N392" s="3259" t="s">
        <v>383</v>
      </c>
      <c r="O392" s="4003" t="s">
        <v>384</v>
      </c>
      <c r="P392" s="3109" t="s">
        <v>385</v>
      </c>
      <c r="Q392" s="3266" t="s">
        <v>386</v>
      </c>
      <c r="R392" s="3259" t="s">
        <v>387</v>
      </c>
      <c r="S392" s="3258" t="s">
        <v>388</v>
      </c>
      <c r="T392" s="3258" t="s">
        <v>389</v>
      </c>
      <c r="U392" s="2994" t="s">
        <v>390</v>
      </c>
    </row>
    <row r="393" spans="1:94" ht="37.9" customHeight="1" x14ac:dyDescent="0.25">
      <c r="A393" s="3753"/>
      <c r="B393" s="3611"/>
      <c r="C393" s="2615" t="s">
        <v>391</v>
      </c>
      <c r="D393" s="2642" t="s">
        <v>78</v>
      </c>
      <c r="E393" s="2755" t="s">
        <v>392</v>
      </c>
      <c r="F393" s="2615" t="s">
        <v>391</v>
      </c>
      <c r="G393" s="2642" t="s">
        <v>78</v>
      </c>
      <c r="H393" s="2775" t="s">
        <v>392</v>
      </c>
      <c r="I393" s="3001"/>
      <c r="J393" s="4018"/>
      <c r="K393" s="4017"/>
      <c r="L393" s="4005"/>
      <c r="M393" s="3124"/>
      <c r="N393" s="3265"/>
      <c r="O393" s="3019"/>
      <c r="P393" s="4007"/>
      <c r="Q393" s="2983"/>
      <c r="R393" s="3027"/>
      <c r="S393" s="4017"/>
      <c r="T393" s="4017"/>
      <c r="U393" s="4005"/>
    </row>
    <row r="394" spans="1:94" ht="21" x14ac:dyDescent="0.25">
      <c r="A394" s="2607" t="s">
        <v>393</v>
      </c>
      <c r="B394" s="1478">
        <f t="shared" ref="B394:B404" si="255">SUM(C394:H394)</f>
        <v>42</v>
      </c>
      <c r="C394" s="2004">
        <v>0</v>
      </c>
      <c r="D394" s="2556">
        <v>1</v>
      </c>
      <c r="E394" s="2502">
        <v>0</v>
      </c>
      <c r="F394" s="2004">
        <v>35</v>
      </c>
      <c r="G394" s="2556">
        <v>6</v>
      </c>
      <c r="H394" s="701">
        <v>0</v>
      </c>
      <c r="I394" s="2634">
        <v>44</v>
      </c>
      <c r="J394" s="2759">
        <v>0</v>
      </c>
      <c r="K394" s="2645">
        <v>0</v>
      </c>
      <c r="L394" s="2661">
        <v>1</v>
      </c>
      <c r="M394" s="604"/>
      <c r="N394" s="605"/>
      <c r="O394" s="2567"/>
      <c r="P394" s="2757"/>
      <c r="Q394" s="2632"/>
      <c r="R394" s="474"/>
      <c r="S394" s="2567"/>
      <c r="T394" s="2567"/>
      <c r="U394" s="2786"/>
      <c r="V394" t="str">
        <f>CA394&amp;CB394</f>
        <v/>
      </c>
      <c r="CA394" s="18" t="str">
        <f>IF(AND(B394&gt;0,K394="")," * No olvide digitar la variable Niños, Niñas, Adolescentes y Jóvenes SENAME. Digite Cero si no tiene.",IF(K394&gt;B394," * La variable Niños, Niñas, Adolescentes y Jóvenes SENAME No puede ser mayor al Total.",""))</f>
        <v/>
      </c>
      <c r="CB394" s="18" t="str">
        <f>IF(AND(B394&gt;0,L394="")," * No olvide digitar la variable Niños, Niñas, Adolescentes y Jóvenes Mejor Niñez. Digite Cero si no tiene.",IF(L394&gt;B394," * La variable Niños, Niñas, Adolescentes y Jóvenes Mejor Niñez No puede ser mayor al Total.",""))</f>
        <v/>
      </c>
      <c r="CO394" s="69">
        <f>IF(AND($B394&gt;0,K394=""),1,IF(K394&gt;$B394,1,0))</f>
        <v>0</v>
      </c>
      <c r="CP394" s="69">
        <f>IF(AND($B394&gt;0,L394=""),1,IF(L394&gt;$B394,1,0))</f>
        <v>0</v>
      </c>
    </row>
    <row r="395" spans="1:94" x14ac:dyDescent="0.25">
      <c r="A395" s="2778" t="s">
        <v>101</v>
      </c>
      <c r="B395" s="2764">
        <f t="shared" si="255"/>
        <v>3</v>
      </c>
      <c r="C395" s="2627">
        <f>SUM(C396:C398)</f>
        <v>0</v>
      </c>
      <c r="D395" s="2666">
        <f t="shared" ref="D395:E395" si="256">SUM(D396:D398)</f>
        <v>1</v>
      </c>
      <c r="E395" s="2666">
        <f t="shared" si="256"/>
        <v>0</v>
      </c>
      <c r="F395" s="2627">
        <f>SUM(F396:F398)</f>
        <v>0</v>
      </c>
      <c r="G395" s="2499">
        <f>SUM(G396:G398)</f>
        <v>2</v>
      </c>
      <c r="H395" s="2675">
        <f>SUM(H396:H398)</f>
        <v>0</v>
      </c>
      <c r="I395" s="298">
        <f>SUM(I396:I398)</f>
        <v>0</v>
      </c>
      <c r="J395" s="606"/>
      <c r="K395" s="2790">
        <f t="shared" ref="K395:U395" si="257">SUM(K396:K398)</f>
        <v>0</v>
      </c>
      <c r="L395" s="2671">
        <f t="shared" si="257"/>
        <v>0</v>
      </c>
      <c r="M395" s="608">
        <f t="shared" si="257"/>
        <v>0</v>
      </c>
      <c r="N395" s="2791">
        <f t="shared" si="257"/>
        <v>3</v>
      </c>
      <c r="O395" s="2627">
        <f t="shared" si="257"/>
        <v>0</v>
      </c>
      <c r="P395" s="2499">
        <f t="shared" si="257"/>
        <v>0</v>
      </c>
      <c r="Q395" s="2666">
        <f t="shared" si="257"/>
        <v>0</v>
      </c>
      <c r="R395" s="2644">
        <f t="shared" si="257"/>
        <v>0</v>
      </c>
      <c r="S395" s="2627">
        <f t="shared" si="257"/>
        <v>3</v>
      </c>
      <c r="T395" s="2666">
        <f t="shared" si="257"/>
        <v>0</v>
      </c>
      <c r="U395" s="2644">
        <f t="shared" si="257"/>
        <v>0</v>
      </c>
    </row>
    <row r="396" spans="1:94" x14ac:dyDescent="0.25">
      <c r="A396" s="2604" t="s">
        <v>394</v>
      </c>
      <c r="B396" s="2608">
        <f t="shared" si="255"/>
        <v>0</v>
      </c>
      <c r="C396" s="2004">
        <v>0</v>
      </c>
      <c r="D396" s="2556">
        <v>0</v>
      </c>
      <c r="E396" s="2502">
        <v>0</v>
      </c>
      <c r="F396" s="2004">
        <v>0</v>
      </c>
      <c r="G396" s="699">
        <v>0</v>
      </c>
      <c r="H396" s="2503">
        <v>0</v>
      </c>
      <c r="I396" s="1362">
        <v>0</v>
      </c>
      <c r="J396" s="2586"/>
      <c r="K396" s="2556">
        <v>0</v>
      </c>
      <c r="L396" s="2502">
        <v>0</v>
      </c>
      <c r="M396" s="2004">
        <v>0</v>
      </c>
      <c r="N396" s="2502">
        <v>0</v>
      </c>
      <c r="O396" s="2004">
        <v>0</v>
      </c>
      <c r="P396" s="699">
        <v>0</v>
      </c>
      <c r="Q396" s="2556">
        <v>0</v>
      </c>
      <c r="R396" s="2502">
        <v>0</v>
      </c>
      <c r="S396" s="2004">
        <v>0</v>
      </c>
      <c r="T396" s="2556">
        <v>0</v>
      </c>
      <c r="U396" s="2502">
        <v>0</v>
      </c>
      <c r="V396" t="str">
        <f t="shared" ref="V396:V404" si="258">CA396&amp;CB396</f>
        <v/>
      </c>
      <c r="CA396" s="18" t="str">
        <f>IF(AND(B396&gt;0,K396="")," * No olvide digitar la variable Niños, Niñas, Adolescentes y Jóvenes SENAME. Digite Cero si no tiene.",IF(K396&gt;B396," * La variable Niños, Niñas, Adolescentes y Jóvenes SENAME No puede ser mayor al Total.",""))</f>
        <v/>
      </c>
      <c r="CB396" s="18" t="str">
        <f>IF(AND(B396&gt;0,L396="")," * No olvide digitar la variable Niños, Niñas, Adolescentes y Jóvenes Mejor Niñez. Digite Cero si no tiene.",IF(L396&gt;B396," * La variable Niños, Niñas, Adolescentes y Jóvenes Mejor Niñez No puede ser mayor al Total.",""))</f>
        <v/>
      </c>
      <c r="CO396" s="69">
        <f t="shared" ref="CO396:CP398" si="259">IF(AND($B396&gt;0,K396=""),1,IF(K396&gt;$B396,1,0))</f>
        <v>0</v>
      </c>
      <c r="CP396" s="69">
        <f>IF(AND($B396&gt;0,L396=""),1,IF(L396&gt;$B396,1,0))</f>
        <v>0</v>
      </c>
    </row>
    <row r="397" spans="1:94" x14ac:dyDescent="0.25">
      <c r="A397" s="590" t="s">
        <v>395</v>
      </c>
      <c r="B397" s="610">
        <f t="shared" si="255"/>
        <v>2</v>
      </c>
      <c r="C397" s="22">
        <v>0</v>
      </c>
      <c r="D397" s="23">
        <v>1</v>
      </c>
      <c r="E397" s="28">
        <v>0</v>
      </c>
      <c r="F397" s="22">
        <v>0</v>
      </c>
      <c r="G397" s="23">
        <v>1</v>
      </c>
      <c r="H397" s="213">
        <v>0</v>
      </c>
      <c r="I397" s="27">
        <v>0</v>
      </c>
      <c r="J397" s="611"/>
      <c r="K397" s="23">
        <v>0</v>
      </c>
      <c r="L397" s="28">
        <v>0</v>
      </c>
      <c r="M397" s="22">
        <v>0</v>
      </c>
      <c r="N397" s="239">
        <v>2</v>
      </c>
      <c r="O397" s="22">
        <v>0</v>
      </c>
      <c r="P397" s="24">
        <v>0</v>
      </c>
      <c r="Q397" s="23">
        <v>0</v>
      </c>
      <c r="R397" s="28">
        <v>0</v>
      </c>
      <c r="S397" s="22">
        <v>2</v>
      </c>
      <c r="T397" s="23">
        <v>0</v>
      </c>
      <c r="U397" s="28">
        <v>0</v>
      </c>
      <c r="V397" t="str">
        <f t="shared" si="258"/>
        <v/>
      </c>
      <c r="CA397" s="18" t="str">
        <f t="shared" ref="CA397" si="260">IF(AND(B397&gt;0,K397="")," * No olvide digitar la variable Niños, Niñas, Adolescentes y Jóvenes SENAME. Digite Cero si no tiene.",IF(K397&gt;B397," * La variable Niños, Niñas, Adolescentes y Jóvenes SENAME No puede ser mayor al Total.",""))</f>
        <v/>
      </c>
      <c r="CB397" s="18" t="str">
        <f t="shared" ref="CB397:CB398" si="261">IF(AND(B397&gt;0,L397="")," * No olvide digitar la variable Niños, Niñas, Adolescentes y Jóvenes Mejor Niñez. Digite Cero si no tiene.",IF(L397&gt;B397," * La variable Niños, Niñas, Adolescentes y Jóvenes Mejor Niñez No puede ser mayor al Total.",""))</f>
        <v/>
      </c>
      <c r="CO397" s="69">
        <f t="shared" si="259"/>
        <v>0</v>
      </c>
      <c r="CP397" s="69">
        <f t="shared" si="259"/>
        <v>0</v>
      </c>
    </row>
    <row r="398" spans="1:94" x14ac:dyDescent="0.25">
      <c r="A398" s="590" t="s">
        <v>396</v>
      </c>
      <c r="B398" s="612">
        <f t="shared" si="255"/>
        <v>1</v>
      </c>
      <c r="C398" s="22">
        <v>0</v>
      </c>
      <c r="D398" s="23">
        <v>0</v>
      </c>
      <c r="E398" s="28">
        <v>0</v>
      </c>
      <c r="F398" s="22">
        <v>0</v>
      </c>
      <c r="G398" s="23">
        <v>1</v>
      </c>
      <c r="H398" s="213">
        <v>0</v>
      </c>
      <c r="I398" s="27">
        <v>0</v>
      </c>
      <c r="J398" s="611"/>
      <c r="K398" s="23">
        <v>0</v>
      </c>
      <c r="L398" s="28">
        <v>0</v>
      </c>
      <c r="M398" s="22">
        <v>0</v>
      </c>
      <c r="N398" s="48">
        <v>1</v>
      </c>
      <c r="O398" s="45">
        <v>0</v>
      </c>
      <c r="P398" s="102">
        <v>0</v>
      </c>
      <c r="Q398" s="47">
        <v>0</v>
      </c>
      <c r="R398" s="48">
        <v>0</v>
      </c>
      <c r="S398" s="45">
        <v>1</v>
      </c>
      <c r="T398" s="47">
        <v>0</v>
      </c>
      <c r="U398" s="48">
        <v>0</v>
      </c>
      <c r="V398" t="str">
        <f t="shared" si="258"/>
        <v/>
      </c>
      <c r="CA398" s="18" t="str">
        <f>IF(AND(B398&gt;0,K398="")," * No olvide digitar la variable Niños, Niñas, Adolescentes y Jóvenes SENAME. Digite Cero si no tiene.",IF(K398&gt;B398," * La variable Niños, Niñas, Adolescentes y Jóvenes SENAME No puede ser mayor al Total.",""))</f>
        <v/>
      </c>
      <c r="CB398" s="18" t="str">
        <f t="shared" si="261"/>
        <v/>
      </c>
      <c r="CO398" s="69">
        <f t="shared" si="259"/>
        <v>0</v>
      </c>
      <c r="CP398" s="69">
        <f>IF(AND($B398&gt;0,L398=""),1,IF(L398&gt;$B398,1,0))</f>
        <v>0</v>
      </c>
    </row>
    <row r="399" spans="1:94" x14ac:dyDescent="0.25">
      <c r="A399" s="2778" t="s">
        <v>271</v>
      </c>
      <c r="B399" s="2764">
        <f t="shared" si="255"/>
        <v>0</v>
      </c>
      <c r="C399" s="2627">
        <f>SUM(C400:C403)</f>
        <v>0</v>
      </c>
      <c r="D399" s="2666">
        <f t="shared" ref="D399:U399" si="262">SUM(D400:D403)</f>
        <v>0</v>
      </c>
      <c r="E399" s="2644">
        <f t="shared" si="262"/>
        <v>0</v>
      </c>
      <c r="F399" s="2627">
        <f t="shared" si="262"/>
        <v>0</v>
      </c>
      <c r="G399" s="2792">
        <f t="shared" si="262"/>
        <v>0</v>
      </c>
      <c r="H399" s="2675">
        <f t="shared" si="262"/>
        <v>0</v>
      </c>
      <c r="I399" s="2628">
        <f>SUM(I400:I403)</f>
        <v>0</v>
      </c>
      <c r="J399" s="2793">
        <f t="shared" si="262"/>
        <v>0</v>
      </c>
      <c r="K399" s="2666">
        <f t="shared" si="262"/>
        <v>0</v>
      </c>
      <c r="L399" s="2671">
        <f t="shared" si="262"/>
        <v>0</v>
      </c>
      <c r="M399" s="615">
        <f t="shared" si="262"/>
        <v>0</v>
      </c>
      <c r="N399" s="616">
        <f t="shared" si="262"/>
        <v>0</v>
      </c>
      <c r="O399" s="615">
        <f t="shared" si="262"/>
        <v>0</v>
      </c>
      <c r="P399" s="1297">
        <f t="shared" si="262"/>
        <v>0</v>
      </c>
      <c r="Q399" s="618">
        <f t="shared" si="262"/>
        <v>0</v>
      </c>
      <c r="R399" s="616">
        <f t="shared" si="262"/>
        <v>0</v>
      </c>
      <c r="S399" s="615">
        <f t="shared" si="262"/>
        <v>0</v>
      </c>
      <c r="T399" s="618">
        <f t="shared" si="262"/>
        <v>0</v>
      </c>
      <c r="U399" s="616">
        <f t="shared" si="262"/>
        <v>0</v>
      </c>
    </row>
    <row r="400" spans="1:94" x14ac:dyDescent="0.25">
      <c r="A400" s="2604" t="s">
        <v>397</v>
      </c>
      <c r="B400" s="2608">
        <f t="shared" si="255"/>
        <v>0</v>
      </c>
      <c r="C400" s="2004">
        <v>0</v>
      </c>
      <c r="D400" s="2556">
        <v>0</v>
      </c>
      <c r="E400" s="2502">
        <v>0</v>
      </c>
      <c r="F400" s="2004">
        <v>0</v>
      </c>
      <c r="G400" s="2556">
        <v>0</v>
      </c>
      <c r="H400" s="2503">
        <v>0</v>
      </c>
      <c r="I400" s="1362">
        <v>0</v>
      </c>
      <c r="J400" s="2503">
        <v>0</v>
      </c>
      <c r="K400" s="2556">
        <v>0</v>
      </c>
      <c r="L400" s="2661">
        <v>0</v>
      </c>
      <c r="M400" s="619"/>
      <c r="N400" s="620"/>
      <c r="O400" s="619"/>
      <c r="P400" s="621"/>
      <c r="Q400" s="622"/>
      <c r="R400" s="620"/>
      <c r="S400" s="619"/>
      <c r="T400" s="622"/>
      <c r="U400" s="623"/>
      <c r="V400" t="str">
        <f t="shared" si="258"/>
        <v/>
      </c>
      <c r="CA400" s="18" t="str">
        <f t="shared" ref="CA400:CA403" si="263">IF(AND(B400&gt;0,K400="")," * No olvide digitar la variable Niños, Niñas, Adolescentes y Jóvenes SENAME. Digite Cero si no tiene.",IF(K400&gt;B400," * La variable Niños, Niñas, Adolescentes y Jóvenes SENAME No puede ser mayor al Total.",""))</f>
        <v/>
      </c>
      <c r="CB400" s="18" t="str">
        <f t="shared" ref="CB400:CB404" si="264">IF(AND(B400&gt;0,L400="")," * No olvide digitar la variable Niños, Niñas, Adolescentes y Jóvenes Mejor Niñez. Digite Cero si no tiene.",IF(L400&gt;B400," * La variable Niños, Niñas, Adolescentes y Jóvenes Mejor Niñez No puede ser mayor al Total.",""))</f>
        <v/>
      </c>
      <c r="CO400" s="69">
        <f t="shared" ref="CO400:CP404" si="265">IF(AND($B400&gt;0,K400=""),1,IF(K400&gt;$B400,1,0))</f>
        <v>0</v>
      </c>
      <c r="CP400" s="69">
        <f t="shared" si="265"/>
        <v>0</v>
      </c>
    </row>
    <row r="401" spans="1:94" ht="16.5" customHeight="1" x14ac:dyDescent="0.25">
      <c r="A401" s="590" t="s">
        <v>398</v>
      </c>
      <c r="B401" s="610">
        <f t="shared" si="255"/>
        <v>0</v>
      </c>
      <c r="C401" s="22">
        <v>0</v>
      </c>
      <c r="D401" s="23">
        <v>0</v>
      </c>
      <c r="E401" s="28">
        <v>0</v>
      </c>
      <c r="F401" s="22">
        <v>0</v>
      </c>
      <c r="G401" s="23">
        <v>0</v>
      </c>
      <c r="H401" s="213">
        <v>0</v>
      </c>
      <c r="I401" s="27">
        <v>0</v>
      </c>
      <c r="J401" s="213">
        <v>0</v>
      </c>
      <c r="K401" s="23">
        <v>0</v>
      </c>
      <c r="L401" s="216">
        <v>0</v>
      </c>
      <c r="M401" s="624"/>
      <c r="N401" s="625"/>
      <c r="O401" s="624"/>
      <c r="P401" s="82"/>
      <c r="Q401" s="119"/>
      <c r="R401" s="625"/>
      <c r="S401" s="624"/>
      <c r="T401" s="119"/>
      <c r="U401" s="626"/>
      <c r="V401" t="str">
        <f t="shared" si="258"/>
        <v/>
      </c>
      <c r="CA401" s="18" t="str">
        <f t="shared" si="263"/>
        <v/>
      </c>
      <c r="CB401" s="18" t="str">
        <f t="shared" si="264"/>
        <v/>
      </c>
      <c r="CO401" s="69">
        <f t="shared" si="265"/>
        <v>0</v>
      </c>
      <c r="CP401" s="69">
        <f t="shared" si="265"/>
        <v>0</v>
      </c>
    </row>
    <row r="402" spans="1:94" ht="12" customHeight="1" x14ac:dyDescent="0.25">
      <c r="A402" s="590" t="s">
        <v>399</v>
      </c>
      <c r="B402" s="612">
        <f t="shared" si="255"/>
        <v>0</v>
      </c>
      <c r="C402" s="22">
        <v>0</v>
      </c>
      <c r="D402" s="23">
        <v>0</v>
      </c>
      <c r="E402" s="28">
        <v>0</v>
      </c>
      <c r="F402" s="22">
        <v>0</v>
      </c>
      <c r="G402" s="23">
        <v>0</v>
      </c>
      <c r="H402" s="213">
        <v>0</v>
      </c>
      <c r="I402" s="27">
        <v>0</v>
      </c>
      <c r="J402" s="213">
        <v>0</v>
      </c>
      <c r="K402" s="23">
        <v>0</v>
      </c>
      <c r="L402" s="216">
        <v>0</v>
      </c>
      <c r="M402" s="624"/>
      <c r="N402" s="625"/>
      <c r="O402" s="624"/>
      <c r="P402" s="82"/>
      <c r="Q402" s="119"/>
      <c r="R402" s="625"/>
      <c r="S402" s="624"/>
      <c r="T402" s="119"/>
      <c r="U402" s="626"/>
      <c r="V402" t="str">
        <f t="shared" si="258"/>
        <v/>
      </c>
      <c r="CA402" s="18" t="str">
        <f t="shared" si="263"/>
        <v/>
      </c>
      <c r="CB402" s="18" t="str">
        <f t="shared" si="264"/>
        <v/>
      </c>
      <c r="CO402" s="69">
        <f t="shared" si="265"/>
        <v>0</v>
      </c>
      <c r="CP402" s="69">
        <f t="shared" si="265"/>
        <v>0</v>
      </c>
    </row>
    <row r="403" spans="1:94" ht="15.75" thickBot="1" x14ac:dyDescent="0.3">
      <c r="A403" s="627" t="s">
        <v>400</v>
      </c>
      <c r="B403" s="628">
        <f t="shared" si="255"/>
        <v>0</v>
      </c>
      <c r="C403" s="629">
        <v>0</v>
      </c>
      <c r="D403" s="630">
        <v>0</v>
      </c>
      <c r="E403" s="127">
        <v>0</v>
      </c>
      <c r="F403" s="629">
        <v>0</v>
      </c>
      <c r="G403" s="630">
        <v>0</v>
      </c>
      <c r="H403" s="631">
        <v>0</v>
      </c>
      <c r="I403" s="126">
        <v>0</v>
      </c>
      <c r="J403" s="631">
        <v>0</v>
      </c>
      <c r="K403" s="630">
        <v>0</v>
      </c>
      <c r="L403" s="632">
        <v>0</v>
      </c>
      <c r="M403" s="633"/>
      <c r="N403" s="634"/>
      <c r="O403" s="633"/>
      <c r="P403" s="124"/>
      <c r="Q403" s="123"/>
      <c r="R403" s="634"/>
      <c r="S403" s="633"/>
      <c r="T403" s="123"/>
      <c r="U403" s="635"/>
      <c r="V403" t="str">
        <f t="shared" si="258"/>
        <v/>
      </c>
      <c r="CA403" s="18" t="str">
        <f t="shared" si="263"/>
        <v/>
      </c>
      <c r="CB403" s="18" t="str">
        <f t="shared" si="264"/>
        <v/>
      </c>
      <c r="CO403" s="69">
        <f t="shared" si="265"/>
        <v>0</v>
      </c>
      <c r="CP403" s="69">
        <f t="shared" si="265"/>
        <v>0</v>
      </c>
    </row>
    <row r="404" spans="1:94" ht="15.75" thickTop="1" x14ac:dyDescent="0.25">
      <c r="A404" s="1490" t="s">
        <v>401</v>
      </c>
      <c r="B404" s="1491">
        <f t="shared" si="255"/>
        <v>1</v>
      </c>
      <c r="C404" s="91">
        <v>0</v>
      </c>
      <c r="D404" s="2760">
        <v>0</v>
      </c>
      <c r="E404" s="2761">
        <v>0</v>
      </c>
      <c r="F404" s="91"/>
      <c r="G404" s="2760">
        <v>1</v>
      </c>
      <c r="H404" s="2763">
        <v>0</v>
      </c>
      <c r="I404" s="95">
        <v>1</v>
      </c>
      <c r="J404" s="2763"/>
      <c r="K404" s="2760">
        <v>0</v>
      </c>
      <c r="L404" s="2762">
        <v>0</v>
      </c>
      <c r="M404" s="638"/>
      <c r="N404" s="639"/>
      <c r="O404" s="638"/>
      <c r="P404" s="640"/>
      <c r="Q404" s="641"/>
      <c r="R404" s="639"/>
      <c r="S404" s="638"/>
      <c r="T404" s="641"/>
      <c r="U404" s="642"/>
      <c r="V404" t="str">
        <f t="shared" si="258"/>
        <v/>
      </c>
      <c r="CA404" s="18" t="str">
        <f>IF(AND(B404&gt;0,K404="")," * No olvide digitar la variable Niños, Niñas, Adolescentes y Jóvenes SENAME. Digite Cero si no tiene.",IF(K404&gt;B404," * La variable Niños, Niñas, Adolescentes y Jóvenes SENAME No puede ser mayor al Total.",""))</f>
        <v/>
      </c>
      <c r="CB404" s="18" t="str">
        <f t="shared" si="264"/>
        <v/>
      </c>
      <c r="CO404" s="69">
        <f t="shared" si="265"/>
        <v>0</v>
      </c>
      <c r="CP404" s="69">
        <f t="shared" si="265"/>
        <v>0</v>
      </c>
    </row>
    <row r="405" spans="1:94" x14ac:dyDescent="0.25">
      <c r="A405" s="2612" t="s">
        <v>402</v>
      </c>
      <c r="B405" s="2460"/>
      <c r="C405" s="140"/>
      <c r="D405" s="56"/>
    </row>
    <row r="406" spans="1:94" x14ac:dyDescent="0.25">
      <c r="A406" s="3241" t="s">
        <v>403</v>
      </c>
      <c r="B406" s="2995" t="s">
        <v>91</v>
      </c>
      <c r="C406" s="3938" t="s">
        <v>5</v>
      </c>
      <c r="D406" s="3953"/>
      <c r="E406" s="2987" t="s">
        <v>287</v>
      </c>
      <c r="F406" s="2995" t="s">
        <v>272</v>
      </c>
    </row>
    <row r="407" spans="1:94" ht="21" customHeight="1" x14ac:dyDescent="0.25">
      <c r="A407" s="4020"/>
      <c r="B407" s="3958"/>
      <c r="C407" s="3018" t="s">
        <v>378</v>
      </c>
      <c r="D407" s="3137" t="s">
        <v>379</v>
      </c>
      <c r="E407" s="2994"/>
      <c r="F407" s="3958"/>
    </row>
    <row r="408" spans="1:94" x14ac:dyDescent="0.25">
      <c r="A408" s="4020"/>
      <c r="B408" s="3611"/>
      <c r="C408" s="3019"/>
      <c r="D408" s="4018"/>
      <c r="E408" s="4005"/>
      <c r="F408" s="3611"/>
    </row>
    <row r="409" spans="1:94" x14ac:dyDescent="0.25">
      <c r="A409" s="2604" t="s">
        <v>404</v>
      </c>
      <c r="B409" s="2608">
        <f>SUM(C409:D409)</f>
        <v>27</v>
      </c>
      <c r="C409" s="2004">
        <v>1</v>
      </c>
      <c r="D409" s="2503">
        <v>26</v>
      </c>
      <c r="E409" s="2556">
        <v>0</v>
      </c>
      <c r="F409" s="2613">
        <v>1</v>
      </c>
      <c r="G409" t="str">
        <f>CA409&amp;CB409</f>
        <v/>
      </c>
      <c r="CA409" s="18" t="str">
        <f>IF(AND(B409&gt;0,E409="")," * No olvide digitar la variable Niños, Niñas, Adolescentes y Jóvenes SENAME. Digite Cero si no tiene.",IF(E409&gt;B409," * La variable Niños, Niñas, Adolescentes y Jóvenes SENAME No puede ser mayor al Total.",""))</f>
        <v/>
      </c>
      <c r="CB409" s="18" t="str">
        <f>IF(AND(B409&gt;0,F409="")," * No olvide digitar la variable Niños, Niñas, Adolescentes y Jóvenes Mejor Niñez. Digite Cero si no tiene.",IF(F409&gt;B409," * La variable Niños, Niñas, Adolescentes y Jóvenes Mejor Niñez No puede ser mayor al Total.",""))</f>
        <v/>
      </c>
      <c r="CO409" s="69">
        <f>IF(AND($B409&gt;0,E409=""),1,IF(E409&gt;$B409,1,0))</f>
        <v>0</v>
      </c>
      <c r="CP409" s="69">
        <f>IF(AND($B409&gt;0,F409=""),1,IF(F409&gt;$B409,1,0))</f>
        <v>0</v>
      </c>
    </row>
    <row r="410" spans="1:94" x14ac:dyDescent="0.25">
      <c r="A410" s="590" t="s">
        <v>405</v>
      </c>
      <c r="B410" s="610">
        <f>SUM(C410:D410)</f>
        <v>29</v>
      </c>
      <c r="C410" s="22">
        <v>1</v>
      </c>
      <c r="D410" s="213">
        <v>28</v>
      </c>
      <c r="E410" s="23">
        <v>0</v>
      </c>
      <c r="F410" s="215">
        <v>1</v>
      </c>
      <c r="G410" t="str">
        <f t="shared" ref="G410" si="266">CA410&amp;CB410</f>
        <v/>
      </c>
      <c r="CA410" s="18" t="str">
        <f t="shared" ref="CA410:CA411" si="267">IF(AND(B410&gt;0,E410="")," * No olvide digitar la variable Niños, Niñas, Adolescentes y Jóvenes SENAME. Digite Cero si no tiene.",IF(E410&gt;B410," * La variable Niños, Niñas, Adolescentes y Jóvenes SENAME No puede ser mayor al Total.",""))</f>
        <v/>
      </c>
      <c r="CB410" s="18" t="str">
        <f t="shared" ref="CB410:CB411" si="268">IF(AND(B410&gt;0,F410="")," * No olvide digitar la variable Niños, Niñas, Adolescentes y Jóvenes Mejor Niñez. Digite Cero si no tiene.",IF(F410&gt;B410," * La variable Niños, Niñas, Adolescentes y Jóvenes Mejor Niñez No puede ser mayor al Total.",""))</f>
        <v/>
      </c>
      <c r="CO410" s="69">
        <f t="shared" ref="CO410:CP411" si="269">IF(AND($B410&gt;0,E410=""),1,IF(E410&gt;$B410,1,0))</f>
        <v>0</v>
      </c>
      <c r="CP410" s="69">
        <f t="shared" si="269"/>
        <v>0</v>
      </c>
    </row>
    <row r="411" spans="1:94" x14ac:dyDescent="0.25">
      <c r="A411" s="1490" t="s">
        <v>406</v>
      </c>
      <c r="B411" s="644">
        <f>SUM(C411:D411)</f>
        <v>2</v>
      </c>
      <c r="C411" s="30">
        <v>0</v>
      </c>
      <c r="D411" s="220">
        <v>2</v>
      </c>
      <c r="E411" s="31">
        <v>0</v>
      </c>
      <c r="F411" s="222">
        <v>0</v>
      </c>
      <c r="G411" t="str">
        <f>CA411&amp;CB411</f>
        <v/>
      </c>
      <c r="CA411" s="18" t="str">
        <f t="shared" si="267"/>
        <v/>
      </c>
      <c r="CB411" s="18" t="str">
        <f t="shared" si="268"/>
        <v/>
      </c>
      <c r="CO411" s="69">
        <f t="shared" si="269"/>
        <v>0</v>
      </c>
      <c r="CP411" s="69">
        <f t="shared" si="269"/>
        <v>0</v>
      </c>
    </row>
    <row r="437" spans="1:2" hidden="1" x14ac:dyDescent="0.25">
      <c r="A437" s="645">
        <f>SUM(C11:C14,C18:D31,C36:C51,C55:C59,C63:C83,B86,C89,C95:E98,C103:E106,C112:E114,C119:E128,C133:E141,C146:E150,C154:E163,C167:E176,C180:E187,C193:E241,C245:E293,C298:E301,C306:E324,C329:E339,C344:E346,B351:D352,C357:E366,B372:D373,B375:D376,B378:D382,B384:D389,B394:B404,B409:B411)</f>
        <v>491</v>
      </c>
      <c r="B437" s="646">
        <f>SUM(CO11:CY411)</f>
        <v>0</v>
      </c>
    </row>
  </sheetData>
  <mergeCells count="583">
    <mergeCell ref="A406:A408"/>
    <mergeCell ref="B406:B408"/>
    <mergeCell ref="C406:D406"/>
    <mergeCell ref="E406:E408"/>
    <mergeCell ref="F406:F408"/>
    <mergeCell ref="C407:C408"/>
    <mergeCell ref="D407:D408"/>
    <mergeCell ref="P392:P393"/>
    <mergeCell ref="Q392:Q393"/>
    <mergeCell ref="A390:L390"/>
    <mergeCell ref="A391:A393"/>
    <mergeCell ref="B391:B393"/>
    <mergeCell ref="C391:H391"/>
    <mergeCell ref="I391:J391"/>
    <mergeCell ref="K391:K393"/>
    <mergeCell ref="AA369:AB369"/>
    <mergeCell ref="AC369:AD369"/>
    <mergeCell ref="AE369:AF369"/>
    <mergeCell ref="R392:R393"/>
    <mergeCell ref="S392:S393"/>
    <mergeCell ref="T392:T393"/>
    <mergeCell ref="U392:U393"/>
    <mergeCell ref="L391:L393"/>
    <mergeCell ref="M391:R391"/>
    <mergeCell ref="S391:U391"/>
    <mergeCell ref="C392:E392"/>
    <mergeCell ref="F392:H392"/>
    <mergeCell ref="I392:I393"/>
    <mergeCell ref="J392:J393"/>
    <mergeCell ref="M392:M393"/>
    <mergeCell ref="N392:N393"/>
    <mergeCell ref="O392:O393"/>
    <mergeCell ref="AQ368:AQ370"/>
    <mergeCell ref="AR368:AR370"/>
    <mergeCell ref="AS368:AS370"/>
    <mergeCell ref="E369:F369"/>
    <mergeCell ref="G369:H369"/>
    <mergeCell ref="I369:J369"/>
    <mergeCell ref="K369:L369"/>
    <mergeCell ref="M369:N369"/>
    <mergeCell ref="O369:P369"/>
    <mergeCell ref="Q369:R369"/>
    <mergeCell ref="AM369:AM370"/>
    <mergeCell ref="AN369:AN370"/>
    <mergeCell ref="AO369:AO370"/>
    <mergeCell ref="AP369:AP370"/>
    <mergeCell ref="AG369:AH369"/>
    <mergeCell ref="AI369:AJ369"/>
    <mergeCell ref="AK369:AL369"/>
    <mergeCell ref="A360:A362"/>
    <mergeCell ref="A363:A366"/>
    <mergeCell ref="A368:A370"/>
    <mergeCell ref="B368:D369"/>
    <mergeCell ref="E368:AL368"/>
    <mergeCell ref="AM368:AP368"/>
    <mergeCell ref="S369:T369"/>
    <mergeCell ref="U369:V369"/>
    <mergeCell ref="W369:X369"/>
    <mergeCell ref="Y369:Z369"/>
    <mergeCell ref="AD355:AE355"/>
    <mergeCell ref="AF355:AG355"/>
    <mergeCell ref="AJ355:AJ356"/>
    <mergeCell ref="AK355:AK356"/>
    <mergeCell ref="AL355:AL356"/>
    <mergeCell ref="A357:A359"/>
    <mergeCell ref="AJ354:AL354"/>
    <mergeCell ref="AM354:AM356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A354:A356"/>
    <mergeCell ref="B354:B356"/>
    <mergeCell ref="C354:E355"/>
    <mergeCell ref="F354:AG354"/>
    <mergeCell ref="AH354:AH356"/>
    <mergeCell ref="AI354:AI356"/>
    <mergeCell ref="V355:W355"/>
    <mergeCell ref="X355:Y355"/>
    <mergeCell ref="Z355:AA355"/>
    <mergeCell ref="AB355:AC355"/>
    <mergeCell ref="R348:R350"/>
    <mergeCell ref="S348:S350"/>
    <mergeCell ref="T348:U349"/>
    <mergeCell ref="E349:F349"/>
    <mergeCell ref="G349:H349"/>
    <mergeCell ref="I349:J349"/>
    <mergeCell ref="K349:L349"/>
    <mergeCell ref="M349:N349"/>
    <mergeCell ref="A348:A350"/>
    <mergeCell ref="B348:D349"/>
    <mergeCell ref="E348:M348"/>
    <mergeCell ref="O348:O350"/>
    <mergeCell ref="P348:P350"/>
    <mergeCell ref="Q348:Q350"/>
    <mergeCell ref="AB342:AC342"/>
    <mergeCell ref="AD342:AE342"/>
    <mergeCell ref="AF342:AG342"/>
    <mergeCell ref="A344:B344"/>
    <mergeCell ref="A345:B345"/>
    <mergeCell ref="A346:B346"/>
    <mergeCell ref="AH341:AI342"/>
    <mergeCell ref="AJ341:AJ343"/>
    <mergeCell ref="AK341:AK343"/>
    <mergeCell ref="F342:G342"/>
    <mergeCell ref="H342:I342"/>
    <mergeCell ref="J342:K342"/>
    <mergeCell ref="L342:M342"/>
    <mergeCell ref="N342:O342"/>
    <mergeCell ref="P342:Q342"/>
    <mergeCell ref="R342:S342"/>
    <mergeCell ref="A333:B333"/>
    <mergeCell ref="A334:B334"/>
    <mergeCell ref="A335:A339"/>
    <mergeCell ref="A341:B343"/>
    <mergeCell ref="C341:E342"/>
    <mergeCell ref="F341:AG341"/>
    <mergeCell ref="T342:U342"/>
    <mergeCell ref="V342:W342"/>
    <mergeCell ref="X342:Y342"/>
    <mergeCell ref="Z342:AA342"/>
    <mergeCell ref="A329:A330"/>
    <mergeCell ref="A331:B331"/>
    <mergeCell ref="A332:B332"/>
    <mergeCell ref="Z327:AA327"/>
    <mergeCell ref="AB327:AC327"/>
    <mergeCell ref="AD327:AE327"/>
    <mergeCell ref="AF327:AG327"/>
    <mergeCell ref="AH327:AI327"/>
    <mergeCell ref="AJ327:AK327"/>
    <mergeCell ref="A326:B328"/>
    <mergeCell ref="C326:E327"/>
    <mergeCell ref="AU326:AU328"/>
    <mergeCell ref="AV326:AV328"/>
    <mergeCell ref="AW326:AW328"/>
    <mergeCell ref="F327:G327"/>
    <mergeCell ref="H327:I327"/>
    <mergeCell ref="J327:K327"/>
    <mergeCell ref="L327:M327"/>
    <mergeCell ref="N327:O327"/>
    <mergeCell ref="P327:Q327"/>
    <mergeCell ref="AL327:AM327"/>
    <mergeCell ref="AN327:AO327"/>
    <mergeCell ref="AP327:AQ327"/>
    <mergeCell ref="F326:AQ326"/>
    <mergeCell ref="AR326:AS327"/>
    <mergeCell ref="R327:S327"/>
    <mergeCell ref="T327:U327"/>
    <mergeCell ref="V327:W327"/>
    <mergeCell ref="X327:Y327"/>
    <mergeCell ref="AT326:AT328"/>
    <mergeCell ref="A306:B306"/>
    <mergeCell ref="X304:Y304"/>
    <mergeCell ref="Z304:AA304"/>
    <mergeCell ref="AB304:AC304"/>
    <mergeCell ref="AD304:AE304"/>
    <mergeCell ref="AF304:AG304"/>
    <mergeCell ref="AH304:AI304"/>
    <mergeCell ref="A307:A315"/>
    <mergeCell ref="A316:A324"/>
    <mergeCell ref="AQ303:AR304"/>
    <mergeCell ref="AS303:AS305"/>
    <mergeCell ref="AT303:AT305"/>
    <mergeCell ref="AU303:AU305"/>
    <mergeCell ref="AV303:AV305"/>
    <mergeCell ref="F304:G304"/>
    <mergeCell ref="H304:I304"/>
    <mergeCell ref="J304:K304"/>
    <mergeCell ref="L304:M304"/>
    <mergeCell ref="N304:O304"/>
    <mergeCell ref="AJ304:AK304"/>
    <mergeCell ref="AL304:AM304"/>
    <mergeCell ref="AN304:AN305"/>
    <mergeCell ref="AO304:AO305"/>
    <mergeCell ref="AP304:AP305"/>
    <mergeCell ref="A298:A299"/>
    <mergeCell ref="A300:A301"/>
    <mergeCell ref="A303:B305"/>
    <mergeCell ref="C303:E304"/>
    <mergeCell ref="F303:AM303"/>
    <mergeCell ref="AN303:AP303"/>
    <mergeCell ref="P304:Q304"/>
    <mergeCell ref="R304:S304"/>
    <mergeCell ref="T304:U304"/>
    <mergeCell ref="V304:W304"/>
    <mergeCell ref="C295:E296"/>
    <mergeCell ref="F295:AK295"/>
    <mergeCell ref="AL295:AL297"/>
    <mergeCell ref="AM295:AM297"/>
    <mergeCell ref="AN295:AN297"/>
    <mergeCell ref="AO295:AO297"/>
    <mergeCell ref="F296:G296"/>
    <mergeCell ref="H296:I296"/>
    <mergeCell ref="J296:K296"/>
    <mergeCell ref="L296:M296"/>
    <mergeCell ref="Z296:AA296"/>
    <mergeCell ref="AB296:AC296"/>
    <mergeCell ref="AD296:AE296"/>
    <mergeCell ref="AF296:AG296"/>
    <mergeCell ref="AH296:AI296"/>
    <mergeCell ref="AJ296:AK296"/>
    <mergeCell ref="N296:O296"/>
    <mergeCell ref="P296:Q296"/>
    <mergeCell ref="R296:S296"/>
    <mergeCell ref="T296:U296"/>
    <mergeCell ref="V296:W296"/>
    <mergeCell ref="X296:Y296"/>
    <mergeCell ref="A286:B286"/>
    <mergeCell ref="A287:A291"/>
    <mergeCell ref="A292:B292"/>
    <mergeCell ref="A293:B293"/>
    <mergeCell ref="A295:A297"/>
    <mergeCell ref="B295:B297"/>
    <mergeCell ref="A274:A278"/>
    <mergeCell ref="A279:A281"/>
    <mergeCell ref="A282:B282"/>
    <mergeCell ref="A283:B283"/>
    <mergeCell ref="A284:B284"/>
    <mergeCell ref="A285:B285"/>
    <mergeCell ref="A251:A252"/>
    <mergeCell ref="A253:B253"/>
    <mergeCell ref="A254:A255"/>
    <mergeCell ref="A257:A264"/>
    <mergeCell ref="A265:A269"/>
    <mergeCell ref="A270:A273"/>
    <mergeCell ref="AW243:AW244"/>
    <mergeCell ref="AX243:AX244"/>
    <mergeCell ref="A245:B245"/>
    <mergeCell ref="A246:B246"/>
    <mergeCell ref="A247:A248"/>
    <mergeCell ref="A249:A250"/>
    <mergeCell ref="AN243:AP243"/>
    <mergeCell ref="AQ243:AQ244"/>
    <mergeCell ref="AR243:AR244"/>
    <mergeCell ref="AS243:AT243"/>
    <mergeCell ref="AU243:AU244"/>
    <mergeCell ref="AV243:AV244"/>
    <mergeCell ref="AB243:AC243"/>
    <mergeCell ref="AD243:AE243"/>
    <mergeCell ref="AF243:AG243"/>
    <mergeCell ref="AH243:AI243"/>
    <mergeCell ref="AJ243:AK243"/>
    <mergeCell ref="AL243:AM243"/>
    <mergeCell ref="P243:Q243"/>
    <mergeCell ref="R243:S243"/>
    <mergeCell ref="T243:U243"/>
    <mergeCell ref="V243:W243"/>
    <mergeCell ref="X243:Y243"/>
    <mergeCell ref="Z243:AA243"/>
    <mergeCell ref="C243:E243"/>
    <mergeCell ref="F243:G243"/>
    <mergeCell ref="H243:I243"/>
    <mergeCell ref="J243:K243"/>
    <mergeCell ref="L243:M243"/>
    <mergeCell ref="N243:O243"/>
    <mergeCell ref="A233:B233"/>
    <mergeCell ref="A234:B234"/>
    <mergeCell ref="A235:A239"/>
    <mergeCell ref="A240:B240"/>
    <mergeCell ref="A241:B241"/>
    <mergeCell ref="A243:B244"/>
    <mergeCell ref="A218:A221"/>
    <mergeCell ref="A222:A226"/>
    <mergeCell ref="A227:A229"/>
    <mergeCell ref="A230:B230"/>
    <mergeCell ref="A231:B231"/>
    <mergeCell ref="A232:B232"/>
    <mergeCell ref="A197:A198"/>
    <mergeCell ref="A199:A200"/>
    <mergeCell ref="A201:B201"/>
    <mergeCell ref="A202:A203"/>
    <mergeCell ref="A205:A212"/>
    <mergeCell ref="A213:A217"/>
    <mergeCell ref="AT191:AU191"/>
    <mergeCell ref="AV191:AW191"/>
    <mergeCell ref="AX191:AX192"/>
    <mergeCell ref="A193:B193"/>
    <mergeCell ref="A194:B194"/>
    <mergeCell ref="A195:A196"/>
    <mergeCell ref="AL191:AM191"/>
    <mergeCell ref="AN191:AN192"/>
    <mergeCell ref="AO191:AO192"/>
    <mergeCell ref="AP191:AQ191"/>
    <mergeCell ref="AR191:AR192"/>
    <mergeCell ref="AS191:AS192"/>
    <mergeCell ref="Z191:AA191"/>
    <mergeCell ref="AB191:AC191"/>
    <mergeCell ref="AD191:AE191"/>
    <mergeCell ref="AF191:AG191"/>
    <mergeCell ref="AH191:AI191"/>
    <mergeCell ref="AJ191:AK191"/>
    <mergeCell ref="P191:Q191"/>
    <mergeCell ref="R191:S191"/>
    <mergeCell ref="T191:U191"/>
    <mergeCell ref="V191:W191"/>
    <mergeCell ref="X191:Y191"/>
    <mergeCell ref="P178:P179"/>
    <mergeCell ref="Q178:Q179"/>
    <mergeCell ref="A180:A183"/>
    <mergeCell ref="A184:A187"/>
    <mergeCell ref="A191:B192"/>
    <mergeCell ref="C191:E191"/>
    <mergeCell ref="F191:G191"/>
    <mergeCell ref="H191:I191"/>
    <mergeCell ref="J191:K191"/>
    <mergeCell ref="L191:M191"/>
    <mergeCell ref="C178:E178"/>
    <mergeCell ref="F178:G178"/>
    <mergeCell ref="H178:I178"/>
    <mergeCell ref="J178:K178"/>
    <mergeCell ref="L178:M178"/>
    <mergeCell ref="N178:O178"/>
    <mergeCell ref="A170:B170"/>
    <mergeCell ref="A171:A174"/>
    <mergeCell ref="A175:B175"/>
    <mergeCell ref="A176:B176"/>
    <mergeCell ref="A178:B179"/>
    <mergeCell ref="H165:I165"/>
    <mergeCell ref="J165:K165"/>
    <mergeCell ref="L165:M165"/>
    <mergeCell ref="N191:O191"/>
    <mergeCell ref="Q165:Q166"/>
    <mergeCell ref="R165:R166"/>
    <mergeCell ref="A158:A161"/>
    <mergeCell ref="A162:B162"/>
    <mergeCell ref="A163:B163"/>
    <mergeCell ref="A165:B166"/>
    <mergeCell ref="C165:E165"/>
    <mergeCell ref="F165:G165"/>
    <mergeCell ref="A167:A169"/>
    <mergeCell ref="A154:A156"/>
    <mergeCell ref="A157:B157"/>
    <mergeCell ref="A148:A149"/>
    <mergeCell ref="A150:B150"/>
    <mergeCell ref="A152:B153"/>
    <mergeCell ref="C152:E152"/>
    <mergeCell ref="F152:G152"/>
    <mergeCell ref="H152:I152"/>
    <mergeCell ref="N165:P165"/>
    <mergeCell ref="A146:B146"/>
    <mergeCell ref="A147:B147"/>
    <mergeCell ref="Z144:AA144"/>
    <mergeCell ref="AB144:AC144"/>
    <mergeCell ref="AD144:AE144"/>
    <mergeCell ref="AF144:AG144"/>
    <mergeCell ref="AH144:AI144"/>
    <mergeCell ref="AJ144:AK144"/>
    <mergeCell ref="J152:K152"/>
    <mergeCell ref="L152:M152"/>
    <mergeCell ref="N152:N153"/>
    <mergeCell ref="O152:O153"/>
    <mergeCell ref="AN143:AP143"/>
    <mergeCell ref="AQ143:AQ145"/>
    <mergeCell ref="AR143:AR145"/>
    <mergeCell ref="F144:G144"/>
    <mergeCell ref="H144:I144"/>
    <mergeCell ref="J144:K144"/>
    <mergeCell ref="L144:M144"/>
    <mergeCell ref="N144:O144"/>
    <mergeCell ref="P144:Q144"/>
    <mergeCell ref="R144:S144"/>
    <mergeCell ref="AL144:AM144"/>
    <mergeCell ref="AN144:AN145"/>
    <mergeCell ref="AO144:AO145"/>
    <mergeCell ref="AP144:AP145"/>
    <mergeCell ref="A133:B133"/>
    <mergeCell ref="A134:A141"/>
    <mergeCell ref="A143:B145"/>
    <mergeCell ref="C143:E144"/>
    <mergeCell ref="F143:AM143"/>
    <mergeCell ref="T144:U144"/>
    <mergeCell ref="V144:W144"/>
    <mergeCell ref="X144:Y144"/>
    <mergeCell ref="Z131:AA131"/>
    <mergeCell ref="AB131:AC131"/>
    <mergeCell ref="AD131:AE131"/>
    <mergeCell ref="AF131:AG131"/>
    <mergeCell ref="AH131:AH132"/>
    <mergeCell ref="AI131:AI132"/>
    <mergeCell ref="AH130:AK130"/>
    <mergeCell ref="AL130:AL132"/>
    <mergeCell ref="AM130:AM132"/>
    <mergeCell ref="F131:G131"/>
    <mergeCell ref="H131:I131"/>
    <mergeCell ref="J131:K131"/>
    <mergeCell ref="L131:M131"/>
    <mergeCell ref="N131:O131"/>
    <mergeCell ref="P131:Q131"/>
    <mergeCell ref="R131:S131"/>
    <mergeCell ref="AJ131:AJ132"/>
    <mergeCell ref="AK131:AK132"/>
    <mergeCell ref="A119:B119"/>
    <mergeCell ref="A120:A127"/>
    <mergeCell ref="A128:B128"/>
    <mergeCell ref="A130:B132"/>
    <mergeCell ref="C130:E131"/>
    <mergeCell ref="F130:AG130"/>
    <mergeCell ref="T131:U131"/>
    <mergeCell ref="V131:W131"/>
    <mergeCell ref="X131:Y131"/>
    <mergeCell ref="F116:AG116"/>
    <mergeCell ref="AH116:AH118"/>
    <mergeCell ref="AI116:AI118"/>
    <mergeCell ref="F117:G117"/>
    <mergeCell ref="H117:I117"/>
    <mergeCell ref="J117:K117"/>
    <mergeCell ref="L117:M117"/>
    <mergeCell ref="N117:O117"/>
    <mergeCell ref="P117:Q117"/>
    <mergeCell ref="R117:S117"/>
    <mergeCell ref="AF117:AG117"/>
    <mergeCell ref="T117:U117"/>
    <mergeCell ref="V117:W117"/>
    <mergeCell ref="X117:Y117"/>
    <mergeCell ref="Z117:AA117"/>
    <mergeCell ref="AB117:AC117"/>
    <mergeCell ref="AD117:AE117"/>
    <mergeCell ref="A111:B111"/>
    <mergeCell ref="A112:B112"/>
    <mergeCell ref="A113:B113"/>
    <mergeCell ref="A114:B114"/>
    <mergeCell ref="A116:B118"/>
    <mergeCell ref="C116:E117"/>
    <mergeCell ref="A106:B106"/>
    <mergeCell ref="A108:B110"/>
    <mergeCell ref="C108:E109"/>
    <mergeCell ref="F108:M108"/>
    <mergeCell ref="F109:G109"/>
    <mergeCell ref="H109:I109"/>
    <mergeCell ref="J109:K109"/>
    <mergeCell ref="L109:M109"/>
    <mergeCell ref="AB101:AC101"/>
    <mergeCell ref="AD101:AG101"/>
    <mergeCell ref="AH101:AI101"/>
    <mergeCell ref="A103:B103"/>
    <mergeCell ref="A104:B104"/>
    <mergeCell ref="A105:B105"/>
    <mergeCell ref="A100:B102"/>
    <mergeCell ref="C100:E101"/>
    <mergeCell ref="AJ100:AJ102"/>
    <mergeCell ref="AK100:AK102"/>
    <mergeCell ref="AL100:AL102"/>
    <mergeCell ref="F101:G101"/>
    <mergeCell ref="H101:I101"/>
    <mergeCell ref="J101:K101"/>
    <mergeCell ref="L101:M101"/>
    <mergeCell ref="N101:O101"/>
    <mergeCell ref="P101:Q101"/>
    <mergeCell ref="R101:S101"/>
    <mergeCell ref="F100:Q100"/>
    <mergeCell ref="R100:W100"/>
    <mergeCell ref="X100:AC100"/>
    <mergeCell ref="AD100:AI100"/>
    <mergeCell ref="T101:U101"/>
    <mergeCell ref="V101:W101"/>
    <mergeCell ref="X101:Y101"/>
    <mergeCell ref="Z101:AA101"/>
    <mergeCell ref="A95:B95"/>
    <mergeCell ref="A96:B96"/>
    <mergeCell ref="A97:B97"/>
    <mergeCell ref="A98:B98"/>
    <mergeCell ref="Z93:AA93"/>
    <mergeCell ref="AB93:AC93"/>
    <mergeCell ref="AD93:AE93"/>
    <mergeCell ref="AF93:AG93"/>
    <mergeCell ref="AH93:AI93"/>
    <mergeCell ref="N93:O93"/>
    <mergeCell ref="P93:Q93"/>
    <mergeCell ref="R93:S93"/>
    <mergeCell ref="T93:U93"/>
    <mergeCell ref="V93:W93"/>
    <mergeCell ref="X93:Y93"/>
    <mergeCell ref="A91:B94"/>
    <mergeCell ref="C91:E93"/>
    <mergeCell ref="AW91:AW94"/>
    <mergeCell ref="F92:Q92"/>
    <mergeCell ref="R92:W92"/>
    <mergeCell ref="X92:AC92"/>
    <mergeCell ref="AD92:AO92"/>
    <mergeCell ref="AP92:AP94"/>
    <mergeCell ref="AQ92:AQ94"/>
    <mergeCell ref="AR92:AR94"/>
    <mergeCell ref="AS92:AS94"/>
    <mergeCell ref="AT92:AT94"/>
    <mergeCell ref="F91:AC91"/>
    <mergeCell ref="AD91:AT91"/>
    <mergeCell ref="AU91:AU94"/>
    <mergeCell ref="AV91:AV94"/>
    <mergeCell ref="F93:G93"/>
    <mergeCell ref="H93:I93"/>
    <mergeCell ref="J93:K93"/>
    <mergeCell ref="L93:M93"/>
    <mergeCell ref="AL93:AM93"/>
    <mergeCell ref="AN93:AO93"/>
    <mergeCell ref="AJ93:AK93"/>
    <mergeCell ref="A78:B78"/>
    <mergeCell ref="A79:A80"/>
    <mergeCell ref="A81:A82"/>
    <mergeCell ref="A83:B83"/>
    <mergeCell ref="A88:B88"/>
    <mergeCell ref="A89:B89"/>
    <mergeCell ref="A64:B64"/>
    <mergeCell ref="A65:B65"/>
    <mergeCell ref="A66:A72"/>
    <mergeCell ref="A73:A74"/>
    <mergeCell ref="A75:A76"/>
    <mergeCell ref="A77:B77"/>
    <mergeCell ref="A61:B62"/>
    <mergeCell ref="C61:C62"/>
    <mergeCell ref="D61:P61"/>
    <mergeCell ref="Q61:Q62"/>
    <mergeCell ref="R61:R62"/>
    <mergeCell ref="A63:B63"/>
    <mergeCell ref="S53:T53"/>
    <mergeCell ref="U53:W53"/>
    <mergeCell ref="X53:X54"/>
    <mergeCell ref="A55:A56"/>
    <mergeCell ref="A57:A58"/>
    <mergeCell ref="A59:B59"/>
    <mergeCell ref="A51:B51"/>
    <mergeCell ref="A53:B54"/>
    <mergeCell ref="C53:C54"/>
    <mergeCell ref="D53:P53"/>
    <mergeCell ref="Q53:Q54"/>
    <mergeCell ref="R53:R54"/>
    <mergeCell ref="A37:B37"/>
    <mergeCell ref="A38:A44"/>
    <mergeCell ref="A45:A46"/>
    <mergeCell ref="A47:A48"/>
    <mergeCell ref="A49:B49"/>
    <mergeCell ref="A50:B50"/>
    <mergeCell ref="V33:V34"/>
    <mergeCell ref="W33:W34"/>
    <mergeCell ref="X33:Z33"/>
    <mergeCell ref="AA33:AA34"/>
    <mergeCell ref="A35:B35"/>
    <mergeCell ref="A36:B36"/>
    <mergeCell ref="C33:C34"/>
    <mergeCell ref="D33:P33"/>
    <mergeCell ref="Q33:Q34"/>
    <mergeCell ref="R33:R34"/>
    <mergeCell ref="S33:S34"/>
    <mergeCell ref="T33:U33"/>
    <mergeCell ref="A27:B27"/>
    <mergeCell ref="A28:B28"/>
    <mergeCell ref="A29:B29"/>
    <mergeCell ref="A30:B30"/>
    <mergeCell ref="A31:B31"/>
    <mergeCell ref="A33:B34"/>
    <mergeCell ref="A21:B21"/>
    <mergeCell ref="A22:B22"/>
    <mergeCell ref="A23:B23"/>
    <mergeCell ref="A24:B24"/>
    <mergeCell ref="A25:B25"/>
    <mergeCell ref="A26:B26"/>
    <mergeCell ref="D16:D17"/>
    <mergeCell ref="E16:E17"/>
    <mergeCell ref="F16:F17"/>
    <mergeCell ref="A18:B18"/>
    <mergeCell ref="A19:B19"/>
    <mergeCell ref="A20:B20"/>
    <mergeCell ref="A11:B11"/>
    <mergeCell ref="A12:B12"/>
    <mergeCell ref="A13:B13"/>
    <mergeCell ref="A14:B14"/>
    <mergeCell ref="A16:B17"/>
    <mergeCell ref="C16:C17"/>
    <mergeCell ref="Q9:Q10"/>
    <mergeCell ref="R9:R10"/>
    <mergeCell ref="S9:T9"/>
    <mergeCell ref="U9:U10"/>
    <mergeCell ref="V9:V10"/>
    <mergeCell ref="W9:X9"/>
    <mergeCell ref="A6:P6"/>
    <mergeCell ref="A9:B10"/>
    <mergeCell ref="C9:C10"/>
    <mergeCell ref="D9:N9"/>
    <mergeCell ref="O9:O10"/>
    <mergeCell ref="P9:P10"/>
  </mergeCells>
  <dataValidations count="12">
    <dataValidation type="whole" allowBlank="1" showInputMessage="1" showErrorMessage="1" sqref="C394:U394 C396:U398 C400:U404 C409:F411" xr:uid="{9235FF4A-0A2A-4DA7-8ED1-95193E57EED5}">
      <formula1>0</formula1>
      <formula2>9.99999999999999E+34</formula2>
    </dataValidation>
    <dataValidation type="whole" allowBlank="1" showInputMessage="1" showErrorMessage="1" sqref="F195:AX241 F329:AW339" xr:uid="{5EB85D2A-B5B2-4F07-8695-77A3D67E5EE1}">
      <formula1>0</formula1>
      <formula2>9.99999999999999E+37</formula2>
    </dataValidation>
    <dataValidation type="whole" allowBlank="1" showInputMessage="1" showErrorMessage="1" sqref="F95:AW98" xr:uid="{C3373EAD-818C-4488-8BD7-F5F0F46898E7}">
      <formula1>0</formula1>
      <formula2>9.99999999999999E+39</formula2>
    </dataValidation>
    <dataValidation type="whole" allowBlank="1" showInputMessage="1" showErrorMessage="1" sqref="D64:R83" xr:uid="{7505E80E-85CE-41C1-8D7A-913790FACCCF}">
      <formula1>0</formula1>
      <formula2>9.99999999999999E+28</formula2>
    </dataValidation>
    <dataValidation type="whole" allowBlank="1" showInputMessage="1" showErrorMessage="1" sqref="D36:M51 O36:AA51 N36 N38:N51" xr:uid="{31E027A7-74F5-48D8-9E74-6BD3F09327A0}">
      <formula1>0</formula1>
      <formula2>9.99999999999999E+32</formula2>
    </dataValidation>
    <dataValidation type="whole" operator="equal" allowBlank="1" showInputMessage="1" showErrorMessage="1" error="Valor no Permitido" sqref="B371:AS371 B374:AS374 B377:AS377 B383:AS383 J395" xr:uid="{80B971CC-AA89-43D7-B21C-8EF9C3508936}">
      <formula1>0</formula1>
    </dataValidation>
    <dataValidation type="whole" operator="equal" allowBlank="1" showInputMessage="1" showErrorMessage="1" sqref="C246:AX246 D208 D329 C194:AX194 N37" xr:uid="{FD2D01A3-3E75-4EE6-9BC7-CB5EB96F8024}">
      <formula1>0</formula1>
    </dataValidation>
    <dataValidation type="whole" operator="greaterThanOrEqual" allowBlank="1" showInputMessage="1" showErrorMessage="1" error="Valor no Permitido" sqref="C399:U399 B384:AS389 B372:AS373 B375:AS376 B378:AS382 K395:U395 B395:B402 C395:I395 B409:B411" xr:uid="{E4EC2743-37E8-499D-93BE-4BAB374AEFD6}">
      <formula1>0</formula1>
    </dataValidation>
    <dataValidation allowBlank="1" showInputMessage="1" showErrorMessage="1" errorTitle="Error de ingreso" error="Debe ingresar sólo números enteros positivos." sqref="AA33:AA34 X33 X53:X54 U53" xr:uid="{F058C5FA-59B9-4312-90EC-D0D00985B0E0}"/>
    <dataValidation type="whole" allowBlank="1" showInputMessage="1" showErrorMessage="1" sqref="F307:AV324 F180:Q182 F184:Q187" xr:uid="{28E4BA7E-D564-424E-933B-83E491C9ED21}">
      <formula1>0</formula1>
      <formula2>9.99999999999999E+38</formula2>
    </dataValidation>
    <dataValidation type="whole" allowBlank="1" showInputMessage="1" showErrorMessage="1" sqref="E351:U352 F247:G293 H248:AX293" xr:uid="{D9696AA3-83A3-45C7-A25C-E69BD7E8E55F}">
      <formula1>0</formula1>
      <formula2>9.99999999999999E+35</formula2>
    </dataValidation>
    <dataValidation type="whole" operator="greaterThanOrEqual" allowBlank="1" showInputMessage="1" showErrorMessage="1" sqref="F344:AK346 C18:F31 F357:AM366 D11:X14 B86:D86 F133:AM141 F119:AI128 F111:M114 F154:O156 F158:O161 F146:AR150 D89:E89 F167:R169 F298:AO301 F245:AX245 D55:X59 F193:AX193 D52:U52 F171:R174 F103:AL106 H247:AX247" xr:uid="{96A62238-CE7D-402F-9129-4F8B35C9F18A}">
      <formula1>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Z437"/>
  <sheetViews>
    <sheetView topLeftCell="A214" workbookViewId="0">
      <selection activeCell="A230" sqref="A230:B230"/>
    </sheetView>
  </sheetViews>
  <sheetFormatPr baseColWidth="10" defaultColWidth="11.42578125" defaultRowHeight="15" x14ac:dyDescent="0.25"/>
  <cols>
    <col min="1" max="1" width="41.7109375" customWidth="1"/>
    <col min="2" max="2" width="37.42578125" customWidth="1"/>
    <col min="3" max="3" width="12.140625" customWidth="1"/>
    <col min="14" max="14" width="12.7109375" customWidth="1"/>
    <col min="15" max="15" width="13.7109375" customWidth="1"/>
    <col min="16" max="16" width="15.85546875" customWidth="1"/>
    <col min="17" max="17" width="12.5703125" customWidth="1"/>
    <col min="18" max="18" width="12.85546875" customWidth="1"/>
    <col min="20" max="20" width="11.85546875" customWidth="1"/>
    <col min="21" max="21" width="11.5703125" customWidth="1"/>
    <col min="22" max="22" width="12.28515625" customWidth="1"/>
    <col min="23" max="23" width="13.140625" customWidth="1"/>
    <col min="24" max="24" width="13.5703125" customWidth="1"/>
    <col min="35" max="35" width="10.7109375" customWidth="1"/>
    <col min="36" max="36" width="11.5703125" customWidth="1"/>
    <col min="37" max="37" width="10.42578125" customWidth="1"/>
    <col min="39" max="39" width="12.28515625" customWidth="1"/>
    <col min="40" max="40" width="12.5703125" customWidth="1"/>
    <col min="41" max="41" width="13.7109375" customWidth="1"/>
    <col min="42" max="42" width="12.5703125" customWidth="1"/>
    <col min="46" max="46" width="11.140625" customWidth="1"/>
    <col min="49" max="50" width="12.5703125" customWidth="1"/>
    <col min="66" max="67" width="11.42578125" customWidth="1"/>
    <col min="76" max="77" width="11.42578125" customWidth="1"/>
    <col min="78" max="104" width="11.42578125" hidden="1" customWidth="1"/>
  </cols>
  <sheetData>
    <row r="1" spans="1:102" x14ac:dyDescent="0.25">
      <c r="A1" s="1" t="s">
        <v>0</v>
      </c>
    </row>
    <row r="2" spans="1:102" x14ac:dyDescent="0.25">
      <c r="A2" s="1" t="str">
        <f>CONCATENATE("COMUNA: ",[7]NOMBRE!B2," (",[7]NOMBRE!C2,[7]NOMBRE!D2,[7]NOMBRE!E2,[7]NOMBRE!F2,[7]NOMBRE!G2,")")</f>
        <v>COMUNA: LINARES (07401)</v>
      </c>
    </row>
    <row r="3" spans="1:102" x14ac:dyDescent="0.25">
      <c r="A3" s="1" t="str">
        <f>CONCATENATE("ESTABLECIMIENTO/ESTRATEGIA: ", [7]NOMBRE!B3," (",[7]NOMBRE!C3,[7]NOMBRE!D3,[7]NOMBRE!E3,[7]NOMBRE!F3,[7]NOMBRE!G3,[7]NOMBRE!H3,")")</f>
        <v>ESTABLECIMIENTO/ESTRATEGIA: HOSPITAL PRESIDENTE CARLOS IBAÑEZ DEL CAMPO (116108)</v>
      </c>
    </row>
    <row r="4" spans="1:102" x14ac:dyDescent="0.25">
      <c r="A4" s="1" t="str">
        <f>CONCATENATE("MES: ",[7]NOMBRE!B6," (",[7]NOMBRE!C6,[7]NOMBRE!D6,")")</f>
        <v>MES: JUNIO (06)</v>
      </c>
    </row>
    <row r="5" spans="1:102" x14ac:dyDescent="0.25">
      <c r="A5" s="1" t="str">
        <f>CONCATENATE("AÑO: ",[7]NOMBRE!B7)</f>
        <v>AÑO: 2025</v>
      </c>
    </row>
    <row r="6" spans="1:102" ht="15" customHeight="1" x14ac:dyDescent="0.25">
      <c r="A6" s="2991" t="s">
        <v>1</v>
      </c>
      <c r="B6" s="2991"/>
      <c r="C6" s="2991"/>
      <c r="D6" s="2991"/>
      <c r="E6" s="2991"/>
      <c r="F6" s="2991"/>
      <c r="G6" s="2991"/>
      <c r="H6" s="2991"/>
      <c r="I6" s="2991"/>
      <c r="J6" s="2991"/>
      <c r="K6" s="2991"/>
      <c r="L6" s="2991"/>
      <c r="M6" s="2991"/>
      <c r="N6" s="2991"/>
      <c r="O6" s="2991"/>
      <c r="P6" s="2991"/>
    </row>
    <row r="8" spans="1:102" x14ac:dyDescent="0.25">
      <c r="A8" s="2" t="s">
        <v>2</v>
      </c>
    </row>
    <row r="9" spans="1:102" ht="15" customHeight="1" x14ac:dyDescent="0.25">
      <c r="A9" s="3272" t="s">
        <v>3</v>
      </c>
      <c r="B9" s="2987"/>
      <c r="C9" s="3274" t="s">
        <v>4</v>
      </c>
      <c r="D9" s="3612" t="s">
        <v>5</v>
      </c>
      <c r="E9" s="3574"/>
      <c r="F9" s="3574"/>
      <c r="G9" s="3574"/>
      <c r="H9" s="3574"/>
      <c r="I9" s="3574"/>
      <c r="J9" s="3574"/>
      <c r="K9" s="3574"/>
      <c r="L9" s="3574"/>
      <c r="M9" s="3574"/>
      <c r="N9" s="3570"/>
      <c r="O9" s="3538" t="s">
        <v>6</v>
      </c>
      <c r="P9" s="3566" t="s">
        <v>7</v>
      </c>
      <c r="Q9" s="3566" t="s">
        <v>8</v>
      </c>
      <c r="R9" s="3900" t="s">
        <v>9</v>
      </c>
      <c r="S9" s="2986" t="s">
        <v>10</v>
      </c>
      <c r="T9" s="2986"/>
      <c r="U9" s="3566" t="s">
        <v>11</v>
      </c>
      <c r="V9" s="2987" t="s">
        <v>12</v>
      </c>
      <c r="W9" s="3605" t="s">
        <v>13</v>
      </c>
      <c r="X9" s="3541"/>
    </row>
    <row r="10" spans="1:102" ht="21" x14ac:dyDescent="0.25">
      <c r="A10" s="4031"/>
      <c r="B10" s="2994"/>
      <c r="C10" s="3768"/>
      <c r="D10" s="1340" t="s">
        <v>14</v>
      </c>
      <c r="E10" s="1203" t="s">
        <v>15</v>
      </c>
      <c r="F10" s="1671" t="s">
        <v>16</v>
      </c>
      <c r="G10" s="1671" t="s">
        <v>17</v>
      </c>
      <c r="H10" s="1671" t="s">
        <v>18</v>
      </c>
      <c r="I10" s="1671" t="s">
        <v>19</v>
      </c>
      <c r="J10" s="1671" t="s">
        <v>20</v>
      </c>
      <c r="K10" s="1671" t="s">
        <v>21</v>
      </c>
      <c r="L10" s="1671" t="s">
        <v>22</v>
      </c>
      <c r="M10" s="1671" t="s">
        <v>23</v>
      </c>
      <c r="N10" s="1672" t="s">
        <v>24</v>
      </c>
      <c r="O10" s="3001"/>
      <c r="P10" s="2983"/>
      <c r="Q10" s="2983"/>
      <c r="R10" s="2985"/>
      <c r="S10" s="7" t="s">
        <v>25</v>
      </c>
      <c r="T10" s="7" t="s">
        <v>26</v>
      </c>
      <c r="U10" s="2983"/>
      <c r="V10" s="3440"/>
      <c r="W10" s="1340" t="s">
        <v>27</v>
      </c>
      <c r="X10" s="1044" t="s">
        <v>28</v>
      </c>
    </row>
    <row r="11" spans="1:102" x14ac:dyDescent="0.25">
      <c r="A11" s="3773" t="s">
        <v>29</v>
      </c>
      <c r="B11" s="3773"/>
      <c r="C11" s="1493">
        <f>SUM(D11:N11)</f>
        <v>0</v>
      </c>
      <c r="D11" s="1359"/>
      <c r="E11" s="1409"/>
      <c r="F11" s="699"/>
      <c r="G11" s="699"/>
      <c r="H11" s="699"/>
      <c r="I11" s="699"/>
      <c r="J11" s="699"/>
      <c r="K11" s="699"/>
      <c r="L11" s="699"/>
      <c r="M11" s="804"/>
      <c r="N11" s="701"/>
      <c r="O11" s="1362"/>
      <c r="P11" s="699"/>
      <c r="Q11" s="699"/>
      <c r="R11" s="16"/>
      <c r="S11" s="16"/>
      <c r="T11" s="16"/>
      <c r="U11" s="16"/>
      <c r="V11" s="1682"/>
      <c r="W11" s="1359"/>
      <c r="X11" s="1682"/>
      <c r="Y11" t="str">
        <f>CA11&amp;CB11&amp;CC11&amp;CD11&amp;CE11&amp;CF11&amp;CG11&amp;CH11&amp;CI11&amp;CJ11</f>
        <v/>
      </c>
      <c r="CA11" s="18" t="str">
        <f>IF(AND($C11&gt;0,O11="")," * No olvide digitar la variable Víctima de Violencia de Género. Digite Cero si no tiene.",IF(O11&gt;$C11," * La variable Víctima de Violencia de Género No puede ser mayor al Total.",""))</f>
        <v/>
      </c>
      <c r="CB11" s="18" t="str">
        <f>IF(AND(C11&gt;0,P11=""),"  * No olvide digitar la variable Ingresos por Traslados. Digite Cero si no tiene.",IF(P11&gt;C11,"  * La variable Ingresos por Traslados No puede ser mayor al Total.",""))</f>
        <v/>
      </c>
      <c r="CC11" s="18" t="str">
        <f>IF(AND($C11&gt;0,Q11="")," * No olvide digitar la variable Ingresos con Control Precoz Extrasistema. Digite Cero si no tiene.",IF(Q11&gt;$C11," * La variable Ingresos con Control Precoz Extrasistema No puede ser mayor al Total.",""))</f>
        <v/>
      </c>
      <c r="CD11" s="18" t="str">
        <f>IF(AND($C11&gt;0,R11="")," * No olvide digitar la variable Derivación por IVE causal 3 &lt;14 años. Digite Cero si no tiene.",IF(R11&gt;$C11," * La variable Derivación por IVE causal 3 &lt;14 años No puede ser mayor al Total.",""))</f>
        <v/>
      </c>
      <c r="CE11" s="18" t="str">
        <f>IF(AND($C11&gt;0,S11=""),"  * No olvide digitar la variable Trans masculino. Digite Cero si no tiene.",IF(S11&gt;$C11,"  * La variable Trans masculino No puede ser mayor al Total.",""))</f>
        <v/>
      </c>
      <c r="CF11" s="18" t="str">
        <f>IF(AND($C11&gt;0,T11=""),"  * No olvide digitar la variable No binarie. Digite Cero si no tiene.",IF(T11&gt;$C11," * La variable No binarie No puede ser mayor al Total.",""))</f>
        <v/>
      </c>
      <c r="CG11" s="18" t="str">
        <f>IF(AND($C11&gt;0,U11="")," * No olvide digitar la variable Personas con discapacidad. Digite Cero si no tiene.",IF(U11&gt;$C11," *La variable Personas con discapacidad No puede ser mayor al Total.",""))</f>
        <v/>
      </c>
      <c r="CH11" s="18" t="str">
        <f>IF(AND($C11&gt;0,V11="")," * No olvide digitar la variable Pueblos Originarios. Digite Cero si no tiene.",IF(V11&gt;$C11," *La variable Pueblos Originarios No puede ser mayor al Total.",""))</f>
        <v/>
      </c>
      <c r="CI11" s="18" t="str">
        <f>IF(AND($D11+E11+F11&gt;0,W11="")," * No olvide digitar la variable Migrantes Menor de 20 años. Digite Cero si no tiene.",IF(W11&gt;$D11+E11+F11," * La variable Migrantes Menor de 20 años No puede ser mayor a la suma del grupo Rango Etario menor de 20 años.",""))</f>
        <v/>
      </c>
      <c r="CJ11" s="18" t="str">
        <f>IF(AND($G11+$H11+$I11+$J11+$K11+$L11+$M11+$N11&gt;0,$X11="")," * No olvide digitar la variable Migrantes 20 y más años. Digite Cero si no tiene.",IF($G11+$H11+$I11+$J11+$K11+$L11+$M11+$N11&lt;$X11," * La variable Migrantes 20 y más años No puede ser mayor a la suma del grupo Rango Etario 20 y más años.",""))</f>
        <v/>
      </c>
      <c r="CO11" s="19">
        <f t="shared" ref="CO11:CQ14" si="0">IF(AND($C11&gt;0,O11=""),1,IF(O11&gt;$C11,1,0))</f>
        <v>0</v>
      </c>
      <c r="CP11" s="19">
        <f t="shared" si="0"/>
        <v>0</v>
      </c>
      <c r="CQ11" s="19">
        <f t="shared" si="0"/>
        <v>0</v>
      </c>
      <c r="CR11" s="20">
        <f>IF(R11&gt;$E11+D11,1,0)</f>
        <v>0</v>
      </c>
      <c r="CS11" s="19">
        <f t="shared" ref="CS11:CV14" si="1">IF(AND($C11&gt;0,S11=""),1,IF(S11&gt;$C11,1,0))</f>
        <v>0</v>
      </c>
      <c r="CT11" s="19">
        <f t="shared" si="1"/>
        <v>0</v>
      </c>
      <c r="CU11" s="19">
        <f t="shared" si="1"/>
        <v>0</v>
      </c>
      <c r="CV11" s="19">
        <f t="shared" si="1"/>
        <v>0</v>
      </c>
      <c r="CW11" s="19">
        <f>IF(AND(D11+E11+F11&gt;0,W11=""),1,IF(W11&gt;D11+E11+F11,1,0))</f>
        <v>0</v>
      </c>
      <c r="CX11" s="19">
        <f>IF(AND($G11+$H11+$I11+$J11+$K11+$L11+$M11+$N11&gt;0,$X11=""),1,IF($G11+$H11+$I11+$J11+$K11+$L11+$M11+$N11&lt;$X11,1,0))</f>
        <v>0</v>
      </c>
    </row>
    <row r="12" spans="1:102" x14ac:dyDescent="0.25">
      <c r="A12" s="3013" t="s">
        <v>30</v>
      </c>
      <c r="B12" s="3013"/>
      <c r="C12" s="21">
        <f t="shared" ref="C12:C14" si="2">SUM(D12:N12)</f>
        <v>0</v>
      </c>
      <c r="D12" s="22"/>
      <c r="E12" s="23"/>
      <c r="F12" s="24"/>
      <c r="G12" s="24"/>
      <c r="H12" s="24"/>
      <c r="I12" s="24"/>
      <c r="J12" s="24"/>
      <c r="K12" s="24"/>
      <c r="L12" s="24"/>
      <c r="M12" s="25"/>
      <c r="N12" s="26"/>
      <c r="O12" s="27"/>
      <c r="P12" s="24"/>
      <c r="Q12" s="24"/>
      <c r="R12" s="16"/>
      <c r="S12" s="16"/>
      <c r="T12" s="16"/>
      <c r="U12" s="16"/>
      <c r="V12" s="28"/>
      <c r="W12" s="22"/>
      <c r="X12" s="28"/>
      <c r="Y12" t="str">
        <f t="shared" ref="Y12:Y14" si="3">CA12&amp;CB12&amp;CC12&amp;CD12&amp;CE12&amp;CF12&amp;CG12&amp;CH12&amp;CI12&amp;CJ12</f>
        <v/>
      </c>
      <c r="CA12" s="18" t="str">
        <f t="shared" ref="CA12:CA14" si="4">IF(AND($C12&gt;0,O12="")," * No olvide digitar la variable Víctima de Violencia de Género. Digite Cero si no tiene.",IF(O12&gt;$C12," * La variable Víctima de Violencia de Género No puede ser mayor al Total.",""))</f>
        <v/>
      </c>
      <c r="CB12" s="18" t="str">
        <f t="shared" ref="CB12:CB14" si="5">IF(AND(C12&gt;0,P12=""),"  * No olvide digitar la variable Ingresos por Traslados. Digite Cero si no tiene.",IF(P12&gt;C12,"  * La variable Ingresos por Traslados No puede ser mayor al Total.",""))</f>
        <v/>
      </c>
      <c r="CC12" s="18" t="str">
        <f t="shared" ref="CC12:CC14" si="6">IF(AND($C12&gt;0,Q12="")," * No olvide digitar la variable Ingresos con Control Precoz Extrasistema. Digite Cero si no tiene.",IF(Q12&gt;$C12," * La variable Ingresos con Control Precoz Extrasistema No puede ser mayor al Total.",""))</f>
        <v/>
      </c>
      <c r="CD12" s="18" t="str">
        <f t="shared" ref="CD12:CD14" si="7">IF(AND($C12&gt;0,R12="")," * No olvide digitar la variable Derivación por IVE causal 3 &lt;14 años. Digite Cero si no tiene.",IF(R12&gt;$C12," * La variable Derivación por IVE causal 3 &lt;14 años No puede ser mayor al Total.",""))</f>
        <v/>
      </c>
      <c r="CE12" s="18" t="str">
        <f t="shared" ref="CE12:CE14" si="8">IF(AND($C12&gt;0,S12=""),"  * No olvide digitar la variable Trans masculino. Digite Cero si no tiene.",IF(S12&gt;$C12,"  * La variable Trans masculino No puede ser mayor al Total.",""))</f>
        <v/>
      </c>
      <c r="CF12" s="18" t="str">
        <f t="shared" ref="CF12:CF14" si="9">IF(AND($C12&gt;0,T12=""),"  * No olvide digitar la variable No binarie. Digite Cero si no tiene.",IF(T12&gt;$C12," * La variable No binarie No puede ser mayor al Total.",""))</f>
        <v/>
      </c>
      <c r="CG12" s="18" t="str">
        <f t="shared" ref="CG12:CG14" si="10">IF(AND($C12&gt;0,U12="")," * No olvide digitar la variable Personas con discapacidad. Digite Cero si no tiene.",IF(U12&gt;$C12," *La variable Personas con discapacidad No puede ser mayor al Total.",""))</f>
        <v/>
      </c>
      <c r="CH12" s="18" t="str">
        <f t="shared" ref="CH12:CH14" si="11">IF(AND($C12&gt;0,V12="")," * No olvide digitar la variable Pueblos Originarios. Digite Cero si no tiene.",IF(V12&gt;$C12," *La variable Pueblos Originarios No puede ser mayor al Total.",""))</f>
        <v/>
      </c>
      <c r="CI12" s="18" t="str">
        <f t="shared" ref="CI12:CI14" si="12">IF(AND($D12+E12+F12&gt;0,W12="")," * No olvide digitar la variable Migrantes Menor de 20 años. Digite Cero si no tiene.",IF(W12&gt;$D12+E12+F12," * La variable Migrantes Menor de 20 años No puede ser mayor a la suma del grupo Rango Etario menor de 20 años.",""))</f>
        <v/>
      </c>
      <c r="CJ12" s="18" t="str">
        <f t="shared" ref="CJ12:CJ14" si="13">IF(AND($G12+$H12+$I12+$J12+$K12+$L12+$M12+$N12&gt;0,$X12="")," * No olvide digitar la variable Migrantes 20 y más años. Digite Cero si no tiene.",IF($G12+$H12+$I12+$J12+$K12+$L12+$M12+$N12&lt;$X12," * La variable Migrantes 20 y más años No puede ser mayor a la suma del grupo Rango Etario 20 y más años.",""))</f>
        <v/>
      </c>
      <c r="CO12" s="19">
        <f t="shared" si="0"/>
        <v>0</v>
      </c>
      <c r="CP12" s="19">
        <f t="shared" si="0"/>
        <v>0</v>
      </c>
      <c r="CQ12" s="19">
        <f t="shared" si="0"/>
        <v>0</v>
      </c>
      <c r="CR12" s="20">
        <f>IF(R12&gt;$E12+D12,1,0)</f>
        <v>0</v>
      </c>
      <c r="CS12" s="19">
        <f t="shared" si="1"/>
        <v>0</v>
      </c>
      <c r="CT12" s="19">
        <f t="shared" si="1"/>
        <v>0</v>
      </c>
      <c r="CU12" s="19">
        <f t="shared" si="1"/>
        <v>0</v>
      </c>
      <c r="CV12" s="19">
        <f t="shared" si="1"/>
        <v>0</v>
      </c>
      <c r="CW12" s="19">
        <f>IF(AND(D12+E12+F12&gt;0,W12=""),1,IF(W12&gt;D12+E12+F12,1,0))</f>
        <v>0</v>
      </c>
      <c r="CX12" s="19">
        <f t="shared" ref="CX12:CX14" si="14">IF(AND($G12+$H12+$I12+$J12+$K12+$L12+$M12+$N12&gt;0,$X12=""),1,IF($G12+$H12+$I12+$J12+$K12+$L12+$M12+$N12&lt;$X12,1,0))</f>
        <v>0</v>
      </c>
    </row>
    <row r="13" spans="1:102" x14ac:dyDescent="0.25">
      <c r="A13" s="3014" t="s">
        <v>31</v>
      </c>
      <c r="B13" s="3015"/>
      <c r="C13" s="21">
        <f>SUM(D13:N13)</f>
        <v>0</v>
      </c>
      <c r="D13" s="22"/>
      <c r="E13" s="23"/>
      <c r="F13" s="24"/>
      <c r="G13" s="24"/>
      <c r="H13" s="24"/>
      <c r="I13" s="24"/>
      <c r="J13" s="24"/>
      <c r="K13" s="24"/>
      <c r="L13" s="24"/>
      <c r="M13" s="25"/>
      <c r="N13" s="26"/>
      <c r="O13" s="27"/>
      <c r="P13" s="24"/>
      <c r="Q13" s="24"/>
      <c r="R13" s="16"/>
      <c r="S13" s="16"/>
      <c r="T13" s="16"/>
      <c r="U13" s="16"/>
      <c r="V13" s="28"/>
      <c r="W13" s="22"/>
      <c r="X13" s="28"/>
      <c r="Y13" t="str">
        <f t="shared" si="3"/>
        <v/>
      </c>
      <c r="CA13" s="18" t="str">
        <f t="shared" si="4"/>
        <v/>
      </c>
      <c r="CB13" s="18" t="str">
        <f t="shared" si="5"/>
        <v/>
      </c>
      <c r="CC13" s="18" t="str">
        <f t="shared" si="6"/>
        <v/>
      </c>
      <c r="CD13" s="18" t="str">
        <f t="shared" si="7"/>
        <v/>
      </c>
      <c r="CE13" s="18" t="str">
        <f t="shared" si="8"/>
        <v/>
      </c>
      <c r="CF13" s="18" t="str">
        <f t="shared" si="9"/>
        <v/>
      </c>
      <c r="CG13" s="18" t="str">
        <f t="shared" si="10"/>
        <v/>
      </c>
      <c r="CH13" s="18" t="str">
        <f t="shared" si="11"/>
        <v/>
      </c>
      <c r="CI13" s="18" t="str">
        <f t="shared" si="12"/>
        <v/>
      </c>
      <c r="CJ13" s="18" t="str">
        <f t="shared" si="13"/>
        <v/>
      </c>
      <c r="CO13" s="19">
        <f t="shared" si="0"/>
        <v>0</v>
      </c>
      <c r="CP13" s="19">
        <f t="shared" si="0"/>
        <v>0</v>
      </c>
      <c r="CQ13" s="19">
        <f t="shared" si="0"/>
        <v>0</v>
      </c>
      <c r="CR13" s="20">
        <f>IF(R13&gt;$E13+D13,1,0)</f>
        <v>0</v>
      </c>
      <c r="CS13" s="19">
        <f t="shared" si="1"/>
        <v>0</v>
      </c>
      <c r="CT13" s="19">
        <f t="shared" si="1"/>
        <v>0</v>
      </c>
      <c r="CU13" s="19">
        <f t="shared" si="1"/>
        <v>0</v>
      </c>
      <c r="CV13" s="19">
        <f t="shared" si="1"/>
        <v>0</v>
      </c>
      <c r="CW13" s="19">
        <f>IF(AND(D13+E13+F13&gt;0,W13=""),1,IF(W13&gt;D13+E13+F13,1,0))</f>
        <v>0</v>
      </c>
      <c r="CX13" s="19">
        <f t="shared" si="14"/>
        <v>0</v>
      </c>
    </row>
    <row r="14" spans="1:102" x14ac:dyDescent="0.25">
      <c r="A14" s="3016" t="s">
        <v>32</v>
      </c>
      <c r="B14" s="3017"/>
      <c r="C14" s="29">
        <f t="shared" si="2"/>
        <v>0</v>
      </c>
      <c r="D14" s="30"/>
      <c r="E14" s="31"/>
      <c r="F14" s="32"/>
      <c r="G14" s="32"/>
      <c r="H14" s="32"/>
      <c r="I14" s="32"/>
      <c r="J14" s="32"/>
      <c r="K14" s="32"/>
      <c r="L14" s="32"/>
      <c r="M14" s="33"/>
      <c r="N14" s="34"/>
      <c r="O14" s="35"/>
      <c r="P14" s="32"/>
      <c r="Q14" s="32"/>
      <c r="R14" s="36"/>
      <c r="S14" s="36"/>
      <c r="T14" s="36"/>
      <c r="U14" s="36"/>
      <c r="V14" s="37"/>
      <c r="W14" s="30"/>
      <c r="X14" s="37"/>
      <c r="Y14" t="str">
        <f t="shared" si="3"/>
        <v/>
      </c>
      <c r="CA14" s="18" t="str">
        <f t="shared" si="4"/>
        <v/>
      </c>
      <c r="CB14" s="18" t="str">
        <f t="shared" si="5"/>
        <v/>
      </c>
      <c r="CC14" s="18" t="str">
        <f t="shared" si="6"/>
        <v/>
      </c>
      <c r="CD14" s="18" t="str">
        <f t="shared" si="7"/>
        <v/>
      </c>
      <c r="CE14" s="18" t="str">
        <f t="shared" si="8"/>
        <v/>
      </c>
      <c r="CF14" s="18" t="str">
        <f t="shared" si="9"/>
        <v/>
      </c>
      <c r="CG14" s="18" t="str">
        <f t="shared" si="10"/>
        <v/>
      </c>
      <c r="CH14" s="18" t="str">
        <f t="shared" si="11"/>
        <v/>
      </c>
      <c r="CI14" s="18" t="str">
        <f t="shared" si="12"/>
        <v/>
      </c>
      <c r="CJ14" s="18" t="str">
        <f t="shared" si="13"/>
        <v/>
      </c>
      <c r="CO14" s="19">
        <f t="shared" si="0"/>
        <v>0</v>
      </c>
      <c r="CP14" s="19">
        <f t="shared" si="0"/>
        <v>0</v>
      </c>
      <c r="CQ14" s="19">
        <f t="shared" si="0"/>
        <v>0</v>
      </c>
      <c r="CR14" s="20">
        <f>IF(R14&gt;$E14+D14,1,0)</f>
        <v>0</v>
      </c>
      <c r="CS14" s="19">
        <f t="shared" si="1"/>
        <v>0</v>
      </c>
      <c r="CT14" s="19">
        <f t="shared" si="1"/>
        <v>0</v>
      </c>
      <c r="CU14" s="19">
        <f t="shared" si="1"/>
        <v>0</v>
      </c>
      <c r="CV14" s="19">
        <f t="shared" si="1"/>
        <v>0</v>
      </c>
      <c r="CW14" s="19">
        <f>IF(AND(D14+E14+F14&gt;0,W14=""),1,IF(W14&gt;D14+E14+F14,1,0))</f>
        <v>0</v>
      </c>
      <c r="CX14" s="19">
        <f t="shared" si="14"/>
        <v>0</v>
      </c>
    </row>
    <row r="15" spans="1:102" x14ac:dyDescent="0.25">
      <c r="A15" s="38" t="s">
        <v>33</v>
      </c>
      <c r="B15" s="39"/>
      <c r="C15" s="39"/>
      <c r="D15" s="39"/>
      <c r="E15" s="39"/>
      <c r="F15" s="39"/>
      <c r="G15" s="39"/>
      <c r="H15" s="39"/>
      <c r="I15" s="39"/>
      <c r="J15" s="39"/>
      <c r="CN15" s="40"/>
      <c r="CO15" s="40"/>
      <c r="CP15" s="40"/>
      <c r="CQ15" s="40"/>
      <c r="CR15" s="40"/>
      <c r="CS15" s="40"/>
      <c r="CT15" s="40"/>
      <c r="CU15" s="40"/>
      <c r="CV15" s="40"/>
      <c r="CW15" s="40"/>
    </row>
    <row r="16" spans="1:102" ht="15" customHeight="1" x14ac:dyDescent="0.25">
      <c r="A16" s="4036" t="s">
        <v>34</v>
      </c>
      <c r="B16" s="2987"/>
      <c r="C16" s="4037" t="s">
        <v>35</v>
      </c>
      <c r="D16" s="4032" t="s">
        <v>36</v>
      </c>
      <c r="E16" s="3004" t="s">
        <v>12</v>
      </c>
      <c r="F16" s="2987" t="s">
        <v>13</v>
      </c>
      <c r="CN16" s="40"/>
      <c r="CO16" s="40"/>
      <c r="CP16" s="40"/>
      <c r="CQ16" s="40"/>
      <c r="CR16" s="40"/>
      <c r="CS16" s="40"/>
      <c r="CT16" s="40"/>
      <c r="CU16" s="40"/>
      <c r="CV16" s="40"/>
      <c r="CW16" s="40"/>
    </row>
    <row r="17" spans="1:101" x14ac:dyDescent="0.25">
      <c r="A17" s="4031"/>
      <c r="B17" s="2994"/>
      <c r="C17" s="3019"/>
      <c r="D17" s="3003"/>
      <c r="E17" s="3588"/>
      <c r="F17" s="34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</row>
    <row r="18" spans="1:101" x14ac:dyDescent="0.25">
      <c r="A18" s="4033" t="s">
        <v>37</v>
      </c>
      <c r="B18" s="4034"/>
      <c r="C18" s="1683">
        <v>90</v>
      </c>
      <c r="D18" s="1684">
        <v>0</v>
      </c>
      <c r="E18" s="1685">
        <v>2</v>
      </c>
      <c r="F18" s="1686">
        <v>6</v>
      </c>
      <c r="G18" t="str">
        <f t="shared" ref="G18:G31" si="15">CA18&amp;CB18&amp;CC18</f>
        <v/>
      </c>
      <c r="CA18" s="18" t="str">
        <f>IF(AND($C18&gt;0,$D18=""),"  * No olvide digitar la variable "&amp;$D$16&amp;""&amp;". Digite Cero si no tiene.",IF(D18&gt;C18,"  ** La variable Víctima de violencia de género No puede ser mayor al "&amp;$C$16&amp;""&amp;" .",""))</f>
        <v/>
      </c>
      <c r="CB18" s="18" t="str">
        <f>IF(AND(C18&gt;0,E18=""),"  * No olvide digitar la "&amp;$E$16&amp;""&amp;" . Digite Cero si no tiene.",IF(E18&gt;C18,"  * La variable Pueblos originarios No puede ser mayor al  "&amp;$C$16&amp;""&amp;" .",""))</f>
        <v/>
      </c>
      <c r="CC18" s="18" t="str">
        <f>IF(AND(C18&gt;0,F18=""),"  * No olvide digitar la "&amp;$F$16&amp;""&amp;" . Digite Cero si no tiene.",IF(F18&gt;C18,"  * La variable Migrantes No puede ser mayor al  "&amp;$C$16&amp;""&amp;" .",""))</f>
        <v/>
      </c>
      <c r="CN18" s="40"/>
      <c r="CO18" s="19">
        <f t="shared" ref="CO18:CO31" si="16">IF(AND(C18&gt;0,D18=""),1,IF(D18&gt;C18,1,0))</f>
        <v>0</v>
      </c>
      <c r="CP18" s="19">
        <f t="shared" ref="CP18:CP31" si="17">IF(AND(C18&gt;0,E18=""),1,IF(E18&gt;C18,1,0))</f>
        <v>0</v>
      </c>
      <c r="CQ18" s="19">
        <f t="shared" ref="CQ18:CQ31" si="18">IF(AND(C18&gt;0,F18=""),1,IF(F18&gt;C18,1,0))</f>
        <v>0</v>
      </c>
      <c r="CR18" s="40"/>
      <c r="CS18" s="40"/>
      <c r="CT18" s="40"/>
      <c r="CU18" s="40"/>
      <c r="CV18" s="40"/>
      <c r="CW18" s="40"/>
    </row>
    <row r="19" spans="1:101" x14ac:dyDescent="0.25">
      <c r="A19" s="3719" t="s">
        <v>38</v>
      </c>
      <c r="B19" s="4035"/>
      <c r="C19" s="45">
        <v>1</v>
      </c>
      <c r="D19" s="46">
        <v>0</v>
      </c>
      <c r="E19" s="47">
        <v>0</v>
      </c>
      <c r="F19" s="48">
        <v>1</v>
      </c>
      <c r="G19" t="str">
        <f t="shared" si="15"/>
        <v/>
      </c>
      <c r="CA19" s="18" t="str">
        <f t="shared" ref="CA19:CA31" si="19">IF(AND($C19&gt;0,$D19=""),"  * No olvide digitar la variable "&amp;$D$16&amp;""&amp;". Digite Cero si no tiene.",IF(D19&gt;C19,"  ** La variable Víctima de violencia de género No puede ser mayor al "&amp;$C$16&amp;""&amp;" .",""))</f>
        <v/>
      </c>
      <c r="CB19" s="18" t="str">
        <f t="shared" ref="CB19:CB31" si="20">IF(AND(C19&gt;0,E19=""),"  * No olvide digitar la "&amp;$E$16&amp;""&amp;" . Digite Cero si no tiene.",IF(E19&gt;C19,"  * La variable Pueblos originarios No puede ser mayor al  "&amp;$C$16&amp;""&amp;" .",""))</f>
        <v/>
      </c>
      <c r="CC19" s="18" t="str">
        <f t="shared" ref="CC19:CC31" si="21">IF(AND(C19&gt;0,F19=""),"  * No olvide digitar la "&amp;$F$16&amp;""&amp;" . Digite Cero si no tiene.",IF(F19&gt;C19,"  * La variable Migrantes No puede ser mayor al  "&amp;$C$16&amp;""&amp;" .",""))</f>
        <v/>
      </c>
      <c r="CN19" s="40"/>
      <c r="CO19" s="19">
        <f t="shared" si="16"/>
        <v>0</v>
      </c>
      <c r="CP19" s="19">
        <f t="shared" si="17"/>
        <v>0</v>
      </c>
      <c r="CQ19" s="19">
        <f t="shared" si="18"/>
        <v>0</v>
      </c>
      <c r="CR19" s="40"/>
      <c r="CS19" s="40"/>
      <c r="CT19" s="40"/>
      <c r="CU19" s="40"/>
      <c r="CV19" s="40"/>
      <c r="CW19" s="40"/>
    </row>
    <row r="20" spans="1:101" x14ac:dyDescent="0.25">
      <c r="A20" s="3010" t="s">
        <v>39</v>
      </c>
      <c r="B20" s="3011"/>
      <c r="C20" s="22">
        <v>0</v>
      </c>
      <c r="D20" s="26">
        <v>0</v>
      </c>
      <c r="E20" s="23">
        <v>0</v>
      </c>
      <c r="F20" s="28">
        <v>0</v>
      </c>
      <c r="G20" t="str">
        <f t="shared" si="15"/>
        <v/>
      </c>
      <c r="P20" t="s">
        <v>40</v>
      </c>
      <c r="CA20" s="18" t="str">
        <f t="shared" si="19"/>
        <v/>
      </c>
      <c r="CB20" s="18" t="str">
        <f t="shared" si="20"/>
        <v/>
      </c>
      <c r="CC20" s="18" t="str">
        <f t="shared" si="21"/>
        <v/>
      </c>
      <c r="CN20" s="40"/>
      <c r="CO20" s="19">
        <f t="shared" si="16"/>
        <v>0</v>
      </c>
      <c r="CP20" s="19">
        <f t="shared" si="17"/>
        <v>0</v>
      </c>
      <c r="CQ20" s="19">
        <f t="shared" si="18"/>
        <v>0</v>
      </c>
      <c r="CR20" s="40"/>
      <c r="CS20" s="40"/>
      <c r="CT20" s="40"/>
      <c r="CU20" s="40"/>
      <c r="CV20" s="40"/>
      <c r="CW20" s="40"/>
    </row>
    <row r="21" spans="1:101" ht="15" customHeight="1" x14ac:dyDescent="0.25">
      <c r="A21" s="3010" t="s">
        <v>41</v>
      </c>
      <c r="B21" s="3011"/>
      <c r="C21" s="22">
        <v>14</v>
      </c>
      <c r="D21" s="26">
        <v>0</v>
      </c>
      <c r="E21" s="23">
        <v>0</v>
      </c>
      <c r="F21" s="28">
        <v>1</v>
      </c>
      <c r="G21" t="str">
        <f t="shared" si="15"/>
        <v/>
      </c>
      <c r="CA21" s="18" t="str">
        <f t="shared" si="19"/>
        <v/>
      </c>
      <c r="CB21" s="18" t="str">
        <f t="shared" si="20"/>
        <v/>
      </c>
      <c r="CC21" s="18" t="str">
        <f t="shared" si="21"/>
        <v/>
      </c>
      <c r="CN21" s="40"/>
      <c r="CO21" s="19">
        <f t="shared" si="16"/>
        <v>0</v>
      </c>
      <c r="CP21" s="19">
        <f t="shared" si="17"/>
        <v>0</v>
      </c>
      <c r="CQ21" s="19">
        <f t="shared" si="18"/>
        <v>0</v>
      </c>
      <c r="CR21" s="40"/>
      <c r="CS21" s="40"/>
      <c r="CT21" s="40"/>
      <c r="CU21" s="40"/>
      <c r="CV21" s="40"/>
      <c r="CW21" s="40"/>
    </row>
    <row r="22" spans="1:101" x14ac:dyDescent="0.25">
      <c r="A22" s="3010" t="s">
        <v>42</v>
      </c>
      <c r="B22" s="3011"/>
      <c r="C22" s="22">
        <v>1</v>
      </c>
      <c r="D22" s="26">
        <v>0</v>
      </c>
      <c r="E22" s="23">
        <v>0</v>
      </c>
      <c r="F22" s="28">
        <v>0</v>
      </c>
      <c r="G22" t="str">
        <f t="shared" si="15"/>
        <v/>
      </c>
      <c r="CA22" s="18" t="str">
        <f t="shared" si="19"/>
        <v/>
      </c>
      <c r="CB22" s="18" t="str">
        <f t="shared" si="20"/>
        <v/>
      </c>
      <c r="CC22" s="18" t="str">
        <f t="shared" si="21"/>
        <v/>
      </c>
      <c r="CN22" s="40"/>
      <c r="CO22" s="19">
        <f t="shared" si="16"/>
        <v>0</v>
      </c>
      <c r="CP22" s="19">
        <f t="shared" si="17"/>
        <v>0</v>
      </c>
      <c r="CQ22" s="19">
        <f t="shared" si="18"/>
        <v>0</v>
      </c>
      <c r="CR22" s="40"/>
      <c r="CS22" s="40"/>
      <c r="CT22" s="40"/>
      <c r="CU22" s="40"/>
      <c r="CV22" s="40"/>
      <c r="CW22" s="40"/>
    </row>
    <row r="23" spans="1:101" x14ac:dyDescent="0.25">
      <c r="A23" s="3010" t="s">
        <v>43</v>
      </c>
      <c r="B23" s="3011"/>
      <c r="C23" s="22">
        <v>0</v>
      </c>
      <c r="D23" s="26">
        <v>0</v>
      </c>
      <c r="E23" s="23">
        <v>0</v>
      </c>
      <c r="F23" s="28">
        <v>0</v>
      </c>
      <c r="G23" t="str">
        <f t="shared" si="15"/>
        <v/>
      </c>
      <c r="CA23" s="18" t="str">
        <f t="shared" si="19"/>
        <v/>
      </c>
      <c r="CB23" s="18" t="str">
        <f t="shared" si="20"/>
        <v/>
      </c>
      <c r="CC23" s="18" t="str">
        <f t="shared" si="21"/>
        <v/>
      </c>
      <c r="CN23" s="40"/>
      <c r="CO23" s="19">
        <f t="shared" si="16"/>
        <v>0</v>
      </c>
      <c r="CP23" s="19">
        <f t="shared" si="17"/>
        <v>0</v>
      </c>
      <c r="CQ23" s="19">
        <f t="shared" si="18"/>
        <v>0</v>
      </c>
      <c r="CR23" s="40"/>
      <c r="CS23" s="40"/>
      <c r="CT23" s="40"/>
      <c r="CU23" s="40"/>
      <c r="CV23" s="40"/>
      <c r="CW23" s="40"/>
    </row>
    <row r="24" spans="1:101" x14ac:dyDescent="0.25">
      <c r="A24" s="3010" t="s">
        <v>44</v>
      </c>
      <c r="B24" s="3011"/>
      <c r="C24" s="22">
        <v>0</v>
      </c>
      <c r="D24" s="26">
        <v>0</v>
      </c>
      <c r="E24" s="23">
        <v>0</v>
      </c>
      <c r="F24" s="28">
        <v>0</v>
      </c>
      <c r="G24" t="str">
        <f t="shared" si="15"/>
        <v/>
      </c>
      <c r="CA24" s="18" t="str">
        <f t="shared" si="19"/>
        <v/>
      </c>
      <c r="CB24" s="18" t="str">
        <f t="shared" si="20"/>
        <v/>
      </c>
      <c r="CC24" s="18" t="str">
        <f t="shared" si="21"/>
        <v/>
      </c>
      <c r="CN24" s="40"/>
      <c r="CO24" s="19">
        <f t="shared" si="16"/>
        <v>0</v>
      </c>
      <c r="CP24" s="19">
        <f t="shared" si="17"/>
        <v>0</v>
      </c>
      <c r="CQ24" s="19">
        <f t="shared" si="18"/>
        <v>0</v>
      </c>
      <c r="CR24" s="40"/>
      <c r="CS24" s="40"/>
      <c r="CT24" s="40"/>
      <c r="CU24" s="40"/>
      <c r="CV24" s="40"/>
      <c r="CW24" s="40"/>
    </row>
    <row r="25" spans="1:101" x14ac:dyDescent="0.25">
      <c r="A25" s="3010" t="s">
        <v>45</v>
      </c>
      <c r="B25" s="3011"/>
      <c r="C25" s="22">
        <v>2</v>
      </c>
      <c r="D25" s="26">
        <v>0</v>
      </c>
      <c r="E25" s="23">
        <v>0</v>
      </c>
      <c r="F25" s="28">
        <v>0</v>
      </c>
      <c r="G25" t="str">
        <f t="shared" si="15"/>
        <v/>
      </c>
      <c r="CA25" s="18" t="str">
        <f t="shared" si="19"/>
        <v/>
      </c>
      <c r="CB25" s="18" t="str">
        <f t="shared" si="20"/>
        <v/>
      </c>
      <c r="CC25" s="18" t="str">
        <f t="shared" si="21"/>
        <v/>
      </c>
      <c r="CN25" s="40"/>
      <c r="CO25" s="19">
        <f t="shared" si="16"/>
        <v>0</v>
      </c>
      <c r="CP25" s="19">
        <f t="shared" si="17"/>
        <v>0</v>
      </c>
      <c r="CQ25" s="19">
        <f t="shared" si="18"/>
        <v>0</v>
      </c>
      <c r="CR25" s="40"/>
      <c r="CS25" s="40"/>
      <c r="CT25" s="40"/>
      <c r="CU25" s="40"/>
      <c r="CV25" s="40"/>
      <c r="CW25" s="40"/>
    </row>
    <row r="26" spans="1:101" x14ac:dyDescent="0.25">
      <c r="A26" s="3010" t="s">
        <v>46</v>
      </c>
      <c r="B26" s="3011"/>
      <c r="C26" s="22">
        <v>15</v>
      </c>
      <c r="D26" s="26">
        <v>0</v>
      </c>
      <c r="E26" s="23">
        <v>1</v>
      </c>
      <c r="F26" s="28">
        <v>1</v>
      </c>
      <c r="G26" t="str">
        <f t="shared" si="15"/>
        <v/>
      </c>
      <c r="CA26" s="18" t="str">
        <f t="shared" si="19"/>
        <v/>
      </c>
      <c r="CB26" s="18" t="str">
        <f t="shared" si="20"/>
        <v/>
      </c>
      <c r="CC26" s="18" t="str">
        <f t="shared" si="21"/>
        <v/>
      </c>
      <c r="CN26" s="40"/>
      <c r="CO26" s="19">
        <f t="shared" si="16"/>
        <v>0</v>
      </c>
      <c r="CP26" s="19">
        <f t="shared" si="17"/>
        <v>0</v>
      </c>
      <c r="CQ26" s="19">
        <f t="shared" si="18"/>
        <v>0</v>
      </c>
      <c r="CR26" s="40"/>
      <c r="CS26" s="40"/>
      <c r="CT26" s="40"/>
      <c r="CU26" s="40"/>
      <c r="CV26" s="40"/>
      <c r="CW26" s="40"/>
    </row>
    <row r="27" spans="1:101" x14ac:dyDescent="0.25">
      <c r="A27" s="3010" t="s">
        <v>47</v>
      </c>
      <c r="B27" s="3011"/>
      <c r="C27" s="22">
        <v>0</v>
      </c>
      <c r="D27" s="26">
        <v>0</v>
      </c>
      <c r="E27" s="23">
        <v>0</v>
      </c>
      <c r="F27" s="28">
        <v>0</v>
      </c>
      <c r="G27" t="str">
        <f t="shared" si="15"/>
        <v/>
      </c>
      <c r="CA27" s="18" t="str">
        <f t="shared" si="19"/>
        <v/>
      </c>
      <c r="CB27" s="18" t="str">
        <f t="shared" si="20"/>
        <v/>
      </c>
      <c r="CC27" s="18" t="str">
        <f t="shared" si="21"/>
        <v/>
      </c>
      <c r="CN27" s="40"/>
      <c r="CO27" s="19">
        <f t="shared" si="16"/>
        <v>0</v>
      </c>
      <c r="CP27" s="19">
        <f t="shared" si="17"/>
        <v>0</v>
      </c>
      <c r="CQ27" s="19">
        <f t="shared" si="18"/>
        <v>0</v>
      </c>
      <c r="CR27" s="40"/>
      <c r="CS27" s="40"/>
      <c r="CT27" s="40"/>
      <c r="CU27" s="40"/>
      <c r="CV27" s="40"/>
      <c r="CW27" s="40"/>
    </row>
    <row r="28" spans="1:101" x14ac:dyDescent="0.25">
      <c r="A28" s="3010" t="s">
        <v>48</v>
      </c>
      <c r="B28" s="3011"/>
      <c r="C28" s="49">
        <v>3</v>
      </c>
      <c r="D28" s="50">
        <v>0</v>
      </c>
      <c r="E28" s="51">
        <v>0</v>
      </c>
      <c r="F28" s="52">
        <v>0</v>
      </c>
      <c r="G28" t="str">
        <f t="shared" si="15"/>
        <v/>
      </c>
      <c r="CA28" s="18" t="str">
        <f t="shared" si="19"/>
        <v/>
      </c>
      <c r="CB28" s="18" t="str">
        <f t="shared" si="20"/>
        <v/>
      </c>
      <c r="CC28" s="18" t="str">
        <f t="shared" si="21"/>
        <v/>
      </c>
      <c r="CN28" s="40"/>
      <c r="CO28" s="19">
        <f t="shared" si="16"/>
        <v>0</v>
      </c>
      <c r="CP28" s="19">
        <f t="shared" si="17"/>
        <v>0</v>
      </c>
      <c r="CQ28" s="19">
        <f t="shared" si="18"/>
        <v>0</v>
      </c>
      <c r="CR28" s="40"/>
      <c r="CS28" s="40"/>
      <c r="CT28" s="40"/>
      <c r="CU28" s="40"/>
      <c r="CV28" s="40"/>
      <c r="CW28" s="40"/>
    </row>
    <row r="29" spans="1:101" x14ac:dyDescent="0.25">
      <c r="A29" s="3010" t="s">
        <v>49</v>
      </c>
      <c r="B29" s="3011"/>
      <c r="C29" s="49">
        <v>15</v>
      </c>
      <c r="D29" s="50">
        <v>0</v>
      </c>
      <c r="E29" s="51">
        <v>0</v>
      </c>
      <c r="F29" s="52">
        <v>1</v>
      </c>
      <c r="G29" t="str">
        <f t="shared" si="15"/>
        <v/>
      </c>
      <c r="CA29" s="18" t="str">
        <f t="shared" si="19"/>
        <v/>
      </c>
      <c r="CB29" s="18" t="str">
        <f t="shared" si="20"/>
        <v/>
      </c>
      <c r="CC29" s="18" t="str">
        <f t="shared" si="21"/>
        <v/>
      </c>
      <c r="CN29" s="40"/>
      <c r="CO29" s="19">
        <f t="shared" si="16"/>
        <v>0</v>
      </c>
      <c r="CP29" s="19">
        <f t="shared" si="17"/>
        <v>0</v>
      </c>
      <c r="CQ29" s="19">
        <f t="shared" si="18"/>
        <v>0</v>
      </c>
      <c r="CR29" s="40"/>
      <c r="CS29" s="40"/>
      <c r="CT29" s="40"/>
      <c r="CU29" s="40"/>
      <c r="CV29" s="40"/>
      <c r="CW29" s="40"/>
    </row>
    <row r="30" spans="1:101" x14ac:dyDescent="0.25">
      <c r="A30" s="3010" t="s">
        <v>50</v>
      </c>
      <c r="B30" s="3011"/>
      <c r="C30" s="49">
        <v>2</v>
      </c>
      <c r="D30" s="50">
        <v>0</v>
      </c>
      <c r="E30" s="51">
        <v>0</v>
      </c>
      <c r="F30" s="52">
        <v>0</v>
      </c>
      <c r="G30" t="str">
        <f t="shared" si="15"/>
        <v/>
      </c>
      <c r="CA30" s="18" t="str">
        <f t="shared" si="19"/>
        <v/>
      </c>
      <c r="CB30" s="18" t="str">
        <f t="shared" si="20"/>
        <v/>
      </c>
      <c r="CC30" s="18" t="str">
        <f t="shared" si="21"/>
        <v/>
      </c>
      <c r="CN30" s="40"/>
      <c r="CO30" s="19">
        <f t="shared" si="16"/>
        <v>0</v>
      </c>
      <c r="CP30" s="19">
        <f t="shared" si="17"/>
        <v>0</v>
      </c>
      <c r="CQ30" s="19">
        <f t="shared" si="18"/>
        <v>0</v>
      </c>
      <c r="CR30" s="40"/>
      <c r="CS30" s="40"/>
      <c r="CT30" s="40"/>
      <c r="CU30" s="40"/>
      <c r="CV30" s="40"/>
      <c r="CW30" s="40"/>
    </row>
    <row r="31" spans="1:101" x14ac:dyDescent="0.25">
      <c r="A31" s="3020" t="s">
        <v>51</v>
      </c>
      <c r="B31" s="3021"/>
      <c r="C31" s="30">
        <v>37</v>
      </c>
      <c r="D31" s="34">
        <v>0</v>
      </c>
      <c r="E31" s="31">
        <v>1</v>
      </c>
      <c r="F31" s="37">
        <v>2</v>
      </c>
      <c r="G31" t="str">
        <f t="shared" si="15"/>
        <v/>
      </c>
      <c r="CA31" s="18" t="str">
        <f t="shared" si="19"/>
        <v/>
      </c>
      <c r="CB31" s="18" t="str">
        <f t="shared" si="20"/>
        <v/>
      </c>
      <c r="CC31" s="18" t="str">
        <f t="shared" si="21"/>
        <v/>
      </c>
      <c r="CN31" s="40"/>
      <c r="CO31" s="19">
        <f t="shared" si="16"/>
        <v>0</v>
      </c>
      <c r="CP31" s="19">
        <f t="shared" si="17"/>
        <v>0</v>
      </c>
      <c r="CQ31" s="19">
        <f t="shared" si="18"/>
        <v>0</v>
      </c>
      <c r="CR31" s="40"/>
      <c r="CS31" s="40"/>
      <c r="CT31" s="40"/>
      <c r="CU31" s="40"/>
      <c r="CV31" s="40"/>
      <c r="CW31" s="40"/>
    </row>
    <row r="32" spans="1:101" s="56" customFormat="1" ht="12" x14ac:dyDescent="0.2">
      <c r="A32" s="38" t="s">
        <v>52</v>
      </c>
      <c r="B32" s="1669"/>
      <c r="C32" s="1670"/>
      <c r="D32" s="55"/>
      <c r="E32" s="55"/>
      <c r="F32" s="38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</row>
    <row r="33" spans="1:103" ht="15" customHeight="1" x14ac:dyDescent="0.25">
      <c r="A33" s="4036" t="s">
        <v>53</v>
      </c>
      <c r="B33" s="2987"/>
      <c r="C33" s="4046" t="s">
        <v>4</v>
      </c>
      <c r="D33" s="4047" t="s">
        <v>5</v>
      </c>
      <c r="E33" s="4048"/>
      <c r="F33" s="4048"/>
      <c r="G33" s="4048"/>
      <c r="H33" s="4048"/>
      <c r="I33" s="4048"/>
      <c r="J33" s="4048"/>
      <c r="K33" s="4048"/>
      <c r="L33" s="4048"/>
      <c r="M33" s="4048"/>
      <c r="N33" s="4048"/>
      <c r="O33" s="4048"/>
      <c r="P33" s="4049"/>
      <c r="Q33" s="4050" t="s">
        <v>54</v>
      </c>
      <c r="R33" s="4051" t="s">
        <v>55</v>
      </c>
      <c r="S33" s="2987" t="s">
        <v>12</v>
      </c>
      <c r="T33" s="4040" t="s">
        <v>13</v>
      </c>
      <c r="U33" s="4042"/>
      <c r="V33" s="4038" t="s">
        <v>56</v>
      </c>
      <c r="W33" s="3024" t="s">
        <v>57</v>
      </c>
      <c r="X33" s="4040" t="s">
        <v>58</v>
      </c>
      <c r="Y33" s="4041"/>
      <c r="Z33" s="4042"/>
      <c r="AA33" s="4043" t="s">
        <v>59</v>
      </c>
    </row>
    <row r="34" spans="1:103" ht="21" x14ac:dyDescent="0.25">
      <c r="A34" s="4031"/>
      <c r="B34" s="2994"/>
      <c r="C34" s="3768"/>
      <c r="D34" s="1687" t="s">
        <v>60</v>
      </c>
      <c r="E34" s="1688" t="s">
        <v>16</v>
      </c>
      <c r="F34" s="1688" t="s">
        <v>17</v>
      </c>
      <c r="G34" s="1688" t="s">
        <v>18</v>
      </c>
      <c r="H34" s="1688" t="s">
        <v>19</v>
      </c>
      <c r="I34" s="1688" t="s">
        <v>20</v>
      </c>
      <c r="J34" s="1688" t="s">
        <v>21</v>
      </c>
      <c r="K34" s="1688" t="s">
        <v>22</v>
      </c>
      <c r="L34" s="1688" t="s">
        <v>23</v>
      </c>
      <c r="M34" s="1688" t="s">
        <v>61</v>
      </c>
      <c r="N34" s="1689" t="s">
        <v>62</v>
      </c>
      <c r="O34" s="1688" t="s">
        <v>63</v>
      </c>
      <c r="P34" s="1690" t="s">
        <v>64</v>
      </c>
      <c r="Q34" s="3001"/>
      <c r="R34" s="2983"/>
      <c r="S34" s="3440"/>
      <c r="T34" s="1687" t="s">
        <v>27</v>
      </c>
      <c r="U34" s="1044" t="s">
        <v>28</v>
      </c>
      <c r="V34" s="4039"/>
      <c r="W34" s="3024"/>
      <c r="X34" s="1691" t="s">
        <v>25</v>
      </c>
      <c r="Y34" s="1692" t="s">
        <v>65</v>
      </c>
      <c r="Z34" s="60" t="s">
        <v>26</v>
      </c>
      <c r="AA34" s="3027"/>
    </row>
    <row r="35" spans="1:103" x14ac:dyDescent="0.25">
      <c r="A35" s="4044" t="s">
        <v>66</v>
      </c>
      <c r="B35" s="4044"/>
      <c r="C35" s="1693">
        <f>SUM(D35:P35)</f>
        <v>0</v>
      </c>
      <c r="D35" s="1694">
        <f>SUM(D36:D49)</f>
        <v>0</v>
      </c>
      <c r="E35" s="1695">
        <f>SUM(E36:E49)</f>
        <v>0</v>
      </c>
      <c r="F35" s="1695">
        <f t="shared" ref="F35:M35" si="22">SUM(F36:F49)</f>
        <v>0</v>
      </c>
      <c r="G35" s="1695">
        <f t="shared" si="22"/>
        <v>0</v>
      </c>
      <c r="H35" s="1695">
        <f t="shared" si="22"/>
        <v>0</v>
      </c>
      <c r="I35" s="1695">
        <f t="shared" si="22"/>
        <v>0</v>
      </c>
      <c r="J35" s="1695">
        <f t="shared" si="22"/>
        <v>0</v>
      </c>
      <c r="K35" s="1695">
        <f t="shared" si="22"/>
        <v>0</v>
      </c>
      <c r="L35" s="1695">
        <f t="shared" si="22"/>
        <v>0</v>
      </c>
      <c r="M35" s="1695">
        <f t="shared" si="22"/>
        <v>0</v>
      </c>
      <c r="N35" s="1695">
        <f>SUM(N36:N48)</f>
        <v>0</v>
      </c>
      <c r="O35" s="1695">
        <f t="shared" ref="O35:P35" si="23">SUM(O36:O48)</f>
        <v>0</v>
      </c>
      <c r="P35" s="1695">
        <f t="shared" si="23"/>
        <v>0</v>
      </c>
      <c r="Q35" s="1696">
        <f t="shared" ref="Q35:AA35" si="24">SUM(Q36:Q49)</f>
        <v>0</v>
      </c>
      <c r="R35" s="1695">
        <f t="shared" si="24"/>
        <v>0</v>
      </c>
      <c r="S35" s="1697">
        <f t="shared" si="24"/>
        <v>0</v>
      </c>
      <c r="T35" s="1694">
        <f t="shared" si="24"/>
        <v>0</v>
      </c>
      <c r="U35" s="1697">
        <f t="shared" si="24"/>
        <v>0</v>
      </c>
      <c r="V35" s="1694">
        <f t="shared" si="24"/>
        <v>0</v>
      </c>
      <c r="W35" s="1697">
        <f t="shared" si="24"/>
        <v>0</v>
      </c>
      <c r="X35" s="1694">
        <f t="shared" si="24"/>
        <v>0</v>
      </c>
      <c r="Y35" s="1695">
        <f t="shared" si="24"/>
        <v>0</v>
      </c>
      <c r="Z35" s="1697">
        <f t="shared" si="24"/>
        <v>0</v>
      </c>
      <c r="AA35" s="1697">
        <f t="shared" si="24"/>
        <v>0</v>
      </c>
    </row>
    <row r="36" spans="1:103" x14ac:dyDescent="0.25">
      <c r="A36" s="3777" t="s">
        <v>67</v>
      </c>
      <c r="B36" s="4045"/>
      <c r="C36" s="1356">
        <f>SUM(D36:M36)</f>
        <v>0</v>
      </c>
      <c r="D36" s="1359"/>
      <c r="E36" s="699"/>
      <c r="F36" s="699"/>
      <c r="G36" s="699"/>
      <c r="H36" s="699"/>
      <c r="I36" s="699"/>
      <c r="J36" s="699"/>
      <c r="K36" s="699"/>
      <c r="L36" s="699"/>
      <c r="M36" s="699"/>
      <c r="N36" s="707"/>
      <c r="O36" s="707"/>
      <c r="P36" s="710"/>
      <c r="Q36" s="1362"/>
      <c r="R36" s="699"/>
      <c r="S36" s="1682"/>
      <c r="T36" s="1359"/>
      <c r="U36" s="1682"/>
      <c r="V36" s="1359"/>
      <c r="W36" s="1682"/>
      <c r="X36" s="1359"/>
      <c r="Y36" s="699"/>
      <c r="Z36" s="1682"/>
      <c r="AA36" s="1682"/>
      <c r="AB36" t="str">
        <f>CA36&amp;CB36&amp;CC36&amp;CD36&amp;CE36&amp;CF36&amp;CG36&amp;CH36&amp;CI36&amp;CJ36&amp;CK36</f>
        <v/>
      </c>
      <c r="CA36" s="18" t="str">
        <f>IF(AND($C36&gt;0,Q36="")," * No olvide digitar la variable "&amp;$Q$33&amp;""&amp;". Digite Cero si no tiene.",IF(Q36&gt;$C36," * La variable "&amp;$Q$33&amp;""&amp;" no  puede ser mayor al Total.",""))</f>
        <v/>
      </c>
      <c r="CB36" s="18" t="str">
        <f>IF(AND($C36&gt;0,R36="")," * No olvide digitar la variable "&amp;$R$33&amp;""&amp;". Digite Cero si no tiene.", "")</f>
        <v/>
      </c>
      <c r="CC36" s="18" t="str">
        <f>IF(AND($C36&gt;0,S36="")," * No olvide digitar la variable "&amp;$S$33&amp;""&amp;". Digite Cero si no tiene.",IF(S36&gt;C36," * La variable "&amp;$S$33&amp;""&amp;" no  puede ser mayor al Total.",""))</f>
        <v/>
      </c>
      <c r="CD36" s="18" t="str">
        <f>IF(AND($D36+E36&gt;0,T36="")," * No olvide digitar la variable Migrantes "&amp;$T$34&amp;""&amp;". Digite Cero si no tiene.",IF(T36&gt;$D36+E36," * La variable Migrantes "&amp;$T$34&amp;""&amp;" no  puede ser mayor al Total.",""))</f>
        <v/>
      </c>
      <c r="CE36" s="18" t="str">
        <f>IF(AND($F36+$G36+$H36+$I36+$J36+$K36+$L36+$M36&gt;0,$U36="")," * No olvide digitar la variable Migrantes "&amp;$U$34&amp;""&amp;". Digite Cero si no tiene.",IF($U36&gt;$F36+$G36+$H36+$I36+$J36+$K36+$L36+$M36," * La variable Migrantes "&amp;$U$34&amp;""&amp;" no  puede ser mayor al Total.",""))</f>
        <v/>
      </c>
      <c r="CF36" s="18" t="str">
        <f>IF(AND($C36&gt;0,V36="")," * No olvide digitar la variable "&amp;$V$33&amp;""&amp;". Digite Cero si no tiene.","")</f>
        <v/>
      </c>
      <c r="CG36" s="18" t="str">
        <f>IF(AND($C36&gt;0,W36="")," * No olvide digitar la variable "&amp;$W$33&amp;""&amp;". Digite Cero si no tiene.",IF(W36&gt;$C36," * La variable "&amp;$W$33&amp;""&amp;" no  puede ser mayor al Total.",""))</f>
        <v/>
      </c>
      <c r="CH36" s="18" t="str">
        <f>IF(AND($C36&gt;0,X36="")," * No olvide digitar la variable "&amp;$X$34&amp;""&amp;". Digite Cero si no tiene.",IF(X36&gt;$C36," * La variable "&amp;$X$34&amp;""&amp;" no  puede ser mayor al Total.",""))</f>
        <v/>
      </c>
      <c r="CI36" s="18" t="str">
        <f>IF(AND($C36&gt;0,Y36="")," * No olvide digitar la variable "&amp;$Y$34&amp;""&amp;". Digite Cero si no tiene.",IF(Y36&gt;$C36," * La variable "&amp;$Y$34&amp;""&amp;" no  puede ser mayor al Total.",""))</f>
        <v/>
      </c>
      <c r="CJ36" s="18" t="str">
        <f>IF(AND($C36&gt;0,Z36="")," * No olvide digitar la variable "&amp;$Z$34&amp;""&amp;". Digite Cero si no tiene.",IF(Z36&gt;$C36," * La variable "&amp;$Z$34&amp;""&amp;" no  puede ser mayor al Total.",""))</f>
        <v/>
      </c>
      <c r="CK36" s="18" t="str">
        <f>IF(AND($C36&gt;0,AA36="")," * No olvide digitar la variable "&amp;$AA$33&amp;""&amp;". Digite Cero si no tiene.",IF(AA36&gt;$C36," * La variable "&amp;$AA$33&amp;""&amp;" no  puede ser mayor al Total.",""))</f>
        <v/>
      </c>
      <c r="CO36" s="69">
        <f t="shared" ref="CO36:CY51" si="25">IF(AND($C36&gt;0,Q36=""),1,IF(Q36&gt;$C36,1,0))</f>
        <v>0</v>
      </c>
      <c r="CP36" s="69"/>
      <c r="CQ36" s="69">
        <f t="shared" si="25"/>
        <v>0</v>
      </c>
      <c r="CR36" s="69">
        <f>IF(AND($D36+$E36&gt;0,$T36=""),1,IF(T36&gt;$D36+$E36,1,0))</f>
        <v>0</v>
      </c>
      <c r="CS36" s="69">
        <f>IF(AND($F36+$G36+$H36+$I36+$J36+$K36+$L36+$M36&gt;0,$U36=""),1,IF($U36&gt;$F36+$G36+$H36+$I36+$J36+$K36+$L36+$M36,1,0))</f>
        <v>0</v>
      </c>
      <c r="CT36" s="69">
        <f>IF(AND($C36&gt;0,V36=""),1,0)</f>
        <v>0</v>
      </c>
      <c r="CU36" s="69">
        <f>IF(AND($C36&gt;0,W36=""),1,IF(W36&gt;$C36,1,0))</f>
        <v>0</v>
      </c>
      <c r="CV36" s="69">
        <f>IF(AND($C36&gt;0,X36=""),1,IF(X36&gt;$C36,1,0))</f>
        <v>0</v>
      </c>
      <c r="CW36" s="69">
        <f>IF(AND($C36&gt;0,Y36=""),1,IF(Y36&gt;$C36,1,0))</f>
        <v>0</v>
      </c>
      <c r="CX36" s="69">
        <f>IF(AND($C36&gt;0,Z36=""),1,IF(Z36&gt;$C36,1,0))</f>
        <v>0</v>
      </c>
      <c r="CY36" s="69">
        <f t="shared" si="25"/>
        <v>0</v>
      </c>
    </row>
    <row r="37" spans="1:103" x14ac:dyDescent="0.25">
      <c r="A37" s="3033" t="s">
        <v>68</v>
      </c>
      <c r="B37" s="3034"/>
      <c r="C37" s="70">
        <f t="shared" ref="C37:C51" si="26">SUM(D37:M37)</f>
        <v>0</v>
      </c>
      <c r="D37" s="30"/>
      <c r="E37" s="32"/>
      <c r="F37" s="32"/>
      <c r="G37" s="32"/>
      <c r="H37" s="32"/>
      <c r="I37" s="32"/>
      <c r="J37" s="32"/>
      <c r="K37" s="32"/>
      <c r="L37" s="32"/>
      <c r="M37" s="32"/>
      <c r="N37" s="71"/>
      <c r="O37" s="71"/>
      <c r="P37" s="72"/>
      <c r="Q37" s="35"/>
      <c r="R37" s="32"/>
      <c r="S37" s="37"/>
      <c r="T37" s="30"/>
      <c r="U37" s="37"/>
      <c r="V37" s="30"/>
      <c r="W37" s="37"/>
      <c r="X37" s="30"/>
      <c r="Y37" s="32"/>
      <c r="Z37" s="37"/>
      <c r="AA37" s="37"/>
      <c r="AB37" t="str">
        <f t="shared" ref="AB37:AB51" si="27">CA37&amp;CB37&amp;CC37&amp;CD37&amp;CE37&amp;CF37&amp;CG37&amp;CH37&amp;CI37&amp;CJ37&amp;CK37</f>
        <v/>
      </c>
      <c r="CA37" s="18" t="str">
        <f t="shared" ref="CA37:CA51" si="28">IF(AND($C37&gt;0,Q37="")," * No olvide digitar la variable "&amp;$Q$33&amp;""&amp;". Digite Cero si no tiene.",IF(Q37&gt;$C37," * La variable "&amp;$Q$33&amp;""&amp;" no  puede ser mayor al Total.",""))</f>
        <v/>
      </c>
      <c r="CB37" s="18" t="str">
        <f t="shared" ref="CB37:CB51" si="29">IF(AND($C37&gt;0,R37="")," * No olvide digitar la variable "&amp;$R$33&amp;""&amp;". Digite Cero si no tiene.", "")</f>
        <v/>
      </c>
      <c r="CC37" s="18" t="str">
        <f t="shared" ref="CC37:CC51" si="30">IF(AND($C37&gt;0,S37="")," * No olvide digitar la variable "&amp;$S$33&amp;""&amp;". Digite Cero si no tiene.",IF(S37&gt;C37," * La variable "&amp;$S$33&amp;""&amp;" no  puede ser mayor al Total.",""))</f>
        <v/>
      </c>
      <c r="CD37" s="18" t="str">
        <f t="shared" ref="CD37:CD51" si="31">IF(AND($D37+E37&gt;0,T37="")," * No olvide digitar la variable Migrantes "&amp;$T$34&amp;""&amp;". Digite Cero si no tiene.",IF(T37&gt;$D37+E37," * La variable Migrantes "&amp;$T$34&amp;""&amp;" no  puede ser mayor al Total.",""))</f>
        <v/>
      </c>
      <c r="CE37" s="18" t="str">
        <f t="shared" ref="CE37:CE51" si="32">IF(AND($F37+$G37+$H37+$I37+$J37+$K37+$L37+$M37&gt;0,$U37="")," * No olvide digitar la variable Migrantes "&amp;$U$34&amp;""&amp;". Digite Cero si no tiene.",IF($U37&gt;$F37+$G37+$H37+$I37+$J37+$K37+$L37+$M37," * La variable Migrantes "&amp;$U$34&amp;""&amp;" no  puede ser mayor al Total.",""))</f>
        <v/>
      </c>
      <c r="CF37" s="18" t="str">
        <f t="shared" ref="CF37:CF51" si="33">IF(AND($C37&gt;0,V37="")," * No olvide digitar la variable "&amp;$V$33&amp;""&amp;". Digite Cero si no tiene.","")</f>
        <v/>
      </c>
      <c r="CG37" s="18" t="str">
        <f t="shared" ref="CG37:CG51" si="34">IF(AND($C37&gt;0,W37="")," * No olvide digitar la variable "&amp;$W$33&amp;""&amp;". Digite Cero si no tiene.",IF(W37&gt;$C37," * La variable "&amp;$W$33&amp;""&amp;" no  puede ser mayor al Total.",""))</f>
        <v/>
      </c>
      <c r="CH37" s="18" t="str">
        <f t="shared" ref="CH37:CH51" si="35">IF(AND($C37&gt;0,X37="")," * No olvide digitar la variable "&amp;$X$34&amp;""&amp;". Digite Cero si no tiene.",IF(X37&gt;$C37," * La variable "&amp;$X$34&amp;""&amp;" no  puede ser mayor al Total.",""))</f>
        <v/>
      </c>
      <c r="CI37" s="18" t="str">
        <f t="shared" ref="CI37:CI51" si="36">IF(AND($C37&gt;0,Y37="")," * No olvide digitar la variable "&amp;$Y$34&amp;""&amp;". Digite Cero si no tiene.",IF(Y37&gt;$C37," * La variable "&amp;$Y$34&amp;""&amp;" no  puede ser mayor al Total.",""))</f>
        <v/>
      </c>
      <c r="CJ37" s="18" t="str">
        <f t="shared" ref="CJ37:CJ51" si="37">IF(AND($C37&gt;0,Z37="")," * No olvide digitar la variable "&amp;$Z$34&amp;""&amp;". Digite Cero si no tiene.",IF(Z37&gt;$C37," * La variable "&amp;$Z$34&amp;""&amp;" no  puede ser mayor al Total.",""))</f>
        <v/>
      </c>
      <c r="CK37" s="18" t="str">
        <f t="shared" ref="CK37:CK51" si="38">IF(AND($C37&gt;0,AA37="")," * No olvide digitar la variable "&amp;$AA$33&amp;""&amp;". Digite Cero si no tiene.",IF(AA37&gt;$C37," * La variable "&amp;$AA$33&amp;""&amp;" no  puede ser mayor al Total.",""))</f>
        <v/>
      </c>
      <c r="CO37" s="69">
        <f t="shared" si="25"/>
        <v>0</v>
      </c>
      <c r="CP37" s="69"/>
      <c r="CQ37" s="69">
        <f t="shared" si="25"/>
        <v>0</v>
      </c>
      <c r="CR37" s="69">
        <f t="shared" ref="CR37:CR51" si="39">IF(AND($D37+$E37&gt;0,$T37=""),1,IF(T37&gt;$D37+$E37,1,0))</f>
        <v>0</v>
      </c>
      <c r="CS37" s="69">
        <f t="shared" ref="CS37:CS51" si="40">IF(AND($F37+$G37+$H37+$I37+$J37+$K37+$L37+$M37&gt;0,$U37=""),1,IF($U37&gt;$F37+$G37+$H37+$I37+$J37+$K37+$L37+$M37,1,0))</f>
        <v>0</v>
      </c>
      <c r="CT37" s="69">
        <f t="shared" ref="CT37:CT51" si="41">IF(AND($C37&gt;0,V37=""),1,0)</f>
        <v>0</v>
      </c>
      <c r="CU37" s="69">
        <f t="shared" ref="CU37:CX51" si="42">IF(AND($C37&gt;0,W37=""),1,IF(W37&gt;$C37,1,0))</f>
        <v>0</v>
      </c>
      <c r="CV37" s="69">
        <f t="shared" si="42"/>
        <v>0</v>
      </c>
      <c r="CW37" s="69">
        <f t="shared" si="42"/>
        <v>0</v>
      </c>
      <c r="CX37" s="69">
        <f t="shared" si="42"/>
        <v>0</v>
      </c>
      <c r="CY37" s="69">
        <f t="shared" si="25"/>
        <v>0</v>
      </c>
    </row>
    <row r="38" spans="1:103" x14ac:dyDescent="0.25">
      <c r="A38" s="4052" t="s">
        <v>69</v>
      </c>
      <c r="B38" s="1698" t="s">
        <v>70</v>
      </c>
      <c r="C38" s="1356">
        <f t="shared" si="26"/>
        <v>0</v>
      </c>
      <c r="D38" s="1359"/>
      <c r="E38" s="699"/>
      <c r="F38" s="699"/>
      <c r="G38" s="699"/>
      <c r="H38" s="699"/>
      <c r="I38" s="699"/>
      <c r="J38" s="699"/>
      <c r="K38" s="699"/>
      <c r="L38" s="699"/>
      <c r="M38" s="699"/>
      <c r="N38" s="707"/>
      <c r="O38" s="707"/>
      <c r="P38" s="710"/>
      <c r="Q38" s="1362"/>
      <c r="R38" s="699"/>
      <c r="S38" s="1682"/>
      <c r="T38" s="1359"/>
      <c r="U38" s="1682"/>
      <c r="V38" s="1359"/>
      <c r="W38" s="1682"/>
      <c r="X38" s="1359"/>
      <c r="Y38" s="699"/>
      <c r="Z38" s="1682"/>
      <c r="AA38" s="1682"/>
      <c r="AB38" t="str">
        <f t="shared" si="27"/>
        <v/>
      </c>
      <c r="CA38" s="18" t="str">
        <f t="shared" si="28"/>
        <v/>
      </c>
      <c r="CB38" s="18" t="str">
        <f t="shared" si="29"/>
        <v/>
      </c>
      <c r="CC38" s="18" t="str">
        <f t="shared" si="30"/>
        <v/>
      </c>
      <c r="CD38" s="18" t="str">
        <f t="shared" si="31"/>
        <v/>
      </c>
      <c r="CE38" s="18" t="str">
        <f t="shared" si="32"/>
        <v/>
      </c>
      <c r="CF38" s="18" t="str">
        <f t="shared" si="33"/>
        <v/>
      </c>
      <c r="CG38" s="18" t="str">
        <f t="shared" si="34"/>
        <v/>
      </c>
      <c r="CH38" s="18" t="str">
        <f t="shared" si="35"/>
        <v/>
      </c>
      <c r="CI38" s="18" t="str">
        <f t="shared" si="36"/>
        <v/>
      </c>
      <c r="CJ38" s="18" t="str">
        <f t="shared" si="37"/>
        <v/>
      </c>
      <c r="CK38" s="18" t="str">
        <f t="shared" si="38"/>
        <v/>
      </c>
      <c r="CO38" s="69">
        <f t="shared" si="25"/>
        <v>0</v>
      </c>
      <c r="CP38" s="69"/>
      <c r="CQ38" s="69">
        <f t="shared" si="25"/>
        <v>0</v>
      </c>
      <c r="CR38" s="69">
        <f t="shared" si="39"/>
        <v>0</v>
      </c>
      <c r="CS38" s="69">
        <f t="shared" si="40"/>
        <v>0</v>
      </c>
      <c r="CT38" s="69">
        <f t="shared" si="41"/>
        <v>0</v>
      </c>
      <c r="CU38" s="69">
        <f t="shared" si="42"/>
        <v>0</v>
      </c>
      <c r="CV38" s="69">
        <f t="shared" si="42"/>
        <v>0</v>
      </c>
      <c r="CW38" s="69">
        <f t="shared" si="42"/>
        <v>0</v>
      </c>
      <c r="CX38" s="69">
        <f t="shared" si="42"/>
        <v>0</v>
      </c>
      <c r="CY38" s="69">
        <f t="shared" si="25"/>
        <v>0</v>
      </c>
    </row>
    <row r="39" spans="1:103" x14ac:dyDescent="0.25">
      <c r="A39" s="4052"/>
      <c r="B39" s="74" t="s">
        <v>71</v>
      </c>
      <c r="C39" s="75">
        <f t="shared" si="26"/>
        <v>0</v>
      </c>
      <c r="D39" s="22"/>
      <c r="E39" s="24"/>
      <c r="F39" s="24"/>
      <c r="G39" s="24"/>
      <c r="H39" s="24"/>
      <c r="I39" s="24"/>
      <c r="J39" s="24"/>
      <c r="K39" s="24"/>
      <c r="L39" s="24"/>
      <c r="M39" s="24"/>
      <c r="N39" s="76"/>
      <c r="O39" s="76"/>
      <c r="P39" s="77"/>
      <c r="Q39" s="27"/>
      <c r="R39" s="24"/>
      <c r="S39" s="28"/>
      <c r="T39" s="22"/>
      <c r="U39" s="28"/>
      <c r="V39" s="22"/>
      <c r="W39" s="28"/>
      <c r="X39" s="22"/>
      <c r="Y39" s="24"/>
      <c r="Z39" s="28"/>
      <c r="AA39" s="28"/>
      <c r="AB39" t="str">
        <f t="shared" si="27"/>
        <v/>
      </c>
      <c r="CA39" s="18" t="str">
        <f t="shared" si="28"/>
        <v/>
      </c>
      <c r="CB39" s="18" t="str">
        <f t="shared" si="29"/>
        <v/>
      </c>
      <c r="CC39" s="18" t="str">
        <f t="shared" si="30"/>
        <v/>
      </c>
      <c r="CD39" s="18" t="str">
        <f t="shared" si="31"/>
        <v/>
      </c>
      <c r="CE39" s="18" t="str">
        <f t="shared" si="32"/>
        <v/>
      </c>
      <c r="CF39" s="18" t="str">
        <f t="shared" si="33"/>
        <v/>
      </c>
      <c r="CG39" s="18" t="str">
        <f t="shared" si="34"/>
        <v/>
      </c>
      <c r="CH39" s="18" t="str">
        <f t="shared" si="35"/>
        <v/>
      </c>
      <c r="CI39" s="18" t="str">
        <f t="shared" si="36"/>
        <v/>
      </c>
      <c r="CJ39" s="18" t="str">
        <f t="shared" si="37"/>
        <v/>
      </c>
      <c r="CK39" s="18" t="str">
        <f t="shared" si="38"/>
        <v/>
      </c>
      <c r="CO39" s="69">
        <f t="shared" si="25"/>
        <v>0</v>
      </c>
      <c r="CP39" s="69"/>
      <c r="CQ39" s="69">
        <f t="shared" si="25"/>
        <v>0</v>
      </c>
      <c r="CR39" s="69">
        <f t="shared" si="39"/>
        <v>0</v>
      </c>
      <c r="CS39" s="69">
        <f t="shared" si="40"/>
        <v>0</v>
      </c>
      <c r="CT39" s="69">
        <f t="shared" si="41"/>
        <v>0</v>
      </c>
      <c r="CU39" s="69">
        <f t="shared" si="42"/>
        <v>0</v>
      </c>
      <c r="CV39" s="69">
        <f t="shared" si="42"/>
        <v>0</v>
      </c>
      <c r="CW39" s="69">
        <f t="shared" si="42"/>
        <v>0</v>
      </c>
      <c r="CX39" s="69">
        <f t="shared" si="42"/>
        <v>0</v>
      </c>
      <c r="CY39" s="69">
        <f t="shared" si="25"/>
        <v>0</v>
      </c>
    </row>
    <row r="40" spans="1:103" x14ac:dyDescent="0.25">
      <c r="A40" s="4052"/>
      <c r="B40" s="74" t="s">
        <v>72</v>
      </c>
      <c r="C40" s="75">
        <f t="shared" si="26"/>
        <v>0</v>
      </c>
      <c r="D40" s="22"/>
      <c r="E40" s="24"/>
      <c r="F40" s="24"/>
      <c r="G40" s="24"/>
      <c r="H40" s="24"/>
      <c r="I40" s="24"/>
      <c r="J40" s="24"/>
      <c r="K40" s="24"/>
      <c r="L40" s="24"/>
      <c r="M40" s="24"/>
      <c r="N40" s="76"/>
      <c r="O40" s="76"/>
      <c r="P40" s="77"/>
      <c r="Q40" s="27"/>
      <c r="R40" s="24"/>
      <c r="S40" s="28"/>
      <c r="T40" s="22"/>
      <c r="U40" s="28"/>
      <c r="V40" s="22"/>
      <c r="W40" s="28"/>
      <c r="X40" s="22"/>
      <c r="Y40" s="24"/>
      <c r="Z40" s="28"/>
      <c r="AA40" s="28"/>
      <c r="AB40" t="str">
        <f t="shared" si="27"/>
        <v/>
      </c>
      <c r="CA40" s="18" t="str">
        <f t="shared" si="28"/>
        <v/>
      </c>
      <c r="CB40" s="18" t="str">
        <f t="shared" si="29"/>
        <v/>
      </c>
      <c r="CC40" s="18" t="str">
        <f t="shared" si="30"/>
        <v/>
      </c>
      <c r="CD40" s="18" t="str">
        <f t="shared" si="31"/>
        <v/>
      </c>
      <c r="CE40" s="18" t="str">
        <f t="shared" si="32"/>
        <v/>
      </c>
      <c r="CF40" s="18" t="str">
        <f t="shared" si="33"/>
        <v/>
      </c>
      <c r="CG40" s="18" t="str">
        <f t="shared" si="34"/>
        <v/>
      </c>
      <c r="CH40" s="18" t="str">
        <f t="shared" si="35"/>
        <v/>
      </c>
      <c r="CI40" s="18" t="str">
        <f t="shared" si="36"/>
        <v/>
      </c>
      <c r="CJ40" s="18" t="str">
        <f t="shared" si="37"/>
        <v/>
      </c>
      <c r="CK40" s="18" t="str">
        <f t="shared" si="38"/>
        <v/>
      </c>
      <c r="CO40" s="69">
        <f t="shared" si="25"/>
        <v>0</v>
      </c>
      <c r="CP40" s="69"/>
      <c r="CQ40" s="69">
        <f t="shared" si="25"/>
        <v>0</v>
      </c>
      <c r="CR40" s="69">
        <f t="shared" si="39"/>
        <v>0</v>
      </c>
      <c r="CS40" s="69">
        <f t="shared" si="40"/>
        <v>0</v>
      </c>
      <c r="CT40" s="69">
        <f t="shared" si="41"/>
        <v>0</v>
      </c>
      <c r="CU40" s="69">
        <f t="shared" si="42"/>
        <v>0</v>
      </c>
      <c r="CV40" s="69">
        <f t="shared" si="42"/>
        <v>0</v>
      </c>
      <c r="CW40" s="69">
        <f t="shared" si="42"/>
        <v>0</v>
      </c>
      <c r="CX40" s="69">
        <f t="shared" si="42"/>
        <v>0</v>
      </c>
      <c r="CY40" s="69">
        <f t="shared" si="25"/>
        <v>0</v>
      </c>
    </row>
    <row r="41" spans="1:103" x14ac:dyDescent="0.25">
      <c r="A41" s="4052"/>
      <c r="B41" s="74" t="s">
        <v>73</v>
      </c>
      <c r="C41" s="75">
        <f t="shared" si="26"/>
        <v>0</v>
      </c>
      <c r="D41" s="22"/>
      <c r="E41" s="24"/>
      <c r="F41" s="24"/>
      <c r="G41" s="24"/>
      <c r="H41" s="24"/>
      <c r="I41" s="24"/>
      <c r="J41" s="24"/>
      <c r="K41" s="24"/>
      <c r="L41" s="24"/>
      <c r="M41" s="24"/>
      <c r="N41" s="76"/>
      <c r="O41" s="76"/>
      <c r="P41" s="77"/>
      <c r="Q41" s="27"/>
      <c r="R41" s="24"/>
      <c r="S41" s="28"/>
      <c r="T41" s="22"/>
      <c r="U41" s="28"/>
      <c r="V41" s="22"/>
      <c r="W41" s="28"/>
      <c r="X41" s="22"/>
      <c r="Y41" s="24"/>
      <c r="Z41" s="28"/>
      <c r="AA41" s="28"/>
      <c r="AB41" t="str">
        <f t="shared" si="27"/>
        <v/>
      </c>
      <c r="CA41" s="18" t="str">
        <f t="shared" si="28"/>
        <v/>
      </c>
      <c r="CB41" s="18" t="str">
        <f t="shared" si="29"/>
        <v/>
      </c>
      <c r="CC41" s="18" t="str">
        <f t="shared" si="30"/>
        <v/>
      </c>
      <c r="CD41" s="18" t="str">
        <f t="shared" si="31"/>
        <v/>
      </c>
      <c r="CE41" s="18" t="str">
        <f t="shared" si="32"/>
        <v/>
      </c>
      <c r="CF41" s="18" t="str">
        <f t="shared" si="33"/>
        <v/>
      </c>
      <c r="CG41" s="18" t="str">
        <f t="shared" si="34"/>
        <v/>
      </c>
      <c r="CH41" s="18" t="str">
        <f t="shared" si="35"/>
        <v/>
      </c>
      <c r="CI41" s="18" t="str">
        <f t="shared" si="36"/>
        <v/>
      </c>
      <c r="CJ41" s="18" t="str">
        <f t="shared" si="37"/>
        <v/>
      </c>
      <c r="CK41" s="18" t="str">
        <f t="shared" si="38"/>
        <v/>
      </c>
      <c r="CO41" s="69">
        <f t="shared" si="25"/>
        <v>0</v>
      </c>
      <c r="CP41" s="69"/>
      <c r="CQ41" s="69">
        <f t="shared" si="25"/>
        <v>0</v>
      </c>
      <c r="CR41" s="69">
        <f t="shared" si="39"/>
        <v>0</v>
      </c>
      <c r="CS41" s="69">
        <f t="shared" si="40"/>
        <v>0</v>
      </c>
      <c r="CT41" s="69">
        <f t="shared" si="41"/>
        <v>0</v>
      </c>
      <c r="CU41" s="69">
        <f t="shared" si="42"/>
        <v>0</v>
      </c>
      <c r="CV41" s="69">
        <f t="shared" si="42"/>
        <v>0</v>
      </c>
      <c r="CW41" s="69">
        <f t="shared" si="42"/>
        <v>0</v>
      </c>
      <c r="CX41" s="69">
        <f t="shared" si="42"/>
        <v>0</v>
      </c>
      <c r="CY41" s="69">
        <f t="shared" si="25"/>
        <v>0</v>
      </c>
    </row>
    <row r="42" spans="1:103" x14ac:dyDescent="0.25">
      <c r="A42" s="4052"/>
      <c r="B42" s="74" t="s">
        <v>74</v>
      </c>
      <c r="C42" s="75">
        <f t="shared" si="26"/>
        <v>0</v>
      </c>
      <c r="D42" s="22"/>
      <c r="E42" s="24"/>
      <c r="F42" s="24"/>
      <c r="G42" s="24"/>
      <c r="H42" s="24"/>
      <c r="I42" s="24"/>
      <c r="J42" s="24"/>
      <c r="K42" s="24"/>
      <c r="L42" s="24"/>
      <c r="M42" s="24"/>
      <c r="N42" s="76"/>
      <c r="O42" s="76"/>
      <c r="P42" s="77"/>
      <c r="Q42" s="27"/>
      <c r="R42" s="24"/>
      <c r="S42" s="28"/>
      <c r="T42" s="22"/>
      <c r="U42" s="28"/>
      <c r="V42" s="22"/>
      <c r="W42" s="28"/>
      <c r="X42" s="22"/>
      <c r="Y42" s="24"/>
      <c r="Z42" s="28"/>
      <c r="AA42" s="28"/>
      <c r="AB42" t="str">
        <f t="shared" si="27"/>
        <v/>
      </c>
      <c r="CA42" s="18" t="str">
        <f t="shared" si="28"/>
        <v/>
      </c>
      <c r="CB42" s="18" t="str">
        <f t="shared" si="29"/>
        <v/>
      </c>
      <c r="CC42" s="18" t="str">
        <f t="shared" si="30"/>
        <v/>
      </c>
      <c r="CD42" s="18" t="str">
        <f t="shared" si="31"/>
        <v/>
      </c>
      <c r="CE42" s="18" t="str">
        <f t="shared" si="32"/>
        <v/>
      </c>
      <c r="CF42" s="18" t="str">
        <f t="shared" si="33"/>
        <v/>
      </c>
      <c r="CG42" s="18" t="str">
        <f t="shared" si="34"/>
        <v/>
      </c>
      <c r="CH42" s="18" t="str">
        <f t="shared" si="35"/>
        <v/>
      </c>
      <c r="CI42" s="18" t="str">
        <f t="shared" si="36"/>
        <v/>
      </c>
      <c r="CJ42" s="18" t="str">
        <f t="shared" si="37"/>
        <v/>
      </c>
      <c r="CK42" s="18" t="str">
        <f t="shared" si="38"/>
        <v/>
      </c>
      <c r="CO42" s="69">
        <f t="shared" si="25"/>
        <v>0</v>
      </c>
      <c r="CP42" s="69"/>
      <c r="CQ42" s="69">
        <f t="shared" si="25"/>
        <v>0</v>
      </c>
      <c r="CR42" s="69">
        <f t="shared" si="39"/>
        <v>0</v>
      </c>
      <c r="CS42" s="69">
        <f t="shared" si="40"/>
        <v>0</v>
      </c>
      <c r="CT42" s="69">
        <f t="shared" si="41"/>
        <v>0</v>
      </c>
      <c r="CU42" s="69">
        <f t="shared" si="42"/>
        <v>0</v>
      </c>
      <c r="CV42" s="69">
        <f t="shared" si="42"/>
        <v>0</v>
      </c>
      <c r="CW42" s="69">
        <f t="shared" si="42"/>
        <v>0</v>
      </c>
      <c r="CX42" s="69">
        <f t="shared" si="42"/>
        <v>0</v>
      </c>
      <c r="CY42" s="69">
        <f t="shared" si="25"/>
        <v>0</v>
      </c>
    </row>
    <row r="43" spans="1:103" x14ac:dyDescent="0.25">
      <c r="A43" s="4052"/>
      <c r="B43" s="78" t="s">
        <v>75</v>
      </c>
      <c r="C43" s="1673">
        <f t="shared" si="26"/>
        <v>0</v>
      </c>
      <c r="D43" s="1699"/>
      <c r="E43" s="81"/>
      <c r="F43" s="81"/>
      <c r="G43" s="81"/>
      <c r="H43" s="81"/>
      <c r="I43" s="81"/>
      <c r="J43" s="81"/>
      <c r="K43" s="81"/>
      <c r="L43" s="81"/>
      <c r="M43" s="81"/>
      <c r="N43" s="82"/>
      <c r="O43" s="82"/>
      <c r="P43" s="83"/>
      <c r="Q43" s="84"/>
      <c r="R43" s="81"/>
      <c r="S43" s="85"/>
      <c r="T43" s="1699"/>
      <c r="U43" s="85"/>
      <c r="V43" s="1699"/>
      <c r="W43" s="85"/>
      <c r="X43" s="1699"/>
      <c r="Y43" s="81"/>
      <c r="Z43" s="85"/>
      <c r="AA43" s="85"/>
      <c r="AB43" t="str">
        <f t="shared" si="27"/>
        <v/>
      </c>
      <c r="CA43" s="18" t="str">
        <f t="shared" si="28"/>
        <v/>
      </c>
      <c r="CB43" s="18" t="str">
        <f t="shared" si="29"/>
        <v/>
      </c>
      <c r="CC43" s="18" t="str">
        <f t="shared" si="30"/>
        <v/>
      </c>
      <c r="CD43" s="18" t="str">
        <f t="shared" si="31"/>
        <v/>
      </c>
      <c r="CE43" s="18" t="str">
        <f>IF(AND($F43+$G43+$H43+$I43+$J43+$K43+$L43+$M43&gt;0,$U43="")," * No olvide digitar la variable Migrantes "&amp;$U$34&amp;""&amp;". Digite Cero si no tiene.",IF($U43&gt;$F43+$G43+$H43+$I43+$J43+$K43+$L43+$M43," * La variable Migrantes "&amp;$U$34&amp;""&amp;" no  puede ser mayor al Total.",""))</f>
        <v/>
      </c>
      <c r="CF43" s="18" t="str">
        <f t="shared" si="33"/>
        <v/>
      </c>
      <c r="CG43" s="18" t="str">
        <f t="shared" si="34"/>
        <v/>
      </c>
      <c r="CH43" s="18" t="str">
        <f t="shared" si="35"/>
        <v/>
      </c>
      <c r="CI43" s="18" t="str">
        <f t="shared" si="36"/>
        <v/>
      </c>
      <c r="CJ43" s="18" t="str">
        <f t="shared" si="37"/>
        <v/>
      </c>
      <c r="CK43" s="18" t="str">
        <f t="shared" si="38"/>
        <v/>
      </c>
      <c r="CO43" s="69">
        <f t="shared" si="25"/>
        <v>0</v>
      </c>
      <c r="CP43" s="69"/>
      <c r="CQ43" s="69">
        <f t="shared" si="25"/>
        <v>0</v>
      </c>
      <c r="CR43" s="69">
        <f t="shared" si="39"/>
        <v>0</v>
      </c>
      <c r="CS43" s="69">
        <f t="shared" si="40"/>
        <v>0</v>
      </c>
      <c r="CT43" s="69">
        <f t="shared" si="41"/>
        <v>0</v>
      </c>
      <c r="CU43" s="69">
        <f t="shared" si="42"/>
        <v>0</v>
      </c>
      <c r="CV43" s="69">
        <f t="shared" si="42"/>
        <v>0</v>
      </c>
      <c r="CW43" s="69">
        <f t="shared" si="42"/>
        <v>0</v>
      </c>
      <c r="CX43" s="69">
        <f t="shared" si="42"/>
        <v>0</v>
      </c>
      <c r="CY43" s="69">
        <f t="shared" si="25"/>
        <v>0</v>
      </c>
    </row>
    <row r="44" spans="1:103" x14ac:dyDescent="0.25">
      <c r="A44" s="4052"/>
      <c r="B44" s="86" t="s">
        <v>76</v>
      </c>
      <c r="C44" s="70">
        <f>SUM(D44:M44)</f>
        <v>0</v>
      </c>
      <c r="D44" s="30"/>
      <c r="E44" s="32"/>
      <c r="F44" s="32"/>
      <c r="G44" s="32"/>
      <c r="H44" s="32"/>
      <c r="I44" s="32"/>
      <c r="J44" s="32"/>
      <c r="K44" s="32"/>
      <c r="L44" s="32"/>
      <c r="M44" s="32"/>
      <c r="N44" s="71"/>
      <c r="O44" s="71"/>
      <c r="P44" s="72"/>
      <c r="Q44" s="35"/>
      <c r="R44" s="32"/>
      <c r="S44" s="37"/>
      <c r="T44" s="30"/>
      <c r="U44" s="37"/>
      <c r="V44" s="30"/>
      <c r="W44" s="37"/>
      <c r="X44" s="30"/>
      <c r="Y44" s="32"/>
      <c r="Z44" s="37"/>
      <c r="AA44" s="37"/>
      <c r="AB44" t="str">
        <f t="shared" si="27"/>
        <v/>
      </c>
      <c r="CA44" s="18" t="str">
        <f t="shared" si="28"/>
        <v/>
      </c>
      <c r="CB44" s="18" t="str">
        <f t="shared" si="29"/>
        <v/>
      </c>
      <c r="CC44" s="18" t="str">
        <f t="shared" si="30"/>
        <v/>
      </c>
      <c r="CD44" s="18" t="str">
        <f>IF(AND($D44+E44&gt;0,T44="")," * No olvide digitar la variable Migrantes "&amp;$T$34&amp;""&amp;". Digite Cero si no tiene.",IF(T44&gt;$D44+E44," * La variable Migrantes "&amp;$T$34&amp;""&amp;" no  puede ser mayor al Total.",""))</f>
        <v/>
      </c>
      <c r="CE44" s="18" t="str">
        <f t="shared" si="32"/>
        <v/>
      </c>
      <c r="CF44" s="18" t="str">
        <f t="shared" si="33"/>
        <v/>
      </c>
      <c r="CG44" s="18" t="str">
        <f t="shared" si="34"/>
        <v/>
      </c>
      <c r="CH44" s="18" t="str">
        <f t="shared" si="35"/>
        <v/>
      </c>
      <c r="CI44" s="18" t="str">
        <f t="shared" si="36"/>
        <v/>
      </c>
      <c r="CJ44" s="18" t="str">
        <f t="shared" si="37"/>
        <v/>
      </c>
      <c r="CK44" s="18" t="str">
        <f t="shared" si="38"/>
        <v/>
      </c>
      <c r="CO44" s="69">
        <f t="shared" si="25"/>
        <v>0</v>
      </c>
      <c r="CP44" s="69"/>
      <c r="CQ44" s="69">
        <f t="shared" si="25"/>
        <v>0</v>
      </c>
      <c r="CR44" s="69">
        <f t="shared" si="39"/>
        <v>0</v>
      </c>
      <c r="CS44" s="69">
        <f t="shared" si="40"/>
        <v>0</v>
      </c>
      <c r="CT44" s="69">
        <f t="shared" si="41"/>
        <v>0</v>
      </c>
      <c r="CU44" s="69">
        <f t="shared" si="42"/>
        <v>0</v>
      </c>
      <c r="CV44" s="69">
        <f t="shared" si="42"/>
        <v>0</v>
      </c>
      <c r="CW44" s="69">
        <f t="shared" si="42"/>
        <v>0</v>
      </c>
      <c r="CX44" s="69">
        <f t="shared" si="42"/>
        <v>0</v>
      </c>
      <c r="CY44" s="69">
        <f t="shared" si="25"/>
        <v>0</v>
      </c>
    </row>
    <row r="45" spans="1:103" x14ac:dyDescent="0.25">
      <c r="A45" s="4053" t="s">
        <v>77</v>
      </c>
      <c r="B45" s="1698" t="s">
        <v>78</v>
      </c>
      <c r="C45" s="1356">
        <f>SUM(D45:P45)</f>
        <v>0</v>
      </c>
      <c r="D45" s="1359"/>
      <c r="E45" s="699"/>
      <c r="F45" s="699"/>
      <c r="G45" s="699"/>
      <c r="H45" s="699"/>
      <c r="I45" s="699"/>
      <c r="J45" s="699"/>
      <c r="K45" s="699"/>
      <c r="L45" s="699"/>
      <c r="M45" s="699"/>
      <c r="N45" s="711"/>
      <c r="O45" s="711"/>
      <c r="P45" s="711"/>
      <c r="Q45" s="1362"/>
      <c r="R45" s="699"/>
      <c r="S45" s="1682"/>
      <c r="T45" s="1359"/>
      <c r="U45" s="1682"/>
      <c r="V45" s="1359"/>
      <c r="W45" s="1682"/>
      <c r="X45" s="1359"/>
      <c r="Y45" s="699"/>
      <c r="Z45" s="1682"/>
      <c r="AA45" s="1682"/>
      <c r="AB45" t="str">
        <f t="shared" si="27"/>
        <v/>
      </c>
      <c r="CA45" s="18" t="str">
        <f t="shared" si="28"/>
        <v/>
      </c>
      <c r="CB45" s="18" t="str">
        <f t="shared" si="29"/>
        <v/>
      </c>
      <c r="CC45" s="18" t="str">
        <f t="shared" si="30"/>
        <v/>
      </c>
      <c r="CD45" s="18" t="str">
        <f t="shared" si="31"/>
        <v/>
      </c>
      <c r="CE45" s="18" t="str">
        <f t="shared" si="32"/>
        <v/>
      </c>
      <c r="CF45" s="18" t="str">
        <f t="shared" si="33"/>
        <v/>
      </c>
      <c r="CG45" s="18" t="str">
        <f t="shared" si="34"/>
        <v/>
      </c>
      <c r="CH45" s="18" t="str">
        <f t="shared" si="35"/>
        <v/>
      </c>
      <c r="CI45" s="18" t="str">
        <f t="shared" si="36"/>
        <v/>
      </c>
      <c r="CJ45" s="18" t="str">
        <f t="shared" si="37"/>
        <v/>
      </c>
      <c r="CK45" s="18" t="str">
        <f t="shared" si="38"/>
        <v/>
      </c>
      <c r="CO45" s="69">
        <f t="shared" si="25"/>
        <v>0</v>
      </c>
      <c r="CP45" s="69"/>
      <c r="CQ45" s="69">
        <f t="shared" si="25"/>
        <v>0</v>
      </c>
      <c r="CR45" s="69">
        <f t="shared" si="39"/>
        <v>0</v>
      </c>
      <c r="CS45" s="69">
        <f t="shared" si="40"/>
        <v>0</v>
      </c>
      <c r="CT45" s="69">
        <f t="shared" si="41"/>
        <v>0</v>
      </c>
      <c r="CU45" s="69">
        <f t="shared" si="42"/>
        <v>0</v>
      </c>
      <c r="CV45" s="69">
        <f t="shared" si="42"/>
        <v>0</v>
      </c>
      <c r="CW45" s="69">
        <f t="shared" si="42"/>
        <v>0</v>
      </c>
      <c r="CX45" s="69">
        <f t="shared" si="42"/>
        <v>0</v>
      </c>
      <c r="CY45" s="69">
        <f t="shared" si="25"/>
        <v>0</v>
      </c>
    </row>
    <row r="46" spans="1:103" x14ac:dyDescent="0.25">
      <c r="A46" s="3782"/>
      <c r="B46" s="88" t="s">
        <v>79</v>
      </c>
      <c r="C46" s="70">
        <f>SUM(D46:P46)</f>
        <v>0</v>
      </c>
      <c r="D46" s="30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5"/>
      <c r="R46" s="32"/>
      <c r="S46" s="37"/>
      <c r="T46" s="30"/>
      <c r="U46" s="37"/>
      <c r="V46" s="30"/>
      <c r="W46" s="37"/>
      <c r="X46" s="30"/>
      <c r="Y46" s="32"/>
      <c r="Z46" s="37"/>
      <c r="AA46" s="37"/>
      <c r="AB46" t="str">
        <f t="shared" si="27"/>
        <v/>
      </c>
      <c r="CA46" s="18" t="str">
        <f t="shared" si="28"/>
        <v/>
      </c>
      <c r="CB46" s="18" t="str">
        <f t="shared" si="29"/>
        <v/>
      </c>
      <c r="CC46" s="18" t="str">
        <f t="shared" si="30"/>
        <v/>
      </c>
      <c r="CD46" s="18" t="str">
        <f t="shared" si="31"/>
        <v/>
      </c>
      <c r="CE46" s="18" t="str">
        <f t="shared" si="32"/>
        <v/>
      </c>
      <c r="CF46" s="18" t="str">
        <f t="shared" si="33"/>
        <v/>
      </c>
      <c r="CG46" s="18" t="str">
        <f t="shared" si="34"/>
        <v/>
      </c>
      <c r="CH46" s="18" t="str">
        <f t="shared" si="35"/>
        <v/>
      </c>
      <c r="CI46" s="18" t="str">
        <f t="shared" si="36"/>
        <v/>
      </c>
      <c r="CJ46" s="18" t="str">
        <f t="shared" si="37"/>
        <v/>
      </c>
      <c r="CK46" s="18" t="str">
        <f t="shared" si="38"/>
        <v/>
      </c>
      <c r="CO46" s="69">
        <f t="shared" si="25"/>
        <v>0</v>
      </c>
      <c r="CP46" s="69"/>
      <c r="CQ46" s="69">
        <f t="shared" si="25"/>
        <v>0</v>
      </c>
      <c r="CR46" s="69">
        <f t="shared" si="39"/>
        <v>0</v>
      </c>
      <c r="CS46" s="69">
        <f t="shared" si="40"/>
        <v>0</v>
      </c>
      <c r="CT46" s="69">
        <f t="shared" si="41"/>
        <v>0</v>
      </c>
      <c r="CU46" s="69">
        <f t="shared" si="42"/>
        <v>0</v>
      </c>
      <c r="CV46" s="69">
        <f t="shared" si="42"/>
        <v>0</v>
      </c>
      <c r="CW46" s="69">
        <f t="shared" si="42"/>
        <v>0</v>
      </c>
      <c r="CX46" s="69">
        <f t="shared" si="42"/>
        <v>0</v>
      </c>
      <c r="CY46" s="69">
        <f t="shared" si="25"/>
        <v>0</v>
      </c>
    </row>
    <row r="47" spans="1:103" x14ac:dyDescent="0.25">
      <c r="A47" s="4053" t="s">
        <v>80</v>
      </c>
      <c r="B47" s="1698" t="s">
        <v>78</v>
      </c>
      <c r="C47" s="1356">
        <f>SUM(D47:M47)</f>
        <v>0</v>
      </c>
      <c r="D47" s="1359"/>
      <c r="E47" s="699"/>
      <c r="F47" s="699"/>
      <c r="G47" s="699"/>
      <c r="H47" s="699"/>
      <c r="I47" s="699"/>
      <c r="J47" s="699"/>
      <c r="K47" s="699"/>
      <c r="L47" s="699"/>
      <c r="M47" s="699"/>
      <c r="N47" s="707"/>
      <c r="O47" s="707"/>
      <c r="P47" s="710"/>
      <c r="Q47" s="1362"/>
      <c r="R47" s="699"/>
      <c r="S47" s="1682"/>
      <c r="T47" s="1359"/>
      <c r="U47" s="1682"/>
      <c r="V47" s="1359"/>
      <c r="W47" s="1682"/>
      <c r="X47" s="1359"/>
      <c r="Y47" s="699"/>
      <c r="Z47" s="1682"/>
      <c r="AA47" s="1682"/>
      <c r="AB47" t="str">
        <f t="shared" si="27"/>
        <v/>
      </c>
      <c r="CA47" s="18" t="str">
        <f t="shared" si="28"/>
        <v/>
      </c>
      <c r="CB47" s="18" t="str">
        <f t="shared" si="29"/>
        <v/>
      </c>
      <c r="CC47" s="18" t="str">
        <f t="shared" si="30"/>
        <v/>
      </c>
      <c r="CD47" s="18" t="str">
        <f t="shared" si="31"/>
        <v/>
      </c>
      <c r="CE47" s="18" t="str">
        <f t="shared" si="32"/>
        <v/>
      </c>
      <c r="CF47" s="18" t="str">
        <f t="shared" si="33"/>
        <v/>
      </c>
      <c r="CG47" s="18" t="str">
        <f t="shared" si="34"/>
        <v/>
      </c>
      <c r="CH47" s="18" t="str">
        <f t="shared" si="35"/>
        <v/>
      </c>
      <c r="CI47" s="18" t="str">
        <f t="shared" si="36"/>
        <v/>
      </c>
      <c r="CJ47" s="18" t="str">
        <f t="shared" si="37"/>
        <v/>
      </c>
      <c r="CK47" s="18" t="str">
        <f t="shared" si="38"/>
        <v/>
      </c>
      <c r="CO47" s="69">
        <f t="shared" si="25"/>
        <v>0</v>
      </c>
      <c r="CP47" s="69"/>
      <c r="CQ47" s="69">
        <f t="shared" si="25"/>
        <v>0</v>
      </c>
      <c r="CR47" s="69">
        <f t="shared" si="39"/>
        <v>0</v>
      </c>
      <c r="CS47" s="69">
        <f t="shared" si="40"/>
        <v>0</v>
      </c>
      <c r="CT47" s="69">
        <f t="shared" si="41"/>
        <v>0</v>
      </c>
      <c r="CU47" s="69">
        <f t="shared" si="42"/>
        <v>0</v>
      </c>
      <c r="CV47" s="69">
        <f t="shared" si="42"/>
        <v>0</v>
      </c>
      <c r="CW47" s="69">
        <f t="shared" si="42"/>
        <v>0</v>
      </c>
      <c r="CX47" s="69">
        <f t="shared" si="42"/>
        <v>0</v>
      </c>
      <c r="CY47" s="69">
        <f t="shared" si="25"/>
        <v>0</v>
      </c>
    </row>
    <row r="48" spans="1:103" x14ac:dyDescent="0.25">
      <c r="A48" s="3782"/>
      <c r="B48" s="1052" t="s">
        <v>79</v>
      </c>
      <c r="C48" s="1504">
        <f>SUM(D48:M48)</f>
        <v>0</v>
      </c>
      <c r="D48" s="91"/>
      <c r="E48" s="92"/>
      <c r="F48" s="92"/>
      <c r="G48" s="92"/>
      <c r="H48" s="92"/>
      <c r="I48" s="92"/>
      <c r="J48" s="92"/>
      <c r="K48" s="92"/>
      <c r="L48" s="92"/>
      <c r="M48" s="92"/>
      <c r="N48" s="93"/>
      <c r="O48" s="93"/>
      <c r="P48" s="94"/>
      <c r="Q48" s="95"/>
      <c r="R48" s="92"/>
      <c r="S48" s="1042"/>
      <c r="T48" s="91"/>
      <c r="U48" s="1042"/>
      <c r="V48" s="91"/>
      <c r="W48" s="1042"/>
      <c r="X48" s="91"/>
      <c r="Y48" s="92"/>
      <c r="Z48" s="1042"/>
      <c r="AA48" s="1042"/>
      <c r="AB48" t="str">
        <f t="shared" si="27"/>
        <v/>
      </c>
      <c r="CA48" s="18" t="str">
        <f t="shared" si="28"/>
        <v/>
      </c>
      <c r="CB48" s="18" t="str">
        <f t="shared" si="29"/>
        <v/>
      </c>
      <c r="CC48" s="18" t="str">
        <f t="shared" si="30"/>
        <v/>
      </c>
      <c r="CD48" s="18" t="str">
        <f>IF(AND($D48+E48&gt;0,T48="")," * No olvide digitar la variable Migrantes "&amp;$T$34&amp;""&amp;". Digite Cero si no tiene.",IF(T48&gt;$D48+E48," * La variable Migrantes "&amp;$T$34&amp;""&amp;" no  puede ser mayor al Total.",""))</f>
        <v/>
      </c>
      <c r="CE48" s="18" t="str">
        <f t="shared" si="32"/>
        <v/>
      </c>
      <c r="CF48" s="18" t="str">
        <f t="shared" si="33"/>
        <v/>
      </c>
      <c r="CG48" s="18" t="str">
        <f t="shared" si="34"/>
        <v/>
      </c>
      <c r="CH48" s="18" t="str">
        <f t="shared" si="35"/>
        <v/>
      </c>
      <c r="CI48" s="18" t="str">
        <f t="shared" si="36"/>
        <v/>
      </c>
      <c r="CJ48" s="18" t="str">
        <f t="shared" si="37"/>
        <v/>
      </c>
      <c r="CK48" s="18" t="str">
        <f t="shared" si="38"/>
        <v/>
      </c>
      <c r="CO48" s="69">
        <f t="shared" si="25"/>
        <v>0</v>
      </c>
      <c r="CP48" s="69"/>
      <c r="CQ48" s="69">
        <f t="shared" si="25"/>
        <v>0</v>
      </c>
      <c r="CR48" s="69">
        <f>IF(AND($D48+$E48&gt;0,$T48=""),1,IF(T48&gt;$D48+$E48,1,0))</f>
        <v>0</v>
      </c>
      <c r="CS48" s="69">
        <f t="shared" si="40"/>
        <v>0</v>
      </c>
      <c r="CT48" s="69">
        <f t="shared" si="41"/>
        <v>0</v>
      </c>
      <c r="CU48" s="69">
        <f t="shared" si="42"/>
        <v>0</v>
      </c>
      <c r="CV48" s="69">
        <f t="shared" si="42"/>
        <v>0</v>
      </c>
      <c r="CW48" s="69">
        <f t="shared" si="42"/>
        <v>0</v>
      </c>
      <c r="CX48" s="69">
        <f t="shared" si="42"/>
        <v>0</v>
      </c>
      <c r="CY48" s="69">
        <f t="shared" si="25"/>
        <v>0</v>
      </c>
    </row>
    <row r="49" spans="1:103" x14ac:dyDescent="0.25">
      <c r="A49" s="4054" t="s">
        <v>81</v>
      </c>
      <c r="B49" s="4055"/>
      <c r="C49" s="1693">
        <f>SUM(D49:M49)</f>
        <v>0</v>
      </c>
      <c r="D49" s="1683"/>
      <c r="E49" s="1700"/>
      <c r="F49" s="1700"/>
      <c r="G49" s="1700"/>
      <c r="H49" s="1700"/>
      <c r="I49" s="1700"/>
      <c r="J49" s="1700"/>
      <c r="K49" s="1700"/>
      <c r="L49" s="1700"/>
      <c r="M49" s="1700"/>
      <c r="N49" s="1701"/>
      <c r="O49" s="1701"/>
      <c r="P49" s="1702"/>
      <c r="Q49" s="1703"/>
      <c r="R49" s="1700"/>
      <c r="S49" s="1686"/>
      <c r="T49" s="1683"/>
      <c r="U49" s="1686"/>
      <c r="V49" s="1683"/>
      <c r="W49" s="1686"/>
      <c r="X49" s="1683"/>
      <c r="Y49" s="1700"/>
      <c r="Z49" s="1686"/>
      <c r="AA49" s="1686"/>
      <c r="AB49" t="str">
        <f t="shared" si="27"/>
        <v/>
      </c>
      <c r="CA49" s="18" t="str">
        <f t="shared" si="28"/>
        <v/>
      </c>
      <c r="CB49" s="18" t="str">
        <f t="shared" si="29"/>
        <v/>
      </c>
      <c r="CC49" s="18" t="str">
        <f t="shared" si="30"/>
        <v/>
      </c>
      <c r="CD49" s="18" t="str">
        <f>IF(AND($D49+E49&gt;0,T49="")," * No olvide digitar la variable Migrantes "&amp;$T$34&amp;""&amp;". Digite Cero si no tiene.",IF(T49&gt;$D49+E49," * La variable Migrantes "&amp;$T$34&amp;""&amp;" no  puede ser mayor al Total.",""))</f>
        <v/>
      </c>
      <c r="CE49" s="18" t="str">
        <f t="shared" si="32"/>
        <v/>
      </c>
      <c r="CF49" s="18" t="str">
        <f t="shared" si="33"/>
        <v/>
      </c>
      <c r="CG49" s="18" t="str">
        <f t="shared" si="34"/>
        <v/>
      </c>
      <c r="CH49" s="18" t="str">
        <f t="shared" si="35"/>
        <v/>
      </c>
      <c r="CI49" s="18" t="str">
        <f t="shared" si="36"/>
        <v/>
      </c>
      <c r="CJ49" s="18" t="str">
        <f t="shared" si="37"/>
        <v/>
      </c>
      <c r="CK49" s="18" t="str">
        <f t="shared" si="38"/>
        <v/>
      </c>
      <c r="CO49" s="69">
        <f t="shared" si="25"/>
        <v>0</v>
      </c>
      <c r="CP49" s="69"/>
      <c r="CQ49" s="69">
        <f t="shared" si="25"/>
        <v>0</v>
      </c>
      <c r="CR49" s="69">
        <f>IF(AND($D49+$E49&gt;0,$T49=""),1,IF(T49&gt;$D49+$E49,1,0))</f>
        <v>0</v>
      </c>
      <c r="CS49" s="69">
        <f t="shared" si="40"/>
        <v>0</v>
      </c>
      <c r="CT49" s="69">
        <f t="shared" si="41"/>
        <v>0</v>
      </c>
      <c r="CU49" s="69">
        <f t="shared" si="42"/>
        <v>0</v>
      </c>
      <c r="CV49" s="69">
        <f t="shared" si="42"/>
        <v>0</v>
      </c>
      <c r="CW49" s="69">
        <f t="shared" si="42"/>
        <v>0</v>
      </c>
      <c r="CX49" s="69">
        <f t="shared" si="42"/>
        <v>0</v>
      </c>
      <c r="CY49" s="69">
        <f t="shared" si="25"/>
        <v>0</v>
      </c>
    </row>
    <row r="50" spans="1:103" x14ac:dyDescent="0.25">
      <c r="A50" s="3040" t="s">
        <v>82</v>
      </c>
      <c r="B50" s="3041"/>
      <c r="C50" s="101">
        <f t="shared" si="26"/>
        <v>0</v>
      </c>
      <c r="D50" s="45"/>
      <c r="E50" s="102"/>
      <c r="F50" s="102"/>
      <c r="G50" s="102"/>
      <c r="H50" s="102"/>
      <c r="I50" s="102"/>
      <c r="J50" s="102"/>
      <c r="K50" s="102"/>
      <c r="L50" s="102"/>
      <c r="M50" s="102"/>
      <c r="N50" s="103"/>
      <c r="O50" s="103"/>
      <c r="P50" s="104"/>
      <c r="Q50" s="105"/>
      <c r="R50" s="102"/>
      <c r="S50" s="48"/>
      <c r="T50" s="45"/>
      <c r="U50" s="48"/>
      <c r="V50" s="45"/>
      <c r="W50" s="48"/>
      <c r="X50" s="45"/>
      <c r="Y50" s="102"/>
      <c r="Z50" s="48"/>
      <c r="AA50" s="48"/>
      <c r="AB50" t="str">
        <f t="shared" si="27"/>
        <v/>
      </c>
      <c r="CA50" s="18" t="str">
        <f t="shared" si="28"/>
        <v/>
      </c>
      <c r="CB50" s="18" t="str">
        <f t="shared" si="29"/>
        <v/>
      </c>
      <c r="CC50" s="18" t="str">
        <f t="shared" si="30"/>
        <v/>
      </c>
      <c r="CD50" s="18" t="str">
        <f t="shared" si="31"/>
        <v/>
      </c>
      <c r="CE50" s="18" t="str">
        <f t="shared" si="32"/>
        <v/>
      </c>
      <c r="CF50" s="18" t="str">
        <f t="shared" si="33"/>
        <v/>
      </c>
      <c r="CG50" s="18" t="str">
        <f t="shared" si="34"/>
        <v/>
      </c>
      <c r="CH50" s="18" t="str">
        <f t="shared" si="35"/>
        <v/>
      </c>
      <c r="CI50" s="18" t="str">
        <f t="shared" si="36"/>
        <v/>
      </c>
      <c r="CJ50" s="18" t="str">
        <f t="shared" si="37"/>
        <v/>
      </c>
      <c r="CK50" s="18" t="str">
        <f t="shared" si="38"/>
        <v/>
      </c>
      <c r="CO50" s="69">
        <f t="shared" si="25"/>
        <v>0</v>
      </c>
      <c r="CP50" s="69"/>
      <c r="CQ50" s="69">
        <f t="shared" si="25"/>
        <v>0</v>
      </c>
      <c r="CR50" s="69">
        <f t="shared" si="39"/>
        <v>0</v>
      </c>
      <c r="CS50" s="69">
        <f t="shared" si="40"/>
        <v>0</v>
      </c>
      <c r="CT50" s="69">
        <f t="shared" si="41"/>
        <v>0</v>
      </c>
      <c r="CU50" s="69">
        <f t="shared" si="42"/>
        <v>0</v>
      </c>
      <c r="CV50" s="69">
        <f t="shared" si="42"/>
        <v>0</v>
      </c>
      <c r="CW50" s="69">
        <f t="shared" si="42"/>
        <v>0</v>
      </c>
      <c r="CX50" s="69">
        <f t="shared" si="42"/>
        <v>0</v>
      </c>
      <c r="CY50" s="69">
        <f t="shared" si="25"/>
        <v>0</v>
      </c>
    </row>
    <row r="51" spans="1:103" x14ac:dyDescent="0.25">
      <c r="A51" s="3779" t="s">
        <v>83</v>
      </c>
      <c r="B51" s="3465"/>
      <c r="C51" s="1504">
        <f t="shared" si="26"/>
        <v>0</v>
      </c>
      <c r="D51" s="91"/>
      <c r="E51" s="92"/>
      <c r="F51" s="92"/>
      <c r="G51" s="92"/>
      <c r="H51" s="92"/>
      <c r="I51" s="92"/>
      <c r="J51" s="92"/>
      <c r="K51" s="92"/>
      <c r="L51" s="92"/>
      <c r="M51" s="92"/>
      <c r="N51" s="93"/>
      <c r="O51" s="93"/>
      <c r="P51" s="94"/>
      <c r="Q51" s="95"/>
      <c r="R51" s="92"/>
      <c r="S51" s="1042"/>
      <c r="T51" s="91"/>
      <c r="U51" s="1042"/>
      <c r="V51" s="91"/>
      <c r="W51" s="1042"/>
      <c r="X51" s="91"/>
      <c r="Y51" s="92"/>
      <c r="Z51" s="1042"/>
      <c r="AA51" s="1042"/>
      <c r="AB51" t="str">
        <f t="shared" si="27"/>
        <v/>
      </c>
      <c r="CA51" s="18" t="str">
        <f t="shared" si="28"/>
        <v/>
      </c>
      <c r="CB51" s="18" t="str">
        <f t="shared" si="29"/>
        <v/>
      </c>
      <c r="CC51" s="18" t="str">
        <f t="shared" si="30"/>
        <v/>
      </c>
      <c r="CD51" s="18" t="str">
        <f t="shared" si="31"/>
        <v/>
      </c>
      <c r="CE51" s="18" t="str">
        <f t="shared" si="32"/>
        <v/>
      </c>
      <c r="CF51" s="18" t="str">
        <f t="shared" si="33"/>
        <v/>
      </c>
      <c r="CG51" s="18" t="str">
        <f t="shared" si="34"/>
        <v/>
      </c>
      <c r="CH51" s="18" t="str">
        <f t="shared" si="35"/>
        <v/>
      </c>
      <c r="CI51" s="18" t="str">
        <f t="shared" si="36"/>
        <v/>
      </c>
      <c r="CJ51" s="18" t="str">
        <f t="shared" si="37"/>
        <v/>
      </c>
      <c r="CK51" s="18" t="str">
        <f t="shared" si="38"/>
        <v/>
      </c>
      <c r="CO51" s="69">
        <f t="shared" si="25"/>
        <v>0</v>
      </c>
      <c r="CP51" s="69"/>
      <c r="CQ51" s="69">
        <f t="shared" si="25"/>
        <v>0</v>
      </c>
      <c r="CR51" s="69">
        <f t="shared" si="39"/>
        <v>0</v>
      </c>
      <c r="CS51" s="69">
        <f t="shared" si="40"/>
        <v>0</v>
      </c>
      <c r="CT51" s="69">
        <f t="shared" si="41"/>
        <v>0</v>
      </c>
      <c r="CU51" s="69">
        <f t="shared" si="42"/>
        <v>0</v>
      </c>
      <c r="CV51" s="69">
        <f t="shared" si="42"/>
        <v>0</v>
      </c>
      <c r="CW51" s="69">
        <f t="shared" si="42"/>
        <v>0</v>
      </c>
      <c r="CX51" s="69">
        <f t="shared" si="42"/>
        <v>0</v>
      </c>
      <c r="CY51" s="69">
        <f t="shared" si="25"/>
        <v>0</v>
      </c>
    </row>
    <row r="52" spans="1:103" x14ac:dyDescent="0.25">
      <c r="A52" s="38" t="s">
        <v>84</v>
      </c>
      <c r="CB52" s="40"/>
      <c r="CC52" s="40"/>
      <c r="CD52" s="40"/>
      <c r="CE52" s="40"/>
      <c r="CF52" s="40"/>
      <c r="CO52" s="106"/>
    </row>
    <row r="53" spans="1:103" ht="15" customHeight="1" x14ac:dyDescent="0.25">
      <c r="A53" s="4036" t="s">
        <v>53</v>
      </c>
      <c r="B53" s="2987"/>
      <c r="C53" s="4046" t="s">
        <v>4</v>
      </c>
      <c r="D53" s="4047" t="s">
        <v>5</v>
      </c>
      <c r="E53" s="4048"/>
      <c r="F53" s="4048"/>
      <c r="G53" s="4048"/>
      <c r="H53" s="4048"/>
      <c r="I53" s="4048"/>
      <c r="J53" s="4048"/>
      <c r="K53" s="4048"/>
      <c r="L53" s="4048"/>
      <c r="M53" s="4048"/>
      <c r="N53" s="4048"/>
      <c r="O53" s="4048"/>
      <c r="P53" s="4049"/>
      <c r="Q53" s="4050" t="s">
        <v>54</v>
      </c>
      <c r="R53" s="2987" t="s">
        <v>12</v>
      </c>
      <c r="S53" s="4040" t="s">
        <v>13</v>
      </c>
      <c r="T53" s="4042"/>
      <c r="U53" s="4040" t="s">
        <v>58</v>
      </c>
      <c r="V53" s="4041"/>
      <c r="W53" s="4042"/>
      <c r="X53" s="2987" t="s">
        <v>59</v>
      </c>
      <c r="CA53" s="40"/>
      <c r="CB53" s="40"/>
      <c r="CC53" s="40"/>
      <c r="CD53" s="40"/>
      <c r="CE53" s="40"/>
      <c r="CQ53" s="106"/>
    </row>
    <row r="54" spans="1:103" ht="21" x14ac:dyDescent="0.25">
      <c r="A54" s="4031"/>
      <c r="B54" s="2994"/>
      <c r="C54" s="3768"/>
      <c r="D54" s="1687" t="s">
        <v>60</v>
      </c>
      <c r="E54" s="1688" t="s">
        <v>16</v>
      </c>
      <c r="F54" s="1688" t="s">
        <v>17</v>
      </c>
      <c r="G54" s="1688" t="s">
        <v>18</v>
      </c>
      <c r="H54" s="1688" t="s">
        <v>19</v>
      </c>
      <c r="I54" s="1688" t="s">
        <v>20</v>
      </c>
      <c r="J54" s="1688" t="s">
        <v>21</v>
      </c>
      <c r="K54" s="1688" t="s">
        <v>22</v>
      </c>
      <c r="L54" s="1688" t="s">
        <v>23</v>
      </c>
      <c r="M54" s="1688" t="s">
        <v>61</v>
      </c>
      <c r="N54" s="1689" t="s">
        <v>62</v>
      </c>
      <c r="O54" s="1688" t="s">
        <v>63</v>
      </c>
      <c r="P54" s="1690" t="s">
        <v>64</v>
      </c>
      <c r="Q54" s="3001"/>
      <c r="R54" s="3440"/>
      <c r="S54" s="1687" t="s">
        <v>27</v>
      </c>
      <c r="T54" s="1044" t="s">
        <v>28</v>
      </c>
      <c r="U54" s="1691" t="s">
        <v>25</v>
      </c>
      <c r="V54" s="1692" t="s">
        <v>65</v>
      </c>
      <c r="W54" s="107" t="s">
        <v>26</v>
      </c>
      <c r="X54" s="3440"/>
      <c r="CA54" s="40"/>
      <c r="CB54" s="40"/>
      <c r="CC54" s="40"/>
      <c r="CD54" s="40"/>
      <c r="CE54" s="40"/>
      <c r="CQ54" s="106"/>
    </row>
    <row r="55" spans="1:103" x14ac:dyDescent="0.25">
      <c r="A55" s="4053" t="s">
        <v>85</v>
      </c>
      <c r="B55" s="1506" t="s">
        <v>78</v>
      </c>
      <c r="C55" s="1356">
        <f>SUM(D55:P55)</f>
        <v>0</v>
      </c>
      <c r="D55" s="1359"/>
      <c r="E55" s="699"/>
      <c r="F55" s="699"/>
      <c r="G55" s="699"/>
      <c r="H55" s="699"/>
      <c r="I55" s="699"/>
      <c r="J55" s="699"/>
      <c r="K55" s="699"/>
      <c r="L55" s="699"/>
      <c r="M55" s="699"/>
      <c r="N55" s="1409"/>
      <c r="O55" s="699"/>
      <c r="P55" s="701"/>
      <c r="Q55" s="1362"/>
      <c r="R55" s="1682"/>
      <c r="S55" s="1359"/>
      <c r="T55" s="1682"/>
      <c r="U55" s="1359"/>
      <c r="V55" s="699"/>
      <c r="W55" s="1682"/>
      <c r="X55" s="1682"/>
      <c r="Y55" t="str">
        <f>CA55&amp;CB55&amp;CC55&amp;CD55&amp;CE55&amp;CF55&amp;CG55&amp;CH55</f>
        <v/>
      </c>
      <c r="CA55" s="18" t="str">
        <f>IF(AND($C55&gt;0,Q55="")," * No olvide digitar la variable "&amp;Q$53&amp;""&amp;". Digite Cero si no tiene.",IF(Q55&gt;$C55," * La variable "&amp;Q$53&amp;""&amp;" no  puede ser mayor al Total.",""))</f>
        <v/>
      </c>
      <c r="CB55" s="18" t="str">
        <f>IF(AND($C55&gt;0,R55="")," * No olvide digitar la variable "&amp;R$53&amp;""&amp;". Digite Cero si no tiene.",IF(R55&gt;$C55," * La variable "&amp;R$53&amp;""&amp;" no  puede ser mayor al Total.",""))</f>
        <v/>
      </c>
      <c r="CC55" s="18" t="str">
        <f>IF(AND($D55+$E55&gt;0,$S55="")," * No olvide digitar la variable Migrantes "&amp;S$54&amp;""&amp;". Digite Cero si no tiene.",IF($S55&gt;$D55+$E55," * La variable Migrantes "&amp;S$54&amp;""&amp;" no  puede ser mayor al Total.",""))</f>
        <v/>
      </c>
      <c r="CD55" s="18" t="str">
        <f>IF(AND($F55+$G55+$H55+$I55+$J55+$K55+$L55+$M55+$N55+$O55+$P55&gt;0,$T55="")," * No olvide digitar la variable Migrantes "&amp;T$54&amp;""&amp;". Digite Cero si no tiene.",IF(T55&gt;$F55+$G55+$H55+$I55+$J55+$K55+$L55+$M55+$N55+$O55+$P55," * La variable Migrantes "&amp;T$54&amp;""&amp;" no  puede ser mayor al Total.",""))</f>
        <v/>
      </c>
      <c r="CE55" s="18" t="str">
        <f>IF(AND($C55&gt;0,U55="")," * No olvide digitar la variable "&amp;U$54&amp;""&amp;". Digite Cero si no tiene.",IF(U55&gt;$C55," * La variable "&amp;U$54&amp;""&amp;" no  puede ser mayor al Total.",""))</f>
        <v/>
      </c>
      <c r="CF55" s="18" t="str">
        <f>IF(AND($C55&gt;0,V55="")," * No olvide digitar la variable "&amp;V$54&amp;""&amp;". Digite Cero si no tiene.",IF(V55&gt;$C55," * La variable "&amp;V$54&amp;""&amp;" no  puede ser mayor al Total.",""))</f>
        <v/>
      </c>
      <c r="CG55" s="18" t="str">
        <f>IF(AND($C55&gt;0,W55="")," * No olvide digitar la variable "&amp;W$54&amp;""&amp;". Digite Cero si no tiene.",IF(W55&gt;$C55," * La variable "&amp;W$54&amp;""&amp;" no  puede ser mayor al Total.",""))</f>
        <v/>
      </c>
      <c r="CH55" s="18" t="str">
        <f>IF(AND($C55&gt;0,X55="")," * No olvide digitar la variable "&amp;X$53&amp;""&amp;". Digite Cero si no tiene.",IF(X55&gt;$C55," * La variable "&amp;X$53&amp;""&amp;" no  puede ser mayor al Total.",""))</f>
        <v/>
      </c>
      <c r="CI55" s="40"/>
      <c r="CO55" s="109">
        <f t="shared" ref="CO55:CP59" si="43">IF(AND($C55&gt;0,Q55=""),1,IF(Q55&gt;$C55,1,0))</f>
        <v>0</v>
      </c>
      <c r="CP55" s="109">
        <f t="shared" si="43"/>
        <v>0</v>
      </c>
      <c r="CQ55" s="109">
        <f>IF(AND($D55+$E55&gt;0,S55=""),1,IF(S55&gt;$D55+$E55,1,0))</f>
        <v>0</v>
      </c>
      <c r="CR55" s="109">
        <f>IF(AND($F55+$G55+$H55+$I55+$J55+$K55+$L55+$M55+$N55+$O55+$P55&gt;0,$T55=""),1,IF($T55&gt;$F55+$G55+$H55+$I55+$J55+$K55+$L55+$M55+$N55+$O55+$P55,1,0))</f>
        <v>0</v>
      </c>
      <c r="CS55" s="109">
        <f>IF(AND($C55&gt;0,U55=""),1,IF(U55&gt;$C55,1,0))</f>
        <v>0</v>
      </c>
      <c r="CT55" s="109">
        <f>IF(AND($C55&gt;0,V55=""),1,IF(V55&gt;$C55,1,0))</f>
        <v>0</v>
      </c>
      <c r="CU55" s="109">
        <f>IF(AND($C55&gt;0,W55=""),1,IF(W55&gt;$C55,1,0))</f>
        <v>0</v>
      </c>
      <c r="CV55" s="109">
        <f>IF(AND($C55&gt;0,X55=""),1,IF(X55&gt;$C55,1,0))</f>
        <v>0</v>
      </c>
      <c r="CW55" s="110"/>
    </row>
    <row r="56" spans="1:103" x14ac:dyDescent="0.25">
      <c r="A56" s="3782"/>
      <c r="B56" s="111" t="s">
        <v>79</v>
      </c>
      <c r="C56" s="1504">
        <f>SUM(D56:P56)</f>
        <v>0</v>
      </c>
      <c r="D56" s="91"/>
      <c r="E56" s="92"/>
      <c r="F56" s="92"/>
      <c r="G56" s="92"/>
      <c r="H56" s="92"/>
      <c r="I56" s="92"/>
      <c r="J56" s="92"/>
      <c r="K56" s="92"/>
      <c r="L56" s="92"/>
      <c r="M56" s="92"/>
      <c r="N56" s="1245"/>
      <c r="O56" s="92"/>
      <c r="P56" s="113"/>
      <c r="Q56" s="95"/>
      <c r="R56" s="1042"/>
      <c r="S56" s="91"/>
      <c r="T56" s="1042"/>
      <c r="U56" s="91"/>
      <c r="V56" s="92"/>
      <c r="W56" s="1042"/>
      <c r="X56" s="1042"/>
      <c r="Y56" t="str">
        <f t="shared" ref="Y56:Y59" si="44">CA56&amp;CB56&amp;CC56&amp;CD56&amp;CE56&amp;CF56&amp;CG56&amp;CH56</f>
        <v/>
      </c>
      <c r="CA56" s="18" t="str">
        <f t="shared" ref="CA56:CB59" si="45">IF(AND($C56&gt;0,Q56="")," * No olvide digitar la variable "&amp;Q$53&amp;""&amp;". Digite Cero si no tiene.",IF(Q56&gt;$C56," * La variable "&amp;Q$53&amp;""&amp;" no  puede ser mayor al Total.",""))</f>
        <v/>
      </c>
      <c r="CB56" s="18" t="str">
        <f t="shared" si="45"/>
        <v/>
      </c>
      <c r="CC56" s="18" t="str">
        <f t="shared" ref="CC56:CC59" si="46">IF(AND($D56+$E56&gt;0,$S56="")," * No olvide digitar la variable Migrantes "&amp;S$54&amp;""&amp;". Digite Cero si no tiene.",IF($S56&gt;$D56+$E56," * La variable Migrantes "&amp;S$54&amp;""&amp;" no  puede ser mayor al Total.",""))</f>
        <v/>
      </c>
      <c r="CD56" s="18" t="str">
        <f t="shared" ref="CD56:CD59" si="47">IF(AND($F56+$G56+$H56+$I56+$J56+$K56+$L56+$M56+$N56+$O56+$P56&gt;0,$T56="")," * No olvide digitar la variable Migrantes "&amp;T$54&amp;""&amp;". Digite Cero si no tiene.",IF(T56&gt;$F56+$G56+$H56+$I56+$J56+$K56+$L56+$M56+$N56+$O56+$P56," * La variable Migrantes "&amp;T$54&amp;""&amp;" no  puede ser mayor al Total.",""))</f>
        <v/>
      </c>
      <c r="CE56" s="18" t="str">
        <f t="shared" ref="CE56:CG59" si="48">IF(AND($C56&gt;0,U56="")," * No olvide digitar la variable "&amp;U$54&amp;""&amp;". Digite Cero si no tiene.",IF(U56&gt;$C56," * La variable "&amp;U$54&amp;""&amp;" no  puede ser mayor al Total.",""))</f>
        <v/>
      </c>
      <c r="CF56" s="18" t="str">
        <f t="shared" si="48"/>
        <v/>
      </c>
      <c r="CG56" s="18" t="str">
        <f t="shared" si="48"/>
        <v/>
      </c>
      <c r="CH56" s="18" t="str">
        <f t="shared" ref="CH56:CH59" si="49">IF(AND($C56&gt;0,X56="")," * No olvide digitar la variable "&amp;X$53&amp;""&amp;". Digite Cero si no tiene.",IF(X56&gt;$C56," * La variable "&amp;X$53&amp;""&amp;" no  puede ser mayor al Total.",""))</f>
        <v/>
      </c>
      <c r="CO56" s="109">
        <f t="shared" si="43"/>
        <v>0</v>
      </c>
      <c r="CP56" s="109">
        <f t="shared" si="43"/>
        <v>0</v>
      </c>
      <c r="CQ56" s="109">
        <f t="shared" ref="CQ56:CQ59" si="50">IF(AND($D56+$E56&gt;0,S56=""),1,IF(S56&gt;$D56+$E56,1,0))</f>
        <v>0</v>
      </c>
      <c r="CR56" s="109">
        <f t="shared" ref="CR56:CR59" si="51">IF(AND($F56+$G56+$H56+$I56+$J56+$K56+$L56+$M56+$N56+$O56+$P56&gt;0,$T56=""),1,IF($T56&gt;$F56+$G56+$H56+$I56+$J56+$K56+$L56+$M56+$N56+$O56+$P56,1,0))</f>
        <v>0</v>
      </c>
      <c r="CS56" s="109">
        <f t="shared" ref="CS56:CV59" si="52">IF(AND($C56&gt;0,U56=""),1,IF(U56&gt;$C56,1,0))</f>
        <v>0</v>
      </c>
      <c r="CT56" s="109">
        <f t="shared" si="52"/>
        <v>0</v>
      </c>
      <c r="CU56" s="109">
        <f t="shared" si="52"/>
        <v>0</v>
      </c>
      <c r="CV56" s="109">
        <f t="shared" si="52"/>
        <v>0</v>
      </c>
    </row>
    <row r="57" spans="1:103" x14ac:dyDescent="0.25">
      <c r="A57" s="4053" t="s">
        <v>86</v>
      </c>
      <c r="B57" s="1506" t="s">
        <v>78</v>
      </c>
      <c r="C57" s="1356">
        <f>SUM(D57:P57)</f>
        <v>0</v>
      </c>
      <c r="D57" s="1359"/>
      <c r="E57" s="699"/>
      <c r="F57" s="699"/>
      <c r="G57" s="699"/>
      <c r="H57" s="699"/>
      <c r="I57" s="699"/>
      <c r="J57" s="699"/>
      <c r="K57" s="699"/>
      <c r="L57" s="699"/>
      <c r="M57" s="699"/>
      <c r="N57" s="1409"/>
      <c r="O57" s="699"/>
      <c r="P57" s="701"/>
      <c r="Q57" s="1362"/>
      <c r="R57" s="1682"/>
      <c r="S57" s="1359"/>
      <c r="T57" s="1682"/>
      <c r="U57" s="1359"/>
      <c r="V57" s="699"/>
      <c r="W57" s="1682"/>
      <c r="X57" s="1682"/>
      <c r="Y57" t="str">
        <f t="shared" si="44"/>
        <v/>
      </c>
      <c r="CA57" s="18" t="str">
        <f t="shared" si="45"/>
        <v/>
      </c>
      <c r="CB57" s="18" t="str">
        <f t="shared" si="45"/>
        <v/>
      </c>
      <c r="CC57" s="18" t="str">
        <f t="shared" si="46"/>
        <v/>
      </c>
      <c r="CD57" s="18" t="str">
        <f t="shared" si="47"/>
        <v/>
      </c>
      <c r="CE57" s="18" t="str">
        <f t="shared" si="48"/>
        <v/>
      </c>
      <c r="CF57" s="18" t="str">
        <f t="shared" si="48"/>
        <v/>
      </c>
      <c r="CG57" s="18" t="str">
        <f t="shared" si="48"/>
        <v/>
      </c>
      <c r="CH57" s="18" t="str">
        <f t="shared" si="49"/>
        <v/>
      </c>
      <c r="CO57" s="109">
        <f t="shared" si="43"/>
        <v>0</v>
      </c>
      <c r="CP57" s="109">
        <f t="shared" si="43"/>
        <v>0</v>
      </c>
      <c r="CQ57" s="109">
        <f t="shared" si="50"/>
        <v>0</v>
      </c>
      <c r="CR57" s="109">
        <f t="shared" si="51"/>
        <v>0</v>
      </c>
      <c r="CS57" s="109">
        <f t="shared" si="52"/>
        <v>0</v>
      </c>
      <c r="CT57" s="109">
        <f t="shared" si="52"/>
        <v>0</v>
      </c>
      <c r="CU57" s="109">
        <f t="shared" si="52"/>
        <v>0</v>
      </c>
      <c r="CV57" s="109">
        <f t="shared" si="52"/>
        <v>0</v>
      </c>
    </row>
    <row r="58" spans="1:103" x14ac:dyDescent="0.25">
      <c r="A58" s="3782"/>
      <c r="B58" s="1507" t="s">
        <v>79</v>
      </c>
      <c r="C58" s="1504">
        <f>SUM(D58:P58)</f>
        <v>0</v>
      </c>
      <c r="D58" s="91"/>
      <c r="E58" s="92"/>
      <c r="F58" s="92"/>
      <c r="G58" s="92"/>
      <c r="H58" s="92"/>
      <c r="I58" s="92"/>
      <c r="J58" s="92"/>
      <c r="K58" s="92"/>
      <c r="L58" s="92"/>
      <c r="M58" s="92"/>
      <c r="N58" s="1245"/>
      <c r="O58" s="92"/>
      <c r="P58" s="113"/>
      <c r="Q58" s="95"/>
      <c r="R58" s="1042"/>
      <c r="S58" s="91"/>
      <c r="T58" s="1042"/>
      <c r="U58" s="91"/>
      <c r="V58" s="92"/>
      <c r="W58" s="1042"/>
      <c r="X58" s="1042"/>
      <c r="Y58" t="str">
        <f t="shared" si="44"/>
        <v/>
      </c>
      <c r="CA58" s="18" t="str">
        <f t="shared" si="45"/>
        <v/>
      </c>
      <c r="CB58" s="18" t="str">
        <f t="shared" si="45"/>
        <v/>
      </c>
      <c r="CC58" s="18" t="str">
        <f t="shared" si="46"/>
        <v/>
      </c>
      <c r="CD58" s="18" t="str">
        <f t="shared" si="47"/>
        <v/>
      </c>
      <c r="CE58" s="18" t="str">
        <f t="shared" si="48"/>
        <v/>
      </c>
      <c r="CF58" s="18" t="str">
        <f t="shared" si="48"/>
        <v/>
      </c>
      <c r="CG58" s="18" t="str">
        <f t="shared" si="48"/>
        <v/>
      </c>
      <c r="CH58" s="18" t="str">
        <f t="shared" si="49"/>
        <v/>
      </c>
      <c r="CO58" s="109">
        <f t="shared" si="43"/>
        <v>0</v>
      </c>
      <c r="CP58" s="109">
        <f t="shared" si="43"/>
        <v>0</v>
      </c>
      <c r="CQ58" s="109">
        <f t="shared" si="50"/>
        <v>0</v>
      </c>
      <c r="CR58" s="109">
        <f t="shared" si="51"/>
        <v>0</v>
      </c>
      <c r="CS58" s="109">
        <f t="shared" si="52"/>
        <v>0</v>
      </c>
      <c r="CT58" s="109">
        <f t="shared" si="52"/>
        <v>0</v>
      </c>
      <c r="CU58" s="109">
        <f t="shared" si="52"/>
        <v>0</v>
      </c>
      <c r="CV58" s="109">
        <f t="shared" si="52"/>
        <v>0</v>
      </c>
    </row>
    <row r="59" spans="1:103" x14ac:dyDescent="0.25">
      <c r="A59" s="4058" t="s">
        <v>87</v>
      </c>
      <c r="B59" s="4059"/>
      <c r="C59" s="1504">
        <f>SUM(D59:P59)</f>
        <v>0</v>
      </c>
      <c r="D59" s="91"/>
      <c r="E59" s="92"/>
      <c r="F59" s="92"/>
      <c r="G59" s="92"/>
      <c r="H59" s="92"/>
      <c r="I59" s="92"/>
      <c r="J59" s="92"/>
      <c r="K59" s="92"/>
      <c r="L59" s="92"/>
      <c r="M59" s="92"/>
      <c r="N59" s="1245"/>
      <c r="O59" s="92"/>
      <c r="P59" s="113"/>
      <c r="Q59" s="95"/>
      <c r="R59" s="1042"/>
      <c r="S59" s="91"/>
      <c r="T59" s="1042"/>
      <c r="U59" s="91"/>
      <c r="V59" s="92"/>
      <c r="W59" s="1042"/>
      <c r="X59" s="1042"/>
      <c r="Y59" t="str">
        <f t="shared" si="44"/>
        <v/>
      </c>
      <c r="CA59" s="18" t="str">
        <f t="shared" si="45"/>
        <v/>
      </c>
      <c r="CB59" s="18" t="str">
        <f t="shared" si="45"/>
        <v/>
      </c>
      <c r="CC59" s="18" t="str">
        <f t="shared" si="46"/>
        <v/>
      </c>
      <c r="CD59" s="18" t="str">
        <f t="shared" si="47"/>
        <v/>
      </c>
      <c r="CE59" s="18" t="str">
        <f t="shared" si="48"/>
        <v/>
      </c>
      <c r="CF59" s="18" t="str">
        <f t="shared" si="48"/>
        <v/>
      </c>
      <c r="CG59" s="18" t="str">
        <f t="shared" si="48"/>
        <v/>
      </c>
      <c r="CH59" s="18" t="str">
        <f t="shared" si="49"/>
        <v/>
      </c>
      <c r="CO59" s="109">
        <f t="shared" si="43"/>
        <v>0</v>
      </c>
      <c r="CP59" s="109">
        <f t="shared" si="43"/>
        <v>0</v>
      </c>
      <c r="CQ59" s="109">
        <f t="shared" si="50"/>
        <v>0</v>
      </c>
      <c r="CR59" s="109">
        <f t="shared" si="51"/>
        <v>0</v>
      </c>
      <c r="CS59" s="109">
        <f t="shared" si="52"/>
        <v>0</v>
      </c>
      <c r="CT59" s="109">
        <f t="shared" si="52"/>
        <v>0</v>
      </c>
      <c r="CU59" s="109">
        <f t="shared" si="52"/>
        <v>0</v>
      </c>
      <c r="CV59" s="109">
        <f t="shared" si="52"/>
        <v>0</v>
      </c>
    </row>
    <row r="60" spans="1:103" s="56" customFormat="1" ht="12" x14ac:dyDescent="0.2">
      <c r="A60" s="38" t="s">
        <v>88</v>
      </c>
      <c r="B60" s="1669"/>
      <c r="C60" s="1670"/>
      <c r="D60" s="55"/>
      <c r="E60" s="55"/>
      <c r="F60" s="38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</row>
    <row r="61" spans="1:103" ht="15" customHeight="1" x14ac:dyDescent="0.25">
      <c r="A61" s="4036" t="s">
        <v>53</v>
      </c>
      <c r="B61" s="2987"/>
      <c r="C61" s="4046" t="s">
        <v>4</v>
      </c>
      <c r="D61" s="4047" t="s">
        <v>5</v>
      </c>
      <c r="E61" s="4048"/>
      <c r="F61" s="4048"/>
      <c r="G61" s="4048"/>
      <c r="H61" s="4048"/>
      <c r="I61" s="4048"/>
      <c r="J61" s="4048"/>
      <c r="K61" s="4048"/>
      <c r="L61" s="4048"/>
      <c r="M61" s="4048"/>
      <c r="N61" s="4048"/>
      <c r="O61" s="4048"/>
      <c r="P61" s="4049"/>
      <c r="Q61" s="4050" t="s">
        <v>12</v>
      </c>
      <c r="R61" s="2987" t="s">
        <v>13</v>
      </c>
    </row>
    <row r="62" spans="1:103" ht="21" x14ac:dyDescent="0.25">
      <c r="A62" s="3583"/>
      <c r="B62" s="3440"/>
      <c r="C62" s="3768"/>
      <c r="D62" s="1687" t="s">
        <v>60</v>
      </c>
      <c r="E62" s="1688" t="s">
        <v>16</v>
      </c>
      <c r="F62" s="1688" t="s">
        <v>17</v>
      </c>
      <c r="G62" s="1688" t="s">
        <v>18</v>
      </c>
      <c r="H62" s="1688" t="s">
        <v>19</v>
      </c>
      <c r="I62" s="1688" t="s">
        <v>20</v>
      </c>
      <c r="J62" s="1688" t="s">
        <v>21</v>
      </c>
      <c r="K62" s="1688" t="s">
        <v>22</v>
      </c>
      <c r="L62" s="1688" t="s">
        <v>23</v>
      </c>
      <c r="M62" s="1688" t="s">
        <v>61</v>
      </c>
      <c r="N62" s="1689" t="s">
        <v>62</v>
      </c>
      <c r="O62" s="1688" t="s">
        <v>63</v>
      </c>
      <c r="P62" s="1690" t="s">
        <v>64</v>
      </c>
      <c r="Q62" s="3001"/>
      <c r="R62" s="3440"/>
    </row>
    <row r="63" spans="1:103" x14ac:dyDescent="0.25">
      <c r="A63" s="4056" t="s">
        <v>66</v>
      </c>
      <c r="B63" s="4057"/>
      <c r="C63" s="1693">
        <f>SUM(D63:P63)</f>
        <v>0</v>
      </c>
      <c r="D63" s="1694">
        <f>SUM(D64:D76)</f>
        <v>0</v>
      </c>
      <c r="E63" s="1695">
        <f t="shared" ref="E63:M63" si="53">SUM(E64:E76)</f>
        <v>0</v>
      </c>
      <c r="F63" s="1695">
        <f>SUM(F64:F76)</f>
        <v>0</v>
      </c>
      <c r="G63" s="1695">
        <f t="shared" si="53"/>
        <v>0</v>
      </c>
      <c r="H63" s="1695">
        <f t="shared" si="53"/>
        <v>0</v>
      </c>
      <c r="I63" s="1695">
        <f t="shared" si="53"/>
        <v>0</v>
      </c>
      <c r="J63" s="1695">
        <f t="shared" si="53"/>
        <v>0</v>
      </c>
      <c r="K63" s="1695">
        <f t="shared" si="53"/>
        <v>0</v>
      </c>
      <c r="L63" s="1695">
        <f t="shared" si="53"/>
        <v>0</v>
      </c>
      <c r="M63" s="1695">
        <f t="shared" si="53"/>
        <v>0</v>
      </c>
      <c r="N63" s="1695">
        <f>SUM(N79:N83)</f>
        <v>0</v>
      </c>
      <c r="O63" s="1695">
        <f t="shared" ref="O63:P63" si="54">SUM(O79:O83)</f>
        <v>0</v>
      </c>
      <c r="P63" s="1704">
        <f t="shared" si="54"/>
        <v>0</v>
      </c>
      <c r="Q63" s="1696">
        <f>SUM(Q64:Q76)</f>
        <v>0</v>
      </c>
      <c r="R63" s="1697">
        <f>SUM(R64:R76)</f>
        <v>0</v>
      </c>
    </row>
    <row r="64" spans="1:103" x14ac:dyDescent="0.25">
      <c r="A64" s="3777" t="s">
        <v>67</v>
      </c>
      <c r="B64" s="4045"/>
      <c r="C64" s="1356">
        <f>SUM(D64:M64)</f>
        <v>0</v>
      </c>
      <c r="D64" s="1359"/>
      <c r="E64" s="699"/>
      <c r="F64" s="699"/>
      <c r="G64" s="699"/>
      <c r="H64" s="699"/>
      <c r="I64" s="699"/>
      <c r="J64" s="699"/>
      <c r="K64" s="699"/>
      <c r="L64" s="699"/>
      <c r="M64" s="699"/>
      <c r="N64" s="1424"/>
      <c r="O64" s="707"/>
      <c r="P64" s="710"/>
      <c r="Q64" s="1362"/>
      <c r="R64" s="1682"/>
      <c r="S64" t="str">
        <f t="shared" ref="S64:S83" si="55">CA64&amp;CB64</f>
        <v/>
      </c>
      <c r="CA64" s="18" t="str">
        <f>IF(AND($C64&gt;0,Q64="")," * No olvide digitar la variable "&amp;$Q$61&amp;""&amp;". Digite Cero si no tiene.",IF(Q64&gt;$C64," * La variable  "&amp;$Q$61&amp;""&amp;" No puede ser mayor al Total.",""))</f>
        <v/>
      </c>
      <c r="CB64" s="18" t="str">
        <f>IF(AND($C64&gt;0,R64="")," * No olvide digitar la variable  "&amp;$R$61&amp;""&amp;". Digite Cero si no tiene.",IF(R64&gt;$C64,"  * La variable  "&amp;$R$61&amp;""&amp;" No puede ser mayor al Total.",""))</f>
        <v/>
      </c>
      <c r="CO64" s="69">
        <f>IF(AND($C64&gt;0,Q64=""),1,IF(Q64&gt;$C64,1,0))</f>
        <v>0</v>
      </c>
      <c r="CP64" s="69">
        <f t="shared" ref="CP64:CP83" si="56">IF(AND(C64&gt;0,R64=""),1,IF(R64&gt;C64,1,0))</f>
        <v>0</v>
      </c>
    </row>
    <row r="65" spans="1:94" x14ac:dyDescent="0.25">
      <c r="A65" s="3033" t="s">
        <v>68</v>
      </c>
      <c r="B65" s="3034"/>
      <c r="C65" s="70">
        <f>SUM(D65:M65)</f>
        <v>0</v>
      </c>
      <c r="D65" s="30"/>
      <c r="E65" s="32"/>
      <c r="F65" s="32"/>
      <c r="G65" s="32"/>
      <c r="H65" s="32"/>
      <c r="I65" s="32"/>
      <c r="J65" s="32"/>
      <c r="K65" s="32"/>
      <c r="L65" s="32"/>
      <c r="M65" s="32"/>
      <c r="N65" s="117"/>
      <c r="O65" s="71"/>
      <c r="P65" s="72"/>
      <c r="Q65" s="105"/>
      <c r="R65" s="48"/>
      <c r="S65" t="str">
        <f t="shared" si="55"/>
        <v/>
      </c>
      <c r="CA65" s="18" t="str">
        <f t="shared" ref="CA65:CA83" si="57">IF(AND($C65&gt;0,Q65="")," * No olvide digitar la variable "&amp;$Q$61&amp;""&amp;". Digite Cero si no tiene.",IF(Q65&gt;$C65," * La variable  "&amp;$Q$61&amp;""&amp;" No puede ser mayor al Total.",""))</f>
        <v/>
      </c>
      <c r="CB65" s="18" t="str">
        <f t="shared" ref="CB65:CB83" si="58">IF(AND($C65&gt;0,R65="")," * No olvide digitar la variable  "&amp;$R$61&amp;""&amp;". Digite Cero si no tiene.",IF(R65&gt;$C65,"  * La variable  "&amp;$R$61&amp;""&amp;" No puede ser mayor al Total.",""))</f>
        <v/>
      </c>
      <c r="CO65" s="69">
        <f t="shared" ref="CO65:CO83" si="59">IF(AND(C65&gt;0,Q65=""),1,IF(Q65&gt;C65,1,0))</f>
        <v>0</v>
      </c>
      <c r="CP65" s="69">
        <f t="shared" si="56"/>
        <v>0</v>
      </c>
    </row>
    <row r="66" spans="1:94" x14ac:dyDescent="0.25">
      <c r="A66" s="4053" t="s">
        <v>69</v>
      </c>
      <c r="B66" s="1698" t="s">
        <v>70</v>
      </c>
      <c r="C66" s="1356">
        <f t="shared" ref="C66:C78" si="60">SUM(D66:M66)</f>
        <v>0</v>
      </c>
      <c r="D66" s="1359"/>
      <c r="E66" s="699"/>
      <c r="F66" s="699"/>
      <c r="G66" s="699"/>
      <c r="H66" s="699"/>
      <c r="I66" s="699"/>
      <c r="J66" s="699"/>
      <c r="K66" s="699"/>
      <c r="L66" s="699"/>
      <c r="M66" s="699"/>
      <c r="N66" s="1424"/>
      <c r="O66" s="707"/>
      <c r="P66" s="710"/>
      <c r="Q66" s="1362"/>
      <c r="R66" s="1682"/>
      <c r="S66" t="str">
        <f t="shared" si="55"/>
        <v/>
      </c>
      <c r="CA66" s="18" t="str">
        <f t="shared" si="57"/>
        <v/>
      </c>
      <c r="CB66" s="18" t="str">
        <f t="shared" si="58"/>
        <v/>
      </c>
      <c r="CO66" s="69">
        <f t="shared" si="59"/>
        <v>0</v>
      </c>
      <c r="CP66" s="69">
        <f t="shared" si="56"/>
        <v>0</v>
      </c>
    </row>
    <row r="67" spans="1:94" x14ac:dyDescent="0.25">
      <c r="A67" s="3878"/>
      <c r="B67" s="74" t="s">
        <v>71</v>
      </c>
      <c r="C67" s="75">
        <f t="shared" si="60"/>
        <v>0</v>
      </c>
      <c r="D67" s="22"/>
      <c r="E67" s="24"/>
      <c r="F67" s="24"/>
      <c r="G67" s="24"/>
      <c r="H67" s="24"/>
      <c r="I67" s="24"/>
      <c r="J67" s="24"/>
      <c r="K67" s="24"/>
      <c r="L67" s="24"/>
      <c r="M67" s="24"/>
      <c r="N67" s="118"/>
      <c r="O67" s="76"/>
      <c r="P67" s="77"/>
      <c r="Q67" s="27"/>
      <c r="R67" s="28"/>
      <c r="S67" t="str">
        <f t="shared" si="55"/>
        <v/>
      </c>
      <c r="CA67" s="18" t="str">
        <f t="shared" si="57"/>
        <v/>
      </c>
      <c r="CB67" s="18" t="str">
        <f t="shared" si="58"/>
        <v/>
      </c>
      <c r="CO67" s="69">
        <f t="shared" si="59"/>
        <v>0</v>
      </c>
      <c r="CP67" s="69">
        <f t="shared" si="56"/>
        <v>0</v>
      </c>
    </row>
    <row r="68" spans="1:94" x14ac:dyDescent="0.25">
      <c r="A68" s="3878"/>
      <c r="B68" s="74" t="s">
        <v>72</v>
      </c>
      <c r="C68" s="75">
        <f t="shared" si="60"/>
        <v>0</v>
      </c>
      <c r="D68" s="22"/>
      <c r="E68" s="24"/>
      <c r="F68" s="24"/>
      <c r="G68" s="24"/>
      <c r="H68" s="24"/>
      <c r="I68" s="24"/>
      <c r="J68" s="24"/>
      <c r="K68" s="24"/>
      <c r="L68" s="24"/>
      <c r="M68" s="24"/>
      <c r="N68" s="118"/>
      <c r="O68" s="76"/>
      <c r="P68" s="77"/>
      <c r="Q68" s="27"/>
      <c r="R68" s="28"/>
      <c r="S68" t="str">
        <f t="shared" si="55"/>
        <v/>
      </c>
      <c r="CA68" s="18" t="str">
        <f t="shared" si="57"/>
        <v/>
      </c>
      <c r="CB68" s="18" t="str">
        <f t="shared" si="58"/>
        <v/>
      </c>
      <c r="CO68" s="69">
        <f t="shared" si="59"/>
        <v>0</v>
      </c>
      <c r="CP68" s="69">
        <f t="shared" si="56"/>
        <v>0</v>
      </c>
    </row>
    <row r="69" spans="1:94" x14ac:dyDescent="0.25">
      <c r="A69" s="3878"/>
      <c r="B69" s="74" t="s">
        <v>73</v>
      </c>
      <c r="C69" s="75">
        <f t="shared" si="60"/>
        <v>0</v>
      </c>
      <c r="D69" s="22"/>
      <c r="E69" s="24"/>
      <c r="F69" s="24"/>
      <c r="G69" s="24"/>
      <c r="H69" s="24"/>
      <c r="I69" s="24"/>
      <c r="J69" s="24"/>
      <c r="K69" s="24"/>
      <c r="L69" s="24"/>
      <c r="M69" s="24"/>
      <c r="N69" s="118"/>
      <c r="O69" s="76"/>
      <c r="P69" s="77"/>
      <c r="Q69" s="27"/>
      <c r="R69" s="28"/>
      <c r="S69" t="str">
        <f t="shared" si="55"/>
        <v/>
      </c>
      <c r="CA69" s="18" t="str">
        <f t="shared" si="57"/>
        <v/>
      </c>
      <c r="CB69" s="18" t="str">
        <f t="shared" si="58"/>
        <v/>
      </c>
      <c r="CO69" s="69">
        <f t="shared" si="59"/>
        <v>0</v>
      </c>
      <c r="CP69" s="69">
        <f t="shared" si="56"/>
        <v>0</v>
      </c>
    </row>
    <row r="70" spans="1:94" x14ac:dyDescent="0.25">
      <c r="A70" s="3878"/>
      <c r="B70" s="74" t="s">
        <v>74</v>
      </c>
      <c r="C70" s="75">
        <f t="shared" si="60"/>
        <v>0</v>
      </c>
      <c r="D70" s="22"/>
      <c r="E70" s="24"/>
      <c r="F70" s="24"/>
      <c r="G70" s="24"/>
      <c r="H70" s="24"/>
      <c r="I70" s="24"/>
      <c r="J70" s="24"/>
      <c r="K70" s="24"/>
      <c r="L70" s="24"/>
      <c r="M70" s="24"/>
      <c r="N70" s="118"/>
      <c r="O70" s="76"/>
      <c r="P70" s="77"/>
      <c r="Q70" s="27"/>
      <c r="R70" s="28"/>
      <c r="S70" t="str">
        <f t="shared" si="55"/>
        <v/>
      </c>
      <c r="CA70" s="18" t="str">
        <f t="shared" si="57"/>
        <v/>
      </c>
      <c r="CB70" s="18" t="str">
        <f t="shared" si="58"/>
        <v/>
      </c>
      <c r="CO70" s="69">
        <f t="shared" si="59"/>
        <v>0</v>
      </c>
      <c r="CP70" s="69">
        <f t="shared" si="56"/>
        <v>0</v>
      </c>
    </row>
    <row r="71" spans="1:94" x14ac:dyDescent="0.25">
      <c r="A71" s="3878"/>
      <c r="B71" s="78" t="s">
        <v>75</v>
      </c>
      <c r="C71" s="1673">
        <f t="shared" si="60"/>
        <v>0</v>
      </c>
      <c r="D71" s="1699"/>
      <c r="E71" s="81"/>
      <c r="F71" s="81"/>
      <c r="G71" s="81"/>
      <c r="H71" s="81"/>
      <c r="I71" s="81"/>
      <c r="J71" s="81"/>
      <c r="K71" s="81"/>
      <c r="L71" s="81"/>
      <c r="M71" s="81"/>
      <c r="N71" s="119"/>
      <c r="O71" s="82"/>
      <c r="P71" s="83"/>
      <c r="Q71" s="84"/>
      <c r="R71" s="85"/>
      <c r="S71" t="str">
        <f t="shared" si="55"/>
        <v/>
      </c>
      <c r="CA71" s="18" t="str">
        <f t="shared" si="57"/>
        <v/>
      </c>
      <c r="CB71" s="18" t="str">
        <f t="shared" si="58"/>
        <v/>
      </c>
      <c r="CO71" s="69">
        <f t="shared" si="59"/>
        <v>0</v>
      </c>
      <c r="CP71" s="69">
        <f t="shared" si="56"/>
        <v>0</v>
      </c>
    </row>
    <row r="72" spans="1:94" x14ac:dyDescent="0.25">
      <c r="A72" s="3782"/>
      <c r="B72" s="86" t="s">
        <v>76</v>
      </c>
      <c r="C72" s="70">
        <f>SUM(D72:M72)</f>
        <v>0</v>
      </c>
      <c r="D72" s="30"/>
      <c r="E72" s="32"/>
      <c r="F72" s="32"/>
      <c r="G72" s="32"/>
      <c r="H72" s="32"/>
      <c r="I72" s="32"/>
      <c r="J72" s="32"/>
      <c r="K72" s="32"/>
      <c r="L72" s="32"/>
      <c r="M72" s="32"/>
      <c r="N72" s="117"/>
      <c r="O72" s="71"/>
      <c r="P72" s="72"/>
      <c r="Q72" s="35"/>
      <c r="R72" s="37"/>
      <c r="S72" t="str">
        <f t="shared" si="55"/>
        <v/>
      </c>
      <c r="CA72" s="18" t="str">
        <f t="shared" si="57"/>
        <v/>
      </c>
      <c r="CB72" s="18" t="str">
        <f t="shared" si="58"/>
        <v/>
      </c>
      <c r="CO72" s="69">
        <f t="shared" si="59"/>
        <v>0</v>
      </c>
      <c r="CP72" s="69">
        <f t="shared" si="56"/>
        <v>0</v>
      </c>
    </row>
    <row r="73" spans="1:94" x14ac:dyDescent="0.25">
      <c r="A73" s="4053" t="s">
        <v>77</v>
      </c>
      <c r="B73" s="1698" t="s">
        <v>78</v>
      </c>
      <c r="C73" s="1356">
        <f>SUM(D73:P73)</f>
        <v>0</v>
      </c>
      <c r="D73" s="1359"/>
      <c r="E73" s="699"/>
      <c r="F73" s="699"/>
      <c r="G73" s="699"/>
      <c r="H73" s="699"/>
      <c r="I73" s="699"/>
      <c r="J73" s="699"/>
      <c r="K73" s="699"/>
      <c r="L73" s="699"/>
      <c r="M73" s="699"/>
      <c r="N73" s="711"/>
      <c r="O73" s="711"/>
      <c r="P73" s="711"/>
      <c r="Q73" s="1362"/>
      <c r="R73" s="1682"/>
      <c r="S73" t="str">
        <f t="shared" si="55"/>
        <v/>
      </c>
      <c r="CA73" s="18" t="str">
        <f t="shared" si="57"/>
        <v/>
      </c>
      <c r="CB73" s="18" t="str">
        <f t="shared" si="58"/>
        <v/>
      </c>
      <c r="CO73" s="69">
        <f t="shared" si="59"/>
        <v>0</v>
      </c>
      <c r="CP73" s="69">
        <f t="shared" si="56"/>
        <v>0</v>
      </c>
    </row>
    <row r="74" spans="1:94" x14ac:dyDescent="0.25">
      <c r="A74" s="3782"/>
      <c r="B74" s="88" t="s">
        <v>79</v>
      </c>
      <c r="C74" s="70">
        <f>SUM(D74:P74)</f>
        <v>0</v>
      </c>
      <c r="D74" s="30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5"/>
      <c r="R74" s="37"/>
      <c r="S74" t="str">
        <f t="shared" si="55"/>
        <v/>
      </c>
      <c r="CA74" s="18" t="str">
        <f t="shared" si="57"/>
        <v/>
      </c>
      <c r="CB74" s="18" t="str">
        <f t="shared" si="58"/>
        <v/>
      </c>
      <c r="CO74" s="69">
        <f t="shared" si="59"/>
        <v>0</v>
      </c>
      <c r="CP74" s="69">
        <f t="shared" si="56"/>
        <v>0</v>
      </c>
    </row>
    <row r="75" spans="1:94" x14ac:dyDescent="0.25">
      <c r="A75" s="4053" t="s">
        <v>80</v>
      </c>
      <c r="B75" s="1698" t="s">
        <v>78</v>
      </c>
      <c r="C75" s="1356">
        <f>SUM(D75:M75)</f>
        <v>0</v>
      </c>
      <c r="D75" s="699"/>
      <c r="E75" s="699"/>
      <c r="F75" s="699"/>
      <c r="G75" s="699"/>
      <c r="H75" s="699"/>
      <c r="I75" s="699"/>
      <c r="J75" s="699"/>
      <c r="K75" s="699"/>
      <c r="L75" s="699"/>
      <c r="M75" s="699"/>
      <c r="N75" s="1424"/>
      <c r="O75" s="707"/>
      <c r="P75" s="710"/>
      <c r="Q75" s="1362"/>
      <c r="R75" s="1682"/>
      <c r="S75" t="str">
        <f t="shared" si="55"/>
        <v/>
      </c>
      <c r="CA75" s="18" t="str">
        <f t="shared" si="57"/>
        <v/>
      </c>
      <c r="CB75" s="18" t="str">
        <f t="shared" si="58"/>
        <v/>
      </c>
      <c r="CO75" s="69">
        <f t="shared" si="59"/>
        <v>0</v>
      </c>
      <c r="CP75" s="69">
        <f t="shared" si="56"/>
        <v>0</v>
      </c>
    </row>
    <row r="76" spans="1:94" ht="15.75" thickBot="1" x14ac:dyDescent="0.3">
      <c r="A76" s="3052"/>
      <c r="B76" s="120" t="s">
        <v>79</v>
      </c>
      <c r="C76" s="121">
        <f t="shared" si="60"/>
        <v>0</v>
      </c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3"/>
      <c r="O76" s="124"/>
      <c r="P76" s="125"/>
      <c r="Q76" s="126"/>
      <c r="R76" s="127"/>
      <c r="S76" t="str">
        <f t="shared" si="55"/>
        <v/>
      </c>
      <c r="CA76" s="18" t="str">
        <f t="shared" si="57"/>
        <v/>
      </c>
      <c r="CB76" s="18" t="str">
        <f t="shared" si="58"/>
        <v/>
      </c>
      <c r="CO76" s="69">
        <f t="shared" si="59"/>
        <v>0</v>
      </c>
      <c r="CP76" s="69">
        <f t="shared" si="56"/>
        <v>0</v>
      </c>
    </row>
    <row r="77" spans="1:94" ht="15.75" thickTop="1" x14ac:dyDescent="0.25">
      <c r="A77" s="3053" t="s">
        <v>82</v>
      </c>
      <c r="B77" s="3054"/>
      <c r="C77" s="101">
        <f t="shared" si="60"/>
        <v>0</v>
      </c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28"/>
      <c r="O77" s="103"/>
      <c r="P77" s="104"/>
      <c r="Q77" s="105"/>
      <c r="R77" s="48"/>
      <c r="S77" t="str">
        <f t="shared" si="55"/>
        <v/>
      </c>
      <c r="CA77" s="18" t="str">
        <f t="shared" si="57"/>
        <v/>
      </c>
      <c r="CB77" s="18" t="str">
        <f t="shared" si="58"/>
        <v/>
      </c>
      <c r="CO77" s="69">
        <f t="shared" si="59"/>
        <v>0</v>
      </c>
      <c r="CP77" s="69">
        <f t="shared" si="56"/>
        <v>0</v>
      </c>
    </row>
    <row r="78" spans="1:94" x14ac:dyDescent="0.25">
      <c r="A78" s="3047" t="s">
        <v>83</v>
      </c>
      <c r="B78" s="3048"/>
      <c r="C78" s="1504">
        <f t="shared" si="60"/>
        <v>0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1508"/>
      <c r="O78" s="93"/>
      <c r="P78" s="94"/>
      <c r="Q78" s="35"/>
      <c r="R78" s="37"/>
      <c r="S78" t="str">
        <f t="shared" si="55"/>
        <v/>
      </c>
      <c r="CA78" s="18" t="str">
        <f t="shared" si="57"/>
        <v/>
      </c>
      <c r="CB78" s="18" t="str">
        <f t="shared" si="58"/>
        <v/>
      </c>
      <c r="CO78" s="69">
        <f t="shared" si="59"/>
        <v>0</v>
      </c>
      <c r="CP78" s="69">
        <f t="shared" si="56"/>
        <v>0</v>
      </c>
    </row>
    <row r="79" spans="1:94" x14ac:dyDescent="0.25">
      <c r="A79" s="4053" t="s">
        <v>85</v>
      </c>
      <c r="B79" s="1506" t="s">
        <v>78</v>
      </c>
      <c r="C79" s="1356">
        <f>SUM(D79:P79)</f>
        <v>0</v>
      </c>
      <c r="D79" s="1359"/>
      <c r="E79" s="699"/>
      <c r="F79" s="699"/>
      <c r="G79" s="699"/>
      <c r="H79" s="699"/>
      <c r="I79" s="699"/>
      <c r="J79" s="699"/>
      <c r="K79" s="699"/>
      <c r="L79" s="699"/>
      <c r="M79" s="699"/>
      <c r="N79" s="1409"/>
      <c r="O79" s="699"/>
      <c r="P79" s="701"/>
      <c r="Q79" s="1362"/>
      <c r="R79" s="1682"/>
      <c r="S79" t="str">
        <f t="shared" si="55"/>
        <v/>
      </c>
      <c r="CA79" s="18" t="str">
        <f t="shared" si="57"/>
        <v/>
      </c>
      <c r="CB79" s="18" t="str">
        <f t="shared" si="58"/>
        <v/>
      </c>
      <c r="CO79" s="69">
        <f t="shared" si="59"/>
        <v>0</v>
      </c>
      <c r="CP79" s="69">
        <f t="shared" si="56"/>
        <v>0</v>
      </c>
    </row>
    <row r="80" spans="1:94" x14ac:dyDescent="0.25">
      <c r="A80" s="3782"/>
      <c r="B80" s="111" t="s">
        <v>79</v>
      </c>
      <c r="C80" s="1504">
        <f>SUM(D80:P80)</f>
        <v>0</v>
      </c>
      <c r="D80" s="91"/>
      <c r="E80" s="92"/>
      <c r="F80" s="92"/>
      <c r="G80" s="92"/>
      <c r="H80" s="92"/>
      <c r="I80" s="92"/>
      <c r="J80" s="92"/>
      <c r="K80" s="92"/>
      <c r="L80" s="92"/>
      <c r="M80" s="92"/>
      <c r="N80" s="1245"/>
      <c r="O80" s="92"/>
      <c r="P80" s="113"/>
      <c r="Q80" s="95"/>
      <c r="R80" s="1042"/>
      <c r="S80" t="str">
        <f t="shared" si="55"/>
        <v/>
      </c>
      <c r="CA80" s="18" t="str">
        <f t="shared" si="57"/>
        <v/>
      </c>
      <c r="CB80" s="18" t="str">
        <f t="shared" si="58"/>
        <v/>
      </c>
      <c r="CO80" s="69">
        <f t="shared" si="59"/>
        <v>0</v>
      </c>
      <c r="CP80" s="69">
        <f t="shared" si="56"/>
        <v>0</v>
      </c>
    </row>
    <row r="81" spans="1:95" x14ac:dyDescent="0.25">
      <c r="A81" s="4053" t="s">
        <v>86</v>
      </c>
      <c r="B81" s="1506" t="s">
        <v>78</v>
      </c>
      <c r="C81" s="1356">
        <f>SUM(D81:P81)</f>
        <v>0</v>
      </c>
      <c r="D81" s="699"/>
      <c r="E81" s="699"/>
      <c r="F81" s="699"/>
      <c r="G81" s="699"/>
      <c r="H81" s="699"/>
      <c r="I81" s="699"/>
      <c r="J81" s="699"/>
      <c r="K81" s="699"/>
      <c r="L81" s="699"/>
      <c r="M81" s="699"/>
      <c r="N81" s="1409"/>
      <c r="O81" s="699"/>
      <c r="P81" s="701"/>
      <c r="Q81" s="105"/>
      <c r="R81" s="48"/>
      <c r="S81" t="str">
        <f t="shared" si="55"/>
        <v/>
      </c>
      <c r="CA81" s="18" t="str">
        <f t="shared" si="57"/>
        <v/>
      </c>
      <c r="CB81" s="18" t="str">
        <f t="shared" si="58"/>
        <v/>
      </c>
      <c r="CO81" s="69">
        <f t="shared" si="59"/>
        <v>0</v>
      </c>
      <c r="CP81" s="69">
        <f t="shared" si="56"/>
        <v>0</v>
      </c>
    </row>
    <row r="82" spans="1:95" x14ac:dyDescent="0.25">
      <c r="A82" s="3782"/>
      <c r="B82" s="1507" t="s">
        <v>79</v>
      </c>
      <c r="C82" s="1504">
        <f>SUM(D82:P82)</f>
        <v>0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1245"/>
      <c r="O82" s="92"/>
      <c r="P82" s="113"/>
      <c r="Q82" s="95"/>
      <c r="R82" s="1042"/>
      <c r="S82" t="str">
        <f>CA82&amp;CB82</f>
        <v/>
      </c>
      <c r="CA82" s="18" t="str">
        <f t="shared" si="57"/>
        <v/>
      </c>
      <c r="CB82" s="18" t="str">
        <f t="shared" si="58"/>
        <v/>
      </c>
      <c r="CO82" s="69">
        <f t="shared" si="59"/>
        <v>0</v>
      </c>
      <c r="CP82" s="69">
        <f t="shared" si="56"/>
        <v>0</v>
      </c>
    </row>
    <row r="83" spans="1:95" x14ac:dyDescent="0.25">
      <c r="A83" s="4060" t="s">
        <v>87</v>
      </c>
      <c r="B83" s="4061"/>
      <c r="C83" s="1504">
        <f>SUM(D83:P83)</f>
        <v>0</v>
      </c>
      <c r="D83" s="91"/>
      <c r="E83" s="92"/>
      <c r="F83" s="92"/>
      <c r="G83" s="92"/>
      <c r="H83" s="92"/>
      <c r="I83" s="92"/>
      <c r="J83" s="92"/>
      <c r="K83" s="92"/>
      <c r="L83" s="92"/>
      <c r="M83" s="92"/>
      <c r="N83" s="1245"/>
      <c r="O83" s="92"/>
      <c r="P83" s="113"/>
      <c r="Q83" s="95"/>
      <c r="R83" s="1042"/>
      <c r="S83" t="str">
        <f t="shared" si="55"/>
        <v/>
      </c>
      <c r="CA83" s="18" t="str">
        <f t="shared" si="57"/>
        <v/>
      </c>
      <c r="CB83" s="18" t="str">
        <f t="shared" si="58"/>
        <v/>
      </c>
      <c r="CO83" s="69">
        <f t="shared" si="59"/>
        <v>0</v>
      </c>
      <c r="CP83" s="69">
        <f t="shared" si="56"/>
        <v>0</v>
      </c>
    </row>
    <row r="84" spans="1:95" x14ac:dyDescent="0.25">
      <c r="A84" s="38" t="s">
        <v>89</v>
      </c>
      <c r="B84" s="55"/>
      <c r="C84" s="130"/>
    </row>
    <row r="85" spans="1:95" ht="33" x14ac:dyDescent="0.25">
      <c r="A85" s="1705" t="s">
        <v>90</v>
      </c>
      <c r="B85" s="1706" t="s">
        <v>91</v>
      </c>
      <c r="C85" s="1707" t="s">
        <v>25</v>
      </c>
      <c r="D85" s="134" t="s">
        <v>11</v>
      </c>
    </row>
    <row r="86" spans="1:95" x14ac:dyDescent="0.25">
      <c r="A86" s="1708" t="s">
        <v>92</v>
      </c>
      <c r="B86" s="1709"/>
      <c r="C86" s="1710"/>
      <c r="D86" s="1711"/>
      <c r="E86" t="str">
        <f>CA86&amp;CB86</f>
        <v/>
      </c>
      <c r="CA86" s="18" t="str">
        <f>IF(AND($B86&gt;0,C86="")," * No olvide digitar la variable "&amp;$C$85&amp;""&amp;". Digite Cero si no tiene.",IF(C86&gt;$B86," * La variable  "&amp;$C$85&amp;""&amp;" No puede ser mayor al Total.",""))</f>
        <v/>
      </c>
      <c r="CB86" s="18" t="str">
        <f>IF(AND($B86&gt;0,D86="")," * No olvide digitar la variable "&amp;$D$85&amp;""&amp;". Digite Cero si no tiene.",IF(D86&gt;$B86," * La variable  "&amp;$D$85&amp;""&amp;" No puede ser mayor al Total.",""))</f>
        <v/>
      </c>
      <c r="CO86" s="69">
        <f>IF(AND(B86&gt;0,C86=""),1,IF(C86&gt;B86,1,0))</f>
        <v>0</v>
      </c>
      <c r="CP86" s="69">
        <f>IF(AND(B86&gt;0,D86=""),1,IF(D86&gt;B86,1,0))</f>
        <v>0</v>
      </c>
    </row>
    <row r="87" spans="1:95" x14ac:dyDescent="0.25">
      <c r="A87" s="657" t="s">
        <v>93</v>
      </c>
      <c r="B87" s="55"/>
      <c r="C87" s="140"/>
      <c r="D87" s="140"/>
      <c r="E87" s="1712"/>
    </row>
    <row r="88" spans="1:95" x14ac:dyDescent="0.25">
      <c r="A88" s="4036" t="s">
        <v>94</v>
      </c>
      <c r="B88" s="2987"/>
      <c r="C88" s="1687" t="s">
        <v>91</v>
      </c>
      <c r="D88" s="1713" t="s">
        <v>95</v>
      </c>
      <c r="E88" s="1714" t="s">
        <v>96</v>
      </c>
    </row>
    <row r="89" spans="1:95" x14ac:dyDescent="0.25">
      <c r="A89" s="4056" t="s">
        <v>97</v>
      </c>
      <c r="B89" s="4057"/>
      <c r="C89" s="1694">
        <f>SUM(D89:E89)</f>
        <v>0</v>
      </c>
      <c r="D89" s="1685"/>
      <c r="E89" s="1686"/>
      <c r="CA89" s="18" t="str">
        <f>IF(AND($C89&gt;0,D89="")," * No olvide digitar la variable "&amp;$D$88&amp;""&amp;". Digite Cero si no tiene.",IF(D89&gt;$C89," * La variable  "&amp;$D$88&amp;""&amp;" No puede ser mayor al Total.",""))</f>
        <v/>
      </c>
      <c r="CB89" s="18" t="str">
        <f>IF(AND($C89&gt;0,E89="")," * No olvide digitar la variable "&amp;$E$88&amp;""&amp;". Digite Cero si no tiene.",IF(E89&gt;$C89," * La variable  "&amp;$E$88&amp;""&amp;" No puede ser mayor al Total.",""))</f>
        <v/>
      </c>
      <c r="CO89" s="69">
        <f>IF(AND(C89&gt;0,D89=""),1,IF(D89&gt;C89,1,0))</f>
        <v>0</v>
      </c>
      <c r="CP89" s="69">
        <f>IF(AND(C89&gt;0,E89=""),1,IF(E89&gt;C89,1,0))</f>
        <v>0</v>
      </c>
    </row>
    <row r="90" spans="1:95" s="56" customFormat="1" x14ac:dyDescent="0.25">
      <c r="A90" s="143" t="s">
        <v>98</v>
      </c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4"/>
      <c r="AI90" s="144"/>
      <c r="AJ90" s="144"/>
      <c r="AK90" s="144"/>
      <c r="AL90" s="144"/>
      <c r="AM90" s="144"/>
      <c r="AN90" s="144"/>
      <c r="AO90" s="144"/>
      <c r="AP90" s="144"/>
      <c r="AQ90" s="144"/>
      <c r="AR90" s="144"/>
      <c r="AS90" s="144"/>
      <c r="AT90" s="144"/>
      <c r="AU90" s="144"/>
      <c r="AV90" s="144"/>
      <c r="AW90" s="144"/>
    </row>
    <row r="91" spans="1:95" s="56" customFormat="1" ht="12" customHeight="1" x14ac:dyDescent="0.2">
      <c r="A91" s="4071" t="s">
        <v>99</v>
      </c>
      <c r="B91" s="3100"/>
      <c r="C91" s="4071" t="s">
        <v>100</v>
      </c>
      <c r="D91" s="3105"/>
      <c r="E91" s="3100"/>
      <c r="F91" s="3077" t="s">
        <v>101</v>
      </c>
      <c r="G91" s="3078"/>
      <c r="H91" s="3078"/>
      <c r="I91" s="3078"/>
      <c r="J91" s="3078"/>
      <c r="K91" s="3078"/>
      <c r="L91" s="3078"/>
      <c r="M91" s="3078"/>
      <c r="N91" s="3078"/>
      <c r="O91" s="3078"/>
      <c r="P91" s="3078"/>
      <c r="Q91" s="3078"/>
      <c r="R91" s="3078"/>
      <c r="S91" s="3078"/>
      <c r="T91" s="3078"/>
      <c r="U91" s="3078"/>
      <c r="V91" s="3078"/>
      <c r="W91" s="3078"/>
      <c r="X91" s="3078"/>
      <c r="Y91" s="3078"/>
      <c r="Z91" s="3078"/>
      <c r="AA91" s="3078"/>
      <c r="AB91" s="3078"/>
      <c r="AC91" s="3079"/>
      <c r="AD91" s="3066" t="s">
        <v>102</v>
      </c>
      <c r="AE91" s="3066"/>
      <c r="AF91" s="3066"/>
      <c r="AG91" s="3066"/>
      <c r="AH91" s="3066"/>
      <c r="AI91" s="3066"/>
      <c r="AJ91" s="3066"/>
      <c r="AK91" s="3066"/>
      <c r="AL91" s="3066"/>
      <c r="AM91" s="3066"/>
      <c r="AN91" s="3066"/>
      <c r="AO91" s="3066"/>
      <c r="AP91" s="3066"/>
      <c r="AQ91" s="3066"/>
      <c r="AR91" s="3066"/>
      <c r="AS91" s="3066"/>
      <c r="AT91" s="3080"/>
      <c r="AU91" s="3081" t="s">
        <v>12</v>
      </c>
      <c r="AV91" s="3084" t="s">
        <v>13</v>
      </c>
      <c r="AW91" s="3055" t="s">
        <v>103</v>
      </c>
    </row>
    <row r="92" spans="1:95" s="56" customFormat="1" ht="12" customHeight="1" x14ac:dyDescent="0.2">
      <c r="A92" s="3101"/>
      <c r="B92" s="3102"/>
      <c r="C92" s="3101"/>
      <c r="D92" s="3106"/>
      <c r="E92" s="3102"/>
      <c r="F92" s="3058" t="s">
        <v>104</v>
      </c>
      <c r="G92" s="3059"/>
      <c r="H92" s="3059"/>
      <c r="I92" s="3059"/>
      <c r="J92" s="3059"/>
      <c r="K92" s="3059"/>
      <c r="L92" s="3059"/>
      <c r="M92" s="3059"/>
      <c r="N92" s="3059"/>
      <c r="O92" s="3059"/>
      <c r="P92" s="3059"/>
      <c r="Q92" s="3060"/>
      <c r="R92" s="3061" t="s">
        <v>105</v>
      </c>
      <c r="S92" s="3062"/>
      <c r="T92" s="3062"/>
      <c r="U92" s="3062"/>
      <c r="V92" s="3062"/>
      <c r="W92" s="3063"/>
      <c r="X92" s="3064" t="s">
        <v>106</v>
      </c>
      <c r="Y92" s="3064"/>
      <c r="Z92" s="3064"/>
      <c r="AA92" s="3064"/>
      <c r="AB92" s="3064"/>
      <c r="AC92" s="3065"/>
      <c r="AD92" s="3066" t="s">
        <v>107</v>
      </c>
      <c r="AE92" s="3066"/>
      <c r="AF92" s="3066"/>
      <c r="AG92" s="3066"/>
      <c r="AH92" s="3066"/>
      <c r="AI92" s="3066"/>
      <c r="AJ92" s="3066"/>
      <c r="AK92" s="3066"/>
      <c r="AL92" s="3066"/>
      <c r="AM92" s="3066"/>
      <c r="AN92" s="3066"/>
      <c r="AO92" s="3067"/>
      <c r="AP92" s="3068" t="s">
        <v>108</v>
      </c>
      <c r="AQ92" s="3071" t="s">
        <v>106</v>
      </c>
      <c r="AR92" s="3071" t="s">
        <v>109</v>
      </c>
      <c r="AS92" s="3071" t="s">
        <v>81</v>
      </c>
      <c r="AT92" s="3074" t="s">
        <v>110</v>
      </c>
      <c r="AU92" s="3082"/>
      <c r="AV92" s="3085"/>
      <c r="AW92" s="4062"/>
    </row>
    <row r="93" spans="1:95" s="56" customFormat="1" ht="12" customHeight="1" x14ac:dyDescent="0.2">
      <c r="A93" s="3101"/>
      <c r="B93" s="3102"/>
      <c r="C93" s="3802"/>
      <c r="D93" s="4072"/>
      <c r="E93" s="3491"/>
      <c r="F93" s="4064" t="s">
        <v>111</v>
      </c>
      <c r="G93" s="4065"/>
      <c r="H93" s="4066" t="s">
        <v>112</v>
      </c>
      <c r="I93" s="4065"/>
      <c r="J93" s="4066" t="s">
        <v>113</v>
      </c>
      <c r="K93" s="4065"/>
      <c r="L93" s="4066" t="s">
        <v>114</v>
      </c>
      <c r="M93" s="4065"/>
      <c r="N93" s="4066" t="s">
        <v>115</v>
      </c>
      <c r="O93" s="4065"/>
      <c r="P93" s="4066" t="s">
        <v>116</v>
      </c>
      <c r="Q93" s="4070"/>
      <c r="R93" s="4064" t="s">
        <v>117</v>
      </c>
      <c r="S93" s="4065"/>
      <c r="T93" s="4066" t="s">
        <v>118</v>
      </c>
      <c r="U93" s="4065"/>
      <c r="V93" s="4066" t="s">
        <v>119</v>
      </c>
      <c r="W93" s="4070"/>
      <c r="X93" s="4069" t="s">
        <v>117</v>
      </c>
      <c r="Y93" s="4065"/>
      <c r="Z93" s="4066" t="s">
        <v>118</v>
      </c>
      <c r="AA93" s="4065"/>
      <c r="AB93" s="4066" t="s">
        <v>119</v>
      </c>
      <c r="AC93" s="4068"/>
      <c r="AD93" s="4069" t="s">
        <v>111</v>
      </c>
      <c r="AE93" s="4065"/>
      <c r="AF93" s="4066" t="s">
        <v>112</v>
      </c>
      <c r="AG93" s="4065"/>
      <c r="AH93" s="4066" t="s">
        <v>113</v>
      </c>
      <c r="AI93" s="4065"/>
      <c r="AJ93" s="4066" t="s">
        <v>114</v>
      </c>
      <c r="AK93" s="4065"/>
      <c r="AL93" s="4066" t="s">
        <v>115</v>
      </c>
      <c r="AM93" s="4065"/>
      <c r="AN93" s="4066" t="s">
        <v>116</v>
      </c>
      <c r="AO93" s="4065"/>
      <c r="AP93" s="3069"/>
      <c r="AQ93" s="3072"/>
      <c r="AR93" s="3072"/>
      <c r="AS93" s="3072"/>
      <c r="AT93" s="3075"/>
      <c r="AU93" s="3082"/>
      <c r="AV93" s="3085"/>
      <c r="AW93" s="4062"/>
    </row>
    <row r="94" spans="1:95" s="56" customFormat="1" ht="12" x14ac:dyDescent="0.2">
      <c r="A94" s="3802"/>
      <c r="B94" s="3491"/>
      <c r="C94" s="1715" t="s">
        <v>120</v>
      </c>
      <c r="D94" s="1518" t="s">
        <v>79</v>
      </c>
      <c r="E94" s="1055" t="s">
        <v>121</v>
      </c>
      <c r="F94" s="1716" t="s">
        <v>79</v>
      </c>
      <c r="G94" s="1521" t="s">
        <v>121</v>
      </c>
      <c r="H94" s="1716" t="s">
        <v>79</v>
      </c>
      <c r="I94" s="1521" t="s">
        <v>121</v>
      </c>
      <c r="J94" s="1716" t="s">
        <v>79</v>
      </c>
      <c r="K94" s="1521" t="s">
        <v>121</v>
      </c>
      <c r="L94" s="1716" t="s">
        <v>79</v>
      </c>
      <c r="M94" s="1521" t="s">
        <v>121</v>
      </c>
      <c r="N94" s="1716" t="s">
        <v>79</v>
      </c>
      <c r="O94" s="1521" t="s">
        <v>121</v>
      </c>
      <c r="P94" s="1716" t="s">
        <v>79</v>
      </c>
      <c r="Q94" s="1717" t="s">
        <v>121</v>
      </c>
      <c r="R94" s="1716" t="s">
        <v>79</v>
      </c>
      <c r="S94" s="1521" t="s">
        <v>121</v>
      </c>
      <c r="T94" s="1716" t="s">
        <v>79</v>
      </c>
      <c r="U94" s="1521" t="s">
        <v>121</v>
      </c>
      <c r="V94" s="1718" t="s">
        <v>79</v>
      </c>
      <c r="W94" s="1055" t="s">
        <v>121</v>
      </c>
      <c r="X94" s="152" t="s">
        <v>79</v>
      </c>
      <c r="Y94" s="1521" t="s">
        <v>121</v>
      </c>
      <c r="Z94" s="1716" t="s">
        <v>79</v>
      </c>
      <c r="AA94" s="1521" t="s">
        <v>121</v>
      </c>
      <c r="AB94" s="1716" t="s">
        <v>79</v>
      </c>
      <c r="AC94" s="1524" t="s">
        <v>121</v>
      </c>
      <c r="AD94" s="152" t="s">
        <v>79</v>
      </c>
      <c r="AE94" s="1521" t="s">
        <v>121</v>
      </c>
      <c r="AF94" s="1716" t="s">
        <v>79</v>
      </c>
      <c r="AG94" s="1521" t="s">
        <v>121</v>
      </c>
      <c r="AH94" s="1716" t="s">
        <v>79</v>
      </c>
      <c r="AI94" s="1521" t="s">
        <v>121</v>
      </c>
      <c r="AJ94" s="1716" t="s">
        <v>79</v>
      </c>
      <c r="AK94" s="1521" t="s">
        <v>121</v>
      </c>
      <c r="AL94" s="1716" t="s">
        <v>79</v>
      </c>
      <c r="AM94" s="1521" t="s">
        <v>121</v>
      </c>
      <c r="AN94" s="1716" t="s">
        <v>79</v>
      </c>
      <c r="AO94" s="1521" t="s">
        <v>121</v>
      </c>
      <c r="AP94" s="3070"/>
      <c r="AQ94" s="3073"/>
      <c r="AR94" s="3073"/>
      <c r="AS94" s="3073"/>
      <c r="AT94" s="3076"/>
      <c r="AU94" s="3792"/>
      <c r="AV94" s="3793"/>
      <c r="AW94" s="4063"/>
      <c r="CA94" s="40"/>
      <c r="CB94" s="40"/>
    </row>
    <row r="95" spans="1:95" s="56" customFormat="1" x14ac:dyDescent="0.25">
      <c r="A95" s="3797" t="s">
        <v>122</v>
      </c>
      <c r="B95" s="4067"/>
      <c r="C95" s="1525">
        <f>SUM(D95:E95)</f>
        <v>0</v>
      </c>
      <c r="D95" s="1526">
        <f>+F95+H95+J95+L95+N95+P95+R95+T95+V95+X95+Z95+AB95</f>
        <v>0</v>
      </c>
      <c r="E95" s="1719">
        <f>+G95+I95+K95+M95+O95+Q95+S95+U95+W95+Y95+AA95+AC95</f>
        <v>0</v>
      </c>
      <c r="F95" s="1528"/>
      <c r="G95" s="158"/>
      <c r="H95" s="826"/>
      <c r="I95" s="158"/>
      <c r="J95" s="826"/>
      <c r="K95" s="158"/>
      <c r="L95" s="826"/>
      <c r="M95" s="158"/>
      <c r="N95" s="826"/>
      <c r="O95" s="158"/>
      <c r="P95" s="826"/>
      <c r="Q95" s="160"/>
      <c r="R95" s="1528"/>
      <c r="S95" s="158"/>
      <c r="T95" s="826"/>
      <c r="U95" s="158"/>
      <c r="V95" s="826"/>
      <c r="W95" s="160"/>
      <c r="X95" s="1529"/>
      <c r="Y95" s="158"/>
      <c r="Z95" s="826"/>
      <c r="AA95" s="1530"/>
      <c r="AB95" s="1529"/>
      <c r="AC95" s="163"/>
      <c r="AD95" s="1529"/>
      <c r="AE95" s="1530"/>
      <c r="AF95" s="826"/>
      <c r="AG95" s="158"/>
      <c r="AH95" s="826"/>
      <c r="AI95" s="1530"/>
      <c r="AJ95" s="826"/>
      <c r="AK95" s="158"/>
      <c r="AL95" s="826"/>
      <c r="AM95" s="1530"/>
      <c r="AN95" s="1529"/>
      <c r="AO95" s="158"/>
      <c r="AP95" s="829"/>
      <c r="AQ95" s="712"/>
      <c r="AR95" s="166"/>
      <c r="AS95" s="166"/>
      <c r="AT95" s="163"/>
      <c r="AU95" s="167"/>
      <c r="AV95" s="158"/>
      <c r="AW95" s="168"/>
      <c r="AX95" t="str">
        <f>CA95&amp;CB95&amp;CC95</f>
        <v/>
      </c>
      <c r="AZ95" t="str">
        <f>CA95&amp;CB95</f>
        <v/>
      </c>
      <c r="CA95" s="18" t="str">
        <f>IF(AND($C95&gt;0,AU95="")," * No olvide digitar la variable Pueblos originarios. Digite Cero si no tiene.",IF(AU95&gt;$C95," * La variable Pueblos originarios No puede ser mayor al Total.",""))</f>
        <v/>
      </c>
      <c r="CB95" s="18" t="str">
        <f>IF(AND($C95&gt;0,AV95=""),"  * No olvide digitar la variable Migrantes. Digite Cero si no tiene.",IF(AV95&gt;$C95,"  * La variable Migrantes No puede ser mayor al Total.",""))</f>
        <v/>
      </c>
      <c r="CC95" s="18" t="str">
        <f>IF(AND($C95&gt;0,AW95="")," * No olvide digitar la variable Niños y niñas Mejor Niñez. Digite Cero si no tiene.",IF(AW95&gt;$C95," * La variable Niños y niñas Mejor Niñez No puede ser mayor al Total.",""))</f>
        <v/>
      </c>
      <c r="CO95" s="169">
        <f>IF(AND($C95&gt;0,AU95=""),1,IF(AU95&gt;$C95,1,0))</f>
        <v>0</v>
      </c>
      <c r="CP95" s="169">
        <f>IF(AND($C95&gt;0,AV95=""),1,IF(AV95&gt;$C95,1,0))</f>
        <v>0</v>
      </c>
      <c r="CQ95" s="169">
        <f>IF(AND($C95&gt;0,AW95=""),1,IF(AW95&gt;$C95,1,0))</f>
        <v>0</v>
      </c>
    </row>
    <row r="96" spans="1:95" s="56" customFormat="1" x14ac:dyDescent="0.25">
      <c r="A96" s="3092" t="s">
        <v>123</v>
      </c>
      <c r="B96" s="3093"/>
      <c r="C96" s="170">
        <f t="shared" ref="C96:C98" si="61">SUM(D96:E96)</f>
        <v>0</v>
      </c>
      <c r="D96" s="171">
        <f t="shared" ref="D96:E98" si="62">+F96+H96+J96+L96+N96+P96+R96+T96+V96+X96+Z96+AB96</f>
        <v>0</v>
      </c>
      <c r="E96" s="172">
        <f t="shared" si="62"/>
        <v>0</v>
      </c>
      <c r="F96" s="173"/>
      <c r="G96" s="174"/>
      <c r="H96" s="175"/>
      <c r="I96" s="174"/>
      <c r="J96" s="175"/>
      <c r="K96" s="174"/>
      <c r="L96" s="175"/>
      <c r="M96" s="174"/>
      <c r="N96" s="175"/>
      <c r="O96" s="174"/>
      <c r="P96" s="175"/>
      <c r="Q96" s="176"/>
      <c r="R96" s="173"/>
      <c r="S96" s="174"/>
      <c r="T96" s="175"/>
      <c r="U96" s="174"/>
      <c r="V96" s="175"/>
      <c r="W96" s="176"/>
      <c r="X96" s="167"/>
      <c r="Y96" s="174"/>
      <c r="Z96" s="175"/>
      <c r="AA96" s="158"/>
      <c r="AB96" s="167"/>
      <c r="AC96" s="163"/>
      <c r="AD96" s="167"/>
      <c r="AE96" s="158"/>
      <c r="AF96" s="175"/>
      <c r="AG96" s="158"/>
      <c r="AH96" s="175"/>
      <c r="AI96" s="158"/>
      <c r="AJ96" s="175"/>
      <c r="AK96" s="158"/>
      <c r="AL96" s="175"/>
      <c r="AM96" s="158"/>
      <c r="AN96" s="167"/>
      <c r="AO96" s="158"/>
      <c r="AP96" s="177"/>
      <c r="AQ96" s="166"/>
      <c r="AR96" s="166"/>
      <c r="AS96" s="166"/>
      <c r="AT96" s="163"/>
      <c r="AU96" s="167"/>
      <c r="AV96" s="158"/>
      <c r="AW96" s="168"/>
      <c r="AX96" t="str">
        <f t="shared" ref="AX96:AX97" si="63">CA96&amp;CB96&amp;CC96</f>
        <v/>
      </c>
      <c r="AZ96" t="str">
        <f>CA96&amp;CB96</f>
        <v/>
      </c>
      <c r="CA96" s="18" t="str">
        <f>IF(AND($C96&gt;0,AU96="")," * No olvide digitar la variable Pueblos originarios. Digite Cero si no tiene.",IF(AU96&gt;$C96," * La variable Pueblos originarios No puede ser mayor al Total.",""))</f>
        <v/>
      </c>
      <c r="CB96" s="18" t="str">
        <f t="shared" ref="CB96:CB98" si="64">IF(AND($C96&gt;0,AV96=""),"  * No olvide digitar la variable Migrantes. Digite Cero si no tiene.",IF(AV96&gt;$C96,"  * La variable Migrantes No puede ser mayor al Total.",""))</f>
        <v/>
      </c>
      <c r="CC96" s="18" t="str">
        <f t="shared" ref="CC96:CC97" si="65">IF(AND($C96&gt;0,AW96="")," * No olvide digitar la variable Niños y niñas Mejor Niñez. Digite Cero si no tiene.",IF(AW96&gt;$C96," * La variable Niños y niñas Mejor Niñez No puede ser mayor al Total.",""))</f>
        <v/>
      </c>
      <c r="CO96" s="169">
        <f t="shared" ref="CO96:CQ98" si="66">IF(AND($C96&gt;0,AU96=""),1,IF(AU96&gt;$C96,1,0))</f>
        <v>0</v>
      </c>
      <c r="CP96" s="169">
        <f t="shared" si="66"/>
        <v>0</v>
      </c>
      <c r="CQ96" s="169">
        <f t="shared" si="66"/>
        <v>0</v>
      </c>
    </row>
    <row r="97" spans="1:101" s="56" customFormat="1" x14ac:dyDescent="0.25">
      <c r="A97" s="3092" t="s">
        <v>124</v>
      </c>
      <c r="B97" s="3093"/>
      <c r="C97" s="178">
        <f t="shared" si="61"/>
        <v>0</v>
      </c>
      <c r="D97" s="171">
        <f t="shared" si="62"/>
        <v>0</v>
      </c>
      <c r="E97" s="172">
        <f t="shared" si="62"/>
        <v>0</v>
      </c>
      <c r="F97" s="173"/>
      <c r="G97" s="158"/>
      <c r="H97" s="175"/>
      <c r="I97" s="158"/>
      <c r="J97" s="175"/>
      <c r="K97" s="158"/>
      <c r="L97" s="175"/>
      <c r="M97" s="158"/>
      <c r="N97" s="175"/>
      <c r="O97" s="158"/>
      <c r="P97" s="175"/>
      <c r="Q97" s="160"/>
      <c r="R97" s="173"/>
      <c r="S97" s="158"/>
      <c r="T97" s="175"/>
      <c r="U97" s="158"/>
      <c r="V97" s="175"/>
      <c r="W97" s="160"/>
      <c r="X97" s="167"/>
      <c r="Y97" s="158"/>
      <c r="Z97" s="175"/>
      <c r="AA97" s="158"/>
      <c r="AB97" s="167"/>
      <c r="AC97" s="163"/>
      <c r="AD97" s="167"/>
      <c r="AE97" s="158"/>
      <c r="AF97" s="175"/>
      <c r="AG97" s="158"/>
      <c r="AH97" s="175"/>
      <c r="AI97" s="158"/>
      <c r="AJ97" s="175"/>
      <c r="AK97" s="158"/>
      <c r="AL97" s="175"/>
      <c r="AM97" s="158"/>
      <c r="AN97" s="167"/>
      <c r="AO97" s="158"/>
      <c r="AP97" s="177"/>
      <c r="AQ97" s="166"/>
      <c r="AR97" s="166"/>
      <c r="AS97" s="166"/>
      <c r="AT97" s="163"/>
      <c r="AU97" s="167"/>
      <c r="AV97" s="158"/>
      <c r="AW97" s="168"/>
      <c r="AX97" t="str">
        <f t="shared" si="63"/>
        <v/>
      </c>
      <c r="AZ97" t="str">
        <f>CA97&amp;CB97</f>
        <v/>
      </c>
      <c r="CA97" s="18" t="str">
        <f t="shared" ref="CA97:CA98" si="67">IF(AND($C97&gt;0,AU97="")," * No olvide digitar la variable Pueblos originarios. Digite Cero si no tiene.",IF(AU97&gt;$C97," * La variable Pueblos originarios No puede ser mayor al Total.",""))</f>
        <v/>
      </c>
      <c r="CB97" s="18" t="str">
        <f t="shared" si="64"/>
        <v/>
      </c>
      <c r="CC97" s="18" t="str">
        <f t="shared" si="65"/>
        <v/>
      </c>
      <c r="CO97" s="169">
        <f t="shared" si="66"/>
        <v>0</v>
      </c>
      <c r="CP97" s="169">
        <f t="shared" si="66"/>
        <v>0</v>
      </c>
      <c r="CQ97" s="169">
        <f t="shared" si="66"/>
        <v>0</v>
      </c>
    </row>
    <row r="98" spans="1:101" s="56" customFormat="1" x14ac:dyDescent="0.25">
      <c r="A98" s="3094" t="s">
        <v>125</v>
      </c>
      <c r="B98" s="3095"/>
      <c r="C98" s="179">
        <f t="shared" si="61"/>
        <v>0</v>
      </c>
      <c r="D98" s="1531">
        <f t="shared" si="62"/>
        <v>0</v>
      </c>
      <c r="E98" s="181">
        <f t="shared" si="62"/>
        <v>0</v>
      </c>
      <c r="F98" s="182"/>
      <c r="G98" s="1532"/>
      <c r="H98" s="184"/>
      <c r="I98" s="1532"/>
      <c r="J98" s="184"/>
      <c r="K98" s="1532"/>
      <c r="L98" s="184"/>
      <c r="M98" s="1532"/>
      <c r="N98" s="184"/>
      <c r="O98" s="1532"/>
      <c r="P98" s="184"/>
      <c r="Q98" s="1060"/>
      <c r="R98" s="182"/>
      <c r="S98" s="1532"/>
      <c r="T98" s="184"/>
      <c r="U98" s="1532"/>
      <c r="V98" s="184"/>
      <c r="W98" s="1060"/>
      <c r="X98" s="186"/>
      <c r="Y98" s="187"/>
      <c r="Z98" s="188"/>
      <c r="AA98" s="187"/>
      <c r="AB98" s="186"/>
      <c r="AC98" s="189"/>
      <c r="AD98" s="1534"/>
      <c r="AE98" s="1532"/>
      <c r="AF98" s="184"/>
      <c r="AG98" s="1532"/>
      <c r="AH98" s="184"/>
      <c r="AI98" s="1532"/>
      <c r="AJ98" s="184"/>
      <c r="AK98" s="1532"/>
      <c r="AL98" s="184"/>
      <c r="AM98" s="1532"/>
      <c r="AN98" s="1534"/>
      <c r="AO98" s="1532"/>
      <c r="AP98" s="191"/>
      <c r="AQ98" s="192"/>
      <c r="AR98" s="192"/>
      <c r="AS98" s="192"/>
      <c r="AT98" s="1535"/>
      <c r="AU98" s="1534"/>
      <c r="AV98" s="1532"/>
      <c r="AW98" s="194"/>
      <c r="AX98" t="str">
        <f>CA98&amp;CB98&amp;CC98</f>
        <v/>
      </c>
      <c r="AZ98"/>
      <c r="CA98" s="18" t="str">
        <f t="shared" si="67"/>
        <v/>
      </c>
      <c r="CB98" s="18" t="str">
        <f t="shared" si="64"/>
        <v/>
      </c>
      <c r="CC98" s="18" t="str">
        <f>IF(AND($C98&gt;0,AW98="")," * No olvide digitar la variable Niños y niñas Mejor Niñez. Digite Cero si no tiene.",IF(AW98&gt;$C98," * La variable Niños y niñas Mejor Niñez No puede ser mayor al Total.",""))</f>
        <v/>
      </c>
      <c r="CO98" s="169">
        <f t="shared" si="66"/>
        <v>0</v>
      </c>
      <c r="CP98" s="169">
        <f t="shared" si="66"/>
        <v>0</v>
      </c>
      <c r="CQ98" s="169">
        <f t="shared" si="66"/>
        <v>0</v>
      </c>
    </row>
    <row r="99" spans="1:101" s="56" customFormat="1" ht="12" x14ac:dyDescent="0.2">
      <c r="A99" s="657" t="s">
        <v>126</v>
      </c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</row>
    <row r="100" spans="1:101" s="56" customFormat="1" ht="12" customHeight="1" x14ac:dyDescent="0.2">
      <c r="A100" s="4036" t="s">
        <v>99</v>
      </c>
      <c r="B100" s="2987"/>
      <c r="C100" s="4036" t="s">
        <v>100</v>
      </c>
      <c r="D100" s="3108"/>
      <c r="E100" s="2987"/>
      <c r="F100" s="4074" t="s">
        <v>127</v>
      </c>
      <c r="G100" s="4075"/>
      <c r="H100" s="4075"/>
      <c r="I100" s="4075"/>
      <c r="J100" s="4075"/>
      <c r="K100" s="4075"/>
      <c r="L100" s="4075"/>
      <c r="M100" s="4075"/>
      <c r="N100" s="4075"/>
      <c r="O100" s="4075"/>
      <c r="P100" s="4075"/>
      <c r="Q100" s="4076"/>
      <c r="R100" s="4075" t="s">
        <v>128</v>
      </c>
      <c r="S100" s="4075"/>
      <c r="T100" s="4075"/>
      <c r="U100" s="4075"/>
      <c r="V100" s="4075"/>
      <c r="W100" s="4076"/>
      <c r="X100" s="4076" t="s">
        <v>129</v>
      </c>
      <c r="Y100" s="4077"/>
      <c r="Z100" s="4077"/>
      <c r="AA100" s="4077"/>
      <c r="AB100" s="4077"/>
      <c r="AC100" s="4078"/>
      <c r="AD100" s="4079" t="s">
        <v>130</v>
      </c>
      <c r="AE100" s="4079"/>
      <c r="AF100" s="4079"/>
      <c r="AG100" s="4079"/>
      <c r="AH100" s="4079"/>
      <c r="AI100" s="4080"/>
      <c r="AJ100" s="3108" t="s">
        <v>12</v>
      </c>
      <c r="AK100" s="4073" t="s">
        <v>13</v>
      </c>
      <c r="AL100" s="4043" t="s">
        <v>103</v>
      </c>
    </row>
    <row r="101" spans="1:101" s="56" customFormat="1" ht="12" customHeight="1" x14ac:dyDescent="0.2">
      <c r="A101" s="3124"/>
      <c r="B101" s="2994"/>
      <c r="C101" s="3583"/>
      <c r="D101" s="3405"/>
      <c r="E101" s="3440"/>
      <c r="F101" s="4064" t="s">
        <v>111</v>
      </c>
      <c r="G101" s="4065"/>
      <c r="H101" s="4066" t="s">
        <v>112</v>
      </c>
      <c r="I101" s="4065"/>
      <c r="J101" s="4066" t="s">
        <v>113</v>
      </c>
      <c r="K101" s="4065"/>
      <c r="L101" s="4066" t="s">
        <v>114</v>
      </c>
      <c r="M101" s="4065"/>
      <c r="N101" s="4066" t="s">
        <v>115</v>
      </c>
      <c r="O101" s="4065"/>
      <c r="P101" s="4066" t="s">
        <v>116</v>
      </c>
      <c r="Q101" s="4070"/>
      <c r="R101" s="4040" t="s">
        <v>117</v>
      </c>
      <c r="S101" s="4042"/>
      <c r="T101" s="4040" t="s">
        <v>118</v>
      </c>
      <c r="U101" s="4042"/>
      <c r="V101" s="4040" t="s">
        <v>131</v>
      </c>
      <c r="W101" s="4042"/>
      <c r="X101" s="4041" t="s">
        <v>117</v>
      </c>
      <c r="Y101" s="4042"/>
      <c r="Z101" s="4040" t="s">
        <v>118</v>
      </c>
      <c r="AA101" s="4042"/>
      <c r="AB101" s="4081" t="s">
        <v>131</v>
      </c>
      <c r="AC101" s="4082"/>
      <c r="AD101" s="4041" t="s">
        <v>132</v>
      </c>
      <c r="AE101" s="4041"/>
      <c r="AF101" s="4041"/>
      <c r="AG101" s="4042"/>
      <c r="AH101" s="4040" t="s">
        <v>133</v>
      </c>
      <c r="AI101" s="4042"/>
      <c r="AJ101" s="3109"/>
      <c r="AK101" s="3112"/>
      <c r="AL101" s="3114"/>
    </row>
    <row r="102" spans="1:101" s="56" customFormat="1" ht="31.5" x14ac:dyDescent="0.2">
      <c r="A102" s="3583"/>
      <c r="B102" s="3440"/>
      <c r="C102" s="1687" t="s">
        <v>120</v>
      </c>
      <c r="D102" s="1720" t="s">
        <v>79</v>
      </c>
      <c r="E102" s="1044" t="s">
        <v>121</v>
      </c>
      <c r="F102" s="1721" t="s">
        <v>79</v>
      </c>
      <c r="G102" s="1722" t="s">
        <v>121</v>
      </c>
      <c r="H102" s="1721" t="s">
        <v>79</v>
      </c>
      <c r="I102" s="1722" t="s">
        <v>121</v>
      </c>
      <c r="J102" s="1721" t="s">
        <v>79</v>
      </c>
      <c r="K102" s="1722" t="s">
        <v>121</v>
      </c>
      <c r="L102" s="1721" t="s">
        <v>79</v>
      </c>
      <c r="M102" s="1722" t="s">
        <v>121</v>
      </c>
      <c r="N102" s="1721" t="s">
        <v>79</v>
      </c>
      <c r="O102" s="1722" t="s">
        <v>121</v>
      </c>
      <c r="P102" s="1721" t="s">
        <v>79</v>
      </c>
      <c r="Q102" s="1722" t="s">
        <v>121</v>
      </c>
      <c r="R102" s="1721" t="s">
        <v>79</v>
      </c>
      <c r="S102" s="1722" t="s">
        <v>121</v>
      </c>
      <c r="T102" s="1721" t="s">
        <v>79</v>
      </c>
      <c r="U102" s="1722" t="s">
        <v>121</v>
      </c>
      <c r="V102" s="1721" t="s">
        <v>79</v>
      </c>
      <c r="W102" s="1722" t="s">
        <v>121</v>
      </c>
      <c r="X102" s="198" t="s">
        <v>79</v>
      </c>
      <c r="Y102" s="1722" t="s">
        <v>121</v>
      </c>
      <c r="Z102" s="1721" t="s">
        <v>79</v>
      </c>
      <c r="AA102" s="1722" t="s">
        <v>121</v>
      </c>
      <c r="AB102" s="1687" t="s">
        <v>79</v>
      </c>
      <c r="AC102" s="1723" t="s">
        <v>121</v>
      </c>
      <c r="AD102" s="1724" t="s">
        <v>134</v>
      </c>
      <c r="AE102" s="1705" t="s">
        <v>109</v>
      </c>
      <c r="AF102" s="1725" t="s">
        <v>81</v>
      </c>
      <c r="AG102" s="202" t="s">
        <v>110</v>
      </c>
      <c r="AH102" s="1687" t="s">
        <v>135</v>
      </c>
      <c r="AI102" s="1722" t="s">
        <v>136</v>
      </c>
      <c r="AJ102" s="3405"/>
      <c r="AK102" s="3113"/>
      <c r="AL102" s="3027"/>
    </row>
    <row r="103" spans="1:101" s="56" customFormat="1" x14ac:dyDescent="0.25">
      <c r="A103" s="3719" t="s">
        <v>122</v>
      </c>
      <c r="B103" s="4035"/>
      <c r="C103" s="1375">
        <f>SUM(D103:E103)</f>
        <v>0</v>
      </c>
      <c r="D103" s="1537">
        <f>SUM(F103+H103+J103+L103+N103+P103+R103+T103+V103+X103+Z103+AB103)</f>
        <v>0</v>
      </c>
      <c r="E103" s="708">
        <f>SUM(G103+I103+K103+M103+O103+Q103+S103+U103+W103+Y103+AA103+AC103)</f>
        <v>0</v>
      </c>
      <c r="F103" s="1359"/>
      <c r="G103" s="1682"/>
      <c r="H103" s="1359"/>
      <c r="I103" s="1682"/>
      <c r="J103" s="1359"/>
      <c r="K103" s="1682"/>
      <c r="L103" s="1359"/>
      <c r="M103" s="1682"/>
      <c r="N103" s="1359"/>
      <c r="O103" s="1682"/>
      <c r="P103" s="1359"/>
      <c r="Q103" s="1682"/>
      <c r="R103" s="1359"/>
      <c r="S103" s="1682"/>
      <c r="T103" s="1359"/>
      <c r="U103" s="1682"/>
      <c r="V103" s="1359"/>
      <c r="W103" s="1682"/>
      <c r="X103" s="1409"/>
      <c r="Y103" s="1682"/>
      <c r="Z103" s="1359"/>
      <c r="AA103" s="1682"/>
      <c r="AB103" s="1359"/>
      <c r="AC103" s="1363"/>
      <c r="AD103" s="832"/>
      <c r="AE103" s="1492"/>
      <c r="AF103" s="1492"/>
      <c r="AG103" s="1726"/>
      <c r="AH103" s="1359"/>
      <c r="AI103" s="1682"/>
      <c r="AJ103" s="1359"/>
      <c r="AK103" s="699"/>
      <c r="AL103" s="1682"/>
      <c r="AM103" t="str">
        <f>CG103&amp;CH103</f>
        <v/>
      </c>
      <c r="CG103" s="18" t="str">
        <f>IF(AND($C103&gt;0,AJ103="")," * No olvide digitar la variable Pueblos Originarios. Digite Cero si no tiene.",IF(AJ103&gt;$C103,"  * La variable Pueblos Originarios No puede ser mayor al Total.",""))</f>
        <v/>
      </c>
      <c r="CH103" s="18" t="str">
        <f>IF(AND($C103&gt;0,AK103="")," * No olvide digitar la variable Migrantes. Digite Cero si no tiene.",IF(AK103&gt;$C103,"  * La variable Migrantes No puede ser mayor al Total.",""))</f>
        <v/>
      </c>
      <c r="CI103" s="18" t="str">
        <f>IF(AND($C103&gt;0,AL103="")," * No olvide digitar la variable Niños y niñas Mejor Niñez. Digite Cero si no tiene.",IF(AL103&gt;$C103,"  * La variable Niños y niñas Mejor Niñez No puede ser mayor al Total.",""))</f>
        <v/>
      </c>
      <c r="CU103" s="169">
        <f>IF(AND($C103&gt;0,AJ103=""),1,IF(AJ103&gt;$C103,1,0))</f>
        <v>0</v>
      </c>
      <c r="CV103" s="169">
        <f>IF(AND($C103&gt;0,AK103=""),1,IF(AK103&gt;$C103,1,0))</f>
        <v>0</v>
      </c>
      <c r="CW103" s="169">
        <f>IF(AND($C103&gt;0,AL103=""),1,IF(AL103&gt;$C103,1,0))</f>
        <v>0</v>
      </c>
    </row>
    <row r="104" spans="1:101" s="56" customFormat="1" x14ac:dyDescent="0.25">
      <c r="A104" s="3010" t="s">
        <v>123</v>
      </c>
      <c r="B104" s="3011"/>
      <c r="C104" s="210">
        <f>SUM(D104:E104)</f>
        <v>0</v>
      </c>
      <c r="D104" s="211">
        <f t="shared" ref="D104:E106" si="68">SUM(F104+H104+J104+L104+N104+P104+R104+T104+V104+X104+Z104+AB104)</f>
        <v>0</v>
      </c>
      <c r="E104" s="212">
        <f t="shared" si="68"/>
        <v>0</v>
      </c>
      <c r="F104" s="22"/>
      <c r="G104" s="28"/>
      <c r="H104" s="22"/>
      <c r="I104" s="28"/>
      <c r="J104" s="22"/>
      <c r="K104" s="28"/>
      <c r="L104" s="22"/>
      <c r="M104" s="28"/>
      <c r="N104" s="22"/>
      <c r="O104" s="28"/>
      <c r="P104" s="22"/>
      <c r="Q104" s="28"/>
      <c r="R104" s="22"/>
      <c r="S104" s="28"/>
      <c r="T104" s="22"/>
      <c r="U104" s="28"/>
      <c r="V104" s="22"/>
      <c r="W104" s="28"/>
      <c r="X104" s="23"/>
      <c r="Y104" s="28"/>
      <c r="Z104" s="22"/>
      <c r="AA104" s="28"/>
      <c r="AB104" s="22"/>
      <c r="AC104" s="213"/>
      <c r="AD104" s="214"/>
      <c r="AE104" s="215"/>
      <c r="AF104" s="215"/>
      <c r="AG104" s="216"/>
      <c r="AH104" s="22"/>
      <c r="AI104" s="28"/>
      <c r="AJ104" s="22"/>
      <c r="AK104" s="24"/>
      <c r="AL104" s="28"/>
      <c r="AM104" t="str">
        <f>CG104&amp;CH104</f>
        <v/>
      </c>
      <c r="CG104" s="18" t="str">
        <f t="shared" ref="CG104:CG106" si="69">IF(AND($C104&gt;0,AJ104="")," * No olvide digitar la variable Pueblos Originarios. Digite Cero si no tiene.",IF(AJ104&gt;$C104,"  * La variable Pueblos Originarios No puede ser mayor al Total.",""))</f>
        <v/>
      </c>
      <c r="CH104" s="18" t="str">
        <f t="shared" ref="CH104:CH106" si="70">IF(AND($C104&gt;0,AK104="")," * No olvide digitar la variable Migrantes. Digite Cero si no tiene.",IF(AK104&gt;$C104,"  * La variable Migrantes No puede ser mayor al Total.",""))</f>
        <v/>
      </c>
      <c r="CI104" s="18" t="str">
        <f t="shared" ref="CI104:CI106" si="71">IF(AND($C104&gt;0,AL104="")," * No olvide digitar la variable Niños y niñas Mejor Niñez. Digite Cero si no tiene.",IF(AL104&gt;$C104,"  * La variable Niños y niñas Mejor Niñez No puede ser mayor al Total.",""))</f>
        <v/>
      </c>
      <c r="CU104" s="169">
        <f t="shared" ref="CU104:CW106" si="72">IF(AND($C104&gt;0,AJ104=""),1,IF(AJ104&gt;$C104,1,0))</f>
        <v>0</v>
      </c>
      <c r="CV104" s="169">
        <f t="shared" si="72"/>
        <v>0</v>
      </c>
      <c r="CW104" s="169">
        <f t="shared" si="72"/>
        <v>0</v>
      </c>
    </row>
    <row r="105" spans="1:101" s="56" customFormat="1" x14ac:dyDescent="0.25">
      <c r="A105" s="3010" t="s">
        <v>124</v>
      </c>
      <c r="B105" s="3011"/>
      <c r="C105" s="210">
        <f>SUM(D105:E105)</f>
        <v>0</v>
      </c>
      <c r="D105" s="211">
        <f t="shared" si="68"/>
        <v>0</v>
      </c>
      <c r="E105" s="212">
        <f t="shared" si="68"/>
        <v>0</v>
      </c>
      <c r="F105" s="22"/>
      <c r="G105" s="28"/>
      <c r="H105" s="22"/>
      <c r="I105" s="28"/>
      <c r="J105" s="22"/>
      <c r="K105" s="28"/>
      <c r="L105" s="22"/>
      <c r="M105" s="28"/>
      <c r="N105" s="22"/>
      <c r="O105" s="28"/>
      <c r="P105" s="22"/>
      <c r="Q105" s="28"/>
      <c r="R105" s="22"/>
      <c r="S105" s="28"/>
      <c r="T105" s="22"/>
      <c r="U105" s="28"/>
      <c r="V105" s="22"/>
      <c r="W105" s="28"/>
      <c r="X105" s="23"/>
      <c r="Y105" s="28"/>
      <c r="Z105" s="22"/>
      <c r="AA105" s="28"/>
      <c r="AB105" s="22"/>
      <c r="AC105" s="213"/>
      <c r="AD105" s="214"/>
      <c r="AE105" s="215"/>
      <c r="AF105" s="215"/>
      <c r="AG105" s="216"/>
      <c r="AH105" s="22"/>
      <c r="AI105" s="28"/>
      <c r="AJ105" s="22"/>
      <c r="AK105" s="24"/>
      <c r="AL105" s="28"/>
      <c r="AM105" t="str">
        <f>CG105&amp;CH105</f>
        <v/>
      </c>
      <c r="CG105" s="18" t="str">
        <f t="shared" si="69"/>
        <v/>
      </c>
      <c r="CH105" s="18" t="str">
        <f t="shared" si="70"/>
        <v/>
      </c>
      <c r="CI105" s="18" t="str">
        <f t="shared" si="71"/>
        <v/>
      </c>
      <c r="CU105" s="169">
        <f t="shared" si="72"/>
        <v>0</v>
      </c>
      <c r="CV105" s="169">
        <f t="shared" si="72"/>
        <v>0</v>
      </c>
      <c r="CW105" s="169">
        <f t="shared" si="72"/>
        <v>0</v>
      </c>
    </row>
    <row r="106" spans="1:101" s="56" customFormat="1" x14ac:dyDescent="0.25">
      <c r="A106" s="3020" t="s">
        <v>125</v>
      </c>
      <c r="B106" s="3021"/>
      <c r="C106" s="217">
        <f>SUM(D106:E106)</f>
        <v>0</v>
      </c>
      <c r="D106" s="218">
        <f t="shared" si="68"/>
        <v>0</v>
      </c>
      <c r="E106" s="219">
        <f t="shared" si="68"/>
        <v>0</v>
      </c>
      <c r="F106" s="30"/>
      <c r="G106" s="37"/>
      <c r="H106" s="30"/>
      <c r="I106" s="37"/>
      <c r="J106" s="30"/>
      <c r="K106" s="37"/>
      <c r="L106" s="30"/>
      <c r="M106" s="37"/>
      <c r="N106" s="30"/>
      <c r="O106" s="37"/>
      <c r="P106" s="30"/>
      <c r="Q106" s="37"/>
      <c r="R106" s="30"/>
      <c r="S106" s="37"/>
      <c r="T106" s="30"/>
      <c r="U106" s="37"/>
      <c r="V106" s="30"/>
      <c r="W106" s="37"/>
      <c r="X106" s="31"/>
      <c r="Y106" s="37"/>
      <c r="Z106" s="30"/>
      <c r="AA106" s="37"/>
      <c r="AB106" s="30"/>
      <c r="AC106" s="220"/>
      <c r="AD106" s="221"/>
      <c r="AE106" s="222"/>
      <c r="AF106" s="222"/>
      <c r="AG106" s="223"/>
      <c r="AH106" s="224"/>
      <c r="AI106" s="1063"/>
      <c r="AJ106" s="30"/>
      <c r="AK106" s="32"/>
      <c r="AL106" s="37"/>
      <c r="AM106" t="str">
        <f>CG106&amp;CH106</f>
        <v/>
      </c>
      <c r="CG106" s="18" t="str">
        <f t="shared" si="69"/>
        <v/>
      </c>
      <c r="CH106" s="18" t="str">
        <f t="shared" si="70"/>
        <v/>
      </c>
      <c r="CI106" s="18" t="str">
        <f t="shared" si="71"/>
        <v/>
      </c>
      <c r="CU106" s="169">
        <f t="shared" si="72"/>
        <v>0</v>
      </c>
      <c r="CV106" s="169">
        <f>IF(AND($C106&gt;0,AK106=""),1,IF(AK106&gt;$C106,1,0))</f>
        <v>0</v>
      </c>
      <c r="CW106" s="169">
        <f t="shared" si="72"/>
        <v>0</v>
      </c>
    </row>
    <row r="107" spans="1:101" s="56" customFormat="1" ht="12" x14ac:dyDescent="0.2">
      <c r="A107" s="657" t="s">
        <v>137</v>
      </c>
      <c r="B107" s="22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</row>
    <row r="108" spans="1:101" ht="15" customHeight="1" x14ac:dyDescent="0.25">
      <c r="A108" s="4036" t="s">
        <v>138</v>
      </c>
      <c r="B108" s="2987"/>
      <c r="C108" s="4036" t="s">
        <v>91</v>
      </c>
      <c r="D108" s="3108"/>
      <c r="E108" s="2987"/>
      <c r="F108" s="4040" t="s">
        <v>139</v>
      </c>
      <c r="G108" s="4041"/>
      <c r="H108" s="4041"/>
      <c r="I108" s="4041"/>
      <c r="J108" s="4041"/>
      <c r="K108" s="4041"/>
      <c r="L108" s="4041"/>
      <c r="M108" s="4042"/>
    </row>
    <row r="109" spans="1:101" x14ac:dyDescent="0.25">
      <c r="A109" s="3124"/>
      <c r="B109" s="2994"/>
      <c r="C109" s="3124"/>
      <c r="D109" s="3109"/>
      <c r="E109" s="2994"/>
      <c r="F109" s="4040" t="s">
        <v>140</v>
      </c>
      <c r="G109" s="4042"/>
      <c r="H109" s="4040" t="s">
        <v>141</v>
      </c>
      <c r="I109" s="4042"/>
      <c r="J109" s="4040" t="s">
        <v>142</v>
      </c>
      <c r="K109" s="4042"/>
      <c r="L109" s="4040" t="s">
        <v>16</v>
      </c>
      <c r="M109" s="4042"/>
    </row>
    <row r="110" spans="1:101" x14ac:dyDescent="0.25">
      <c r="A110" s="3583"/>
      <c r="B110" s="3440"/>
      <c r="C110" s="1727" t="s">
        <v>120</v>
      </c>
      <c r="D110" s="1720" t="s">
        <v>79</v>
      </c>
      <c r="E110" s="1722" t="s">
        <v>121</v>
      </c>
      <c r="F110" s="1687" t="s">
        <v>79</v>
      </c>
      <c r="G110" s="1722" t="s">
        <v>121</v>
      </c>
      <c r="H110" s="1687" t="s">
        <v>79</v>
      </c>
      <c r="I110" s="1722" t="s">
        <v>121</v>
      </c>
      <c r="J110" s="1687" t="s">
        <v>79</v>
      </c>
      <c r="K110" s="1722" t="s">
        <v>121</v>
      </c>
      <c r="L110" s="1687" t="s">
        <v>79</v>
      </c>
      <c r="M110" s="1722" t="s">
        <v>121</v>
      </c>
    </row>
    <row r="111" spans="1:101" x14ac:dyDescent="0.25">
      <c r="A111" s="4083" t="s">
        <v>143</v>
      </c>
      <c r="B111" s="4084"/>
      <c r="C111" s="1728">
        <f>SUM(D111:E111)</f>
        <v>0</v>
      </c>
      <c r="D111" s="1729">
        <f>+F111+H111+J111+L111</f>
        <v>0</v>
      </c>
      <c r="E111" s="1730">
        <f>+G111+I111+K111+M111</f>
        <v>0</v>
      </c>
      <c r="F111" s="1694">
        <f>SUM(F112:F114)</f>
        <v>0</v>
      </c>
      <c r="G111" s="1731">
        <f t="shared" ref="G111:M111" si="73">SUM(G112:G114)</f>
        <v>0</v>
      </c>
      <c r="H111" s="1694">
        <f t="shared" si="73"/>
        <v>0</v>
      </c>
      <c r="I111" s="1731">
        <f t="shared" si="73"/>
        <v>0</v>
      </c>
      <c r="J111" s="1694">
        <f t="shared" si="73"/>
        <v>0</v>
      </c>
      <c r="K111" s="1731">
        <f t="shared" si="73"/>
        <v>0</v>
      </c>
      <c r="L111" s="1694">
        <f t="shared" si="73"/>
        <v>0</v>
      </c>
      <c r="M111" s="1697">
        <f t="shared" si="73"/>
        <v>0</v>
      </c>
    </row>
    <row r="112" spans="1:101" x14ac:dyDescent="0.25">
      <c r="A112" s="3816" t="s">
        <v>144</v>
      </c>
      <c r="B112" s="4085"/>
      <c r="C112" s="1542">
        <f>SUM(D112:E112)</f>
        <v>0</v>
      </c>
      <c r="D112" s="713">
        <f>+F112+H112+J112+L112</f>
        <v>0</v>
      </c>
      <c r="E112" s="1732">
        <f>+G112+I112+K112+M112</f>
        <v>0</v>
      </c>
      <c r="F112" s="1359"/>
      <c r="G112" s="1682"/>
      <c r="H112" s="1359"/>
      <c r="I112" s="1682"/>
      <c r="J112" s="1359"/>
      <c r="K112" s="704"/>
      <c r="L112" s="1359"/>
      <c r="M112" s="704"/>
    </row>
    <row r="113" spans="1:94" x14ac:dyDescent="0.25">
      <c r="A113" s="3014" t="s">
        <v>145</v>
      </c>
      <c r="B113" s="3015"/>
      <c r="C113" s="236">
        <f>SUM(D113:E113)</f>
        <v>0</v>
      </c>
      <c r="D113" s="237">
        <f t="shared" ref="D113:E114" si="74">+F113+H113+J113+L113</f>
        <v>0</v>
      </c>
      <c r="E113" s="238">
        <f t="shared" si="74"/>
        <v>0</v>
      </c>
      <c r="F113" s="22"/>
      <c r="G113" s="28"/>
      <c r="H113" s="22"/>
      <c r="I113" s="28"/>
      <c r="J113" s="22"/>
      <c r="K113" s="239"/>
      <c r="L113" s="22"/>
      <c r="M113" s="239"/>
    </row>
    <row r="114" spans="1:94" x14ac:dyDescent="0.25">
      <c r="A114" s="3016" t="s">
        <v>146</v>
      </c>
      <c r="B114" s="3017"/>
      <c r="C114" s="240">
        <f>SUM(D114:E114)</f>
        <v>0</v>
      </c>
      <c r="D114" s="241">
        <f t="shared" si="74"/>
        <v>0</v>
      </c>
      <c r="E114" s="242">
        <f t="shared" si="74"/>
        <v>0</v>
      </c>
      <c r="F114" s="30"/>
      <c r="G114" s="37"/>
      <c r="H114" s="30"/>
      <c r="I114" s="37"/>
      <c r="J114" s="30"/>
      <c r="K114" s="243"/>
      <c r="L114" s="30"/>
      <c r="M114" s="243"/>
    </row>
    <row r="115" spans="1:94" s="56" customFormat="1" ht="12" x14ac:dyDescent="0.2">
      <c r="A115" s="658" t="s">
        <v>147</v>
      </c>
      <c r="B115" s="1335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0"/>
      <c r="AH115" s="140"/>
      <c r="AI115" s="140"/>
    </row>
    <row r="116" spans="1:94" ht="15" customHeight="1" x14ac:dyDescent="0.25">
      <c r="A116" s="4036" t="s">
        <v>90</v>
      </c>
      <c r="B116" s="2987"/>
      <c r="C116" s="4036" t="s">
        <v>91</v>
      </c>
      <c r="D116" s="3108"/>
      <c r="E116" s="2987"/>
      <c r="F116" s="4040" t="s">
        <v>139</v>
      </c>
      <c r="G116" s="4041"/>
      <c r="H116" s="4041"/>
      <c r="I116" s="4041"/>
      <c r="J116" s="4041"/>
      <c r="K116" s="4041"/>
      <c r="L116" s="4041"/>
      <c r="M116" s="4041"/>
      <c r="N116" s="4041"/>
      <c r="O116" s="4041"/>
      <c r="P116" s="4041"/>
      <c r="Q116" s="4041"/>
      <c r="R116" s="4041"/>
      <c r="S116" s="4041"/>
      <c r="T116" s="4041"/>
      <c r="U116" s="4041"/>
      <c r="V116" s="4041"/>
      <c r="W116" s="4041"/>
      <c r="X116" s="4041"/>
      <c r="Y116" s="4041"/>
      <c r="Z116" s="4041"/>
      <c r="AA116" s="4041"/>
      <c r="AB116" s="4041"/>
      <c r="AC116" s="4041"/>
      <c r="AD116" s="4041"/>
      <c r="AE116" s="4041"/>
      <c r="AF116" s="4041"/>
      <c r="AG116" s="4086"/>
      <c r="AH116" s="4050" t="s">
        <v>12</v>
      </c>
      <c r="AI116" s="2987" t="s">
        <v>13</v>
      </c>
    </row>
    <row r="117" spans="1:94" ht="15" customHeight="1" x14ac:dyDescent="0.25">
      <c r="A117" s="3124"/>
      <c r="B117" s="2994"/>
      <c r="C117" s="3124"/>
      <c r="D117" s="3109"/>
      <c r="E117" s="2994"/>
      <c r="F117" s="4047" t="s">
        <v>16</v>
      </c>
      <c r="G117" s="4087"/>
      <c r="H117" s="4088" t="s">
        <v>17</v>
      </c>
      <c r="I117" s="4088"/>
      <c r="J117" s="4088" t="s">
        <v>18</v>
      </c>
      <c r="K117" s="4088"/>
      <c r="L117" s="4088" t="s">
        <v>19</v>
      </c>
      <c r="M117" s="4088"/>
      <c r="N117" s="4088" t="s">
        <v>20</v>
      </c>
      <c r="O117" s="4088"/>
      <c r="P117" s="4088" t="s">
        <v>21</v>
      </c>
      <c r="Q117" s="4088"/>
      <c r="R117" s="4088" t="s">
        <v>22</v>
      </c>
      <c r="S117" s="4088"/>
      <c r="T117" s="4088" t="s">
        <v>23</v>
      </c>
      <c r="U117" s="4088"/>
      <c r="V117" s="4088" t="s">
        <v>61</v>
      </c>
      <c r="W117" s="4088"/>
      <c r="X117" s="4088" t="s">
        <v>62</v>
      </c>
      <c r="Y117" s="4088"/>
      <c r="Z117" s="4040" t="s">
        <v>63</v>
      </c>
      <c r="AA117" s="4042"/>
      <c r="AB117" s="4040" t="s">
        <v>148</v>
      </c>
      <c r="AC117" s="4042"/>
      <c r="AD117" s="4040" t="s">
        <v>149</v>
      </c>
      <c r="AE117" s="4042"/>
      <c r="AF117" s="4040" t="s">
        <v>150</v>
      </c>
      <c r="AG117" s="4086"/>
      <c r="AH117" s="3130"/>
      <c r="AI117" s="2994"/>
    </row>
    <row r="118" spans="1:94" x14ac:dyDescent="0.25">
      <c r="A118" s="3583"/>
      <c r="B118" s="3440"/>
      <c r="C118" s="1687" t="s">
        <v>120</v>
      </c>
      <c r="D118" s="1720" t="s">
        <v>79</v>
      </c>
      <c r="E118" s="1722" t="s">
        <v>121</v>
      </c>
      <c r="F118" s="1721" t="s">
        <v>79</v>
      </c>
      <c r="G118" s="1733" t="s">
        <v>121</v>
      </c>
      <c r="H118" s="1721" t="s">
        <v>79</v>
      </c>
      <c r="I118" s="1733" t="s">
        <v>121</v>
      </c>
      <c r="J118" s="1721" t="s">
        <v>79</v>
      </c>
      <c r="K118" s="1733" t="s">
        <v>121</v>
      </c>
      <c r="L118" s="1721" t="s">
        <v>79</v>
      </c>
      <c r="M118" s="1733" t="s">
        <v>121</v>
      </c>
      <c r="N118" s="1721" t="s">
        <v>79</v>
      </c>
      <c r="O118" s="1733" t="s">
        <v>121</v>
      </c>
      <c r="P118" s="1721" t="s">
        <v>79</v>
      </c>
      <c r="Q118" s="1733" t="s">
        <v>121</v>
      </c>
      <c r="R118" s="1721" t="s">
        <v>79</v>
      </c>
      <c r="S118" s="1733" t="s">
        <v>121</v>
      </c>
      <c r="T118" s="1721" t="s">
        <v>79</v>
      </c>
      <c r="U118" s="1733" t="s">
        <v>121</v>
      </c>
      <c r="V118" s="1721" t="s">
        <v>79</v>
      </c>
      <c r="W118" s="1733" t="s">
        <v>121</v>
      </c>
      <c r="X118" s="1721" t="s">
        <v>79</v>
      </c>
      <c r="Y118" s="1733" t="s">
        <v>121</v>
      </c>
      <c r="Z118" s="1721" t="s">
        <v>79</v>
      </c>
      <c r="AA118" s="1733" t="s">
        <v>121</v>
      </c>
      <c r="AB118" s="1721" t="s">
        <v>79</v>
      </c>
      <c r="AC118" s="1733" t="s">
        <v>121</v>
      </c>
      <c r="AD118" s="1721" t="s">
        <v>79</v>
      </c>
      <c r="AE118" s="1733" t="s">
        <v>121</v>
      </c>
      <c r="AF118" s="1721" t="s">
        <v>79</v>
      </c>
      <c r="AG118" s="1734" t="s">
        <v>121</v>
      </c>
      <c r="AH118" s="3001"/>
      <c r="AI118" s="3440"/>
    </row>
    <row r="119" spans="1:94" x14ac:dyDescent="0.25">
      <c r="A119" s="4056" t="s">
        <v>151</v>
      </c>
      <c r="B119" s="4057"/>
      <c r="C119" s="1694">
        <f>SUM(D119:E119)</f>
        <v>0</v>
      </c>
      <c r="D119" s="1695">
        <f>SUM(F119+H119+J119+L119+N119+P119+R119+T119+V119+X119+Z119+AB119+AD119+AF119)</f>
        <v>0</v>
      </c>
      <c r="E119" s="1735">
        <f>SUM(+G119+I119+K119+M119+O119+Q119+S119+U119+W119+Y119+AA119+AC119+AE119+AG119)</f>
        <v>0</v>
      </c>
      <c r="F119" s="1359"/>
      <c r="G119" s="1409"/>
      <c r="H119" s="1359"/>
      <c r="I119" s="1409"/>
      <c r="J119" s="1359"/>
      <c r="K119" s="1409"/>
      <c r="L119" s="1359"/>
      <c r="M119" s="1409"/>
      <c r="N119" s="1359"/>
      <c r="O119" s="1409"/>
      <c r="P119" s="1359"/>
      <c r="Q119" s="1409"/>
      <c r="R119" s="1359"/>
      <c r="S119" s="1409"/>
      <c r="T119" s="1359"/>
      <c r="U119" s="1409"/>
      <c r="V119" s="1359"/>
      <c r="W119" s="1409"/>
      <c r="X119" s="1359"/>
      <c r="Y119" s="1409"/>
      <c r="Z119" s="1359"/>
      <c r="AA119" s="1409"/>
      <c r="AB119" s="1359"/>
      <c r="AC119" s="1409"/>
      <c r="AD119" s="1359"/>
      <c r="AE119" s="1409"/>
      <c r="AF119" s="1359"/>
      <c r="AG119" s="701"/>
      <c r="AH119" s="1362"/>
      <c r="AI119" s="1682"/>
      <c r="AJ119" t="str">
        <f>CA119&amp;CB119</f>
        <v/>
      </c>
      <c r="CA119" s="18" t="str">
        <f>IF(AND(C119&gt;0,AH119="")," * No olvide digitar la variable Pueblos originarios. Digite Cero si no tiene.",IF(AH119&gt;C119,"* La variable Pueblos originarios No puede ser mayor al Total.",""))</f>
        <v/>
      </c>
      <c r="CB119" s="18" t="str">
        <f>IF(AND(C119&gt;0,AI119="")," * No olvide digitar la variable Migrantes. Digite Cero si no tiene.",IF(AI119&gt;C119,"* La variable Migrantes No puede ser mayor al Total.",""))</f>
        <v/>
      </c>
      <c r="CO119" s="69">
        <f>IF(AND($C119&gt;0,AH119=""),1,IF(AH119&gt;$C119,1,0))</f>
        <v>0</v>
      </c>
      <c r="CP119" s="69">
        <f>IF(AND($C119&gt;0,AI119=""),1,IF(AI119&gt;$C119,1,0))</f>
        <v>0</v>
      </c>
    </row>
    <row r="120" spans="1:94" x14ac:dyDescent="0.25">
      <c r="A120" s="4053" t="s">
        <v>152</v>
      </c>
      <c r="B120" s="1356" t="s">
        <v>153</v>
      </c>
      <c r="C120" s="249">
        <f t="shared" ref="C120:C128" si="75">SUM(D120:E120)</f>
        <v>0</v>
      </c>
      <c r="D120" s="250">
        <f t="shared" ref="D120:D128" si="76">SUM(F120+H120+J120+L120+N120+P120+R120+T120+V120+X120+Z120+AB120+AD120+AF120)</f>
        <v>0</v>
      </c>
      <c r="E120" s="251">
        <f>SUM(+G120+I120+K120+M120+O120+Q120+S120+U120+W120+Y120+AA120+AC120+AE120+AG120)</f>
        <v>0</v>
      </c>
      <c r="F120" s="1359"/>
      <c r="G120" s="1682"/>
      <c r="H120" s="1359"/>
      <c r="I120" s="1682"/>
      <c r="J120" s="1359"/>
      <c r="K120" s="1682"/>
      <c r="L120" s="1359"/>
      <c r="M120" s="1682"/>
      <c r="N120" s="1359"/>
      <c r="O120" s="1682"/>
      <c r="P120" s="1359"/>
      <c r="Q120" s="1682"/>
      <c r="R120" s="1359"/>
      <c r="S120" s="1682"/>
      <c r="T120" s="1359"/>
      <c r="U120" s="1682"/>
      <c r="V120" s="1359"/>
      <c r="W120" s="1682"/>
      <c r="X120" s="1359"/>
      <c r="Y120" s="1682"/>
      <c r="Z120" s="1359"/>
      <c r="AA120" s="1682"/>
      <c r="AB120" s="1359"/>
      <c r="AC120" s="1682"/>
      <c r="AD120" s="1359"/>
      <c r="AE120" s="1682"/>
      <c r="AF120" s="1359"/>
      <c r="AG120" s="701"/>
      <c r="AH120" s="1362"/>
      <c r="AI120" s="1682"/>
      <c r="AJ120" t="str">
        <f>CA120&amp;CB120</f>
        <v/>
      </c>
      <c r="CA120" s="18" t="str">
        <f t="shared" ref="CA120:CA126" si="77">IF(AND(C120&gt;0,AH120="")," * No olvide digitar la variable Pueblos originarios. Digite Cero si no tiene.",IF(AH120&gt;C120,"* La variable Pueblos originarios No puede ser mayor al Total.",""))</f>
        <v/>
      </c>
      <c r="CB120" s="18" t="str">
        <f t="shared" ref="CB120:CB128" si="78">IF(AND(C120&gt;0,AI120="")," * No olvide digitar la variable Migrantes. Digite Cero si no tiene.",IF(AI120&gt;C120,"* La variable Migrantes No puede ser mayor al Total.",""))</f>
        <v/>
      </c>
      <c r="CO120" s="69">
        <f t="shared" ref="CO120:CP128" si="79">IF(AND($C120&gt;0,AH120=""),1,IF(AH120&gt;$C120,1,0))</f>
        <v>0</v>
      </c>
      <c r="CP120" s="69">
        <f t="shared" si="79"/>
        <v>0</v>
      </c>
    </row>
    <row r="121" spans="1:94" x14ac:dyDescent="0.25">
      <c r="A121" s="3878"/>
      <c r="B121" s="75" t="s">
        <v>154</v>
      </c>
      <c r="C121" s="210">
        <f t="shared" si="75"/>
        <v>0</v>
      </c>
      <c r="D121" s="252">
        <f t="shared" si="76"/>
        <v>0</v>
      </c>
      <c r="E121" s="212">
        <f>SUM(+G121+I121+K121+M121+O121+Q121+S121+U121+W121+Y121+AA121+AC121+AE121+AG121)</f>
        <v>0</v>
      </c>
      <c r="F121" s="22"/>
      <c r="G121" s="28"/>
      <c r="H121" s="22"/>
      <c r="I121" s="28"/>
      <c r="J121" s="22"/>
      <c r="K121" s="28"/>
      <c r="L121" s="22"/>
      <c r="M121" s="28"/>
      <c r="N121" s="22"/>
      <c r="O121" s="28"/>
      <c r="P121" s="22"/>
      <c r="Q121" s="28"/>
      <c r="R121" s="22"/>
      <c r="S121" s="28"/>
      <c r="T121" s="22"/>
      <c r="U121" s="28"/>
      <c r="V121" s="22"/>
      <c r="W121" s="28"/>
      <c r="X121" s="22"/>
      <c r="Y121" s="28"/>
      <c r="Z121" s="22"/>
      <c r="AA121" s="28"/>
      <c r="AB121" s="22"/>
      <c r="AC121" s="28"/>
      <c r="AD121" s="22"/>
      <c r="AE121" s="28"/>
      <c r="AF121" s="22"/>
      <c r="AG121" s="26"/>
      <c r="AH121" s="27"/>
      <c r="AI121" s="28"/>
      <c r="AJ121" t="str">
        <f>CA121&amp;CB121</f>
        <v/>
      </c>
      <c r="CA121" s="18" t="str">
        <f t="shared" si="77"/>
        <v/>
      </c>
      <c r="CB121" s="18" t="str">
        <f t="shared" si="78"/>
        <v/>
      </c>
      <c r="CO121" s="69">
        <f t="shared" si="79"/>
        <v>0</v>
      </c>
      <c r="CP121" s="69">
        <f t="shared" si="79"/>
        <v>0</v>
      </c>
    </row>
    <row r="122" spans="1:94" x14ac:dyDescent="0.25">
      <c r="A122" s="3878"/>
      <c r="B122" s="75" t="s">
        <v>155</v>
      </c>
      <c r="C122" s="210">
        <f t="shared" si="75"/>
        <v>0</v>
      </c>
      <c r="D122" s="252">
        <f t="shared" si="76"/>
        <v>0</v>
      </c>
      <c r="E122" s="212">
        <f t="shared" ref="E122:E128" si="80">SUM(+G122+I122+K122+M122+O122+Q122+S122+U122+W122+Y122+AA122+AC122+AE122+AG122)</f>
        <v>0</v>
      </c>
      <c r="F122" s="22"/>
      <c r="G122" s="28"/>
      <c r="H122" s="22"/>
      <c r="I122" s="28"/>
      <c r="J122" s="22"/>
      <c r="K122" s="28"/>
      <c r="L122" s="22"/>
      <c r="M122" s="28"/>
      <c r="N122" s="22"/>
      <c r="O122" s="28"/>
      <c r="P122" s="22"/>
      <c r="Q122" s="28"/>
      <c r="R122" s="22"/>
      <c r="S122" s="28"/>
      <c r="T122" s="22"/>
      <c r="U122" s="28"/>
      <c r="V122" s="22"/>
      <c r="W122" s="28"/>
      <c r="X122" s="22"/>
      <c r="Y122" s="28"/>
      <c r="Z122" s="22"/>
      <c r="AA122" s="28"/>
      <c r="AB122" s="22"/>
      <c r="AC122" s="28"/>
      <c r="AD122" s="22"/>
      <c r="AE122" s="28"/>
      <c r="AF122" s="22"/>
      <c r="AG122" s="26"/>
      <c r="AH122" s="27"/>
      <c r="AI122" s="28"/>
      <c r="AJ122" t="str">
        <f>CA122&amp;CB122</f>
        <v/>
      </c>
      <c r="CA122" s="18" t="str">
        <f t="shared" si="77"/>
        <v/>
      </c>
      <c r="CB122" s="18" t="str">
        <f t="shared" si="78"/>
        <v/>
      </c>
      <c r="CO122" s="69">
        <f t="shared" si="79"/>
        <v>0</v>
      </c>
      <c r="CP122" s="69">
        <f t="shared" si="79"/>
        <v>0</v>
      </c>
    </row>
    <row r="123" spans="1:94" ht="22.5" x14ac:dyDescent="0.25">
      <c r="A123" s="3878"/>
      <c r="B123" s="253" t="s">
        <v>156</v>
      </c>
      <c r="C123" s="210">
        <f>SUM(D123:E123)</f>
        <v>0</v>
      </c>
      <c r="D123" s="252">
        <f t="shared" si="76"/>
        <v>0</v>
      </c>
      <c r="E123" s="212">
        <f t="shared" si="80"/>
        <v>0</v>
      </c>
      <c r="F123" s="22"/>
      <c r="G123" s="28"/>
      <c r="H123" s="22"/>
      <c r="I123" s="28"/>
      <c r="J123" s="22"/>
      <c r="K123" s="28"/>
      <c r="L123" s="22"/>
      <c r="M123" s="28"/>
      <c r="N123" s="22"/>
      <c r="O123" s="28"/>
      <c r="P123" s="22"/>
      <c r="Q123" s="28"/>
      <c r="R123" s="22"/>
      <c r="S123" s="28"/>
      <c r="T123" s="22"/>
      <c r="U123" s="28"/>
      <c r="V123" s="22"/>
      <c r="W123" s="28"/>
      <c r="X123" s="22"/>
      <c r="Y123" s="28"/>
      <c r="Z123" s="22"/>
      <c r="AA123" s="28"/>
      <c r="AB123" s="22"/>
      <c r="AC123" s="28"/>
      <c r="AD123" s="22"/>
      <c r="AE123" s="28"/>
      <c r="AF123" s="22"/>
      <c r="AG123" s="26"/>
      <c r="AH123" s="27"/>
      <c r="AI123" s="28"/>
      <c r="AJ123" t="str">
        <f>CA123&amp;CB123</f>
        <v/>
      </c>
      <c r="CA123" s="18" t="str">
        <f>IF(AND(C123&gt;0,AH123="")," * No olvide digitar la variable Pueblos originarios. Digite Cero si no tiene.",IF(AH123&gt;C123,"* La variable Pueblos originarios No puede ser mayor al Total.",""))</f>
        <v/>
      </c>
      <c r="CB123" s="18" t="str">
        <f t="shared" si="78"/>
        <v/>
      </c>
      <c r="CO123" s="69">
        <f t="shared" si="79"/>
        <v>0</v>
      </c>
      <c r="CP123" s="69">
        <f t="shared" si="79"/>
        <v>0</v>
      </c>
    </row>
    <row r="124" spans="1:94" ht="22.5" x14ac:dyDescent="0.25">
      <c r="A124" s="3878"/>
      <c r="B124" s="253" t="s">
        <v>157</v>
      </c>
      <c r="C124" s="210">
        <f>SUM(D124:E124)</f>
        <v>0</v>
      </c>
      <c r="D124" s="252">
        <f>SUM(F124+H124+J124+L124+N124+P124+R124+T124+V124+X124+Z124+AB124+AD124+AF124)</f>
        <v>0</v>
      </c>
      <c r="E124" s="212">
        <f t="shared" ref="E124" si="81">SUM(+G124+I124+K124+M124+O124+Q124+S124+U124+W124+Y124+AA124+AC124+AE124+AG124)</f>
        <v>0</v>
      </c>
      <c r="F124" s="49"/>
      <c r="G124" s="52"/>
      <c r="H124" s="49"/>
      <c r="I124" s="52"/>
      <c r="J124" s="49"/>
      <c r="K124" s="52"/>
      <c r="L124" s="49"/>
      <c r="M124" s="52"/>
      <c r="N124" s="49"/>
      <c r="O124" s="52"/>
      <c r="P124" s="49"/>
      <c r="Q124" s="52"/>
      <c r="R124" s="49"/>
      <c r="S124" s="52"/>
      <c r="T124" s="49"/>
      <c r="U124" s="52"/>
      <c r="V124" s="49"/>
      <c r="W124" s="52"/>
      <c r="X124" s="49"/>
      <c r="Y124" s="52"/>
      <c r="Z124" s="49"/>
      <c r="AA124" s="52"/>
      <c r="AB124" s="49"/>
      <c r="AC124" s="52"/>
      <c r="AD124" s="49"/>
      <c r="AE124" s="52"/>
      <c r="AF124" s="49"/>
      <c r="AG124" s="50"/>
      <c r="AH124" s="254"/>
      <c r="AI124" s="52"/>
      <c r="AJ124" t="str">
        <f t="shared" ref="AJ124:AJ128" si="82">CA124&amp;CB124</f>
        <v/>
      </c>
      <c r="CA124" s="18" t="str">
        <f t="shared" si="77"/>
        <v/>
      </c>
      <c r="CB124" s="18" t="str">
        <f t="shared" si="78"/>
        <v/>
      </c>
      <c r="CO124" s="69">
        <f t="shared" si="79"/>
        <v>0</v>
      </c>
      <c r="CP124" s="69">
        <f t="shared" si="79"/>
        <v>0</v>
      </c>
    </row>
    <row r="125" spans="1:94" x14ac:dyDescent="0.25">
      <c r="A125" s="3878"/>
      <c r="B125" s="253" t="s">
        <v>158</v>
      </c>
      <c r="C125" s="210">
        <f t="shared" si="75"/>
        <v>0</v>
      </c>
      <c r="D125" s="252">
        <f t="shared" si="76"/>
        <v>0</v>
      </c>
      <c r="E125" s="212">
        <f t="shared" si="80"/>
        <v>0</v>
      </c>
      <c r="F125" s="49"/>
      <c r="G125" s="52"/>
      <c r="H125" s="49"/>
      <c r="I125" s="52"/>
      <c r="J125" s="49"/>
      <c r="K125" s="52"/>
      <c r="L125" s="49"/>
      <c r="M125" s="52"/>
      <c r="N125" s="49"/>
      <c r="O125" s="52"/>
      <c r="P125" s="49"/>
      <c r="Q125" s="52"/>
      <c r="R125" s="49"/>
      <c r="S125" s="52"/>
      <c r="T125" s="49"/>
      <c r="U125" s="52"/>
      <c r="V125" s="49"/>
      <c r="W125" s="52"/>
      <c r="X125" s="49"/>
      <c r="Y125" s="52"/>
      <c r="Z125" s="49"/>
      <c r="AA125" s="52"/>
      <c r="AB125" s="49"/>
      <c r="AC125" s="52"/>
      <c r="AD125" s="49"/>
      <c r="AE125" s="52"/>
      <c r="AF125" s="49"/>
      <c r="AG125" s="50"/>
      <c r="AH125" s="254"/>
      <c r="AI125" s="52"/>
      <c r="AJ125" t="str">
        <f t="shared" si="82"/>
        <v/>
      </c>
      <c r="CA125" s="18" t="str">
        <f t="shared" si="77"/>
        <v/>
      </c>
      <c r="CB125" s="18" t="str">
        <f t="shared" si="78"/>
        <v/>
      </c>
      <c r="CO125" s="69">
        <f t="shared" si="79"/>
        <v>0</v>
      </c>
      <c r="CP125" s="69">
        <f t="shared" si="79"/>
        <v>0</v>
      </c>
    </row>
    <row r="126" spans="1:94" x14ac:dyDescent="0.25">
      <c r="A126" s="3878"/>
      <c r="B126" s="255" t="s">
        <v>159</v>
      </c>
      <c r="C126" s="210">
        <f t="shared" si="75"/>
        <v>0</v>
      </c>
      <c r="D126" s="252">
        <f t="shared" si="76"/>
        <v>0</v>
      </c>
      <c r="E126" s="212">
        <f t="shared" si="80"/>
        <v>0</v>
      </c>
      <c r="F126" s="49"/>
      <c r="G126" s="52"/>
      <c r="H126" s="49"/>
      <c r="I126" s="52"/>
      <c r="J126" s="49"/>
      <c r="K126" s="52"/>
      <c r="L126" s="49"/>
      <c r="M126" s="52"/>
      <c r="N126" s="49"/>
      <c r="O126" s="52"/>
      <c r="P126" s="49"/>
      <c r="Q126" s="52"/>
      <c r="R126" s="49"/>
      <c r="S126" s="52"/>
      <c r="T126" s="49"/>
      <c r="U126" s="52"/>
      <c r="V126" s="49"/>
      <c r="W126" s="52"/>
      <c r="X126" s="49"/>
      <c r="Y126" s="52"/>
      <c r="Z126" s="49"/>
      <c r="AA126" s="52"/>
      <c r="AB126" s="49"/>
      <c r="AC126" s="52"/>
      <c r="AD126" s="49"/>
      <c r="AE126" s="52"/>
      <c r="AF126" s="49"/>
      <c r="AG126" s="50"/>
      <c r="AH126" s="254"/>
      <c r="AI126" s="52"/>
      <c r="AJ126" t="str">
        <f t="shared" si="82"/>
        <v/>
      </c>
      <c r="CA126" s="18" t="str">
        <f t="shared" si="77"/>
        <v/>
      </c>
      <c r="CB126" s="18" t="str">
        <f t="shared" si="78"/>
        <v/>
      </c>
      <c r="CO126" s="69">
        <f t="shared" si="79"/>
        <v>0</v>
      </c>
      <c r="CP126" s="69">
        <f t="shared" si="79"/>
        <v>0</v>
      </c>
    </row>
    <row r="127" spans="1:94" x14ac:dyDescent="0.25">
      <c r="A127" s="3633"/>
      <c r="B127" s="70" t="s">
        <v>160</v>
      </c>
      <c r="C127" s="256">
        <f t="shared" si="75"/>
        <v>0</v>
      </c>
      <c r="D127" s="257">
        <f>SUM(V127+X127+Z127+AB127+AD127+AF127)</f>
        <v>0</v>
      </c>
      <c r="E127" s="258">
        <f>SUM(W127+Y127+AA127+AC127+AE127+AG127)</f>
        <v>0</v>
      </c>
      <c r="F127" s="259"/>
      <c r="G127" s="260"/>
      <c r="H127" s="259"/>
      <c r="I127" s="260"/>
      <c r="J127" s="259"/>
      <c r="K127" s="260"/>
      <c r="L127" s="259"/>
      <c r="M127" s="260"/>
      <c r="N127" s="259"/>
      <c r="O127" s="260"/>
      <c r="P127" s="259"/>
      <c r="Q127" s="260"/>
      <c r="R127" s="259"/>
      <c r="S127" s="260"/>
      <c r="T127" s="259"/>
      <c r="U127" s="260"/>
      <c r="V127" s="30"/>
      <c r="W127" s="37"/>
      <c r="X127" s="30"/>
      <c r="Y127" s="37"/>
      <c r="Z127" s="30"/>
      <c r="AA127" s="37"/>
      <c r="AB127" s="30"/>
      <c r="AC127" s="37"/>
      <c r="AD127" s="30"/>
      <c r="AE127" s="37"/>
      <c r="AF127" s="30"/>
      <c r="AG127" s="34"/>
      <c r="AH127" s="35"/>
      <c r="AI127" s="37"/>
      <c r="AJ127" t="str">
        <f t="shared" si="82"/>
        <v/>
      </c>
      <c r="CA127" s="18" t="str">
        <f>IF(AND(C127&gt;0,AH127="")," * No olvide digitar la variable Pueblos originarios. Digite Cero si no tiene.",IF(AH127&gt;C127,"* La variable Pueblos originarios No puede ser mayor al Total.",""))</f>
        <v/>
      </c>
      <c r="CB127" s="18" t="str">
        <f t="shared" si="78"/>
        <v/>
      </c>
      <c r="CO127" s="69">
        <f t="shared" si="79"/>
        <v>0</v>
      </c>
      <c r="CP127" s="69">
        <f t="shared" si="79"/>
        <v>0</v>
      </c>
    </row>
    <row r="128" spans="1:94" x14ac:dyDescent="0.25">
      <c r="A128" s="4052" t="s">
        <v>161</v>
      </c>
      <c r="B128" s="4052"/>
      <c r="C128" s="1694">
        <f t="shared" si="75"/>
        <v>0</v>
      </c>
      <c r="D128" s="1695">
        <f t="shared" si="76"/>
        <v>0</v>
      </c>
      <c r="E128" s="1735">
        <f t="shared" si="80"/>
        <v>0</v>
      </c>
      <c r="F128" s="1683"/>
      <c r="G128" s="1686"/>
      <c r="H128" s="1683"/>
      <c r="I128" s="1686"/>
      <c r="J128" s="1683"/>
      <c r="K128" s="1686"/>
      <c r="L128" s="1683"/>
      <c r="M128" s="1686"/>
      <c r="N128" s="1683"/>
      <c r="O128" s="1686"/>
      <c r="P128" s="1683"/>
      <c r="Q128" s="1686"/>
      <c r="R128" s="1683"/>
      <c r="S128" s="1686"/>
      <c r="T128" s="1683"/>
      <c r="U128" s="1686"/>
      <c r="V128" s="1683"/>
      <c r="W128" s="1686"/>
      <c r="X128" s="1683"/>
      <c r="Y128" s="1686"/>
      <c r="Z128" s="1683"/>
      <c r="AA128" s="1686"/>
      <c r="AB128" s="1683"/>
      <c r="AC128" s="1686"/>
      <c r="AD128" s="1683"/>
      <c r="AE128" s="1686"/>
      <c r="AF128" s="1683"/>
      <c r="AG128" s="1684"/>
      <c r="AH128" s="1703"/>
      <c r="AI128" s="1686"/>
      <c r="AJ128" t="str">
        <f t="shared" si="82"/>
        <v/>
      </c>
      <c r="CA128" s="18" t="str">
        <f>IF(AND(C128&gt;0,AH128="")," * No olvide digitar la variable Pueblos originarios. Digite Cero si no tiene.",IF(AH128&gt;C128,"* La variable Pueblos originarios No puede ser mayor al Total.",""))</f>
        <v/>
      </c>
      <c r="CB128" s="18" t="str">
        <f t="shared" si="78"/>
        <v/>
      </c>
      <c r="CO128" s="69">
        <f t="shared" si="79"/>
        <v>0</v>
      </c>
      <c r="CP128" s="69">
        <f t="shared" si="79"/>
        <v>0</v>
      </c>
    </row>
    <row r="129" spans="1:95" s="56" customFormat="1" ht="12" x14ac:dyDescent="0.2">
      <c r="A129" s="657" t="s">
        <v>162</v>
      </c>
      <c r="B129" s="657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1674"/>
      <c r="AM129" s="1674"/>
    </row>
    <row r="130" spans="1:95" ht="15" customHeight="1" x14ac:dyDescent="0.25">
      <c r="A130" s="4036" t="s">
        <v>90</v>
      </c>
      <c r="B130" s="2987"/>
      <c r="C130" s="4046" t="s">
        <v>91</v>
      </c>
      <c r="D130" s="4046"/>
      <c r="E130" s="4046"/>
      <c r="F130" s="4040" t="s">
        <v>139</v>
      </c>
      <c r="G130" s="4041"/>
      <c r="H130" s="4041"/>
      <c r="I130" s="4041"/>
      <c r="J130" s="4041"/>
      <c r="K130" s="4041"/>
      <c r="L130" s="4041"/>
      <c r="M130" s="4041"/>
      <c r="N130" s="4041"/>
      <c r="O130" s="4041"/>
      <c r="P130" s="4041"/>
      <c r="Q130" s="4041"/>
      <c r="R130" s="4041"/>
      <c r="S130" s="4041"/>
      <c r="T130" s="4041"/>
      <c r="U130" s="4041"/>
      <c r="V130" s="4041"/>
      <c r="W130" s="4041"/>
      <c r="X130" s="4041"/>
      <c r="Y130" s="4041"/>
      <c r="Z130" s="4041"/>
      <c r="AA130" s="4041"/>
      <c r="AB130" s="4041"/>
      <c r="AC130" s="4041"/>
      <c r="AD130" s="4041"/>
      <c r="AE130" s="4041"/>
      <c r="AF130" s="4041"/>
      <c r="AG130" s="4086"/>
      <c r="AH130" s="4089" t="s">
        <v>163</v>
      </c>
      <c r="AI130" s="4090"/>
      <c r="AJ130" s="4090"/>
      <c r="AK130" s="4091"/>
      <c r="AL130" s="4050" t="s">
        <v>12</v>
      </c>
      <c r="AM130" s="2987" t="s">
        <v>13</v>
      </c>
    </row>
    <row r="131" spans="1:95" ht="15" customHeight="1" x14ac:dyDescent="0.25">
      <c r="A131" s="3124"/>
      <c r="B131" s="2994"/>
      <c r="C131" s="3880"/>
      <c r="D131" s="3880"/>
      <c r="E131" s="3880"/>
      <c r="F131" s="4088" t="s">
        <v>16</v>
      </c>
      <c r="G131" s="4088"/>
      <c r="H131" s="4088" t="s">
        <v>17</v>
      </c>
      <c r="I131" s="4088"/>
      <c r="J131" s="4088" t="s">
        <v>18</v>
      </c>
      <c r="K131" s="4088"/>
      <c r="L131" s="4088" t="s">
        <v>19</v>
      </c>
      <c r="M131" s="4088"/>
      <c r="N131" s="4088" t="s">
        <v>20</v>
      </c>
      <c r="O131" s="4088"/>
      <c r="P131" s="4088" t="s">
        <v>21</v>
      </c>
      <c r="Q131" s="4088"/>
      <c r="R131" s="4088" t="s">
        <v>22</v>
      </c>
      <c r="S131" s="4088"/>
      <c r="T131" s="4088" t="s">
        <v>23</v>
      </c>
      <c r="U131" s="4088"/>
      <c r="V131" s="4088" t="s">
        <v>61</v>
      </c>
      <c r="W131" s="4088"/>
      <c r="X131" s="4088" t="s">
        <v>62</v>
      </c>
      <c r="Y131" s="4088"/>
      <c r="Z131" s="4040" t="s">
        <v>63</v>
      </c>
      <c r="AA131" s="4042"/>
      <c r="AB131" s="4040" t="s">
        <v>148</v>
      </c>
      <c r="AC131" s="4042"/>
      <c r="AD131" s="4040" t="s">
        <v>149</v>
      </c>
      <c r="AE131" s="4042"/>
      <c r="AF131" s="4040" t="s">
        <v>150</v>
      </c>
      <c r="AG131" s="4086"/>
      <c r="AH131" s="4050" t="s">
        <v>164</v>
      </c>
      <c r="AI131" s="4051" t="s">
        <v>165</v>
      </c>
      <c r="AJ131" s="4051" t="s">
        <v>166</v>
      </c>
      <c r="AK131" s="3137" t="s">
        <v>167</v>
      </c>
      <c r="AL131" s="3130"/>
      <c r="AM131" s="2994"/>
    </row>
    <row r="132" spans="1:95" x14ac:dyDescent="0.25">
      <c r="A132" s="3583"/>
      <c r="B132" s="3440"/>
      <c r="C132" s="1687" t="s">
        <v>120</v>
      </c>
      <c r="D132" s="1720" t="s">
        <v>79</v>
      </c>
      <c r="E132" s="1722" t="s">
        <v>121</v>
      </c>
      <c r="F132" s="1721" t="s">
        <v>79</v>
      </c>
      <c r="G132" s="202" t="s">
        <v>121</v>
      </c>
      <c r="H132" s="1721" t="s">
        <v>79</v>
      </c>
      <c r="I132" s="202" t="s">
        <v>121</v>
      </c>
      <c r="J132" s="1721" t="s">
        <v>79</v>
      </c>
      <c r="K132" s="202" t="s">
        <v>121</v>
      </c>
      <c r="L132" s="1721" t="s">
        <v>79</v>
      </c>
      <c r="M132" s="202" t="s">
        <v>121</v>
      </c>
      <c r="N132" s="1721" t="s">
        <v>79</v>
      </c>
      <c r="O132" s="202" t="s">
        <v>121</v>
      </c>
      <c r="P132" s="1721" t="s">
        <v>79</v>
      </c>
      <c r="Q132" s="202" t="s">
        <v>121</v>
      </c>
      <c r="R132" s="1721" t="s">
        <v>79</v>
      </c>
      <c r="S132" s="202" t="s">
        <v>121</v>
      </c>
      <c r="T132" s="1721" t="s">
        <v>79</v>
      </c>
      <c r="U132" s="202" t="s">
        <v>121</v>
      </c>
      <c r="V132" s="1721" t="s">
        <v>79</v>
      </c>
      <c r="W132" s="202" t="s">
        <v>121</v>
      </c>
      <c r="X132" s="1721" t="s">
        <v>79</v>
      </c>
      <c r="Y132" s="202" t="s">
        <v>121</v>
      </c>
      <c r="Z132" s="1721" t="s">
        <v>79</v>
      </c>
      <c r="AA132" s="202" t="s">
        <v>121</v>
      </c>
      <c r="AB132" s="1721" t="s">
        <v>79</v>
      </c>
      <c r="AC132" s="202" t="s">
        <v>121</v>
      </c>
      <c r="AD132" s="1721" t="s">
        <v>79</v>
      </c>
      <c r="AE132" s="202" t="s">
        <v>121</v>
      </c>
      <c r="AF132" s="1721" t="s">
        <v>79</v>
      </c>
      <c r="AG132" s="262" t="s">
        <v>121</v>
      </c>
      <c r="AH132" s="3001"/>
      <c r="AI132" s="2983"/>
      <c r="AJ132" s="2983"/>
      <c r="AK132" s="3590"/>
      <c r="AL132" s="3001"/>
      <c r="AM132" s="3440"/>
    </row>
    <row r="133" spans="1:95" x14ac:dyDescent="0.25">
      <c r="A133" s="4056" t="s">
        <v>168</v>
      </c>
      <c r="B133" s="4057"/>
      <c r="C133" s="1694">
        <f>SUM(D133:E133)</f>
        <v>0</v>
      </c>
      <c r="D133" s="1695">
        <f>SUM(F133+H133+J133+L133+N133+P133+R133+T133+V133+X133+Z133+AB133+AD133+AF133)</f>
        <v>0</v>
      </c>
      <c r="E133" s="1735">
        <f>SUM(G133+I133+K133+M133+O133+Q133+S133+U133+W133+Y133+AA133+AC133+AE133+AG133)</f>
        <v>0</v>
      </c>
      <c r="F133" s="1359"/>
      <c r="G133" s="1682"/>
      <c r="H133" s="1359"/>
      <c r="I133" s="1682"/>
      <c r="J133" s="1359"/>
      <c r="K133" s="1682"/>
      <c r="L133" s="1359"/>
      <c r="M133" s="1682"/>
      <c r="N133" s="1359"/>
      <c r="O133" s="1682"/>
      <c r="P133" s="1359"/>
      <c r="Q133" s="1682"/>
      <c r="R133" s="1359"/>
      <c r="S133" s="1682"/>
      <c r="T133" s="1359"/>
      <c r="U133" s="1682"/>
      <c r="V133" s="1359"/>
      <c r="W133" s="1682"/>
      <c r="X133" s="1359"/>
      <c r="Y133" s="1682"/>
      <c r="Z133" s="1359"/>
      <c r="AA133" s="1682"/>
      <c r="AB133" s="1359"/>
      <c r="AC133" s="1682"/>
      <c r="AD133" s="1359"/>
      <c r="AE133" s="1682"/>
      <c r="AF133" s="1359"/>
      <c r="AG133" s="1363"/>
      <c r="AH133" s="1362"/>
      <c r="AI133" s="699"/>
      <c r="AJ133" s="699"/>
      <c r="AK133" s="1363"/>
      <c r="AL133" s="1362"/>
      <c r="AM133" s="1682"/>
      <c r="AN133" t="str">
        <f>CB133&amp;CC133&amp;CA133</f>
        <v/>
      </c>
      <c r="CA133" s="263" t="str">
        <f>IF(OR(AH133+AI133+AJ133+AK133&gt;C133,)," ** La suma de Causal de Egresos no deben ser mayor que el Total Ambos Sexos","")</f>
        <v/>
      </c>
      <c r="CB133" s="18" t="str">
        <f>IF(AND($C133&gt;0,AL133=""),"  * No olvide digitar la variable Pueblos originarios. Digite Cero si no tiene.",IF(AL133&gt;$C133,"  * La variable Pueblos originarios No puede ser mayor al Total.",""))</f>
        <v/>
      </c>
      <c r="CC133" s="18" t="str">
        <f>IF(AND($C133&gt;0,AM133="")," * No olvide digitar la variable Migrantes. Digite Cero si no tiene.",IF(AM133&gt;$C133," * La variable Migrantes No puede ser mayor al Total.",""))</f>
        <v/>
      </c>
      <c r="CO133" s="69">
        <f>IF((AH133+AI133+AJ133+AK133)&gt;$C133,1,0)</f>
        <v>0</v>
      </c>
      <c r="CP133" s="69">
        <f t="shared" ref="CP133:CQ141" si="83">IF(AND($C133&gt;0,AL133=""),1,IF(AL133&gt;$C133,1,0))</f>
        <v>0</v>
      </c>
      <c r="CQ133" s="69">
        <f t="shared" si="83"/>
        <v>0</v>
      </c>
    </row>
    <row r="134" spans="1:95" x14ac:dyDescent="0.25">
      <c r="A134" s="4053" t="s">
        <v>152</v>
      </c>
      <c r="B134" s="1356" t="s">
        <v>153</v>
      </c>
      <c r="C134" s="249">
        <f t="shared" ref="C134:C141" si="84">SUM(D134:E134)</f>
        <v>0</v>
      </c>
      <c r="D134" s="250">
        <f t="shared" ref="D134:E140" si="85">SUM(F134+H134+J134+L134+N134+P134+R134+T134+V134+X134+Z134+AB134+AD134+AF134)</f>
        <v>0</v>
      </c>
      <c r="E134" s="251">
        <f t="shared" si="85"/>
        <v>0</v>
      </c>
      <c r="F134" s="1359"/>
      <c r="G134" s="1682"/>
      <c r="H134" s="1359"/>
      <c r="I134" s="1682"/>
      <c r="J134" s="1359"/>
      <c r="K134" s="1682"/>
      <c r="L134" s="1359"/>
      <c r="M134" s="1682"/>
      <c r="N134" s="1359"/>
      <c r="O134" s="1682"/>
      <c r="P134" s="1359"/>
      <c r="Q134" s="1682"/>
      <c r="R134" s="1359"/>
      <c r="S134" s="1682"/>
      <c r="T134" s="1359"/>
      <c r="U134" s="1682"/>
      <c r="V134" s="1359"/>
      <c r="W134" s="1682"/>
      <c r="X134" s="1359"/>
      <c r="Y134" s="1682"/>
      <c r="Z134" s="1359"/>
      <c r="AA134" s="1682"/>
      <c r="AB134" s="1359"/>
      <c r="AC134" s="1682"/>
      <c r="AD134" s="1359"/>
      <c r="AE134" s="1682"/>
      <c r="AF134" s="1359"/>
      <c r="AG134" s="1363"/>
      <c r="AH134" s="1362"/>
      <c r="AI134" s="699"/>
      <c r="AJ134" s="699"/>
      <c r="AK134" s="1363"/>
      <c r="AL134" s="1362"/>
      <c r="AM134" s="1682"/>
      <c r="AN134" t="str">
        <f>CB134&amp;CC134&amp;CA134</f>
        <v/>
      </c>
      <c r="CA134" s="263" t="str">
        <f t="shared" ref="CA134:CA141" si="86">IF(OR(AH134+AI134+AJ134+AK134&gt;C134,)," ** La suma de Causal de Egresos no deben ser mayor que el Total Ambos Sexos","")</f>
        <v/>
      </c>
      <c r="CB134" s="18" t="str">
        <f t="shared" ref="CB134:CB141" si="87">IF(AND($C134&gt;0,AL134=""),"  * No olvide digitar la variable Pueblos originarios. Digite Cero si no tiene.",IF(AL134&gt;$C134,"  * La variable Pueblos originarios No puede ser mayor al Total.",""))</f>
        <v/>
      </c>
      <c r="CC134" s="18" t="str">
        <f t="shared" ref="CC134:CC141" si="88">IF(AND($C134&gt;0,AM134="")," * No olvide digitar la variable Migrantes. Digite Cero si no tiene.",IF(AM134&gt;$C134," * La variable Migrantes No puede ser mayor al Total.",""))</f>
        <v/>
      </c>
      <c r="CO134" s="69">
        <f t="shared" ref="CO134:CO141" si="89">IF((AH134+AI134+AJ134+AK134)&gt;$C134,1,0)</f>
        <v>0</v>
      </c>
      <c r="CP134" s="69">
        <f t="shared" si="83"/>
        <v>0</v>
      </c>
      <c r="CQ134" s="69">
        <f t="shared" si="83"/>
        <v>0</v>
      </c>
    </row>
    <row r="135" spans="1:95" x14ac:dyDescent="0.25">
      <c r="A135" s="3878"/>
      <c r="B135" s="75" t="s">
        <v>154</v>
      </c>
      <c r="C135" s="210">
        <f t="shared" si="84"/>
        <v>0</v>
      </c>
      <c r="D135" s="252">
        <f t="shared" si="85"/>
        <v>0</v>
      </c>
      <c r="E135" s="212">
        <f t="shared" si="85"/>
        <v>0</v>
      </c>
      <c r="F135" s="22"/>
      <c r="G135" s="28"/>
      <c r="H135" s="22"/>
      <c r="I135" s="28"/>
      <c r="J135" s="22"/>
      <c r="K135" s="28"/>
      <c r="L135" s="22"/>
      <c r="M135" s="28"/>
      <c r="N135" s="22"/>
      <c r="O135" s="28"/>
      <c r="P135" s="22"/>
      <c r="Q135" s="28"/>
      <c r="R135" s="22"/>
      <c r="S135" s="28"/>
      <c r="T135" s="22"/>
      <c r="U135" s="28"/>
      <c r="V135" s="22"/>
      <c r="W135" s="28"/>
      <c r="X135" s="22"/>
      <c r="Y135" s="28"/>
      <c r="Z135" s="22"/>
      <c r="AA135" s="28"/>
      <c r="AB135" s="22"/>
      <c r="AC135" s="28"/>
      <c r="AD135" s="22"/>
      <c r="AE135" s="28"/>
      <c r="AF135" s="22"/>
      <c r="AG135" s="213"/>
      <c r="AH135" s="27"/>
      <c r="AI135" s="24"/>
      <c r="AJ135" s="24"/>
      <c r="AK135" s="213"/>
      <c r="AL135" s="27"/>
      <c r="AM135" s="28"/>
      <c r="AN135" t="str">
        <f>CB135&amp;CC135&amp;CA135</f>
        <v/>
      </c>
      <c r="CA135" s="263" t="str">
        <f t="shared" si="86"/>
        <v/>
      </c>
      <c r="CB135" s="18" t="str">
        <f t="shared" si="87"/>
        <v/>
      </c>
      <c r="CC135" s="18" t="str">
        <f t="shared" si="88"/>
        <v/>
      </c>
      <c r="CO135" s="69">
        <f t="shared" si="89"/>
        <v>0</v>
      </c>
      <c r="CP135" s="69">
        <f t="shared" si="83"/>
        <v>0</v>
      </c>
      <c r="CQ135" s="69">
        <f t="shared" si="83"/>
        <v>0</v>
      </c>
    </row>
    <row r="136" spans="1:95" x14ac:dyDescent="0.25">
      <c r="A136" s="3878"/>
      <c r="B136" s="75" t="s">
        <v>155</v>
      </c>
      <c r="C136" s="210">
        <f t="shared" si="84"/>
        <v>0</v>
      </c>
      <c r="D136" s="252">
        <f t="shared" si="85"/>
        <v>0</v>
      </c>
      <c r="E136" s="212">
        <f t="shared" si="85"/>
        <v>0</v>
      </c>
      <c r="F136" s="22"/>
      <c r="G136" s="28"/>
      <c r="H136" s="22"/>
      <c r="I136" s="28"/>
      <c r="J136" s="22"/>
      <c r="K136" s="28"/>
      <c r="L136" s="22"/>
      <c r="M136" s="28"/>
      <c r="N136" s="22"/>
      <c r="O136" s="28"/>
      <c r="P136" s="22"/>
      <c r="Q136" s="28"/>
      <c r="R136" s="22"/>
      <c r="S136" s="28"/>
      <c r="T136" s="22"/>
      <c r="U136" s="28"/>
      <c r="V136" s="22"/>
      <c r="W136" s="28"/>
      <c r="X136" s="22"/>
      <c r="Y136" s="28"/>
      <c r="Z136" s="22"/>
      <c r="AA136" s="28"/>
      <c r="AB136" s="22"/>
      <c r="AC136" s="28"/>
      <c r="AD136" s="22"/>
      <c r="AE136" s="28"/>
      <c r="AF136" s="22"/>
      <c r="AG136" s="213"/>
      <c r="AH136" s="27"/>
      <c r="AI136" s="24"/>
      <c r="AJ136" s="24"/>
      <c r="AK136" s="213"/>
      <c r="AL136" s="27"/>
      <c r="AM136" s="28"/>
      <c r="AN136" t="str">
        <f>CB136&amp;CC136&amp;CA136</f>
        <v/>
      </c>
      <c r="CA136" s="263" t="str">
        <f t="shared" si="86"/>
        <v/>
      </c>
      <c r="CB136" s="18" t="str">
        <f t="shared" si="87"/>
        <v/>
      </c>
      <c r="CC136" s="18" t="str">
        <f t="shared" si="88"/>
        <v/>
      </c>
      <c r="CO136" s="69">
        <f t="shared" si="89"/>
        <v>0</v>
      </c>
      <c r="CP136" s="69">
        <f t="shared" si="83"/>
        <v>0</v>
      </c>
      <c r="CQ136" s="69">
        <f t="shared" si="83"/>
        <v>0</v>
      </c>
    </row>
    <row r="137" spans="1:95" ht="22.5" x14ac:dyDescent="0.25">
      <c r="A137" s="3878"/>
      <c r="B137" s="253" t="s">
        <v>169</v>
      </c>
      <c r="C137" s="210">
        <f t="shared" si="84"/>
        <v>0</v>
      </c>
      <c r="D137" s="252">
        <f t="shared" si="85"/>
        <v>0</v>
      </c>
      <c r="E137" s="212">
        <f t="shared" si="85"/>
        <v>0</v>
      </c>
      <c r="F137" s="22"/>
      <c r="G137" s="28"/>
      <c r="H137" s="22"/>
      <c r="I137" s="28"/>
      <c r="J137" s="22"/>
      <c r="K137" s="28"/>
      <c r="L137" s="22"/>
      <c r="M137" s="28"/>
      <c r="N137" s="22"/>
      <c r="O137" s="28"/>
      <c r="P137" s="22"/>
      <c r="Q137" s="28"/>
      <c r="R137" s="22"/>
      <c r="S137" s="28"/>
      <c r="T137" s="22"/>
      <c r="U137" s="28"/>
      <c r="V137" s="22"/>
      <c r="W137" s="28"/>
      <c r="X137" s="22"/>
      <c r="Y137" s="28"/>
      <c r="Z137" s="22"/>
      <c r="AA137" s="28"/>
      <c r="AB137" s="22"/>
      <c r="AC137" s="28"/>
      <c r="AD137" s="22"/>
      <c r="AE137" s="28"/>
      <c r="AF137" s="22"/>
      <c r="AG137" s="213"/>
      <c r="AH137" s="27"/>
      <c r="AI137" s="24"/>
      <c r="AJ137" s="24"/>
      <c r="AK137" s="213"/>
      <c r="AL137" s="27"/>
      <c r="AM137" s="28"/>
      <c r="AN137" t="str">
        <f>CB137&amp;CC137&amp;CA137</f>
        <v/>
      </c>
      <c r="CA137" s="263" t="str">
        <f t="shared" si="86"/>
        <v/>
      </c>
      <c r="CB137" s="18" t="str">
        <f t="shared" si="87"/>
        <v/>
      </c>
      <c r="CC137" s="18" t="str">
        <f t="shared" si="88"/>
        <v/>
      </c>
      <c r="CO137" s="69">
        <f t="shared" si="89"/>
        <v>0</v>
      </c>
      <c r="CP137" s="69">
        <f t="shared" si="83"/>
        <v>0</v>
      </c>
      <c r="CQ137" s="69">
        <f t="shared" si="83"/>
        <v>0</v>
      </c>
    </row>
    <row r="138" spans="1:95" ht="22.5" x14ac:dyDescent="0.25">
      <c r="A138" s="3878"/>
      <c r="B138" s="253" t="s">
        <v>157</v>
      </c>
      <c r="C138" s="210">
        <f t="shared" ref="C138" si="90">SUM(D138:E138)</f>
        <v>0</v>
      </c>
      <c r="D138" s="252">
        <f t="shared" si="85"/>
        <v>0</v>
      </c>
      <c r="E138" s="212">
        <f t="shared" ref="E138" si="91">SUM(G138+I138+K138+M138+O138+Q138+S138+U138+W138+Y138+AA138+AC138+AE138+AG138)</f>
        <v>0</v>
      </c>
      <c r="F138" s="49"/>
      <c r="G138" s="52"/>
      <c r="H138" s="49"/>
      <c r="I138" s="52"/>
      <c r="J138" s="49"/>
      <c r="K138" s="52"/>
      <c r="L138" s="49"/>
      <c r="M138" s="52"/>
      <c r="N138" s="49"/>
      <c r="O138" s="52"/>
      <c r="P138" s="49"/>
      <c r="Q138" s="52"/>
      <c r="R138" s="49"/>
      <c r="S138" s="52"/>
      <c r="T138" s="49"/>
      <c r="U138" s="52"/>
      <c r="V138" s="49"/>
      <c r="W138" s="52"/>
      <c r="X138" s="49"/>
      <c r="Y138" s="52"/>
      <c r="Z138" s="49"/>
      <c r="AA138" s="52"/>
      <c r="AB138" s="49"/>
      <c r="AC138" s="52"/>
      <c r="AD138" s="49"/>
      <c r="AE138" s="52"/>
      <c r="AF138" s="49"/>
      <c r="AG138" s="264"/>
      <c r="AH138" s="254"/>
      <c r="AI138" s="265"/>
      <c r="AJ138" s="265"/>
      <c r="AK138" s="264"/>
      <c r="AL138" s="254"/>
      <c r="AM138" s="52"/>
      <c r="CA138" s="263" t="str">
        <f t="shared" si="86"/>
        <v/>
      </c>
      <c r="CB138" s="18" t="str">
        <f t="shared" si="87"/>
        <v/>
      </c>
      <c r="CC138" s="18" t="str">
        <f t="shared" si="88"/>
        <v/>
      </c>
      <c r="CO138" s="69">
        <f t="shared" si="89"/>
        <v>0</v>
      </c>
      <c r="CP138" s="69">
        <f t="shared" si="83"/>
        <v>0</v>
      </c>
      <c r="CQ138" s="69">
        <f t="shared" si="83"/>
        <v>0</v>
      </c>
    </row>
    <row r="139" spans="1:95" x14ac:dyDescent="0.25">
      <c r="A139" s="3878"/>
      <c r="B139" s="253" t="s">
        <v>158</v>
      </c>
      <c r="C139" s="210">
        <f t="shared" si="84"/>
        <v>0</v>
      </c>
      <c r="D139" s="252">
        <f t="shared" si="85"/>
        <v>0</v>
      </c>
      <c r="E139" s="212">
        <f t="shared" si="85"/>
        <v>0</v>
      </c>
      <c r="F139" s="49"/>
      <c r="G139" s="52"/>
      <c r="H139" s="49"/>
      <c r="I139" s="52"/>
      <c r="J139" s="49"/>
      <c r="K139" s="52"/>
      <c r="L139" s="49"/>
      <c r="M139" s="52"/>
      <c r="N139" s="49"/>
      <c r="O139" s="52"/>
      <c r="P139" s="49"/>
      <c r="Q139" s="52"/>
      <c r="R139" s="49"/>
      <c r="S139" s="52"/>
      <c r="T139" s="49"/>
      <c r="U139" s="52"/>
      <c r="V139" s="49"/>
      <c r="W139" s="52"/>
      <c r="X139" s="49"/>
      <c r="Y139" s="52"/>
      <c r="Z139" s="49"/>
      <c r="AA139" s="52"/>
      <c r="AB139" s="49"/>
      <c r="AC139" s="52"/>
      <c r="AD139" s="49"/>
      <c r="AE139" s="52"/>
      <c r="AF139" s="49"/>
      <c r="AG139" s="264"/>
      <c r="AH139" s="254"/>
      <c r="AI139" s="265"/>
      <c r="AJ139" s="265"/>
      <c r="AK139" s="264"/>
      <c r="AL139" s="254"/>
      <c r="AM139" s="52"/>
      <c r="AN139" t="str">
        <f>CB139&amp;CC139&amp;CA139</f>
        <v/>
      </c>
      <c r="CA139" s="263" t="str">
        <f t="shared" si="86"/>
        <v/>
      </c>
      <c r="CB139" s="18" t="str">
        <f t="shared" si="87"/>
        <v/>
      </c>
      <c r="CC139" s="18" t="str">
        <f t="shared" si="88"/>
        <v/>
      </c>
      <c r="CO139" s="69">
        <f t="shared" si="89"/>
        <v>0</v>
      </c>
      <c r="CP139" s="69">
        <f t="shared" si="83"/>
        <v>0</v>
      </c>
      <c r="CQ139" s="69">
        <f t="shared" si="83"/>
        <v>0</v>
      </c>
    </row>
    <row r="140" spans="1:95" x14ac:dyDescent="0.25">
      <c r="A140" s="3878"/>
      <c r="B140" s="255" t="s">
        <v>159</v>
      </c>
      <c r="C140" s="210">
        <f t="shared" si="84"/>
        <v>0</v>
      </c>
      <c r="D140" s="252">
        <f t="shared" si="85"/>
        <v>0</v>
      </c>
      <c r="E140" s="212">
        <f t="shared" si="85"/>
        <v>0</v>
      </c>
      <c r="F140" s="49"/>
      <c r="G140" s="52"/>
      <c r="H140" s="49"/>
      <c r="I140" s="52"/>
      <c r="J140" s="49"/>
      <c r="K140" s="52"/>
      <c r="L140" s="49"/>
      <c r="M140" s="52"/>
      <c r="N140" s="49"/>
      <c r="O140" s="52"/>
      <c r="P140" s="49"/>
      <c r="Q140" s="52"/>
      <c r="R140" s="49"/>
      <c r="S140" s="52"/>
      <c r="T140" s="49"/>
      <c r="U140" s="52"/>
      <c r="V140" s="49"/>
      <c r="W140" s="52"/>
      <c r="X140" s="49"/>
      <c r="Y140" s="52"/>
      <c r="Z140" s="49"/>
      <c r="AA140" s="52"/>
      <c r="AB140" s="49"/>
      <c r="AC140" s="52"/>
      <c r="AD140" s="49"/>
      <c r="AE140" s="52"/>
      <c r="AF140" s="49"/>
      <c r="AG140" s="264"/>
      <c r="AH140" s="254"/>
      <c r="AI140" s="265"/>
      <c r="AJ140" s="265"/>
      <c r="AK140" s="264"/>
      <c r="AL140" s="254"/>
      <c r="AM140" s="52"/>
      <c r="AN140" t="str">
        <f>CB140&amp;CC140&amp;CA140</f>
        <v/>
      </c>
      <c r="CA140" s="263" t="str">
        <f t="shared" si="86"/>
        <v/>
      </c>
      <c r="CB140" s="18" t="str">
        <f t="shared" si="87"/>
        <v/>
      </c>
      <c r="CC140" s="18" t="str">
        <f t="shared" si="88"/>
        <v/>
      </c>
      <c r="CO140" s="69">
        <f t="shared" si="89"/>
        <v>0</v>
      </c>
      <c r="CP140" s="69">
        <f t="shared" si="83"/>
        <v>0</v>
      </c>
      <c r="CQ140" s="69">
        <f t="shared" si="83"/>
        <v>0</v>
      </c>
    </row>
    <row r="141" spans="1:95" x14ac:dyDescent="0.25">
      <c r="A141" s="3633"/>
      <c r="B141" s="70" t="s">
        <v>160</v>
      </c>
      <c r="C141" s="266">
        <f t="shared" si="84"/>
        <v>0</v>
      </c>
      <c r="D141" s="267">
        <f>SUM(V141+X141+Z141+AB141+AD141+AF141)</f>
        <v>0</v>
      </c>
      <c r="E141" s="219">
        <f>SUM(W141+Y141+AA141+AC141+AE141+AG141)</f>
        <v>0</v>
      </c>
      <c r="F141" s="259"/>
      <c r="G141" s="260"/>
      <c r="H141" s="259"/>
      <c r="I141" s="260"/>
      <c r="J141" s="259"/>
      <c r="K141" s="260"/>
      <c r="L141" s="259"/>
      <c r="M141" s="260"/>
      <c r="N141" s="259"/>
      <c r="O141" s="260"/>
      <c r="P141" s="259"/>
      <c r="Q141" s="260"/>
      <c r="R141" s="259"/>
      <c r="S141" s="260"/>
      <c r="T141" s="259"/>
      <c r="U141" s="260"/>
      <c r="V141" s="30"/>
      <c r="W141" s="37"/>
      <c r="X141" s="30"/>
      <c r="Y141" s="37"/>
      <c r="Z141" s="30"/>
      <c r="AA141" s="37"/>
      <c r="AB141" s="30"/>
      <c r="AC141" s="37"/>
      <c r="AD141" s="30"/>
      <c r="AE141" s="37"/>
      <c r="AF141" s="30"/>
      <c r="AG141" s="220"/>
      <c r="AH141" s="35"/>
      <c r="AI141" s="32"/>
      <c r="AJ141" s="32"/>
      <c r="AK141" s="220"/>
      <c r="AL141" s="35"/>
      <c r="AM141" s="37"/>
      <c r="AN141" t="str">
        <f>CB141&amp;CC141&amp;CA141</f>
        <v/>
      </c>
      <c r="CA141" s="263" t="str">
        <f t="shared" si="86"/>
        <v/>
      </c>
      <c r="CB141" s="18" t="str">
        <f t="shared" si="87"/>
        <v/>
      </c>
      <c r="CC141" s="18" t="str">
        <f t="shared" si="88"/>
        <v/>
      </c>
      <c r="CO141" s="69">
        <f t="shared" si="89"/>
        <v>0</v>
      </c>
      <c r="CP141" s="69">
        <f t="shared" si="83"/>
        <v>0</v>
      </c>
      <c r="CQ141" s="69">
        <f t="shared" si="83"/>
        <v>0</v>
      </c>
    </row>
    <row r="142" spans="1:95" s="56" customFormat="1" ht="12" x14ac:dyDescent="0.2">
      <c r="A142" s="657" t="s">
        <v>170</v>
      </c>
      <c r="B142" s="657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</row>
    <row r="143" spans="1:95" ht="15" customHeight="1" x14ac:dyDescent="0.25">
      <c r="A143" s="4036" t="s">
        <v>90</v>
      </c>
      <c r="B143" s="2987"/>
      <c r="C143" s="4036" t="s">
        <v>171</v>
      </c>
      <c r="D143" s="3108"/>
      <c r="E143" s="2987"/>
      <c r="F143" s="4040" t="s">
        <v>139</v>
      </c>
      <c r="G143" s="4041"/>
      <c r="H143" s="4041"/>
      <c r="I143" s="4041"/>
      <c r="J143" s="4041"/>
      <c r="K143" s="4041"/>
      <c r="L143" s="4041"/>
      <c r="M143" s="4041"/>
      <c r="N143" s="4041"/>
      <c r="O143" s="4041"/>
      <c r="P143" s="4041"/>
      <c r="Q143" s="4041"/>
      <c r="R143" s="4041"/>
      <c r="S143" s="4041"/>
      <c r="T143" s="4041"/>
      <c r="U143" s="4041"/>
      <c r="V143" s="4041"/>
      <c r="W143" s="4041"/>
      <c r="X143" s="4041"/>
      <c r="Y143" s="4041"/>
      <c r="Z143" s="4041"/>
      <c r="AA143" s="4041"/>
      <c r="AB143" s="4041"/>
      <c r="AC143" s="4041"/>
      <c r="AD143" s="4041"/>
      <c r="AE143" s="4041"/>
      <c r="AF143" s="4041"/>
      <c r="AG143" s="4041"/>
      <c r="AH143" s="4041"/>
      <c r="AI143" s="4041"/>
      <c r="AJ143" s="4041"/>
      <c r="AK143" s="4041"/>
      <c r="AL143" s="4041"/>
      <c r="AM143" s="4086"/>
      <c r="AN143" s="4092" t="s">
        <v>163</v>
      </c>
      <c r="AO143" s="4093"/>
      <c r="AP143" s="4094"/>
      <c r="AQ143" s="4050" t="s">
        <v>12</v>
      </c>
      <c r="AR143" s="2987" t="s">
        <v>13</v>
      </c>
    </row>
    <row r="144" spans="1:95" ht="15" customHeight="1" x14ac:dyDescent="0.25">
      <c r="A144" s="3124"/>
      <c r="B144" s="2994"/>
      <c r="C144" s="3124"/>
      <c r="D144" s="3109"/>
      <c r="E144" s="2994"/>
      <c r="F144" s="4040" t="s">
        <v>140</v>
      </c>
      <c r="G144" s="4042"/>
      <c r="H144" s="4040" t="s">
        <v>141</v>
      </c>
      <c r="I144" s="4042"/>
      <c r="J144" s="4040" t="s">
        <v>172</v>
      </c>
      <c r="K144" s="4042"/>
      <c r="L144" s="4040" t="s">
        <v>16</v>
      </c>
      <c r="M144" s="4042"/>
      <c r="N144" s="4088" t="s">
        <v>17</v>
      </c>
      <c r="O144" s="4088"/>
      <c r="P144" s="4088" t="s">
        <v>18</v>
      </c>
      <c r="Q144" s="4088"/>
      <c r="R144" s="4088" t="s">
        <v>19</v>
      </c>
      <c r="S144" s="4088"/>
      <c r="T144" s="4088" t="s">
        <v>20</v>
      </c>
      <c r="U144" s="4088"/>
      <c r="V144" s="4088" t="s">
        <v>21</v>
      </c>
      <c r="W144" s="4088"/>
      <c r="X144" s="4088" t="s">
        <v>22</v>
      </c>
      <c r="Y144" s="4088"/>
      <c r="Z144" s="4088" t="s">
        <v>23</v>
      </c>
      <c r="AA144" s="4088"/>
      <c r="AB144" s="4088" t="s">
        <v>61</v>
      </c>
      <c r="AC144" s="4088"/>
      <c r="AD144" s="4088" t="s">
        <v>62</v>
      </c>
      <c r="AE144" s="4088"/>
      <c r="AF144" s="4040" t="s">
        <v>63</v>
      </c>
      <c r="AG144" s="4042"/>
      <c r="AH144" s="4040" t="s">
        <v>148</v>
      </c>
      <c r="AI144" s="4042"/>
      <c r="AJ144" s="4040" t="s">
        <v>149</v>
      </c>
      <c r="AK144" s="4042"/>
      <c r="AL144" s="4040" t="s">
        <v>150</v>
      </c>
      <c r="AM144" s="4086"/>
      <c r="AN144" s="4050" t="s">
        <v>173</v>
      </c>
      <c r="AO144" s="4051" t="s">
        <v>174</v>
      </c>
      <c r="AP144" s="3137" t="s">
        <v>166</v>
      </c>
      <c r="AQ144" s="3130"/>
      <c r="AR144" s="2994"/>
    </row>
    <row r="145" spans="1:95" x14ac:dyDescent="0.25">
      <c r="A145" s="3583"/>
      <c r="B145" s="3440"/>
      <c r="C145" s="1687" t="s">
        <v>120</v>
      </c>
      <c r="D145" s="1720" t="s">
        <v>79</v>
      </c>
      <c r="E145" s="1722" t="s">
        <v>121</v>
      </c>
      <c r="F145" s="1668" t="s">
        <v>79</v>
      </c>
      <c r="G145" s="202" t="s">
        <v>121</v>
      </c>
      <c r="H145" s="1668" t="s">
        <v>79</v>
      </c>
      <c r="I145" s="202" t="s">
        <v>121</v>
      </c>
      <c r="J145" s="1668" t="s">
        <v>79</v>
      </c>
      <c r="K145" s="202" t="s">
        <v>121</v>
      </c>
      <c r="L145" s="1668" t="s">
        <v>79</v>
      </c>
      <c r="M145" s="202" t="s">
        <v>121</v>
      </c>
      <c r="N145" s="1668" t="s">
        <v>79</v>
      </c>
      <c r="O145" s="202" t="s">
        <v>121</v>
      </c>
      <c r="P145" s="1668" t="s">
        <v>79</v>
      </c>
      <c r="Q145" s="202" t="s">
        <v>121</v>
      </c>
      <c r="R145" s="1668" t="s">
        <v>79</v>
      </c>
      <c r="S145" s="202" t="s">
        <v>121</v>
      </c>
      <c r="T145" s="1668" t="s">
        <v>79</v>
      </c>
      <c r="U145" s="202" t="s">
        <v>121</v>
      </c>
      <c r="V145" s="1668" t="s">
        <v>79</v>
      </c>
      <c r="W145" s="202" t="s">
        <v>121</v>
      </c>
      <c r="X145" s="1668" t="s">
        <v>79</v>
      </c>
      <c r="Y145" s="202" t="s">
        <v>121</v>
      </c>
      <c r="Z145" s="1668" t="s">
        <v>79</v>
      </c>
      <c r="AA145" s="202" t="s">
        <v>121</v>
      </c>
      <c r="AB145" s="1668" t="s">
        <v>79</v>
      </c>
      <c r="AC145" s="202" t="s">
        <v>121</v>
      </c>
      <c r="AD145" s="1668" t="s">
        <v>79</v>
      </c>
      <c r="AE145" s="202" t="s">
        <v>121</v>
      </c>
      <c r="AF145" s="1668" t="s">
        <v>79</v>
      </c>
      <c r="AG145" s="202" t="s">
        <v>121</v>
      </c>
      <c r="AH145" s="1668" t="s">
        <v>79</v>
      </c>
      <c r="AI145" s="202" t="s">
        <v>121</v>
      </c>
      <c r="AJ145" s="1668" t="s">
        <v>79</v>
      </c>
      <c r="AK145" s="202" t="s">
        <v>121</v>
      </c>
      <c r="AL145" s="1668" t="s">
        <v>79</v>
      </c>
      <c r="AM145" s="262" t="s">
        <v>121</v>
      </c>
      <c r="AN145" s="3001"/>
      <c r="AO145" s="2983"/>
      <c r="AP145" s="3590"/>
      <c r="AQ145" s="3001"/>
      <c r="AR145" s="3440"/>
    </row>
    <row r="146" spans="1:95" x14ac:dyDescent="0.25">
      <c r="A146" s="3719" t="s">
        <v>175</v>
      </c>
      <c r="B146" s="4035"/>
      <c r="C146" s="1375">
        <f>SUM(D146:E146)</f>
        <v>0</v>
      </c>
      <c r="D146" s="700">
        <f>SUM(F146+H146+J146+L146+N146+P146+R146+T146+V146+X146+Z146+AB146+AD146+AF146+AH146+AJ146+AL146)</f>
        <v>0</v>
      </c>
      <c r="E146" s="1736">
        <f>SUM(G146+I146+K146+M146+O146+Q146+S146+U146+W146+Y146+AA146+AC146+AE146+AG146+AI146+AK146+AM146)</f>
        <v>0</v>
      </c>
      <c r="F146" s="1359"/>
      <c r="G146" s="1682"/>
      <c r="H146" s="1359"/>
      <c r="I146" s="1682"/>
      <c r="J146" s="1359"/>
      <c r="K146" s="1682"/>
      <c r="L146" s="1359"/>
      <c r="M146" s="1682"/>
      <c r="N146" s="1359"/>
      <c r="O146" s="1682"/>
      <c r="P146" s="1359"/>
      <c r="Q146" s="1682"/>
      <c r="R146" s="1359"/>
      <c r="S146" s="1682"/>
      <c r="T146" s="1359"/>
      <c r="U146" s="1682"/>
      <c r="V146" s="1359"/>
      <c r="W146" s="1682"/>
      <c r="X146" s="1359"/>
      <c r="Y146" s="1682"/>
      <c r="Z146" s="1359"/>
      <c r="AA146" s="1682"/>
      <c r="AB146" s="1359"/>
      <c r="AC146" s="1682"/>
      <c r="AD146" s="1359"/>
      <c r="AE146" s="1682"/>
      <c r="AF146" s="1359"/>
      <c r="AG146" s="1682"/>
      <c r="AH146" s="1359"/>
      <c r="AI146" s="1682"/>
      <c r="AJ146" s="1359"/>
      <c r="AK146" s="1682"/>
      <c r="AL146" s="1359"/>
      <c r="AM146" s="1363"/>
      <c r="AN146" s="1362"/>
      <c r="AO146" s="699"/>
      <c r="AP146" s="1363"/>
      <c r="AQ146" s="1362"/>
      <c r="AR146" s="1682"/>
      <c r="AS146" t="str">
        <f>CA146&amp;CB146</f>
        <v/>
      </c>
      <c r="CA146" s="263"/>
      <c r="CB146" s="18" t="str">
        <f>IF(AND($C146&gt;0,AQ146="")," * No olvide digitar la variable Pueblos originarios. Digite Cero si no tiene.",IF(AQ146&gt;$C146," * La variable Pueblos originarios No puede ser mayor al Total.",""))</f>
        <v/>
      </c>
      <c r="CC146" s="18" t="str">
        <f>IF(AND($C146&gt;0,AR146="")," * No olvide digitar la variable Migrantes. Digite Cero si no tiene.",IF(AR146&gt;$C146," * La variable Migrantes No puede ser mayor al Total.",""))</f>
        <v/>
      </c>
      <c r="CO146" s="69"/>
      <c r="CP146" s="69">
        <f>IF(AND($C146&gt;0,AQ146=""),1,IF(AQ146&gt;$C146,1,0))</f>
        <v>0</v>
      </c>
      <c r="CQ146" s="69">
        <f>IF(AND($C146&gt;0,AR146=""),1,IF(AR146&gt;$C146,1,0))</f>
        <v>0</v>
      </c>
    </row>
    <row r="147" spans="1:95" x14ac:dyDescent="0.25">
      <c r="A147" s="3020" t="s">
        <v>176</v>
      </c>
      <c r="B147" s="3021"/>
      <c r="C147" s="256">
        <f>SUM(D147:E147)</f>
        <v>0</v>
      </c>
      <c r="D147" s="257">
        <f t="shared" ref="D147:E150" si="92">SUM(F147+H147+J147+L147+N147+P147+R147+T147+V147+X147+Z147+AB147+AD147+AF147+AH147+AJ147+AL147)</f>
        <v>0</v>
      </c>
      <c r="E147" s="270">
        <f>SUM(G147+I147+K147+M147+O147+Q147+S147+U147+W147+Y147+AA147+AC147+AE147+AG147+AI147+AK147+AM147)</f>
        <v>0</v>
      </c>
      <c r="F147" s="49"/>
      <c r="G147" s="52"/>
      <c r="H147" s="49"/>
      <c r="I147" s="52"/>
      <c r="J147" s="49"/>
      <c r="K147" s="52"/>
      <c r="L147" s="49"/>
      <c r="M147" s="52"/>
      <c r="N147" s="49"/>
      <c r="O147" s="52"/>
      <c r="P147" s="49"/>
      <c r="Q147" s="52"/>
      <c r="R147" s="49"/>
      <c r="S147" s="52"/>
      <c r="T147" s="49"/>
      <c r="U147" s="52"/>
      <c r="V147" s="49"/>
      <c r="W147" s="52"/>
      <c r="X147" s="49"/>
      <c r="Y147" s="52"/>
      <c r="Z147" s="49"/>
      <c r="AA147" s="52"/>
      <c r="AB147" s="49"/>
      <c r="AC147" s="52"/>
      <c r="AD147" s="49"/>
      <c r="AE147" s="52"/>
      <c r="AF147" s="49"/>
      <c r="AG147" s="52"/>
      <c r="AH147" s="49"/>
      <c r="AI147" s="52"/>
      <c r="AJ147" s="49"/>
      <c r="AK147" s="52"/>
      <c r="AL147" s="49"/>
      <c r="AM147" s="264"/>
      <c r="AN147" s="254"/>
      <c r="AO147" s="265"/>
      <c r="AP147" s="264"/>
      <c r="AQ147" s="254"/>
      <c r="AR147" s="52"/>
      <c r="AS147" t="str">
        <f>CA147&amp;CB147</f>
        <v/>
      </c>
      <c r="CA147" s="263"/>
      <c r="CB147" s="18" t="str">
        <f t="shared" ref="CB147:CB150" si="93">IF(AND($C147&gt;0,AQ147="")," * No olvide digitar la variable Pueblos originarios. Digite Cero si no tiene.",IF(AQ147&gt;$C147," * La variable Pueblos originarios No puede ser mayor al Total.",""))</f>
        <v/>
      </c>
      <c r="CC147" s="18" t="str">
        <f t="shared" ref="CC147:CC150" si="94">IF(AND($C147&gt;0,AR147="")," * No olvide digitar la variable Migrantes. Digite Cero si no tiene.",IF(AR147&gt;$C147," * La variable Migrantes No puede ser mayor al Total.",""))</f>
        <v/>
      </c>
      <c r="CO147" s="69"/>
      <c r="CP147" s="69">
        <f t="shared" ref="CP147:CQ150" si="95">IF(AND($C147&gt;0,AQ147=""),1,IF(AQ147&gt;$C147,1,0))</f>
        <v>0</v>
      </c>
      <c r="CQ147" s="69">
        <f t="shared" si="95"/>
        <v>0</v>
      </c>
    </row>
    <row r="148" spans="1:95" x14ac:dyDescent="0.25">
      <c r="A148" s="3297" t="s">
        <v>177</v>
      </c>
      <c r="B148" s="1356" t="s">
        <v>178</v>
      </c>
      <c r="C148" s="1375">
        <f>SUM(D148:E148)</f>
        <v>0</v>
      </c>
      <c r="D148" s="700">
        <f t="shared" si="92"/>
        <v>0</v>
      </c>
      <c r="E148" s="1736">
        <f t="shared" si="92"/>
        <v>0</v>
      </c>
      <c r="F148" s="1359"/>
      <c r="G148" s="1682"/>
      <c r="H148" s="1359"/>
      <c r="I148" s="1682"/>
      <c r="J148" s="1359"/>
      <c r="K148" s="1682"/>
      <c r="L148" s="1359"/>
      <c r="M148" s="1682"/>
      <c r="N148" s="1359"/>
      <c r="O148" s="1682"/>
      <c r="P148" s="1359"/>
      <c r="Q148" s="1682"/>
      <c r="R148" s="1359"/>
      <c r="S148" s="1682"/>
      <c r="T148" s="1359"/>
      <c r="U148" s="1682"/>
      <c r="V148" s="1359"/>
      <c r="W148" s="1682"/>
      <c r="X148" s="1359"/>
      <c r="Y148" s="1682"/>
      <c r="Z148" s="1359"/>
      <c r="AA148" s="1682"/>
      <c r="AB148" s="1359"/>
      <c r="AC148" s="1682"/>
      <c r="AD148" s="1359"/>
      <c r="AE148" s="1682"/>
      <c r="AF148" s="1359"/>
      <c r="AG148" s="1682"/>
      <c r="AH148" s="1359"/>
      <c r="AI148" s="1682"/>
      <c r="AJ148" s="1359"/>
      <c r="AK148" s="1682"/>
      <c r="AL148" s="1359"/>
      <c r="AM148" s="1363"/>
      <c r="AN148" s="1362"/>
      <c r="AO148" s="699"/>
      <c r="AP148" s="1363"/>
      <c r="AQ148" s="1362"/>
      <c r="AR148" s="1682"/>
      <c r="AS148" t="str">
        <f>CA148&amp;CB148</f>
        <v/>
      </c>
      <c r="CA148" s="263"/>
      <c r="CB148" s="18" t="str">
        <f t="shared" si="93"/>
        <v/>
      </c>
      <c r="CC148" s="18" t="str">
        <f t="shared" si="94"/>
        <v/>
      </c>
      <c r="CO148" s="69"/>
      <c r="CP148" s="69">
        <f t="shared" si="95"/>
        <v>0</v>
      </c>
      <c r="CQ148" s="69">
        <f t="shared" si="95"/>
        <v>0</v>
      </c>
    </row>
    <row r="149" spans="1:95" x14ac:dyDescent="0.25">
      <c r="A149" s="3633"/>
      <c r="B149" s="70" t="s">
        <v>179</v>
      </c>
      <c r="C149" s="266">
        <f>SUM(D149:E149)</f>
        <v>0</v>
      </c>
      <c r="D149" s="267">
        <f>SUM(F149+H149+J149+L149+N149+P149+R149+T149+V149+X149+Z149+AB149+AD149+AF149+AH149+AJ149+AL149)</f>
        <v>0</v>
      </c>
      <c r="E149" s="271">
        <f t="shared" si="92"/>
        <v>0</v>
      </c>
      <c r="F149" s="30"/>
      <c r="G149" s="37"/>
      <c r="H149" s="30"/>
      <c r="I149" s="37"/>
      <c r="J149" s="30"/>
      <c r="K149" s="37"/>
      <c r="L149" s="30"/>
      <c r="M149" s="37"/>
      <c r="N149" s="30"/>
      <c r="O149" s="37"/>
      <c r="P149" s="30"/>
      <c r="Q149" s="37"/>
      <c r="R149" s="30"/>
      <c r="S149" s="37"/>
      <c r="T149" s="30"/>
      <c r="U149" s="37"/>
      <c r="V149" s="30"/>
      <c r="W149" s="37"/>
      <c r="X149" s="30"/>
      <c r="Y149" s="37"/>
      <c r="Z149" s="30"/>
      <c r="AA149" s="37"/>
      <c r="AB149" s="30"/>
      <c r="AC149" s="37"/>
      <c r="AD149" s="30"/>
      <c r="AE149" s="37"/>
      <c r="AF149" s="30"/>
      <c r="AG149" s="37"/>
      <c r="AH149" s="30"/>
      <c r="AI149" s="37"/>
      <c r="AJ149" s="30"/>
      <c r="AK149" s="37"/>
      <c r="AL149" s="30"/>
      <c r="AM149" s="220"/>
      <c r="AN149" s="35"/>
      <c r="AO149" s="32"/>
      <c r="AP149" s="220"/>
      <c r="AQ149" s="35"/>
      <c r="AR149" s="37"/>
      <c r="AS149" t="str">
        <f>CA149&amp;CB149</f>
        <v/>
      </c>
      <c r="CA149" s="263"/>
      <c r="CB149" s="18" t="str">
        <f t="shared" si="93"/>
        <v/>
      </c>
      <c r="CC149" s="18" t="str">
        <f t="shared" si="94"/>
        <v/>
      </c>
      <c r="CO149" s="69"/>
      <c r="CP149" s="69">
        <f t="shared" si="95"/>
        <v>0</v>
      </c>
      <c r="CQ149" s="69">
        <f t="shared" si="95"/>
        <v>0</v>
      </c>
    </row>
    <row r="150" spans="1:95" x14ac:dyDescent="0.25">
      <c r="A150" s="3829" t="s">
        <v>180</v>
      </c>
      <c r="B150" s="3527"/>
      <c r="C150" s="217">
        <f>SUM(D150:E150)</f>
        <v>0</v>
      </c>
      <c r="D150" s="272">
        <f t="shared" si="92"/>
        <v>0</v>
      </c>
      <c r="E150" s="1047">
        <f>SUM(G150+I150+K150+M150+O150+Q150+S150+U150+W150+Y150+AA150+AC150+AE150+AG150+AI150+AK150+AM150)</f>
        <v>0</v>
      </c>
      <c r="F150" s="91"/>
      <c r="G150" s="1042"/>
      <c r="H150" s="91"/>
      <c r="I150" s="1042"/>
      <c r="J150" s="91"/>
      <c r="K150" s="1042"/>
      <c r="L150" s="91"/>
      <c r="M150" s="1042"/>
      <c r="N150" s="91"/>
      <c r="O150" s="1042"/>
      <c r="P150" s="91"/>
      <c r="Q150" s="1042"/>
      <c r="R150" s="91"/>
      <c r="S150" s="1042"/>
      <c r="T150" s="91"/>
      <c r="U150" s="1042"/>
      <c r="V150" s="91"/>
      <c r="W150" s="1042"/>
      <c r="X150" s="91"/>
      <c r="Y150" s="1042"/>
      <c r="Z150" s="91"/>
      <c r="AA150" s="1042"/>
      <c r="AB150" s="91"/>
      <c r="AC150" s="1042"/>
      <c r="AD150" s="91"/>
      <c r="AE150" s="1042"/>
      <c r="AF150" s="91"/>
      <c r="AG150" s="1042"/>
      <c r="AH150" s="91"/>
      <c r="AI150" s="1042"/>
      <c r="AJ150" s="91"/>
      <c r="AK150" s="1042"/>
      <c r="AL150" s="91"/>
      <c r="AM150" s="1247"/>
      <c r="AN150" s="95"/>
      <c r="AO150" s="92"/>
      <c r="AP150" s="1247"/>
      <c r="AQ150" s="95"/>
      <c r="AR150" s="1042"/>
      <c r="AS150" t="str">
        <f>CA150&amp;CB150</f>
        <v/>
      </c>
      <c r="CA150" s="263"/>
      <c r="CB150" s="18" t="str">
        <f t="shared" si="93"/>
        <v/>
      </c>
      <c r="CC150" s="18" t="str">
        <f t="shared" si="94"/>
        <v/>
      </c>
      <c r="CO150" s="69"/>
      <c r="CP150" s="69">
        <f t="shared" si="95"/>
        <v>0</v>
      </c>
      <c r="CQ150" s="69">
        <f t="shared" si="95"/>
        <v>0</v>
      </c>
    </row>
    <row r="151" spans="1:95" s="56" customFormat="1" ht="12" x14ac:dyDescent="0.2">
      <c r="A151" s="657" t="s">
        <v>181</v>
      </c>
      <c r="B151" s="657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1737"/>
      <c r="N151" s="1738"/>
      <c r="O151" s="1739"/>
    </row>
    <row r="152" spans="1:95" ht="15" customHeight="1" x14ac:dyDescent="0.25">
      <c r="A152" s="3272" t="s">
        <v>3</v>
      </c>
      <c r="B152" s="2987"/>
      <c r="C152" s="4095" t="s">
        <v>91</v>
      </c>
      <c r="D152" s="4100"/>
      <c r="E152" s="4096"/>
      <c r="F152" s="4095" t="s">
        <v>63</v>
      </c>
      <c r="G152" s="4096"/>
      <c r="H152" s="4095" t="s">
        <v>148</v>
      </c>
      <c r="I152" s="4096"/>
      <c r="J152" s="4095" t="s">
        <v>149</v>
      </c>
      <c r="K152" s="4096"/>
      <c r="L152" s="4095" t="s">
        <v>150</v>
      </c>
      <c r="M152" s="4097"/>
      <c r="N152" s="4098" t="s">
        <v>12</v>
      </c>
      <c r="O152" s="2987" t="s">
        <v>13</v>
      </c>
    </row>
    <row r="153" spans="1:95" x14ac:dyDescent="0.25">
      <c r="A153" s="3583"/>
      <c r="B153" s="3440"/>
      <c r="C153" s="1740" t="s">
        <v>120</v>
      </c>
      <c r="D153" s="1741" t="s">
        <v>79</v>
      </c>
      <c r="E153" s="1742" t="s">
        <v>121</v>
      </c>
      <c r="F153" s="1740" t="s">
        <v>79</v>
      </c>
      <c r="G153" s="1742" t="s">
        <v>121</v>
      </c>
      <c r="H153" s="1740" t="s">
        <v>79</v>
      </c>
      <c r="I153" s="1742" t="s">
        <v>121</v>
      </c>
      <c r="J153" s="1740" t="s">
        <v>79</v>
      </c>
      <c r="K153" s="1742" t="s">
        <v>121</v>
      </c>
      <c r="L153" s="1740" t="s">
        <v>79</v>
      </c>
      <c r="M153" s="1743" t="s">
        <v>121</v>
      </c>
      <c r="N153" s="3001"/>
      <c r="O153" s="3440"/>
    </row>
    <row r="154" spans="1:95" x14ac:dyDescent="0.25">
      <c r="A154" s="4099" t="s">
        <v>182</v>
      </c>
      <c r="B154" s="1744" t="s">
        <v>183</v>
      </c>
      <c r="C154" s="1745">
        <f>SUM(D154:E154)</f>
        <v>0</v>
      </c>
      <c r="D154" s="1746">
        <f>SUM(F154+H154+J154+L154)</f>
        <v>0</v>
      </c>
      <c r="E154" s="1747">
        <f>SUM(G154+I154+K154+M154)</f>
        <v>0</v>
      </c>
      <c r="F154" s="45"/>
      <c r="G154" s="48"/>
      <c r="H154" s="45"/>
      <c r="I154" s="48"/>
      <c r="J154" s="45"/>
      <c r="K154" s="48"/>
      <c r="L154" s="45"/>
      <c r="M154" s="286"/>
      <c r="N154" s="105"/>
      <c r="O154" s="48"/>
      <c r="P154" t="str">
        <f>CA154&amp;CB154</f>
        <v/>
      </c>
      <c r="CA154" s="18" t="str">
        <f>IF(AND(C154&gt;0,N154="")," * No olvide digitar la variable Pueblos originarios. Digite Cero si no tiene.",IF(N154&gt;C154," * La variable Pueblos originarios No puede ser mayor al Total.",""))</f>
        <v/>
      </c>
      <c r="CB154" s="18" t="str">
        <f>IF(AND(C154&gt;0,O154="")," * No olvide digitar la variable Migrantes. Digite Cero si no tiene.",IF(O154&gt;C154," * La variable Pueblos Migrantes No puede ser mayor al Total.",""))</f>
        <v/>
      </c>
      <c r="CO154" s="69">
        <f>IF(AND($C154&gt;0,N154=""),1,IF(N154&gt;$C154,1,0))</f>
        <v>0</v>
      </c>
      <c r="CP154" s="69">
        <f>IF(AND($C154&gt;0,O154=""),1,IF(O154&gt;$C154,1,0))</f>
        <v>0</v>
      </c>
    </row>
    <row r="155" spans="1:95" x14ac:dyDescent="0.25">
      <c r="A155" s="3878"/>
      <c r="B155" s="75" t="s">
        <v>184</v>
      </c>
      <c r="C155" s="210">
        <f>SUM(D155:E155)</f>
        <v>0</v>
      </c>
      <c r="D155" s="252">
        <f t="shared" ref="D155:E156" si="96">SUM(F155+H155+J155+L155)</f>
        <v>0</v>
      </c>
      <c r="E155" s="287">
        <f t="shared" si="96"/>
        <v>0</v>
      </c>
      <c r="F155" s="45"/>
      <c r="G155" s="48"/>
      <c r="H155" s="45"/>
      <c r="I155" s="48"/>
      <c r="J155" s="45"/>
      <c r="K155" s="48"/>
      <c r="L155" s="45"/>
      <c r="M155" s="286"/>
      <c r="N155" s="105"/>
      <c r="O155" s="48"/>
      <c r="P155" t="str">
        <f>CA155&amp;CB155</f>
        <v/>
      </c>
      <c r="CA155" s="18" t="str">
        <f t="shared" ref="CA155:CA156" si="97">IF(AND(C155&gt;0,N155="")," * No olvide digitar la variable Pueblos originarios. Digite Cero si no tiene.",IF(N155&gt;C155," * La variable Pueblos originarios No puede ser mayor al Total.",""))</f>
        <v/>
      </c>
      <c r="CB155" s="18" t="str">
        <f t="shared" ref="CB155:CB156" si="98">IF(AND(C155&gt;0,O155="")," * No olvide digitar la variable Migrantes. Digite Cero si no tiene.",IF(O155&gt;C155," * La variable Pueblos Migrantes No puede ser mayor al Total.",""))</f>
        <v/>
      </c>
      <c r="CO155" s="69">
        <f t="shared" ref="CO155:CP156" si="99">IF(AND($C155&gt;0,N155=""),1,IF(N155&gt;$C155,1,0))</f>
        <v>0</v>
      </c>
      <c r="CP155" s="69">
        <f t="shared" si="99"/>
        <v>0</v>
      </c>
    </row>
    <row r="156" spans="1:95" x14ac:dyDescent="0.25">
      <c r="A156" s="3878"/>
      <c r="B156" s="288" t="s">
        <v>185</v>
      </c>
      <c r="C156" s="256">
        <f>SUM(D156:E156)</f>
        <v>0</v>
      </c>
      <c r="D156" s="257">
        <f t="shared" si="96"/>
        <v>0</v>
      </c>
      <c r="E156" s="270">
        <f t="shared" si="96"/>
        <v>0</v>
      </c>
      <c r="F156" s="45"/>
      <c r="G156" s="48"/>
      <c r="H156" s="45"/>
      <c r="I156" s="48"/>
      <c r="J156" s="45"/>
      <c r="K156" s="48"/>
      <c r="L156" s="45"/>
      <c r="M156" s="286"/>
      <c r="N156" s="105"/>
      <c r="O156" s="48"/>
      <c r="P156" t="str">
        <f>CA156&amp;CB156</f>
        <v/>
      </c>
      <c r="CA156" s="18" t="str">
        <f t="shared" si="97"/>
        <v/>
      </c>
      <c r="CB156" s="18" t="str">
        <f t="shared" si="98"/>
        <v/>
      </c>
      <c r="CO156" s="69">
        <f t="shared" si="99"/>
        <v>0</v>
      </c>
      <c r="CP156" s="69">
        <f t="shared" si="99"/>
        <v>0</v>
      </c>
    </row>
    <row r="157" spans="1:95" s="294" customFormat="1" ht="11.25" x14ac:dyDescent="0.2">
      <c r="A157" s="4093" t="s">
        <v>186</v>
      </c>
      <c r="B157" s="4093"/>
      <c r="C157" s="1694">
        <f>SUM(C154:C156)</f>
        <v>0</v>
      </c>
      <c r="D157" s="1695">
        <f>SUM(D154:D156)</f>
        <v>0</v>
      </c>
      <c r="E157" s="1697">
        <f>SUM(E154:E156)</f>
        <v>0</v>
      </c>
      <c r="F157" s="1694">
        <f>SUM(F154:F156)</f>
        <v>0</v>
      </c>
      <c r="G157" s="1697">
        <f t="shared" ref="G157:M157" si="100">SUM(G154:G156)</f>
        <v>0</v>
      </c>
      <c r="H157" s="1694">
        <f t="shared" si="100"/>
        <v>0</v>
      </c>
      <c r="I157" s="1697">
        <f t="shared" si="100"/>
        <v>0</v>
      </c>
      <c r="J157" s="1694">
        <f t="shared" si="100"/>
        <v>0</v>
      </c>
      <c r="K157" s="1697">
        <f t="shared" si="100"/>
        <v>0</v>
      </c>
      <c r="L157" s="1694">
        <f t="shared" si="100"/>
        <v>0</v>
      </c>
      <c r="M157" s="1704">
        <f t="shared" si="100"/>
        <v>0</v>
      </c>
      <c r="N157" s="1696">
        <f>SUM(N154:N156)</f>
        <v>0</v>
      </c>
      <c r="O157" s="1697">
        <f>SUM(O154:O156)</f>
        <v>0</v>
      </c>
    </row>
    <row r="158" spans="1:95" x14ac:dyDescent="0.25">
      <c r="A158" s="3297" t="s">
        <v>187</v>
      </c>
      <c r="B158" s="101" t="s">
        <v>188</v>
      </c>
      <c r="C158" s="249">
        <f>SUM(D158:E158)</f>
        <v>0</v>
      </c>
      <c r="D158" s="250">
        <f t="shared" ref="D158:E161" si="101">SUM(F158+H158+J158+L158)</f>
        <v>0</v>
      </c>
      <c r="E158" s="295">
        <f t="shared" si="101"/>
        <v>0</v>
      </c>
      <c r="F158" s="45"/>
      <c r="G158" s="48"/>
      <c r="H158" s="45"/>
      <c r="I158" s="48"/>
      <c r="J158" s="45"/>
      <c r="K158" s="48"/>
      <c r="L158" s="45"/>
      <c r="M158" s="286"/>
      <c r="N158" s="105"/>
      <c r="O158" s="48"/>
      <c r="P158" t="str">
        <f>CA158&amp;CB158</f>
        <v/>
      </c>
      <c r="CA158" s="18" t="str">
        <f>IF(AND(C158&gt;0,N158="")," * No olvide digitar la variable Pueblos originarios. Digite Cero si no tiene.",IF(N158&gt;C158," * La variable Pueblos originarios No puede ser mayor al Total.",""))</f>
        <v/>
      </c>
      <c r="CB158" s="18" t="str">
        <f>IF(AND(C158&gt;0,O158=""),"  * No olvide digitar la variable Migrantes. Digite Cero si no tiene.",IF(O158&gt;C158,"  * La variable Pueblos Migrantes No puede ser mayor al Total.",""))</f>
        <v/>
      </c>
      <c r="CO158" s="69">
        <f t="shared" ref="CO158:CP161" si="102">IF(AND($C158&gt;0,N158=""),1,IF(N158&gt;$C158,1,0))</f>
        <v>0</v>
      </c>
      <c r="CP158" s="69">
        <f t="shared" si="102"/>
        <v>0</v>
      </c>
    </row>
    <row r="159" spans="1:95" x14ac:dyDescent="0.25">
      <c r="A159" s="3878"/>
      <c r="B159" s="75" t="s">
        <v>189</v>
      </c>
      <c r="C159" s="210">
        <f>SUM(D159:E159)</f>
        <v>0</v>
      </c>
      <c r="D159" s="252">
        <f t="shared" si="101"/>
        <v>0</v>
      </c>
      <c r="E159" s="287">
        <f t="shared" si="101"/>
        <v>0</v>
      </c>
      <c r="F159" s="22"/>
      <c r="G159" s="28"/>
      <c r="H159" s="22"/>
      <c r="I159" s="28"/>
      <c r="J159" s="22"/>
      <c r="K159" s="28"/>
      <c r="L159" s="22"/>
      <c r="M159" s="213"/>
      <c r="N159" s="27"/>
      <c r="O159" s="28"/>
      <c r="P159" t="str">
        <f>CA159&amp;CB159</f>
        <v/>
      </c>
      <c r="CA159" s="18" t="str">
        <f>IF(AND(C159&gt;0,N159=""),"  * No olvide digitar la variable Pueblos originarios. Digite Cero si no tiene.",IF(N159&gt;C159,"  * La variable Pueblos originarios No puede ser mayor al Total.",""))</f>
        <v/>
      </c>
      <c r="CB159" s="18" t="str">
        <f>IF(AND(C159&gt;0,O159=""),"  * No olvide digitar la variable Migrantes. Digite Cero si no tiene.",IF(O159&gt;C159,"  * La variable Pueblos Migrantes No puede ser mayor al Total.",""))</f>
        <v/>
      </c>
      <c r="CO159" s="69">
        <f t="shared" si="102"/>
        <v>0</v>
      </c>
      <c r="CP159" s="69">
        <f t="shared" si="102"/>
        <v>0</v>
      </c>
    </row>
    <row r="160" spans="1:95" x14ac:dyDescent="0.25">
      <c r="A160" s="3878"/>
      <c r="B160" s="75" t="s">
        <v>190</v>
      </c>
      <c r="C160" s="210">
        <f>SUM(D160:E160)</f>
        <v>0</v>
      </c>
      <c r="D160" s="252">
        <f t="shared" si="101"/>
        <v>0</v>
      </c>
      <c r="E160" s="287">
        <f t="shared" si="101"/>
        <v>0</v>
      </c>
      <c r="F160" s="22"/>
      <c r="G160" s="28"/>
      <c r="H160" s="22"/>
      <c r="I160" s="28"/>
      <c r="J160" s="22"/>
      <c r="K160" s="28"/>
      <c r="L160" s="22"/>
      <c r="M160" s="213"/>
      <c r="N160" s="27"/>
      <c r="O160" s="28"/>
      <c r="P160" t="str">
        <f>CA160&amp;CB160</f>
        <v/>
      </c>
      <c r="CA160" s="18" t="str">
        <f>IF(AND(C160&gt;0,N160=""),"  * No olvide digitar la variable Pueblos originarios. Digite Cero si no tiene.",IF(N160&gt;C160,"  * La variable Pueblos originarios No puede ser mayor al Total.",""))</f>
        <v/>
      </c>
      <c r="CB160" s="18" t="str">
        <f>IF(AND(C160&gt;0,O160=""),"  * No olvide digitar la variable Migrantes. Digite Cero si no tiene.",IF(O160&gt;C160,"  * La variable Pueblos Migrantes No puede ser mayor al Total.",""))</f>
        <v/>
      </c>
      <c r="CO160" s="69">
        <f t="shared" si="102"/>
        <v>0</v>
      </c>
      <c r="CP160" s="69">
        <f t="shared" si="102"/>
        <v>0</v>
      </c>
    </row>
    <row r="161" spans="1:94" x14ac:dyDescent="0.25">
      <c r="A161" s="3633"/>
      <c r="B161" s="296" t="s">
        <v>191</v>
      </c>
      <c r="C161" s="256">
        <f>SUM(D161:E161)</f>
        <v>0</v>
      </c>
      <c r="D161" s="257">
        <f t="shared" si="101"/>
        <v>0</v>
      </c>
      <c r="E161" s="270">
        <f t="shared" si="101"/>
        <v>0</v>
      </c>
      <c r="F161" s="49"/>
      <c r="G161" s="52"/>
      <c r="H161" s="49"/>
      <c r="I161" s="52"/>
      <c r="J161" s="49"/>
      <c r="K161" s="52"/>
      <c r="L161" s="49"/>
      <c r="M161" s="264"/>
      <c r="N161" s="254"/>
      <c r="O161" s="52"/>
      <c r="P161" t="str">
        <f>CA161&amp;CB161</f>
        <v/>
      </c>
      <c r="CA161" s="18" t="str">
        <f>IF(AND(C161&gt;0,N161=""),"  * No olvide digitar la variable Pueblos originarios. Digite Cero si no tiene.",IF(N161&gt;C161,"  * La variable Pueblos originarios No puede ser mayor al Total.",""))</f>
        <v/>
      </c>
      <c r="CB161" s="18" t="str">
        <f>IF(AND(C161&gt;0,O161=""),"  * No olvide digitar la variable Migrantes. Digite Cero si no tiene.",IF(O161&gt;C161,"  * La variable Pueblos Migrantes No puede ser mayor al Total.",""))</f>
        <v/>
      </c>
      <c r="CO161" s="69">
        <f t="shared" si="102"/>
        <v>0</v>
      </c>
      <c r="CP161" s="69">
        <f t="shared" si="102"/>
        <v>0</v>
      </c>
    </row>
    <row r="162" spans="1:94" s="294" customFormat="1" ht="11.25" x14ac:dyDescent="0.2">
      <c r="A162" s="3696" t="s">
        <v>186</v>
      </c>
      <c r="B162" s="4093"/>
      <c r="C162" s="1694">
        <f>SUM(C158:C161)</f>
        <v>0</v>
      </c>
      <c r="D162" s="1695">
        <f>SUM(D158:D161)</f>
        <v>0</v>
      </c>
      <c r="E162" s="1697">
        <f>SUM(E158:E161)</f>
        <v>0</v>
      </c>
      <c r="F162" s="1694">
        <f>SUM(F158:F161)</f>
        <v>0</v>
      </c>
      <c r="G162" s="1697">
        <f t="shared" ref="G162:M162" si="103">SUM(G158:G161)</f>
        <v>0</v>
      </c>
      <c r="H162" s="1694">
        <f t="shared" si="103"/>
        <v>0</v>
      </c>
      <c r="I162" s="1697">
        <f t="shared" si="103"/>
        <v>0</v>
      </c>
      <c r="J162" s="1694">
        <f t="shared" si="103"/>
        <v>0</v>
      </c>
      <c r="K162" s="1697">
        <f t="shared" si="103"/>
        <v>0</v>
      </c>
      <c r="L162" s="1694">
        <f t="shared" si="103"/>
        <v>0</v>
      </c>
      <c r="M162" s="1704">
        <f t="shared" si="103"/>
        <v>0</v>
      </c>
      <c r="N162" s="1696">
        <f>SUM(N158:N161)</f>
        <v>0</v>
      </c>
      <c r="O162" s="1697">
        <f>SUM(O158:O161)</f>
        <v>0</v>
      </c>
    </row>
    <row r="163" spans="1:94" x14ac:dyDescent="0.25">
      <c r="A163" s="3696" t="s">
        <v>192</v>
      </c>
      <c r="B163" s="3696"/>
      <c r="C163" s="217">
        <f>SUM(C157+C162)</f>
        <v>0</v>
      </c>
      <c r="D163" s="272">
        <f>SUM(D157+D162)</f>
        <v>0</v>
      </c>
      <c r="E163" s="1047">
        <f>SUM(E157+E162)</f>
        <v>0</v>
      </c>
      <c r="F163" s="217">
        <f>SUM(F157+F162)</f>
        <v>0</v>
      </c>
      <c r="G163" s="1047">
        <f>SUM(G157+G162)</f>
        <v>0</v>
      </c>
      <c r="H163" s="217">
        <f t="shared" ref="H163:M163" si="104">SUM(H157+H162)</f>
        <v>0</v>
      </c>
      <c r="I163" s="1047">
        <f t="shared" si="104"/>
        <v>0</v>
      </c>
      <c r="J163" s="217">
        <f t="shared" si="104"/>
        <v>0</v>
      </c>
      <c r="K163" s="1047">
        <f t="shared" si="104"/>
        <v>0</v>
      </c>
      <c r="L163" s="217">
        <f t="shared" si="104"/>
        <v>0</v>
      </c>
      <c r="M163" s="1551">
        <f t="shared" si="104"/>
        <v>0</v>
      </c>
      <c r="N163" s="298">
        <f>SUM(N157+N162)</f>
        <v>0</v>
      </c>
      <c r="O163" s="1047">
        <f>SUM(O157+O162)</f>
        <v>0</v>
      </c>
    </row>
    <row r="164" spans="1:94" s="56" customFormat="1" ht="12" x14ac:dyDescent="0.2">
      <c r="A164" s="657" t="s">
        <v>193</v>
      </c>
      <c r="B164" s="657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1738"/>
      <c r="R164" s="1739"/>
    </row>
    <row r="165" spans="1:94" ht="15" customHeight="1" x14ac:dyDescent="0.25">
      <c r="A165" s="3272" t="s">
        <v>3</v>
      </c>
      <c r="B165" s="2987"/>
      <c r="C165" s="4040" t="s">
        <v>91</v>
      </c>
      <c r="D165" s="4041"/>
      <c r="E165" s="4042"/>
      <c r="F165" s="4040" t="s">
        <v>63</v>
      </c>
      <c r="G165" s="4042"/>
      <c r="H165" s="4040" t="s">
        <v>148</v>
      </c>
      <c r="I165" s="4042"/>
      <c r="J165" s="4040" t="s">
        <v>149</v>
      </c>
      <c r="K165" s="4042"/>
      <c r="L165" s="4040" t="s">
        <v>150</v>
      </c>
      <c r="M165" s="4086"/>
      <c r="N165" s="4101" t="s">
        <v>163</v>
      </c>
      <c r="O165" s="4041"/>
      <c r="P165" s="4086"/>
      <c r="Q165" s="3538" t="s">
        <v>12</v>
      </c>
      <c r="R165" s="2987" t="s">
        <v>13</v>
      </c>
    </row>
    <row r="166" spans="1:94" x14ac:dyDescent="0.25">
      <c r="A166" s="3583"/>
      <c r="B166" s="3440"/>
      <c r="C166" s="1687" t="s">
        <v>120</v>
      </c>
      <c r="D166" s="1720" t="s">
        <v>79</v>
      </c>
      <c r="E166" s="1722" t="s">
        <v>121</v>
      </c>
      <c r="F166" s="1687" t="s">
        <v>79</v>
      </c>
      <c r="G166" s="1722" t="s">
        <v>121</v>
      </c>
      <c r="H166" s="1687" t="s">
        <v>79</v>
      </c>
      <c r="I166" s="1722" t="s">
        <v>121</v>
      </c>
      <c r="J166" s="1687" t="s">
        <v>79</v>
      </c>
      <c r="K166" s="1722" t="s">
        <v>121</v>
      </c>
      <c r="L166" s="1687" t="s">
        <v>79</v>
      </c>
      <c r="M166" s="1748" t="s">
        <v>121</v>
      </c>
      <c r="N166" s="1749" t="s">
        <v>164</v>
      </c>
      <c r="O166" s="1720" t="s">
        <v>165</v>
      </c>
      <c r="P166" s="1723" t="s">
        <v>166</v>
      </c>
      <c r="Q166" s="3001"/>
      <c r="R166" s="3440"/>
    </row>
    <row r="167" spans="1:94" x14ac:dyDescent="0.25">
      <c r="A167" s="3297" t="s">
        <v>182</v>
      </c>
      <c r="B167" s="1356" t="s">
        <v>183</v>
      </c>
      <c r="C167" s="1357">
        <f>SUM(D167:E167)</f>
        <v>0</v>
      </c>
      <c r="D167" s="698">
        <f t="shared" ref="D167:E169" si="105">SUM(F167+H167+J167+L167)</f>
        <v>0</v>
      </c>
      <c r="E167" s="1750">
        <f t="shared" si="105"/>
        <v>0</v>
      </c>
      <c r="F167" s="1359"/>
      <c r="G167" s="1682"/>
      <c r="H167" s="1359"/>
      <c r="I167" s="1682"/>
      <c r="J167" s="1359"/>
      <c r="K167" s="1682"/>
      <c r="L167" s="1359"/>
      <c r="M167" s="1726"/>
      <c r="N167" s="1362"/>
      <c r="O167" s="699"/>
      <c r="P167" s="1363"/>
      <c r="Q167" s="1362"/>
      <c r="R167" s="1682"/>
      <c r="S167" t="str">
        <f>CA167&amp;CB167&amp;CC167</f>
        <v/>
      </c>
      <c r="CA167" s="18" t="str">
        <f>IF(AND(C167&gt;0,Q167=""),"  * No olvide digitar la variable Pueblos originarios. Digite Cero si no tiene.",IF(Q167&gt;C167," * La variable Pueblos originarios No puede ser mayor al Total.",""))</f>
        <v/>
      </c>
      <c r="CB167" s="18" t="str">
        <f>IF(AND(C167&gt;0,R167=""),"   * No olvide digitar la variable Migrantes. Digite Cero si no tiene.",IF(R167&gt;C167," *  La variable Migrantes No puede ser mayor al Total.",""))</f>
        <v/>
      </c>
      <c r="CO167" s="69">
        <f>IF(AND(C167&gt;0,Q167=""),1,IF(Q167&gt;C167,1,0))</f>
        <v>0</v>
      </c>
      <c r="CP167" s="69">
        <f>IF(AND(C167&gt;0,R167=""),1,IF(R167&gt;C167,1,0))</f>
        <v>0</v>
      </c>
    </row>
    <row r="168" spans="1:94" x14ac:dyDescent="0.25">
      <c r="A168" s="3878"/>
      <c r="B168" s="75" t="s">
        <v>184</v>
      </c>
      <c r="C168" s="317">
        <f>SUM(D168:E168)</f>
        <v>0</v>
      </c>
      <c r="D168" s="318">
        <f t="shared" si="105"/>
        <v>0</v>
      </c>
      <c r="E168" s="319">
        <f t="shared" si="105"/>
        <v>0</v>
      </c>
      <c r="F168" s="22"/>
      <c r="G168" s="28"/>
      <c r="H168" s="22"/>
      <c r="I168" s="28"/>
      <c r="J168" s="22"/>
      <c r="K168" s="28"/>
      <c r="L168" s="22"/>
      <c r="M168" s="216"/>
      <c r="N168" s="27"/>
      <c r="O168" s="24"/>
      <c r="P168" s="213"/>
      <c r="Q168" s="27"/>
      <c r="R168" s="28"/>
      <c r="S168" t="str">
        <f>CA168&amp;CB168&amp;CC168</f>
        <v/>
      </c>
      <c r="CA168" s="18" t="str">
        <f>IF(AND(C168&gt;0,Q168=""),"   * No olvide digitar la variable Pueblos originarios. Digite Cero si no tiene.",IF(Q168&gt;C168," *  La variable Pueblos originarios No puede ser mayor al Total.",""))</f>
        <v/>
      </c>
      <c r="CB168" s="18" t="str">
        <f>IF(AND(C168&gt;0,R168=""),"   * No olvide digitar la variable Migrantes. Digite Cero si no tiene.",IF(R168&gt;C168," *  La variable Migrantes No puede ser mayor al Total.",""))</f>
        <v/>
      </c>
      <c r="CO168" s="69">
        <f>IF(AND(C168&gt;0,Q168=""),1,IF(Q168&gt;C168,1,0))</f>
        <v>0</v>
      </c>
      <c r="CP168" s="69">
        <f>IF(AND(C168&gt;0,R168=""),1,IF(R168&gt;C168,1,0))</f>
        <v>0</v>
      </c>
    </row>
    <row r="169" spans="1:94" x14ac:dyDescent="0.25">
      <c r="A169" s="3878"/>
      <c r="B169" s="288" t="s">
        <v>185</v>
      </c>
      <c r="C169" s="320">
        <f>SUM(D169:E169)</f>
        <v>0</v>
      </c>
      <c r="D169" s="321">
        <f t="shared" si="105"/>
        <v>0</v>
      </c>
      <c r="E169" s="322">
        <f t="shared" si="105"/>
        <v>0</v>
      </c>
      <c r="F169" s="49"/>
      <c r="G169" s="52"/>
      <c r="H169" s="49"/>
      <c r="I169" s="52"/>
      <c r="J169" s="49"/>
      <c r="K169" s="52"/>
      <c r="L169" s="49"/>
      <c r="M169" s="323"/>
      <c r="N169" s="254"/>
      <c r="O169" s="265"/>
      <c r="P169" s="264"/>
      <c r="Q169" s="254"/>
      <c r="R169" s="52"/>
      <c r="S169" t="str">
        <f>CA169&amp;CB169&amp;CC169</f>
        <v/>
      </c>
      <c r="CA169" s="18" t="str">
        <f>IF(AND(C169&gt;0,Q169=""),"   * No olvide digitar la variable Pueblos originarios. Digite Cero si no tiene.",IF(Q169&gt;C169," *  La variable Pueblos originarios No puede ser mayor al Total.",""))</f>
        <v/>
      </c>
      <c r="CB169" s="18" t="str">
        <f>IF(AND(C169&gt;0,R169=""),"   * No olvide digitar la variable Migrantes. Digite Cero si no tiene.",IF(R169&gt;C169," *  La variable Migrantes No puede ser mayor al Total.",""))</f>
        <v/>
      </c>
      <c r="CO169" s="69">
        <f>IF(AND(C169&gt;0,Q169=""),1,IF(Q169&gt;C169,1,0))</f>
        <v>0</v>
      </c>
      <c r="CP169" s="69">
        <f>IF(AND(C169&gt;0,R169=""),1,IF(R169&gt;C169,1,0))</f>
        <v>0</v>
      </c>
    </row>
    <row r="170" spans="1:94" x14ac:dyDescent="0.25">
      <c r="A170" s="4093" t="s">
        <v>186</v>
      </c>
      <c r="B170" s="4093"/>
      <c r="C170" s="1751">
        <f>SUM(C167:C169)</f>
        <v>0</v>
      </c>
      <c r="D170" s="1752">
        <f>SUM(D167:D169)</f>
        <v>0</v>
      </c>
      <c r="E170" s="1753">
        <f>SUM(E167:E169)</f>
        <v>0</v>
      </c>
      <c r="F170" s="1751">
        <f>SUM(F167:F169)</f>
        <v>0</v>
      </c>
      <c r="G170" s="1753">
        <f t="shared" ref="G170:P170" si="106">SUM(G167:G169)</f>
        <v>0</v>
      </c>
      <c r="H170" s="1751">
        <f t="shared" si="106"/>
        <v>0</v>
      </c>
      <c r="I170" s="1753">
        <f t="shared" si="106"/>
        <v>0</v>
      </c>
      <c r="J170" s="1751">
        <f t="shared" si="106"/>
        <v>0</v>
      </c>
      <c r="K170" s="1753">
        <f t="shared" si="106"/>
        <v>0</v>
      </c>
      <c r="L170" s="1751">
        <f t="shared" si="106"/>
        <v>0</v>
      </c>
      <c r="M170" s="1754">
        <f t="shared" si="106"/>
        <v>0</v>
      </c>
      <c r="N170" s="1755">
        <f t="shared" si="106"/>
        <v>0</v>
      </c>
      <c r="O170" s="1752">
        <f t="shared" si="106"/>
        <v>0</v>
      </c>
      <c r="P170" s="1756">
        <f t="shared" si="106"/>
        <v>0</v>
      </c>
      <c r="Q170" s="1755">
        <f>SUM(Q167:Q169)</f>
        <v>0</v>
      </c>
      <c r="R170" s="1753">
        <f>SUM(R167:R169)</f>
        <v>0</v>
      </c>
    </row>
    <row r="171" spans="1:94" x14ac:dyDescent="0.25">
      <c r="A171" s="3297" t="s">
        <v>187</v>
      </c>
      <c r="B171" s="101" t="s">
        <v>188</v>
      </c>
      <c r="C171" s="330">
        <f>SUM(D171:E171)</f>
        <v>0</v>
      </c>
      <c r="D171" s="331">
        <f>SUM(F171+H171+J171+L171)</f>
        <v>0</v>
      </c>
      <c r="E171" s="332">
        <f>SUM(G171+I171+K171+M171)</f>
        <v>0</v>
      </c>
      <c r="F171" s="45"/>
      <c r="G171" s="48"/>
      <c r="H171" s="45"/>
      <c r="I171" s="48"/>
      <c r="J171" s="45"/>
      <c r="K171" s="48"/>
      <c r="L171" s="45"/>
      <c r="M171" s="333"/>
      <c r="N171" s="105"/>
      <c r="O171" s="102"/>
      <c r="P171" s="286"/>
      <c r="Q171" s="105"/>
      <c r="R171" s="48"/>
      <c r="S171" t="str">
        <f>CA171&amp;CB171&amp;CC171</f>
        <v/>
      </c>
      <c r="CA171" s="18" t="str">
        <f>IF(AND(C171&gt;0,Q171=""),"   * No olvide digitar la variable Pueblos originarios. Digite Cero si no tiene.",IF(Q171&gt;C171," *  La variable Pueblos originarios No puede ser mayor al Total.",""))</f>
        <v/>
      </c>
      <c r="CB171" s="18" t="str">
        <f>IF(AND(C171&gt;0,R171=""),"   * No olvide digitar la variable Migrantes. Digite Cero si no tiene.",IF(R171&gt;C171," *  La variable Migrantes No puede ser mayor al Total.",""))</f>
        <v/>
      </c>
      <c r="CO171" s="69">
        <f>IF(AND(C171&gt;0,Q171=""),1,IF(Q171&gt;C171,1,0))</f>
        <v>0</v>
      </c>
      <c r="CP171" s="69">
        <f>IF(AND(C171&gt;0,R171=""),1,IF(R171&gt;C171,1,0))</f>
        <v>0</v>
      </c>
    </row>
    <row r="172" spans="1:94" x14ac:dyDescent="0.25">
      <c r="A172" s="3878"/>
      <c r="B172" s="75" t="s">
        <v>189</v>
      </c>
      <c r="C172" s="317">
        <f>SUM(D172:E172)</f>
        <v>0</v>
      </c>
      <c r="D172" s="318">
        <f t="shared" ref="D172:E174" si="107">SUM(F172+H172+J172+L172)</f>
        <v>0</v>
      </c>
      <c r="E172" s="319">
        <f t="shared" si="107"/>
        <v>0</v>
      </c>
      <c r="F172" s="22"/>
      <c r="G172" s="28"/>
      <c r="H172" s="22"/>
      <c r="I172" s="28"/>
      <c r="J172" s="22"/>
      <c r="K172" s="28"/>
      <c r="L172" s="22"/>
      <c r="M172" s="216"/>
      <c r="N172" s="27"/>
      <c r="O172" s="24"/>
      <c r="P172" s="213"/>
      <c r="Q172" s="27"/>
      <c r="R172" s="28"/>
      <c r="S172" t="str">
        <f>CA172&amp;CB172&amp;CC172</f>
        <v/>
      </c>
      <c r="CA172" s="18" t="str">
        <f>IF(AND(C172&gt;0,Q172=""),"   * No olvide digitar la variable Pueblos originarios. Digite Cero si no tiene.",IF(Q172&gt;C172," *  La variable Pueblos originarios No puede ser mayor al Total.",""))</f>
        <v/>
      </c>
      <c r="CB172" s="18" t="str">
        <f>IF(AND(C172&gt;0,R172=""),"   * No olvide digitar la variable Migrantes. Digite Cero si no tiene.",IF(R172&gt;C172," *  La variable Migrantes No puede ser mayor al Total.",""))</f>
        <v/>
      </c>
      <c r="CO172" s="69">
        <f>IF(AND(C172&gt;0,Q172=""),1,IF(Q172&gt;C172,1,0))</f>
        <v>0</v>
      </c>
      <c r="CP172" s="69">
        <f>IF(AND(C172&gt;0,R172=""),1,IF(R172&gt;C172,1,0))</f>
        <v>0</v>
      </c>
    </row>
    <row r="173" spans="1:94" x14ac:dyDescent="0.25">
      <c r="A173" s="3878"/>
      <c r="B173" s="75" t="s">
        <v>190</v>
      </c>
      <c r="C173" s="317">
        <f>SUM(D173:E173)</f>
        <v>0</v>
      </c>
      <c r="D173" s="318">
        <f t="shared" si="107"/>
        <v>0</v>
      </c>
      <c r="E173" s="319">
        <f t="shared" si="107"/>
        <v>0</v>
      </c>
      <c r="F173" s="22"/>
      <c r="G173" s="28"/>
      <c r="H173" s="22"/>
      <c r="I173" s="28"/>
      <c r="J173" s="22"/>
      <c r="K173" s="28"/>
      <c r="L173" s="22"/>
      <c r="M173" s="216"/>
      <c r="N173" s="27"/>
      <c r="O173" s="24"/>
      <c r="P173" s="213"/>
      <c r="Q173" s="27"/>
      <c r="R173" s="28"/>
      <c r="S173" t="str">
        <f>CA173&amp;CB173&amp;CC173</f>
        <v/>
      </c>
      <c r="CA173" s="18" t="str">
        <f>IF(AND(C173&gt;0,Q173=""),"   * No olvide digitar la variable Pueblos originarios. Digite Cero si no tiene.",IF(Q173&gt;C173," *  La variable Pueblos originarios No puede ser mayor al Total.",""))</f>
        <v/>
      </c>
      <c r="CB173" s="18" t="str">
        <f>IF(AND(C173&gt;0,R173=""),"   * No olvide digitar la variable Migrantes. Digite Cero si no tiene.",IF(R173&gt;C173," *  La variable Migrantes No puede ser mayor al Total.",""))</f>
        <v/>
      </c>
      <c r="CO173" s="69">
        <f>IF(AND(C173&gt;0,Q173=""),1,IF(Q173&gt;C173,1,0))</f>
        <v>0</v>
      </c>
      <c r="CP173" s="69">
        <f>IF(AND(C173&gt;0,R173=""),1,IF(R173&gt;C173,1,0))</f>
        <v>0</v>
      </c>
    </row>
    <row r="174" spans="1:94" x14ac:dyDescent="0.25">
      <c r="A174" s="3633"/>
      <c r="B174" s="296" t="s">
        <v>191</v>
      </c>
      <c r="C174" s="320">
        <f>SUM(D174:E174)</f>
        <v>0</v>
      </c>
      <c r="D174" s="321">
        <f t="shared" si="107"/>
        <v>0</v>
      </c>
      <c r="E174" s="322">
        <f t="shared" si="107"/>
        <v>0</v>
      </c>
      <c r="F174" s="49"/>
      <c r="G174" s="52"/>
      <c r="H174" s="49"/>
      <c r="I174" s="52"/>
      <c r="J174" s="49"/>
      <c r="K174" s="52"/>
      <c r="L174" s="49"/>
      <c r="M174" s="323"/>
      <c r="N174" s="254"/>
      <c r="O174" s="265"/>
      <c r="P174" s="264"/>
      <c r="Q174" s="254"/>
      <c r="R174" s="52"/>
      <c r="S174" t="str">
        <f>CA174&amp;CB174&amp;CC174</f>
        <v/>
      </c>
      <c r="CA174" s="18" t="str">
        <f>IF(AND(C174&gt;0,Q174=""),"   * No olvide digitar la variable Pueblos originarios. Digite Cero si no tiene.",IF(Q174&gt;C174," *  La variable Pueblos originarios No puede ser mayor al Total.",""))</f>
        <v/>
      </c>
      <c r="CB174" s="18" t="str">
        <f>IF(AND(C174&gt;0,R174=""),"   * No olvide digitar la variable Migrantes. Digite Cero si no tiene.",IF(R174&gt;C174," *  La variable Migrantes No puede ser mayor al Total.",""))</f>
        <v/>
      </c>
      <c r="CO174" s="69">
        <f>IF(AND(C174&gt;0,Q174=""),1,IF(Q174&gt;C174,1,0))</f>
        <v>0</v>
      </c>
      <c r="CP174" s="69">
        <f>IF(AND(C174&gt;0,R174=""),1,IF(R174&gt;C174,1,0))</f>
        <v>0</v>
      </c>
    </row>
    <row r="175" spans="1:94" x14ac:dyDescent="0.25">
      <c r="A175" s="3696" t="s">
        <v>186</v>
      </c>
      <c r="B175" s="4093"/>
      <c r="C175" s="1751">
        <f>SUM(C171:C174)</f>
        <v>0</v>
      </c>
      <c r="D175" s="1752">
        <f>SUM(D171:D174)</f>
        <v>0</v>
      </c>
      <c r="E175" s="1753">
        <f>SUM(E171:E174)</f>
        <v>0</v>
      </c>
      <c r="F175" s="1751">
        <f>SUM(F171:F174)</f>
        <v>0</v>
      </c>
      <c r="G175" s="1753">
        <f t="shared" ref="G175:P175" si="108">SUM(G171:G174)</f>
        <v>0</v>
      </c>
      <c r="H175" s="1751">
        <f t="shared" si="108"/>
        <v>0</v>
      </c>
      <c r="I175" s="1753">
        <f t="shared" si="108"/>
        <v>0</v>
      </c>
      <c r="J175" s="1751">
        <f t="shared" si="108"/>
        <v>0</v>
      </c>
      <c r="K175" s="1753">
        <f t="shared" si="108"/>
        <v>0</v>
      </c>
      <c r="L175" s="1751">
        <f t="shared" si="108"/>
        <v>0</v>
      </c>
      <c r="M175" s="1754">
        <f t="shared" si="108"/>
        <v>0</v>
      </c>
      <c r="N175" s="1755">
        <f t="shared" si="108"/>
        <v>0</v>
      </c>
      <c r="O175" s="1752">
        <f t="shared" si="108"/>
        <v>0</v>
      </c>
      <c r="P175" s="1756">
        <f t="shared" si="108"/>
        <v>0</v>
      </c>
      <c r="Q175" s="1755">
        <f>SUM(Q171:Q174)</f>
        <v>0</v>
      </c>
      <c r="R175" s="1753">
        <f>SUM(R171:R174)</f>
        <v>0</v>
      </c>
    </row>
    <row r="176" spans="1:94" x14ac:dyDescent="0.25">
      <c r="A176" s="3696" t="s">
        <v>192</v>
      </c>
      <c r="B176" s="3696"/>
      <c r="C176" s="334">
        <f>SUM(C170+C175)</f>
        <v>0</v>
      </c>
      <c r="D176" s="335">
        <f t="shared" ref="D176:P176" si="109">SUM(D170+D175)</f>
        <v>0</v>
      </c>
      <c r="E176" s="1045">
        <f t="shared" si="109"/>
        <v>0</v>
      </c>
      <c r="F176" s="334">
        <f t="shared" si="109"/>
        <v>0</v>
      </c>
      <c r="G176" s="1045">
        <f t="shared" si="109"/>
        <v>0</v>
      </c>
      <c r="H176" s="334">
        <f t="shared" si="109"/>
        <v>0</v>
      </c>
      <c r="I176" s="1045">
        <f t="shared" si="109"/>
        <v>0</v>
      </c>
      <c r="J176" s="334">
        <f t="shared" si="109"/>
        <v>0</v>
      </c>
      <c r="K176" s="1045">
        <f t="shared" si="109"/>
        <v>0</v>
      </c>
      <c r="L176" s="334">
        <f t="shared" si="109"/>
        <v>0</v>
      </c>
      <c r="M176" s="1757">
        <f t="shared" si="109"/>
        <v>0</v>
      </c>
      <c r="N176" s="338">
        <f t="shared" si="109"/>
        <v>0</v>
      </c>
      <c r="O176" s="335">
        <f t="shared" si="109"/>
        <v>0</v>
      </c>
      <c r="P176" s="1553">
        <f t="shared" si="109"/>
        <v>0</v>
      </c>
      <c r="Q176" s="338">
        <f>SUM(Q170+Q175)</f>
        <v>0</v>
      </c>
      <c r="R176" s="1045">
        <f>SUM(R170+R175)</f>
        <v>0</v>
      </c>
    </row>
    <row r="177" spans="1:94" s="56" customFormat="1" ht="12" x14ac:dyDescent="0.2">
      <c r="A177" s="657" t="s">
        <v>194</v>
      </c>
      <c r="B177" s="657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</row>
    <row r="178" spans="1:94" ht="15" customHeight="1" x14ac:dyDescent="0.25">
      <c r="A178" s="3272" t="s">
        <v>3</v>
      </c>
      <c r="B178" s="2987"/>
      <c r="C178" s="4041" t="s">
        <v>91</v>
      </c>
      <c r="D178" s="4041"/>
      <c r="E178" s="4042"/>
      <c r="F178" s="4040" t="s">
        <v>62</v>
      </c>
      <c r="G178" s="4042"/>
      <c r="H178" s="4040" t="s">
        <v>63</v>
      </c>
      <c r="I178" s="4042"/>
      <c r="J178" s="4040" t="s">
        <v>148</v>
      </c>
      <c r="K178" s="4042"/>
      <c r="L178" s="4040" t="s">
        <v>149</v>
      </c>
      <c r="M178" s="4042"/>
      <c r="N178" s="4040" t="s">
        <v>150</v>
      </c>
      <c r="O178" s="4086"/>
      <c r="P178" s="3538" t="s">
        <v>12</v>
      </c>
      <c r="Q178" s="2987" t="s">
        <v>13</v>
      </c>
    </row>
    <row r="179" spans="1:94" x14ac:dyDescent="0.25">
      <c r="A179" s="3583"/>
      <c r="B179" s="3440"/>
      <c r="C179" s="1687" t="s">
        <v>120</v>
      </c>
      <c r="D179" s="1720" t="s">
        <v>79</v>
      </c>
      <c r="E179" s="1722" t="s">
        <v>121</v>
      </c>
      <c r="F179" s="1687" t="s">
        <v>79</v>
      </c>
      <c r="G179" s="1722" t="s">
        <v>121</v>
      </c>
      <c r="H179" s="1687" t="s">
        <v>79</v>
      </c>
      <c r="I179" s="1722" t="s">
        <v>121</v>
      </c>
      <c r="J179" s="1687" t="s">
        <v>79</v>
      </c>
      <c r="K179" s="1722" t="s">
        <v>121</v>
      </c>
      <c r="L179" s="1687" t="s">
        <v>79</v>
      </c>
      <c r="M179" s="1722" t="s">
        <v>121</v>
      </c>
      <c r="N179" s="1687" t="s">
        <v>79</v>
      </c>
      <c r="O179" s="1690" t="s">
        <v>121</v>
      </c>
      <c r="P179" s="3001"/>
      <c r="Q179" s="3440"/>
    </row>
    <row r="180" spans="1:94" x14ac:dyDescent="0.25">
      <c r="A180" s="3297" t="s">
        <v>195</v>
      </c>
      <c r="B180" s="1356" t="s">
        <v>183</v>
      </c>
      <c r="C180" s="1375">
        <f>SUM(D180+E180)</f>
        <v>0</v>
      </c>
      <c r="D180" s="700">
        <f>SUM(F180+H180+J180+L180+N180)</f>
        <v>0</v>
      </c>
      <c r="E180" s="1736">
        <f>SUM(G180+I180+K180+M180+O180)</f>
        <v>0</v>
      </c>
      <c r="F180" s="1359"/>
      <c r="G180" s="1682"/>
      <c r="H180" s="1359"/>
      <c r="I180" s="1682"/>
      <c r="J180" s="1359"/>
      <c r="K180" s="1682"/>
      <c r="L180" s="1359"/>
      <c r="M180" s="1682"/>
      <c r="N180" s="1359"/>
      <c r="O180" s="701"/>
      <c r="P180" s="1362"/>
      <c r="Q180" s="1682"/>
      <c r="R180" t="str">
        <f>CA180&amp;CB180</f>
        <v/>
      </c>
      <c r="CA180" s="18" t="str">
        <f>IF(AND(C180&gt;0,P180="")," * No olvide digitar la variable Pueblos originarios. Digite Cero si no tiene.",IF(P180&gt;C180," * La variable Pueblos originarios No puede ser mayor al Total.",""))</f>
        <v/>
      </c>
      <c r="CB180" s="18" t="str">
        <f>IF(AND(C180&gt;0,Q180="")," * No olvide digitar la variable Migrantes. Digite Cero si no tiene.",IF(Q180&gt;C180," * La variable Migrantes No puede ser mayor al Total.",""))</f>
        <v/>
      </c>
      <c r="CO180" s="69">
        <f>IF(AND(C180&gt;0,P180=""),1,IF(P180&gt;C180,1,0))</f>
        <v>0</v>
      </c>
      <c r="CP180" s="69">
        <f>IF(AND(C180&gt;0,Q180=""),1,IF(Q180&gt;C180,1,0))</f>
        <v>0</v>
      </c>
    </row>
    <row r="181" spans="1:94" x14ac:dyDescent="0.25">
      <c r="A181" s="3878"/>
      <c r="B181" s="75" t="s">
        <v>184</v>
      </c>
      <c r="C181" s="210">
        <f>SUM(D181+E181)</f>
        <v>0</v>
      </c>
      <c r="D181" s="252">
        <f>SUM(H181+J181+L181+N181)</f>
        <v>0</v>
      </c>
      <c r="E181" s="287">
        <f>SUM(I181+K181+M181+O181)</f>
        <v>0</v>
      </c>
      <c r="F181" s="345"/>
      <c r="G181" s="346"/>
      <c r="H181" s="45"/>
      <c r="I181" s="48"/>
      <c r="J181" s="45"/>
      <c r="K181" s="48"/>
      <c r="L181" s="45"/>
      <c r="M181" s="48"/>
      <c r="N181" s="45"/>
      <c r="O181" s="46"/>
      <c r="P181" s="105"/>
      <c r="Q181" s="48"/>
      <c r="R181" t="str">
        <f>CA181&amp;CB181</f>
        <v/>
      </c>
      <c r="CA181" s="18" t="str">
        <f>IF(AND(C181&gt;0,P181=""),"   * No olvide digitar la variable Pueblos originarios. Digite Cero si no tiene.",IF(P181&gt;C181," *  La variable Pueblos originarios No puede ser mayor al Total.",""))</f>
        <v/>
      </c>
      <c r="CB181" s="18" t="str">
        <f t="shared" ref="CB181:CB182" si="110">IF(AND(C181&gt;0,Q181="")," * No olvide digitar la variable Migrantes. Digite Cero si no tiene.",IF(Q181&gt;C181," * La variable Migrantes No puede ser mayor al Total.",""))</f>
        <v/>
      </c>
      <c r="CO181" s="69">
        <f>IF(AND(C181&gt;0,P181=""),1,IF(P181&gt;C181,1,0))</f>
        <v>0</v>
      </c>
      <c r="CP181" s="69">
        <f>IF(AND(C181&gt;0,Q181=""),1,IF(Q181&gt;C181,1,0))</f>
        <v>0</v>
      </c>
    </row>
    <row r="182" spans="1:94" x14ac:dyDescent="0.25">
      <c r="A182" s="3878"/>
      <c r="B182" s="296" t="s">
        <v>185</v>
      </c>
      <c r="C182" s="266">
        <f>SUM(D182+E182)</f>
        <v>0</v>
      </c>
      <c r="D182" s="267">
        <f>SUM(H182+J182+L182+N182)</f>
        <v>0</v>
      </c>
      <c r="E182" s="271">
        <f>SUM(I182+K182+M182+O182)</f>
        <v>0</v>
      </c>
      <c r="F182" s="347"/>
      <c r="G182" s="348"/>
      <c r="H182" s="30"/>
      <c r="I182" s="37"/>
      <c r="J182" s="30"/>
      <c r="K182" s="37"/>
      <c r="L182" s="30"/>
      <c r="M182" s="37"/>
      <c r="N182" s="30"/>
      <c r="O182" s="34"/>
      <c r="P182" s="35"/>
      <c r="Q182" s="37"/>
      <c r="R182" t="str">
        <f>CA182&amp;CB182</f>
        <v/>
      </c>
      <c r="CA182" s="18" t="str">
        <f>IF(AND(C182&gt;0,P182=""),"   * No olvide digitar la variable Pueblos originarios. Digite Cero si no tiene.",IF(P182&gt;C182," *  La variable Pueblos originarios No puede ser mayor al Total.",""))</f>
        <v/>
      </c>
      <c r="CB182" s="18" t="str">
        <f t="shared" si="110"/>
        <v/>
      </c>
      <c r="CO182" s="69">
        <f>IF(AND(C182&gt;0,P182=""),1,IF(P182&gt;C182,1,0))</f>
        <v>0</v>
      </c>
      <c r="CP182" s="69">
        <f>IF(AND(C182&gt;0,Q182=""),1,IF(Q182&gt;C182,1,0))</f>
        <v>0</v>
      </c>
    </row>
    <row r="183" spans="1:94" x14ac:dyDescent="0.25">
      <c r="A183" s="3633"/>
      <c r="B183" s="1758" t="s">
        <v>171</v>
      </c>
      <c r="C183" s="217">
        <f>SUM(C180:C182)</f>
        <v>0</v>
      </c>
      <c r="D183" s="272">
        <f>SUM(D180:D182)</f>
        <v>0</v>
      </c>
      <c r="E183" s="1047">
        <f>SUM(E180:E182)</f>
        <v>0</v>
      </c>
      <c r="F183" s="217">
        <f>SUM(F180:F182)</f>
        <v>0</v>
      </c>
      <c r="G183" s="1047">
        <f t="shared" ref="G183:O183" si="111">SUM(G180:G182)</f>
        <v>0</v>
      </c>
      <c r="H183" s="217">
        <f t="shared" si="111"/>
        <v>0</v>
      </c>
      <c r="I183" s="1047">
        <f t="shared" si="111"/>
        <v>0</v>
      </c>
      <c r="J183" s="217">
        <f t="shared" si="111"/>
        <v>0</v>
      </c>
      <c r="K183" s="1047">
        <f t="shared" si="111"/>
        <v>0</v>
      </c>
      <c r="L183" s="217">
        <f t="shared" si="111"/>
        <v>0</v>
      </c>
      <c r="M183" s="1047">
        <f t="shared" si="111"/>
        <v>0</v>
      </c>
      <c r="N183" s="217">
        <f t="shared" si="111"/>
        <v>0</v>
      </c>
      <c r="O183" s="350">
        <f t="shared" si="111"/>
        <v>0</v>
      </c>
      <c r="P183" s="298">
        <f>SUM(P180:P182)</f>
        <v>0</v>
      </c>
      <c r="Q183" s="1047">
        <f>SUM(Q180:Q182)</f>
        <v>0</v>
      </c>
    </row>
    <row r="184" spans="1:94" x14ac:dyDescent="0.25">
      <c r="A184" s="3878" t="s">
        <v>196</v>
      </c>
      <c r="B184" s="101" t="s">
        <v>197</v>
      </c>
      <c r="C184" s="249">
        <f>SUM(D184+E184)</f>
        <v>0</v>
      </c>
      <c r="D184" s="250">
        <f>SUM(F184+H184+J184+L184+N184)</f>
        <v>0</v>
      </c>
      <c r="E184" s="295">
        <f>SUM(G184+I184+K184+M184+O184)</f>
        <v>0</v>
      </c>
      <c r="F184" s="351"/>
      <c r="G184" s="352"/>
      <c r="H184" s="353"/>
      <c r="I184" s="352"/>
      <c r="J184" s="45"/>
      <c r="K184" s="48"/>
      <c r="L184" s="45"/>
      <c r="M184" s="48"/>
      <c r="N184" s="1675"/>
      <c r="O184" s="46"/>
      <c r="P184" s="84"/>
      <c r="Q184" s="48"/>
      <c r="R184" t="str">
        <f>CA184&amp;CB184</f>
        <v/>
      </c>
      <c r="CA184" s="18" t="str">
        <f>IF(AND(C184&gt;0,P184="")," * No olvide digitar la variable Pueblos originarios. Digite Cero si no tiene.",IF(P184&gt;C184," * La variable Pueblos originarios No puede ser mayor al Total.",""))</f>
        <v/>
      </c>
      <c r="CB184" s="18" t="str">
        <f>IF(AND(C184&gt;0,Q184=""),"   No olvide digitar la variable Migrantes. Digite Cero si no tiene.",IF(Q184&gt;C184," * La variable Migrantes No puede ser mayor al Total.",""))</f>
        <v/>
      </c>
      <c r="CO184" s="69">
        <f>IF(AND(C184&gt;0,P184=""),1,IF(P184&gt;C184,1,0))</f>
        <v>0</v>
      </c>
      <c r="CP184" s="69">
        <f>IF(AND(C184&gt;0,Q184=""),1,IF(Q184&gt;C184,1,0))</f>
        <v>0</v>
      </c>
    </row>
    <row r="185" spans="1:94" x14ac:dyDescent="0.25">
      <c r="A185" s="3878"/>
      <c r="B185" s="75" t="s">
        <v>164</v>
      </c>
      <c r="C185" s="355">
        <f>SUM(D185+E185)</f>
        <v>0</v>
      </c>
      <c r="D185" s="331">
        <f t="shared" ref="D185:E187" si="112">SUM(F185+H185+J185+L185+N185)</f>
        <v>0</v>
      </c>
      <c r="E185" s="332">
        <f t="shared" si="112"/>
        <v>0</v>
      </c>
      <c r="F185" s="45"/>
      <c r="G185" s="48"/>
      <c r="H185" s="22"/>
      <c r="I185" s="48"/>
      <c r="J185" s="22"/>
      <c r="K185" s="48"/>
      <c r="L185" s="45"/>
      <c r="M185" s="48"/>
      <c r="N185" s="22"/>
      <c r="O185" s="46"/>
      <c r="P185" s="27"/>
      <c r="Q185" s="48"/>
      <c r="R185" t="str">
        <f>CA185&amp;CB185</f>
        <v/>
      </c>
      <c r="CA185" s="18" t="str">
        <f t="shared" ref="CA185:CA187" si="113">IF(AND(C185&gt;0,P185="")," * No olvide digitar la variable Pueblos originarios. Digite Cero si no tiene.",IF(P185&gt;C185," * La variable Pueblos originarios No puede ser mayor al Total.",""))</f>
        <v/>
      </c>
      <c r="CB185" s="18" t="str">
        <f t="shared" ref="CB185:CB187" si="114">IF(AND(C185&gt;0,Q185=""),"   No olvide digitar la variable Migrantes. Digite Cero si no tiene.",IF(Q185&gt;C185," * La variable Migrantes No puede ser mayor al Total.",""))</f>
        <v/>
      </c>
      <c r="CO185" s="69">
        <f>IF(AND(C185&gt;0,P185=""),1,IF(P185&gt;C185,1,0))</f>
        <v>0</v>
      </c>
      <c r="CP185" s="69">
        <f>IF(AND(C185&gt;0,Q185=""),1,IF(Q185&gt;C185,1,0))</f>
        <v>0</v>
      </c>
    </row>
    <row r="186" spans="1:94" x14ac:dyDescent="0.25">
      <c r="A186" s="3878"/>
      <c r="B186" s="75" t="s">
        <v>165</v>
      </c>
      <c r="C186" s="317">
        <f>SUM(D186+E186)</f>
        <v>0</v>
      </c>
      <c r="D186" s="318">
        <f t="shared" si="112"/>
        <v>0</v>
      </c>
      <c r="E186" s="319">
        <f t="shared" si="112"/>
        <v>0</v>
      </c>
      <c r="F186" s="22"/>
      <c r="G186" s="28"/>
      <c r="H186" s="22"/>
      <c r="I186" s="28"/>
      <c r="J186" s="22"/>
      <c r="K186" s="28"/>
      <c r="L186" s="22"/>
      <c r="M186" s="28"/>
      <c r="N186" s="22"/>
      <c r="O186" s="26"/>
      <c r="P186" s="27"/>
      <c r="Q186" s="28"/>
      <c r="R186" t="str">
        <f>CA186&amp;CB186</f>
        <v/>
      </c>
      <c r="CA186" s="18" t="str">
        <f t="shared" si="113"/>
        <v/>
      </c>
      <c r="CB186" s="18" t="str">
        <f t="shared" si="114"/>
        <v/>
      </c>
      <c r="CO186" s="69">
        <f>IF(AND(C186&gt;0,P186=""),1,IF(P186&gt;C186,1,0))</f>
        <v>0</v>
      </c>
      <c r="CP186" s="69">
        <f>IF(AND(C186&gt;0,Q186=""),1,IF(Q186&gt;C186,1,0))</f>
        <v>0</v>
      </c>
    </row>
    <row r="187" spans="1:94" x14ac:dyDescent="0.25">
      <c r="A187" s="3633"/>
      <c r="B187" s="70" t="s">
        <v>166</v>
      </c>
      <c r="C187" s="356">
        <f>SUM(D187+E187)</f>
        <v>0</v>
      </c>
      <c r="D187" s="357">
        <f t="shared" si="112"/>
        <v>0</v>
      </c>
      <c r="E187" s="358">
        <f t="shared" si="112"/>
        <v>0</v>
      </c>
      <c r="F187" s="30"/>
      <c r="G187" s="37"/>
      <c r="H187" s="30"/>
      <c r="I187" s="37"/>
      <c r="J187" s="30"/>
      <c r="K187" s="37"/>
      <c r="L187" s="30"/>
      <c r="M187" s="37"/>
      <c r="N187" s="30"/>
      <c r="O187" s="34"/>
      <c r="P187" s="35"/>
      <c r="Q187" s="37"/>
      <c r="R187" t="str">
        <f>CA187&amp;CB187</f>
        <v/>
      </c>
      <c r="CA187" s="18" t="str">
        <f t="shared" si="113"/>
        <v/>
      </c>
      <c r="CB187" s="18" t="str">
        <f t="shared" si="114"/>
        <v/>
      </c>
      <c r="CO187" s="69">
        <f>IF(AND(C187&gt;0,P187=""),1,IF(P187&gt;C187,1,0))</f>
        <v>0</v>
      </c>
      <c r="CP187" s="69">
        <f>IF(AND(C187&gt;0,Q187=""),1,IF(Q187&gt;C187,1,0))</f>
        <v>0</v>
      </c>
    </row>
    <row r="188" spans="1:94" x14ac:dyDescent="0.25">
      <c r="A188" s="359" t="s">
        <v>198</v>
      </c>
      <c r="B188" s="359"/>
      <c r="C188" s="360"/>
      <c r="D188" s="360"/>
      <c r="E188" s="360"/>
      <c r="F188" s="360"/>
      <c r="G188" s="360"/>
      <c r="H188" s="360"/>
    </row>
    <row r="189" spans="1:94" x14ac:dyDescent="0.25">
      <c r="A189" s="359" t="s">
        <v>199</v>
      </c>
      <c r="B189" s="359"/>
      <c r="C189" s="360"/>
      <c r="D189" s="360"/>
      <c r="E189" s="360"/>
      <c r="F189" s="360"/>
      <c r="G189" s="360"/>
      <c r="H189" s="360"/>
    </row>
    <row r="190" spans="1:94" s="56" customFormat="1" ht="12" x14ac:dyDescent="0.2">
      <c r="A190" s="657" t="s">
        <v>200</v>
      </c>
      <c r="B190" s="657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361"/>
      <c r="AV190" s="361"/>
      <c r="AW190" s="361"/>
    </row>
    <row r="191" spans="1:94" ht="15" customHeight="1" x14ac:dyDescent="0.25">
      <c r="A191" s="3272" t="s">
        <v>201</v>
      </c>
      <c r="B191" s="2987"/>
      <c r="C191" s="4088" t="s">
        <v>91</v>
      </c>
      <c r="D191" s="4088"/>
      <c r="E191" s="4088"/>
      <c r="F191" s="4088" t="s">
        <v>202</v>
      </c>
      <c r="G191" s="4088"/>
      <c r="H191" s="4088" t="s">
        <v>203</v>
      </c>
      <c r="I191" s="4088"/>
      <c r="J191" s="4088" t="s">
        <v>204</v>
      </c>
      <c r="K191" s="4088"/>
      <c r="L191" s="4088" t="s">
        <v>16</v>
      </c>
      <c r="M191" s="4088"/>
      <c r="N191" s="4047" t="s">
        <v>17</v>
      </c>
      <c r="O191" s="4087"/>
      <c r="P191" s="4081" t="s">
        <v>18</v>
      </c>
      <c r="Q191" s="4081"/>
      <c r="R191" s="4081" t="s">
        <v>19</v>
      </c>
      <c r="S191" s="4081"/>
      <c r="T191" s="4081" t="s">
        <v>20</v>
      </c>
      <c r="U191" s="4081"/>
      <c r="V191" s="4081" t="s">
        <v>21</v>
      </c>
      <c r="W191" s="4081"/>
      <c r="X191" s="4081" t="s">
        <v>22</v>
      </c>
      <c r="Y191" s="4081"/>
      <c r="Z191" s="4081" t="s">
        <v>23</v>
      </c>
      <c r="AA191" s="4081"/>
      <c r="AB191" s="4081" t="s">
        <v>61</v>
      </c>
      <c r="AC191" s="4081"/>
      <c r="AD191" s="4081" t="s">
        <v>62</v>
      </c>
      <c r="AE191" s="4081"/>
      <c r="AF191" s="4081" t="s">
        <v>63</v>
      </c>
      <c r="AG191" s="4081"/>
      <c r="AH191" s="4081" t="s">
        <v>148</v>
      </c>
      <c r="AI191" s="4081"/>
      <c r="AJ191" s="4081" t="s">
        <v>149</v>
      </c>
      <c r="AK191" s="4081"/>
      <c r="AL191" s="4081" t="s">
        <v>150</v>
      </c>
      <c r="AM191" s="4040"/>
      <c r="AN191" s="3716" t="s">
        <v>205</v>
      </c>
      <c r="AO191" s="4106" t="s">
        <v>206</v>
      </c>
      <c r="AP191" s="4040" t="s">
        <v>12</v>
      </c>
      <c r="AQ191" s="4042"/>
      <c r="AR191" s="3553" t="s">
        <v>207</v>
      </c>
      <c r="AS191" s="2987" t="s">
        <v>208</v>
      </c>
      <c r="AT191" s="4040" t="s">
        <v>13</v>
      </c>
      <c r="AU191" s="4042"/>
      <c r="AV191" s="4047" t="s">
        <v>209</v>
      </c>
      <c r="AW191" s="4087" t="s">
        <v>210</v>
      </c>
      <c r="AX191" s="3274" t="s">
        <v>211</v>
      </c>
    </row>
    <row r="192" spans="1:94" x14ac:dyDescent="0.25">
      <c r="A192" s="3583"/>
      <c r="B192" s="3440"/>
      <c r="C192" s="1759" t="s">
        <v>120</v>
      </c>
      <c r="D192" s="1688" t="s">
        <v>79</v>
      </c>
      <c r="E192" s="1050" t="s">
        <v>121</v>
      </c>
      <c r="F192" s="1759" t="s">
        <v>79</v>
      </c>
      <c r="G192" s="1050" t="s">
        <v>121</v>
      </c>
      <c r="H192" s="1759" t="s">
        <v>79</v>
      </c>
      <c r="I192" s="1050" t="s">
        <v>121</v>
      </c>
      <c r="J192" s="1759" t="s">
        <v>79</v>
      </c>
      <c r="K192" s="1050" t="s">
        <v>121</v>
      </c>
      <c r="L192" s="1759" t="s">
        <v>79</v>
      </c>
      <c r="M192" s="1050" t="s">
        <v>121</v>
      </c>
      <c r="N192" s="1759" t="s">
        <v>79</v>
      </c>
      <c r="O192" s="1050" t="s">
        <v>121</v>
      </c>
      <c r="P192" s="1759" t="s">
        <v>79</v>
      </c>
      <c r="Q192" s="1050" t="s">
        <v>121</v>
      </c>
      <c r="R192" s="1759" t="s">
        <v>79</v>
      </c>
      <c r="S192" s="1050" t="s">
        <v>121</v>
      </c>
      <c r="T192" s="1759" t="s">
        <v>79</v>
      </c>
      <c r="U192" s="1050" t="s">
        <v>121</v>
      </c>
      <c r="V192" s="1759" t="s">
        <v>79</v>
      </c>
      <c r="W192" s="1050" t="s">
        <v>121</v>
      </c>
      <c r="X192" s="1759" t="s">
        <v>79</v>
      </c>
      <c r="Y192" s="1050" t="s">
        <v>121</v>
      </c>
      <c r="Z192" s="1759" t="s">
        <v>79</v>
      </c>
      <c r="AA192" s="1050" t="s">
        <v>121</v>
      </c>
      <c r="AB192" s="1759" t="s">
        <v>79</v>
      </c>
      <c r="AC192" s="1050" t="s">
        <v>121</v>
      </c>
      <c r="AD192" s="1759" t="s">
        <v>79</v>
      </c>
      <c r="AE192" s="1050" t="s">
        <v>121</v>
      </c>
      <c r="AF192" s="1759" t="s">
        <v>79</v>
      </c>
      <c r="AG192" s="1050" t="s">
        <v>121</v>
      </c>
      <c r="AH192" s="1759" t="s">
        <v>79</v>
      </c>
      <c r="AI192" s="1050" t="s">
        <v>121</v>
      </c>
      <c r="AJ192" s="1759" t="s">
        <v>79</v>
      </c>
      <c r="AK192" s="1050" t="s">
        <v>121</v>
      </c>
      <c r="AL192" s="1759" t="s">
        <v>79</v>
      </c>
      <c r="AM192" s="1667" t="s">
        <v>121</v>
      </c>
      <c r="AN192" s="3172"/>
      <c r="AO192" s="3174"/>
      <c r="AP192" s="1759" t="s">
        <v>79</v>
      </c>
      <c r="AQ192" s="1050" t="s">
        <v>121</v>
      </c>
      <c r="AR192" s="3019"/>
      <c r="AS192" s="3440"/>
      <c r="AT192" s="1759" t="s">
        <v>79</v>
      </c>
      <c r="AU192" s="1050" t="s">
        <v>121</v>
      </c>
      <c r="AV192" s="1301" t="s">
        <v>212</v>
      </c>
      <c r="AW192" s="1044" t="s">
        <v>213</v>
      </c>
      <c r="AX192" s="3611"/>
    </row>
    <row r="193" spans="1:103" s="56" customFormat="1" ht="12" x14ac:dyDescent="0.2">
      <c r="A193" s="4102" t="s">
        <v>214</v>
      </c>
      <c r="B193" s="4103"/>
      <c r="C193" s="1760">
        <f>SUM(D193+E193)</f>
        <v>14</v>
      </c>
      <c r="D193" s="1761">
        <f>SUM(F193+H193+J193+L193+N193+P193+R193+T193+V193+X193+Z193+AB193+AD193+AF193+AH193+AJ193+AL193)</f>
        <v>7</v>
      </c>
      <c r="E193" s="369">
        <f>SUM(G193+I193+K193+M193+O193+Q193+S193+U193+W193+Y193+AA193+AC193+AE193+AG193+AI193+AK193+AM193)</f>
        <v>7</v>
      </c>
      <c r="F193" s="1683">
        <v>0</v>
      </c>
      <c r="G193" s="85">
        <v>0</v>
      </c>
      <c r="H193" s="1683">
        <v>0</v>
      </c>
      <c r="I193" s="85">
        <v>0</v>
      </c>
      <c r="J193" s="1683">
        <v>0</v>
      </c>
      <c r="K193" s="85">
        <v>0</v>
      </c>
      <c r="L193" s="1683">
        <v>0</v>
      </c>
      <c r="M193" s="85">
        <v>3</v>
      </c>
      <c r="N193" s="1683">
        <v>1</v>
      </c>
      <c r="O193" s="85">
        <v>1</v>
      </c>
      <c r="P193" s="1683">
        <v>0</v>
      </c>
      <c r="Q193" s="85">
        <v>1</v>
      </c>
      <c r="R193" s="1683">
        <v>1</v>
      </c>
      <c r="S193" s="85">
        <v>1</v>
      </c>
      <c r="T193" s="1683">
        <v>2</v>
      </c>
      <c r="U193" s="85">
        <v>0</v>
      </c>
      <c r="V193" s="1683">
        <v>0</v>
      </c>
      <c r="W193" s="85">
        <v>0</v>
      </c>
      <c r="X193" s="1683">
        <v>1</v>
      </c>
      <c r="Y193" s="85">
        <v>1</v>
      </c>
      <c r="Z193" s="1683">
        <v>2</v>
      </c>
      <c r="AA193" s="85">
        <v>0</v>
      </c>
      <c r="AB193" s="1683">
        <v>0</v>
      </c>
      <c r="AC193" s="85">
        <v>0</v>
      </c>
      <c r="AD193" s="91">
        <v>0</v>
      </c>
      <c r="AE193" s="85">
        <v>0</v>
      </c>
      <c r="AF193" s="91">
        <v>0</v>
      </c>
      <c r="AG193" s="85">
        <v>0</v>
      </c>
      <c r="AH193" s="91">
        <v>0</v>
      </c>
      <c r="AI193" s="85">
        <v>0</v>
      </c>
      <c r="AJ193" s="91">
        <v>0</v>
      </c>
      <c r="AK193" s="85">
        <v>0</v>
      </c>
      <c r="AL193" s="91">
        <v>0</v>
      </c>
      <c r="AM193" s="353">
        <v>0</v>
      </c>
      <c r="AN193" s="1703">
        <v>0</v>
      </c>
      <c r="AO193" s="85">
        <v>0</v>
      </c>
      <c r="AP193" s="91">
        <v>0</v>
      </c>
      <c r="AQ193" s="85">
        <v>0</v>
      </c>
      <c r="AR193" s="1683">
        <v>0</v>
      </c>
      <c r="AS193" s="1686">
        <v>3</v>
      </c>
      <c r="AT193" s="1762">
        <v>0</v>
      </c>
      <c r="AU193" s="1763">
        <v>0</v>
      </c>
      <c r="AV193" s="1762">
        <v>1</v>
      </c>
      <c r="AW193" s="1763">
        <v>0</v>
      </c>
      <c r="AX193" s="1764">
        <v>0</v>
      </c>
      <c r="AY193" s="56" t="str">
        <f>CA193&amp;CB193&amp;CC193&amp;CD193&amp;CE193&amp;CF193&amp;CG193&amp;CH193&amp;CI193&amp;CJ193&amp;CK193</f>
        <v/>
      </c>
      <c r="CA193" s="18" t="str">
        <f>IF(AND(E193&gt;0,AN193=""), "* No olvide digitar la variable Gestantes. Digite Cero si no tiene.",IF(AN193&gt;E193,"  * La variable Gestantes No puede ser mayor al Total Mujeres.",""))</f>
        <v/>
      </c>
      <c r="CB193" s="18" t="str">
        <f>IF(AND(E193&gt;0,AO193=""), "* No olvide digitar la variable Madre de hijo menor de 5 años. Digite Cero si no tiene.",IF(AO193&gt;E193,"  * La variable Madre de hijo menor de 5 años No puede ser mayor al Total de Mujeres.",""))</f>
        <v/>
      </c>
      <c r="CC193" s="18" t="str">
        <f>IF(AND(D193&gt;0,OR(AP193="")), "* No olvide digitar la variable Pueblos originarios - Hombres. Digite Cero si no tiene.",IF((AP193)&gt;D193,"  * La variable Pueblos originarios - Hombres No puede ser mayor al Total Hombres.",""))</f>
        <v/>
      </c>
      <c r="CD193" s="18" t="str">
        <f>IF(AND(E193&gt;0,OR(AQ193="")), "* No olvide digitar la variable Pueblos originarios - Mujeres. Digite Cero si no tiene.",IF((AQ193)&gt;E193,"  * La variable Pueblos originarios - Mujeres No puede ser mayor al Total Mujeres.",""))</f>
        <v/>
      </c>
      <c r="CE193" s="18" t="str">
        <f>IF(AND($C193&gt;0,AR193=""), "* No olvide digitar la variable Niños, niñas, adolescentes y jóvenes SENAME. Digite Cero si no tiene.",IF(AR193&gt;$C193,"  * La variable Niños, niñas, adolescentes y jóvenes SENAME No puede ser mayor al Total.",""))</f>
        <v/>
      </c>
      <c r="CF193" s="18" t="str">
        <f>IF(AND(C193&gt;0,AS193=""), "* No olvide digitar la variable Niños, niñas, adolescentes y jóvenes Mejor Niñez. Digite Cero si no tiene.",IF(AS193&gt;C193,"  * La variable Niños, niñas, adolescentes y jóvenes Mejor Niñez No puede ser mayor al Total.",""))</f>
        <v/>
      </c>
      <c r="CG193" s="18" t="str">
        <f>IF(AND(D193&gt;0,OR(AT193="")), "* No olvide digitar la variable Migrantes - Hombres. Digite Cero si no tiene.",IF((AT193)&gt;D193,"  * La variable Migrantes - Hombres No puede ser mayor al Total Hombres.",""))</f>
        <v/>
      </c>
      <c r="CH193" s="18" t="str">
        <f>IF(AND(E193&gt;0,OR(AU193="")), "* No olvide digitar la variable Migrantes - Mujeres. Digite Cero si no tiene.",IF((AU193)&gt;E193,"  * La variable Migrantes - Mujeres No puede ser mayor al Total Mujeres.",""))</f>
        <v/>
      </c>
      <c r="CI193" s="18" t="str">
        <f>IF(AND(E193&gt;0,OR(AV193="")), "* No olvide digitar la variable Trans Masculino. Digite Cero si no tiene.",IF((AV193)&gt;E193,"  * La variable Trans Masculino No puede ser mayor al Total Mujeres.",""))</f>
        <v/>
      </c>
      <c r="CJ193" s="18" t="str">
        <f>IF(AND(D193&gt;0,OR(AW193="")), "* No olvide digitar la variable Trans Femenino. Digite Cero si no tiene.",IF((AW193)&gt;D193,"  * La variable Trans Femenino No puede ser mayor al Total Mujeres.",""))</f>
        <v/>
      </c>
      <c r="CK193" s="18" t="str">
        <f>IF(AND($C193&gt;0,AX193=""), "* No olvide digitar la variable Adolescentes derivados de Espacios Amigables. Digite Cero si no tiene.",IF(AX193&gt;$C193,"  * La variable Adolescentes derivados de Espacios Amigables No puede ser mayor al Total.",""))</f>
        <v/>
      </c>
      <c r="CO193" s="370">
        <f>IF(AND(E193&gt;0,AN193=""),1,IF(AN193&gt;E193,1,0))</f>
        <v>0</v>
      </c>
      <c r="CP193" s="370">
        <f>IF(AND(E193&gt;0,AO193=""),1,IF(AO193&gt;E193,1,0))</f>
        <v>0</v>
      </c>
      <c r="CQ193" s="370">
        <f>IF(AND(D193&gt;0,OR(AP193="")),1,IF((AP193)&gt;D193,1,0))</f>
        <v>0</v>
      </c>
      <c r="CR193" s="370">
        <f>IF(AND(E193&gt;0,OR(AQ193="")),1,IF((AQ193)&gt;E193,1,0))</f>
        <v>0</v>
      </c>
      <c r="CS193" s="370">
        <f>IF(AND(C193&gt;0,AR193=""),1,IF(AR193&gt;C193,1,0))</f>
        <v>0</v>
      </c>
      <c r="CT193" s="370">
        <f>IF(AND(C193&gt;0,AS193=""),1,IF(AS193&gt;C193,1,0))</f>
        <v>0</v>
      </c>
      <c r="CU193" s="370">
        <f>IF(AND(D193&gt;0,OR(AT193="")),1,IF((AT193)&gt;D193,1,0))</f>
        <v>0</v>
      </c>
      <c r="CV193" s="370">
        <f>IF(AND(E193&gt;0,OR(AU193="")),1,IF((AU193)&gt;E193,1,0))</f>
        <v>0</v>
      </c>
      <c r="CW193" s="370">
        <f>IF(AND(E193&gt;0,OR(AV193="")),1,IF((AV193)&gt;E193,1,0))</f>
        <v>0</v>
      </c>
      <c r="CX193" s="370">
        <f>IF(AND(D193&gt;0,OR(AW193="")),1,IF((AW193)&gt;D193,1,0))</f>
        <v>0</v>
      </c>
      <c r="CY193" s="370">
        <f>IF(AND(C193&gt;0,AX193=""),1,IF(AX193&gt;C193,1,0))</f>
        <v>0</v>
      </c>
    </row>
    <row r="194" spans="1:103" s="56" customFormat="1" ht="12" customHeight="1" x14ac:dyDescent="0.2">
      <c r="A194" s="4104" t="s">
        <v>215</v>
      </c>
      <c r="B194" s="4105"/>
      <c r="C194" s="1765"/>
      <c r="D194" s="1766"/>
      <c r="E194" s="1766"/>
      <c r="F194" s="1766"/>
      <c r="G194" s="1766"/>
      <c r="H194" s="1766"/>
      <c r="I194" s="1766"/>
      <c r="J194" s="1766"/>
      <c r="K194" s="1766"/>
      <c r="L194" s="1766"/>
      <c r="M194" s="1766"/>
      <c r="N194" s="1766"/>
      <c r="O194" s="1766"/>
      <c r="P194" s="1766"/>
      <c r="Q194" s="1766"/>
      <c r="R194" s="1766"/>
      <c r="S194" s="1766"/>
      <c r="T194" s="1766"/>
      <c r="U194" s="1766"/>
      <c r="V194" s="1766"/>
      <c r="W194" s="1766"/>
      <c r="X194" s="1766"/>
      <c r="Y194" s="1766"/>
      <c r="Z194" s="1766"/>
      <c r="AA194" s="1766"/>
      <c r="AB194" s="1766"/>
      <c r="AC194" s="1766"/>
      <c r="AD194" s="1766"/>
      <c r="AE194" s="1766"/>
      <c r="AF194" s="1766"/>
      <c r="AG194" s="1766"/>
      <c r="AH194" s="1766"/>
      <c r="AI194" s="1766"/>
      <c r="AJ194" s="1766"/>
      <c r="AK194" s="1766"/>
      <c r="AL194" s="1766"/>
      <c r="AM194" s="1766"/>
      <c r="AN194" s="1766"/>
      <c r="AO194" s="1766"/>
      <c r="AP194" s="1766"/>
      <c r="AQ194" s="1766"/>
      <c r="AR194" s="1766"/>
      <c r="AS194" s="1766"/>
      <c r="AT194" s="1766"/>
      <c r="AU194" s="1766"/>
      <c r="AV194" s="1766"/>
      <c r="AW194" s="1767"/>
      <c r="AX194" s="1768"/>
    </row>
    <row r="195" spans="1:103" s="56" customFormat="1" ht="12" x14ac:dyDescent="0.2">
      <c r="A195" s="3297" t="s">
        <v>216</v>
      </c>
      <c r="B195" s="1769" t="s">
        <v>217</v>
      </c>
      <c r="C195" s="1394">
        <f t="shared" ref="C195:C198" si="115">SUM(D195+E195)</f>
        <v>0</v>
      </c>
      <c r="D195" s="703">
        <f t="shared" ref="D195:D198" si="116">SUM(F195+H195+J195+L195+N195+P195+R195+T195+V195+X195+Z195+AB195+AD195+AF195+AH195+AJ195+AL195)</f>
        <v>0</v>
      </c>
      <c r="E195" s="1769">
        <f t="shared" ref="E195:E198" si="117">SUM(G195+I195+K195+M195+O195+Q195+S195+U195+W195+Y195+AA195+AC195+AE195+AG195+AI195+AK195+AM195)</f>
        <v>0</v>
      </c>
      <c r="F195" s="1359"/>
      <c r="G195" s="1682"/>
      <c r="H195" s="1359"/>
      <c r="I195" s="1682"/>
      <c r="J195" s="1359"/>
      <c r="K195" s="1682"/>
      <c r="L195" s="1359"/>
      <c r="M195" s="1682"/>
      <c r="N195" s="1359"/>
      <c r="O195" s="1682"/>
      <c r="P195" s="1359"/>
      <c r="Q195" s="1682"/>
      <c r="R195" s="1359"/>
      <c r="S195" s="1682"/>
      <c r="T195" s="1359"/>
      <c r="U195" s="1682"/>
      <c r="V195" s="1359"/>
      <c r="W195" s="1682"/>
      <c r="X195" s="1359"/>
      <c r="Y195" s="1682"/>
      <c r="Z195" s="1359"/>
      <c r="AA195" s="1682"/>
      <c r="AB195" s="1359"/>
      <c r="AC195" s="1682"/>
      <c r="AD195" s="1359"/>
      <c r="AE195" s="1682"/>
      <c r="AF195" s="1359"/>
      <c r="AG195" s="1682"/>
      <c r="AH195" s="1359"/>
      <c r="AI195" s="1682"/>
      <c r="AJ195" s="1359"/>
      <c r="AK195" s="1682"/>
      <c r="AL195" s="1359"/>
      <c r="AM195" s="1726"/>
      <c r="AN195" s="1362"/>
      <c r="AO195" s="1682"/>
      <c r="AP195" s="1359"/>
      <c r="AQ195" s="1682"/>
      <c r="AR195" s="1359"/>
      <c r="AS195" s="1682"/>
      <c r="AT195" s="1726"/>
      <c r="AU195" s="704"/>
      <c r="AV195" s="1726"/>
      <c r="AW195" s="704"/>
      <c r="AX195" s="1682"/>
      <c r="AY195" s="56" t="str">
        <f t="shared" ref="AY195:AY241" si="118">CA195&amp;CB195&amp;CC195&amp;CD195&amp;CE195&amp;CF195&amp;CG195&amp;CH195&amp;CI195&amp;CJ195&amp;CK195</f>
        <v/>
      </c>
      <c r="CA195" s="18" t="str">
        <f t="shared" ref="CA195:CA207" si="119">IF(AND(E195&gt;0,AN195=""), "* No olvide digitar la variable Gestantes. Digite Cero si no tiene.",IF(AN195&gt;E195,"  * La variable Gestantes No puede ser mayor al Total Mujeres.",""))</f>
        <v/>
      </c>
      <c r="CB195" s="18" t="str">
        <f t="shared" ref="CB195:CB207" si="120">IF(AND(E195&gt;0,AO195=""), "* No olvide digitar la variable Madre de hijo menor de 5 años. Digite Cero si no tiene.",IF(AO195&gt;E195,"  * La variable Madre de hijo menor de 5 años No puede ser mayor al Total de Mujeres.",""))</f>
        <v/>
      </c>
      <c r="CC195" s="18" t="str">
        <f t="shared" ref="CC195:CC207" si="121">IF(AND(D195&gt;0,OR(AP195="")), "* No olvide digitar la variable Pueblos originarios - Hombres. Digite Cero si no tiene.",IF((AP195)&gt;D195,"  * La variable Pueblos originarios - Hombres No puede ser mayor al Total Hombres.",""))</f>
        <v/>
      </c>
      <c r="CD195" s="18" t="str">
        <f t="shared" ref="CD195:CD207" si="122">IF(AND(E195&gt;0,OR(AQ195="")), "* No olvide digitar la variable Pueblos originarios - Mujeres. Digite Cero si no tiene.",IF((AQ195)&gt;E195,"  * La variable Pueblos originarios - Mujeres No puede ser mayor al Total Mujeres.",""))</f>
        <v/>
      </c>
      <c r="CE195" s="18" t="str">
        <f t="shared" ref="CE195:CE207" si="123">IF(AND($C195&gt;0,AR195=""), "* No olvide digitar la variable Niños, niñas, adolescentes y jóvenes SENAME. Digite Cero si no tiene.",IF(AR195&gt;$C195,"  * La variable Niños, niñas, adolescentes y jóvenes SENAME No puede ser mayor al Total.",""))</f>
        <v/>
      </c>
      <c r="CF195" s="18" t="str">
        <f t="shared" ref="CF195:CF207" si="124">IF(AND(C195&gt;0,AS195=""), "* No olvide digitar la variable Niños, niñas, adolescentes y jóvenes Mejor Niñez. Digite Cero si no tiene.",IF(AS195&gt;C195,"  * La variable Niños, niñas, adolescentes y jóvenes Mejor Niñez No puede ser mayor al Total.",""))</f>
        <v/>
      </c>
      <c r="CG195" s="18" t="str">
        <f>IF(AND(D195&gt;0,OR(AT195="")), "* No olvide digitar la variable Migrantes - Hombres. Digite Cero si no tiene.",IF((AT195)&gt;D195,"  * La variable Migrantes - Hombres No puede ser mayor al Total Hombres.",""))</f>
        <v/>
      </c>
      <c r="CH195" s="18" t="str">
        <f t="shared" ref="CH195:CH207" si="125">IF(AND(E195&gt;0,OR(AU195="")), "* No olvide digitar la variable Migrantes - Mujeres. Digite Cero si no tiene.",IF((AU195)&gt;E195,"  * La variable Migrantes - Mujeres No puede ser mayor al Total Mujeres.",""))</f>
        <v/>
      </c>
      <c r="CI195" s="18" t="str">
        <f>IF(AND(E195&gt;0,OR(AV195="")), "* No olvide digitar la variable Trans Masculino. Digite Cero si no tiene.",IF((AV195)&gt;E195,"  * La variable Trans Masculino No puede ser mayor al Total Mujeres.",""))</f>
        <v/>
      </c>
      <c r="CJ195" s="18" t="str">
        <f>IF(AND(D195&gt;0,OR(AW195="")), "* No olvide digitar la variable Trans Femenino. Digite Cero si no tiene.",IF((AW195)&gt;D195,"  * La variable Trans Femenino No puede ser mayor al Total Hombres.",""))</f>
        <v/>
      </c>
      <c r="CK195" s="18" t="str">
        <f t="shared" ref="CK195:CK207" si="126">IF(AND($C195&gt;0,AX195=""), "* No olvide digitar la variable Adolescentes derivados de Espacios Amigables. Digite Cero si no tiene.",IF(AX195&gt;$C195,"  * La variable Adolescentes derivados de Espacios Amigables No puede ser mayor al Total.",""))</f>
        <v/>
      </c>
      <c r="CO195" s="370">
        <f t="shared" ref="CO195:CO226" si="127">IF(AND(E195&gt;0,AN195=""),1,IF(AN195&gt;E195,1,0))</f>
        <v>0</v>
      </c>
      <c r="CP195" s="370">
        <f t="shared" ref="CP195:CP217" si="128">IF(AND(E195&gt;0,AO195=""),1,IF(AO195&gt;E195,1,0))</f>
        <v>0</v>
      </c>
      <c r="CQ195" s="370">
        <f t="shared" ref="CQ195:CR210" si="129">IF(AND(D195&gt;0,OR(AP195="")),1,IF((AP195)&gt;D195,1,0))</f>
        <v>0</v>
      </c>
      <c r="CR195" s="370">
        <f t="shared" si="129"/>
        <v>0</v>
      </c>
      <c r="CS195" s="370">
        <f t="shared" ref="CS195:CS241" si="130">IF(AND(C195&gt;0,AR195=""),1,IF(AR195&gt;C195,1,0))</f>
        <v>0</v>
      </c>
      <c r="CT195" s="370">
        <f t="shared" ref="CT195:CT241" si="131">IF(AND(C195&gt;0,AS195=""),1,IF(AS195&gt;C195,1,0))</f>
        <v>0</v>
      </c>
      <c r="CU195" s="370">
        <f t="shared" ref="CU195:CV210" si="132">IF(AND(D195&gt;0,OR(AT195="")),1,IF((AT195)&gt;D195,1,0))</f>
        <v>0</v>
      </c>
      <c r="CV195" s="370">
        <f t="shared" si="132"/>
        <v>0</v>
      </c>
      <c r="CW195" s="370">
        <f t="shared" ref="CW195:CW207" si="133">IF(AND(E195&gt;0,OR(AV195="")),1,IF((AV195)&gt;E195,1,0))</f>
        <v>0</v>
      </c>
      <c r="CX195" s="370">
        <f t="shared" ref="CX195:CX207" si="134">IF(AND(D195&gt;0,OR(AW195="")),1,IF((AW195)&gt;D195,1,0))</f>
        <v>0</v>
      </c>
      <c r="CY195" s="370">
        <f t="shared" ref="CY195:CY241" si="135">IF(AND(C195&gt;0,AX195=""),1,IF(AX195&gt;C195,1,0))</f>
        <v>0</v>
      </c>
    </row>
    <row r="196" spans="1:103" s="56" customFormat="1" ht="12" x14ac:dyDescent="0.2">
      <c r="A196" s="3633"/>
      <c r="B196" s="377" t="s">
        <v>218</v>
      </c>
      <c r="C196" s="378">
        <f t="shared" si="115"/>
        <v>0</v>
      </c>
      <c r="D196" s="379">
        <f t="shared" si="116"/>
        <v>0</v>
      </c>
      <c r="E196" s="380">
        <f t="shared" si="117"/>
        <v>0</v>
      </c>
      <c r="F196" s="45"/>
      <c r="G196" s="48"/>
      <c r="H196" s="45"/>
      <c r="I196" s="48"/>
      <c r="J196" s="45"/>
      <c r="K196" s="48"/>
      <c r="L196" s="45"/>
      <c r="M196" s="48"/>
      <c r="N196" s="45"/>
      <c r="O196" s="48"/>
      <c r="P196" s="45"/>
      <c r="Q196" s="48"/>
      <c r="R196" s="45"/>
      <c r="S196" s="48"/>
      <c r="T196" s="45"/>
      <c r="U196" s="48"/>
      <c r="V196" s="45"/>
      <c r="W196" s="48"/>
      <c r="X196" s="45"/>
      <c r="Y196" s="48"/>
      <c r="Z196" s="45"/>
      <c r="AA196" s="48"/>
      <c r="AB196" s="45"/>
      <c r="AC196" s="48"/>
      <c r="AD196" s="45"/>
      <c r="AE196" s="48"/>
      <c r="AF196" s="45"/>
      <c r="AG196" s="48"/>
      <c r="AH196" s="45"/>
      <c r="AI196" s="48"/>
      <c r="AJ196" s="45"/>
      <c r="AK196" s="48"/>
      <c r="AL196" s="45"/>
      <c r="AM196" s="333"/>
      <c r="AN196" s="105"/>
      <c r="AO196" s="48"/>
      <c r="AP196" s="45"/>
      <c r="AQ196" s="48"/>
      <c r="AR196" s="45"/>
      <c r="AS196" s="48"/>
      <c r="AT196" s="333"/>
      <c r="AU196" s="352"/>
      <c r="AV196" s="333"/>
      <c r="AW196" s="352"/>
      <c r="AX196" s="48"/>
      <c r="AY196" s="56" t="str">
        <f t="shared" si="118"/>
        <v/>
      </c>
      <c r="CA196" s="18" t="str">
        <f t="shared" si="119"/>
        <v/>
      </c>
      <c r="CB196" s="18" t="str">
        <f t="shared" si="120"/>
        <v/>
      </c>
      <c r="CC196" s="18" t="str">
        <f t="shared" si="121"/>
        <v/>
      </c>
      <c r="CD196" s="18" t="str">
        <f t="shared" si="122"/>
        <v/>
      </c>
      <c r="CE196" s="18" t="str">
        <f t="shared" si="123"/>
        <v/>
      </c>
      <c r="CF196" s="18" t="str">
        <f t="shared" si="124"/>
        <v/>
      </c>
      <c r="CG196" s="18" t="str">
        <f t="shared" ref="CG196:CG241" si="136">IF(AND(D196&gt;0,OR(AT196="")), "* No olvide digitar la variable Migrantes - Hombres. Digite Cero si no tiene.",IF((AT196)&gt;D196,"  * La variable Migrantes - Hombres No puede ser mayor al Total Hombres.",""))</f>
        <v/>
      </c>
      <c r="CH196" s="18" t="str">
        <f t="shared" si="125"/>
        <v/>
      </c>
      <c r="CI196" s="18" t="str">
        <f t="shared" ref="CI196:CI241" si="137">IF(AND(E196&gt;0,OR(AV196="")), "* No olvide digitar la variable Trans Masculino. Digite Cero si no tiene.",IF((AV196)&gt;E196,"  * La variable Trans Masculino No puede ser mayor al Total Mujeres.",""))</f>
        <v/>
      </c>
      <c r="CJ196" s="18" t="str">
        <f t="shared" ref="CJ196:CJ207" si="138">IF(AND(D196&gt;0,OR(AW196="")), "* No olvide digitar la variable Trans Femenino. Digite Cero si no tiene.",IF((AW196)&gt;D196,"  * La variable Trans Femenino No puede ser mayor al Total Hombres.",""))</f>
        <v/>
      </c>
      <c r="CK196" s="18" t="str">
        <f t="shared" si="126"/>
        <v/>
      </c>
      <c r="CO196" s="370">
        <f t="shared" si="127"/>
        <v>0</v>
      </c>
      <c r="CP196" s="370">
        <f t="shared" si="128"/>
        <v>0</v>
      </c>
      <c r="CQ196" s="370">
        <f t="shared" si="129"/>
        <v>0</v>
      </c>
      <c r="CR196" s="370">
        <f t="shared" si="129"/>
        <v>0</v>
      </c>
      <c r="CS196" s="370">
        <f t="shared" si="130"/>
        <v>0</v>
      </c>
      <c r="CT196" s="370">
        <f t="shared" si="131"/>
        <v>0</v>
      </c>
      <c r="CU196" s="370">
        <f t="shared" si="132"/>
        <v>0</v>
      </c>
      <c r="CV196" s="370">
        <f t="shared" si="132"/>
        <v>0</v>
      </c>
      <c r="CW196" s="370">
        <f t="shared" si="133"/>
        <v>0</v>
      </c>
      <c r="CX196" s="370">
        <f t="shared" si="134"/>
        <v>0</v>
      </c>
      <c r="CY196" s="370">
        <f t="shared" si="135"/>
        <v>0</v>
      </c>
    </row>
    <row r="197" spans="1:103" s="56" customFormat="1" ht="12" x14ac:dyDescent="0.2">
      <c r="A197" s="3297" t="s">
        <v>219</v>
      </c>
      <c r="B197" s="1769" t="s">
        <v>217</v>
      </c>
      <c r="C197" s="1394">
        <f t="shared" si="115"/>
        <v>0</v>
      </c>
      <c r="D197" s="703">
        <f t="shared" si="116"/>
        <v>0</v>
      </c>
      <c r="E197" s="1769">
        <f t="shared" si="117"/>
        <v>0</v>
      </c>
      <c r="F197" s="1359"/>
      <c r="G197" s="1682"/>
      <c r="H197" s="1359"/>
      <c r="I197" s="1682"/>
      <c r="J197" s="1359"/>
      <c r="K197" s="1682"/>
      <c r="L197" s="1359"/>
      <c r="M197" s="1682"/>
      <c r="N197" s="1359"/>
      <c r="O197" s="1682"/>
      <c r="P197" s="1359"/>
      <c r="Q197" s="1682"/>
      <c r="R197" s="1359"/>
      <c r="S197" s="1682"/>
      <c r="T197" s="1359"/>
      <c r="U197" s="1682"/>
      <c r="V197" s="1359"/>
      <c r="W197" s="1682"/>
      <c r="X197" s="1359"/>
      <c r="Y197" s="1682"/>
      <c r="Z197" s="1359"/>
      <c r="AA197" s="1682"/>
      <c r="AB197" s="1359"/>
      <c r="AC197" s="1682"/>
      <c r="AD197" s="1359"/>
      <c r="AE197" s="1682"/>
      <c r="AF197" s="1359"/>
      <c r="AG197" s="1682"/>
      <c r="AH197" s="1359"/>
      <c r="AI197" s="1682"/>
      <c r="AJ197" s="1359"/>
      <c r="AK197" s="1682"/>
      <c r="AL197" s="1359"/>
      <c r="AM197" s="1726"/>
      <c r="AN197" s="1362"/>
      <c r="AO197" s="1682"/>
      <c r="AP197" s="1359"/>
      <c r="AQ197" s="1682"/>
      <c r="AR197" s="1359"/>
      <c r="AS197" s="1682"/>
      <c r="AT197" s="1726"/>
      <c r="AU197" s="704"/>
      <c r="AV197" s="1726"/>
      <c r="AW197" s="704"/>
      <c r="AX197" s="1682"/>
      <c r="AY197" s="56" t="str">
        <f t="shared" si="118"/>
        <v/>
      </c>
      <c r="CA197" s="18" t="str">
        <f t="shared" si="119"/>
        <v/>
      </c>
      <c r="CB197" s="18" t="str">
        <f t="shared" si="120"/>
        <v/>
      </c>
      <c r="CC197" s="18" t="str">
        <f t="shared" si="121"/>
        <v/>
      </c>
      <c r="CD197" s="18" t="str">
        <f t="shared" si="122"/>
        <v/>
      </c>
      <c r="CE197" s="18" t="str">
        <f t="shared" si="123"/>
        <v/>
      </c>
      <c r="CF197" s="18" t="str">
        <f t="shared" si="124"/>
        <v/>
      </c>
      <c r="CG197" s="18" t="str">
        <f t="shared" si="136"/>
        <v/>
      </c>
      <c r="CH197" s="18" t="str">
        <f t="shared" si="125"/>
        <v/>
      </c>
      <c r="CI197" s="18" t="str">
        <f t="shared" si="137"/>
        <v/>
      </c>
      <c r="CJ197" s="18" t="str">
        <f t="shared" si="138"/>
        <v/>
      </c>
      <c r="CK197" s="18" t="str">
        <f t="shared" si="126"/>
        <v/>
      </c>
      <c r="CO197" s="370">
        <f t="shared" si="127"/>
        <v>0</v>
      </c>
      <c r="CP197" s="370">
        <f t="shared" si="128"/>
        <v>0</v>
      </c>
      <c r="CQ197" s="370">
        <f t="shared" si="129"/>
        <v>0</v>
      </c>
      <c r="CR197" s="370">
        <f t="shared" si="129"/>
        <v>0</v>
      </c>
      <c r="CS197" s="370">
        <f t="shared" si="130"/>
        <v>0</v>
      </c>
      <c r="CT197" s="370">
        <f t="shared" si="131"/>
        <v>0</v>
      </c>
      <c r="CU197" s="370">
        <f t="shared" si="132"/>
        <v>0</v>
      </c>
      <c r="CV197" s="370">
        <f t="shared" si="132"/>
        <v>0</v>
      </c>
      <c r="CW197" s="370">
        <f t="shared" si="133"/>
        <v>0</v>
      </c>
      <c r="CX197" s="370">
        <f t="shared" si="134"/>
        <v>0</v>
      </c>
      <c r="CY197" s="370">
        <f t="shared" si="135"/>
        <v>0</v>
      </c>
    </row>
    <row r="198" spans="1:103" s="56" customFormat="1" ht="12" x14ac:dyDescent="0.2">
      <c r="A198" s="3633"/>
      <c r="B198" s="377" t="s">
        <v>218</v>
      </c>
      <c r="C198" s="378">
        <f t="shared" si="115"/>
        <v>0</v>
      </c>
      <c r="D198" s="379">
        <f t="shared" si="116"/>
        <v>0</v>
      </c>
      <c r="E198" s="380">
        <f t="shared" si="117"/>
        <v>0</v>
      </c>
      <c r="F198" s="45"/>
      <c r="G198" s="48"/>
      <c r="H198" s="45"/>
      <c r="I198" s="48"/>
      <c r="J198" s="45"/>
      <c r="K198" s="48"/>
      <c r="L198" s="45"/>
      <c r="M198" s="48"/>
      <c r="N198" s="45"/>
      <c r="O198" s="48"/>
      <c r="P198" s="45"/>
      <c r="Q198" s="48"/>
      <c r="R198" s="45"/>
      <c r="S198" s="48"/>
      <c r="T198" s="45"/>
      <c r="U198" s="48"/>
      <c r="V198" s="45"/>
      <c r="W198" s="48"/>
      <c r="X198" s="45"/>
      <c r="Y198" s="48"/>
      <c r="Z198" s="45"/>
      <c r="AA198" s="48"/>
      <c r="AB198" s="45"/>
      <c r="AC198" s="48"/>
      <c r="AD198" s="45"/>
      <c r="AE198" s="48"/>
      <c r="AF198" s="45"/>
      <c r="AG198" s="48"/>
      <c r="AH198" s="45"/>
      <c r="AI198" s="48"/>
      <c r="AJ198" s="45"/>
      <c r="AK198" s="48"/>
      <c r="AL198" s="45"/>
      <c r="AM198" s="333"/>
      <c r="AN198" s="105"/>
      <c r="AO198" s="48"/>
      <c r="AP198" s="45"/>
      <c r="AQ198" s="48"/>
      <c r="AR198" s="45"/>
      <c r="AS198" s="48"/>
      <c r="AT198" s="333"/>
      <c r="AU198" s="352"/>
      <c r="AV198" s="333"/>
      <c r="AW198" s="352"/>
      <c r="AX198" s="48"/>
      <c r="AY198" s="56" t="str">
        <f t="shared" si="118"/>
        <v/>
      </c>
      <c r="CA198" s="18" t="str">
        <f t="shared" si="119"/>
        <v/>
      </c>
      <c r="CB198" s="18" t="str">
        <f t="shared" si="120"/>
        <v/>
      </c>
      <c r="CC198" s="18" t="str">
        <f t="shared" si="121"/>
        <v/>
      </c>
      <c r="CD198" s="18" t="str">
        <f t="shared" si="122"/>
        <v/>
      </c>
      <c r="CE198" s="18" t="str">
        <f t="shared" si="123"/>
        <v/>
      </c>
      <c r="CF198" s="18" t="str">
        <f t="shared" si="124"/>
        <v/>
      </c>
      <c r="CG198" s="18" t="str">
        <f t="shared" si="136"/>
        <v/>
      </c>
      <c r="CH198" s="18" t="str">
        <f t="shared" si="125"/>
        <v/>
      </c>
      <c r="CI198" s="18" t="str">
        <f t="shared" si="137"/>
        <v/>
      </c>
      <c r="CJ198" s="18" t="str">
        <f t="shared" si="138"/>
        <v/>
      </c>
      <c r="CK198" s="18" t="str">
        <f t="shared" si="126"/>
        <v/>
      </c>
      <c r="CO198" s="370">
        <f t="shared" si="127"/>
        <v>0</v>
      </c>
      <c r="CP198" s="370">
        <f t="shared" si="128"/>
        <v>0</v>
      </c>
      <c r="CQ198" s="370">
        <f t="shared" si="129"/>
        <v>0</v>
      </c>
      <c r="CR198" s="370">
        <f t="shared" si="129"/>
        <v>0</v>
      </c>
      <c r="CS198" s="370">
        <f t="shared" si="130"/>
        <v>0</v>
      </c>
      <c r="CT198" s="370">
        <f t="shared" si="131"/>
        <v>0</v>
      </c>
      <c r="CU198" s="370">
        <f t="shared" si="132"/>
        <v>0</v>
      </c>
      <c r="CV198" s="370">
        <f t="shared" si="132"/>
        <v>0</v>
      </c>
      <c r="CW198" s="370">
        <f t="shared" si="133"/>
        <v>0</v>
      </c>
      <c r="CX198" s="370">
        <f t="shared" si="134"/>
        <v>0</v>
      </c>
      <c r="CY198" s="370">
        <f t="shared" si="135"/>
        <v>0</v>
      </c>
    </row>
    <row r="199" spans="1:103" x14ac:dyDescent="0.25">
      <c r="A199" s="3297" t="s">
        <v>220</v>
      </c>
      <c r="B199" s="1769" t="s">
        <v>217</v>
      </c>
      <c r="C199" s="1394">
        <f>SUM(D199+E199)</f>
        <v>1</v>
      </c>
      <c r="D199" s="703">
        <f t="shared" ref="D199:E207" si="139">SUM(F199+H199+J199+L199+N199+P199+R199+T199+V199+X199+Z199+AB199+AD199+AF199+AH199+AJ199+AL199)</f>
        <v>0</v>
      </c>
      <c r="E199" s="1769">
        <f t="shared" si="139"/>
        <v>1</v>
      </c>
      <c r="F199" s="1359">
        <v>0</v>
      </c>
      <c r="G199" s="1682">
        <v>0</v>
      </c>
      <c r="H199" s="1359">
        <v>0</v>
      </c>
      <c r="I199" s="1682">
        <v>0</v>
      </c>
      <c r="J199" s="1359">
        <v>0</v>
      </c>
      <c r="K199" s="1682">
        <v>0</v>
      </c>
      <c r="L199" s="1359">
        <v>0</v>
      </c>
      <c r="M199" s="1682">
        <v>1</v>
      </c>
      <c r="N199" s="1359">
        <v>0</v>
      </c>
      <c r="O199" s="1682">
        <v>0</v>
      </c>
      <c r="P199" s="1359">
        <v>0</v>
      </c>
      <c r="Q199" s="1682">
        <v>0</v>
      </c>
      <c r="R199" s="1359">
        <v>0</v>
      </c>
      <c r="S199" s="1682">
        <v>0</v>
      </c>
      <c r="T199" s="1359">
        <v>0</v>
      </c>
      <c r="U199" s="1682">
        <v>0</v>
      </c>
      <c r="V199" s="1359">
        <v>0</v>
      </c>
      <c r="W199" s="1682">
        <v>0</v>
      </c>
      <c r="X199" s="1359">
        <v>0</v>
      </c>
      <c r="Y199" s="1682">
        <v>0</v>
      </c>
      <c r="Z199" s="1359">
        <v>0</v>
      </c>
      <c r="AA199" s="1682">
        <v>0</v>
      </c>
      <c r="AB199" s="1359">
        <v>0</v>
      </c>
      <c r="AC199" s="1682">
        <v>0</v>
      </c>
      <c r="AD199" s="1359">
        <v>0</v>
      </c>
      <c r="AE199" s="1682">
        <v>0</v>
      </c>
      <c r="AF199" s="1359">
        <v>0</v>
      </c>
      <c r="AG199" s="1682">
        <v>0</v>
      </c>
      <c r="AH199" s="1359">
        <v>0</v>
      </c>
      <c r="AI199" s="1682">
        <v>0</v>
      </c>
      <c r="AJ199" s="1359">
        <v>0</v>
      </c>
      <c r="AK199" s="1682">
        <v>0</v>
      </c>
      <c r="AL199" s="1359">
        <v>0</v>
      </c>
      <c r="AM199" s="1726">
        <v>0</v>
      </c>
      <c r="AN199" s="1362">
        <v>0</v>
      </c>
      <c r="AO199" s="1682">
        <v>0</v>
      </c>
      <c r="AP199" s="1359">
        <v>0</v>
      </c>
      <c r="AQ199" s="1682">
        <v>0</v>
      </c>
      <c r="AR199" s="1359">
        <v>0</v>
      </c>
      <c r="AS199" s="1682">
        <v>1</v>
      </c>
      <c r="AT199" s="1726">
        <v>0</v>
      </c>
      <c r="AU199" s="704">
        <v>0</v>
      </c>
      <c r="AV199" s="1726">
        <v>1</v>
      </c>
      <c r="AW199" s="704">
        <v>0</v>
      </c>
      <c r="AX199" s="1682">
        <v>0</v>
      </c>
      <c r="AY199" s="56" t="str">
        <f t="shared" si="118"/>
        <v/>
      </c>
      <c r="CA199" s="18" t="str">
        <f t="shared" si="119"/>
        <v/>
      </c>
      <c r="CB199" s="18" t="str">
        <f t="shared" si="120"/>
        <v/>
      </c>
      <c r="CC199" s="18" t="str">
        <f t="shared" si="121"/>
        <v/>
      </c>
      <c r="CD199" s="18" t="str">
        <f t="shared" si="122"/>
        <v/>
      </c>
      <c r="CE199" s="18" t="str">
        <f t="shared" si="123"/>
        <v/>
      </c>
      <c r="CF199" s="18" t="str">
        <f t="shared" si="124"/>
        <v/>
      </c>
      <c r="CG199" s="18" t="str">
        <f t="shared" si="136"/>
        <v/>
      </c>
      <c r="CH199" s="18" t="str">
        <f t="shared" si="125"/>
        <v/>
      </c>
      <c r="CI199" s="18" t="str">
        <f t="shared" si="137"/>
        <v/>
      </c>
      <c r="CJ199" s="18" t="str">
        <f t="shared" si="138"/>
        <v/>
      </c>
      <c r="CK199" s="18" t="str">
        <f t="shared" si="126"/>
        <v/>
      </c>
      <c r="CL199" s="56"/>
      <c r="CM199" s="56"/>
      <c r="CN199" s="56"/>
      <c r="CO199" s="370">
        <f t="shared" si="127"/>
        <v>0</v>
      </c>
      <c r="CP199" s="370">
        <f t="shared" si="128"/>
        <v>0</v>
      </c>
      <c r="CQ199" s="370">
        <f t="shared" si="129"/>
        <v>0</v>
      </c>
      <c r="CR199" s="370">
        <f t="shared" si="129"/>
        <v>0</v>
      </c>
      <c r="CS199" s="370">
        <f t="shared" si="130"/>
        <v>0</v>
      </c>
      <c r="CT199" s="370">
        <f t="shared" si="131"/>
        <v>0</v>
      </c>
      <c r="CU199" s="370">
        <f t="shared" si="132"/>
        <v>0</v>
      </c>
      <c r="CV199" s="370">
        <f t="shared" si="132"/>
        <v>0</v>
      </c>
      <c r="CW199" s="370">
        <f t="shared" si="133"/>
        <v>0</v>
      </c>
      <c r="CX199" s="370">
        <f t="shared" si="134"/>
        <v>0</v>
      </c>
      <c r="CY199" s="370">
        <f t="shared" si="135"/>
        <v>0</v>
      </c>
    </row>
    <row r="200" spans="1:103" x14ac:dyDescent="0.25">
      <c r="A200" s="3633"/>
      <c r="B200" s="377" t="s">
        <v>218</v>
      </c>
      <c r="C200" s="381">
        <f>SUM(D200+E200)</f>
        <v>0</v>
      </c>
      <c r="D200" s="382">
        <f t="shared" si="139"/>
        <v>0</v>
      </c>
      <c r="E200" s="1039">
        <f t="shared" si="139"/>
        <v>0</v>
      </c>
      <c r="F200" s="91">
        <v>0</v>
      </c>
      <c r="G200" s="1042">
        <v>0</v>
      </c>
      <c r="H200" s="91">
        <v>0</v>
      </c>
      <c r="I200" s="1042">
        <v>0</v>
      </c>
      <c r="J200" s="91">
        <v>0</v>
      </c>
      <c r="K200" s="1042">
        <v>0</v>
      </c>
      <c r="L200" s="91">
        <v>0</v>
      </c>
      <c r="M200" s="1042">
        <v>0</v>
      </c>
      <c r="N200" s="91">
        <v>0</v>
      </c>
      <c r="O200" s="1042">
        <v>0</v>
      </c>
      <c r="P200" s="91">
        <v>0</v>
      </c>
      <c r="Q200" s="1042">
        <v>0</v>
      </c>
      <c r="R200" s="91">
        <v>0</v>
      </c>
      <c r="S200" s="1042">
        <v>0</v>
      </c>
      <c r="T200" s="91">
        <v>0</v>
      </c>
      <c r="U200" s="1042">
        <v>0</v>
      </c>
      <c r="V200" s="91">
        <v>0</v>
      </c>
      <c r="W200" s="1042">
        <v>0</v>
      </c>
      <c r="X200" s="91">
        <v>0</v>
      </c>
      <c r="Y200" s="1042">
        <v>0</v>
      </c>
      <c r="Z200" s="91">
        <v>0</v>
      </c>
      <c r="AA200" s="1042">
        <v>0</v>
      </c>
      <c r="AB200" s="91">
        <v>0</v>
      </c>
      <c r="AC200" s="1042">
        <v>0</v>
      </c>
      <c r="AD200" s="91">
        <v>0</v>
      </c>
      <c r="AE200" s="1042">
        <v>0</v>
      </c>
      <c r="AF200" s="91">
        <v>0</v>
      </c>
      <c r="AG200" s="1042">
        <v>0</v>
      </c>
      <c r="AH200" s="91">
        <v>0</v>
      </c>
      <c r="AI200" s="1042">
        <v>0</v>
      </c>
      <c r="AJ200" s="91">
        <v>0</v>
      </c>
      <c r="AK200" s="1042">
        <v>0</v>
      </c>
      <c r="AL200" s="91">
        <v>0</v>
      </c>
      <c r="AM200" s="960">
        <v>0</v>
      </c>
      <c r="AN200" s="95">
        <v>0</v>
      </c>
      <c r="AO200" s="1042">
        <v>0</v>
      </c>
      <c r="AP200" s="91">
        <v>0</v>
      </c>
      <c r="AQ200" s="1042">
        <v>0</v>
      </c>
      <c r="AR200" s="91">
        <v>0</v>
      </c>
      <c r="AS200" s="1042">
        <v>0</v>
      </c>
      <c r="AT200" s="960">
        <v>0</v>
      </c>
      <c r="AU200" s="385">
        <v>0</v>
      </c>
      <c r="AV200" s="960">
        <v>0</v>
      </c>
      <c r="AW200" s="385">
        <v>0</v>
      </c>
      <c r="AX200" s="1042">
        <v>0</v>
      </c>
      <c r="AY200" s="56" t="str">
        <f t="shared" si="118"/>
        <v/>
      </c>
      <c r="CA200" s="18" t="str">
        <f t="shared" si="119"/>
        <v/>
      </c>
      <c r="CB200" s="18" t="str">
        <f t="shared" si="120"/>
        <v/>
      </c>
      <c r="CC200" s="18" t="str">
        <f t="shared" si="121"/>
        <v/>
      </c>
      <c r="CD200" s="18" t="str">
        <f t="shared" si="122"/>
        <v/>
      </c>
      <c r="CE200" s="18" t="str">
        <f t="shared" si="123"/>
        <v/>
      </c>
      <c r="CF200" s="18" t="str">
        <f t="shared" si="124"/>
        <v/>
      </c>
      <c r="CG200" s="18" t="str">
        <f t="shared" si="136"/>
        <v/>
      </c>
      <c r="CH200" s="18" t="str">
        <f t="shared" si="125"/>
        <v/>
      </c>
      <c r="CI200" s="18" t="str">
        <f t="shared" si="137"/>
        <v/>
      </c>
      <c r="CJ200" s="18" t="str">
        <f t="shared" si="138"/>
        <v/>
      </c>
      <c r="CK200" s="18" t="str">
        <f t="shared" si="126"/>
        <v/>
      </c>
      <c r="CL200" s="56"/>
      <c r="CM200" s="56"/>
      <c r="CN200" s="56"/>
      <c r="CO200" s="370">
        <f t="shared" si="127"/>
        <v>0</v>
      </c>
      <c r="CP200" s="370">
        <f t="shared" si="128"/>
        <v>0</v>
      </c>
      <c r="CQ200" s="370">
        <f t="shared" si="129"/>
        <v>0</v>
      </c>
      <c r="CR200" s="370">
        <f t="shared" si="129"/>
        <v>0</v>
      </c>
      <c r="CS200" s="370">
        <f t="shared" si="130"/>
        <v>0</v>
      </c>
      <c r="CT200" s="370">
        <f t="shared" si="131"/>
        <v>0</v>
      </c>
      <c r="CU200" s="370">
        <f t="shared" si="132"/>
        <v>0</v>
      </c>
      <c r="CV200" s="370">
        <f t="shared" si="132"/>
        <v>0</v>
      </c>
      <c r="CW200" s="370">
        <f t="shared" si="133"/>
        <v>0</v>
      </c>
      <c r="CX200" s="370">
        <f t="shared" si="134"/>
        <v>0</v>
      </c>
      <c r="CY200" s="370">
        <f t="shared" si="135"/>
        <v>0</v>
      </c>
    </row>
    <row r="201" spans="1:103" x14ac:dyDescent="0.25">
      <c r="A201" s="4083" t="s">
        <v>221</v>
      </c>
      <c r="B201" s="4084"/>
      <c r="C201" s="1760">
        <f t="shared" ref="C201:C241" si="140">SUM(D201+E201)</f>
        <v>1</v>
      </c>
      <c r="D201" s="1761">
        <f t="shared" si="139"/>
        <v>0</v>
      </c>
      <c r="E201" s="1770">
        <f t="shared" si="139"/>
        <v>1</v>
      </c>
      <c r="F201" s="1683">
        <v>0</v>
      </c>
      <c r="G201" s="1686">
        <v>0</v>
      </c>
      <c r="H201" s="1683">
        <v>0</v>
      </c>
      <c r="I201" s="1686">
        <v>0</v>
      </c>
      <c r="J201" s="1683">
        <v>0</v>
      </c>
      <c r="K201" s="1686">
        <v>0</v>
      </c>
      <c r="L201" s="1683">
        <v>0</v>
      </c>
      <c r="M201" s="1686">
        <v>1</v>
      </c>
      <c r="N201" s="1683">
        <v>0</v>
      </c>
      <c r="O201" s="1686">
        <v>0</v>
      </c>
      <c r="P201" s="1683">
        <v>0</v>
      </c>
      <c r="Q201" s="1686">
        <v>0</v>
      </c>
      <c r="R201" s="1683">
        <v>0</v>
      </c>
      <c r="S201" s="1686">
        <v>0</v>
      </c>
      <c r="T201" s="1683">
        <v>0</v>
      </c>
      <c r="U201" s="1686">
        <v>0</v>
      </c>
      <c r="V201" s="1683">
        <v>0</v>
      </c>
      <c r="W201" s="1686">
        <v>0</v>
      </c>
      <c r="X201" s="1683">
        <v>0</v>
      </c>
      <c r="Y201" s="1686">
        <v>0</v>
      </c>
      <c r="Z201" s="1683">
        <v>0</v>
      </c>
      <c r="AA201" s="1686">
        <v>0</v>
      </c>
      <c r="AB201" s="1683">
        <v>0</v>
      </c>
      <c r="AC201" s="1686">
        <v>0</v>
      </c>
      <c r="AD201" s="1683">
        <v>0</v>
      </c>
      <c r="AE201" s="1686">
        <v>0</v>
      </c>
      <c r="AF201" s="1683">
        <v>0</v>
      </c>
      <c r="AG201" s="1686">
        <v>0</v>
      </c>
      <c r="AH201" s="1683">
        <v>0</v>
      </c>
      <c r="AI201" s="1686">
        <v>0</v>
      </c>
      <c r="AJ201" s="1683">
        <v>0</v>
      </c>
      <c r="AK201" s="1686">
        <v>0</v>
      </c>
      <c r="AL201" s="1683">
        <v>0</v>
      </c>
      <c r="AM201" s="1762">
        <v>0</v>
      </c>
      <c r="AN201" s="1703">
        <v>0</v>
      </c>
      <c r="AO201" s="1686">
        <v>0</v>
      </c>
      <c r="AP201" s="1683">
        <v>0</v>
      </c>
      <c r="AQ201" s="1686">
        <v>0</v>
      </c>
      <c r="AR201" s="1683">
        <v>0</v>
      </c>
      <c r="AS201" s="1686">
        <v>1</v>
      </c>
      <c r="AT201" s="1762">
        <v>0</v>
      </c>
      <c r="AU201" s="1763">
        <v>0</v>
      </c>
      <c r="AV201" s="1762">
        <v>0</v>
      </c>
      <c r="AW201" s="1763">
        <v>0</v>
      </c>
      <c r="AX201" s="1686">
        <v>0</v>
      </c>
      <c r="AY201" s="56" t="str">
        <f t="shared" si="118"/>
        <v/>
      </c>
      <c r="CA201" s="18" t="str">
        <f t="shared" si="119"/>
        <v/>
      </c>
      <c r="CB201" s="18" t="str">
        <f t="shared" si="120"/>
        <v/>
      </c>
      <c r="CC201" s="18" t="str">
        <f t="shared" si="121"/>
        <v/>
      </c>
      <c r="CD201" s="18" t="str">
        <f t="shared" si="122"/>
        <v/>
      </c>
      <c r="CE201" s="18" t="str">
        <f t="shared" si="123"/>
        <v/>
      </c>
      <c r="CF201" s="18" t="str">
        <f t="shared" si="124"/>
        <v/>
      </c>
      <c r="CG201" s="18" t="str">
        <f t="shared" si="136"/>
        <v/>
      </c>
      <c r="CH201" s="18" t="str">
        <f t="shared" si="125"/>
        <v/>
      </c>
      <c r="CI201" s="18" t="str">
        <f t="shared" si="137"/>
        <v/>
      </c>
      <c r="CJ201" s="18" t="str">
        <f t="shared" si="138"/>
        <v/>
      </c>
      <c r="CK201" s="18" t="str">
        <f t="shared" si="126"/>
        <v/>
      </c>
      <c r="CL201" s="56"/>
      <c r="CM201" s="56"/>
      <c r="CN201" s="56"/>
      <c r="CO201" s="370">
        <f t="shared" si="127"/>
        <v>0</v>
      </c>
      <c r="CP201" s="370">
        <f t="shared" si="128"/>
        <v>0</v>
      </c>
      <c r="CQ201" s="370">
        <f t="shared" si="129"/>
        <v>0</v>
      </c>
      <c r="CR201" s="370">
        <f t="shared" si="129"/>
        <v>0</v>
      </c>
      <c r="CS201" s="370">
        <f t="shared" si="130"/>
        <v>0</v>
      </c>
      <c r="CT201" s="370">
        <f t="shared" si="131"/>
        <v>0</v>
      </c>
      <c r="CU201" s="370">
        <f t="shared" si="132"/>
        <v>0</v>
      </c>
      <c r="CV201" s="370">
        <f t="shared" si="132"/>
        <v>0</v>
      </c>
      <c r="CW201" s="370">
        <f t="shared" si="133"/>
        <v>0</v>
      </c>
      <c r="CX201" s="370">
        <f t="shared" si="134"/>
        <v>0</v>
      </c>
      <c r="CY201" s="370">
        <f t="shared" si="135"/>
        <v>0</v>
      </c>
    </row>
    <row r="202" spans="1:103" x14ac:dyDescent="0.25">
      <c r="A202" s="3297" t="s">
        <v>222</v>
      </c>
      <c r="B202" s="1769" t="s">
        <v>223</v>
      </c>
      <c r="C202" s="1394">
        <f t="shared" si="140"/>
        <v>1</v>
      </c>
      <c r="D202" s="703">
        <f>SUM(H202+J202+L202+N202+P202+R202+T202+V202+X202+Z202+AB202+AD202+AF202+AH202+AJ202+AL202)</f>
        <v>0</v>
      </c>
      <c r="E202" s="1769">
        <f>SUM(I202+K202+M202+O202+Q202+S202+U202+W202+Y202+AA202+AC202+AE202+AG202+AI202+AK202+AM202)</f>
        <v>1</v>
      </c>
      <c r="F202" s="1396"/>
      <c r="G202" s="1771"/>
      <c r="H202" s="1359">
        <v>0</v>
      </c>
      <c r="I202" s="1682">
        <v>0</v>
      </c>
      <c r="J202" s="1359">
        <v>0</v>
      </c>
      <c r="K202" s="1682">
        <v>0</v>
      </c>
      <c r="L202" s="1359">
        <v>0</v>
      </c>
      <c r="M202" s="1682">
        <v>1</v>
      </c>
      <c r="N202" s="1359">
        <v>0</v>
      </c>
      <c r="O202" s="1682">
        <v>0</v>
      </c>
      <c r="P202" s="1359">
        <v>0</v>
      </c>
      <c r="Q202" s="1682">
        <v>0</v>
      </c>
      <c r="R202" s="1359">
        <v>0</v>
      </c>
      <c r="S202" s="1682">
        <v>0</v>
      </c>
      <c r="T202" s="1359">
        <v>0</v>
      </c>
      <c r="U202" s="1682">
        <v>0</v>
      </c>
      <c r="V202" s="1359">
        <v>0</v>
      </c>
      <c r="W202" s="1682">
        <v>0</v>
      </c>
      <c r="X202" s="1359">
        <v>0</v>
      </c>
      <c r="Y202" s="1682">
        <v>0</v>
      </c>
      <c r="Z202" s="1359">
        <v>0</v>
      </c>
      <c r="AA202" s="1682">
        <v>0</v>
      </c>
      <c r="AB202" s="1359">
        <v>0</v>
      </c>
      <c r="AC202" s="1682">
        <v>0</v>
      </c>
      <c r="AD202" s="1359">
        <v>0</v>
      </c>
      <c r="AE202" s="1682">
        <v>0</v>
      </c>
      <c r="AF202" s="1359">
        <v>0</v>
      </c>
      <c r="AG202" s="1682">
        <v>0</v>
      </c>
      <c r="AH202" s="1359">
        <v>0</v>
      </c>
      <c r="AI202" s="1682">
        <v>0</v>
      </c>
      <c r="AJ202" s="1359">
        <v>0</v>
      </c>
      <c r="AK202" s="1682">
        <v>0</v>
      </c>
      <c r="AL202" s="1359">
        <v>0</v>
      </c>
      <c r="AM202" s="1726">
        <v>0</v>
      </c>
      <c r="AN202" s="1362">
        <v>0</v>
      </c>
      <c r="AO202" s="1682">
        <v>0</v>
      </c>
      <c r="AP202" s="1359">
        <v>0</v>
      </c>
      <c r="AQ202" s="1682">
        <v>0</v>
      </c>
      <c r="AR202" s="1359">
        <v>0</v>
      </c>
      <c r="AS202" s="1682">
        <v>1</v>
      </c>
      <c r="AT202" s="1726">
        <v>0</v>
      </c>
      <c r="AU202" s="704">
        <v>0</v>
      </c>
      <c r="AV202" s="1726">
        <v>0</v>
      </c>
      <c r="AW202" s="704">
        <v>0</v>
      </c>
      <c r="AX202" s="1682">
        <v>0</v>
      </c>
      <c r="AY202" s="56" t="str">
        <f t="shared" si="118"/>
        <v/>
      </c>
      <c r="CA202" s="18" t="str">
        <f t="shared" si="119"/>
        <v/>
      </c>
      <c r="CB202" s="18" t="str">
        <f t="shared" si="120"/>
        <v/>
      </c>
      <c r="CC202" s="18" t="str">
        <f t="shared" si="121"/>
        <v/>
      </c>
      <c r="CD202" s="18" t="str">
        <f t="shared" si="122"/>
        <v/>
      </c>
      <c r="CE202" s="18" t="str">
        <f t="shared" si="123"/>
        <v/>
      </c>
      <c r="CF202" s="18" t="str">
        <f t="shared" si="124"/>
        <v/>
      </c>
      <c r="CG202" s="18" t="str">
        <f t="shared" si="136"/>
        <v/>
      </c>
      <c r="CH202" s="18" t="str">
        <f t="shared" si="125"/>
        <v/>
      </c>
      <c r="CI202" s="18" t="str">
        <f t="shared" si="137"/>
        <v/>
      </c>
      <c r="CJ202" s="18" t="str">
        <f t="shared" si="138"/>
        <v/>
      </c>
      <c r="CK202" s="18" t="str">
        <f t="shared" si="126"/>
        <v/>
      </c>
      <c r="CL202" s="56"/>
      <c r="CM202" s="56"/>
      <c r="CN202" s="56"/>
      <c r="CO202" s="370">
        <f t="shared" si="127"/>
        <v>0</v>
      </c>
      <c r="CP202" s="370">
        <f t="shared" si="128"/>
        <v>0</v>
      </c>
      <c r="CQ202" s="370">
        <f t="shared" si="129"/>
        <v>0</v>
      </c>
      <c r="CR202" s="370">
        <f t="shared" si="129"/>
        <v>0</v>
      </c>
      <c r="CS202" s="370">
        <f t="shared" si="130"/>
        <v>0</v>
      </c>
      <c r="CT202" s="370">
        <f t="shared" si="131"/>
        <v>0</v>
      </c>
      <c r="CU202" s="370">
        <f t="shared" si="132"/>
        <v>0</v>
      </c>
      <c r="CV202" s="370">
        <f t="shared" si="132"/>
        <v>0</v>
      </c>
      <c r="CW202" s="370">
        <f t="shared" si="133"/>
        <v>0</v>
      </c>
      <c r="CX202" s="370">
        <f t="shared" si="134"/>
        <v>0</v>
      </c>
      <c r="CY202" s="370">
        <f t="shared" si="135"/>
        <v>0</v>
      </c>
    </row>
    <row r="203" spans="1:103" x14ac:dyDescent="0.25">
      <c r="A203" s="3633"/>
      <c r="B203" s="377" t="s">
        <v>224</v>
      </c>
      <c r="C203" s="1772">
        <f t="shared" si="140"/>
        <v>3</v>
      </c>
      <c r="D203" s="388">
        <f>SUM(H203+J203+L203+N203+P203+R203+T203+V203+X203+Z203+AB203+AD203+AF203+AH203+AJ203+AL203)</f>
        <v>0</v>
      </c>
      <c r="E203" s="369">
        <f>SUM(I203+K203+M203+O203+Q203+S203+U203+W203+Y203+AA203+AC203+AE203+AG203+AI203+AK203+AM203)</f>
        <v>3</v>
      </c>
      <c r="F203" s="1773"/>
      <c r="G203" s="389"/>
      <c r="H203" s="1699">
        <v>0</v>
      </c>
      <c r="I203" s="85">
        <v>0</v>
      </c>
      <c r="J203" s="1699">
        <v>0</v>
      </c>
      <c r="K203" s="85">
        <v>0</v>
      </c>
      <c r="L203" s="91">
        <v>0</v>
      </c>
      <c r="M203" s="1042">
        <v>3</v>
      </c>
      <c r="N203" s="1699">
        <v>0</v>
      </c>
      <c r="O203" s="85">
        <v>0</v>
      </c>
      <c r="P203" s="1699">
        <v>0</v>
      </c>
      <c r="Q203" s="85">
        <v>0</v>
      </c>
      <c r="R203" s="1699">
        <v>0</v>
      </c>
      <c r="S203" s="85">
        <v>0</v>
      </c>
      <c r="T203" s="1699">
        <v>0</v>
      </c>
      <c r="U203" s="85">
        <v>0</v>
      </c>
      <c r="V203" s="1699">
        <v>0</v>
      </c>
      <c r="W203" s="85">
        <v>0</v>
      </c>
      <c r="X203" s="1699">
        <v>0</v>
      </c>
      <c r="Y203" s="85">
        <v>0</v>
      </c>
      <c r="Z203" s="1699">
        <v>0</v>
      </c>
      <c r="AA203" s="85">
        <v>0</v>
      </c>
      <c r="AB203" s="1699">
        <v>0</v>
      </c>
      <c r="AC203" s="85">
        <v>0</v>
      </c>
      <c r="AD203" s="1699">
        <v>0</v>
      </c>
      <c r="AE203" s="85">
        <v>0</v>
      </c>
      <c r="AF203" s="1699">
        <v>0</v>
      </c>
      <c r="AG203" s="85">
        <v>0</v>
      </c>
      <c r="AH203" s="1699">
        <v>0</v>
      </c>
      <c r="AI203" s="85">
        <v>0</v>
      </c>
      <c r="AJ203" s="1699">
        <v>0</v>
      </c>
      <c r="AK203" s="85">
        <v>0</v>
      </c>
      <c r="AL203" s="1699">
        <v>0</v>
      </c>
      <c r="AM203" s="353">
        <v>0</v>
      </c>
      <c r="AN203" s="95">
        <v>0</v>
      </c>
      <c r="AO203" s="1042">
        <v>0</v>
      </c>
      <c r="AP203" s="91">
        <v>0</v>
      </c>
      <c r="AQ203" s="1042">
        <v>0</v>
      </c>
      <c r="AR203" s="91">
        <v>0</v>
      </c>
      <c r="AS203" s="1042">
        <v>3</v>
      </c>
      <c r="AT203" s="960">
        <v>0</v>
      </c>
      <c r="AU203" s="385">
        <v>0</v>
      </c>
      <c r="AV203" s="960">
        <v>1</v>
      </c>
      <c r="AW203" s="385">
        <v>0</v>
      </c>
      <c r="AX203" s="1042">
        <v>0</v>
      </c>
      <c r="AY203" s="56" t="str">
        <f t="shared" si="118"/>
        <v/>
      </c>
      <c r="CA203" s="18" t="str">
        <f t="shared" si="119"/>
        <v/>
      </c>
      <c r="CB203" s="18" t="str">
        <f t="shared" si="120"/>
        <v/>
      </c>
      <c r="CC203" s="18" t="str">
        <f t="shared" si="121"/>
        <v/>
      </c>
      <c r="CD203" s="18" t="str">
        <f t="shared" si="122"/>
        <v/>
      </c>
      <c r="CE203" s="18" t="str">
        <f t="shared" si="123"/>
        <v/>
      </c>
      <c r="CF203" s="18" t="str">
        <f t="shared" si="124"/>
        <v/>
      </c>
      <c r="CG203" s="18" t="str">
        <f t="shared" si="136"/>
        <v/>
      </c>
      <c r="CH203" s="18" t="str">
        <f t="shared" si="125"/>
        <v/>
      </c>
      <c r="CI203" s="18" t="str">
        <f t="shared" si="137"/>
        <v/>
      </c>
      <c r="CJ203" s="18" t="str">
        <f t="shared" si="138"/>
        <v/>
      </c>
      <c r="CK203" s="18" t="str">
        <f t="shared" si="126"/>
        <v/>
      </c>
      <c r="CL203" s="56"/>
      <c r="CM203" s="56"/>
      <c r="CN203" s="56"/>
      <c r="CO203" s="370">
        <f t="shared" si="127"/>
        <v>0</v>
      </c>
      <c r="CP203" s="370">
        <f t="shared" si="128"/>
        <v>0</v>
      </c>
      <c r="CQ203" s="370">
        <f t="shared" si="129"/>
        <v>0</v>
      </c>
      <c r="CR203" s="370">
        <f t="shared" si="129"/>
        <v>0</v>
      </c>
      <c r="CS203" s="370">
        <f t="shared" si="130"/>
        <v>0</v>
      </c>
      <c r="CT203" s="370">
        <f t="shared" si="131"/>
        <v>0</v>
      </c>
      <c r="CU203" s="370">
        <f t="shared" si="132"/>
        <v>0</v>
      </c>
      <c r="CV203" s="370">
        <f t="shared" si="132"/>
        <v>0</v>
      </c>
      <c r="CW203" s="370">
        <f t="shared" si="133"/>
        <v>0</v>
      </c>
      <c r="CX203" s="370">
        <f t="shared" si="134"/>
        <v>0</v>
      </c>
      <c r="CY203" s="370">
        <f t="shared" si="135"/>
        <v>0</v>
      </c>
    </row>
    <row r="204" spans="1:103" s="56" customFormat="1" ht="12" x14ac:dyDescent="0.2">
      <c r="A204" s="1774" t="s">
        <v>225</v>
      </c>
      <c r="B204" s="1775"/>
      <c r="C204" s="1694">
        <f t="shared" si="140"/>
        <v>14</v>
      </c>
      <c r="D204" s="1695">
        <f t="shared" si="139"/>
        <v>7</v>
      </c>
      <c r="E204" s="1697">
        <f t="shared" si="139"/>
        <v>7</v>
      </c>
      <c r="F204" s="1683">
        <v>0</v>
      </c>
      <c r="G204" s="1686">
        <v>0</v>
      </c>
      <c r="H204" s="1683">
        <v>0</v>
      </c>
      <c r="I204" s="1686">
        <v>0</v>
      </c>
      <c r="J204" s="1683">
        <v>0</v>
      </c>
      <c r="K204" s="1686">
        <v>0</v>
      </c>
      <c r="L204" s="1683">
        <v>0</v>
      </c>
      <c r="M204" s="1686">
        <v>3</v>
      </c>
      <c r="N204" s="1683">
        <v>1</v>
      </c>
      <c r="O204" s="1686">
        <v>1</v>
      </c>
      <c r="P204" s="1683">
        <v>0</v>
      </c>
      <c r="Q204" s="1686">
        <v>1</v>
      </c>
      <c r="R204" s="1683">
        <v>1</v>
      </c>
      <c r="S204" s="1686">
        <v>1</v>
      </c>
      <c r="T204" s="1683">
        <v>2</v>
      </c>
      <c r="U204" s="1686">
        <v>0</v>
      </c>
      <c r="V204" s="1683">
        <v>0</v>
      </c>
      <c r="W204" s="1686">
        <v>0</v>
      </c>
      <c r="X204" s="1683">
        <v>1</v>
      </c>
      <c r="Y204" s="1686">
        <v>1</v>
      </c>
      <c r="Z204" s="1683">
        <v>2</v>
      </c>
      <c r="AA204" s="1686">
        <v>0</v>
      </c>
      <c r="AB204" s="1683">
        <v>0</v>
      </c>
      <c r="AC204" s="1686">
        <v>0</v>
      </c>
      <c r="AD204" s="1683">
        <v>0</v>
      </c>
      <c r="AE204" s="1686">
        <v>0</v>
      </c>
      <c r="AF204" s="1683">
        <v>0</v>
      </c>
      <c r="AG204" s="1686">
        <v>0</v>
      </c>
      <c r="AH204" s="1683">
        <v>0</v>
      </c>
      <c r="AI204" s="1686">
        <v>0</v>
      </c>
      <c r="AJ204" s="1683">
        <v>0</v>
      </c>
      <c r="AK204" s="1686">
        <v>0</v>
      </c>
      <c r="AL204" s="1683">
        <v>0</v>
      </c>
      <c r="AM204" s="1762">
        <v>0</v>
      </c>
      <c r="AN204" s="1703">
        <v>0</v>
      </c>
      <c r="AO204" s="1686">
        <v>0</v>
      </c>
      <c r="AP204" s="91">
        <v>0</v>
      </c>
      <c r="AQ204" s="1686">
        <v>0</v>
      </c>
      <c r="AR204" s="1683">
        <v>0</v>
      </c>
      <c r="AS204" s="1686">
        <v>3</v>
      </c>
      <c r="AT204" s="1762">
        <v>0</v>
      </c>
      <c r="AU204" s="1763">
        <v>0</v>
      </c>
      <c r="AV204" s="1762">
        <v>1</v>
      </c>
      <c r="AW204" s="1763">
        <v>0</v>
      </c>
      <c r="AX204" s="1686">
        <v>0</v>
      </c>
      <c r="AY204" s="56" t="str">
        <f t="shared" si="118"/>
        <v/>
      </c>
      <c r="CA204" s="18" t="str">
        <f t="shared" si="119"/>
        <v/>
      </c>
      <c r="CB204" s="18" t="str">
        <f t="shared" si="120"/>
        <v/>
      </c>
      <c r="CC204" s="18" t="str">
        <f t="shared" si="121"/>
        <v/>
      </c>
      <c r="CD204" s="18" t="str">
        <f t="shared" si="122"/>
        <v/>
      </c>
      <c r="CE204" s="18" t="str">
        <f t="shared" si="123"/>
        <v/>
      </c>
      <c r="CF204" s="18" t="str">
        <f t="shared" si="124"/>
        <v/>
      </c>
      <c r="CG204" s="18" t="str">
        <f t="shared" si="136"/>
        <v/>
      </c>
      <c r="CH204" s="18" t="str">
        <f t="shared" si="125"/>
        <v/>
      </c>
      <c r="CI204" s="18" t="str">
        <f t="shared" si="137"/>
        <v/>
      </c>
      <c r="CJ204" s="18" t="str">
        <f t="shared" si="138"/>
        <v/>
      </c>
      <c r="CK204" s="18" t="str">
        <f t="shared" si="126"/>
        <v/>
      </c>
      <c r="CO204" s="370">
        <f t="shared" si="127"/>
        <v>0</v>
      </c>
      <c r="CP204" s="370">
        <f t="shared" si="128"/>
        <v>0</v>
      </c>
      <c r="CQ204" s="370">
        <f t="shared" si="129"/>
        <v>0</v>
      </c>
      <c r="CR204" s="370">
        <f t="shared" si="129"/>
        <v>0</v>
      </c>
      <c r="CS204" s="370">
        <f t="shared" si="130"/>
        <v>0</v>
      </c>
      <c r="CT204" s="370">
        <f t="shared" si="131"/>
        <v>0</v>
      </c>
      <c r="CU204" s="370">
        <f t="shared" si="132"/>
        <v>0</v>
      </c>
      <c r="CV204" s="370">
        <f t="shared" si="132"/>
        <v>0</v>
      </c>
      <c r="CW204" s="370">
        <f t="shared" si="133"/>
        <v>0</v>
      </c>
      <c r="CX204" s="370">
        <f t="shared" si="134"/>
        <v>0</v>
      </c>
      <c r="CY204" s="370">
        <f t="shared" si="135"/>
        <v>0</v>
      </c>
    </row>
    <row r="205" spans="1:103" ht="15" customHeight="1" x14ac:dyDescent="0.25">
      <c r="A205" s="3297" t="s">
        <v>226</v>
      </c>
      <c r="B205" s="380" t="s">
        <v>227</v>
      </c>
      <c r="C205" s="378">
        <f t="shared" si="140"/>
        <v>0</v>
      </c>
      <c r="D205" s="379">
        <f t="shared" si="139"/>
        <v>0</v>
      </c>
      <c r="E205" s="380">
        <f t="shared" si="139"/>
        <v>0</v>
      </c>
      <c r="F205" s="45"/>
      <c r="G205" s="48"/>
      <c r="H205" s="45"/>
      <c r="I205" s="48"/>
      <c r="J205" s="45"/>
      <c r="K205" s="48"/>
      <c r="L205" s="45"/>
      <c r="M205" s="48"/>
      <c r="N205" s="45"/>
      <c r="O205" s="48"/>
      <c r="P205" s="45"/>
      <c r="Q205" s="48"/>
      <c r="R205" s="45"/>
      <c r="S205" s="48"/>
      <c r="T205" s="45"/>
      <c r="U205" s="48"/>
      <c r="V205" s="45"/>
      <c r="W205" s="48"/>
      <c r="X205" s="45"/>
      <c r="Y205" s="48"/>
      <c r="Z205" s="45"/>
      <c r="AA205" s="48"/>
      <c r="AB205" s="45"/>
      <c r="AC205" s="48"/>
      <c r="AD205" s="45"/>
      <c r="AE205" s="48"/>
      <c r="AF205" s="45"/>
      <c r="AG205" s="48"/>
      <c r="AH205" s="45"/>
      <c r="AI205" s="48"/>
      <c r="AJ205" s="45"/>
      <c r="AK205" s="48"/>
      <c r="AL205" s="45"/>
      <c r="AM205" s="333"/>
      <c r="AN205" s="105"/>
      <c r="AO205" s="48"/>
      <c r="AP205" s="45"/>
      <c r="AQ205" s="85"/>
      <c r="AR205" s="1699"/>
      <c r="AS205" s="85"/>
      <c r="AT205" s="353"/>
      <c r="AU205" s="395"/>
      <c r="AV205" s="353"/>
      <c r="AW205" s="395"/>
      <c r="AX205" s="85"/>
      <c r="AY205" s="56" t="str">
        <f t="shared" si="118"/>
        <v/>
      </c>
      <c r="CA205" s="18" t="str">
        <f t="shared" si="119"/>
        <v/>
      </c>
      <c r="CB205" s="18" t="str">
        <f t="shared" si="120"/>
        <v/>
      </c>
      <c r="CC205" s="18" t="str">
        <f t="shared" si="121"/>
        <v/>
      </c>
      <c r="CD205" s="18" t="str">
        <f t="shared" si="122"/>
        <v/>
      </c>
      <c r="CE205" s="18" t="str">
        <f t="shared" si="123"/>
        <v/>
      </c>
      <c r="CF205" s="18" t="str">
        <f t="shared" si="124"/>
        <v/>
      </c>
      <c r="CG205" s="18" t="str">
        <f t="shared" si="136"/>
        <v/>
      </c>
      <c r="CH205" s="18" t="str">
        <f t="shared" si="125"/>
        <v/>
      </c>
      <c r="CI205" s="18" t="str">
        <f t="shared" si="137"/>
        <v/>
      </c>
      <c r="CJ205" s="18" t="str">
        <f t="shared" si="138"/>
        <v/>
      </c>
      <c r="CK205" s="18" t="str">
        <f t="shared" si="126"/>
        <v/>
      </c>
      <c r="CL205" s="56"/>
      <c r="CM205" s="56"/>
      <c r="CN205" s="56"/>
      <c r="CO205" s="370">
        <f t="shared" si="127"/>
        <v>0</v>
      </c>
      <c r="CP205" s="370">
        <f t="shared" si="128"/>
        <v>0</v>
      </c>
      <c r="CQ205" s="370">
        <f t="shared" si="129"/>
        <v>0</v>
      </c>
      <c r="CR205" s="370">
        <f t="shared" si="129"/>
        <v>0</v>
      </c>
      <c r="CS205" s="370">
        <f t="shared" si="130"/>
        <v>0</v>
      </c>
      <c r="CT205" s="370">
        <f t="shared" si="131"/>
        <v>0</v>
      </c>
      <c r="CU205" s="370">
        <f t="shared" si="132"/>
        <v>0</v>
      </c>
      <c r="CV205" s="370">
        <f t="shared" si="132"/>
        <v>0</v>
      </c>
      <c r="CW205" s="370">
        <f t="shared" si="133"/>
        <v>0</v>
      </c>
      <c r="CX205" s="370">
        <f t="shared" si="134"/>
        <v>0</v>
      </c>
      <c r="CY205" s="370">
        <f t="shared" si="135"/>
        <v>0</v>
      </c>
    </row>
    <row r="206" spans="1:103" x14ac:dyDescent="0.25">
      <c r="A206" s="3878"/>
      <c r="B206" s="396" t="s">
        <v>228</v>
      </c>
      <c r="C206" s="397">
        <f t="shared" si="140"/>
        <v>0</v>
      </c>
      <c r="D206" s="398">
        <f t="shared" si="139"/>
        <v>0</v>
      </c>
      <c r="E206" s="396">
        <f t="shared" si="139"/>
        <v>0</v>
      </c>
      <c r="F206" s="22"/>
      <c r="G206" s="28"/>
      <c r="H206" s="22"/>
      <c r="I206" s="28"/>
      <c r="J206" s="22"/>
      <c r="K206" s="28"/>
      <c r="L206" s="22"/>
      <c r="M206" s="28"/>
      <c r="N206" s="22"/>
      <c r="O206" s="28"/>
      <c r="P206" s="22"/>
      <c r="Q206" s="28"/>
      <c r="R206" s="22"/>
      <c r="S206" s="28"/>
      <c r="T206" s="22"/>
      <c r="U206" s="28"/>
      <c r="V206" s="22"/>
      <c r="W206" s="28"/>
      <c r="X206" s="22"/>
      <c r="Y206" s="28"/>
      <c r="Z206" s="22"/>
      <c r="AA206" s="28"/>
      <c r="AB206" s="22"/>
      <c r="AC206" s="28"/>
      <c r="AD206" s="22"/>
      <c r="AE206" s="28"/>
      <c r="AF206" s="22"/>
      <c r="AG206" s="28"/>
      <c r="AH206" s="22"/>
      <c r="AI206" s="28"/>
      <c r="AJ206" s="22"/>
      <c r="AK206" s="28"/>
      <c r="AL206" s="22"/>
      <c r="AM206" s="216"/>
      <c r="AN206" s="27"/>
      <c r="AO206" s="28"/>
      <c r="AP206" s="22"/>
      <c r="AQ206" s="52"/>
      <c r="AR206" s="49"/>
      <c r="AS206" s="52"/>
      <c r="AT206" s="323"/>
      <c r="AU206" s="399"/>
      <c r="AV206" s="323"/>
      <c r="AW206" s="399"/>
      <c r="AX206" s="52"/>
      <c r="AY206" s="56" t="str">
        <f t="shared" si="118"/>
        <v/>
      </c>
      <c r="CA206" s="18" t="str">
        <f t="shared" si="119"/>
        <v/>
      </c>
      <c r="CB206" s="18" t="str">
        <f t="shared" si="120"/>
        <v/>
      </c>
      <c r="CC206" s="18" t="str">
        <f t="shared" si="121"/>
        <v/>
      </c>
      <c r="CD206" s="18" t="str">
        <f t="shared" si="122"/>
        <v/>
      </c>
      <c r="CE206" s="18" t="str">
        <f t="shared" si="123"/>
        <v/>
      </c>
      <c r="CF206" s="18" t="str">
        <f t="shared" si="124"/>
        <v/>
      </c>
      <c r="CG206" s="18" t="str">
        <f t="shared" si="136"/>
        <v/>
      </c>
      <c r="CH206" s="18" t="str">
        <f t="shared" si="125"/>
        <v/>
      </c>
      <c r="CI206" s="18" t="str">
        <f t="shared" si="137"/>
        <v/>
      </c>
      <c r="CJ206" s="18" t="str">
        <f t="shared" si="138"/>
        <v/>
      </c>
      <c r="CK206" s="18" t="str">
        <f t="shared" si="126"/>
        <v/>
      </c>
      <c r="CL206" s="56"/>
      <c r="CM206" s="56"/>
      <c r="CN206" s="56"/>
      <c r="CO206" s="370">
        <f t="shared" si="127"/>
        <v>0</v>
      </c>
      <c r="CP206" s="370">
        <f t="shared" si="128"/>
        <v>0</v>
      </c>
      <c r="CQ206" s="370">
        <f t="shared" si="129"/>
        <v>0</v>
      </c>
      <c r="CR206" s="370">
        <f t="shared" si="129"/>
        <v>0</v>
      </c>
      <c r="CS206" s="370">
        <f t="shared" si="130"/>
        <v>0</v>
      </c>
      <c r="CT206" s="370">
        <f t="shared" si="131"/>
        <v>0</v>
      </c>
      <c r="CU206" s="370">
        <f t="shared" si="132"/>
        <v>0</v>
      </c>
      <c r="CV206" s="370">
        <f t="shared" si="132"/>
        <v>0</v>
      </c>
      <c r="CW206" s="370">
        <f t="shared" si="133"/>
        <v>0</v>
      </c>
      <c r="CX206" s="370">
        <f t="shared" si="134"/>
        <v>0</v>
      </c>
      <c r="CY206" s="370">
        <f t="shared" si="135"/>
        <v>0</v>
      </c>
    </row>
    <row r="207" spans="1:103" x14ac:dyDescent="0.25">
      <c r="A207" s="3878"/>
      <c r="B207" s="396" t="s">
        <v>229</v>
      </c>
      <c r="C207" s="397">
        <f t="shared" si="140"/>
        <v>3</v>
      </c>
      <c r="D207" s="400">
        <f t="shared" si="139"/>
        <v>2</v>
      </c>
      <c r="E207" s="396">
        <f t="shared" si="139"/>
        <v>1</v>
      </c>
      <c r="F207" s="49">
        <v>0</v>
      </c>
      <c r="G207" s="52">
        <v>0</v>
      </c>
      <c r="H207" s="49">
        <v>0</v>
      </c>
      <c r="I207" s="52">
        <v>0</v>
      </c>
      <c r="J207" s="49">
        <v>0</v>
      </c>
      <c r="K207" s="52">
        <v>0</v>
      </c>
      <c r="L207" s="49">
        <v>0</v>
      </c>
      <c r="M207" s="52">
        <v>0</v>
      </c>
      <c r="N207" s="49">
        <v>1</v>
      </c>
      <c r="O207" s="52">
        <v>1</v>
      </c>
      <c r="P207" s="49">
        <v>0</v>
      </c>
      <c r="Q207" s="52">
        <v>0</v>
      </c>
      <c r="R207" s="49">
        <v>0</v>
      </c>
      <c r="S207" s="52">
        <v>0</v>
      </c>
      <c r="T207" s="49">
        <v>0</v>
      </c>
      <c r="U207" s="52">
        <v>0</v>
      </c>
      <c r="V207" s="49">
        <v>0</v>
      </c>
      <c r="W207" s="52">
        <v>0</v>
      </c>
      <c r="X207" s="49">
        <v>0</v>
      </c>
      <c r="Y207" s="52">
        <v>0</v>
      </c>
      <c r="Z207" s="49">
        <v>1</v>
      </c>
      <c r="AA207" s="52">
        <v>0</v>
      </c>
      <c r="AB207" s="49">
        <v>0</v>
      </c>
      <c r="AC207" s="52">
        <v>0</v>
      </c>
      <c r="AD207" s="49">
        <v>0</v>
      </c>
      <c r="AE207" s="52">
        <v>0</v>
      </c>
      <c r="AF207" s="49">
        <v>0</v>
      </c>
      <c r="AG207" s="52">
        <v>0</v>
      </c>
      <c r="AH207" s="49">
        <v>0</v>
      </c>
      <c r="AI207" s="52">
        <v>0</v>
      </c>
      <c r="AJ207" s="49">
        <v>0</v>
      </c>
      <c r="AK207" s="52">
        <v>0</v>
      </c>
      <c r="AL207" s="49">
        <v>0</v>
      </c>
      <c r="AM207" s="323">
        <v>0</v>
      </c>
      <c r="AN207" s="254">
        <v>0</v>
      </c>
      <c r="AO207" s="52">
        <v>0</v>
      </c>
      <c r="AP207" s="49">
        <v>0</v>
      </c>
      <c r="AQ207" s="52">
        <v>0</v>
      </c>
      <c r="AR207" s="49">
        <v>0</v>
      </c>
      <c r="AS207" s="52">
        <v>0</v>
      </c>
      <c r="AT207" s="323">
        <v>0</v>
      </c>
      <c r="AU207" s="399">
        <v>0</v>
      </c>
      <c r="AV207" s="323">
        <v>0</v>
      </c>
      <c r="AW207" s="399">
        <v>0</v>
      </c>
      <c r="AX207" s="52">
        <v>0</v>
      </c>
      <c r="AY207" s="56" t="str">
        <f t="shared" si="118"/>
        <v/>
      </c>
      <c r="CA207" s="18" t="str">
        <f t="shared" si="119"/>
        <v/>
      </c>
      <c r="CB207" s="18" t="str">
        <f t="shared" si="120"/>
        <v/>
      </c>
      <c r="CC207" s="18" t="str">
        <f t="shared" si="121"/>
        <v/>
      </c>
      <c r="CD207" s="18" t="str">
        <f t="shared" si="122"/>
        <v/>
      </c>
      <c r="CE207" s="18" t="str">
        <f t="shared" si="123"/>
        <v/>
      </c>
      <c r="CF207" s="18" t="str">
        <f t="shared" si="124"/>
        <v/>
      </c>
      <c r="CG207" s="18" t="str">
        <f t="shared" si="136"/>
        <v/>
      </c>
      <c r="CH207" s="18" t="str">
        <f t="shared" si="125"/>
        <v/>
      </c>
      <c r="CI207" s="18" t="str">
        <f t="shared" si="137"/>
        <v/>
      </c>
      <c r="CJ207" s="18" t="str">
        <f t="shared" si="138"/>
        <v/>
      </c>
      <c r="CK207" s="18" t="str">
        <f t="shared" si="126"/>
        <v/>
      </c>
      <c r="CL207" s="56"/>
      <c r="CM207" s="56"/>
      <c r="CN207" s="56"/>
      <c r="CO207" s="370">
        <f t="shared" si="127"/>
        <v>0</v>
      </c>
      <c r="CP207" s="370">
        <f t="shared" si="128"/>
        <v>0</v>
      </c>
      <c r="CQ207" s="370">
        <f t="shared" si="129"/>
        <v>0</v>
      </c>
      <c r="CR207" s="370">
        <f t="shared" si="129"/>
        <v>0</v>
      </c>
      <c r="CS207" s="370">
        <f t="shared" si="130"/>
        <v>0</v>
      </c>
      <c r="CT207" s="370">
        <f t="shared" si="131"/>
        <v>0</v>
      </c>
      <c r="CU207" s="370">
        <f t="shared" si="132"/>
        <v>0</v>
      </c>
      <c r="CV207" s="370">
        <f t="shared" si="132"/>
        <v>0</v>
      </c>
      <c r="CW207" s="370">
        <f t="shared" si="133"/>
        <v>0</v>
      </c>
      <c r="CX207" s="370">
        <f t="shared" si="134"/>
        <v>0</v>
      </c>
      <c r="CY207" s="370">
        <f t="shared" si="135"/>
        <v>0</v>
      </c>
    </row>
    <row r="208" spans="1:103" x14ac:dyDescent="0.25">
      <c r="A208" s="3878"/>
      <c r="B208" s="401" t="s">
        <v>230</v>
      </c>
      <c r="C208" s="397">
        <f t="shared" si="140"/>
        <v>0</v>
      </c>
      <c r="D208" s="402"/>
      <c r="E208" s="396">
        <f>SUM(K208+M208+O208+Q208+S208+U208+W208+Y208+AA208+AC208+AE208+AG208+AI208+AK208+AM208)</f>
        <v>0</v>
      </c>
      <c r="F208" s="345"/>
      <c r="G208" s="346"/>
      <c r="H208" s="345"/>
      <c r="I208" s="346"/>
      <c r="J208" s="345"/>
      <c r="K208" s="28"/>
      <c r="L208" s="345"/>
      <c r="M208" s="28"/>
      <c r="N208" s="345"/>
      <c r="O208" s="28"/>
      <c r="P208" s="345"/>
      <c r="Q208" s="28"/>
      <c r="R208" s="345"/>
      <c r="S208" s="28"/>
      <c r="T208" s="345"/>
      <c r="U208" s="28"/>
      <c r="V208" s="345"/>
      <c r="W208" s="28"/>
      <c r="X208" s="345"/>
      <c r="Y208" s="28"/>
      <c r="Z208" s="345"/>
      <c r="AA208" s="28"/>
      <c r="AB208" s="345"/>
      <c r="AC208" s="28"/>
      <c r="AD208" s="345"/>
      <c r="AE208" s="28"/>
      <c r="AF208" s="345"/>
      <c r="AG208" s="28"/>
      <c r="AH208" s="345"/>
      <c r="AI208" s="28"/>
      <c r="AJ208" s="345"/>
      <c r="AK208" s="28"/>
      <c r="AL208" s="345"/>
      <c r="AM208" s="216"/>
      <c r="AN208" s="27"/>
      <c r="AO208" s="28"/>
      <c r="AP208" s="345"/>
      <c r="AQ208" s="28"/>
      <c r="AR208" s="22"/>
      <c r="AS208" s="28"/>
      <c r="AT208" s="345"/>
      <c r="AU208" s="239"/>
      <c r="AV208" s="216"/>
      <c r="AW208" s="345"/>
      <c r="AX208" s="28"/>
      <c r="AY208" s="56" t="str">
        <f>CA208&amp;CB208&amp;CD208&amp;CE208&amp;CF208&amp;CH208&amp;CI208&amp;CK208</f>
        <v/>
      </c>
      <c r="CA208" s="18" t="str">
        <f t="shared" ref="CA208:CA226" si="141">IF(AND(E208&gt;0,AN208=""), "* No olvide digitar la variable Gestantes. Digite Cero si no tiene.",IF(AN208&gt;E208,"  * La  variable Gestantes No puede ser mayor al Total Mujeres.",""))</f>
        <v/>
      </c>
      <c r="CB208" s="18" t="str">
        <f>IF(AND(E208&gt;0,AO208=""), "* No olvide digitar la variable Madre de hijo menor de 5 años. Digite Cero si no tiene.",IF(AO208&gt;E208,"  * La variable Madre de hijo menor de 5 años No puede ser mayor al Total Mujeres.",""))</f>
        <v/>
      </c>
      <c r="CC208" s="403"/>
      <c r="CD208" s="18" t="str">
        <f t="shared" ref="CD208:CD241" si="142">IF(AND(E208&gt;0,OR(AQ208="")), "* No olvide digitar la variable Pueblos originarios - Mujeres. Digite Cero si no tiene.",IF((AQ208)&gt;E208,"  * La variable Pueblos originarios - Mujeres No puede ser mayor al Total.",""))</f>
        <v/>
      </c>
      <c r="CE208" s="18" t="str">
        <f t="shared" ref="CE208:CE241" si="143">IF(AND(C208&gt;0,AR208=""), "* No olvide digitar la variable Niños, niñas, adolescentes y jóvenes SENAME. Digite Cero si no tiene.",IF(AR208&gt;C208,"  * La variable Niños, niñas, adolescentes y jóvenes SENAME No puede ser mayor al Total.",""))</f>
        <v/>
      </c>
      <c r="CF208" s="18" t="str">
        <f>IF(AND(C208&gt;0,AS208=""), "* No olvide digitar la variable Niños, niñas, adolescentes y jóvenes Mejor Niñez. Digite Cero si no tiene.",IF(AS208&gt;C208,"  * La variable Niños, niñas, adolescentes y jóvenes Mejor Niñez No puede ser mayor al Total.",""))</f>
        <v/>
      </c>
      <c r="CG208" s="403"/>
      <c r="CH208" s="18" t="str">
        <f>IF(AND(E208&gt;0,OR(AU208="")), "* No olvide digitar la variable Migrantes - Mujeres. Digite Cero si no tiene.",IF((AU208)&gt;E208,"  * La variable Migrantes - Mujeres No puede ser mayor al Total.",""))</f>
        <v/>
      </c>
      <c r="CI208" s="18" t="str">
        <f t="shared" si="137"/>
        <v/>
      </c>
      <c r="CJ208" s="404"/>
      <c r="CK208" s="18" t="str">
        <f>IF(AND($C208&gt;0,AX208=""), "* No olvide digitar la variable Adolescentes derivados de Espacios Amigables. Digite Cero si no tiene.",IF(AX208&gt;$C208,"  * La variable Adolescentes derivados de Espacios Amigables No puede ser mayor al Total.",""))</f>
        <v/>
      </c>
      <c r="CL208" s="56"/>
      <c r="CO208" s="370">
        <f t="shared" si="127"/>
        <v>0</v>
      </c>
      <c r="CP208" s="370">
        <f t="shared" si="128"/>
        <v>0</v>
      </c>
      <c r="CQ208" s="405"/>
      <c r="CR208" s="370">
        <f t="shared" si="129"/>
        <v>0</v>
      </c>
      <c r="CS208" s="370">
        <f t="shared" si="130"/>
        <v>0</v>
      </c>
      <c r="CT208" s="370">
        <f t="shared" si="131"/>
        <v>0</v>
      </c>
      <c r="CU208" s="405"/>
      <c r="CV208" s="370">
        <f t="shared" si="132"/>
        <v>0</v>
      </c>
      <c r="CW208" s="370">
        <f>IF(AND(E208&gt;0,OR(AV208="")),1,IF((AV208)&gt;E208,1,0))</f>
        <v>0</v>
      </c>
      <c r="CX208" s="405"/>
      <c r="CY208" s="370">
        <f t="shared" si="135"/>
        <v>0</v>
      </c>
    </row>
    <row r="209" spans="1:103" x14ac:dyDescent="0.25">
      <c r="A209" s="3878"/>
      <c r="B209" s="396" t="s">
        <v>231</v>
      </c>
      <c r="C209" s="397">
        <f t="shared" si="140"/>
        <v>2</v>
      </c>
      <c r="D209" s="379">
        <f t="shared" ref="D209:E217" si="144">SUM(F209+H209+J209+L209+N209+P209+R209+T209+V209+X209+Z209+AB209+AD209+AF209+AH209+AJ209+AL209)</f>
        <v>1</v>
      </c>
      <c r="E209" s="396">
        <f t="shared" si="144"/>
        <v>1</v>
      </c>
      <c r="F209" s="45">
        <v>0</v>
      </c>
      <c r="G209" s="48">
        <v>0</v>
      </c>
      <c r="H209" s="45">
        <v>0</v>
      </c>
      <c r="I209" s="48">
        <v>0</v>
      </c>
      <c r="J209" s="45">
        <v>0</v>
      </c>
      <c r="K209" s="48">
        <v>0</v>
      </c>
      <c r="L209" s="45">
        <v>0</v>
      </c>
      <c r="M209" s="48">
        <v>0</v>
      </c>
      <c r="N209" s="45">
        <v>0</v>
      </c>
      <c r="O209" s="48">
        <v>0</v>
      </c>
      <c r="P209" s="45">
        <v>0</v>
      </c>
      <c r="Q209" s="48">
        <v>0</v>
      </c>
      <c r="R209" s="45">
        <v>1</v>
      </c>
      <c r="S209" s="48">
        <v>1</v>
      </c>
      <c r="T209" s="45">
        <v>0</v>
      </c>
      <c r="U209" s="48">
        <v>0</v>
      </c>
      <c r="V209" s="45">
        <v>0</v>
      </c>
      <c r="W209" s="48">
        <v>0</v>
      </c>
      <c r="X209" s="45">
        <v>0</v>
      </c>
      <c r="Y209" s="48">
        <v>0</v>
      </c>
      <c r="Z209" s="45">
        <v>0</v>
      </c>
      <c r="AA209" s="48">
        <v>0</v>
      </c>
      <c r="AB209" s="45">
        <v>0</v>
      </c>
      <c r="AC209" s="48">
        <v>0</v>
      </c>
      <c r="AD209" s="45">
        <v>0</v>
      </c>
      <c r="AE209" s="48">
        <v>0</v>
      </c>
      <c r="AF209" s="45">
        <v>0</v>
      </c>
      <c r="AG209" s="48">
        <v>0</v>
      </c>
      <c r="AH209" s="45">
        <v>0</v>
      </c>
      <c r="AI209" s="48">
        <v>0</v>
      </c>
      <c r="AJ209" s="45">
        <v>0</v>
      </c>
      <c r="AK209" s="48">
        <v>0</v>
      </c>
      <c r="AL209" s="45">
        <v>0</v>
      </c>
      <c r="AM209" s="333">
        <v>0</v>
      </c>
      <c r="AN209" s="105">
        <v>0</v>
      </c>
      <c r="AO209" s="48">
        <v>0</v>
      </c>
      <c r="AP209" s="45">
        <v>0</v>
      </c>
      <c r="AQ209" s="48">
        <v>0</v>
      </c>
      <c r="AR209" s="45">
        <v>0</v>
      </c>
      <c r="AS209" s="48">
        <v>0</v>
      </c>
      <c r="AT209" s="333">
        <v>0</v>
      </c>
      <c r="AU209" s="352">
        <v>0</v>
      </c>
      <c r="AV209" s="333">
        <v>0</v>
      </c>
      <c r="AW209" s="352">
        <v>0</v>
      </c>
      <c r="AX209" s="48">
        <v>0</v>
      </c>
      <c r="AY209" s="56" t="str">
        <f t="shared" si="118"/>
        <v/>
      </c>
      <c r="CA209" s="18" t="str">
        <f t="shared" ref="CA209:CA217" si="145">IF(AND(E209&gt;0,AN209=""), "* No olvide digitar la variable Gestantes. Digite Cero si no tiene.",IF(AN209&gt;E209,"  * La variable Gestantes No puede ser mayor al Total Mujeres.",""))</f>
        <v/>
      </c>
      <c r="CB209" s="18" t="str">
        <f t="shared" ref="CB209:CB217" si="146">IF(AND(E209&gt;0,AO209=""), "* No olvide digitar la variable Madre de hijo menor de 5 años. Digite Cero si no tiene.",IF(AO209&gt;E209,"  * La variable Madre de hijo menor de 5 años No puede ser mayor al Total de Mujeres.",""))</f>
        <v/>
      </c>
      <c r="CC209" s="18" t="str">
        <f t="shared" ref="CC209:CC217" si="147">IF(AND(D209&gt;0,OR(AP209="")), "* No olvide digitar la variable Pueblos originarios - Hombres. Digite Cero si no tiene.",IF((AP209)&gt;D209,"  * La variable Pueblos originarios - Hombres No puede ser mayor al Total Hombres.",""))</f>
        <v/>
      </c>
      <c r="CD209" s="18" t="str">
        <f t="shared" ref="CD209:CD217" si="148">IF(AND(E209&gt;0,OR(AQ209="")), "* No olvide digitar la variable Pueblos originarios - Mujeres. Digite Cero si no tiene.",IF((AQ209)&gt;E209,"  * La variable Pueblos originarios - Mujeres No puede ser mayor al Total Mujeres.",""))</f>
        <v/>
      </c>
      <c r="CE209" s="18" t="str">
        <f t="shared" ref="CE209:CE217" si="149">IF(AND($C209&gt;0,AR209=""), "* No olvide digitar la variable Niños, niñas, adolescentes y jóvenes SENAME. Digite Cero si no tiene.",IF(AR209&gt;$C209,"  * La variable Niños, niñas, adolescentes y jóvenes SENAME No puede ser mayor al Total.",""))</f>
        <v/>
      </c>
      <c r="CF209" s="18" t="str">
        <f t="shared" ref="CF209:CF241" si="150">IF(AND(C209&gt;0,AS209=""), "* No olvide digitar la variable Niños, niñas, adolescentes y jóvenes Mejor Niñez. Digite Cero si no tiene.",IF(AS209&gt;C209,"  * La variable Niños, niñas, adolescentes y jóvenes Mejor Niñez No puede ser mayor al Total.",""))</f>
        <v/>
      </c>
      <c r="CG209" s="18" t="str">
        <f t="shared" si="136"/>
        <v/>
      </c>
      <c r="CH209" s="18" t="str">
        <f t="shared" ref="CH209:CH217" si="151">IF(AND(E209&gt;0,OR(AU209="")), "* No olvide digitar la variable Migrantes - Mujeres. Digite Cero si no tiene.",IF((AU209)&gt;E209,"  * La variable Migrantes - Mujeres No puede ser mayor al Total Mujeres.",""))</f>
        <v/>
      </c>
      <c r="CI209" s="18" t="str">
        <f t="shared" si="137"/>
        <v/>
      </c>
      <c r="CJ209" s="18" t="str">
        <f t="shared" ref="CJ209:CJ241" si="152">IF(AND(D209&gt;0,OR(AW209="")), "* No olvide digitar la variable Trans Femenino. Digite Cero si no tiene.",IF((AW209)&gt;D209,"  * La variable Trans Femenino No puede ser mayor al Total Hombres.",""))</f>
        <v/>
      </c>
      <c r="CK209" s="18" t="str">
        <f t="shared" ref="CK209:CK240" si="153">IF(AND($C209&gt;0,AX209=""), "* No olvide digitar la variable Adolescentes derivados de Espacios Amigables. Digite Cero si no tiene.",IF(AX209&gt;$C209,"  * La variable Adolescentes derivados de Espacios Amigables No puede ser mayor al Total.",""))</f>
        <v/>
      </c>
      <c r="CL209" s="56"/>
      <c r="CO209" s="370">
        <f t="shared" si="127"/>
        <v>0</v>
      </c>
      <c r="CP209" s="370">
        <f t="shared" si="128"/>
        <v>0</v>
      </c>
      <c r="CQ209" s="370">
        <f t="shared" ref="CQ209:CR241" si="154">IF(AND(D209&gt;0,OR(AP209="")),1,IF((AP209)&gt;D209,1,0))</f>
        <v>0</v>
      </c>
      <c r="CR209" s="370">
        <f t="shared" si="129"/>
        <v>0</v>
      </c>
      <c r="CS209" s="370">
        <f t="shared" si="130"/>
        <v>0</v>
      </c>
      <c r="CT209" s="370">
        <f t="shared" si="131"/>
        <v>0</v>
      </c>
      <c r="CU209" s="370">
        <f t="shared" ref="CU209:CV241" si="155">IF(AND(D209&gt;0,OR(AT209="")),1,IF((AT209)&gt;D209,1,0))</f>
        <v>0</v>
      </c>
      <c r="CV209" s="370">
        <f t="shared" si="132"/>
        <v>0</v>
      </c>
      <c r="CW209" s="370">
        <f t="shared" ref="CW209:CW241" si="156">IF(AND(E209&gt;0,OR(AV209="")),1,IF((AV209)&gt;E209,1,0))</f>
        <v>0</v>
      </c>
      <c r="CX209" s="370">
        <f t="shared" ref="CX209:CX241" si="157">IF(AND(D209&gt;0,OR(AW209="")),1,IF((AW209)&gt;D209,1,0))</f>
        <v>0</v>
      </c>
      <c r="CY209" s="370">
        <f t="shared" si="135"/>
        <v>0</v>
      </c>
    </row>
    <row r="210" spans="1:103" x14ac:dyDescent="0.25">
      <c r="A210" s="3878"/>
      <c r="B210" s="406" t="s">
        <v>232</v>
      </c>
      <c r="C210" s="397">
        <f t="shared" si="140"/>
        <v>0</v>
      </c>
      <c r="D210" s="398">
        <f t="shared" si="144"/>
        <v>0</v>
      </c>
      <c r="E210" s="396">
        <f t="shared" si="144"/>
        <v>0</v>
      </c>
      <c r="F210" s="22"/>
      <c r="G210" s="28"/>
      <c r="H210" s="22"/>
      <c r="I210" s="28"/>
      <c r="J210" s="22"/>
      <c r="K210" s="28"/>
      <c r="L210" s="22"/>
      <c r="M210" s="28"/>
      <c r="N210" s="22"/>
      <c r="O210" s="28"/>
      <c r="P210" s="22"/>
      <c r="Q210" s="28"/>
      <c r="R210" s="22"/>
      <c r="S210" s="28"/>
      <c r="T210" s="22"/>
      <c r="U210" s="28"/>
      <c r="V210" s="22"/>
      <c r="W210" s="28"/>
      <c r="X210" s="22"/>
      <c r="Y210" s="28"/>
      <c r="Z210" s="22"/>
      <c r="AA210" s="28"/>
      <c r="AB210" s="22"/>
      <c r="AC210" s="28"/>
      <c r="AD210" s="22"/>
      <c r="AE210" s="28"/>
      <c r="AF210" s="22"/>
      <c r="AG210" s="28"/>
      <c r="AH210" s="22"/>
      <c r="AI210" s="28"/>
      <c r="AJ210" s="22"/>
      <c r="AK210" s="28"/>
      <c r="AL210" s="22"/>
      <c r="AM210" s="216"/>
      <c r="AN210" s="27"/>
      <c r="AO210" s="28"/>
      <c r="AP210" s="22"/>
      <c r="AQ210" s="85"/>
      <c r="AR210" s="1699"/>
      <c r="AS210" s="85"/>
      <c r="AT210" s="353"/>
      <c r="AU210" s="395"/>
      <c r="AV210" s="353"/>
      <c r="AW210" s="395"/>
      <c r="AX210" s="85"/>
      <c r="AY210" s="56" t="str">
        <f t="shared" si="118"/>
        <v/>
      </c>
      <c r="CA210" s="18" t="str">
        <f t="shared" si="145"/>
        <v/>
      </c>
      <c r="CB210" s="18" t="str">
        <f t="shared" si="146"/>
        <v/>
      </c>
      <c r="CC210" s="18" t="str">
        <f t="shared" si="147"/>
        <v/>
      </c>
      <c r="CD210" s="18" t="str">
        <f t="shared" si="148"/>
        <v/>
      </c>
      <c r="CE210" s="18" t="str">
        <f t="shared" si="149"/>
        <v/>
      </c>
      <c r="CF210" s="18" t="str">
        <f t="shared" si="150"/>
        <v/>
      </c>
      <c r="CG210" s="18" t="str">
        <f t="shared" si="136"/>
        <v/>
      </c>
      <c r="CH210" s="18" t="str">
        <f t="shared" si="151"/>
        <v/>
      </c>
      <c r="CI210" s="18" t="str">
        <f t="shared" si="137"/>
        <v/>
      </c>
      <c r="CJ210" s="18" t="str">
        <f t="shared" si="152"/>
        <v/>
      </c>
      <c r="CK210" s="18" t="str">
        <f t="shared" si="153"/>
        <v/>
      </c>
      <c r="CL210" s="56"/>
      <c r="CO210" s="370">
        <f t="shared" si="127"/>
        <v>0</v>
      </c>
      <c r="CP210" s="370">
        <f t="shared" si="128"/>
        <v>0</v>
      </c>
      <c r="CQ210" s="370">
        <f t="shared" si="154"/>
        <v>0</v>
      </c>
      <c r="CR210" s="370">
        <f t="shared" si="129"/>
        <v>0</v>
      </c>
      <c r="CS210" s="370">
        <f t="shared" si="130"/>
        <v>0</v>
      </c>
      <c r="CT210" s="370">
        <f t="shared" si="131"/>
        <v>0</v>
      </c>
      <c r="CU210" s="370">
        <f t="shared" si="155"/>
        <v>0</v>
      </c>
      <c r="CV210" s="370">
        <f t="shared" si="132"/>
        <v>0</v>
      </c>
      <c r="CW210" s="370">
        <f t="shared" si="156"/>
        <v>0</v>
      </c>
      <c r="CX210" s="370">
        <f t="shared" si="157"/>
        <v>0</v>
      </c>
      <c r="CY210" s="370">
        <f t="shared" si="135"/>
        <v>0</v>
      </c>
    </row>
    <row r="211" spans="1:103" x14ac:dyDescent="0.25">
      <c r="A211" s="3878"/>
      <c r="B211" s="407" t="s">
        <v>233</v>
      </c>
      <c r="C211" s="397">
        <f t="shared" si="140"/>
        <v>0</v>
      </c>
      <c r="D211" s="398">
        <f t="shared" si="144"/>
        <v>0</v>
      </c>
      <c r="E211" s="396">
        <f t="shared" si="144"/>
        <v>0</v>
      </c>
      <c r="F211" s="22"/>
      <c r="G211" s="28"/>
      <c r="H211" s="22"/>
      <c r="I211" s="28"/>
      <c r="J211" s="22"/>
      <c r="K211" s="28"/>
      <c r="L211" s="22"/>
      <c r="M211" s="28"/>
      <c r="N211" s="22"/>
      <c r="O211" s="28"/>
      <c r="P211" s="22"/>
      <c r="Q211" s="28"/>
      <c r="R211" s="22"/>
      <c r="S211" s="28"/>
      <c r="T211" s="22"/>
      <c r="U211" s="28"/>
      <c r="V211" s="22"/>
      <c r="W211" s="28"/>
      <c r="X211" s="22"/>
      <c r="Y211" s="28"/>
      <c r="Z211" s="22"/>
      <c r="AA211" s="28"/>
      <c r="AB211" s="22"/>
      <c r="AC211" s="28"/>
      <c r="AD211" s="22"/>
      <c r="AE211" s="28"/>
      <c r="AF211" s="22"/>
      <c r="AG211" s="28"/>
      <c r="AH211" s="22"/>
      <c r="AI211" s="28"/>
      <c r="AJ211" s="22"/>
      <c r="AK211" s="28"/>
      <c r="AL211" s="22"/>
      <c r="AM211" s="216"/>
      <c r="AN211" s="27"/>
      <c r="AO211" s="28"/>
      <c r="AP211" s="22"/>
      <c r="AQ211" s="52"/>
      <c r="AR211" s="49"/>
      <c r="AS211" s="52"/>
      <c r="AT211" s="323"/>
      <c r="AU211" s="399"/>
      <c r="AV211" s="323"/>
      <c r="AW211" s="399"/>
      <c r="AX211" s="52"/>
      <c r="AY211" s="56" t="str">
        <f t="shared" si="118"/>
        <v/>
      </c>
      <c r="CA211" s="18" t="str">
        <f t="shared" si="145"/>
        <v/>
      </c>
      <c r="CB211" s="18" t="str">
        <f t="shared" si="146"/>
        <v/>
      </c>
      <c r="CC211" s="18" t="str">
        <f t="shared" si="147"/>
        <v/>
      </c>
      <c r="CD211" s="18" t="str">
        <f t="shared" si="148"/>
        <v/>
      </c>
      <c r="CE211" s="18" t="str">
        <f t="shared" si="149"/>
        <v/>
      </c>
      <c r="CF211" s="18" t="str">
        <f t="shared" si="150"/>
        <v/>
      </c>
      <c r="CG211" s="18" t="str">
        <f t="shared" si="136"/>
        <v/>
      </c>
      <c r="CH211" s="18" t="str">
        <f t="shared" si="151"/>
        <v/>
      </c>
      <c r="CI211" s="18" t="str">
        <f t="shared" si="137"/>
        <v/>
      </c>
      <c r="CJ211" s="18" t="str">
        <f t="shared" si="152"/>
        <v/>
      </c>
      <c r="CK211" s="18" t="str">
        <f t="shared" si="153"/>
        <v/>
      </c>
      <c r="CL211" s="56"/>
      <c r="CO211" s="370">
        <f t="shared" si="127"/>
        <v>0</v>
      </c>
      <c r="CP211" s="370">
        <f t="shared" si="128"/>
        <v>0</v>
      </c>
      <c r="CQ211" s="370">
        <f t="shared" si="154"/>
        <v>0</v>
      </c>
      <c r="CR211" s="370">
        <f t="shared" si="154"/>
        <v>0</v>
      </c>
      <c r="CS211" s="370">
        <f t="shared" si="130"/>
        <v>0</v>
      </c>
      <c r="CT211" s="370">
        <f t="shared" si="131"/>
        <v>0</v>
      </c>
      <c r="CU211" s="370">
        <f t="shared" si="155"/>
        <v>0</v>
      </c>
      <c r="CV211" s="370">
        <f t="shared" si="155"/>
        <v>0</v>
      </c>
      <c r="CW211" s="370">
        <f t="shared" si="156"/>
        <v>0</v>
      </c>
      <c r="CX211" s="370">
        <f t="shared" si="157"/>
        <v>0</v>
      </c>
      <c r="CY211" s="370">
        <f t="shared" si="135"/>
        <v>0</v>
      </c>
    </row>
    <row r="212" spans="1:103" x14ac:dyDescent="0.25">
      <c r="A212" s="3633"/>
      <c r="B212" s="408" t="s">
        <v>234</v>
      </c>
      <c r="C212" s="409">
        <f t="shared" si="140"/>
        <v>0</v>
      </c>
      <c r="D212" s="400">
        <f>SUM(H212+J212+L212+N212+P212+R212+T212+V212+X212+Z212+AB212+AD212+AF212+AH212+AJ212+AL212)</f>
        <v>0</v>
      </c>
      <c r="E212" s="410">
        <f>SUM(I212+K212+M212+O212+Q212+S212+U212+W212+Y212+AA212+AC212+AE212+AG212+AI212+AK212+AM212)</f>
        <v>0</v>
      </c>
      <c r="F212" s="411"/>
      <c r="G212" s="412"/>
      <c r="H212" s="49"/>
      <c r="I212" s="52"/>
      <c r="J212" s="49"/>
      <c r="K212" s="52"/>
      <c r="L212" s="49"/>
      <c r="M212" s="52"/>
      <c r="N212" s="49"/>
      <c r="O212" s="52"/>
      <c r="P212" s="49"/>
      <c r="Q212" s="52"/>
      <c r="R212" s="49"/>
      <c r="S212" s="52"/>
      <c r="T212" s="49"/>
      <c r="U212" s="52"/>
      <c r="V212" s="49"/>
      <c r="W212" s="52"/>
      <c r="X212" s="49"/>
      <c r="Y212" s="52"/>
      <c r="Z212" s="49"/>
      <c r="AA212" s="52"/>
      <c r="AB212" s="49"/>
      <c r="AC212" s="52"/>
      <c r="AD212" s="49"/>
      <c r="AE212" s="52"/>
      <c r="AF212" s="49"/>
      <c r="AG212" s="52"/>
      <c r="AH212" s="49"/>
      <c r="AI212" s="52"/>
      <c r="AJ212" s="49"/>
      <c r="AK212" s="52"/>
      <c r="AL212" s="49"/>
      <c r="AM212" s="323"/>
      <c r="AN212" s="254"/>
      <c r="AO212" s="52"/>
      <c r="AP212" s="49"/>
      <c r="AQ212" s="37"/>
      <c r="AR212" s="30"/>
      <c r="AS212" s="37"/>
      <c r="AT212" s="223"/>
      <c r="AU212" s="243"/>
      <c r="AV212" s="223"/>
      <c r="AW212" s="243"/>
      <c r="AX212" s="37"/>
      <c r="AY212" s="56" t="str">
        <f t="shared" si="118"/>
        <v/>
      </c>
      <c r="CA212" s="18" t="str">
        <f t="shared" si="145"/>
        <v/>
      </c>
      <c r="CB212" s="18" t="str">
        <f t="shared" si="146"/>
        <v/>
      </c>
      <c r="CC212" s="18" t="str">
        <f t="shared" si="147"/>
        <v/>
      </c>
      <c r="CD212" s="18" t="str">
        <f t="shared" si="148"/>
        <v/>
      </c>
      <c r="CE212" s="18" t="str">
        <f t="shared" si="149"/>
        <v/>
      </c>
      <c r="CF212" s="18" t="str">
        <f t="shared" si="150"/>
        <v/>
      </c>
      <c r="CG212" s="18" t="str">
        <f t="shared" si="136"/>
        <v/>
      </c>
      <c r="CH212" s="18" t="str">
        <f t="shared" si="151"/>
        <v/>
      </c>
      <c r="CI212" s="18" t="str">
        <f t="shared" si="137"/>
        <v/>
      </c>
      <c r="CJ212" s="18" t="str">
        <f t="shared" si="152"/>
        <v/>
      </c>
      <c r="CK212" s="18" t="str">
        <f t="shared" si="153"/>
        <v/>
      </c>
      <c r="CL212" s="56"/>
      <c r="CO212" s="370">
        <f t="shared" si="127"/>
        <v>0</v>
      </c>
      <c r="CP212" s="370">
        <f t="shared" si="128"/>
        <v>0</v>
      </c>
      <c r="CQ212" s="370">
        <f t="shared" si="154"/>
        <v>0</v>
      </c>
      <c r="CR212" s="370">
        <f t="shared" si="154"/>
        <v>0</v>
      </c>
      <c r="CS212" s="370">
        <f t="shared" si="130"/>
        <v>0</v>
      </c>
      <c r="CT212" s="370">
        <f t="shared" si="131"/>
        <v>0</v>
      </c>
      <c r="CU212" s="370">
        <f t="shared" si="155"/>
        <v>0</v>
      </c>
      <c r="CV212" s="370">
        <f t="shared" si="155"/>
        <v>0</v>
      </c>
      <c r="CW212" s="370">
        <f t="shared" si="156"/>
        <v>0</v>
      </c>
      <c r="CX212" s="370">
        <f t="shared" si="157"/>
        <v>0</v>
      </c>
      <c r="CY212" s="370">
        <f t="shared" si="135"/>
        <v>0</v>
      </c>
    </row>
    <row r="213" spans="1:103" ht="15" customHeight="1" x14ac:dyDescent="0.25">
      <c r="A213" s="3297" t="s">
        <v>235</v>
      </c>
      <c r="B213" s="1776" t="s">
        <v>236</v>
      </c>
      <c r="C213" s="1394">
        <f t="shared" si="140"/>
        <v>0</v>
      </c>
      <c r="D213" s="703">
        <f t="shared" si="144"/>
        <v>0</v>
      </c>
      <c r="E213" s="1769">
        <f t="shared" si="144"/>
        <v>0</v>
      </c>
      <c r="F213" s="1359"/>
      <c r="G213" s="1682"/>
      <c r="H213" s="1359"/>
      <c r="I213" s="1682"/>
      <c r="J213" s="1359"/>
      <c r="K213" s="1682"/>
      <c r="L213" s="1359"/>
      <c r="M213" s="1682"/>
      <c r="N213" s="1359"/>
      <c r="O213" s="1682"/>
      <c r="P213" s="1359"/>
      <c r="Q213" s="1682"/>
      <c r="R213" s="1359"/>
      <c r="S213" s="1682"/>
      <c r="T213" s="1359"/>
      <c r="U213" s="1682"/>
      <c r="V213" s="1359"/>
      <c r="W213" s="1682"/>
      <c r="X213" s="1359"/>
      <c r="Y213" s="1682"/>
      <c r="Z213" s="1359"/>
      <c r="AA213" s="1682"/>
      <c r="AB213" s="1359"/>
      <c r="AC213" s="1682"/>
      <c r="AD213" s="1359"/>
      <c r="AE213" s="1682"/>
      <c r="AF213" s="1359"/>
      <c r="AG213" s="1682"/>
      <c r="AH213" s="1359"/>
      <c r="AI213" s="1682"/>
      <c r="AJ213" s="1359"/>
      <c r="AK213" s="1682"/>
      <c r="AL213" s="1359"/>
      <c r="AM213" s="1726"/>
      <c r="AN213" s="1362"/>
      <c r="AO213" s="1682"/>
      <c r="AP213" s="1359"/>
      <c r="AQ213" s="414"/>
      <c r="AR213" s="1194"/>
      <c r="AS213" s="414"/>
      <c r="AT213" s="415"/>
      <c r="AU213" s="1195"/>
      <c r="AV213" s="415"/>
      <c r="AW213" s="1195"/>
      <c r="AX213" s="414"/>
      <c r="AY213" s="56" t="str">
        <f t="shared" si="118"/>
        <v/>
      </c>
      <c r="CA213" s="18" t="str">
        <f t="shared" si="145"/>
        <v/>
      </c>
      <c r="CB213" s="18" t="str">
        <f t="shared" si="146"/>
        <v/>
      </c>
      <c r="CC213" s="18" t="str">
        <f t="shared" si="147"/>
        <v/>
      </c>
      <c r="CD213" s="18" t="str">
        <f t="shared" si="148"/>
        <v/>
      </c>
      <c r="CE213" s="18" t="str">
        <f t="shared" si="149"/>
        <v/>
      </c>
      <c r="CF213" s="18" t="str">
        <f t="shared" si="150"/>
        <v/>
      </c>
      <c r="CG213" s="18" t="str">
        <f t="shared" si="136"/>
        <v/>
      </c>
      <c r="CH213" s="18" t="str">
        <f t="shared" si="151"/>
        <v/>
      </c>
      <c r="CI213" s="18" t="str">
        <f t="shared" si="137"/>
        <v/>
      </c>
      <c r="CJ213" s="18" t="str">
        <f t="shared" si="152"/>
        <v/>
      </c>
      <c r="CK213" s="18" t="str">
        <f t="shared" si="153"/>
        <v/>
      </c>
      <c r="CL213" s="56"/>
      <c r="CO213" s="370">
        <f t="shared" si="127"/>
        <v>0</v>
      </c>
      <c r="CP213" s="370">
        <f t="shared" si="128"/>
        <v>0</v>
      </c>
      <c r="CQ213" s="370">
        <f t="shared" si="154"/>
        <v>0</v>
      </c>
      <c r="CR213" s="370">
        <f t="shared" si="154"/>
        <v>0</v>
      </c>
      <c r="CS213" s="370">
        <f t="shared" si="130"/>
        <v>0</v>
      </c>
      <c r="CT213" s="370">
        <f t="shared" si="131"/>
        <v>0</v>
      </c>
      <c r="CU213" s="370">
        <f t="shared" si="155"/>
        <v>0</v>
      </c>
      <c r="CV213" s="370">
        <f t="shared" si="155"/>
        <v>0</v>
      </c>
      <c r="CW213" s="370">
        <f t="shared" si="156"/>
        <v>0</v>
      </c>
      <c r="CX213" s="370">
        <f t="shared" si="157"/>
        <v>0</v>
      </c>
      <c r="CY213" s="370">
        <f t="shared" si="135"/>
        <v>0</v>
      </c>
    </row>
    <row r="214" spans="1:103" x14ac:dyDescent="0.25">
      <c r="A214" s="3878"/>
      <c r="B214" s="396" t="s">
        <v>237</v>
      </c>
      <c r="C214" s="397">
        <f t="shared" si="140"/>
        <v>0</v>
      </c>
      <c r="D214" s="398">
        <f>SUM(F214+H214+J214+L214+N214+P214+R214+T214+V214+X214+Z214+AB214+AD214+AF214+AH214+AJ214+AL214)</f>
        <v>0</v>
      </c>
      <c r="E214" s="396">
        <f t="shared" si="144"/>
        <v>0</v>
      </c>
      <c r="F214" s="22"/>
      <c r="G214" s="28"/>
      <c r="H214" s="22"/>
      <c r="I214" s="28"/>
      <c r="J214" s="22"/>
      <c r="K214" s="28"/>
      <c r="L214" s="22"/>
      <c r="M214" s="28"/>
      <c r="N214" s="22"/>
      <c r="O214" s="28"/>
      <c r="P214" s="22"/>
      <c r="Q214" s="28"/>
      <c r="R214" s="22"/>
      <c r="S214" s="28"/>
      <c r="T214" s="22"/>
      <c r="U214" s="28"/>
      <c r="V214" s="22"/>
      <c r="W214" s="28"/>
      <c r="X214" s="22"/>
      <c r="Y214" s="28"/>
      <c r="Z214" s="22"/>
      <c r="AA214" s="28"/>
      <c r="AB214" s="22"/>
      <c r="AC214" s="28"/>
      <c r="AD214" s="22"/>
      <c r="AE214" s="28"/>
      <c r="AF214" s="22"/>
      <c r="AG214" s="28"/>
      <c r="AH214" s="22"/>
      <c r="AI214" s="28"/>
      <c r="AJ214" s="22"/>
      <c r="AK214" s="28"/>
      <c r="AL214" s="22"/>
      <c r="AM214" s="216"/>
      <c r="AN214" s="27"/>
      <c r="AO214" s="28"/>
      <c r="AP214" s="22"/>
      <c r="AQ214" s="52"/>
      <c r="AR214" s="49"/>
      <c r="AS214" s="52"/>
      <c r="AT214" s="323"/>
      <c r="AU214" s="399"/>
      <c r="AV214" s="323"/>
      <c r="AW214" s="399"/>
      <c r="AX214" s="52"/>
      <c r="AY214" s="56" t="str">
        <f t="shared" si="118"/>
        <v/>
      </c>
      <c r="CA214" s="18" t="str">
        <f t="shared" si="145"/>
        <v/>
      </c>
      <c r="CB214" s="18" t="str">
        <f t="shared" si="146"/>
        <v/>
      </c>
      <c r="CC214" s="18" t="str">
        <f t="shared" si="147"/>
        <v/>
      </c>
      <c r="CD214" s="18" t="str">
        <f t="shared" si="148"/>
        <v/>
      </c>
      <c r="CE214" s="18" t="str">
        <f t="shared" si="149"/>
        <v/>
      </c>
      <c r="CF214" s="18" t="str">
        <f t="shared" si="150"/>
        <v/>
      </c>
      <c r="CG214" s="18" t="str">
        <f t="shared" si="136"/>
        <v/>
      </c>
      <c r="CH214" s="18" t="str">
        <f t="shared" si="151"/>
        <v/>
      </c>
      <c r="CI214" s="18" t="str">
        <f t="shared" si="137"/>
        <v/>
      </c>
      <c r="CJ214" s="18" t="str">
        <f t="shared" si="152"/>
        <v/>
      </c>
      <c r="CK214" s="18" t="str">
        <f t="shared" si="153"/>
        <v/>
      </c>
      <c r="CL214" s="56"/>
      <c r="CO214" s="370">
        <f t="shared" si="127"/>
        <v>0</v>
      </c>
      <c r="CP214" s="370">
        <f t="shared" si="128"/>
        <v>0</v>
      </c>
      <c r="CQ214" s="370">
        <f t="shared" si="154"/>
        <v>0</v>
      </c>
      <c r="CR214" s="370">
        <f t="shared" si="154"/>
        <v>0</v>
      </c>
      <c r="CS214" s="370">
        <f t="shared" si="130"/>
        <v>0</v>
      </c>
      <c r="CT214" s="370">
        <f t="shared" si="131"/>
        <v>0</v>
      </c>
      <c r="CU214" s="370">
        <f t="shared" si="155"/>
        <v>0</v>
      </c>
      <c r="CV214" s="370">
        <f t="shared" si="155"/>
        <v>0</v>
      </c>
      <c r="CW214" s="370">
        <f t="shared" si="156"/>
        <v>0</v>
      </c>
      <c r="CX214" s="370">
        <f t="shared" si="157"/>
        <v>0</v>
      </c>
      <c r="CY214" s="370">
        <f t="shared" si="135"/>
        <v>0</v>
      </c>
    </row>
    <row r="215" spans="1:103" x14ac:dyDescent="0.25">
      <c r="A215" s="3878"/>
      <c r="B215" s="410" t="s">
        <v>238</v>
      </c>
      <c r="C215" s="409">
        <f t="shared" si="140"/>
        <v>1</v>
      </c>
      <c r="D215" s="400">
        <f>SUM(F215+H215+J215+L215+N215+P215+R215+T215+V215+X215+Z215+AB215+AD215+AF215+AH215+AJ215+AL215)</f>
        <v>1</v>
      </c>
      <c r="E215" s="410">
        <f>SUM(G215+I215+K215+M215+O215+Q215+S215+U215+W215+Y215+AA215+AC215+AE215+AG215+AI215+AK215+AM215)</f>
        <v>0</v>
      </c>
      <c r="F215" s="49">
        <v>0</v>
      </c>
      <c r="G215" s="52">
        <v>0</v>
      </c>
      <c r="H215" s="49">
        <v>0</v>
      </c>
      <c r="I215" s="52">
        <v>0</v>
      </c>
      <c r="J215" s="49">
        <v>0</v>
      </c>
      <c r="K215" s="52">
        <v>0</v>
      </c>
      <c r="L215" s="49">
        <v>0</v>
      </c>
      <c r="M215" s="52">
        <v>0</v>
      </c>
      <c r="N215" s="49">
        <v>0</v>
      </c>
      <c r="O215" s="52">
        <v>0</v>
      </c>
      <c r="P215" s="49">
        <v>0</v>
      </c>
      <c r="Q215" s="52">
        <v>0</v>
      </c>
      <c r="R215" s="49">
        <v>0</v>
      </c>
      <c r="S215" s="52">
        <v>0</v>
      </c>
      <c r="T215" s="49">
        <v>1</v>
      </c>
      <c r="U215" s="52">
        <v>0</v>
      </c>
      <c r="V215" s="49">
        <v>0</v>
      </c>
      <c r="W215" s="52">
        <v>0</v>
      </c>
      <c r="X215" s="49">
        <v>0</v>
      </c>
      <c r="Y215" s="52">
        <v>0</v>
      </c>
      <c r="Z215" s="49">
        <v>0</v>
      </c>
      <c r="AA215" s="52">
        <v>0</v>
      </c>
      <c r="AB215" s="49">
        <v>0</v>
      </c>
      <c r="AC215" s="52">
        <v>0</v>
      </c>
      <c r="AD215" s="49">
        <v>0</v>
      </c>
      <c r="AE215" s="52">
        <v>0</v>
      </c>
      <c r="AF215" s="49">
        <v>0</v>
      </c>
      <c r="AG215" s="52">
        <v>0</v>
      </c>
      <c r="AH215" s="49">
        <v>0</v>
      </c>
      <c r="AI215" s="52">
        <v>0</v>
      </c>
      <c r="AJ215" s="49">
        <v>0</v>
      </c>
      <c r="AK215" s="52">
        <v>0</v>
      </c>
      <c r="AL215" s="49">
        <v>0</v>
      </c>
      <c r="AM215" s="323">
        <v>0</v>
      </c>
      <c r="AN215" s="254">
        <v>0</v>
      </c>
      <c r="AO215" s="52">
        <v>0</v>
      </c>
      <c r="AP215" s="49">
        <v>0</v>
      </c>
      <c r="AQ215" s="52">
        <v>0</v>
      </c>
      <c r="AR215" s="49">
        <v>0</v>
      </c>
      <c r="AS215" s="52">
        <v>0</v>
      </c>
      <c r="AT215" s="323">
        <v>0</v>
      </c>
      <c r="AU215" s="399">
        <v>0</v>
      </c>
      <c r="AV215" s="323">
        <v>0</v>
      </c>
      <c r="AW215" s="399">
        <v>0</v>
      </c>
      <c r="AX215" s="52">
        <v>0</v>
      </c>
      <c r="AY215" s="56" t="str">
        <f t="shared" si="118"/>
        <v/>
      </c>
      <c r="CA215" s="18" t="str">
        <f t="shared" si="145"/>
        <v/>
      </c>
      <c r="CB215" s="18" t="str">
        <f t="shared" si="146"/>
        <v/>
      </c>
      <c r="CC215" s="18" t="str">
        <f t="shared" si="147"/>
        <v/>
      </c>
      <c r="CD215" s="18" t="str">
        <f t="shared" si="148"/>
        <v/>
      </c>
      <c r="CE215" s="18" t="str">
        <f t="shared" si="149"/>
        <v/>
      </c>
      <c r="CF215" s="18" t="str">
        <f t="shared" si="150"/>
        <v/>
      </c>
      <c r="CG215" s="18" t="str">
        <f t="shared" si="136"/>
        <v/>
      </c>
      <c r="CH215" s="18" t="str">
        <f t="shared" si="151"/>
        <v/>
      </c>
      <c r="CI215" s="18" t="str">
        <f t="shared" si="137"/>
        <v/>
      </c>
      <c r="CJ215" s="18" t="str">
        <f t="shared" si="152"/>
        <v/>
      </c>
      <c r="CK215" s="18" t="str">
        <f t="shared" si="153"/>
        <v/>
      </c>
      <c r="CL215" s="56"/>
      <c r="CO215" s="370">
        <f t="shared" si="127"/>
        <v>0</v>
      </c>
      <c r="CP215" s="370">
        <f t="shared" si="128"/>
        <v>0</v>
      </c>
      <c r="CQ215" s="370">
        <f t="shared" si="154"/>
        <v>0</v>
      </c>
      <c r="CR215" s="370">
        <f t="shared" si="154"/>
        <v>0</v>
      </c>
      <c r="CS215" s="370">
        <f t="shared" si="130"/>
        <v>0</v>
      </c>
      <c r="CT215" s="370">
        <f t="shared" si="131"/>
        <v>0</v>
      </c>
      <c r="CU215" s="370">
        <f t="shared" si="155"/>
        <v>0</v>
      </c>
      <c r="CV215" s="370">
        <f t="shared" si="155"/>
        <v>0</v>
      </c>
      <c r="CW215" s="370">
        <f t="shared" si="156"/>
        <v>0</v>
      </c>
      <c r="CX215" s="370">
        <f t="shared" si="157"/>
        <v>0</v>
      </c>
      <c r="CY215" s="370">
        <f t="shared" si="135"/>
        <v>0</v>
      </c>
    </row>
    <row r="216" spans="1:103" x14ac:dyDescent="0.25">
      <c r="A216" s="3878"/>
      <c r="B216" s="410" t="s">
        <v>239</v>
      </c>
      <c r="C216" s="409">
        <f t="shared" si="140"/>
        <v>0</v>
      </c>
      <c r="D216" s="400">
        <f>SUM(F216+H216+J216+L216+N216+P216+R216+T216+V216+X216+Z216+AB216+AD216+AF216+AH216+AJ216+AL216)</f>
        <v>0</v>
      </c>
      <c r="E216" s="410">
        <f>SUM(G216+I216+K216+M216+O216+Q216+S216+U216+W216+Y216+AA216+AC216+AE216+AG216+AI216+AK216+AM216)</f>
        <v>0</v>
      </c>
      <c r="F216" s="49">
        <v>0</v>
      </c>
      <c r="G216" s="52">
        <v>0</v>
      </c>
      <c r="H216" s="49">
        <v>0</v>
      </c>
      <c r="I216" s="52">
        <v>0</v>
      </c>
      <c r="J216" s="49">
        <v>0</v>
      </c>
      <c r="K216" s="52">
        <v>0</v>
      </c>
      <c r="L216" s="49">
        <v>0</v>
      </c>
      <c r="M216" s="52">
        <v>0</v>
      </c>
      <c r="N216" s="49">
        <v>0</v>
      </c>
      <c r="O216" s="52">
        <v>0</v>
      </c>
      <c r="P216" s="49">
        <v>0</v>
      </c>
      <c r="Q216" s="52">
        <v>0</v>
      </c>
      <c r="R216" s="49">
        <v>0</v>
      </c>
      <c r="S216" s="52">
        <v>0</v>
      </c>
      <c r="T216" s="49">
        <v>0</v>
      </c>
      <c r="U216" s="52">
        <v>0</v>
      </c>
      <c r="V216" s="49">
        <v>0</v>
      </c>
      <c r="W216" s="52">
        <v>0</v>
      </c>
      <c r="X216" s="49">
        <v>0</v>
      </c>
      <c r="Y216" s="52">
        <v>0</v>
      </c>
      <c r="Z216" s="49">
        <v>0</v>
      </c>
      <c r="AA216" s="52">
        <v>0</v>
      </c>
      <c r="AB216" s="49">
        <v>0</v>
      </c>
      <c r="AC216" s="52">
        <v>0</v>
      </c>
      <c r="AD216" s="49">
        <v>0</v>
      </c>
      <c r="AE216" s="52">
        <v>0</v>
      </c>
      <c r="AF216" s="49">
        <v>0</v>
      </c>
      <c r="AG216" s="52">
        <v>0</v>
      </c>
      <c r="AH216" s="49">
        <v>0</v>
      </c>
      <c r="AI216" s="52">
        <v>0</v>
      </c>
      <c r="AJ216" s="49">
        <v>0</v>
      </c>
      <c r="AK216" s="52">
        <v>0</v>
      </c>
      <c r="AL216" s="49">
        <v>0</v>
      </c>
      <c r="AM216" s="323">
        <v>0</v>
      </c>
      <c r="AN216" s="254">
        <v>0</v>
      </c>
      <c r="AO216" s="52">
        <v>0</v>
      </c>
      <c r="AP216" s="49">
        <v>0</v>
      </c>
      <c r="AQ216" s="52">
        <v>0</v>
      </c>
      <c r="AR216" s="49">
        <v>0</v>
      </c>
      <c r="AS216" s="52">
        <v>0</v>
      </c>
      <c r="AT216" s="323">
        <v>0</v>
      </c>
      <c r="AU216" s="399">
        <v>0</v>
      </c>
      <c r="AV216" s="323">
        <v>0</v>
      </c>
      <c r="AW216" s="399">
        <v>0</v>
      </c>
      <c r="AX216" s="52">
        <v>0</v>
      </c>
      <c r="AY216" s="56" t="str">
        <f t="shared" si="118"/>
        <v/>
      </c>
      <c r="CA216" s="18" t="str">
        <f t="shared" si="145"/>
        <v/>
      </c>
      <c r="CB216" s="18" t="str">
        <f t="shared" si="146"/>
        <v/>
      </c>
      <c r="CC216" s="18" t="str">
        <f t="shared" si="147"/>
        <v/>
      </c>
      <c r="CD216" s="18" t="str">
        <f t="shared" si="148"/>
        <v/>
      </c>
      <c r="CE216" s="18" t="str">
        <f t="shared" si="149"/>
        <v/>
      </c>
      <c r="CF216" s="18" t="str">
        <f t="shared" si="150"/>
        <v/>
      </c>
      <c r="CG216" s="18" t="str">
        <f t="shared" si="136"/>
        <v/>
      </c>
      <c r="CH216" s="18" t="str">
        <f t="shared" si="151"/>
        <v/>
      </c>
      <c r="CI216" s="18" t="str">
        <f t="shared" si="137"/>
        <v/>
      </c>
      <c r="CJ216" s="18" t="str">
        <f t="shared" si="152"/>
        <v/>
      </c>
      <c r="CK216" s="18" t="str">
        <f t="shared" si="153"/>
        <v/>
      </c>
      <c r="CL216" s="56"/>
      <c r="CO216" s="370">
        <f t="shared" si="127"/>
        <v>0</v>
      </c>
      <c r="CP216" s="370">
        <f t="shared" si="128"/>
        <v>0</v>
      </c>
      <c r="CQ216" s="370">
        <f t="shared" si="154"/>
        <v>0</v>
      </c>
      <c r="CR216" s="370">
        <f t="shared" si="154"/>
        <v>0</v>
      </c>
      <c r="CS216" s="370">
        <f t="shared" si="130"/>
        <v>0</v>
      </c>
      <c r="CT216" s="370">
        <f t="shared" si="131"/>
        <v>0</v>
      </c>
      <c r="CU216" s="370">
        <f t="shared" si="155"/>
        <v>0</v>
      </c>
      <c r="CV216" s="370">
        <f t="shared" si="155"/>
        <v>0</v>
      </c>
      <c r="CW216" s="370">
        <f t="shared" si="156"/>
        <v>0</v>
      </c>
      <c r="CX216" s="370">
        <f t="shared" si="157"/>
        <v>0</v>
      </c>
      <c r="CY216" s="370">
        <f t="shared" si="135"/>
        <v>0</v>
      </c>
    </row>
    <row r="217" spans="1:103" x14ac:dyDescent="0.25">
      <c r="A217" s="3633"/>
      <c r="B217" s="377" t="s">
        <v>240</v>
      </c>
      <c r="C217" s="416">
        <f t="shared" si="140"/>
        <v>2</v>
      </c>
      <c r="D217" s="417">
        <f>SUM(F217+H217+J217+L217+N217+P217+R217+T217+V217+X217+Z217+AB217+AD217+AF217+AH217+AJ217+AL217)</f>
        <v>1</v>
      </c>
      <c r="E217" s="377">
        <f t="shared" si="144"/>
        <v>1</v>
      </c>
      <c r="F217" s="30">
        <v>0</v>
      </c>
      <c r="G217" s="37">
        <v>0</v>
      </c>
      <c r="H217" s="30">
        <v>0</v>
      </c>
      <c r="I217" s="37">
        <v>0</v>
      </c>
      <c r="J217" s="30">
        <v>0</v>
      </c>
      <c r="K217" s="37">
        <v>0</v>
      </c>
      <c r="L217" s="30">
        <v>0</v>
      </c>
      <c r="M217" s="37">
        <v>0</v>
      </c>
      <c r="N217" s="30">
        <v>0</v>
      </c>
      <c r="O217" s="37">
        <v>0</v>
      </c>
      <c r="P217" s="30">
        <v>0</v>
      </c>
      <c r="Q217" s="37">
        <v>0</v>
      </c>
      <c r="R217" s="30">
        <v>0</v>
      </c>
      <c r="S217" s="37">
        <v>0</v>
      </c>
      <c r="T217" s="30">
        <v>0</v>
      </c>
      <c r="U217" s="37">
        <v>0</v>
      </c>
      <c r="V217" s="30">
        <v>0</v>
      </c>
      <c r="W217" s="37">
        <v>0</v>
      </c>
      <c r="X217" s="30">
        <v>1</v>
      </c>
      <c r="Y217" s="37">
        <v>1</v>
      </c>
      <c r="Z217" s="30">
        <v>0</v>
      </c>
      <c r="AA217" s="37">
        <v>0</v>
      </c>
      <c r="AB217" s="30">
        <v>0</v>
      </c>
      <c r="AC217" s="37">
        <v>0</v>
      </c>
      <c r="AD217" s="30">
        <v>0</v>
      </c>
      <c r="AE217" s="37">
        <v>0</v>
      </c>
      <c r="AF217" s="30">
        <v>0</v>
      </c>
      <c r="AG217" s="37">
        <v>0</v>
      </c>
      <c r="AH217" s="30">
        <v>0</v>
      </c>
      <c r="AI217" s="37">
        <v>0</v>
      </c>
      <c r="AJ217" s="30">
        <v>0</v>
      </c>
      <c r="AK217" s="37">
        <v>0</v>
      </c>
      <c r="AL217" s="30">
        <v>0</v>
      </c>
      <c r="AM217" s="223">
        <v>0</v>
      </c>
      <c r="AN217" s="35">
        <v>0</v>
      </c>
      <c r="AO217" s="37">
        <v>0</v>
      </c>
      <c r="AP217" s="30">
        <v>0</v>
      </c>
      <c r="AQ217" s="37">
        <v>0</v>
      </c>
      <c r="AR217" s="30">
        <v>0</v>
      </c>
      <c r="AS217" s="37">
        <v>0</v>
      </c>
      <c r="AT217" s="223">
        <v>0</v>
      </c>
      <c r="AU217" s="243">
        <v>0</v>
      </c>
      <c r="AV217" s="223">
        <v>0</v>
      </c>
      <c r="AW217" s="243">
        <v>0</v>
      </c>
      <c r="AX217" s="37">
        <v>0</v>
      </c>
      <c r="AY217" s="56" t="str">
        <f t="shared" si="118"/>
        <v/>
      </c>
      <c r="CA217" s="18" t="str">
        <f t="shared" si="145"/>
        <v/>
      </c>
      <c r="CB217" s="18" t="str">
        <f t="shared" si="146"/>
        <v/>
      </c>
      <c r="CC217" s="18" t="str">
        <f t="shared" si="147"/>
        <v/>
      </c>
      <c r="CD217" s="18" t="str">
        <f t="shared" si="148"/>
        <v/>
      </c>
      <c r="CE217" s="18" t="str">
        <f t="shared" si="149"/>
        <v/>
      </c>
      <c r="CF217" s="18" t="str">
        <f t="shared" si="150"/>
        <v/>
      </c>
      <c r="CG217" s="18" t="str">
        <f t="shared" si="136"/>
        <v/>
      </c>
      <c r="CH217" s="18" t="str">
        <f t="shared" si="151"/>
        <v/>
      </c>
      <c r="CI217" s="18" t="str">
        <f t="shared" si="137"/>
        <v/>
      </c>
      <c r="CJ217" s="18" t="str">
        <f t="shared" si="152"/>
        <v/>
      </c>
      <c r="CK217" s="18" t="str">
        <f t="shared" si="153"/>
        <v/>
      </c>
      <c r="CL217" s="56"/>
      <c r="CO217" s="370">
        <f t="shared" si="127"/>
        <v>0</v>
      </c>
      <c r="CP217" s="370">
        <f t="shared" si="128"/>
        <v>0</v>
      </c>
      <c r="CQ217" s="370">
        <f t="shared" si="154"/>
        <v>0</v>
      </c>
      <c r="CR217" s="370">
        <f t="shared" si="154"/>
        <v>0</v>
      </c>
      <c r="CS217" s="370">
        <f t="shared" si="130"/>
        <v>0</v>
      </c>
      <c r="CT217" s="370">
        <f t="shared" si="131"/>
        <v>0</v>
      </c>
      <c r="CU217" s="370">
        <f t="shared" si="155"/>
        <v>0</v>
      </c>
      <c r="CV217" s="370">
        <f t="shared" si="155"/>
        <v>0</v>
      </c>
      <c r="CW217" s="370">
        <f t="shared" si="156"/>
        <v>0</v>
      </c>
      <c r="CX217" s="370">
        <f t="shared" si="157"/>
        <v>0</v>
      </c>
      <c r="CY217" s="370">
        <f t="shared" si="135"/>
        <v>0</v>
      </c>
    </row>
    <row r="218" spans="1:103" ht="15" customHeight="1" x14ac:dyDescent="0.25">
      <c r="A218" s="3297" t="s">
        <v>241</v>
      </c>
      <c r="B218" s="1769" t="s">
        <v>242</v>
      </c>
      <c r="C218" s="1394">
        <f t="shared" si="140"/>
        <v>0</v>
      </c>
      <c r="D218" s="703">
        <f>SUM(F218+H218+J218+L218+N218)</f>
        <v>0</v>
      </c>
      <c r="E218" s="1769">
        <f t="shared" ref="D218:E221" si="158">SUM(G218+I218+K218+M218+O218)</f>
        <v>0</v>
      </c>
      <c r="F218" s="1359"/>
      <c r="G218" s="1682"/>
      <c r="H218" s="1359"/>
      <c r="I218" s="1682"/>
      <c r="J218" s="1359"/>
      <c r="K218" s="1682"/>
      <c r="L218" s="1359"/>
      <c r="M218" s="1682"/>
      <c r="N218" s="1359"/>
      <c r="O218" s="1682"/>
      <c r="P218" s="1777"/>
      <c r="Q218" s="418"/>
      <c r="R218" s="418"/>
      <c r="S218" s="418"/>
      <c r="T218" s="418"/>
      <c r="U218" s="418"/>
      <c r="V218" s="418"/>
      <c r="W218" s="418"/>
      <c r="X218" s="418"/>
      <c r="Y218" s="418"/>
      <c r="Z218" s="418"/>
      <c r="AA218" s="418"/>
      <c r="AB218" s="418"/>
      <c r="AC218" s="418"/>
      <c r="AD218" s="418"/>
      <c r="AE218" s="418"/>
      <c r="AF218" s="418"/>
      <c r="AG218" s="418"/>
      <c r="AH218" s="418"/>
      <c r="AI218" s="418"/>
      <c r="AJ218" s="418"/>
      <c r="AK218" s="418"/>
      <c r="AL218" s="418"/>
      <c r="AM218" s="419"/>
      <c r="AN218" s="1362"/>
      <c r="AO218" s="420"/>
      <c r="AP218" s="1359"/>
      <c r="AQ218" s="414"/>
      <c r="AR218" s="1194"/>
      <c r="AS218" s="414"/>
      <c r="AT218" s="415"/>
      <c r="AU218" s="1195"/>
      <c r="AV218" s="415"/>
      <c r="AW218" s="1195"/>
      <c r="AX218" s="414"/>
      <c r="AY218" s="56" t="str">
        <f>CA218&amp;CC218&amp;CD218&amp;CE218&amp;CF218&amp;CG218&amp;CH218&amp;CI218&amp;CJ218&amp;CK218</f>
        <v/>
      </c>
      <c r="CA218" s="18" t="str">
        <f>IF(AND(E218&gt;0,AN218=""), "* No olvide digitar la variable Gestantes. Digite Cero si no tiene.",IF(AN218&gt;E218,"  * La  variable Gestantes No puede ser mayor al Total Mujeres.",""))</f>
        <v/>
      </c>
      <c r="CB218" s="421"/>
      <c r="CC218" s="18" t="str">
        <f t="shared" ref="CC218:CC241" si="159">IF(AND(D218&gt;0,OR(AP218="")), "* No olvide digitar la variable Pueblos originarios - Hombres. Digite Cero si no tiene.",IF((AP218)&gt;D218,"  * La variable Pueblos originarios - Hombres No puede ser mayor al Total.",""))</f>
        <v/>
      </c>
      <c r="CD218" s="18" t="str">
        <f t="shared" si="142"/>
        <v/>
      </c>
      <c r="CE218" s="18" t="str">
        <f t="shared" si="143"/>
        <v/>
      </c>
      <c r="CF218" s="18" t="str">
        <f t="shared" si="150"/>
        <v/>
      </c>
      <c r="CG218" s="18" t="str">
        <f t="shared" si="136"/>
        <v/>
      </c>
      <c r="CH218" s="18" t="str">
        <f t="shared" ref="CH218:CH241" si="160">IF(AND(E218&gt;0,OR(AU218="")), "* No olvide digitar la variable Migrantes - Mujeres. Digite Cero si no tiene.",IF((AU218)&gt;E218,"  * La variable Migrantes - Mujeres No puede ser mayor al Total.",""))</f>
        <v/>
      </c>
      <c r="CI218" s="18" t="str">
        <f t="shared" si="137"/>
        <v/>
      </c>
      <c r="CJ218" s="18" t="str">
        <f t="shared" si="152"/>
        <v/>
      </c>
      <c r="CK218" s="18" t="str">
        <f t="shared" si="153"/>
        <v/>
      </c>
      <c r="CL218" s="56"/>
      <c r="CO218" s="370">
        <f t="shared" si="127"/>
        <v>0</v>
      </c>
      <c r="CP218" s="405"/>
      <c r="CQ218" s="370">
        <f t="shared" si="154"/>
        <v>0</v>
      </c>
      <c r="CR218" s="370">
        <f t="shared" si="154"/>
        <v>0</v>
      </c>
      <c r="CS218" s="370">
        <f t="shared" si="130"/>
        <v>0</v>
      </c>
      <c r="CT218" s="370">
        <f t="shared" si="131"/>
        <v>0</v>
      </c>
      <c r="CU218" s="370">
        <f t="shared" si="155"/>
        <v>0</v>
      </c>
      <c r="CV218" s="370">
        <f t="shared" si="155"/>
        <v>0</v>
      </c>
      <c r="CW218" s="370">
        <f t="shared" si="156"/>
        <v>0</v>
      </c>
      <c r="CX218" s="370">
        <f t="shared" si="157"/>
        <v>0</v>
      </c>
      <c r="CY218" s="370">
        <f t="shared" si="135"/>
        <v>0</v>
      </c>
    </row>
    <row r="219" spans="1:103" ht="22.5" x14ac:dyDescent="0.25">
      <c r="A219" s="3878"/>
      <c r="B219" s="396" t="s">
        <v>243</v>
      </c>
      <c r="C219" s="397">
        <f t="shared" si="140"/>
        <v>0</v>
      </c>
      <c r="D219" s="398">
        <f>SUM(F219+H219+J219+L219+N219)</f>
        <v>0</v>
      </c>
      <c r="E219" s="396">
        <f t="shared" si="158"/>
        <v>0</v>
      </c>
      <c r="F219" s="22"/>
      <c r="G219" s="28"/>
      <c r="H219" s="22"/>
      <c r="I219" s="28"/>
      <c r="J219" s="22"/>
      <c r="K219" s="28"/>
      <c r="L219" s="22"/>
      <c r="M219" s="28"/>
      <c r="N219" s="22"/>
      <c r="O219" s="28"/>
      <c r="P219" s="1677"/>
      <c r="Q219" s="422"/>
      <c r="R219" s="422"/>
      <c r="S219" s="422"/>
      <c r="T219" s="422"/>
      <c r="U219" s="422"/>
      <c r="V219" s="422"/>
      <c r="W219" s="422"/>
      <c r="X219" s="422"/>
      <c r="Y219" s="422"/>
      <c r="Z219" s="422"/>
      <c r="AA219" s="422"/>
      <c r="AB219" s="422"/>
      <c r="AC219" s="422"/>
      <c r="AD219" s="422"/>
      <c r="AE219" s="422"/>
      <c r="AF219" s="422"/>
      <c r="AG219" s="422"/>
      <c r="AH219" s="422"/>
      <c r="AI219" s="422"/>
      <c r="AJ219" s="422"/>
      <c r="AK219" s="422"/>
      <c r="AL219" s="422"/>
      <c r="AM219" s="423"/>
      <c r="AN219" s="27"/>
      <c r="AO219" s="424"/>
      <c r="AP219" s="22"/>
      <c r="AQ219" s="52"/>
      <c r="AR219" s="49"/>
      <c r="AS219" s="52"/>
      <c r="AT219" s="323"/>
      <c r="AU219" s="399"/>
      <c r="AV219" s="323"/>
      <c r="AW219" s="399"/>
      <c r="AX219" s="52"/>
      <c r="AY219" s="56" t="str">
        <f t="shared" ref="AY219:AY221" si="161">CA219&amp;CC219&amp;CD219&amp;CE219&amp;CF219&amp;CG219&amp;CH219&amp;CI219&amp;CJ219&amp;CK219</f>
        <v/>
      </c>
      <c r="CA219" s="18" t="str">
        <f t="shared" si="141"/>
        <v/>
      </c>
      <c r="CB219" s="421"/>
      <c r="CC219" s="18" t="str">
        <f t="shared" si="159"/>
        <v/>
      </c>
      <c r="CD219" s="18" t="str">
        <f t="shared" si="142"/>
        <v/>
      </c>
      <c r="CE219" s="18" t="str">
        <f t="shared" si="143"/>
        <v/>
      </c>
      <c r="CF219" s="18" t="str">
        <f t="shared" si="150"/>
        <v/>
      </c>
      <c r="CG219" s="18" t="str">
        <f t="shared" si="136"/>
        <v/>
      </c>
      <c r="CH219" s="18" t="str">
        <f t="shared" si="160"/>
        <v/>
      </c>
      <c r="CI219" s="18" t="str">
        <f t="shared" si="137"/>
        <v/>
      </c>
      <c r="CJ219" s="18" t="str">
        <f t="shared" si="152"/>
        <v/>
      </c>
      <c r="CK219" s="18" t="str">
        <f t="shared" si="153"/>
        <v/>
      </c>
      <c r="CL219" s="56"/>
      <c r="CO219" s="370">
        <f t="shared" si="127"/>
        <v>0</v>
      </c>
      <c r="CP219" s="405"/>
      <c r="CQ219" s="370">
        <f t="shared" si="154"/>
        <v>0</v>
      </c>
      <c r="CR219" s="370">
        <f t="shared" si="154"/>
        <v>0</v>
      </c>
      <c r="CS219" s="370">
        <f t="shared" si="130"/>
        <v>0</v>
      </c>
      <c r="CT219" s="370">
        <f t="shared" si="131"/>
        <v>0</v>
      </c>
      <c r="CU219" s="370">
        <f t="shared" si="155"/>
        <v>0</v>
      </c>
      <c r="CV219" s="370">
        <f t="shared" si="155"/>
        <v>0</v>
      </c>
      <c r="CW219" s="370">
        <f t="shared" si="156"/>
        <v>0</v>
      </c>
      <c r="CX219" s="370">
        <f t="shared" si="157"/>
        <v>0</v>
      </c>
      <c r="CY219" s="370">
        <f t="shared" si="135"/>
        <v>0</v>
      </c>
    </row>
    <row r="220" spans="1:103" ht="22.5" x14ac:dyDescent="0.25">
      <c r="A220" s="3878"/>
      <c r="B220" s="396" t="s">
        <v>244</v>
      </c>
      <c r="C220" s="397">
        <f t="shared" si="140"/>
        <v>0</v>
      </c>
      <c r="D220" s="398">
        <f t="shared" si="158"/>
        <v>0</v>
      </c>
      <c r="E220" s="396">
        <f t="shared" si="158"/>
        <v>0</v>
      </c>
      <c r="F220" s="22"/>
      <c r="G220" s="28"/>
      <c r="H220" s="22"/>
      <c r="I220" s="28"/>
      <c r="J220" s="22"/>
      <c r="K220" s="28"/>
      <c r="L220" s="22"/>
      <c r="M220" s="28"/>
      <c r="N220" s="22"/>
      <c r="O220" s="28"/>
      <c r="P220" s="1677"/>
      <c r="Q220" s="422"/>
      <c r="R220" s="422"/>
      <c r="S220" s="422"/>
      <c r="T220" s="422"/>
      <c r="U220" s="422"/>
      <c r="V220" s="422"/>
      <c r="W220" s="422"/>
      <c r="X220" s="422"/>
      <c r="Y220" s="422"/>
      <c r="Z220" s="422"/>
      <c r="AA220" s="422"/>
      <c r="AB220" s="422"/>
      <c r="AC220" s="422"/>
      <c r="AD220" s="422"/>
      <c r="AE220" s="422"/>
      <c r="AF220" s="422"/>
      <c r="AG220" s="422"/>
      <c r="AH220" s="422"/>
      <c r="AI220" s="422"/>
      <c r="AJ220" s="422"/>
      <c r="AK220" s="422"/>
      <c r="AL220" s="422"/>
      <c r="AM220" s="423"/>
      <c r="AN220" s="27"/>
      <c r="AO220" s="424"/>
      <c r="AP220" s="22"/>
      <c r="AQ220" s="52"/>
      <c r="AR220" s="49"/>
      <c r="AS220" s="52"/>
      <c r="AT220" s="323"/>
      <c r="AU220" s="399"/>
      <c r="AV220" s="323"/>
      <c r="AW220" s="399"/>
      <c r="AX220" s="52"/>
      <c r="AY220" s="56" t="str">
        <f t="shared" si="161"/>
        <v/>
      </c>
      <c r="CA220" s="18" t="str">
        <f t="shared" si="141"/>
        <v/>
      </c>
      <c r="CB220" s="421"/>
      <c r="CC220" s="18" t="str">
        <f t="shared" si="159"/>
        <v/>
      </c>
      <c r="CD220" s="18" t="str">
        <f t="shared" si="142"/>
        <v/>
      </c>
      <c r="CE220" s="18" t="str">
        <f t="shared" si="143"/>
        <v/>
      </c>
      <c r="CF220" s="18" t="str">
        <f t="shared" si="150"/>
        <v/>
      </c>
      <c r="CG220" s="18" t="str">
        <f t="shared" si="136"/>
        <v/>
      </c>
      <c r="CH220" s="18" t="str">
        <f t="shared" si="160"/>
        <v/>
      </c>
      <c r="CI220" s="18" t="str">
        <f t="shared" si="137"/>
        <v/>
      </c>
      <c r="CJ220" s="18" t="str">
        <f t="shared" si="152"/>
        <v/>
      </c>
      <c r="CK220" s="18" t="str">
        <f t="shared" si="153"/>
        <v/>
      </c>
      <c r="CL220" s="56"/>
      <c r="CO220" s="370">
        <f t="shared" si="127"/>
        <v>0</v>
      </c>
      <c r="CP220" s="405"/>
      <c r="CQ220" s="370">
        <f t="shared" si="154"/>
        <v>0</v>
      </c>
      <c r="CR220" s="370">
        <f t="shared" si="154"/>
        <v>0</v>
      </c>
      <c r="CS220" s="370">
        <f t="shared" si="130"/>
        <v>0</v>
      </c>
      <c r="CT220" s="370">
        <f t="shared" si="131"/>
        <v>0</v>
      </c>
      <c r="CU220" s="370">
        <f t="shared" si="155"/>
        <v>0</v>
      </c>
      <c r="CV220" s="370">
        <f t="shared" si="155"/>
        <v>0</v>
      </c>
      <c r="CW220" s="370">
        <f t="shared" si="156"/>
        <v>0</v>
      </c>
      <c r="CX220" s="370">
        <f t="shared" si="157"/>
        <v>0</v>
      </c>
      <c r="CY220" s="370">
        <f t="shared" si="135"/>
        <v>0</v>
      </c>
    </row>
    <row r="221" spans="1:103" ht="33" x14ac:dyDescent="0.25">
      <c r="A221" s="3633"/>
      <c r="B221" s="377" t="s">
        <v>245</v>
      </c>
      <c r="C221" s="416">
        <f t="shared" si="140"/>
        <v>0</v>
      </c>
      <c r="D221" s="417">
        <f t="shared" si="158"/>
        <v>0</v>
      </c>
      <c r="E221" s="377">
        <f t="shared" si="158"/>
        <v>0</v>
      </c>
      <c r="F221" s="30"/>
      <c r="G221" s="37"/>
      <c r="H221" s="30"/>
      <c r="I221" s="37"/>
      <c r="J221" s="30"/>
      <c r="K221" s="37"/>
      <c r="L221" s="30"/>
      <c r="M221" s="37"/>
      <c r="N221" s="30"/>
      <c r="O221" s="37"/>
      <c r="P221" s="1565"/>
      <c r="Q221" s="1778"/>
      <c r="R221" s="1778"/>
      <c r="S221" s="1778"/>
      <c r="T221" s="1778"/>
      <c r="U221" s="1778"/>
      <c r="V221" s="1778"/>
      <c r="W221" s="1778"/>
      <c r="X221" s="1778"/>
      <c r="Y221" s="1778"/>
      <c r="Z221" s="1778"/>
      <c r="AA221" s="1778"/>
      <c r="AB221" s="1778"/>
      <c r="AC221" s="1778"/>
      <c r="AD221" s="1778"/>
      <c r="AE221" s="1778"/>
      <c r="AF221" s="1778"/>
      <c r="AG221" s="1778"/>
      <c r="AH221" s="1778"/>
      <c r="AI221" s="1778"/>
      <c r="AJ221" s="1778"/>
      <c r="AK221" s="1778"/>
      <c r="AL221" s="1778"/>
      <c r="AM221" s="1567"/>
      <c r="AN221" s="35"/>
      <c r="AO221" s="1063"/>
      <c r="AP221" s="30"/>
      <c r="AQ221" s="37"/>
      <c r="AR221" s="30"/>
      <c r="AS221" s="37"/>
      <c r="AT221" s="223"/>
      <c r="AU221" s="243"/>
      <c r="AV221" s="223"/>
      <c r="AW221" s="243"/>
      <c r="AX221" s="37"/>
      <c r="AY221" s="56" t="str">
        <f t="shared" si="161"/>
        <v/>
      </c>
      <c r="CA221" s="18" t="str">
        <f t="shared" si="141"/>
        <v/>
      </c>
      <c r="CB221" s="421"/>
      <c r="CC221" s="18" t="str">
        <f t="shared" si="159"/>
        <v/>
      </c>
      <c r="CD221" s="18" t="str">
        <f t="shared" si="142"/>
        <v/>
      </c>
      <c r="CE221" s="18" t="str">
        <f t="shared" si="143"/>
        <v/>
      </c>
      <c r="CF221" s="18" t="str">
        <f t="shared" si="150"/>
        <v/>
      </c>
      <c r="CG221" s="18" t="str">
        <f t="shared" si="136"/>
        <v/>
      </c>
      <c r="CH221" s="18" t="str">
        <f t="shared" si="160"/>
        <v/>
      </c>
      <c r="CI221" s="18" t="str">
        <f t="shared" si="137"/>
        <v/>
      </c>
      <c r="CJ221" s="18" t="str">
        <f t="shared" si="152"/>
        <v/>
      </c>
      <c r="CK221" s="18" t="str">
        <f t="shared" si="153"/>
        <v/>
      </c>
      <c r="CL221" s="56"/>
      <c r="CO221" s="370">
        <f t="shared" si="127"/>
        <v>0</v>
      </c>
      <c r="CP221" s="405"/>
      <c r="CQ221" s="370">
        <f t="shared" si="154"/>
        <v>0</v>
      </c>
      <c r="CR221" s="370">
        <f t="shared" si="154"/>
        <v>0</v>
      </c>
      <c r="CS221" s="370">
        <f t="shared" si="130"/>
        <v>0</v>
      </c>
      <c r="CT221" s="370">
        <f t="shared" si="131"/>
        <v>0</v>
      </c>
      <c r="CU221" s="370">
        <f t="shared" si="155"/>
        <v>0</v>
      </c>
      <c r="CV221" s="370">
        <f t="shared" si="155"/>
        <v>0</v>
      </c>
      <c r="CW221" s="370">
        <f t="shared" si="156"/>
        <v>0</v>
      </c>
      <c r="CX221" s="370">
        <f t="shared" si="157"/>
        <v>0</v>
      </c>
      <c r="CY221" s="370">
        <f t="shared" si="135"/>
        <v>0</v>
      </c>
    </row>
    <row r="222" spans="1:103" x14ac:dyDescent="0.25">
      <c r="A222" s="3297" t="s">
        <v>246</v>
      </c>
      <c r="B222" s="1408" t="s">
        <v>247</v>
      </c>
      <c r="C222" s="378">
        <f t="shared" si="140"/>
        <v>2</v>
      </c>
      <c r="D222" s="379">
        <f t="shared" ref="D222:E241" si="162">SUM(F222+H222+J222+L222+N222+P222+R222+T222+V222+X222+Z222+AB222+AD222+AF222+AH222+AJ222+AL222)</f>
        <v>0</v>
      </c>
      <c r="E222" s="380">
        <f t="shared" si="162"/>
        <v>2</v>
      </c>
      <c r="F222" s="45">
        <v>0</v>
      </c>
      <c r="G222" s="48">
        <v>0</v>
      </c>
      <c r="H222" s="45">
        <v>0</v>
      </c>
      <c r="I222" s="48">
        <v>0</v>
      </c>
      <c r="J222" s="45">
        <v>0</v>
      </c>
      <c r="K222" s="48">
        <v>0</v>
      </c>
      <c r="L222" s="45">
        <v>0</v>
      </c>
      <c r="M222" s="48">
        <v>1</v>
      </c>
      <c r="N222" s="45">
        <v>0</v>
      </c>
      <c r="O222" s="48">
        <v>0</v>
      </c>
      <c r="P222" s="45">
        <v>0</v>
      </c>
      <c r="Q222" s="48">
        <v>1</v>
      </c>
      <c r="R222" s="45">
        <v>0</v>
      </c>
      <c r="S222" s="48">
        <v>0</v>
      </c>
      <c r="T222" s="45">
        <v>0</v>
      </c>
      <c r="U222" s="48">
        <v>0</v>
      </c>
      <c r="V222" s="45">
        <v>0</v>
      </c>
      <c r="W222" s="48">
        <v>0</v>
      </c>
      <c r="X222" s="45">
        <v>0</v>
      </c>
      <c r="Y222" s="48">
        <v>0</v>
      </c>
      <c r="Z222" s="45">
        <v>0</v>
      </c>
      <c r="AA222" s="48">
        <v>0</v>
      </c>
      <c r="AB222" s="45">
        <v>0</v>
      </c>
      <c r="AC222" s="48">
        <v>0</v>
      </c>
      <c r="AD222" s="45">
        <v>0</v>
      </c>
      <c r="AE222" s="48">
        <v>0</v>
      </c>
      <c r="AF222" s="45">
        <v>0</v>
      </c>
      <c r="AG222" s="48">
        <v>0</v>
      </c>
      <c r="AH222" s="45">
        <v>0</v>
      </c>
      <c r="AI222" s="48">
        <v>0</v>
      </c>
      <c r="AJ222" s="45">
        <v>0</v>
      </c>
      <c r="AK222" s="48">
        <v>0</v>
      </c>
      <c r="AL222" s="45">
        <v>0</v>
      </c>
      <c r="AM222" s="46">
        <v>0</v>
      </c>
      <c r="AN222" s="105">
        <v>0</v>
      </c>
      <c r="AO222" s="1682">
        <v>0</v>
      </c>
      <c r="AP222" s="1409">
        <v>0</v>
      </c>
      <c r="AQ222" s="48">
        <v>0</v>
      </c>
      <c r="AR222" s="45">
        <v>0</v>
      </c>
      <c r="AS222" s="48">
        <v>1</v>
      </c>
      <c r="AT222" s="333">
        <v>0</v>
      </c>
      <c r="AU222" s="352">
        <v>0</v>
      </c>
      <c r="AV222" s="351">
        <v>1</v>
      </c>
      <c r="AW222" s="352">
        <v>0</v>
      </c>
      <c r="AX222" s="48">
        <v>0</v>
      </c>
      <c r="AY222" s="56" t="str">
        <f t="shared" si="118"/>
        <v/>
      </c>
      <c r="CA222" s="18" t="str">
        <f t="shared" si="141"/>
        <v/>
      </c>
      <c r="CB222" s="18" t="str">
        <f>IF(AND(E222&gt;0,AO222=""), "* No olvide digitar la variable Madre de hijo menor de 5 años. Digite Cero si no tiene.",IF(AO222&gt;E222,"  * La variable Madre de hijo menor de 5 años No puede ser mayor al Total Mujeres.",""))</f>
        <v/>
      </c>
      <c r="CC222" s="18" t="str">
        <f t="shared" si="159"/>
        <v/>
      </c>
      <c r="CD222" s="18" t="str">
        <f t="shared" si="142"/>
        <v/>
      </c>
      <c r="CE222" s="18" t="str">
        <f t="shared" si="143"/>
        <v/>
      </c>
      <c r="CF222" s="18" t="str">
        <f t="shared" si="150"/>
        <v/>
      </c>
      <c r="CG222" s="18" t="str">
        <f t="shared" si="136"/>
        <v/>
      </c>
      <c r="CH222" s="18" t="str">
        <f t="shared" si="160"/>
        <v/>
      </c>
      <c r="CI222" s="18" t="str">
        <f t="shared" si="137"/>
        <v/>
      </c>
      <c r="CJ222" s="18" t="str">
        <f t="shared" si="152"/>
        <v/>
      </c>
      <c r="CK222" s="18" t="str">
        <f t="shared" si="153"/>
        <v/>
      </c>
      <c r="CL222" s="56"/>
      <c r="CO222" s="370">
        <f t="shared" si="127"/>
        <v>0</v>
      </c>
      <c r="CP222" s="370">
        <f>IF(AND(E222&gt;0,AO222=""),1,IF(AO222&gt;E222,1,0))</f>
        <v>0</v>
      </c>
      <c r="CQ222" s="370">
        <f t="shared" si="154"/>
        <v>0</v>
      </c>
      <c r="CR222" s="370">
        <f t="shared" si="154"/>
        <v>0</v>
      </c>
      <c r="CS222" s="370">
        <f t="shared" si="130"/>
        <v>0</v>
      </c>
      <c r="CT222" s="370">
        <f t="shared" si="131"/>
        <v>0</v>
      </c>
      <c r="CU222" s="370">
        <f t="shared" si="155"/>
        <v>0</v>
      </c>
      <c r="CV222" s="370">
        <f t="shared" si="155"/>
        <v>0</v>
      </c>
      <c r="CW222" s="370">
        <f t="shared" si="156"/>
        <v>0</v>
      </c>
      <c r="CX222" s="370">
        <f t="shared" si="157"/>
        <v>0</v>
      </c>
      <c r="CY222" s="370">
        <f t="shared" si="135"/>
        <v>0</v>
      </c>
    </row>
    <row r="223" spans="1:103" x14ac:dyDescent="0.25">
      <c r="A223" s="3878"/>
      <c r="B223" s="429" t="s">
        <v>248</v>
      </c>
      <c r="C223" s="397">
        <f t="shared" si="140"/>
        <v>0</v>
      </c>
      <c r="D223" s="398">
        <f t="shared" si="162"/>
        <v>0</v>
      </c>
      <c r="E223" s="396">
        <f t="shared" si="162"/>
        <v>0</v>
      </c>
      <c r="F223" s="22"/>
      <c r="G223" s="28"/>
      <c r="H223" s="22"/>
      <c r="I223" s="28"/>
      <c r="J223" s="22"/>
      <c r="K223" s="28"/>
      <c r="L223" s="22"/>
      <c r="M223" s="28"/>
      <c r="N223" s="22"/>
      <c r="O223" s="28"/>
      <c r="P223" s="22"/>
      <c r="Q223" s="28"/>
      <c r="R223" s="22"/>
      <c r="S223" s="28"/>
      <c r="T223" s="22"/>
      <c r="U223" s="28"/>
      <c r="V223" s="22"/>
      <c r="W223" s="28"/>
      <c r="X223" s="22"/>
      <c r="Y223" s="28"/>
      <c r="Z223" s="22"/>
      <c r="AA223" s="28"/>
      <c r="AB223" s="22"/>
      <c r="AC223" s="28"/>
      <c r="AD223" s="22"/>
      <c r="AE223" s="28"/>
      <c r="AF223" s="22"/>
      <c r="AG223" s="28"/>
      <c r="AH223" s="22"/>
      <c r="AI223" s="28"/>
      <c r="AJ223" s="22"/>
      <c r="AK223" s="28"/>
      <c r="AL223" s="22"/>
      <c r="AM223" s="26"/>
      <c r="AN223" s="27"/>
      <c r="AO223" s="28"/>
      <c r="AP223" s="23"/>
      <c r="AQ223" s="28"/>
      <c r="AR223" s="22"/>
      <c r="AS223" s="28"/>
      <c r="AT223" s="216"/>
      <c r="AU223" s="239"/>
      <c r="AV223" s="430"/>
      <c r="AW223" s="239"/>
      <c r="AX223" s="28"/>
      <c r="AY223" s="56" t="str">
        <f t="shared" si="118"/>
        <v/>
      </c>
      <c r="CA223" s="18" t="str">
        <f t="shared" si="141"/>
        <v/>
      </c>
      <c r="CB223" s="18" t="str">
        <f>IF(AND(E223&gt;0,AO223=""), "* No olvide digitar la variable Madre de hijo menor de 5 años. Digite Cero si no tiene.",IF(AO223&gt;E223,"  * La variable Madre de hijo menor de 5 años No puede ser mayor al Total Mujeres.",""))</f>
        <v/>
      </c>
      <c r="CC223" s="18" t="str">
        <f t="shared" si="159"/>
        <v/>
      </c>
      <c r="CD223" s="18" t="str">
        <f t="shared" si="142"/>
        <v/>
      </c>
      <c r="CE223" s="18" t="str">
        <f t="shared" si="143"/>
        <v/>
      </c>
      <c r="CF223" s="18" t="str">
        <f t="shared" si="150"/>
        <v/>
      </c>
      <c r="CG223" s="18" t="str">
        <f t="shared" si="136"/>
        <v/>
      </c>
      <c r="CH223" s="18" t="str">
        <f t="shared" si="160"/>
        <v/>
      </c>
      <c r="CI223" s="18" t="str">
        <f t="shared" si="137"/>
        <v/>
      </c>
      <c r="CJ223" s="18" t="str">
        <f t="shared" si="152"/>
        <v/>
      </c>
      <c r="CK223" s="18" t="str">
        <f t="shared" si="153"/>
        <v/>
      </c>
      <c r="CL223" s="56"/>
      <c r="CO223" s="370">
        <f t="shared" si="127"/>
        <v>0</v>
      </c>
      <c r="CP223" s="370">
        <f>IF(AND(E223&gt;0,AO223=""),1,IF(AO223&gt;E223,1,0))</f>
        <v>0</v>
      </c>
      <c r="CQ223" s="370">
        <f t="shared" si="154"/>
        <v>0</v>
      </c>
      <c r="CR223" s="370">
        <f t="shared" si="154"/>
        <v>0</v>
      </c>
      <c r="CS223" s="370">
        <f t="shared" si="130"/>
        <v>0</v>
      </c>
      <c r="CT223" s="370">
        <f t="shared" si="131"/>
        <v>0</v>
      </c>
      <c r="CU223" s="370">
        <f t="shared" si="155"/>
        <v>0</v>
      </c>
      <c r="CV223" s="370">
        <f t="shared" si="155"/>
        <v>0</v>
      </c>
      <c r="CW223" s="370">
        <f t="shared" si="156"/>
        <v>0</v>
      </c>
      <c r="CX223" s="370">
        <f t="shared" si="157"/>
        <v>0</v>
      </c>
      <c r="CY223" s="370">
        <f t="shared" si="135"/>
        <v>0</v>
      </c>
    </row>
    <row r="224" spans="1:103" x14ac:dyDescent="0.25">
      <c r="A224" s="3878"/>
      <c r="B224" s="401" t="s">
        <v>249</v>
      </c>
      <c r="C224" s="397">
        <f t="shared" si="140"/>
        <v>0</v>
      </c>
      <c r="D224" s="398">
        <f t="shared" si="162"/>
        <v>0</v>
      </c>
      <c r="E224" s="396">
        <f t="shared" si="162"/>
        <v>0</v>
      </c>
      <c r="F224" s="22"/>
      <c r="G224" s="28"/>
      <c r="H224" s="22"/>
      <c r="I224" s="28"/>
      <c r="J224" s="22"/>
      <c r="K224" s="28"/>
      <c r="L224" s="22"/>
      <c r="M224" s="28"/>
      <c r="N224" s="22"/>
      <c r="O224" s="28"/>
      <c r="P224" s="22"/>
      <c r="Q224" s="28"/>
      <c r="R224" s="22"/>
      <c r="S224" s="28"/>
      <c r="T224" s="22"/>
      <c r="U224" s="28"/>
      <c r="V224" s="22"/>
      <c r="W224" s="28"/>
      <c r="X224" s="22"/>
      <c r="Y224" s="28"/>
      <c r="Z224" s="22"/>
      <c r="AA224" s="28"/>
      <c r="AB224" s="22"/>
      <c r="AC224" s="28"/>
      <c r="AD224" s="22"/>
      <c r="AE224" s="28"/>
      <c r="AF224" s="22"/>
      <c r="AG224" s="28"/>
      <c r="AH224" s="22"/>
      <c r="AI224" s="28"/>
      <c r="AJ224" s="22"/>
      <c r="AK224" s="28"/>
      <c r="AL224" s="22"/>
      <c r="AM224" s="26"/>
      <c r="AN224" s="27"/>
      <c r="AO224" s="28"/>
      <c r="AP224" s="23"/>
      <c r="AQ224" s="28"/>
      <c r="AR224" s="22"/>
      <c r="AS224" s="28"/>
      <c r="AT224" s="216"/>
      <c r="AU224" s="239"/>
      <c r="AV224" s="430"/>
      <c r="AW224" s="239"/>
      <c r="AX224" s="28"/>
      <c r="AY224" s="56" t="str">
        <f t="shared" si="118"/>
        <v/>
      </c>
      <c r="CA224" s="18" t="str">
        <f t="shared" si="141"/>
        <v/>
      </c>
      <c r="CB224" s="18" t="str">
        <f>IF(AND(E224&gt;0,AO224=""), "* No olvide digitar la variable Madre de hijo menor de 5 años. Digite Cero si no tiene.",IF(AO224&gt;E224,"  * La variable Madre de hijo menor de 5 años No puede ser mayor al Total Mujeres.",""))</f>
        <v/>
      </c>
      <c r="CC224" s="18" t="str">
        <f t="shared" si="159"/>
        <v/>
      </c>
      <c r="CD224" s="18" t="str">
        <f t="shared" si="142"/>
        <v/>
      </c>
      <c r="CE224" s="18" t="str">
        <f t="shared" si="143"/>
        <v/>
      </c>
      <c r="CF224" s="18" t="str">
        <f t="shared" si="150"/>
        <v/>
      </c>
      <c r="CG224" s="18" t="str">
        <f t="shared" si="136"/>
        <v/>
      </c>
      <c r="CH224" s="18" t="str">
        <f t="shared" si="160"/>
        <v/>
      </c>
      <c r="CI224" s="18" t="str">
        <f t="shared" si="137"/>
        <v/>
      </c>
      <c r="CJ224" s="18" t="str">
        <f t="shared" si="152"/>
        <v/>
      </c>
      <c r="CK224" s="18" t="str">
        <f t="shared" si="153"/>
        <v/>
      </c>
      <c r="CL224" s="56"/>
      <c r="CO224" s="370">
        <f t="shared" si="127"/>
        <v>0</v>
      </c>
      <c r="CP224" s="370">
        <f>IF(AND(E224&gt;0,AO224=""),1,IF(AO224&gt;E224,1,0))</f>
        <v>0</v>
      </c>
      <c r="CQ224" s="370">
        <f t="shared" si="154"/>
        <v>0</v>
      </c>
      <c r="CR224" s="370">
        <f t="shared" si="154"/>
        <v>0</v>
      </c>
      <c r="CS224" s="370">
        <f t="shared" si="130"/>
        <v>0</v>
      </c>
      <c r="CT224" s="370">
        <f t="shared" si="131"/>
        <v>0</v>
      </c>
      <c r="CU224" s="370">
        <f t="shared" si="155"/>
        <v>0</v>
      </c>
      <c r="CV224" s="370">
        <f t="shared" si="155"/>
        <v>0</v>
      </c>
      <c r="CW224" s="370">
        <f t="shared" si="156"/>
        <v>0</v>
      </c>
      <c r="CX224" s="370">
        <f t="shared" si="157"/>
        <v>0</v>
      </c>
      <c r="CY224" s="370">
        <f t="shared" si="135"/>
        <v>0</v>
      </c>
    </row>
    <row r="225" spans="1:103" x14ac:dyDescent="0.25">
      <c r="A225" s="3878"/>
      <c r="B225" s="401" t="s">
        <v>250</v>
      </c>
      <c r="C225" s="397">
        <f t="shared" si="140"/>
        <v>0</v>
      </c>
      <c r="D225" s="398">
        <f t="shared" si="162"/>
        <v>0</v>
      </c>
      <c r="E225" s="396">
        <f t="shared" si="162"/>
        <v>0</v>
      </c>
      <c r="F225" s="22"/>
      <c r="G225" s="28"/>
      <c r="H225" s="22"/>
      <c r="I225" s="28"/>
      <c r="J225" s="22"/>
      <c r="K225" s="28"/>
      <c r="L225" s="22"/>
      <c r="M225" s="28"/>
      <c r="N225" s="22"/>
      <c r="O225" s="28"/>
      <c r="P225" s="22"/>
      <c r="Q225" s="28"/>
      <c r="R225" s="22"/>
      <c r="S225" s="28"/>
      <c r="T225" s="22"/>
      <c r="U225" s="28"/>
      <c r="V225" s="22"/>
      <c r="W225" s="28"/>
      <c r="X225" s="22"/>
      <c r="Y225" s="28"/>
      <c r="Z225" s="22"/>
      <c r="AA225" s="28"/>
      <c r="AB225" s="22"/>
      <c r="AC225" s="28"/>
      <c r="AD225" s="22"/>
      <c r="AE225" s="28"/>
      <c r="AF225" s="22"/>
      <c r="AG225" s="28"/>
      <c r="AH225" s="22"/>
      <c r="AI225" s="28"/>
      <c r="AJ225" s="22"/>
      <c r="AK225" s="28"/>
      <c r="AL225" s="22"/>
      <c r="AM225" s="26"/>
      <c r="AN225" s="27"/>
      <c r="AO225" s="28"/>
      <c r="AP225" s="23"/>
      <c r="AQ225" s="28"/>
      <c r="AR225" s="22"/>
      <c r="AS225" s="28"/>
      <c r="AT225" s="216"/>
      <c r="AU225" s="239"/>
      <c r="AV225" s="430"/>
      <c r="AW225" s="239"/>
      <c r="AX225" s="28"/>
      <c r="AY225" s="56" t="str">
        <f t="shared" si="118"/>
        <v/>
      </c>
      <c r="CA225" s="18" t="str">
        <f t="shared" si="141"/>
        <v/>
      </c>
      <c r="CB225" s="18" t="str">
        <f>IF(AND(E225&gt;0,AO225=""), "* No olvide digitar la variable Madre de hijo menor de 5 años. Digite Cero si no tiene.",IF(AO225&gt;E225,"  * La variable Madre de hijo menor de 5 años No puede ser mayor al Total Mujeres.",""))</f>
        <v/>
      </c>
      <c r="CC225" s="18" t="str">
        <f t="shared" si="159"/>
        <v/>
      </c>
      <c r="CD225" s="18" t="str">
        <f t="shared" si="142"/>
        <v/>
      </c>
      <c r="CE225" s="18" t="str">
        <f t="shared" si="143"/>
        <v/>
      </c>
      <c r="CF225" s="18" t="str">
        <f t="shared" si="150"/>
        <v/>
      </c>
      <c r="CG225" s="18" t="str">
        <f t="shared" si="136"/>
        <v/>
      </c>
      <c r="CH225" s="18" t="str">
        <f t="shared" si="160"/>
        <v/>
      </c>
      <c r="CI225" s="18" t="str">
        <f t="shared" si="137"/>
        <v/>
      </c>
      <c r="CJ225" s="18" t="str">
        <f t="shared" si="152"/>
        <v/>
      </c>
      <c r="CK225" s="18" t="str">
        <f t="shared" si="153"/>
        <v/>
      </c>
      <c r="CL225" s="56"/>
      <c r="CO225" s="370">
        <f t="shared" si="127"/>
        <v>0</v>
      </c>
      <c r="CP225" s="370">
        <f>IF(AND(E225&gt;0,AO225=""),1,IF(AO225&gt;E225,1,0))</f>
        <v>0</v>
      </c>
      <c r="CQ225" s="370">
        <f t="shared" si="154"/>
        <v>0</v>
      </c>
      <c r="CR225" s="370">
        <f t="shared" si="154"/>
        <v>0</v>
      </c>
      <c r="CS225" s="370">
        <f t="shared" si="130"/>
        <v>0</v>
      </c>
      <c r="CT225" s="370">
        <f t="shared" si="131"/>
        <v>0</v>
      </c>
      <c r="CU225" s="370">
        <f t="shared" si="155"/>
        <v>0</v>
      </c>
      <c r="CV225" s="370">
        <f t="shared" si="155"/>
        <v>0</v>
      </c>
      <c r="CW225" s="370">
        <f t="shared" si="156"/>
        <v>0</v>
      </c>
      <c r="CX225" s="370">
        <f t="shared" si="157"/>
        <v>0</v>
      </c>
      <c r="CY225" s="370">
        <f t="shared" si="135"/>
        <v>0</v>
      </c>
    </row>
    <row r="226" spans="1:103" x14ac:dyDescent="0.25">
      <c r="A226" s="3633"/>
      <c r="B226" s="1779" t="s">
        <v>251</v>
      </c>
      <c r="C226" s="1772">
        <f t="shared" si="140"/>
        <v>0</v>
      </c>
      <c r="D226" s="388">
        <f t="shared" si="162"/>
        <v>0</v>
      </c>
      <c r="E226" s="369">
        <f t="shared" si="162"/>
        <v>0</v>
      </c>
      <c r="F226" s="22"/>
      <c r="G226" s="28"/>
      <c r="H226" s="22"/>
      <c r="I226" s="28"/>
      <c r="J226" s="22"/>
      <c r="K226" s="28"/>
      <c r="L226" s="22"/>
      <c r="M226" s="28"/>
      <c r="N226" s="22"/>
      <c r="O226" s="28"/>
      <c r="P226" s="22"/>
      <c r="Q226" s="28"/>
      <c r="R226" s="22"/>
      <c r="S226" s="28"/>
      <c r="T226" s="22"/>
      <c r="U226" s="28"/>
      <c r="V226" s="22"/>
      <c r="W226" s="28"/>
      <c r="X226" s="22"/>
      <c r="Y226" s="28"/>
      <c r="Z226" s="22"/>
      <c r="AA226" s="28"/>
      <c r="AB226" s="22"/>
      <c r="AC226" s="28"/>
      <c r="AD226" s="22"/>
      <c r="AE226" s="28"/>
      <c r="AF226" s="22"/>
      <c r="AG226" s="28"/>
      <c r="AH226" s="22"/>
      <c r="AI226" s="28"/>
      <c r="AJ226" s="22"/>
      <c r="AK226" s="28"/>
      <c r="AL226" s="30"/>
      <c r="AM226" s="34"/>
      <c r="AN226" s="35"/>
      <c r="AO226" s="37"/>
      <c r="AP226" s="31"/>
      <c r="AQ226" s="37"/>
      <c r="AR226" s="30"/>
      <c r="AS226" s="37"/>
      <c r="AT226" s="223"/>
      <c r="AU226" s="243"/>
      <c r="AV226" s="432"/>
      <c r="AW226" s="243"/>
      <c r="AX226" s="37"/>
      <c r="AY226" s="56" t="str">
        <f t="shared" si="118"/>
        <v/>
      </c>
      <c r="CA226" s="18" t="str">
        <f t="shared" si="141"/>
        <v/>
      </c>
      <c r="CB226" s="18" t="str">
        <f>IF(AND(E226&gt;0,AO226=""), "* No olvide digitar la variable Madre de hijo menor de 5 años. Digite Cero si no tiene.",IF(AO226&gt;E226,"  * La variable Madre de hijo menor de 5 años No puede ser mayor al Total Mujeres.",""))</f>
        <v/>
      </c>
      <c r="CC226" s="18" t="str">
        <f t="shared" si="159"/>
        <v/>
      </c>
      <c r="CD226" s="18" t="str">
        <f t="shared" si="142"/>
        <v/>
      </c>
      <c r="CE226" s="18" t="str">
        <f t="shared" si="143"/>
        <v/>
      </c>
      <c r="CF226" s="18" t="str">
        <f t="shared" si="150"/>
        <v/>
      </c>
      <c r="CG226" s="18" t="str">
        <f t="shared" si="136"/>
        <v/>
      </c>
      <c r="CH226" s="18" t="str">
        <f t="shared" si="160"/>
        <v/>
      </c>
      <c r="CI226" s="18" t="str">
        <f t="shared" si="137"/>
        <v/>
      </c>
      <c r="CJ226" s="18" t="str">
        <f t="shared" si="152"/>
        <v/>
      </c>
      <c r="CK226" s="18" t="str">
        <f t="shared" si="153"/>
        <v/>
      </c>
      <c r="CL226" s="56"/>
      <c r="CO226" s="370">
        <f t="shared" si="127"/>
        <v>0</v>
      </c>
      <c r="CP226" s="370">
        <f>IF(AND(E226&gt;0,AO226=""),1,IF(AO226&gt;E226,1,0))</f>
        <v>0</v>
      </c>
      <c r="CQ226" s="370">
        <f t="shared" si="154"/>
        <v>0</v>
      </c>
      <c r="CR226" s="370">
        <f t="shared" si="154"/>
        <v>0</v>
      </c>
      <c r="CS226" s="370">
        <f t="shared" si="130"/>
        <v>0</v>
      </c>
      <c r="CT226" s="370">
        <f t="shared" si="131"/>
        <v>0</v>
      </c>
      <c r="CU226" s="370">
        <f t="shared" si="155"/>
        <v>0</v>
      </c>
      <c r="CV226" s="370">
        <f t="shared" si="155"/>
        <v>0</v>
      </c>
      <c r="CW226" s="370">
        <f t="shared" si="156"/>
        <v>0</v>
      </c>
      <c r="CX226" s="370">
        <f t="shared" si="157"/>
        <v>0</v>
      </c>
      <c r="CY226" s="370">
        <f t="shared" si="135"/>
        <v>0</v>
      </c>
    </row>
    <row r="227" spans="1:103" ht="15" customHeight="1" x14ac:dyDescent="0.25">
      <c r="A227" s="3297" t="s">
        <v>252</v>
      </c>
      <c r="B227" s="1776" t="s">
        <v>253</v>
      </c>
      <c r="C227" s="1394">
        <f t="shared" si="140"/>
        <v>0</v>
      </c>
      <c r="D227" s="703">
        <f t="shared" si="162"/>
        <v>0</v>
      </c>
      <c r="E227" s="1769">
        <f t="shared" si="162"/>
        <v>0</v>
      </c>
      <c r="F227" s="1396"/>
      <c r="G227" s="1771"/>
      <c r="H227" s="1396"/>
      <c r="I227" s="1771"/>
      <c r="J227" s="1396"/>
      <c r="K227" s="1771"/>
      <c r="L227" s="1396"/>
      <c r="M227" s="1771"/>
      <c r="N227" s="1396"/>
      <c r="O227" s="1771"/>
      <c r="P227" s="1396"/>
      <c r="Q227" s="1771"/>
      <c r="R227" s="1359"/>
      <c r="S227" s="1682"/>
      <c r="T227" s="1359"/>
      <c r="U227" s="1682"/>
      <c r="V227" s="1359"/>
      <c r="W227" s="1682"/>
      <c r="X227" s="1359"/>
      <c r="Y227" s="1682"/>
      <c r="Z227" s="1359"/>
      <c r="AA227" s="1682"/>
      <c r="AB227" s="1359"/>
      <c r="AC227" s="1682"/>
      <c r="AD227" s="1359"/>
      <c r="AE227" s="1682"/>
      <c r="AF227" s="1359"/>
      <c r="AG227" s="1682"/>
      <c r="AH227" s="1359"/>
      <c r="AI227" s="1682"/>
      <c r="AJ227" s="1359"/>
      <c r="AK227" s="1682"/>
      <c r="AL227" s="1359"/>
      <c r="AM227" s="701"/>
      <c r="AN227" s="1199"/>
      <c r="AO227" s="420"/>
      <c r="AP227" s="1409"/>
      <c r="AQ227" s="414"/>
      <c r="AR227" s="1200"/>
      <c r="AS227" s="437"/>
      <c r="AT227" s="415"/>
      <c r="AU227" s="1195"/>
      <c r="AV227" s="415"/>
      <c r="AW227" s="1195"/>
      <c r="AX227" s="437"/>
      <c r="AY227" s="56" t="str">
        <f>CC227&amp;CD227&amp;CE227&amp;CF227&amp;CG227&amp;CH227&amp;CI227&amp;CJ227</f>
        <v/>
      </c>
      <c r="CA227" s="421"/>
      <c r="CB227" s="421"/>
      <c r="CC227" s="18" t="str">
        <f t="shared" si="159"/>
        <v/>
      </c>
      <c r="CD227" s="18" t="str">
        <f t="shared" si="142"/>
        <v/>
      </c>
      <c r="CE227" s="438"/>
      <c r="CF227" s="438"/>
      <c r="CG227" s="18" t="str">
        <f t="shared" si="136"/>
        <v/>
      </c>
      <c r="CH227" s="18" t="str">
        <f>IF(AND(E227&gt;0,OR(AU227="")), "* No olvide digitar la variable Migrantes - Mujeres. Digite Cero si no tiene.",IF((AU227)&gt;E227,"  * La variable Migrantes - Mujeres No puede ser mayor al Total.",""))</f>
        <v/>
      </c>
      <c r="CI227" s="18" t="str">
        <f t="shared" si="137"/>
        <v/>
      </c>
      <c r="CJ227" s="18" t="str">
        <f t="shared" si="152"/>
        <v/>
      </c>
      <c r="CK227" s="421"/>
      <c r="CL227" s="56"/>
      <c r="CO227" s="405"/>
      <c r="CP227" s="405"/>
      <c r="CQ227" s="370">
        <f t="shared" si="154"/>
        <v>0</v>
      </c>
      <c r="CR227" s="370">
        <f>IF(AND(E227&gt;0,OR(AQ227="")),1,IF((AQ227)&gt;E227,1,0))</f>
        <v>0</v>
      </c>
      <c r="CS227" s="405"/>
      <c r="CT227" s="405"/>
      <c r="CU227" s="370">
        <f>IF(AND(D227&gt;0,OR(AT227="")),1,IF((AT227)&gt;D227,1,0))</f>
        <v>0</v>
      </c>
      <c r="CV227" s="370">
        <f t="shared" si="155"/>
        <v>0</v>
      </c>
      <c r="CW227" s="370">
        <f t="shared" si="156"/>
        <v>0</v>
      </c>
      <c r="CX227" s="370">
        <f t="shared" si="157"/>
        <v>0</v>
      </c>
      <c r="CY227" s="405"/>
    </row>
    <row r="228" spans="1:103" x14ac:dyDescent="0.25">
      <c r="A228" s="3878"/>
      <c r="B228" s="401" t="s">
        <v>254</v>
      </c>
      <c r="C228" s="397">
        <f t="shared" si="140"/>
        <v>0</v>
      </c>
      <c r="D228" s="398">
        <f>SUM(F228+H228+J228+L228+N228+P228+R228+T228+V228+X228+Z228+AB228+AD228+AF228+AH228+AJ228+AL228)</f>
        <v>0</v>
      </c>
      <c r="E228" s="396">
        <f t="shared" si="162"/>
        <v>0</v>
      </c>
      <c r="F228" s="439"/>
      <c r="G228" s="440"/>
      <c r="H228" s="439"/>
      <c r="I228" s="440"/>
      <c r="J228" s="439"/>
      <c r="K228" s="440"/>
      <c r="L228" s="439"/>
      <c r="M228" s="440"/>
      <c r="N228" s="439"/>
      <c r="O228" s="440"/>
      <c r="P228" s="439"/>
      <c r="Q228" s="440"/>
      <c r="R228" s="22"/>
      <c r="S228" s="28"/>
      <c r="T228" s="22"/>
      <c r="U228" s="28"/>
      <c r="V228" s="22"/>
      <c r="W228" s="28"/>
      <c r="X228" s="22"/>
      <c r="Y228" s="28"/>
      <c r="Z228" s="22"/>
      <c r="AA228" s="28"/>
      <c r="AB228" s="22"/>
      <c r="AC228" s="28"/>
      <c r="AD228" s="22"/>
      <c r="AE228" s="28"/>
      <c r="AF228" s="22"/>
      <c r="AG228" s="28"/>
      <c r="AH228" s="22"/>
      <c r="AI228" s="28"/>
      <c r="AJ228" s="22"/>
      <c r="AK228" s="28"/>
      <c r="AL228" s="22"/>
      <c r="AM228" s="26"/>
      <c r="AN228" s="441"/>
      <c r="AO228" s="424"/>
      <c r="AP228" s="22"/>
      <c r="AQ228" s="52"/>
      <c r="AR228" s="442"/>
      <c r="AS228" s="443"/>
      <c r="AT228" s="323"/>
      <c r="AU228" s="399"/>
      <c r="AV228" s="323"/>
      <c r="AW228" s="399"/>
      <c r="AX228" s="443"/>
      <c r="AY228" s="56" t="str">
        <f t="shared" ref="AY228:AY229" si="163">CC228&amp;CD228&amp;CE228&amp;CF228&amp;CG228&amp;CH228&amp;CI228&amp;CJ228</f>
        <v/>
      </c>
      <c r="CA228" s="421"/>
      <c r="CB228" s="421"/>
      <c r="CC228" s="18" t="str">
        <f t="shared" si="159"/>
        <v/>
      </c>
      <c r="CD228" s="18" t="str">
        <f t="shared" si="142"/>
        <v/>
      </c>
      <c r="CE228" s="438"/>
      <c r="CF228" s="438"/>
      <c r="CG228" s="18" t="str">
        <f t="shared" si="136"/>
        <v/>
      </c>
      <c r="CH228" s="18" t="str">
        <f t="shared" si="160"/>
        <v/>
      </c>
      <c r="CI228" s="18" t="str">
        <f t="shared" si="137"/>
        <v/>
      </c>
      <c r="CJ228" s="18" t="str">
        <f t="shared" si="152"/>
        <v/>
      </c>
      <c r="CK228" s="421"/>
      <c r="CL228" s="56"/>
      <c r="CO228" s="405"/>
      <c r="CP228" s="405"/>
      <c r="CQ228" s="370">
        <f t="shared" si="154"/>
        <v>0</v>
      </c>
      <c r="CR228" s="370">
        <f t="shared" si="154"/>
        <v>0</v>
      </c>
      <c r="CS228" s="405"/>
      <c r="CT228" s="405"/>
      <c r="CU228" s="370">
        <f t="shared" si="155"/>
        <v>0</v>
      </c>
      <c r="CV228" s="370">
        <f t="shared" si="155"/>
        <v>0</v>
      </c>
      <c r="CW228" s="370">
        <f t="shared" si="156"/>
        <v>0</v>
      </c>
      <c r="CX228" s="370">
        <f t="shared" si="157"/>
        <v>0</v>
      </c>
      <c r="CY228" s="405"/>
    </row>
    <row r="229" spans="1:103" x14ac:dyDescent="0.25">
      <c r="A229" s="3633"/>
      <c r="B229" s="444" t="s">
        <v>255</v>
      </c>
      <c r="C229" s="416">
        <f t="shared" si="140"/>
        <v>0</v>
      </c>
      <c r="D229" s="417">
        <f t="shared" si="162"/>
        <v>0</v>
      </c>
      <c r="E229" s="377">
        <f t="shared" si="162"/>
        <v>0</v>
      </c>
      <c r="F229" s="445"/>
      <c r="G229" s="446"/>
      <c r="H229" s="445"/>
      <c r="I229" s="446"/>
      <c r="J229" s="445"/>
      <c r="K229" s="446"/>
      <c r="L229" s="445"/>
      <c r="M229" s="446"/>
      <c r="N229" s="445"/>
      <c r="O229" s="446"/>
      <c r="P229" s="445"/>
      <c r="Q229" s="446"/>
      <c r="R229" s="30"/>
      <c r="S229" s="37"/>
      <c r="T229" s="30"/>
      <c r="U229" s="37"/>
      <c r="V229" s="30"/>
      <c r="W229" s="37"/>
      <c r="X229" s="30"/>
      <c r="Y229" s="37"/>
      <c r="Z229" s="30"/>
      <c r="AA229" s="37"/>
      <c r="AB229" s="30"/>
      <c r="AC229" s="37"/>
      <c r="AD229" s="30"/>
      <c r="AE229" s="37"/>
      <c r="AF229" s="30"/>
      <c r="AG229" s="37"/>
      <c r="AH229" s="30"/>
      <c r="AI229" s="37"/>
      <c r="AJ229" s="30"/>
      <c r="AK229" s="37"/>
      <c r="AL229" s="30"/>
      <c r="AM229" s="34"/>
      <c r="AN229" s="447"/>
      <c r="AO229" s="1063"/>
      <c r="AP229" s="30"/>
      <c r="AQ229" s="37"/>
      <c r="AR229" s="445"/>
      <c r="AS229" s="446"/>
      <c r="AT229" s="223"/>
      <c r="AU229" s="243"/>
      <c r="AV229" s="223"/>
      <c r="AW229" s="243"/>
      <c r="AX229" s="446"/>
      <c r="AY229" s="56" t="str">
        <f t="shared" si="163"/>
        <v/>
      </c>
      <c r="CA229" s="421"/>
      <c r="CB229" s="421"/>
      <c r="CC229" s="18" t="str">
        <f t="shared" si="159"/>
        <v/>
      </c>
      <c r="CD229" s="18" t="str">
        <f t="shared" si="142"/>
        <v/>
      </c>
      <c r="CE229" s="438"/>
      <c r="CF229" s="438"/>
      <c r="CG229" s="18" t="str">
        <f t="shared" si="136"/>
        <v/>
      </c>
      <c r="CH229" s="18" t="str">
        <f t="shared" si="160"/>
        <v/>
      </c>
      <c r="CI229" s="18" t="str">
        <f t="shared" si="137"/>
        <v/>
      </c>
      <c r="CJ229" s="18" t="str">
        <f t="shared" si="152"/>
        <v/>
      </c>
      <c r="CK229" s="421"/>
      <c r="CL229" s="56"/>
      <c r="CO229" s="405"/>
      <c r="CP229" s="405"/>
      <c r="CQ229" s="370">
        <f t="shared" si="154"/>
        <v>0</v>
      </c>
      <c r="CR229" s="370">
        <f>IF(AND(E229&gt;0,OR(AQ229="")),1,IF((AQ229)&gt;E229,1,0))</f>
        <v>0</v>
      </c>
      <c r="CS229" s="405"/>
      <c r="CT229" s="405"/>
      <c r="CU229" s="370">
        <f t="shared" si="155"/>
        <v>0</v>
      </c>
      <c r="CV229" s="370">
        <f t="shared" si="155"/>
        <v>0</v>
      </c>
      <c r="CW229" s="370">
        <f t="shared" si="156"/>
        <v>0</v>
      </c>
      <c r="CX229" s="370">
        <f t="shared" si="157"/>
        <v>0</v>
      </c>
      <c r="CY229" s="405"/>
    </row>
    <row r="230" spans="1:103" x14ac:dyDescent="0.25">
      <c r="A230" s="3719" t="s">
        <v>256</v>
      </c>
      <c r="B230" s="4035"/>
      <c r="C230" s="1394">
        <f>SUM(D230+E230)</f>
        <v>1</v>
      </c>
      <c r="D230" s="703">
        <f>SUM(F230+H230+J230+L230+N230+P230+R230+T230+V230+X230+Z230+AB230+AD230+AF230+AH230+AJ230+AL230)</f>
        <v>1</v>
      </c>
      <c r="E230" s="1769">
        <f>SUM(G230+I230+K230+M230+O230+Q230+S230+U230+W230+Y230+AA230+AC230+AE230+AG230+AI230+AK230+AM230)</f>
        <v>0</v>
      </c>
      <c r="F230" s="1359">
        <v>0</v>
      </c>
      <c r="G230" s="1682">
        <v>0</v>
      </c>
      <c r="H230" s="1359">
        <v>0</v>
      </c>
      <c r="I230" s="1682">
        <v>0</v>
      </c>
      <c r="J230" s="1359">
        <v>0</v>
      </c>
      <c r="K230" s="1682">
        <v>0</v>
      </c>
      <c r="L230" s="1359">
        <v>0</v>
      </c>
      <c r="M230" s="1682">
        <v>0</v>
      </c>
      <c r="N230" s="1359">
        <v>0</v>
      </c>
      <c r="O230" s="1682">
        <v>0</v>
      </c>
      <c r="P230" s="1359">
        <v>0</v>
      </c>
      <c r="Q230" s="1682">
        <v>0</v>
      </c>
      <c r="R230" s="1359">
        <v>0</v>
      </c>
      <c r="S230" s="1682">
        <v>0</v>
      </c>
      <c r="T230" s="1359">
        <v>1</v>
      </c>
      <c r="U230" s="1682">
        <v>0</v>
      </c>
      <c r="V230" s="1359">
        <v>0</v>
      </c>
      <c r="W230" s="1682">
        <v>0</v>
      </c>
      <c r="X230" s="1359">
        <v>0</v>
      </c>
      <c r="Y230" s="1682">
        <v>0</v>
      </c>
      <c r="Z230" s="1359">
        <v>0</v>
      </c>
      <c r="AA230" s="1682">
        <v>0</v>
      </c>
      <c r="AB230" s="1359">
        <v>0</v>
      </c>
      <c r="AC230" s="1682">
        <v>0</v>
      </c>
      <c r="AD230" s="1359">
        <v>0</v>
      </c>
      <c r="AE230" s="1682">
        <v>0</v>
      </c>
      <c r="AF230" s="1359">
        <v>0</v>
      </c>
      <c r="AG230" s="1682">
        <v>0</v>
      </c>
      <c r="AH230" s="1359">
        <v>0</v>
      </c>
      <c r="AI230" s="1682">
        <v>0</v>
      </c>
      <c r="AJ230" s="1359">
        <v>0</v>
      </c>
      <c r="AK230" s="1682">
        <v>0</v>
      </c>
      <c r="AL230" s="1359">
        <v>0</v>
      </c>
      <c r="AM230" s="701">
        <v>0</v>
      </c>
      <c r="AN230" s="27">
        <v>0</v>
      </c>
      <c r="AO230" s="28">
        <v>0</v>
      </c>
      <c r="AP230" s="1359">
        <v>0</v>
      </c>
      <c r="AQ230" s="1682">
        <v>0</v>
      </c>
      <c r="AR230" s="1359">
        <v>0</v>
      </c>
      <c r="AS230" s="1682">
        <v>0</v>
      </c>
      <c r="AT230" s="1726">
        <v>0</v>
      </c>
      <c r="AU230" s="704">
        <v>0</v>
      </c>
      <c r="AV230" s="1726">
        <v>0</v>
      </c>
      <c r="AW230" s="704">
        <v>0</v>
      </c>
      <c r="AX230" s="1682">
        <v>0</v>
      </c>
      <c r="AY230" s="56" t="str">
        <f t="shared" si="118"/>
        <v/>
      </c>
      <c r="CA230" s="18" t="str">
        <f t="shared" ref="CA230:CA241" si="164">IF(AND(E230&gt;0,AN230=""), "* No olvide digitar la variable Gestantes. Digite Cero si no tiene.",IF(AN230&gt;E230,"  * La  variable Gestantes No puede ser mayor al Total Mujeres.",""))</f>
        <v/>
      </c>
      <c r="CB230" s="18" t="str">
        <f t="shared" ref="CB230:CB241" si="165">IF(AND(E230&gt;0,AO230=""), "* No olvide digitar la variable Madre de hijo menor de 5 años. Digite Cero si no tiene.",IF(AO230&gt;E230,"  * La variable Madre de hijo menor de 5 años No puede ser mayor al Total Mujeres.",""))</f>
        <v/>
      </c>
      <c r="CC230" s="18" t="str">
        <f t="shared" si="159"/>
        <v/>
      </c>
      <c r="CD230" s="18" t="str">
        <f t="shared" si="142"/>
        <v/>
      </c>
      <c r="CE230" s="18" t="str">
        <f t="shared" si="143"/>
        <v/>
      </c>
      <c r="CF230" s="18" t="str">
        <f t="shared" si="150"/>
        <v/>
      </c>
      <c r="CG230" s="18" t="str">
        <f t="shared" si="136"/>
        <v/>
      </c>
      <c r="CH230" s="18" t="str">
        <f t="shared" si="160"/>
        <v/>
      </c>
      <c r="CI230" s="18" t="str">
        <f t="shared" si="137"/>
        <v/>
      </c>
      <c r="CJ230" s="18" t="str">
        <f t="shared" si="152"/>
        <v/>
      </c>
      <c r="CK230" s="18" t="str">
        <f t="shared" si="153"/>
        <v/>
      </c>
      <c r="CL230" s="56"/>
      <c r="CO230" s="370">
        <f t="shared" ref="CO230:CO241" si="166">IF(AND(E230&gt;0,AN230=""),1,IF(AN230&gt;E230,1,0))</f>
        <v>0</v>
      </c>
      <c r="CP230" s="370">
        <f t="shared" ref="CP230:CP241" si="167">IF(AND(E230&gt;0,AO230=""),1,IF(AO230&gt;E230,1,0))</f>
        <v>0</v>
      </c>
      <c r="CQ230" s="370">
        <f t="shared" si="154"/>
        <v>0</v>
      </c>
      <c r="CR230" s="370">
        <f t="shared" si="154"/>
        <v>0</v>
      </c>
      <c r="CS230" s="370">
        <f t="shared" si="130"/>
        <v>0</v>
      </c>
      <c r="CT230" s="370">
        <f t="shared" si="131"/>
        <v>0</v>
      </c>
      <c r="CU230" s="370">
        <f t="shared" si="155"/>
        <v>0</v>
      </c>
      <c r="CV230" s="370">
        <f t="shared" si="155"/>
        <v>0</v>
      </c>
      <c r="CW230" s="370">
        <f t="shared" si="156"/>
        <v>0</v>
      </c>
      <c r="CX230" s="370">
        <f t="shared" si="157"/>
        <v>0</v>
      </c>
      <c r="CY230" s="370">
        <f t="shared" si="135"/>
        <v>0</v>
      </c>
    </row>
    <row r="231" spans="1:103" x14ac:dyDescent="0.25">
      <c r="A231" s="3178" t="s">
        <v>257</v>
      </c>
      <c r="B231" s="3179"/>
      <c r="C231" s="378">
        <f>SUM(D231+E231)</f>
        <v>1</v>
      </c>
      <c r="D231" s="379">
        <f>SUM(F231+H231+J231+L231+N231+P231+R231+T231+V231+X231+Z231+AB231+AD231+AF231+AH231+AJ231+AL231)</f>
        <v>1</v>
      </c>
      <c r="E231" s="380">
        <f>SUM(G231+I231+K231+M231+O231+Q231+S231+U231+W231+Y231+AA231+AC231+AE231+AG231+AI231+AK231+AM231)</f>
        <v>0</v>
      </c>
      <c r="F231" s="45">
        <v>0</v>
      </c>
      <c r="G231" s="48">
        <v>0</v>
      </c>
      <c r="H231" s="45">
        <v>0</v>
      </c>
      <c r="I231" s="48">
        <v>0</v>
      </c>
      <c r="J231" s="45">
        <v>0</v>
      </c>
      <c r="K231" s="48">
        <v>0</v>
      </c>
      <c r="L231" s="45">
        <v>0</v>
      </c>
      <c r="M231" s="48">
        <v>0</v>
      </c>
      <c r="N231" s="45">
        <v>0</v>
      </c>
      <c r="O231" s="48">
        <v>0</v>
      </c>
      <c r="P231" s="45">
        <v>0</v>
      </c>
      <c r="Q231" s="48">
        <v>0</v>
      </c>
      <c r="R231" s="45">
        <v>0</v>
      </c>
      <c r="S231" s="48">
        <v>0</v>
      </c>
      <c r="T231" s="45">
        <v>0</v>
      </c>
      <c r="U231" s="48">
        <v>0</v>
      </c>
      <c r="V231" s="45">
        <v>0</v>
      </c>
      <c r="W231" s="48">
        <v>0</v>
      </c>
      <c r="X231" s="45">
        <v>0</v>
      </c>
      <c r="Y231" s="48">
        <v>0</v>
      </c>
      <c r="Z231" s="45">
        <v>1</v>
      </c>
      <c r="AA231" s="48">
        <v>0</v>
      </c>
      <c r="AB231" s="45">
        <v>0</v>
      </c>
      <c r="AC231" s="48">
        <v>0</v>
      </c>
      <c r="AD231" s="45">
        <v>0</v>
      </c>
      <c r="AE231" s="48">
        <v>0</v>
      </c>
      <c r="AF231" s="45">
        <v>0</v>
      </c>
      <c r="AG231" s="48">
        <v>0</v>
      </c>
      <c r="AH231" s="45">
        <v>0</v>
      </c>
      <c r="AI231" s="48">
        <v>0</v>
      </c>
      <c r="AJ231" s="45">
        <v>0</v>
      </c>
      <c r="AK231" s="48">
        <v>0</v>
      </c>
      <c r="AL231" s="45">
        <v>0</v>
      </c>
      <c r="AM231" s="333">
        <v>0</v>
      </c>
      <c r="AN231" s="27">
        <v>0</v>
      </c>
      <c r="AO231" s="28">
        <v>0</v>
      </c>
      <c r="AP231" s="22">
        <v>0</v>
      </c>
      <c r="AQ231" s="28">
        <v>0</v>
      </c>
      <c r="AR231" s="22">
        <v>0</v>
      </c>
      <c r="AS231" s="28">
        <v>0</v>
      </c>
      <c r="AT231" s="216">
        <v>0</v>
      </c>
      <c r="AU231" s="239">
        <v>0</v>
      </c>
      <c r="AV231" s="216">
        <v>0</v>
      </c>
      <c r="AW231" s="239">
        <v>0</v>
      </c>
      <c r="AX231" s="28">
        <v>0</v>
      </c>
      <c r="AY231" s="56" t="str">
        <f t="shared" si="118"/>
        <v/>
      </c>
      <c r="CA231" s="18" t="str">
        <f t="shared" si="164"/>
        <v/>
      </c>
      <c r="CB231" s="18" t="str">
        <f t="shared" si="165"/>
        <v/>
      </c>
      <c r="CC231" s="18" t="str">
        <f t="shared" si="159"/>
        <v/>
      </c>
      <c r="CD231" s="18" t="str">
        <f t="shared" si="142"/>
        <v/>
      </c>
      <c r="CE231" s="18" t="str">
        <f t="shared" si="143"/>
        <v/>
      </c>
      <c r="CF231" s="18" t="str">
        <f t="shared" si="150"/>
        <v/>
      </c>
      <c r="CG231" s="18" t="str">
        <f t="shared" si="136"/>
        <v/>
      </c>
      <c r="CH231" s="18" t="str">
        <f t="shared" si="160"/>
        <v/>
      </c>
      <c r="CI231" s="18" t="str">
        <f t="shared" si="137"/>
        <v/>
      </c>
      <c r="CJ231" s="18" t="str">
        <f t="shared" si="152"/>
        <v/>
      </c>
      <c r="CK231" s="18" t="str">
        <f t="shared" si="153"/>
        <v/>
      </c>
      <c r="CL231" s="56"/>
      <c r="CO231" s="370">
        <f t="shared" si="166"/>
        <v>0</v>
      </c>
      <c r="CP231" s="370">
        <f t="shared" si="167"/>
        <v>0</v>
      </c>
      <c r="CQ231" s="370">
        <f t="shared" si="154"/>
        <v>0</v>
      </c>
      <c r="CR231" s="370">
        <f t="shared" si="154"/>
        <v>0</v>
      </c>
      <c r="CS231" s="370">
        <f t="shared" si="130"/>
        <v>0</v>
      </c>
      <c r="CT231" s="370">
        <f t="shared" si="131"/>
        <v>0</v>
      </c>
      <c r="CU231" s="370">
        <f t="shared" si="155"/>
        <v>0</v>
      </c>
      <c r="CV231" s="370">
        <f t="shared" si="155"/>
        <v>0</v>
      </c>
      <c r="CW231" s="370">
        <f t="shared" si="156"/>
        <v>0</v>
      </c>
      <c r="CX231" s="370">
        <f t="shared" si="157"/>
        <v>0</v>
      </c>
      <c r="CY231" s="370">
        <f t="shared" si="135"/>
        <v>0</v>
      </c>
    </row>
    <row r="232" spans="1:103" x14ac:dyDescent="0.25">
      <c r="A232" s="3010" t="s">
        <v>258</v>
      </c>
      <c r="B232" s="3011"/>
      <c r="C232" s="397">
        <f t="shared" si="140"/>
        <v>1</v>
      </c>
      <c r="D232" s="398">
        <f t="shared" si="162"/>
        <v>0</v>
      </c>
      <c r="E232" s="396">
        <f t="shared" si="162"/>
        <v>1</v>
      </c>
      <c r="F232" s="22">
        <v>0</v>
      </c>
      <c r="G232" s="28">
        <v>0</v>
      </c>
      <c r="H232" s="22">
        <v>0</v>
      </c>
      <c r="I232" s="28">
        <v>0</v>
      </c>
      <c r="J232" s="22">
        <v>0</v>
      </c>
      <c r="K232" s="28">
        <v>0</v>
      </c>
      <c r="L232" s="22">
        <v>0</v>
      </c>
      <c r="M232" s="28">
        <v>1</v>
      </c>
      <c r="N232" s="22">
        <v>0</v>
      </c>
      <c r="O232" s="28">
        <v>0</v>
      </c>
      <c r="P232" s="22">
        <v>0</v>
      </c>
      <c r="Q232" s="28">
        <v>0</v>
      </c>
      <c r="R232" s="22">
        <v>0</v>
      </c>
      <c r="S232" s="28">
        <v>0</v>
      </c>
      <c r="T232" s="22">
        <v>0</v>
      </c>
      <c r="U232" s="28">
        <v>0</v>
      </c>
      <c r="V232" s="22">
        <v>0</v>
      </c>
      <c r="W232" s="28">
        <v>0</v>
      </c>
      <c r="X232" s="22">
        <v>0</v>
      </c>
      <c r="Y232" s="28">
        <v>0</v>
      </c>
      <c r="Z232" s="22">
        <v>0</v>
      </c>
      <c r="AA232" s="28">
        <v>0</v>
      </c>
      <c r="AB232" s="22">
        <v>0</v>
      </c>
      <c r="AC232" s="28">
        <v>0</v>
      </c>
      <c r="AD232" s="22">
        <v>0</v>
      </c>
      <c r="AE232" s="28">
        <v>0</v>
      </c>
      <c r="AF232" s="22">
        <v>0</v>
      </c>
      <c r="AG232" s="28">
        <v>0</v>
      </c>
      <c r="AH232" s="22">
        <v>0</v>
      </c>
      <c r="AI232" s="28">
        <v>0</v>
      </c>
      <c r="AJ232" s="22">
        <v>0</v>
      </c>
      <c r="AK232" s="28">
        <v>0</v>
      </c>
      <c r="AL232" s="22">
        <v>0</v>
      </c>
      <c r="AM232" s="216">
        <v>0</v>
      </c>
      <c r="AN232" s="27">
        <v>0</v>
      </c>
      <c r="AO232" s="28">
        <v>0</v>
      </c>
      <c r="AP232" s="22">
        <v>0</v>
      </c>
      <c r="AQ232" s="28">
        <v>0</v>
      </c>
      <c r="AR232" s="22">
        <v>0</v>
      </c>
      <c r="AS232" s="28">
        <v>1</v>
      </c>
      <c r="AT232" s="216">
        <v>0</v>
      </c>
      <c r="AU232" s="239">
        <v>0</v>
      </c>
      <c r="AV232" s="216">
        <v>0</v>
      </c>
      <c r="AW232" s="239">
        <v>0</v>
      </c>
      <c r="AX232" s="28">
        <v>0</v>
      </c>
      <c r="AY232" s="56" t="str">
        <f t="shared" si="118"/>
        <v/>
      </c>
      <c r="CA232" s="18" t="str">
        <f t="shared" si="164"/>
        <v/>
      </c>
      <c r="CB232" s="18" t="str">
        <f t="shared" si="165"/>
        <v/>
      </c>
      <c r="CC232" s="18" t="str">
        <f t="shared" si="159"/>
        <v/>
      </c>
      <c r="CD232" s="18" t="str">
        <f t="shared" si="142"/>
        <v/>
      </c>
      <c r="CE232" s="18" t="str">
        <f t="shared" si="143"/>
        <v/>
      </c>
      <c r="CF232" s="18" t="str">
        <f t="shared" si="150"/>
        <v/>
      </c>
      <c r="CG232" s="18" t="str">
        <f t="shared" si="136"/>
        <v/>
      </c>
      <c r="CH232" s="18" t="str">
        <f t="shared" si="160"/>
        <v/>
      </c>
      <c r="CI232" s="18" t="str">
        <f t="shared" si="137"/>
        <v/>
      </c>
      <c r="CJ232" s="18" t="str">
        <f t="shared" si="152"/>
        <v/>
      </c>
      <c r="CK232" s="18" t="str">
        <f t="shared" si="153"/>
        <v/>
      </c>
      <c r="CL232" s="56"/>
      <c r="CO232" s="370">
        <f t="shared" si="166"/>
        <v>0</v>
      </c>
      <c r="CP232" s="370">
        <f t="shared" si="167"/>
        <v>0</v>
      </c>
      <c r="CQ232" s="370">
        <f t="shared" si="154"/>
        <v>0</v>
      </c>
      <c r="CR232" s="370">
        <f t="shared" si="154"/>
        <v>0</v>
      </c>
      <c r="CS232" s="370">
        <f t="shared" si="130"/>
        <v>0</v>
      </c>
      <c r="CT232" s="370">
        <f t="shared" si="131"/>
        <v>0</v>
      </c>
      <c r="CU232" s="370">
        <f t="shared" si="155"/>
        <v>0</v>
      </c>
      <c r="CV232" s="370">
        <f t="shared" si="155"/>
        <v>0</v>
      </c>
      <c r="CW232" s="370">
        <f t="shared" si="156"/>
        <v>0</v>
      </c>
      <c r="CX232" s="370">
        <f t="shared" si="157"/>
        <v>0</v>
      </c>
      <c r="CY232" s="370">
        <f t="shared" si="135"/>
        <v>0</v>
      </c>
    </row>
    <row r="233" spans="1:103" x14ac:dyDescent="0.25">
      <c r="A233" s="3010" t="s">
        <v>259</v>
      </c>
      <c r="B233" s="3011"/>
      <c r="C233" s="397">
        <f t="shared" si="140"/>
        <v>1</v>
      </c>
      <c r="D233" s="398">
        <f t="shared" si="162"/>
        <v>0</v>
      </c>
      <c r="E233" s="396">
        <f t="shared" si="162"/>
        <v>1</v>
      </c>
      <c r="F233" s="22">
        <v>0</v>
      </c>
      <c r="G233" s="28">
        <v>0</v>
      </c>
      <c r="H233" s="22">
        <v>0</v>
      </c>
      <c r="I233" s="28">
        <v>0</v>
      </c>
      <c r="J233" s="22">
        <v>0</v>
      </c>
      <c r="K233" s="28">
        <v>0</v>
      </c>
      <c r="L233" s="22">
        <v>0</v>
      </c>
      <c r="M233" s="28">
        <v>1</v>
      </c>
      <c r="N233" s="22">
        <v>0</v>
      </c>
      <c r="O233" s="28">
        <v>0</v>
      </c>
      <c r="P233" s="22">
        <v>0</v>
      </c>
      <c r="Q233" s="28">
        <v>0</v>
      </c>
      <c r="R233" s="22">
        <v>0</v>
      </c>
      <c r="S233" s="28">
        <v>0</v>
      </c>
      <c r="T233" s="22">
        <v>0</v>
      </c>
      <c r="U233" s="28">
        <v>0</v>
      </c>
      <c r="V233" s="22">
        <v>0</v>
      </c>
      <c r="W233" s="28">
        <v>0</v>
      </c>
      <c r="X233" s="22">
        <v>0</v>
      </c>
      <c r="Y233" s="28">
        <v>0</v>
      </c>
      <c r="Z233" s="22">
        <v>0</v>
      </c>
      <c r="AA233" s="28">
        <v>0</v>
      </c>
      <c r="AB233" s="22">
        <v>0</v>
      </c>
      <c r="AC233" s="28">
        <v>0</v>
      </c>
      <c r="AD233" s="22">
        <v>0</v>
      </c>
      <c r="AE233" s="28">
        <v>0</v>
      </c>
      <c r="AF233" s="22">
        <v>0</v>
      </c>
      <c r="AG233" s="28">
        <v>0</v>
      </c>
      <c r="AH233" s="22">
        <v>0</v>
      </c>
      <c r="AI233" s="28">
        <v>0</v>
      </c>
      <c r="AJ233" s="22">
        <v>0</v>
      </c>
      <c r="AK233" s="28">
        <v>0</v>
      </c>
      <c r="AL233" s="22">
        <v>0</v>
      </c>
      <c r="AM233" s="216">
        <v>0</v>
      </c>
      <c r="AN233" s="27">
        <v>0</v>
      </c>
      <c r="AO233" s="28">
        <v>0</v>
      </c>
      <c r="AP233" s="22">
        <v>0</v>
      </c>
      <c r="AQ233" s="28">
        <v>0</v>
      </c>
      <c r="AR233" s="22">
        <v>0</v>
      </c>
      <c r="AS233" s="28">
        <v>1</v>
      </c>
      <c r="AT233" s="216">
        <v>0</v>
      </c>
      <c r="AU233" s="239">
        <v>0</v>
      </c>
      <c r="AV233" s="216">
        <v>0</v>
      </c>
      <c r="AW233" s="239">
        <v>0</v>
      </c>
      <c r="AX233" s="28">
        <v>0</v>
      </c>
      <c r="AY233" s="56" t="str">
        <f t="shared" si="118"/>
        <v/>
      </c>
      <c r="CA233" s="18" t="str">
        <f t="shared" si="164"/>
        <v/>
      </c>
      <c r="CB233" s="18" t="str">
        <f t="shared" si="165"/>
        <v/>
      </c>
      <c r="CC233" s="18" t="str">
        <f t="shared" si="159"/>
        <v/>
      </c>
      <c r="CD233" s="18" t="str">
        <f t="shared" si="142"/>
        <v/>
      </c>
      <c r="CE233" s="18" t="str">
        <f t="shared" si="143"/>
        <v/>
      </c>
      <c r="CF233" s="18" t="str">
        <f t="shared" si="150"/>
        <v/>
      </c>
      <c r="CG233" s="18" t="str">
        <f t="shared" si="136"/>
        <v/>
      </c>
      <c r="CH233" s="18" t="str">
        <f t="shared" si="160"/>
        <v/>
      </c>
      <c r="CI233" s="18" t="str">
        <f t="shared" si="137"/>
        <v/>
      </c>
      <c r="CJ233" s="18" t="str">
        <f t="shared" si="152"/>
        <v/>
      </c>
      <c r="CK233" s="18" t="str">
        <f t="shared" si="153"/>
        <v/>
      </c>
      <c r="CL233" s="56"/>
      <c r="CO233" s="370">
        <f t="shared" si="166"/>
        <v>0</v>
      </c>
      <c r="CP233" s="370">
        <f t="shared" si="167"/>
        <v>0</v>
      </c>
      <c r="CQ233" s="370">
        <f t="shared" si="154"/>
        <v>0</v>
      </c>
      <c r="CR233" s="370">
        <f t="shared" si="154"/>
        <v>0</v>
      </c>
      <c r="CS233" s="370">
        <f t="shared" si="130"/>
        <v>0</v>
      </c>
      <c r="CT233" s="370">
        <f t="shared" si="131"/>
        <v>0</v>
      </c>
      <c r="CU233" s="370">
        <f t="shared" si="155"/>
        <v>0</v>
      </c>
      <c r="CV233" s="370">
        <f t="shared" si="155"/>
        <v>0</v>
      </c>
      <c r="CW233" s="370">
        <f t="shared" si="156"/>
        <v>0</v>
      </c>
      <c r="CX233" s="370">
        <f t="shared" si="157"/>
        <v>0</v>
      </c>
      <c r="CY233" s="370">
        <f t="shared" si="135"/>
        <v>0</v>
      </c>
    </row>
    <row r="234" spans="1:103" x14ac:dyDescent="0.25">
      <c r="A234" s="3020" t="s">
        <v>260</v>
      </c>
      <c r="B234" s="3021"/>
      <c r="C234" s="409">
        <f t="shared" si="140"/>
        <v>0</v>
      </c>
      <c r="D234" s="400">
        <f t="shared" si="162"/>
        <v>0</v>
      </c>
      <c r="E234" s="410">
        <f t="shared" si="162"/>
        <v>0</v>
      </c>
      <c r="F234" s="30"/>
      <c r="G234" s="37"/>
      <c r="H234" s="30"/>
      <c r="I234" s="37"/>
      <c r="J234" s="30"/>
      <c r="K234" s="37"/>
      <c r="L234" s="30"/>
      <c r="M234" s="37"/>
      <c r="N234" s="30"/>
      <c r="O234" s="37"/>
      <c r="P234" s="30"/>
      <c r="Q234" s="37"/>
      <c r="R234" s="30"/>
      <c r="S234" s="37"/>
      <c r="T234" s="30"/>
      <c r="U234" s="37"/>
      <c r="V234" s="30"/>
      <c r="W234" s="37"/>
      <c r="X234" s="30"/>
      <c r="Y234" s="37"/>
      <c r="Z234" s="30"/>
      <c r="AA234" s="37"/>
      <c r="AB234" s="30"/>
      <c r="AC234" s="37"/>
      <c r="AD234" s="30"/>
      <c r="AE234" s="37"/>
      <c r="AF234" s="30"/>
      <c r="AG234" s="37"/>
      <c r="AH234" s="30"/>
      <c r="AI234" s="37"/>
      <c r="AJ234" s="30"/>
      <c r="AK234" s="37"/>
      <c r="AL234" s="30"/>
      <c r="AM234" s="223"/>
      <c r="AN234" s="35"/>
      <c r="AO234" s="37"/>
      <c r="AP234" s="30"/>
      <c r="AQ234" s="37"/>
      <c r="AR234" s="30"/>
      <c r="AS234" s="37"/>
      <c r="AT234" s="223"/>
      <c r="AU234" s="243"/>
      <c r="AV234" s="223"/>
      <c r="AW234" s="243"/>
      <c r="AX234" s="37"/>
      <c r="AY234" s="56" t="str">
        <f t="shared" si="118"/>
        <v/>
      </c>
      <c r="CA234" s="18" t="str">
        <f t="shared" si="164"/>
        <v/>
      </c>
      <c r="CB234" s="18" t="str">
        <f t="shared" si="165"/>
        <v/>
      </c>
      <c r="CC234" s="18" t="str">
        <f t="shared" si="159"/>
        <v/>
      </c>
      <c r="CD234" s="18" t="str">
        <f t="shared" si="142"/>
        <v/>
      </c>
      <c r="CE234" s="18" t="str">
        <f t="shared" si="143"/>
        <v/>
      </c>
      <c r="CF234" s="18" t="str">
        <f t="shared" si="150"/>
        <v/>
      </c>
      <c r="CG234" s="18" t="str">
        <f t="shared" si="136"/>
        <v/>
      </c>
      <c r="CH234" s="18" t="str">
        <f t="shared" si="160"/>
        <v/>
      </c>
      <c r="CI234" s="18" t="str">
        <f t="shared" si="137"/>
        <v/>
      </c>
      <c r="CJ234" s="18" t="str">
        <f t="shared" si="152"/>
        <v/>
      </c>
      <c r="CK234" s="18" t="str">
        <f t="shared" si="153"/>
        <v/>
      </c>
      <c r="CL234" s="56"/>
      <c r="CO234" s="370">
        <f t="shared" si="166"/>
        <v>0</v>
      </c>
      <c r="CP234" s="370">
        <f t="shared" si="167"/>
        <v>0</v>
      </c>
      <c r="CQ234" s="370">
        <f t="shared" si="154"/>
        <v>0</v>
      </c>
      <c r="CR234" s="370">
        <f t="shared" si="154"/>
        <v>0</v>
      </c>
      <c r="CS234" s="370">
        <f t="shared" si="130"/>
        <v>0</v>
      </c>
      <c r="CT234" s="370">
        <f t="shared" si="131"/>
        <v>0</v>
      </c>
      <c r="CU234" s="370">
        <f t="shared" si="155"/>
        <v>0</v>
      </c>
      <c r="CV234" s="370">
        <f t="shared" si="155"/>
        <v>0</v>
      </c>
      <c r="CW234" s="370">
        <f t="shared" si="156"/>
        <v>0</v>
      </c>
      <c r="CX234" s="370">
        <f t="shared" si="157"/>
        <v>0</v>
      </c>
      <c r="CY234" s="370">
        <f t="shared" si="135"/>
        <v>0</v>
      </c>
    </row>
    <row r="235" spans="1:103" x14ac:dyDescent="0.25">
      <c r="A235" s="3297" t="s">
        <v>261</v>
      </c>
      <c r="B235" s="1408" t="s">
        <v>262</v>
      </c>
      <c r="C235" s="1394">
        <f t="shared" si="140"/>
        <v>0</v>
      </c>
      <c r="D235" s="703">
        <f t="shared" si="162"/>
        <v>0</v>
      </c>
      <c r="E235" s="705">
        <f t="shared" si="162"/>
        <v>0</v>
      </c>
      <c r="F235" s="1699"/>
      <c r="G235" s="85"/>
      <c r="H235" s="1699"/>
      <c r="I235" s="85"/>
      <c r="J235" s="1699"/>
      <c r="K235" s="85"/>
      <c r="L235" s="1699"/>
      <c r="M235" s="85"/>
      <c r="N235" s="1699"/>
      <c r="O235" s="85"/>
      <c r="P235" s="1699"/>
      <c r="Q235" s="85"/>
      <c r="R235" s="1699"/>
      <c r="S235" s="85"/>
      <c r="T235" s="1699"/>
      <c r="U235" s="85"/>
      <c r="V235" s="1699"/>
      <c r="W235" s="85"/>
      <c r="X235" s="1699"/>
      <c r="Y235" s="85"/>
      <c r="Z235" s="1699"/>
      <c r="AA235" s="85"/>
      <c r="AB235" s="1699"/>
      <c r="AC235" s="85"/>
      <c r="AD235" s="1699"/>
      <c r="AE235" s="85"/>
      <c r="AF235" s="1699"/>
      <c r="AG235" s="85"/>
      <c r="AH235" s="1699"/>
      <c r="AI235" s="85"/>
      <c r="AJ235" s="1699"/>
      <c r="AK235" s="85"/>
      <c r="AL235" s="1699"/>
      <c r="AM235" s="353"/>
      <c r="AN235" s="84"/>
      <c r="AO235" s="85"/>
      <c r="AP235" s="1699"/>
      <c r="AQ235" s="85"/>
      <c r="AR235" s="1699"/>
      <c r="AS235" s="85"/>
      <c r="AT235" s="353"/>
      <c r="AU235" s="395"/>
      <c r="AV235" s="353"/>
      <c r="AW235" s="395"/>
      <c r="AX235" s="85"/>
      <c r="AY235" s="56" t="str">
        <f t="shared" si="118"/>
        <v/>
      </c>
      <c r="CA235" s="18" t="str">
        <f t="shared" si="164"/>
        <v/>
      </c>
      <c r="CB235" s="18" t="str">
        <f t="shared" si="165"/>
        <v/>
      </c>
      <c r="CC235" s="18" t="str">
        <f t="shared" si="159"/>
        <v/>
      </c>
      <c r="CD235" s="18" t="str">
        <f t="shared" si="142"/>
        <v/>
      </c>
      <c r="CE235" s="18" t="str">
        <f t="shared" si="143"/>
        <v/>
      </c>
      <c r="CF235" s="18" t="str">
        <f t="shared" si="150"/>
        <v/>
      </c>
      <c r="CG235" s="18" t="str">
        <f t="shared" si="136"/>
        <v/>
      </c>
      <c r="CH235" s="18" t="str">
        <f t="shared" si="160"/>
        <v/>
      </c>
      <c r="CI235" s="18" t="str">
        <f t="shared" si="137"/>
        <v/>
      </c>
      <c r="CJ235" s="18" t="str">
        <f t="shared" si="152"/>
        <v/>
      </c>
      <c r="CK235" s="18" t="str">
        <f t="shared" si="153"/>
        <v/>
      </c>
      <c r="CL235" s="56"/>
      <c r="CO235" s="370">
        <f t="shared" si="166"/>
        <v>0</v>
      </c>
      <c r="CP235" s="370">
        <f t="shared" si="167"/>
        <v>0</v>
      </c>
      <c r="CQ235" s="370">
        <f t="shared" si="154"/>
        <v>0</v>
      </c>
      <c r="CR235" s="370">
        <f t="shared" si="154"/>
        <v>0</v>
      </c>
      <c r="CS235" s="370">
        <f t="shared" si="130"/>
        <v>0</v>
      </c>
      <c r="CT235" s="370">
        <f t="shared" si="131"/>
        <v>0</v>
      </c>
      <c r="CU235" s="370">
        <f t="shared" si="155"/>
        <v>0</v>
      </c>
      <c r="CV235" s="370">
        <f t="shared" si="155"/>
        <v>0</v>
      </c>
      <c r="CW235" s="370">
        <f t="shared" si="156"/>
        <v>0</v>
      </c>
      <c r="CX235" s="370">
        <f t="shared" si="157"/>
        <v>0</v>
      </c>
      <c r="CY235" s="370">
        <f t="shared" si="135"/>
        <v>0</v>
      </c>
    </row>
    <row r="236" spans="1:103" x14ac:dyDescent="0.25">
      <c r="A236" s="3878"/>
      <c r="B236" s="253" t="s">
        <v>263</v>
      </c>
      <c r="C236" s="397">
        <f t="shared" si="140"/>
        <v>0</v>
      </c>
      <c r="D236" s="398">
        <f t="shared" si="162"/>
        <v>0</v>
      </c>
      <c r="E236" s="449">
        <f t="shared" si="162"/>
        <v>0</v>
      </c>
      <c r="F236" s="49"/>
      <c r="G236" s="52"/>
      <c r="H236" s="49"/>
      <c r="I236" s="52"/>
      <c r="J236" s="49"/>
      <c r="K236" s="52"/>
      <c r="L236" s="49"/>
      <c r="M236" s="52"/>
      <c r="N236" s="49"/>
      <c r="O236" s="52"/>
      <c r="P236" s="49"/>
      <c r="Q236" s="52"/>
      <c r="R236" s="49"/>
      <c r="S236" s="52"/>
      <c r="T236" s="49"/>
      <c r="U236" s="52"/>
      <c r="V236" s="49"/>
      <c r="W236" s="52"/>
      <c r="X236" s="49"/>
      <c r="Y236" s="52"/>
      <c r="Z236" s="49"/>
      <c r="AA236" s="52"/>
      <c r="AB236" s="49"/>
      <c r="AC236" s="52"/>
      <c r="AD236" s="49"/>
      <c r="AE236" s="52"/>
      <c r="AF236" s="49"/>
      <c r="AG236" s="52"/>
      <c r="AH236" s="49"/>
      <c r="AI236" s="52"/>
      <c r="AJ236" s="49"/>
      <c r="AK236" s="52"/>
      <c r="AL236" s="49"/>
      <c r="AM236" s="323"/>
      <c r="AN236" s="254"/>
      <c r="AO236" s="52"/>
      <c r="AP236" s="49"/>
      <c r="AQ236" s="52"/>
      <c r="AR236" s="49"/>
      <c r="AS236" s="52"/>
      <c r="AT236" s="323"/>
      <c r="AU236" s="399"/>
      <c r="AV236" s="323"/>
      <c r="AW236" s="399"/>
      <c r="AX236" s="52"/>
      <c r="AY236" s="56" t="str">
        <f t="shared" si="118"/>
        <v/>
      </c>
      <c r="CA236" s="18" t="str">
        <f t="shared" si="164"/>
        <v/>
      </c>
      <c r="CB236" s="18" t="str">
        <f t="shared" si="165"/>
        <v/>
      </c>
      <c r="CC236" s="18" t="str">
        <f t="shared" si="159"/>
        <v/>
      </c>
      <c r="CD236" s="18" t="str">
        <f t="shared" si="142"/>
        <v/>
      </c>
      <c r="CE236" s="18" t="str">
        <f t="shared" si="143"/>
        <v/>
      </c>
      <c r="CF236" s="18" t="str">
        <f t="shared" si="150"/>
        <v/>
      </c>
      <c r="CG236" s="18" t="str">
        <f t="shared" si="136"/>
        <v/>
      </c>
      <c r="CH236" s="18" t="str">
        <f t="shared" si="160"/>
        <v/>
      </c>
      <c r="CI236" s="18" t="str">
        <f t="shared" si="137"/>
        <v/>
      </c>
      <c r="CJ236" s="18" t="str">
        <f t="shared" si="152"/>
        <v/>
      </c>
      <c r="CK236" s="18" t="str">
        <f t="shared" si="153"/>
        <v/>
      </c>
      <c r="CL236" s="56"/>
      <c r="CO236" s="370">
        <f t="shared" si="166"/>
        <v>0</v>
      </c>
      <c r="CP236" s="370">
        <f t="shared" si="167"/>
        <v>0</v>
      </c>
      <c r="CQ236" s="370">
        <f t="shared" si="154"/>
        <v>0</v>
      </c>
      <c r="CR236" s="370">
        <f t="shared" si="154"/>
        <v>0</v>
      </c>
      <c r="CS236" s="370">
        <f t="shared" si="130"/>
        <v>0</v>
      </c>
      <c r="CT236" s="370">
        <f t="shared" si="131"/>
        <v>0</v>
      </c>
      <c r="CU236" s="370">
        <f t="shared" si="155"/>
        <v>0</v>
      </c>
      <c r="CV236" s="370">
        <f t="shared" si="155"/>
        <v>0</v>
      </c>
      <c r="CW236" s="370">
        <f t="shared" si="156"/>
        <v>0</v>
      </c>
      <c r="CX236" s="370">
        <f t="shared" si="157"/>
        <v>0</v>
      </c>
      <c r="CY236" s="370">
        <f t="shared" si="135"/>
        <v>0</v>
      </c>
    </row>
    <row r="237" spans="1:103" x14ac:dyDescent="0.25">
      <c r="A237" s="3878"/>
      <c r="B237" s="253" t="s">
        <v>264</v>
      </c>
      <c r="C237" s="397">
        <f t="shared" si="140"/>
        <v>0</v>
      </c>
      <c r="D237" s="398">
        <f t="shared" si="162"/>
        <v>0</v>
      </c>
      <c r="E237" s="449">
        <f t="shared" si="162"/>
        <v>0</v>
      </c>
      <c r="F237" s="49"/>
      <c r="G237" s="52"/>
      <c r="H237" s="49"/>
      <c r="I237" s="52"/>
      <c r="J237" s="49"/>
      <c r="K237" s="52"/>
      <c r="L237" s="49"/>
      <c r="M237" s="52"/>
      <c r="N237" s="49"/>
      <c r="O237" s="52"/>
      <c r="P237" s="49"/>
      <c r="Q237" s="52"/>
      <c r="R237" s="49"/>
      <c r="S237" s="52"/>
      <c r="T237" s="49"/>
      <c r="U237" s="52"/>
      <c r="V237" s="49"/>
      <c r="W237" s="52"/>
      <c r="X237" s="49"/>
      <c r="Y237" s="52"/>
      <c r="Z237" s="49"/>
      <c r="AA237" s="52"/>
      <c r="AB237" s="49"/>
      <c r="AC237" s="52"/>
      <c r="AD237" s="49"/>
      <c r="AE237" s="52"/>
      <c r="AF237" s="49"/>
      <c r="AG237" s="52"/>
      <c r="AH237" s="49"/>
      <c r="AI237" s="52"/>
      <c r="AJ237" s="49"/>
      <c r="AK237" s="52"/>
      <c r="AL237" s="49"/>
      <c r="AM237" s="323"/>
      <c r="AN237" s="254"/>
      <c r="AO237" s="52"/>
      <c r="AP237" s="49"/>
      <c r="AQ237" s="52"/>
      <c r="AR237" s="49"/>
      <c r="AS237" s="52"/>
      <c r="AT237" s="323"/>
      <c r="AU237" s="399"/>
      <c r="AV237" s="323"/>
      <c r="AW237" s="399"/>
      <c r="AX237" s="52"/>
      <c r="AY237" s="56" t="str">
        <f t="shared" si="118"/>
        <v/>
      </c>
      <c r="CA237" s="18" t="str">
        <f t="shared" si="164"/>
        <v/>
      </c>
      <c r="CB237" s="18" t="str">
        <f t="shared" si="165"/>
        <v/>
      </c>
      <c r="CC237" s="18" t="str">
        <f t="shared" si="159"/>
        <v/>
      </c>
      <c r="CD237" s="18" t="str">
        <f t="shared" si="142"/>
        <v/>
      </c>
      <c r="CE237" s="18" t="str">
        <f t="shared" si="143"/>
        <v/>
      </c>
      <c r="CF237" s="18" t="str">
        <f t="shared" si="150"/>
        <v/>
      </c>
      <c r="CG237" s="18" t="str">
        <f t="shared" si="136"/>
        <v/>
      </c>
      <c r="CH237" s="18" t="str">
        <f t="shared" si="160"/>
        <v/>
      </c>
      <c r="CI237" s="18" t="str">
        <f t="shared" si="137"/>
        <v/>
      </c>
      <c r="CJ237" s="18" t="str">
        <f t="shared" si="152"/>
        <v/>
      </c>
      <c r="CK237" s="18" t="str">
        <f t="shared" si="153"/>
        <v/>
      </c>
      <c r="CL237" s="56"/>
      <c r="CO237" s="370">
        <f t="shared" si="166"/>
        <v>0</v>
      </c>
      <c r="CP237" s="370">
        <f t="shared" si="167"/>
        <v>0</v>
      </c>
      <c r="CQ237" s="370">
        <f t="shared" si="154"/>
        <v>0</v>
      </c>
      <c r="CR237" s="370">
        <f t="shared" si="154"/>
        <v>0</v>
      </c>
      <c r="CS237" s="370">
        <f t="shared" si="130"/>
        <v>0</v>
      </c>
      <c r="CT237" s="370">
        <f t="shared" si="131"/>
        <v>0</v>
      </c>
      <c r="CU237" s="370">
        <f t="shared" si="155"/>
        <v>0</v>
      </c>
      <c r="CV237" s="370">
        <f t="shared" si="155"/>
        <v>0</v>
      </c>
      <c r="CW237" s="370">
        <f t="shared" si="156"/>
        <v>0</v>
      </c>
      <c r="CX237" s="370">
        <f t="shared" si="157"/>
        <v>0</v>
      </c>
      <c r="CY237" s="370">
        <f t="shared" si="135"/>
        <v>0</v>
      </c>
    </row>
    <row r="238" spans="1:103" x14ac:dyDescent="0.25">
      <c r="A238" s="3878"/>
      <c r="B238" s="253" t="s">
        <v>265</v>
      </c>
      <c r="C238" s="397">
        <f t="shared" si="140"/>
        <v>0</v>
      </c>
      <c r="D238" s="398">
        <f t="shared" si="162"/>
        <v>0</v>
      </c>
      <c r="E238" s="449">
        <f t="shared" si="162"/>
        <v>0</v>
      </c>
      <c r="F238" s="49"/>
      <c r="G238" s="52"/>
      <c r="H238" s="49"/>
      <c r="I238" s="52"/>
      <c r="J238" s="49"/>
      <c r="K238" s="52"/>
      <c r="L238" s="49"/>
      <c r="M238" s="52"/>
      <c r="N238" s="49"/>
      <c r="O238" s="52"/>
      <c r="P238" s="49"/>
      <c r="Q238" s="52"/>
      <c r="R238" s="49"/>
      <c r="S238" s="52"/>
      <c r="T238" s="49"/>
      <c r="U238" s="52"/>
      <c r="V238" s="49"/>
      <c r="W238" s="52"/>
      <c r="X238" s="49"/>
      <c r="Y238" s="52"/>
      <c r="Z238" s="49"/>
      <c r="AA238" s="52"/>
      <c r="AB238" s="49"/>
      <c r="AC238" s="52"/>
      <c r="AD238" s="49"/>
      <c r="AE238" s="52"/>
      <c r="AF238" s="49"/>
      <c r="AG238" s="52"/>
      <c r="AH238" s="49"/>
      <c r="AI238" s="52"/>
      <c r="AJ238" s="49"/>
      <c r="AK238" s="52"/>
      <c r="AL238" s="49"/>
      <c r="AM238" s="323"/>
      <c r="AN238" s="254"/>
      <c r="AO238" s="52"/>
      <c r="AP238" s="49"/>
      <c r="AQ238" s="52"/>
      <c r="AR238" s="49"/>
      <c r="AS238" s="52"/>
      <c r="AT238" s="323"/>
      <c r="AU238" s="399"/>
      <c r="AV238" s="323"/>
      <c r="AW238" s="399"/>
      <c r="AX238" s="52"/>
      <c r="AY238" s="56" t="str">
        <f t="shared" si="118"/>
        <v/>
      </c>
      <c r="CA238" s="18" t="str">
        <f t="shared" si="164"/>
        <v/>
      </c>
      <c r="CB238" s="18" t="str">
        <f t="shared" si="165"/>
        <v/>
      </c>
      <c r="CC238" s="18" t="str">
        <f t="shared" si="159"/>
        <v/>
      </c>
      <c r="CD238" s="18" t="str">
        <f t="shared" si="142"/>
        <v/>
      </c>
      <c r="CE238" s="18" t="str">
        <f t="shared" si="143"/>
        <v/>
      </c>
      <c r="CF238" s="18" t="str">
        <f t="shared" si="150"/>
        <v/>
      </c>
      <c r="CG238" s="18" t="str">
        <f t="shared" si="136"/>
        <v/>
      </c>
      <c r="CH238" s="18" t="str">
        <f t="shared" si="160"/>
        <v/>
      </c>
      <c r="CI238" s="18" t="str">
        <f t="shared" si="137"/>
        <v/>
      </c>
      <c r="CJ238" s="18" t="str">
        <f t="shared" si="152"/>
        <v/>
      </c>
      <c r="CK238" s="18" t="str">
        <f t="shared" si="153"/>
        <v/>
      </c>
      <c r="CL238" s="56"/>
      <c r="CO238" s="370">
        <f t="shared" si="166"/>
        <v>0</v>
      </c>
      <c r="CP238" s="370">
        <f t="shared" si="167"/>
        <v>0</v>
      </c>
      <c r="CQ238" s="370">
        <f t="shared" si="154"/>
        <v>0</v>
      </c>
      <c r="CR238" s="370">
        <f t="shared" si="154"/>
        <v>0</v>
      </c>
      <c r="CS238" s="370">
        <f t="shared" si="130"/>
        <v>0</v>
      </c>
      <c r="CT238" s="370">
        <f t="shared" si="131"/>
        <v>0</v>
      </c>
      <c r="CU238" s="370">
        <f t="shared" si="155"/>
        <v>0</v>
      </c>
      <c r="CV238" s="370">
        <f t="shared" si="155"/>
        <v>0</v>
      </c>
      <c r="CW238" s="370">
        <f t="shared" si="156"/>
        <v>0</v>
      </c>
      <c r="CX238" s="370">
        <f t="shared" si="157"/>
        <v>0</v>
      </c>
      <c r="CY238" s="370">
        <f t="shared" si="135"/>
        <v>0</v>
      </c>
    </row>
    <row r="239" spans="1:103" ht="22.5" x14ac:dyDescent="0.25">
      <c r="A239" s="3633"/>
      <c r="B239" s="450" t="s">
        <v>266</v>
      </c>
      <c r="C239" s="416">
        <f t="shared" si="140"/>
        <v>0</v>
      </c>
      <c r="D239" s="417">
        <f t="shared" si="162"/>
        <v>0</v>
      </c>
      <c r="E239" s="451">
        <f t="shared" si="162"/>
        <v>0</v>
      </c>
      <c r="F239" s="30"/>
      <c r="G239" s="37"/>
      <c r="H239" s="30"/>
      <c r="I239" s="37"/>
      <c r="J239" s="30"/>
      <c r="K239" s="37"/>
      <c r="L239" s="30"/>
      <c r="M239" s="37"/>
      <c r="N239" s="30"/>
      <c r="O239" s="37"/>
      <c r="P239" s="30"/>
      <c r="Q239" s="37"/>
      <c r="R239" s="30"/>
      <c r="S239" s="37"/>
      <c r="T239" s="30"/>
      <c r="U239" s="37"/>
      <c r="V239" s="30"/>
      <c r="W239" s="37"/>
      <c r="X239" s="30"/>
      <c r="Y239" s="37"/>
      <c r="Z239" s="30"/>
      <c r="AA239" s="37"/>
      <c r="AB239" s="30"/>
      <c r="AC239" s="37"/>
      <c r="AD239" s="30"/>
      <c r="AE239" s="37"/>
      <c r="AF239" s="30"/>
      <c r="AG239" s="37"/>
      <c r="AH239" s="30"/>
      <c r="AI239" s="37"/>
      <c r="AJ239" s="30"/>
      <c r="AK239" s="37"/>
      <c r="AL239" s="30"/>
      <c r="AM239" s="223"/>
      <c r="AN239" s="35"/>
      <c r="AO239" s="37"/>
      <c r="AP239" s="30"/>
      <c r="AQ239" s="37"/>
      <c r="AR239" s="30"/>
      <c r="AS239" s="37"/>
      <c r="AT239" s="223"/>
      <c r="AU239" s="243"/>
      <c r="AV239" s="223"/>
      <c r="AW239" s="243"/>
      <c r="AX239" s="37"/>
      <c r="AY239" s="56" t="str">
        <f t="shared" si="118"/>
        <v/>
      </c>
      <c r="CA239" s="18" t="str">
        <f t="shared" si="164"/>
        <v/>
      </c>
      <c r="CB239" s="18" t="str">
        <f t="shared" si="165"/>
        <v/>
      </c>
      <c r="CC239" s="18" t="str">
        <f t="shared" si="159"/>
        <v/>
      </c>
      <c r="CD239" s="18" t="str">
        <f t="shared" si="142"/>
        <v/>
      </c>
      <c r="CE239" s="18" t="str">
        <f t="shared" si="143"/>
        <v/>
      </c>
      <c r="CF239" s="18" t="str">
        <f t="shared" si="150"/>
        <v/>
      </c>
      <c r="CG239" s="18" t="str">
        <f t="shared" si="136"/>
        <v/>
      </c>
      <c r="CH239" s="18" t="str">
        <f t="shared" si="160"/>
        <v/>
      </c>
      <c r="CI239" s="18" t="str">
        <f t="shared" si="137"/>
        <v/>
      </c>
      <c r="CJ239" s="18" t="str">
        <f t="shared" si="152"/>
        <v/>
      </c>
      <c r="CK239" s="18" t="str">
        <f t="shared" si="153"/>
        <v/>
      </c>
      <c r="CL239" s="56"/>
      <c r="CO239" s="370">
        <f t="shared" si="166"/>
        <v>0</v>
      </c>
      <c r="CP239" s="370">
        <f t="shared" si="167"/>
        <v>0</v>
      </c>
      <c r="CQ239" s="370">
        <f t="shared" si="154"/>
        <v>0</v>
      </c>
      <c r="CR239" s="370">
        <f t="shared" si="154"/>
        <v>0</v>
      </c>
      <c r="CS239" s="370">
        <f t="shared" si="130"/>
        <v>0</v>
      </c>
      <c r="CT239" s="370">
        <f t="shared" si="131"/>
        <v>0</v>
      </c>
      <c r="CU239" s="370">
        <f t="shared" si="155"/>
        <v>0</v>
      </c>
      <c r="CV239" s="370">
        <f t="shared" si="155"/>
        <v>0</v>
      </c>
      <c r="CW239" s="370">
        <f t="shared" si="156"/>
        <v>0</v>
      </c>
      <c r="CX239" s="370">
        <f t="shared" si="157"/>
        <v>0</v>
      </c>
      <c r="CY239" s="370">
        <f t="shared" si="135"/>
        <v>0</v>
      </c>
    </row>
    <row r="240" spans="1:103" x14ac:dyDescent="0.25">
      <c r="A240" s="3176" t="s">
        <v>267</v>
      </c>
      <c r="B240" s="3177"/>
      <c r="C240" s="1772">
        <f t="shared" si="140"/>
        <v>0</v>
      </c>
      <c r="D240" s="388">
        <f t="shared" si="162"/>
        <v>0</v>
      </c>
      <c r="E240" s="369">
        <f t="shared" si="162"/>
        <v>0</v>
      </c>
      <c r="F240" s="1699"/>
      <c r="G240" s="85"/>
      <c r="H240" s="1699"/>
      <c r="I240" s="85"/>
      <c r="J240" s="1699"/>
      <c r="K240" s="85"/>
      <c r="L240" s="1699"/>
      <c r="M240" s="85"/>
      <c r="N240" s="1699"/>
      <c r="O240" s="85"/>
      <c r="P240" s="1699"/>
      <c r="Q240" s="85"/>
      <c r="R240" s="1699"/>
      <c r="S240" s="85"/>
      <c r="T240" s="1699"/>
      <c r="U240" s="85"/>
      <c r="V240" s="1699"/>
      <c r="W240" s="85"/>
      <c r="X240" s="1699"/>
      <c r="Y240" s="85"/>
      <c r="Z240" s="1699"/>
      <c r="AA240" s="85"/>
      <c r="AB240" s="1699"/>
      <c r="AC240" s="85"/>
      <c r="AD240" s="1699"/>
      <c r="AE240" s="85"/>
      <c r="AF240" s="1699"/>
      <c r="AG240" s="85"/>
      <c r="AH240" s="1699"/>
      <c r="AI240" s="85"/>
      <c r="AJ240" s="1699"/>
      <c r="AK240" s="85"/>
      <c r="AL240" s="1699"/>
      <c r="AM240" s="353"/>
      <c r="AN240" s="84"/>
      <c r="AO240" s="85"/>
      <c r="AP240" s="1699"/>
      <c r="AQ240" s="85"/>
      <c r="AR240" s="1699"/>
      <c r="AS240" s="85"/>
      <c r="AT240" s="353"/>
      <c r="AU240" s="395"/>
      <c r="AV240" s="353"/>
      <c r="AW240" s="395"/>
      <c r="AX240" s="85"/>
      <c r="AY240" s="56" t="str">
        <f t="shared" si="118"/>
        <v/>
      </c>
      <c r="CA240" s="18" t="str">
        <f t="shared" si="164"/>
        <v/>
      </c>
      <c r="CB240" s="18" t="str">
        <f t="shared" si="165"/>
        <v/>
      </c>
      <c r="CC240" s="18" t="str">
        <f t="shared" si="159"/>
        <v/>
      </c>
      <c r="CD240" s="18" t="str">
        <f t="shared" si="142"/>
        <v/>
      </c>
      <c r="CE240" s="18" t="str">
        <f t="shared" si="143"/>
        <v/>
      </c>
      <c r="CF240" s="18" t="str">
        <f t="shared" si="150"/>
        <v/>
      </c>
      <c r="CG240" s="18" t="str">
        <f t="shared" si="136"/>
        <v/>
      </c>
      <c r="CH240" s="18" t="str">
        <f t="shared" si="160"/>
        <v/>
      </c>
      <c r="CI240" s="18" t="str">
        <f t="shared" si="137"/>
        <v/>
      </c>
      <c r="CJ240" s="18" t="str">
        <f>IF(AND(D240&gt;0,OR(AW240="")), "* No olvide digitar la variable Trans Femenino. Digite Cero si no tiene.",IF((AW240)&gt;D240,"  * La variable Trans Femenino No puede ser mayor al Total Hombres.",""))</f>
        <v/>
      </c>
      <c r="CK240" s="18" t="str">
        <f t="shared" si="153"/>
        <v/>
      </c>
      <c r="CL240" s="56"/>
      <c r="CO240" s="370">
        <f t="shared" si="166"/>
        <v>0</v>
      </c>
      <c r="CP240" s="370">
        <f t="shared" si="167"/>
        <v>0</v>
      </c>
      <c r="CQ240" s="370">
        <f t="shared" si="154"/>
        <v>0</v>
      </c>
      <c r="CR240" s="370">
        <f t="shared" si="154"/>
        <v>0</v>
      </c>
      <c r="CS240" s="370">
        <f t="shared" si="130"/>
        <v>0</v>
      </c>
      <c r="CT240" s="370">
        <f t="shared" si="131"/>
        <v>0</v>
      </c>
      <c r="CU240" s="370">
        <f t="shared" si="155"/>
        <v>0</v>
      </c>
      <c r="CV240" s="370">
        <f t="shared" si="155"/>
        <v>0</v>
      </c>
      <c r="CW240" s="370">
        <f t="shared" si="156"/>
        <v>0</v>
      </c>
      <c r="CX240" s="370">
        <f t="shared" si="157"/>
        <v>0</v>
      </c>
      <c r="CY240" s="370">
        <f t="shared" si="135"/>
        <v>0</v>
      </c>
    </row>
    <row r="241" spans="1:103" x14ac:dyDescent="0.25">
      <c r="A241" s="3016" t="s">
        <v>268</v>
      </c>
      <c r="B241" s="3017"/>
      <c r="C241" s="416">
        <f t="shared" si="140"/>
        <v>0</v>
      </c>
      <c r="D241" s="417">
        <f t="shared" si="162"/>
        <v>0</v>
      </c>
      <c r="E241" s="377">
        <f t="shared" si="162"/>
        <v>0</v>
      </c>
      <c r="F241" s="30"/>
      <c r="G241" s="37"/>
      <c r="H241" s="30"/>
      <c r="I241" s="37"/>
      <c r="J241" s="30"/>
      <c r="K241" s="37"/>
      <c r="L241" s="30"/>
      <c r="M241" s="37"/>
      <c r="N241" s="30"/>
      <c r="O241" s="37"/>
      <c r="P241" s="30"/>
      <c r="Q241" s="37"/>
      <c r="R241" s="30"/>
      <c r="S241" s="37"/>
      <c r="T241" s="30"/>
      <c r="U241" s="37"/>
      <c r="V241" s="30"/>
      <c r="W241" s="37"/>
      <c r="X241" s="30"/>
      <c r="Y241" s="37"/>
      <c r="Z241" s="30"/>
      <c r="AA241" s="37"/>
      <c r="AB241" s="30"/>
      <c r="AC241" s="37"/>
      <c r="AD241" s="30"/>
      <c r="AE241" s="37"/>
      <c r="AF241" s="30"/>
      <c r="AG241" s="37"/>
      <c r="AH241" s="30"/>
      <c r="AI241" s="37"/>
      <c r="AJ241" s="30"/>
      <c r="AK241" s="37"/>
      <c r="AL241" s="30"/>
      <c r="AM241" s="223"/>
      <c r="AN241" s="452"/>
      <c r="AO241" s="453"/>
      <c r="AP241" s="30"/>
      <c r="AQ241" s="37"/>
      <c r="AR241" s="30"/>
      <c r="AS241" s="37"/>
      <c r="AT241" s="223"/>
      <c r="AU241" s="243"/>
      <c r="AV241" s="223"/>
      <c r="AW241" s="243"/>
      <c r="AX241" s="37"/>
      <c r="AY241" s="56" t="str">
        <f t="shared" si="118"/>
        <v/>
      </c>
      <c r="CA241" s="18" t="str">
        <f t="shared" si="164"/>
        <v/>
      </c>
      <c r="CB241" s="18" t="str">
        <f t="shared" si="165"/>
        <v/>
      </c>
      <c r="CC241" s="18" t="str">
        <f t="shared" si="159"/>
        <v/>
      </c>
      <c r="CD241" s="18" t="str">
        <f t="shared" si="142"/>
        <v/>
      </c>
      <c r="CE241" s="18" t="str">
        <f t="shared" si="143"/>
        <v/>
      </c>
      <c r="CF241" s="18" t="str">
        <f t="shared" si="150"/>
        <v/>
      </c>
      <c r="CG241" s="18" t="str">
        <f t="shared" si="136"/>
        <v/>
      </c>
      <c r="CH241" s="18" t="str">
        <f t="shared" si="160"/>
        <v/>
      </c>
      <c r="CI241" s="18" t="str">
        <f t="shared" si="137"/>
        <v/>
      </c>
      <c r="CJ241" s="18" t="str">
        <f t="shared" si="152"/>
        <v/>
      </c>
      <c r="CK241" s="18" t="str">
        <f>IF(AND($C241&gt;0,AX241=""), "* No olvide digitar la variable Adolescentes derivados de Espacios Amigables. Digite Cero si no tiene.",IF(AX241&gt;$C241,"  * La variable Adolescentes derivados de Espacios Amigables No puede ser mayor al Total.",""))</f>
        <v/>
      </c>
      <c r="CL241" s="56"/>
      <c r="CO241" s="370">
        <f t="shared" si="166"/>
        <v>0</v>
      </c>
      <c r="CP241" s="370">
        <f t="shared" si="167"/>
        <v>0</v>
      </c>
      <c r="CQ241" s="370">
        <f t="shared" si="154"/>
        <v>0</v>
      </c>
      <c r="CR241" s="370">
        <f t="shared" si="154"/>
        <v>0</v>
      </c>
      <c r="CS241" s="370">
        <f t="shared" si="130"/>
        <v>0</v>
      </c>
      <c r="CT241" s="370">
        <f t="shared" si="131"/>
        <v>0</v>
      </c>
      <c r="CU241" s="370">
        <f t="shared" si="155"/>
        <v>0</v>
      </c>
      <c r="CV241" s="370">
        <f t="shared" si="155"/>
        <v>0</v>
      </c>
      <c r="CW241" s="370">
        <f t="shared" si="156"/>
        <v>0</v>
      </c>
      <c r="CX241" s="370">
        <f t="shared" si="157"/>
        <v>0</v>
      </c>
      <c r="CY241" s="370">
        <f t="shared" si="135"/>
        <v>0</v>
      </c>
    </row>
    <row r="242" spans="1:103" s="56" customFormat="1" ht="12" x14ac:dyDescent="0.2">
      <c r="A242" s="1780" t="s">
        <v>269</v>
      </c>
      <c r="B242" s="1780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  <c r="AP242" s="55"/>
      <c r="AQ242" s="55"/>
      <c r="AR242" s="55"/>
      <c r="AS242" s="55"/>
      <c r="AT242" s="55"/>
      <c r="AU242" s="55"/>
      <c r="AV242" s="55"/>
      <c r="AW242" s="55"/>
      <c r="AX242" s="55"/>
    </row>
    <row r="243" spans="1:103" ht="15" customHeight="1" x14ac:dyDescent="0.25">
      <c r="A243" s="3272" t="s">
        <v>270</v>
      </c>
      <c r="B243" s="2987"/>
      <c r="C243" s="4088" t="s">
        <v>91</v>
      </c>
      <c r="D243" s="4088"/>
      <c r="E243" s="4088"/>
      <c r="F243" s="4088" t="s">
        <v>202</v>
      </c>
      <c r="G243" s="4088"/>
      <c r="H243" s="4088" t="s">
        <v>203</v>
      </c>
      <c r="I243" s="4088"/>
      <c r="J243" s="4088" t="s">
        <v>204</v>
      </c>
      <c r="K243" s="4088"/>
      <c r="L243" s="4088" t="s">
        <v>16</v>
      </c>
      <c r="M243" s="4088"/>
      <c r="N243" s="4047" t="s">
        <v>17</v>
      </c>
      <c r="O243" s="4087"/>
      <c r="P243" s="4081" t="s">
        <v>18</v>
      </c>
      <c r="Q243" s="4081"/>
      <c r="R243" s="4081" t="s">
        <v>19</v>
      </c>
      <c r="S243" s="4081"/>
      <c r="T243" s="4081" t="s">
        <v>20</v>
      </c>
      <c r="U243" s="4081"/>
      <c r="V243" s="4081" t="s">
        <v>21</v>
      </c>
      <c r="W243" s="4081"/>
      <c r="X243" s="4081" t="s">
        <v>22</v>
      </c>
      <c r="Y243" s="4081"/>
      <c r="Z243" s="4081" t="s">
        <v>23</v>
      </c>
      <c r="AA243" s="4081"/>
      <c r="AB243" s="4081" t="s">
        <v>61</v>
      </c>
      <c r="AC243" s="4081"/>
      <c r="AD243" s="4081" t="s">
        <v>62</v>
      </c>
      <c r="AE243" s="4081"/>
      <c r="AF243" s="4081" t="s">
        <v>63</v>
      </c>
      <c r="AG243" s="4081"/>
      <c r="AH243" s="4081" t="s">
        <v>148</v>
      </c>
      <c r="AI243" s="4081"/>
      <c r="AJ243" s="4081" t="s">
        <v>149</v>
      </c>
      <c r="AK243" s="4081"/>
      <c r="AL243" s="4081" t="s">
        <v>150</v>
      </c>
      <c r="AM243" s="4040"/>
      <c r="AN243" s="4101" t="s">
        <v>271</v>
      </c>
      <c r="AO243" s="4041"/>
      <c r="AP243" s="4086"/>
      <c r="AQ243" s="3723" t="s">
        <v>205</v>
      </c>
      <c r="AR243" s="4106" t="s">
        <v>206</v>
      </c>
      <c r="AS243" s="4081" t="s">
        <v>12</v>
      </c>
      <c r="AT243" s="4081"/>
      <c r="AU243" s="3553" t="s">
        <v>207</v>
      </c>
      <c r="AV243" s="2987" t="s">
        <v>272</v>
      </c>
      <c r="AW243" s="3553" t="s">
        <v>13</v>
      </c>
      <c r="AX243" s="2987" t="s">
        <v>273</v>
      </c>
    </row>
    <row r="244" spans="1:103" ht="21" x14ac:dyDescent="0.25">
      <c r="A244" s="3583"/>
      <c r="B244" s="3440"/>
      <c r="C244" s="1687" t="s">
        <v>120</v>
      </c>
      <c r="D244" s="1689" t="s">
        <v>79</v>
      </c>
      <c r="E244" s="1050" t="s">
        <v>121</v>
      </c>
      <c r="F244" s="1759" t="s">
        <v>79</v>
      </c>
      <c r="G244" s="1050" t="s">
        <v>121</v>
      </c>
      <c r="H244" s="1759" t="s">
        <v>79</v>
      </c>
      <c r="I244" s="1050" t="s">
        <v>121</v>
      </c>
      <c r="J244" s="1759" t="s">
        <v>79</v>
      </c>
      <c r="K244" s="1050" t="s">
        <v>121</v>
      </c>
      <c r="L244" s="1759" t="s">
        <v>79</v>
      </c>
      <c r="M244" s="1050" t="s">
        <v>121</v>
      </c>
      <c r="N244" s="1759" t="s">
        <v>79</v>
      </c>
      <c r="O244" s="1050" t="s">
        <v>121</v>
      </c>
      <c r="P244" s="1759" t="s">
        <v>79</v>
      </c>
      <c r="Q244" s="1050" t="s">
        <v>121</v>
      </c>
      <c r="R244" s="1759" t="s">
        <v>79</v>
      </c>
      <c r="S244" s="1050" t="s">
        <v>121</v>
      </c>
      <c r="T244" s="1759" t="s">
        <v>79</v>
      </c>
      <c r="U244" s="1050" t="s">
        <v>121</v>
      </c>
      <c r="V244" s="1759" t="s">
        <v>79</v>
      </c>
      <c r="W244" s="1050" t="s">
        <v>121</v>
      </c>
      <c r="X244" s="1759" t="s">
        <v>79</v>
      </c>
      <c r="Y244" s="1050" t="s">
        <v>121</v>
      </c>
      <c r="Z244" s="1759" t="s">
        <v>79</v>
      </c>
      <c r="AA244" s="1050" t="s">
        <v>121</v>
      </c>
      <c r="AB244" s="1759" t="s">
        <v>79</v>
      </c>
      <c r="AC244" s="1050" t="s">
        <v>121</v>
      </c>
      <c r="AD244" s="1759" t="s">
        <v>79</v>
      </c>
      <c r="AE244" s="1050" t="s">
        <v>121</v>
      </c>
      <c r="AF244" s="1759" t="s">
        <v>79</v>
      </c>
      <c r="AG244" s="1050" t="s">
        <v>121</v>
      </c>
      <c r="AH244" s="1759" t="s">
        <v>79</v>
      </c>
      <c r="AI244" s="1050" t="s">
        <v>121</v>
      </c>
      <c r="AJ244" s="1759" t="s">
        <v>79</v>
      </c>
      <c r="AK244" s="1050" t="s">
        <v>121</v>
      </c>
      <c r="AL244" s="1759" t="s">
        <v>79</v>
      </c>
      <c r="AM244" s="1667" t="s">
        <v>121</v>
      </c>
      <c r="AN244" s="1749" t="s">
        <v>164</v>
      </c>
      <c r="AO244" s="1713" t="s">
        <v>166</v>
      </c>
      <c r="AP244" s="1723" t="s">
        <v>274</v>
      </c>
      <c r="AQ244" s="3188"/>
      <c r="AR244" s="3174"/>
      <c r="AS244" s="1759" t="s">
        <v>79</v>
      </c>
      <c r="AT244" s="1050" t="s">
        <v>121</v>
      </c>
      <c r="AU244" s="3019"/>
      <c r="AV244" s="3440"/>
      <c r="AW244" s="3019"/>
      <c r="AX244" s="3440"/>
    </row>
    <row r="245" spans="1:103" s="56" customFormat="1" x14ac:dyDescent="0.25">
      <c r="A245" s="4107" t="s">
        <v>275</v>
      </c>
      <c r="B245" s="4103"/>
      <c r="C245" s="1760">
        <f>SUM(D245+E245)</f>
        <v>6</v>
      </c>
      <c r="D245" s="1761">
        <f>SUM(F245+H245+J245+L245+N245+P245+R245+T245+V245+X245+Z245+AB245+AD245+AF245+AH245+AJ245+AL245)</f>
        <v>1</v>
      </c>
      <c r="E245" s="369">
        <f>SUM(G245+I245+K245+M245+O245+Q245+S245+U245+W245+Y245+AA245+AC245+AE245+AG245+AI245+AK245+AM245)</f>
        <v>5</v>
      </c>
      <c r="F245" s="1683">
        <v>0</v>
      </c>
      <c r="G245" s="1686">
        <v>0</v>
      </c>
      <c r="H245" s="1683">
        <v>0</v>
      </c>
      <c r="I245" s="1686">
        <v>0</v>
      </c>
      <c r="J245" s="1683">
        <v>0</v>
      </c>
      <c r="K245" s="1686">
        <v>0</v>
      </c>
      <c r="L245" s="1683">
        <v>0</v>
      </c>
      <c r="M245" s="1686">
        <v>2</v>
      </c>
      <c r="N245" s="1683">
        <v>1</v>
      </c>
      <c r="O245" s="1686">
        <v>0</v>
      </c>
      <c r="P245" s="1683">
        <v>0</v>
      </c>
      <c r="Q245" s="1686">
        <v>2</v>
      </c>
      <c r="R245" s="1683">
        <v>0</v>
      </c>
      <c r="S245" s="1686">
        <v>0</v>
      </c>
      <c r="T245" s="1683">
        <v>0</v>
      </c>
      <c r="U245" s="1686">
        <v>0</v>
      </c>
      <c r="V245" s="1683">
        <v>0</v>
      </c>
      <c r="W245" s="1686">
        <v>0</v>
      </c>
      <c r="X245" s="1683">
        <v>0</v>
      </c>
      <c r="Y245" s="1686">
        <v>0</v>
      </c>
      <c r="Z245" s="1683">
        <v>0</v>
      </c>
      <c r="AA245" s="1686">
        <v>0</v>
      </c>
      <c r="AB245" s="1683">
        <v>0</v>
      </c>
      <c r="AC245" s="1686">
        <v>0</v>
      </c>
      <c r="AD245" s="1683">
        <v>0</v>
      </c>
      <c r="AE245" s="1686">
        <v>1</v>
      </c>
      <c r="AF245" s="1683">
        <v>0</v>
      </c>
      <c r="AG245" s="1686">
        <v>0</v>
      </c>
      <c r="AH245" s="1683">
        <v>0</v>
      </c>
      <c r="AI245" s="1686">
        <v>0</v>
      </c>
      <c r="AJ245" s="1683">
        <v>0</v>
      </c>
      <c r="AK245" s="1686">
        <v>0</v>
      </c>
      <c r="AL245" s="1683">
        <v>0</v>
      </c>
      <c r="AM245" s="1762">
        <v>0</v>
      </c>
      <c r="AN245" s="95">
        <v>0</v>
      </c>
      <c r="AO245" s="1245">
        <v>0</v>
      </c>
      <c r="AP245" s="220">
        <v>1</v>
      </c>
      <c r="AQ245" s="1685">
        <v>0</v>
      </c>
      <c r="AR245" s="1686">
        <v>0</v>
      </c>
      <c r="AS245" s="1683">
        <v>0</v>
      </c>
      <c r="AT245" s="1686">
        <v>0</v>
      </c>
      <c r="AU245" s="1685">
        <v>0</v>
      </c>
      <c r="AV245" s="1686">
        <v>1</v>
      </c>
      <c r="AW245" s="1683">
        <v>0</v>
      </c>
      <c r="AX245" s="1686">
        <v>0</v>
      </c>
      <c r="AY245" s="56" t="str">
        <f>CA245&amp;CB245&amp;CC245&amp;CD245&amp;CE245&amp;CF245&amp;CG245&amp;CH245&amp;CI245</f>
        <v/>
      </c>
      <c r="CA245" s="40"/>
      <c r="CB245" s="18" t="str">
        <f>IF(AND(E245&gt;0,AQ245=""), "* No olvide digitar la variable Gestantes. Digite Cero si no tiene.", IF(AQ245&gt;E245," * La variable Gestantes No puede ser mayor al Total Mujeres.",""))</f>
        <v/>
      </c>
      <c r="CC245" s="18" t="str">
        <f>IF(AND(E245&gt;0,AR245=""), "* No olvide digitar la variable Madre de hijo menor de 5 años. Digite Cero si no tiene.",IF(AR245&gt;E245,"  * La variable Madre de hijo menor de 5 años No puede ser mayor al Total Mujeres.",""))</f>
        <v/>
      </c>
      <c r="CD245" s="18" t="str">
        <f>IF(AND(D245&gt;0,OR(AS245="")), "* No olvide digitar la variable Pueblos originarios Hombres. Digite Cero si no tiene.",IF(AS245&gt;D245,"  * La variable Pueblos originarios Hombres No puede ser mayor al Total Hombres.",""))</f>
        <v/>
      </c>
      <c r="CE245" s="18" t="str">
        <f>IF(AND(E245&gt;0,OR(AT245="")), "* No olvide digitar la variable Pueblos originarios Mujeres. Digite Cero si no tiene.",IF(AT245&gt;E245,"  * La variable Pueblos originarios Mujeres No puede ser mayor al Total Mujeres.",""))</f>
        <v/>
      </c>
      <c r="CF245" s="18" t="str">
        <f>IF(AND(C245&gt;0,AU245=""), "* No olvide digitar la variable Niños, niñas, adolescentes y jóvenes SENAME. Digite Cero si no tiene.",IF(AU245&gt;C245,"  * La variable Niños, niñas, adolescentes y jóvenes SENAME No puede ser mayor al Total.",""))</f>
        <v/>
      </c>
      <c r="CG245" s="18" t="str">
        <f>IF(AND(C245&gt;0,AV245=""), "* No olvide digitar la variable Niños, niñas, adolescentes y jóvenes Mejor Niñez. Digite Cero si no tiene.",IF(AV245&gt;C245,"  * La variable Niños, niñas, adolescentes y jóvenes Mejor Niñez No puede ser mayor al Total.",""))</f>
        <v/>
      </c>
      <c r="CH245" s="18" t="str">
        <f>IF(AND(C245&gt;0,AW245=""), "* No olvide digitar la variable Migrantes. Digite Cero si no tiene.",IF(AW245&gt;C245,"  * La variable Migrantes No puede ser mayor al Total.",""))</f>
        <v/>
      </c>
      <c r="CI245" s="18" t="str">
        <f>IF(AND(C245&gt;0,AX245=""), "* No olvide digitar la variable Trans (Masculino/ Femenino). Digite Cero si no tiene.",IF(AX245&gt;C245,"  * La variable Trans (Masculino/Femenino) No puede ser mayor al Total Ambos Sexos.",""))</f>
        <v/>
      </c>
      <c r="CL245"/>
      <c r="CO245"/>
      <c r="CP245" s="459">
        <f>IF(AND(E245&gt;0,AQ245=""),1,IF(AQ245&gt;E245,1,0))</f>
        <v>0</v>
      </c>
      <c r="CQ245" s="459">
        <f>IF(AND(E245&gt;0,AR245=""),1,IF(AR245&gt;E245,1,0))</f>
        <v>0</v>
      </c>
      <c r="CR245" s="459">
        <f>IF(AND(D245&gt;0,OR(AS245="")),1,IF(AS245&gt;D245,1,0))</f>
        <v>0</v>
      </c>
      <c r="CS245" s="459">
        <f>IF(AND(E245&gt;0,OR(AT245="")),1,IF(AT245&gt;E245,1,0))</f>
        <v>0</v>
      </c>
      <c r="CT245" s="459">
        <f>IF(AND(C245&gt;0,AU245=""),1,IF(AU245&gt;C245,1,0))</f>
        <v>0</v>
      </c>
      <c r="CU245" s="459">
        <f>IF(AND(C245&gt;0,AV245=""),1,IF(AV245&gt;C245,1,0))</f>
        <v>0</v>
      </c>
      <c r="CV245" s="459">
        <f>IF(AND(C245&gt;0,AW245=""),1,IF(AW245&gt;C245,1,0))</f>
        <v>0</v>
      </c>
      <c r="CW245" s="459">
        <f>IF(AND(C245&gt;0,AX245=""),1,IF(AX245&gt;C245,1,0))</f>
        <v>0</v>
      </c>
    </row>
    <row r="246" spans="1:103" s="56" customFormat="1" ht="12" customHeight="1" x14ac:dyDescent="0.2">
      <c r="A246" s="4104" t="s">
        <v>215</v>
      </c>
      <c r="B246" s="4105"/>
      <c r="C246" s="1781"/>
      <c r="D246" s="461"/>
      <c r="E246" s="461"/>
      <c r="F246" s="462"/>
      <c r="G246" s="462"/>
      <c r="H246" s="462"/>
      <c r="I246" s="462"/>
      <c r="J246" s="462"/>
      <c r="K246" s="462"/>
      <c r="L246" s="462"/>
      <c r="M246" s="462"/>
      <c r="N246" s="462"/>
      <c r="O246" s="462"/>
      <c r="P246" s="462"/>
      <c r="Q246" s="462"/>
      <c r="R246" s="462"/>
      <c r="S246" s="462"/>
      <c r="T246" s="462"/>
      <c r="U246" s="462"/>
      <c r="V246" s="462"/>
      <c r="W246" s="462"/>
      <c r="X246" s="462"/>
      <c r="Y246" s="462"/>
      <c r="Z246" s="462"/>
      <c r="AA246" s="462"/>
      <c r="AB246" s="462"/>
      <c r="AC246" s="462"/>
      <c r="AD246" s="462"/>
      <c r="AE246" s="462"/>
      <c r="AF246" s="462"/>
      <c r="AG246" s="462"/>
      <c r="AH246" s="462"/>
      <c r="AI246" s="462"/>
      <c r="AJ246" s="462"/>
      <c r="AK246" s="462"/>
      <c r="AL246" s="462"/>
      <c r="AM246" s="1782"/>
      <c r="AN246" s="1782"/>
      <c r="AO246" s="1782"/>
      <c r="AP246" s="1783"/>
      <c r="AQ246" s="1782"/>
      <c r="AR246" s="1782"/>
      <c r="AS246" s="1782"/>
      <c r="AT246" s="1782"/>
      <c r="AU246" s="1782"/>
      <c r="AV246" s="1782"/>
      <c r="AW246" s="1782"/>
      <c r="AX246" s="1784"/>
    </row>
    <row r="247" spans="1:103" s="56" customFormat="1" x14ac:dyDescent="0.25">
      <c r="A247" s="3297" t="s">
        <v>216</v>
      </c>
      <c r="B247" s="1769" t="s">
        <v>217</v>
      </c>
      <c r="C247" s="1394">
        <f t="shared" ref="C247:C250" si="168">SUM(D247+E247)</f>
        <v>0</v>
      </c>
      <c r="D247" s="703">
        <f t="shared" ref="D247:E250" si="169">SUM(F247+H247+J247+L247+N247+P247+R247+T247+V247+X247+Z247+AB247+AD247+AF247+AH247+AJ247+AL247)</f>
        <v>0</v>
      </c>
      <c r="E247" s="1769">
        <f>SUM(G247+I247+K247+M247+O247+Q247+S247+U247+W247+Y247+AA247+AC247+AE247+AG247+AI247+AK247+AM247)</f>
        <v>0</v>
      </c>
      <c r="F247" s="1359"/>
      <c r="G247" s="1682"/>
      <c r="H247" s="1683"/>
      <c r="I247" s="1686"/>
      <c r="J247" s="1683"/>
      <c r="K247" s="1686"/>
      <c r="L247" s="1683"/>
      <c r="M247" s="1686"/>
      <c r="N247" s="1683"/>
      <c r="O247" s="1686"/>
      <c r="P247" s="1683"/>
      <c r="Q247" s="1686"/>
      <c r="R247" s="1683"/>
      <c r="S247" s="1686"/>
      <c r="T247" s="1683"/>
      <c r="U247" s="1686"/>
      <c r="V247" s="1683"/>
      <c r="W247" s="1686"/>
      <c r="X247" s="1683"/>
      <c r="Y247" s="1686"/>
      <c r="Z247" s="1683"/>
      <c r="AA247" s="1686"/>
      <c r="AB247" s="1683"/>
      <c r="AC247" s="1686"/>
      <c r="AD247" s="1683"/>
      <c r="AE247" s="1686"/>
      <c r="AF247" s="1683"/>
      <c r="AG247" s="1686"/>
      <c r="AH247" s="1683"/>
      <c r="AI247" s="1686"/>
      <c r="AJ247" s="1683"/>
      <c r="AK247" s="1686"/>
      <c r="AL247" s="1683"/>
      <c r="AM247" s="1762"/>
      <c r="AN247" s="95"/>
      <c r="AO247" s="1245"/>
      <c r="AP247" s="220"/>
      <c r="AQ247" s="1685"/>
      <c r="AR247" s="1686"/>
      <c r="AS247" s="1683"/>
      <c r="AT247" s="1686"/>
      <c r="AU247" s="1685"/>
      <c r="AV247" s="1686"/>
      <c r="AW247" s="1683"/>
      <c r="AX247" s="1686"/>
      <c r="AY247" s="56" t="str">
        <f>CA247&amp;CB247&amp;CC247&amp;CD247&amp;CE247&amp;CF247&amp;CG247&amp;CH247&amp;CI247</f>
        <v/>
      </c>
      <c r="CA247" s="40"/>
      <c r="CB247" s="18" t="str">
        <f t="shared" ref="CB247:CB268" si="170">IF(AND(E247&gt;0,AQ247=""), "* No olvide digitar la variable Gestantes. Digite Cero si no tiene.",IF(AQ247&gt;E247,"  * La variable Gestantes No puede ser mayor al Total Mujeres.",""))</f>
        <v/>
      </c>
      <c r="CC247" s="18" t="str">
        <f t="shared" ref="CC247:CC293" si="171">IF(AND(E247&gt;0,AR247=""), "* No olvide digitar la variable Madre de hijo menor de 5 años. Digite Cero si no tiene.",IF(AR247&gt;E247,"  * La variable Madre de hijo menor de 5 años No puede ser mayor al Total Mujeres.",""))</f>
        <v/>
      </c>
      <c r="CD247" s="18" t="str">
        <f t="shared" ref="CD247:CD259" si="172">IF(AND(D247&gt;0,OR(AS247="")), "* No olvide digitar la variable Pueblos originarios Hombres. Digite Cero si no tiene.",IF(AS247&gt;D247,"  * La variable Pueblos originarios Hombres No puede ser mayor al Total Hombres.",""))</f>
        <v/>
      </c>
      <c r="CE247" s="18" t="str">
        <f t="shared" ref="CE247:CE293" si="173">IF(AND(E247&gt;0,OR(AT247="")), "* No olvide digitar la variable Pueblos originarios Mujeres. Digite Cero si no tiene.",IF(AT247&gt;E247,"  * La variable Pueblos originarios Mujeres No puede ser mayor al Total Mujeres.",""))</f>
        <v/>
      </c>
      <c r="CF247" s="18" t="str">
        <f t="shared" ref="CF247:CF293" si="174">IF(AND(C247&gt;0,AU247=""), "* No olvide digitar la variable Niños, niñas, adolescentes y jóvenes SENAME. Digite Cero si no tiene.",IF(AU247&gt;C247,"  * La variable Niños, niñas, adolescentes y jóvenes SENAME No puede ser mayor al Total.",""))</f>
        <v/>
      </c>
      <c r="CG247" s="18" t="str">
        <f t="shared" ref="CG247:CG293" si="175">IF(AND(C247&gt;0,AV247=""), "* No olvide digitar la variable Niños, niñas, adolescentes y jóvenes Mejor Niñez. Digite Cero si no tiene.",IF(AV247&gt;C247,"  * La variable Niños, niñas, adolescentes y jóvenes Mejor Niñez No puede ser mayor al Total.",""))</f>
        <v/>
      </c>
      <c r="CH247" s="18" t="str">
        <f t="shared" ref="CH247:CH293" si="176">IF(AND(C247&gt;0,AW247=""), "* No olvide digitar la variable Migrantes. Digite Cero si no tiene.",IF(AW247&gt;C247,"  * La variable Migrantes No puede ser mayor al Total.",""))</f>
        <v/>
      </c>
      <c r="CI247" s="18" t="str">
        <f t="shared" ref="CI247:CI293" si="177">IF(AND(C247&gt;0,AX247=""), "* No olvide digitar la variable Trans (Masculino/ Femenino). Digite Cero si no tiene.",IF(AX247&gt;C247,"  * La variable Trans (Masculino/Femenino) No puede ser mayor al Total Ambos Sexos.",""))</f>
        <v/>
      </c>
      <c r="CL247"/>
      <c r="CO247"/>
      <c r="CP247" s="459">
        <f t="shared" ref="CP247:CP278" si="178">IF(AND(E247&gt;0,AQ247=""),1,IF(AQ247&gt;E247,1,0))</f>
        <v>0</v>
      </c>
      <c r="CQ247" s="459">
        <f t="shared" ref="CQ247:CQ269" si="179">IF(AND(E247&gt;0,AR247=""),1,IF(AR247&gt;E247,1,0))</f>
        <v>0</v>
      </c>
      <c r="CR247" s="459">
        <f t="shared" ref="CR247:CS262" si="180">IF(AND(D247&gt;0,OR(AS247="")),1,IF(AS247&gt;D247,1,0))</f>
        <v>0</v>
      </c>
      <c r="CS247" s="459">
        <f t="shared" si="180"/>
        <v>0</v>
      </c>
      <c r="CT247" s="459">
        <f t="shared" ref="CT247:CT293" si="181">IF(AND(C247&gt;0,AU247=""),1,IF(AU247&gt;C247,1,0))</f>
        <v>0</v>
      </c>
      <c r="CU247" s="459">
        <f t="shared" ref="CU247:CU293" si="182">IF(AND(C247&gt;0,AV247=""),1,IF(AV247&gt;C247,1,0))</f>
        <v>0</v>
      </c>
      <c r="CV247" s="459">
        <f t="shared" ref="CV247:CV293" si="183">IF(AND(C247&gt;0,AW247=""),1,IF(AW247&gt;C247,1,0))</f>
        <v>0</v>
      </c>
      <c r="CW247" s="459">
        <f t="shared" ref="CW247:CW293" si="184">IF(AND(C247&gt;0,AX247=""),1,IF(AX247&gt;C247,1,0))</f>
        <v>0</v>
      </c>
    </row>
    <row r="248" spans="1:103" s="56" customFormat="1" x14ac:dyDescent="0.25">
      <c r="A248" s="3633"/>
      <c r="B248" s="377" t="s">
        <v>218</v>
      </c>
      <c r="C248" s="378">
        <f t="shared" si="168"/>
        <v>0</v>
      </c>
      <c r="D248" s="379">
        <f t="shared" si="169"/>
        <v>0</v>
      </c>
      <c r="E248" s="380">
        <f t="shared" si="169"/>
        <v>0</v>
      </c>
      <c r="F248" s="45"/>
      <c r="G248" s="48"/>
      <c r="H248" s="45"/>
      <c r="I248" s="48"/>
      <c r="J248" s="45"/>
      <c r="K248" s="48"/>
      <c r="L248" s="45"/>
      <c r="M248" s="48"/>
      <c r="N248" s="45"/>
      <c r="O248" s="48"/>
      <c r="P248" s="45"/>
      <c r="Q248" s="48"/>
      <c r="R248" s="45"/>
      <c r="S248" s="48"/>
      <c r="T248" s="45"/>
      <c r="U248" s="48"/>
      <c r="V248" s="45"/>
      <c r="W248" s="48"/>
      <c r="X248" s="45"/>
      <c r="Y248" s="48"/>
      <c r="Z248" s="45"/>
      <c r="AA248" s="48"/>
      <c r="AB248" s="45"/>
      <c r="AC248" s="48"/>
      <c r="AD248" s="45"/>
      <c r="AE248" s="48"/>
      <c r="AF248" s="45"/>
      <c r="AG248" s="48"/>
      <c r="AH248" s="45"/>
      <c r="AI248" s="48"/>
      <c r="AJ248" s="45"/>
      <c r="AK248" s="48"/>
      <c r="AL248" s="45"/>
      <c r="AM248" s="333"/>
      <c r="AN248" s="105"/>
      <c r="AO248" s="47"/>
      <c r="AP248" s="286"/>
      <c r="AQ248" s="1245"/>
      <c r="AR248" s="1042"/>
      <c r="AS248" s="91"/>
      <c r="AT248" s="1042"/>
      <c r="AU248" s="1245"/>
      <c r="AV248" s="1042"/>
      <c r="AW248" s="1245"/>
      <c r="AX248" s="1042"/>
      <c r="AY248" s="56" t="str">
        <f t="shared" ref="AY248:AY293" si="185">CA248&amp;CB248&amp;CC248&amp;CD248&amp;CE248&amp;CF248&amp;CG248&amp;CH248&amp;CI248</f>
        <v/>
      </c>
      <c r="CA248" s="40"/>
      <c r="CB248" s="18" t="str">
        <f t="shared" si="170"/>
        <v/>
      </c>
      <c r="CC248" s="18" t="str">
        <f t="shared" si="171"/>
        <v/>
      </c>
      <c r="CD248" s="18" t="str">
        <f t="shared" si="172"/>
        <v/>
      </c>
      <c r="CE248" s="18" t="str">
        <f t="shared" si="173"/>
        <v/>
      </c>
      <c r="CF248" s="18" t="str">
        <f t="shared" si="174"/>
        <v/>
      </c>
      <c r="CG248" s="18" t="str">
        <f t="shared" si="175"/>
        <v/>
      </c>
      <c r="CH248" s="18" t="str">
        <f t="shared" si="176"/>
        <v/>
      </c>
      <c r="CI248" s="18" t="str">
        <f t="shared" si="177"/>
        <v/>
      </c>
      <c r="CL248"/>
      <c r="CO248"/>
      <c r="CP248" s="459">
        <f t="shared" si="178"/>
        <v>0</v>
      </c>
      <c r="CQ248" s="459">
        <f t="shared" si="179"/>
        <v>0</v>
      </c>
      <c r="CR248" s="459">
        <f t="shared" si="180"/>
        <v>0</v>
      </c>
      <c r="CS248" s="459">
        <f t="shared" si="180"/>
        <v>0</v>
      </c>
      <c r="CT248" s="459">
        <f t="shared" si="181"/>
        <v>0</v>
      </c>
      <c r="CU248" s="459">
        <f t="shared" si="182"/>
        <v>0</v>
      </c>
      <c r="CV248" s="459">
        <f t="shared" si="183"/>
        <v>0</v>
      </c>
      <c r="CW248" s="459">
        <f t="shared" si="184"/>
        <v>0</v>
      </c>
    </row>
    <row r="249" spans="1:103" s="56" customFormat="1" x14ac:dyDescent="0.25">
      <c r="A249" s="3297" t="s">
        <v>219</v>
      </c>
      <c r="B249" s="1769" t="s">
        <v>217</v>
      </c>
      <c r="C249" s="1394">
        <f t="shared" si="168"/>
        <v>0</v>
      </c>
      <c r="D249" s="703">
        <f t="shared" si="169"/>
        <v>0</v>
      </c>
      <c r="E249" s="1769">
        <f t="shared" si="169"/>
        <v>0</v>
      </c>
      <c r="F249" s="1359"/>
      <c r="G249" s="1682"/>
      <c r="H249" s="1359"/>
      <c r="I249" s="1682"/>
      <c r="J249" s="1359"/>
      <c r="K249" s="1682"/>
      <c r="L249" s="1359"/>
      <c r="M249" s="1682"/>
      <c r="N249" s="1359"/>
      <c r="O249" s="1682"/>
      <c r="P249" s="1359"/>
      <c r="Q249" s="1682"/>
      <c r="R249" s="1359"/>
      <c r="S249" s="1682"/>
      <c r="T249" s="1359"/>
      <c r="U249" s="1682"/>
      <c r="V249" s="1359"/>
      <c r="W249" s="1682"/>
      <c r="X249" s="1359"/>
      <c r="Y249" s="1682"/>
      <c r="Z249" s="1359"/>
      <c r="AA249" s="1682"/>
      <c r="AB249" s="1359"/>
      <c r="AC249" s="1682"/>
      <c r="AD249" s="1359"/>
      <c r="AE249" s="1682"/>
      <c r="AF249" s="1359"/>
      <c r="AG249" s="1682"/>
      <c r="AH249" s="1359"/>
      <c r="AI249" s="1682"/>
      <c r="AJ249" s="1359"/>
      <c r="AK249" s="1682"/>
      <c r="AL249" s="1359"/>
      <c r="AM249" s="1726"/>
      <c r="AN249" s="1362"/>
      <c r="AO249" s="1409"/>
      <c r="AP249" s="1363"/>
      <c r="AQ249" s="1409"/>
      <c r="AR249" s="1682"/>
      <c r="AS249" s="1359"/>
      <c r="AT249" s="1682"/>
      <c r="AU249" s="1409"/>
      <c r="AV249" s="1682"/>
      <c r="AW249" s="1409"/>
      <c r="AX249" s="1682"/>
      <c r="AY249" s="56" t="str">
        <f t="shared" si="185"/>
        <v/>
      </c>
      <c r="CA249" s="40"/>
      <c r="CB249" s="18" t="str">
        <f t="shared" si="170"/>
        <v/>
      </c>
      <c r="CC249" s="18" t="str">
        <f t="shared" si="171"/>
        <v/>
      </c>
      <c r="CD249" s="18" t="str">
        <f t="shared" si="172"/>
        <v/>
      </c>
      <c r="CE249" s="18" t="str">
        <f t="shared" si="173"/>
        <v/>
      </c>
      <c r="CF249" s="18" t="str">
        <f t="shared" si="174"/>
        <v/>
      </c>
      <c r="CG249" s="18" t="str">
        <f t="shared" si="175"/>
        <v/>
      </c>
      <c r="CH249" s="18" t="str">
        <f t="shared" si="176"/>
        <v/>
      </c>
      <c r="CI249" s="18" t="str">
        <f t="shared" si="177"/>
        <v/>
      </c>
      <c r="CL249"/>
      <c r="CO249"/>
      <c r="CP249" s="459">
        <f t="shared" si="178"/>
        <v>0</v>
      </c>
      <c r="CQ249" s="459">
        <f t="shared" si="179"/>
        <v>0</v>
      </c>
      <c r="CR249" s="459">
        <f t="shared" si="180"/>
        <v>0</v>
      </c>
      <c r="CS249" s="459">
        <f t="shared" si="180"/>
        <v>0</v>
      </c>
      <c r="CT249" s="459">
        <f t="shared" si="181"/>
        <v>0</v>
      </c>
      <c r="CU249" s="459">
        <f t="shared" si="182"/>
        <v>0</v>
      </c>
      <c r="CV249" s="459">
        <f t="shared" si="183"/>
        <v>0</v>
      </c>
      <c r="CW249" s="459">
        <f t="shared" si="184"/>
        <v>0</v>
      </c>
    </row>
    <row r="250" spans="1:103" s="56" customFormat="1" x14ac:dyDescent="0.25">
      <c r="A250" s="3633"/>
      <c r="B250" s="377" t="s">
        <v>218</v>
      </c>
      <c r="C250" s="378">
        <f t="shared" si="168"/>
        <v>0</v>
      </c>
      <c r="D250" s="379">
        <f t="shared" si="169"/>
        <v>0</v>
      </c>
      <c r="E250" s="380">
        <f t="shared" si="169"/>
        <v>0</v>
      </c>
      <c r="F250" s="45"/>
      <c r="G250" s="48"/>
      <c r="H250" s="45"/>
      <c r="I250" s="48"/>
      <c r="J250" s="45"/>
      <c r="K250" s="48"/>
      <c r="L250" s="45"/>
      <c r="M250" s="48"/>
      <c r="N250" s="45"/>
      <c r="O250" s="48"/>
      <c r="P250" s="45"/>
      <c r="Q250" s="48"/>
      <c r="R250" s="45"/>
      <c r="S250" s="48"/>
      <c r="T250" s="45"/>
      <c r="U250" s="48"/>
      <c r="V250" s="45"/>
      <c r="W250" s="48"/>
      <c r="X250" s="45"/>
      <c r="Y250" s="48"/>
      <c r="Z250" s="45"/>
      <c r="AA250" s="48"/>
      <c r="AB250" s="45"/>
      <c r="AC250" s="48"/>
      <c r="AD250" s="45"/>
      <c r="AE250" s="48"/>
      <c r="AF250" s="45"/>
      <c r="AG250" s="48"/>
      <c r="AH250" s="45"/>
      <c r="AI250" s="48"/>
      <c r="AJ250" s="45"/>
      <c r="AK250" s="48"/>
      <c r="AL250" s="45"/>
      <c r="AM250" s="333"/>
      <c r="AN250" s="105"/>
      <c r="AO250" s="47"/>
      <c r="AP250" s="286"/>
      <c r="AQ250" s="1245"/>
      <c r="AR250" s="1042"/>
      <c r="AS250" s="91"/>
      <c r="AT250" s="1042"/>
      <c r="AU250" s="1245"/>
      <c r="AV250" s="1042"/>
      <c r="AW250" s="1245"/>
      <c r="AX250" s="1042"/>
      <c r="AY250" s="56" t="str">
        <f t="shared" si="185"/>
        <v/>
      </c>
      <c r="CA250" s="40"/>
      <c r="CB250" s="18" t="str">
        <f t="shared" si="170"/>
        <v/>
      </c>
      <c r="CC250" s="18" t="str">
        <f t="shared" si="171"/>
        <v/>
      </c>
      <c r="CD250" s="18" t="str">
        <f t="shared" si="172"/>
        <v/>
      </c>
      <c r="CE250" s="18" t="str">
        <f t="shared" si="173"/>
        <v/>
      </c>
      <c r="CF250" s="18" t="str">
        <f t="shared" si="174"/>
        <v/>
      </c>
      <c r="CG250" s="18" t="str">
        <f t="shared" si="175"/>
        <v/>
      </c>
      <c r="CH250" s="18" t="str">
        <f t="shared" si="176"/>
        <v/>
      </c>
      <c r="CI250" s="18" t="str">
        <f t="shared" si="177"/>
        <v/>
      </c>
      <c r="CL250"/>
      <c r="CO250"/>
      <c r="CP250" s="459">
        <f t="shared" si="178"/>
        <v>0</v>
      </c>
      <c r="CQ250" s="459">
        <f t="shared" si="179"/>
        <v>0</v>
      </c>
      <c r="CR250" s="459">
        <f t="shared" si="180"/>
        <v>0</v>
      </c>
      <c r="CS250" s="459">
        <f t="shared" si="180"/>
        <v>0</v>
      </c>
      <c r="CT250" s="459">
        <f t="shared" si="181"/>
        <v>0</v>
      </c>
      <c r="CU250" s="459">
        <f t="shared" si="182"/>
        <v>0</v>
      </c>
      <c r="CV250" s="459">
        <f t="shared" si="183"/>
        <v>0</v>
      </c>
      <c r="CW250" s="459">
        <f t="shared" si="184"/>
        <v>0</v>
      </c>
    </row>
    <row r="251" spans="1:103" x14ac:dyDescent="0.25">
      <c r="A251" s="3297" t="s">
        <v>220</v>
      </c>
      <c r="B251" s="1769" t="s">
        <v>217</v>
      </c>
      <c r="C251" s="1394">
        <f>SUM(D251+E251)</f>
        <v>0</v>
      </c>
      <c r="D251" s="703">
        <f t="shared" ref="D251:E259" si="186">SUM(F251+H251+J251+L251+N251+P251+R251+T251+V251+X251+Z251+AB251+AD251+AF251+AH251+AJ251+AL251)</f>
        <v>0</v>
      </c>
      <c r="E251" s="1769">
        <f t="shared" si="186"/>
        <v>0</v>
      </c>
      <c r="F251" s="1359"/>
      <c r="G251" s="1682"/>
      <c r="H251" s="1359"/>
      <c r="I251" s="1682"/>
      <c r="J251" s="1359"/>
      <c r="K251" s="1682"/>
      <c r="L251" s="1359"/>
      <c r="M251" s="1682"/>
      <c r="N251" s="1359"/>
      <c r="O251" s="1682"/>
      <c r="P251" s="1359"/>
      <c r="Q251" s="1682"/>
      <c r="R251" s="1359"/>
      <c r="S251" s="1682"/>
      <c r="T251" s="1359"/>
      <c r="U251" s="1682"/>
      <c r="V251" s="1359"/>
      <c r="W251" s="1682"/>
      <c r="X251" s="1359"/>
      <c r="Y251" s="1682"/>
      <c r="Z251" s="1359"/>
      <c r="AA251" s="1682"/>
      <c r="AB251" s="1359"/>
      <c r="AC251" s="1682"/>
      <c r="AD251" s="1359"/>
      <c r="AE251" s="1682"/>
      <c r="AF251" s="1359"/>
      <c r="AG251" s="1682"/>
      <c r="AH251" s="1359"/>
      <c r="AI251" s="1682"/>
      <c r="AJ251" s="1359"/>
      <c r="AK251" s="1682"/>
      <c r="AL251" s="1359"/>
      <c r="AM251" s="1726"/>
      <c r="AN251" s="1362"/>
      <c r="AO251" s="1409"/>
      <c r="AP251" s="1363"/>
      <c r="AQ251" s="1409"/>
      <c r="AR251" s="1682"/>
      <c r="AS251" s="1359"/>
      <c r="AT251" s="1682"/>
      <c r="AU251" s="1409"/>
      <c r="AV251" s="1682"/>
      <c r="AW251" s="1409"/>
      <c r="AX251" s="1682"/>
      <c r="AY251" s="56" t="str">
        <f t="shared" si="185"/>
        <v/>
      </c>
      <c r="AZ251" s="56"/>
      <c r="BA251" s="56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6"/>
      <c r="BM251" s="56"/>
      <c r="BN251" s="56"/>
      <c r="BO251" s="56"/>
      <c r="CA251" s="40"/>
      <c r="CB251" s="18" t="str">
        <f t="shared" si="170"/>
        <v/>
      </c>
      <c r="CC251" s="18" t="str">
        <f t="shared" si="171"/>
        <v/>
      </c>
      <c r="CD251" s="18" t="str">
        <f t="shared" si="172"/>
        <v/>
      </c>
      <c r="CE251" s="18" t="str">
        <f t="shared" si="173"/>
        <v/>
      </c>
      <c r="CF251" s="18" t="str">
        <f t="shared" si="174"/>
        <v/>
      </c>
      <c r="CG251" s="18" t="str">
        <f t="shared" si="175"/>
        <v/>
      </c>
      <c r="CH251" s="18" t="str">
        <f t="shared" si="176"/>
        <v/>
      </c>
      <c r="CI251" s="18" t="str">
        <f t="shared" si="177"/>
        <v/>
      </c>
      <c r="CJ251" s="56"/>
      <c r="CK251" s="56"/>
      <c r="CM251" s="56"/>
      <c r="CN251" s="56"/>
      <c r="CP251" s="459">
        <f t="shared" si="178"/>
        <v>0</v>
      </c>
      <c r="CQ251" s="459">
        <f t="shared" si="179"/>
        <v>0</v>
      </c>
      <c r="CR251" s="459">
        <f t="shared" si="180"/>
        <v>0</v>
      </c>
      <c r="CS251" s="459">
        <f t="shared" si="180"/>
        <v>0</v>
      </c>
      <c r="CT251" s="459">
        <f t="shared" si="181"/>
        <v>0</v>
      </c>
      <c r="CU251" s="459">
        <f t="shared" si="182"/>
        <v>0</v>
      </c>
      <c r="CV251" s="459">
        <f t="shared" si="183"/>
        <v>0</v>
      </c>
      <c r="CW251" s="459">
        <f t="shared" si="184"/>
        <v>0</v>
      </c>
    </row>
    <row r="252" spans="1:103" x14ac:dyDescent="0.25">
      <c r="A252" s="3633"/>
      <c r="B252" s="377" t="s">
        <v>218</v>
      </c>
      <c r="C252" s="416">
        <f>SUM(D252+E252)</f>
        <v>0</v>
      </c>
      <c r="D252" s="417">
        <f t="shared" si="186"/>
        <v>0</v>
      </c>
      <c r="E252" s="377">
        <f t="shared" si="186"/>
        <v>0</v>
      </c>
      <c r="F252" s="30"/>
      <c r="G252" s="37"/>
      <c r="H252" s="30"/>
      <c r="I252" s="37"/>
      <c r="J252" s="30"/>
      <c r="K252" s="37"/>
      <c r="L252" s="30"/>
      <c r="M252" s="37"/>
      <c r="N252" s="30"/>
      <c r="O252" s="37"/>
      <c r="P252" s="30"/>
      <c r="Q252" s="37"/>
      <c r="R252" s="30"/>
      <c r="S252" s="37"/>
      <c r="T252" s="30"/>
      <c r="U252" s="37"/>
      <c r="V252" s="30"/>
      <c r="W252" s="37"/>
      <c r="X252" s="30"/>
      <c r="Y252" s="37"/>
      <c r="Z252" s="30"/>
      <c r="AA252" s="37"/>
      <c r="AB252" s="30"/>
      <c r="AC252" s="37"/>
      <c r="AD252" s="30"/>
      <c r="AE252" s="37"/>
      <c r="AF252" s="30"/>
      <c r="AG252" s="37"/>
      <c r="AH252" s="30"/>
      <c r="AI252" s="37"/>
      <c r="AJ252" s="49"/>
      <c r="AK252" s="52"/>
      <c r="AL252" s="45"/>
      <c r="AM252" s="333"/>
      <c r="AN252" s="105"/>
      <c r="AO252" s="47"/>
      <c r="AP252" s="286"/>
      <c r="AQ252" s="1245"/>
      <c r="AR252" s="1042"/>
      <c r="AS252" s="91"/>
      <c r="AT252" s="1042"/>
      <c r="AU252" s="1245"/>
      <c r="AV252" s="1042"/>
      <c r="AW252" s="1245"/>
      <c r="AX252" s="1042"/>
      <c r="AY252" s="56" t="str">
        <f t="shared" si="185"/>
        <v/>
      </c>
      <c r="AZ252" s="56"/>
      <c r="BA252" s="56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6"/>
      <c r="BM252" s="56"/>
      <c r="BN252" s="56"/>
      <c r="BO252" s="56"/>
      <c r="CA252" s="40"/>
      <c r="CB252" s="18" t="str">
        <f t="shared" si="170"/>
        <v/>
      </c>
      <c r="CC252" s="18" t="str">
        <f t="shared" si="171"/>
        <v/>
      </c>
      <c r="CD252" s="18" t="str">
        <f t="shared" si="172"/>
        <v/>
      </c>
      <c r="CE252" s="18" t="str">
        <f t="shared" si="173"/>
        <v/>
      </c>
      <c r="CF252" s="18" t="str">
        <f t="shared" si="174"/>
        <v/>
      </c>
      <c r="CG252" s="18" t="str">
        <f t="shared" si="175"/>
        <v/>
      </c>
      <c r="CH252" s="18" t="str">
        <f t="shared" si="176"/>
        <v/>
      </c>
      <c r="CI252" s="18" t="str">
        <f t="shared" si="177"/>
        <v/>
      </c>
      <c r="CJ252" s="56"/>
      <c r="CK252" s="56"/>
      <c r="CM252" s="56"/>
      <c r="CN252" s="56"/>
      <c r="CP252" s="459">
        <f t="shared" si="178"/>
        <v>0</v>
      </c>
      <c r="CQ252" s="459">
        <f t="shared" si="179"/>
        <v>0</v>
      </c>
      <c r="CR252" s="459">
        <f t="shared" si="180"/>
        <v>0</v>
      </c>
      <c r="CS252" s="459">
        <f t="shared" si="180"/>
        <v>0</v>
      </c>
      <c r="CT252" s="459">
        <f t="shared" si="181"/>
        <v>0</v>
      </c>
      <c r="CU252" s="459">
        <f t="shared" si="182"/>
        <v>0</v>
      </c>
      <c r="CV252" s="459">
        <f t="shared" si="183"/>
        <v>0</v>
      </c>
      <c r="CW252" s="459">
        <f t="shared" si="184"/>
        <v>0</v>
      </c>
    </row>
    <row r="253" spans="1:103" x14ac:dyDescent="0.25">
      <c r="A253" s="4083" t="s">
        <v>221</v>
      </c>
      <c r="B253" s="4084"/>
      <c r="C253" s="1785">
        <f t="shared" ref="C253:C292" si="187">SUM(D253+E253)</f>
        <v>1</v>
      </c>
      <c r="D253" s="1761">
        <f t="shared" si="186"/>
        <v>0</v>
      </c>
      <c r="E253" s="1770">
        <f t="shared" si="186"/>
        <v>1</v>
      </c>
      <c r="F253" s="1683"/>
      <c r="G253" s="1686"/>
      <c r="H253" s="1683">
        <v>0</v>
      </c>
      <c r="I253" s="1686">
        <v>0</v>
      </c>
      <c r="J253" s="1683">
        <v>0</v>
      </c>
      <c r="K253" s="1686">
        <v>0</v>
      </c>
      <c r="L253" s="1683">
        <v>0</v>
      </c>
      <c r="M253" s="1686">
        <v>1</v>
      </c>
      <c r="N253" s="1683">
        <v>0</v>
      </c>
      <c r="O253" s="1686">
        <v>0</v>
      </c>
      <c r="P253" s="1683">
        <v>0</v>
      </c>
      <c r="Q253" s="1686">
        <v>0</v>
      </c>
      <c r="R253" s="1683">
        <v>0</v>
      </c>
      <c r="S253" s="1686">
        <v>0</v>
      </c>
      <c r="T253" s="1683">
        <v>0</v>
      </c>
      <c r="U253" s="1686">
        <v>0</v>
      </c>
      <c r="V253" s="1683">
        <v>0</v>
      </c>
      <c r="W253" s="1686">
        <v>0</v>
      </c>
      <c r="X253" s="1683">
        <v>0</v>
      </c>
      <c r="Y253" s="1686">
        <v>0</v>
      </c>
      <c r="Z253" s="1683">
        <v>0</v>
      </c>
      <c r="AA253" s="1686">
        <v>0</v>
      </c>
      <c r="AB253" s="1683">
        <v>0</v>
      </c>
      <c r="AC253" s="1686">
        <v>0</v>
      </c>
      <c r="AD253" s="1683">
        <v>0</v>
      </c>
      <c r="AE253" s="1686">
        <v>0</v>
      </c>
      <c r="AF253" s="1683">
        <v>0</v>
      </c>
      <c r="AG253" s="1686">
        <v>0</v>
      </c>
      <c r="AH253" s="1683">
        <v>0</v>
      </c>
      <c r="AI253" s="1686">
        <v>0</v>
      </c>
      <c r="AJ253" s="1683">
        <v>0</v>
      </c>
      <c r="AK253" s="1686">
        <v>0</v>
      </c>
      <c r="AL253" s="1359">
        <v>0</v>
      </c>
      <c r="AM253" s="1726">
        <v>0</v>
      </c>
      <c r="AN253" s="1362">
        <v>0</v>
      </c>
      <c r="AO253" s="1409">
        <v>0</v>
      </c>
      <c r="AP253" s="1363">
        <v>1</v>
      </c>
      <c r="AQ253" s="1685">
        <v>0</v>
      </c>
      <c r="AR253" s="1686">
        <v>0</v>
      </c>
      <c r="AS253" s="1683">
        <v>0</v>
      </c>
      <c r="AT253" s="1686">
        <v>0</v>
      </c>
      <c r="AU253" s="1685">
        <v>0</v>
      </c>
      <c r="AV253" s="1686">
        <v>1</v>
      </c>
      <c r="AW253" s="1685">
        <v>0</v>
      </c>
      <c r="AX253" s="1686">
        <v>0</v>
      </c>
      <c r="AY253" s="56" t="str">
        <f t="shared" si="185"/>
        <v/>
      </c>
      <c r="AZ253" s="56"/>
      <c r="BA253" s="56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6"/>
      <c r="BM253" s="56"/>
      <c r="BN253" s="56"/>
      <c r="BO253" s="56"/>
      <c r="CA253" s="40"/>
      <c r="CB253" s="18" t="str">
        <f t="shared" si="170"/>
        <v/>
      </c>
      <c r="CC253" s="18" t="str">
        <f t="shared" si="171"/>
        <v/>
      </c>
      <c r="CD253" s="18" t="str">
        <f t="shared" si="172"/>
        <v/>
      </c>
      <c r="CE253" s="18" t="str">
        <f t="shared" si="173"/>
        <v/>
      </c>
      <c r="CF253" s="18" t="str">
        <f t="shared" si="174"/>
        <v/>
      </c>
      <c r="CG253" s="18" t="str">
        <f t="shared" si="175"/>
        <v/>
      </c>
      <c r="CH253" s="18" t="str">
        <f t="shared" si="176"/>
        <v/>
      </c>
      <c r="CI253" s="18" t="str">
        <f t="shared" si="177"/>
        <v/>
      </c>
      <c r="CJ253" s="56"/>
      <c r="CK253" s="56"/>
      <c r="CM253" s="56"/>
      <c r="CN253" s="56"/>
      <c r="CP253" s="459">
        <f t="shared" si="178"/>
        <v>0</v>
      </c>
      <c r="CQ253" s="459">
        <f t="shared" si="179"/>
        <v>0</v>
      </c>
      <c r="CR253" s="459">
        <f t="shared" si="180"/>
        <v>0</v>
      </c>
      <c r="CS253" s="459">
        <f t="shared" si="180"/>
        <v>0</v>
      </c>
      <c r="CT253" s="459">
        <f t="shared" si="181"/>
        <v>0</v>
      </c>
      <c r="CU253" s="459">
        <f t="shared" si="182"/>
        <v>0</v>
      </c>
      <c r="CV253" s="459">
        <f t="shared" si="183"/>
        <v>0</v>
      </c>
      <c r="CW253" s="459">
        <f t="shared" si="184"/>
        <v>0</v>
      </c>
    </row>
    <row r="254" spans="1:103" x14ac:dyDescent="0.25">
      <c r="A254" s="3297" t="s">
        <v>222</v>
      </c>
      <c r="B254" s="1769" t="s">
        <v>223</v>
      </c>
      <c r="C254" s="1394">
        <f t="shared" si="187"/>
        <v>0</v>
      </c>
      <c r="D254" s="703">
        <f>SUM(H254+J254+L254+N254+P254+R254+T254+V254+X254+Z254+AB254+AD254+AF254+AH254+AJ254+AL254)</f>
        <v>0</v>
      </c>
      <c r="E254" s="1769">
        <f>SUM(I254+K254+M254+O254+Q254+S254+U254+W254+Y254+AA254+AC254+AE254+AG254+AI254+AK254+AM254)</f>
        <v>0</v>
      </c>
      <c r="F254" s="1396"/>
      <c r="G254" s="1771"/>
      <c r="H254" s="1359">
        <v>0</v>
      </c>
      <c r="I254" s="1682">
        <v>0</v>
      </c>
      <c r="J254" s="1359">
        <v>0</v>
      </c>
      <c r="K254" s="1682">
        <v>0</v>
      </c>
      <c r="L254" s="1359">
        <v>0</v>
      </c>
      <c r="M254" s="1682">
        <v>0</v>
      </c>
      <c r="N254" s="1359">
        <v>0</v>
      </c>
      <c r="O254" s="1682">
        <v>0</v>
      </c>
      <c r="P254" s="1359">
        <v>0</v>
      </c>
      <c r="Q254" s="1682">
        <v>0</v>
      </c>
      <c r="R254" s="1359">
        <v>0</v>
      </c>
      <c r="S254" s="1682">
        <v>0</v>
      </c>
      <c r="T254" s="1359">
        <v>0</v>
      </c>
      <c r="U254" s="1682">
        <v>0</v>
      </c>
      <c r="V254" s="1359">
        <v>0</v>
      </c>
      <c r="W254" s="1682">
        <v>0</v>
      </c>
      <c r="X254" s="1359">
        <v>0</v>
      </c>
      <c r="Y254" s="1682">
        <v>0</v>
      </c>
      <c r="Z254" s="1359">
        <v>0</v>
      </c>
      <c r="AA254" s="1682">
        <v>0</v>
      </c>
      <c r="AB254" s="1359">
        <v>0</v>
      </c>
      <c r="AC254" s="1682">
        <v>0</v>
      </c>
      <c r="AD254" s="1359">
        <v>0</v>
      </c>
      <c r="AE254" s="1682">
        <v>0</v>
      </c>
      <c r="AF254" s="1359">
        <v>0</v>
      </c>
      <c r="AG254" s="1682">
        <v>0</v>
      </c>
      <c r="AH254" s="1359">
        <v>0</v>
      </c>
      <c r="AI254" s="1682">
        <v>0</v>
      </c>
      <c r="AJ254" s="1359">
        <v>0</v>
      </c>
      <c r="AK254" s="1682">
        <v>0</v>
      </c>
      <c r="AL254" s="1359">
        <v>0</v>
      </c>
      <c r="AM254" s="1726">
        <v>0</v>
      </c>
      <c r="AN254" s="1362">
        <v>0</v>
      </c>
      <c r="AO254" s="1409">
        <v>0</v>
      </c>
      <c r="AP254" s="1363">
        <v>0</v>
      </c>
      <c r="AQ254" s="1409">
        <v>0</v>
      </c>
      <c r="AR254" s="1682">
        <v>0</v>
      </c>
      <c r="AS254" s="1359">
        <v>0</v>
      </c>
      <c r="AT254" s="1682">
        <v>0</v>
      </c>
      <c r="AU254" s="1409">
        <v>0</v>
      </c>
      <c r="AV254" s="1682">
        <v>0</v>
      </c>
      <c r="AW254" s="1409">
        <v>0</v>
      </c>
      <c r="AX254" s="1682">
        <v>0</v>
      </c>
      <c r="AY254" s="56" t="str">
        <f t="shared" si="185"/>
        <v/>
      </c>
      <c r="AZ254" s="56"/>
      <c r="BA254" s="56"/>
      <c r="BB254" s="56"/>
      <c r="BC254" s="56"/>
      <c r="BD254" s="56"/>
      <c r="BE254" s="56"/>
      <c r="BF254" s="56"/>
      <c r="BG254" s="56"/>
      <c r="BH254" s="56"/>
      <c r="BI254" s="56"/>
      <c r="BJ254" s="56"/>
      <c r="BK254" s="56"/>
      <c r="BL254" s="56"/>
      <c r="BM254" s="56"/>
      <c r="BN254" s="56"/>
      <c r="BO254" s="56"/>
      <c r="CA254" s="40"/>
      <c r="CB254" s="18" t="str">
        <f t="shared" si="170"/>
        <v/>
      </c>
      <c r="CC254" s="18" t="str">
        <f t="shared" si="171"/>
        <v/>
      </c>
      <c r="CD254" s="18" t="str">
        <f t="shared" si="172"/>
        <v/>
      </c>
      <c r="CE254" s="18" t="str">
        <f t="shared" si="173"/>
        <v/>
      </c>
      <c r="CF254" s="18" t="str">
        <f t="shared" si="174"/>
        <v/>
      </c>
      <c r="CG254" s="18" t="str">
        <f t="shared" si="175"/>
        <v/>
      </c>
      <c r="CH254" s="18" t="str">
        <f t="shared" si="176"/>
        <v/>
      </c>
      <c r="CI254" s="18" t="str">
        <f t="shared" si="177"/>
        <v/>
      </c>
      <c r="CJ254" s="56"/>
      <c r="CK254" s="56"/>
      <c r="CM254" s="56"/>
      <c r="CN254" s="56"/>
      <c r="CP254" s="459">
        <f t="shared" si="178"/>
        <v>0</v>
      </c>
      <c r="CQ254" s="459">
        <f t="shared" si="179"/>
        <v>0</v>
      </c>
      <c r="CR254" s="459">
        <f t="shared" si="180"/>
        <v>0</v>
      </c>
      <c r="CS254" s="459">
        <f t="shared" si="180"/>
        <v>0</v>
      </c>
      <c r="CT254" s="459">
        <f t="shared" si="181"/>
        <v>0</v>
      </c>
      <c r="CU254" s="459">
        <f t="shared" si="182"/>
        <v>0</v>
      </c>
      <c r="CV254" s="459">
        <f t="shared" si="183"/>
        <v>0</v>
      </c>
      <c r="CW254" s="459">
        <f t="shared" si="184"/>
        <v>0</v>
      </c>
    </row>
    <row r="255" spans="1:103" x14ac:dyDescent="0.25">
      <c r="A255" s="3633"/>
      <c r="B255" s="377" t="s">
        <v>224</v>
      </c>
      <c r="C255" s="1772">
        <f t="shared" si="187"/>
        <v>1</v>
      </c>
      <c r="D255" s="388">
        <f>SUM(H255+J255+L255+N255+P255+R255+T255+V255+X255+Z255+AB255+AD255+AF255+AH255+AJ255+AL255)</f>
        <v>0</v>
      </c>
      <c r="E255" s="369">
        <f>SUM(I255+K255+M255+O255+Q255+S255+U255+W255+Y255+AA255+AC255+AE255+AG255+AI255+AK255+AM255)</f>
        <v>1</v>
      </c>
      <c r="F255" s="1773"/>
      <c r="G255" s="389"/>
      <c r="H255" s="1699">
        <v>0</v>
      </c>
      <c r="I255" s="85">
        <v>0</v>
      </c>
      <c r="J255" s="1699">
        <v>0</v>
      </c>
      <c r="K255" s="85">
        <v>0</v>
      </c>
      <c r="L255" s="1699">
        <v>0</v>
      </c>
      <c r="M255" s="85">
        <v>1</v>
      </c>
      <c r="N255" s="1699">
        <v>0</v>
      </c>
      <c r="O255" s="85">
        <v>0</v>
      </c>
      <c r="P255" s="1699">
        <v>0</v>
      </c>
      <c r="Q255" s="85">
        <v>0</v>
      </c>
      <c r="R255" s="1699">
        <v>0</v>
      </c>
      <c r="S255" s="85">
        <v>0</v>
      </c>
      <c r="T255" s="1699">
        <v>0</v>
      </c>
      <c r="U255" s="85">
        <v>0</v>
      </c>
      <c r="V255" s="1699">
        <v>0</v>
      </c>
      <c r="W255" s="85">
        <v>0</v>
      </c>
      <c r="X255" s="1699">
        <v>0</v>
      </c>
      <c r="Y255" s="85">
        <v>0</v>
      </c>
      <c r="Z255" s="1699">
        <v>0</v>
      </c>
      <c r="AA255" s="85">
        <v>0</v>
      </c>
      <c r="AB255" s="1699">
        <v>0</v>
      </c>
      <c r="AC255" s="85">
        <v>0</v>
      </c>
      <c r="AD255" s="1699">
        <v>0</v>
      </c>
      <c r="AE255" s="85">
        <v>0</v>
      </c>
      <c r="AF255" s="1699">
        <v>0</v>
      </c>
      <c r="AG255" s="85">
        <v>0</v>
      </c>
      <c r="AH255" s="1699">
        <v>0</v>
      </c>
      <c r="AI255" s="85">
        <v>0</v>
      </c>
      <c r="AJ255" s="91">
        <v>0</v>
      </c>
      <c r="AK255" s="1042">
        <v>0</v>
      </c>
      <c r="AL255" s="45">
        <v>0</v>
      </c>
      <c r="AM255" s="333">
        <v>0</v>
      </c>
      <c r="AN255" s="105">
        <v>0</v>
      </c>
      <c r="AO255" s="47">
        <v>0</v>
      </c>
      <c r="AP255" s="286">
        <v>1</v>
      </c>
      <c r="AQ255" s="1245">
        <v>0</v>
      </c>
      <c r="AR255" s="1042">
        <v>0</v>
      </c>
      <c r="AS255" s="91">
        <v>0</v>
      </c>
      <c r="AT255" s="1042">
        <v>0</v>
      </c>
      <c r="AU255" s="1245">
        <v>0</v>
      </c>
      <c r="AV255" s="1042">
        <v>1</v>
      </c>
      <c r="AW255" s="1245">
        <v>0</v>
      </c>
      <c r="AX255" s="1042">
        <v>0</v>
      </c>
      <c r="AY255" s="56" t="str">
        <f t="shared" si="185"/>
        <v/>
      </c>
      <c r="AZ255" s="56"/>
      <c r="BA255" s="56"/>
      <c r="BB255" s="56"/>
      <c r="BC255" s="56"/>
      <c r="BD255" s="56"/>
      <c r="BE255" s="56"/>
      <c r="BF255" s="56"/>
      <c r="BG255" s="56"/>
      <c r="BH255" s="56"/>
      <c r="BI255" s="56"/>
      <c r="BJ255" s="56"/>
      <c r="BK255" s="56"/>
      <c r="BL255" s="56"/>
      <c r="BM255" s="56"/>
      <c r="BN255" s="56"/>
      <c r="BO255" s="56"/>
      <c r="CA255" s="40"/>
      <c r="CB255" s="18" t="str">
        <f t="shared" si="170"/>
        <v/>
      </c>
      <c r="CC255" s="18" t="str">
        <f t="shared" si="171"/>
        <v/>
      </c>
      <c r="CD255" s="18" t="str">
        <f t="shared" si="172"/>
        <v/>
      </c>
      <c r="CE255" s="18" t="str">
        <f t="shared" si="173"/>
        <v/>
      </c>
      <c r="CF255" s="18" t="str">
        <f t="shared" si="174"/>
        <v/>
      </c>
      <c r="CG255" s="18" t="str">
        <f t="shared" si="175"/>
        <v/>
      </c>
      <c r="CH255" s="18" t="str">
        <f t="shared" si="176"/>
        <v/>
      </c>
      <c r="CI255" s="18" t="str">
        <f t="shared" si="177"/>
        <v/>
      </c>
      <c r="CJ255" s="56"/>
      <c r="CK255" s="56"/>
      <c r="CM255" s="56"/>
      <c r="CN255" s="56"/>
      <c r="CP255" s="459">
        <f t="shared" si="178"/>
        <v>0</v>
      </c>
      <c r="CQ255" s="459">
        <f t="shared" si="179"/>
        <v>0</v>
      </c>
      <c r="CR255" s="459">
        <f t="shared" si="180"/>
        <v>0</v>
      </c>
      <c r="CS255" s="459">
        <f t="shared" si="180"/>
        <v>0</v>
      </c>
      <c r="CT255" s="459">
        <f t="shared" si="181"/>
        <v>0</v>
      </c>
      <c r="CU255" s="459">
        <f t="shared" si="182"/>
        <v>0</v>
      </c>
      <c r="CV255" s="459">
        <f t="shared" si="183"/>
        <v>0</v>
      </c>
      <c r="CW255" s="459">
        <f t="shared" si="184"/>
        <v>0</v>
      </c>
    </row>
    <row r="256" spans="1:103" s="56" customFormat="1" x14ac:dyDescent="0.25">
      <c r="A256" s="1774" t="s">
        <v>225</v>
      </c>
      <c r="B256" s="1775"/>
      <c r="C256" s="1694">
        <f t="shared" si="187"/>
        <v>6</v>
      </c>
      <c r="D256" s="1695">
        <f t="shared" si="186"/>
        <v>1</v>
      </c>
      <c r="E256" s="1697">
        <f t="shared" si="186"/>
        <v>5</v>
      </c>
      <c r="F256" s="1786">
        <v>0</v>
      </c>
      <c r="G256" s="1787">
        <v>0</v>
      </c>
      <c r="H256" s="1786">
        <v>0</v>
      </c>
      <c r="I256" s="1787">
        <v>0</v>
      </c>
      <c r="J256" s="1786">
        <v>0</v>
      </c>
      <c r="K256" s="1787">
        <v>0</v>
      </c>
      <c r="L256" s="1786">
        <v>0</v>
      </c>
      <c r="M256" s="1787">
        <v>2</v>
      </c>
      <c r="N256" s="1786">
        <v>1</v>
      </c>
      <c r="O256" s="1787">
        <v>0</v>
      </c>
      <c r="P256" s="1786">
        <v>0</v>
      </c>
      <c r="Q256" s="1787">
        <v>2</v>
      </c>
      <c r="R256" s="1786">
        <v>0</v>
      </c>
      <c r="S256" s="1787">
        <v>0</v>
      </c>
      <c r="T256" s="1786">
        <v>0</v>
      </c>
      <c r="U256" s="1787">
        <v>0</v>
      </c>
      <c r="V256" s="1786">
        <v>0</v>
      </c>
      <c r="W256" s="1787">
        <v>0</v>
      </c>
      <c r="X256" s="1786">
        <v>0</v>
      </c>
      <c r="Y256" s="1787">
        <v>0</v>
      </c>
      <c r="Z256" s="1786">
        <v>0</v>
      </c>
      <c r="AA256" s="1787">
        <v>0</v>
      </c>
      <c r="AB256" s="1786">
        <v>0</v>
      </c>
      <c r="AC256" s="1787">
        <v>0</v>
      </c>
      <c r="AD256" s="1786">
        <v>0</v>
      </c>
      <c r="AE256" s="1787">
        <v>1</v>
      </c>
      <c r="AF256" s="1786">
        <v>0</v>
      </c>
      <c r="AG256" s="1787">
        <v>0</v>
      </c>
      <c r="AH256" s="1786">
        <v>0</v>
      </c>
      <c r="AI256" s="1787">
        <v>0</v>
      </c>
      <c r="AJ256" s="1786">
        <v>0</v>
      </c>
      <c r="AK256" s="1787">
        <v>0</v>
      </c>
      <c r="AL256" s="1359">
        <v>0</v>
      </c>
      <c r="AM256" s="1726">
        <v>0</v>
      </c>
      <c r="AN256" s="1362">
        <v>0</v>
      </c>
      <c r="AO256" s="1409">
        <v>0</v>
      </c>
      <c r="AP256" s="1363">
        <v>1</v>
      </c>
      <c r="AQ256" s="1685">
        <v>0</v>
      </c>
      <c r="AR256" s="1686">
        <v>0</v>
      </c>
      <c r="AS256" s="1683">
        <v>0</v>
      </c>
      <c r="AT256" s="1686">
        <v>0</v>
      </c>
      <c r="AU256" s="1685">
        <v>0</v>
      </c>
      <c r="AV256" s="1686">
        <v>1</v>
      </c>
      <c r="AW256" s="1685">
        <v>0</v>
      </c>
      <c r="AX256" s="1686">
        <v>0</v>
      </c>
      <c r="AY256" s="56" t="str">
        <f t="shared" si="185"/>
        <v/>
      </c>
      <c r="CA256" s="40"/>
      <c r="CB256" s="18" t="str">
        <f t="shared" si="170"/>
        <v/>
      </c>
      <c r="CC256" s="18" t="str">
        <f t="shared" si="171"/>
        <v/>
      </c>
      <c r="CD256" s="18" t="str">
        <f t="shared" si="172"/>
        <v/>
      </c>
      <c r="CE256" s="18" t="str">
        <f t="shared" si="173"/>
        <v/>
      </c>
      <c r="CF256" s="18" t="str">
        <f t="shared" si="174"/>
        <v/>
      </c>
      <c r="CG256" s="18" t="str">
        <f t="shared" si="175"/>
        <v/>
      </c>
      <c r="CH256" s="18" t="str">
        <f t="shared" si="176"/>
        <v/>
      </c>
      <c r="CI256" s="18" t="str">
        <f t="shared" si="177"/>
        <v/>
      </c>
      <c r="CL256"/>
      <c r="CO256"/>
      <c r="CP256" s="459">
        <f t="shared" si="178"/>
        <v>0</v>
      </c>
      <c r="CQ256" s="459">
        <f t="shared" si="179"/>
        <v>0</v>
      </c>
      <c r="CR256" s="459">
        <f t="shared" si="180"/>
        <v>0</v>
      </c>
      <c r="CS256" s="459">
        <f t="shared" si="180"/>
        <v>0</v>
      </c>
      <c r="CT256" s="459">
        <f t="shared" si="181"/>
        <v>0</v>
      </c>
      <c r="CU256" s="459">
        <f t="shared" si="182"/>
        <v>0</v>
      </c>
      <c r="CV256" s="459">
        <f t="shared" si="183"/>
        <v>0</v>
      </c>
      <c r="CW256" s="459">
        <f t="shared" si="184"/>
        <v>0</v>
      </c>
    </row>
    <row r="257" spans="1:101" ht="15" customHeight="1" x14ac:dyDescent="0.25">
      <c r="A257" s="3297" t="s">
        <v>226</v>
      </c>
      <c r="B257" s="380" t="s">
        <v>227</v>
      </c>
      <c r="C257" s="378">
        <f t="shared" si="187"/>
        <v>0</v>
      </c>
      <c r="D257" s="379">
        <f t="shared" si="186"/>
        <v>0</v>
      </c>
      <c r="E257" s="380">
        <f t="shared" si="186"/>
        <v>0</v>
      </c>
      <c r="F257" s="45"/>
      <c r="G257" s="48"/>
      <c r="H257" s="45"/>
      <c r="I257" s="48"/>
      <c r="J257" s="45"/>
      <c r="K257" s="48"/>
      <c r="L257" s="45"/>
      <c r="M257" s="48"/>
      <c r="N257" s="45"/>
      <c r="O257" s="48"/>
      <c r="P257" s="45"/>
      <c r="Q257" s="48"/>
      <c r="R257" s="45"/>
      <c r="S257" s="48"/>
      <c r="T257" s="45"/>
      <c r="U257" s="48"/>
      <c r="V257" s="45"/>
      <c r="W257" s="48"/>
      <c r="X257" s="45"/>
      <c r="Y257" s="48"/>
      <c r="Z257" s="45"/>
      <c r="AA257" s="48"/>
      <c r="AB257" s="45"/>
      <c r="AC257" s="48"/>
      <c r="AD257" s="45"/>
      <c r="AE257" s="48"/>
      <c r="AF257" s="45"/>
      <c r="AG257" s="48"/>
      <c r="AH257" s="45"/>
      <c r="AI257" s="48"/>
      <c r="AJ257" s="45"/>
      <c r="AK257" s="48"/>
      <c r="AL257" s="1359"/>
      <c r="AM257" s="1726"/>
      <c r="AN257" s="1362"/>
      <c r="AO257" s="1409"/>
      <c r="AP257" s="1363"/>
      <c r="AQ257" s="1409"/>
      <c r="AR257" s="1682"/>
      <c r="AS257" s="1359"/>
      <c r="AT257" s="1682"/>
      <c r="AU257" s="1409"/>
      <c r="AV257" s="1682"/>
      <c r="AW257" s="1409"/>
      <c r="AX257" s="1682"/>
      <c r="AY257" s="56" t="str">
        <f t="shared" si="185"/>
        <v/>
      </c>
      <c r="AZ257" s="56"/>
      <c r="BA257" s="56"/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CA257" s="40"/>
      <c r="CB257" s="18" t="str">
        <f t="shared" si="170"/>
        <v/>
      </c>
      <c r="CC257" s="18" t="str">
        <f t="shared" si="171"/>
        <v/>
      </c>
      <c r="CD257" s="18" t="str">
        <f t="shared" si="172"/>
        <v/>
      </c>
      <c r="CE257" s="18" t="str">
        <f t="shared" si="173"/>
        <v/>
      </c>
      <c r="CF257" s="18" t="str">
        <f t="shared" si="174"/>
        <v/>
      </c>
      <c r="CG257" s="18" t="str">
        <f t="shared" si="175"/>
        <v/>
      </c>
      <c r="CH257" s="18" t="str">
        <f t="shared" si="176"/>
        <v/>
      </c>
      <c r="CI257" s="18" t="str">
        <f t="shared" si="177"/>
        <v/>
      </c>
      <c r="CJ257" s="56"/>
      <c r="CK257" s="56"/>
      <c r="CM257" s="56"/>
      <c r="CN257" s="56"/>
      <c r="CP257" s="459">
        <f t="shared" si="178"/>
        <v>0</v>
      </c>
      <c r="CQ257" s="459">
        <f t="shared" si="179"/>
        <v>0</v>
      </c>
      <c r="CR257" s="459">
        <f t="shared" si="180"/>
        <v>0</v>
      </c>
      <c r="CS257" s="459">
        <f t="shared" si="180"/>
        <v>0</v>
      </c>
      <c r="CT257" s="459">
        <f t="shared" si="181"/>
        <v>0</v>
      </c>
      <c r="CU257" s="459">
        <f t="shared" si="182"/>
        <v>0</v>
      </c>
      <c r="CV257" s="459">
        <f t="shared" si="183"/>
        <v>0</v>
      </c>
      <c r="CW257" s="459">
        <f t="shared" si="184"/>
        <v>0</v>
      </c>
    </row>
    <row r="258" spans="1:101" x14ac:dyDescent="0.25">
      <c r="A258" s="3878"/>
      <c r="B258" s="396" t="s">
        <v>228</v>
      </c>
      <c r="C258" s="397">
        <f t="shared" si="187"/>
        <v>0</v>
      </c>
      <c r="D258" s="398">
        <f t="shared" si="186"/>
        <v>0</v>
      </c>
      <c r="E258" s="396">
        <f t="shared" si="186"/>
        <v>0</v>
      </c>
      <c r="F258" s="22"/>
      <c r="G258" s="28"/>
      <c r="H258" s="22"/>
      <c r="I258" s="28"/>
      <c r="J258" s="22"/>
      <c r="K258" s="28"/>
      <c r="L258" s="22"/>
      <c r="M258" s="28"/>
      <c r="N258" s="22"/>
      <c r="O258" s="28"/>
      <c r="P258" s="22"/>
      <c r="Q258" s="28"/>
      <c r="R258" s="22"/>
      <c r="S258" s="28"/>
      <c r="T258" s="22"/>
      <c r="U258" s="28"/>
      <c r="V258" s="22"/>
      <c r="W258" s="28"/>
      <c r="X258" s="22"/>
      <c r="Y258" s="28"/>
      <c r="Z258" s="22"/>
      <c r="AA258" s="28"/>
      <c r="AB258" s="22"/>
      <c r="AC258" s="28"/>
      <c r="AD258" s="22"/>
      <c r="AE258" s="28"/>
      <c r="AF258" s="22"/>
      <c r="AG258" s="28"/>
      <c r="AH258" s="22"/>
      <c r="AI258" s="28"/>
      <c r="AJ258" s="22"/>
      <c r="AK258" s="28"/>
      <c r="AL258" s="22"/>
      <c r="AM258" s="216"/>
      <c r="AN258" s="27"/>
      <c r="AO258" s="23"/>
      <c r="AP258" s="213"/>
      <c r="AQ258" s="23"/>
      <c r="AR258" s="28"/>
      <c r="AS258" s="22"/>
      <c r="AT258" s="28"/>
      <c r="AU258" s="23"/>
      <c r="AV258" s="28"/>
      <c r="AW258" s="23"/>
      <c r="AX258" s="28"/>
      <c r="AY258" s="56" t="str">
        <f t="shared" si="185"/>
        <v/>
      </c>
      <c r="AZ258" s="56"/>
      <c r="BA258" s="56"/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6"/>
      <c r="BM258" s="56"/>
      <c r="BN258" s="56"/>
      <c r="BO258" s="56"/>
      <c r="CA258" s="40"/>
      <c r="CB258" s="18" t="str">
        <f t="shared" si="170"/>
        <v/>
      </c>
      <c r="CC258" s="18" t="str">
        <f t="shared" si="171"/>
        <v/>
      </c>
      <c r="CD258" s="18" t="str">
        <f t="shared" si="172"/>
        <v/>
      </c>
      <c r="CE258" s="18" t="str">
        <f t="shared" si="173"/>
        <v/>
      </c>
      <c r="CF258" s="18" t="str">
        <f t="shared" si="174"/>
        <v/>
      </c>
      <c r="CG258" s="18" t="str">
        <f t="shared" si="175"/>
        <v/>
      </c>
      <c r="CH258" s="18" t="str">
        <f t="shared" si="176"/>
        <v/>
      </c>
      <c r="CI258" s="18" t="str">
        <f t="shared" si="177"/>
        <v/>
      </c>
      <c r="CJ258" s="56"/>
      <c r="CK258" s="56"/>
      <c r="CM258" s="56"/>
      <c r="CN258" s="56"/>
      <c r="CP258" s="459">
        <f t="shared" si="178"/>
        <v>0</v>
      </c>
      <c r="CQ258" s="459">
        <f t="shared" si="179"/>
        <v>0</v>
      </c>
      <c r="CR258" s="459">
        <f t="shared" si="180"/>
        <v>0</v>
      </c>
      <c r="CS258" s="459">
        <f t="shared" si="180"/>
        <v>0</v>
      </c>
      <c r="CT258" s="459">
        <f t="shared" si="181"/>
        <v>0</v>
      </c>
      <c r="CU258" s="459">
        <f t="shared" si="182"/>
        <v>0</v>
      </c>
      <c r="CV258" s="459">
        <f t="shared" si="183"/>
        <v>0</v>
      </c>
      <c r="CW258" s="459">
        <f t="shared" si="184"/>
        <v>0</v>
      </c>
    </row>
    <row r="259" spans="1:101" x14ac:dyDescent="0.25">
      <c r="A259" s="3878"/>
      <c r="B259" s="396" t="s">
        <v>229</v>
      </c>
      <c r="C259" s="397">
        <f t="shared" si="187"/>
        <v>0</v>
      </c>
      <c r="D259" s="398">
        <f t="shared" si="186"/>
        <v>0</v>
      </c>
      <c r="E259" s="396">
        <f>SUM(G259+I259+K259+M259+O259+Q259+S259+U259+W259+Y259+AA259+AC259+AE259+AG259+AI259+AK259+AM259)</f>
        <v>0</v>
      </c>
      <c r="F259" s="22"/>
      <c r="G259" s="28"/>
      <c r="H259" s="22"/>
      <c r="I259" s="28"/>
      <c r="J259" s="22"/>
      <c r="K259" s="28"/>
      <c r="L259" s="22"/>
      <c r="M259" s="28"/>
      <c r="N259" s="22"/>
      <c r="O259" s="28"/>
      <c r="P259" s="22"/>
      <c r="Q259" s="28"/>
      <c r="R259" s="22"/>
      <c r="S259" s="28"/>
      <c r="T259" s="22"/>
      <c r="U259" s="28"/>
      <c r="V259" s="22"/>
      <c r="W259" s="28"/>
      <c r="X259" s="22"/>
      <c r="Y259" s="28"/>
      <c r="Z259" s="22"/>
      <c r="AA259" s="28"/>
      <c r="AB259" s="22"/>
      <c r="AC259" s="28"/>
      <c r="AD259" s="22"/>
      <c r="AE259" s="28"/>
      <c r="AF259" s="22"/>
      <c r="AG259" s="28"/>
      <c r="AH259" s="22"/>
      <c r="AI259" s="28"/>
      <c r="AJ259" s="22"/>
      <c r="AK259" s="28"/>
      <c r="AL259" s="45"/>
      <c r="AM259" s="333"/>
      <c r="AN259" s="105"/>
      <c r="AO259" s="47"/>
      <c r="AP259" s="286"/>
      <c r="AQ259" s="27"/>
      <c r="AR259" s="28"/>
      <c r="AS259" s="22"/>
      <c r="AT259" s="28"/>
      <c r="AU259" s="23"/>
      <c r="AV259" s="28"/>
      <c r="AW259" s="23"/>
      <c r="AX259" s="28"/>
      <c r="AY259" s="56" t="str">
        <f t="shared" si="185"/>
        <v/>
      </c>
      <c r="AZ259" s="56"/>
      <c r="BA259" s="56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6"/>
      <c r="BM259" s="56"/>
      <c r="BN259" s="56"/>
      <c r="BO259" s="56"/>
      <c r="CA259" s="40"/>
      <c r="CB259" s="18" t="str">
        <f t="shared" si="170"/>
        <v/>
      </c>
      <c r="CC259" s="18" t="str">
        <f t="shared" si="171"/>
        <v/>
      </c>
      <c r="CD259" s="18" t="str">
        <f t="shared" si="172"/>
        <v/>
      </c>
      <c r="CE259" s="18" t="str">
        <f t="shared" si="173"/>
        <v/>
      </c>
      <c r="CF259" s="18" t="str">
        <f t="shared" si="174"/>
        <v/>
      </c>
      <c r="CG259" s="18" t="str">
        <f t="shared" si="175"/>
        <v/>
      </c>
      <c r="CH259" s="18" t="str">
        <f t="shared" si="176"/>
        <v/>
      </c>
      <c r="CI259" s="18" t="str">
        <f t="shared" si="177"/>
        <v/>
      </c>
      <c r="CJ259" s="56"/>
      <c r="CK259" s="56"/>
      <c r="CM259" s="56"/>
      <c r="CN259" s="56"/>
      <c r="CP259" s="459">
        <f t="shared" si="178"/>
        <v>0</v>
      </c>
      <c r="CQ259" s="459">
        <f t="shared" si="179"/>
        <v>0</v>
      </c>
      <c r="CR259" s="459">
        <f t="shared" si="180"/>
        <v>0</v>
      </c>
      <c r="CS259" s="459">
        <f t="shared" si="180"/>
        <v>0</v>
      </c>
      <c r="CT259" s="459">
        <f t="shared" si="181"/>
        <v>0</v>
      </c>
      <c r="CU259" s="459">
        <f t="shared" si="182"/>
        <v>0</v>
      </c>
      <c r="CV259" s="459">
        <f t="shared" si="183"/>
        <v>0</v>
      </c>
      <c r="CW259" s="459">
        <f t="shared" si="184"/>
        <v>0</v>
      </c>
    </row>
    <row r="260" spans="1:101" x14ac:dyDescent="0.25">
      <c r="A260" s="3878"/>
      <c r="B260" s="401" t="s">
        <v>230</v>
      </c>
      <c r="C260" s="397">
        <f t="shared" si="187"/>
        <v>0</v>
      </c>
      <c r="D260" s="467"/>
      <c r="E260" s="396">
        <f>SUM(K260+M260+O260+Q260+S260+U260+W260+Y260+AA260+AC260+AE260+AG260+AI260+AK260+AM260)</f>
        <v>0</v>
      </c>
      <c r="F260" s="345"/>
      <c r="G260" s="346"/>
      <c r="H260" s="345"/>
      <c r="I260" s="346"/>
      <c r="J260" s="345"/>
      <c r="K260" s="28"/>
      <c r="L260" s="345"/>
      <c r="M260" s="28"/>
      <c r="N260" s="345"/>
      <c r="O260" s="28"/>
      <c r="P260" s="345"/>
      <c r="Q260" s="28"/>
      <c r="R260" s="345"/>
      <c r="S260" s="28"/>
      <c r="T260" s="345"/>
      <c r="U260" s="28"/>
      <c r="V260" s="345"/>
      <c r="W260" s="28"/>
      <c r="X260" s="345"/>
      <c r="Y260" s="28"/>
      <c r="Z260" s="345"/>
      <c r="AA260" s="28"/>
      <c r="AB260" s="345"/>
      <c r="AC260" s="28"/>
      <c r="AD260" s="345"/>
      <c r="AE260" s="28"/>
      <c r="AF260" s="345"/>
      <c r="AG260" s="28"/>
      <c r="AH260" s="345"/>
      <c r="AI260" s="28"/>
      <c r="AJ260" s="345"/>
      <c r="AK260" s="28"/>
      <c r="AL260" s="345"/>
      <c r="AM260" s="216"/>
      <c r="AN260" s="105"/>
      <c r="AO260" s="47"/>
      <c r="AP260" s="286"/>
      <c r="AQ260" s="47"/>
      <c r="AR260" s="48"/>
      <c r="AS260" s="439"/>
      <c r="AT260" s="48"/>
      <c r="AU260" s="47"/>
      <c r="AV260" s="48"/>
      <c r="AW260" s="47"/>
      <c r="AX260" s="48"/>
      <c r="AY260" s="56" t="str">
        <f t="shared" si="185"/>
        <v/>
      </c>
      <c r="AZ260" s="56"/>
      <c r="BA260" s="56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6"/>
      <c r="BM260" s="56"/>
      <c r="BN260" s="56"/>
      <c r="BO260" s="56"/>
      <c r="CA260" s="40"/>
      <c r="CB260" s="18" t="str">
        <f t="shared" si="170"/>
        <v/>
      </c>
      <c r="CC260" s="18" t="str">
        <f t="shared" si="171"/>
        <v/>
      </c>
      <c r="CD260" s="421"/>
      <c r="CE260" s="18" t="str">
        <f t="shared" si="173"/>
        <v/>
      </c>
      <c r="CF260" s="18" t="str">
        <f t="shared" si="174"/>
        <v/>
      </c>
      <c r="CG260" s="18" t="str">
        <f t="shared" si="175"/>
        <v/>
      </c>
      <c r="CH260" s="18" t="str">
        <f t="shared" si="176"/>
        <v/>
      </c>
      <c r="CI260" s="18" t="str">
        <f t="shared" si="177"/>
        <v/>
      </c>
      <c r="CP260" s="370">
        <f t="shared" si="178"/>
        <v>0</v>
      </c>
      <c r="CQ260" s="370">
        <f t="shared" si="179"/>
        <v>0</v>
      </c>
      <c r="CR260" s="370">
        <f t="shared" si="180"/>
        <v>0</v>
      </c>
      <c r="CS260" s="370">
        <f t="shared" si="180"/>
        <v>0</v>
      </c>
      <c r="CT260" s="370">
        <f t="shared" si="181"/>
        <v>0</v>
      </c>
      <c r="CU260" s="370">
        <f t="shared" si="182"/>
        <v>0</v>
      </c>
      <c r="CV260" s="370">
        <f t="shared" si="183"/>
        <v>0</v>
      </c>
      <c r="CW260" s="370">
        <f t="shared" si="184"/>
        <v>0</v>
      </c>
    </row>
    <row r="261" spans="1:101" x14ac:dyDescent="0.25">
      <c r="A261" s="3878"/>
      <c r="B261" s="396" t="s">
        <v>231</v>
      </c>
      <c r="C261" s="397">
        <f t="shared" si="187"/>
        <v>0</v>
      </c>
      <c r="D261" s="398">
        <f t="shared" ref="D261:E269" si="188">SUM(F261+H261+J261+L261+N261+P261+R261+T261+V261+X261+Z261+AB261+AD261+AF261+AH261+AJ261+AL261)</f>
        <v>0</v>
      </c>
      <c r="E261" s="396">
        <f t="shared" si="188"/>
        <v>0</v>
      </c>
      <c r="F261" s="22"/>
      <c r="G261" s="28"/>
      <c r="H261" s="22"/>
      <c r="I261" s="28"/>
      <c r="J261" s="22"/>
      <c r="K261" s="28"/>
      <c r="L261" s="22"/>
      <c r="M261" s="28"/>
      <c r="N261" s="22"/>
      <c r="O261" s="28"/>
      <c r="P261" s="22"/>
      <c r="Q261" s="28"/>
      <c r="R261" s="22"/>
      <c r="S261" s="28"/>
      <c r="T261" s="22"/>
      <c r="U261" s="28"/>
      <c r="V261" s="22"/>
      <c r="W261" s="28"/>
      <c r="X261" s="22"/>
      <c r="Y261" s="28"/>
      <c r="Z261" s="22"/>
      <c r="AA261" s="28"/>
      <c r="AB261" s="22"/>
      <c r="AC261" s="28"/>
      <c r="AD261" s="22"/>
      <c r="AE261" s="28"/>
      <c r="AF261" s="22"/>
      <c r="AG261" s="28"/>
      <c r="AH261" s="22"/>
      <c r="AI261" s="28"/>
      <c r="AJ261" s="22"/>
      <c r="AK261" s="28"/>
      <c r="AL261" s="22"/>
      <c r="AM261" s="216"/>
      <c r="AN261" s="105"/>
      <c r="AO261" s="47"/>
      <c r="AP261" s="286"/>
      <c r="AQ261" s="23"/>
      <c r="AR261" s="28"/>
      <c r="AS261" s="22"/>
      <c r="AT261" s="28"/>
      <c r="AU261" s="23"/>
      <c r="AV261" s="28"/>
      <c r="AW261" s="23"/>
      <c r="AX261" s="28"/>
      <c r="AY261" s="56" t="str">
        <f t="shared" si="185"/>
        <v/>
      </c>
      <c r="AZ261" s="56"/>
      <c r="BA261" s="56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6"/>
      <c r="BM261" s="56"/>
      <c r="BN261" s="56"/>
      <c r="BO261" s="56"/>
      <c r="CA261" s="40"/>
      <c r="CB261" s="18" t="str">
        <f t="shared" si="170"/>
        <v/>
      </c>
      <c r="CC261" s="18" t="str">
        <f t="shared" si="171"/>
        <v/>
      </c>
      <c r="CD261" s="18" t="str">
        <f t="shared" ref="CD261:CD293" si="189">IF(AND(D261&gt;0,OR(AS261="")), "* No olvide digitar la variable Pueblos originarios Hombres. Digite Cero si no tiene.",IF(AS261&gt;D261,"  * La variable Pueblos originarios Hombres No puede ser mayor al Total Hombres.",""))</f>
        <v/>
      </c>
      <c r="CE261" s="18" t="str">
        <f t="shared" si="173"/>
        <v/>
      </c>
      <c r="CF261" s="18" t="str">
        <f t="shared" si="174"/>
        <v/>
      </c>
      <c r="CG261" s="18" t="str">
        <f t="shared" si="175"/>
        <v/>
      </c>
      <c r="CH261" s="18" t="str">
        <f t="shared" si="176"/>
        <v/>
      </c>
      <c r="CI261" s="18" t="str">
        <f t="shared" si="177"/>
        <v/>
      </c>
      <c r="CP261" s="370">
        <f t="shared" si="178"/>
        <v>0</v>
      </c>
      <c r="CQ261" s="370">
        <f t="shared" si="179"/>
        <v>0</v>
      </c>
      <c r="CR261" s="370">
        <f t="shared" si="180"/>
        <v>0</v>
      </c>
      <c r="CS261" s="370">
        <f t="shared" si="180"/>
        <v>0</v>
      </c>
      <c r="CT261" s="370">
        <f t="shared" si="181"/>
        <v>0</v>
      </c>
      <c r="CU261" s="370">
        <f t="shared" si="182"/>
        <v>0</v>
      </c>
      <c r="CV261" s="370">
        <f t="shared" si="183"/>
        <v>0</v>
      </c>
      <c r="CW261" s="370">
        <f t="shared" si="184"/>
        <v>0</v>
      </c>
    </row>
    <row r="262" spans="1:101" x14ac:dyDescent="0.25">
      <c r="A262" s="3878"/>
      <c r="B262" s="406" t="s">
        <v>232</v>
      </c>
      <c r="C262" s="397">
        <f t="shared" si="187"/>
        <v>0</v>
      </c>
      <c r="D262" s="398">
        <f t="shared" si="188"/>
        <v>0</v>
      </c>
      <c r="E262" s="396">
        <f t="shared" si="188"/>
        <v>0</v>
      </c>
      <c r="F262" s="22"/>
      <c r="G262" s="28"/>
      <c r="H262" s="22"/>
      <c r="I262" s="28"/>
      <c r="J262" s="22"/>
      <c r="K262" s="28"/>
      <c r="L262" s="22"/>
      <c r="M262" s="28"/>
      <c r="N262" s="22"/>
      <c r="O262" s="28"/>
      <c r="P262" s="22"/>
      <c r="Q262" s="28"/>
      <c r="R262" s="22"/>
      <c r="S262" s="28"/>
      <c r="T262" s="22"/>
      <c r="U262" s="28"/>
      <c r="V262" s="22"/>
      <c r="W262" s="28"/>
      <c r="X262" s="22"/>
      <c r="Y262" s="28"/>
      <c r="Z262" s="22"/>
      <c r="AA262" s="28"/>
      <c r="AB262" s="22"/>
      <c r="AC262" s="28"/>
      <c r="AD262" s="22"/>
      <c r="AE262" s="28"/>
      <c r="AF262" s="22"/>
      <c r="AG262" s="28"/>
      <c r="AH262" s="22"/>
      <c r="AI262" s="28"/>
      <c r="AJ262" s="22"/>
      <c r="AK262" s="28"/>
      <c r="AL262" s="22"/>
      <c r="AM262" s="216"/>
      <c r="AN262" s="105"/>
      <c r="AO262" s="47"/>
      <c r="AP262" s="286"/>
      <c r="AQ262" s="23"/>
      <c r="AR262" s="28"/>
      <c r="AS262" s="22"/>
      <c r="AT262" s="28"/>
      <c r="AU262" s="23"/>
      <c r="AV262" s="28"/>
      <c r="AW262" s="23"/>
      <c r="AX262" s="28"/>
      <c r="AY262" s="56" t="str">
        <f t="shared" si="185"/>
        <v/>
      </c>
      <c r="AZ262" s="56"/>
      <c r="BA262" s="56"/>
      <c r="BB262" s="56"/>
      <c r="BC262" s="56"/>
      <c r="BD262" s="56"/>
      <c r="BE262" s="56"/>
      <c r="BF262" s="56"/>
      <c r="BG262" s="56"/>
      <c r="BH262" s="56"/>
      <c r="BI262" s="56"/>
      <c r="BJ262" s="56"/>
      <c r="BK262" s="56"/>
      <c r="BL262" s="56"/>
      <c r="BM262" s="56"/>
      <c r="BN262" s="56"/>
      <c r="BO262" s="56"/>
      <c r="CA262" s="40"/>
      <c r="CB262" s="18" t="str">
        <f t="shared" si="170"/>
        <v/>
      </c>
      <c r="CC262" s="18" t="str">
        <f t="shared" si="171"/>
        <v/>
      </c>
      <c r="CD262" s="18" t="str">
        <f t="shared" si="189"/>
        <v/>
      </c>
      <c r="CE262" s="18" t="str">
        <f t="shared" si="173"/>
        <v/>
      </c>
      <c r="CF262" s="18" t="str">
        <f t="shared" si="174"/>
        <v/>
      </c>
      <c r="CG262" s="18" t="str">
        <f t="shared" si="175"/>
        <v/>
      </c>
      <c r="CH262" s="18" t="str">
        <f t="shared" si="176"/>
        <v/>
      </c>
      <c r="CI262" s="18" t="str">
        <f t="shared" si="177"/>
        <v/>
      </c>
      <c r="CP262" s="370">
        <f t="shared" si="178"/>
        <v>0</v>
      </c>
      <c r="CQ262" s="370">
        <f t="shared" si="179"/>
        <v>0</v>
      </c>
      <c r="CR262" s="370">
        <f t="shared" si="180"/>
        <v>0</v>
      </c>
      <c r="CS262" s="370">
        <f t="shared" si="180"/>
        <v>0</v>
      </c>
      <c r="CT262" s="370">
        <f t="shared" si="181"/>
        <v>0</v>
      </c>
      <c r="CU262" s="370">
        <f t="shared" si="182"/>
        <v>0</v>
      </c>
      <c r="CV262" s="370">
        <f t="shared" si="183"/>
        <v>0</v>
      </c>
      <c r="CW262" s="370">
        <f t="shared" si="184"/>
        <v>0</v>
      </c>
    </row>
    <row r="263" spans="1:101" x14ac:dyDescent="0.25">
      <c r="A263" s="3878"/>
      <c r="B263" s="407" t="s">
        <v>276</v>
      </c>
      <c r="C263" s="397">
        <f t="shared" si="187"/>
        <v>0</v>
      </c>
      <c r="D263" s="398">
        <f t="shared" si="188"/>
        <v>0</v>
      </c>
      <c r="E263" s="396">
        <f t="shared" si="188"/>
        <v>0</v>
      </c>
      <c r="F263" s="22"/>
      <c r="G263" s="28"/>
      <c r="H263" s="22"/>
      <c r="I263" s="28"/>
      <c r="J263" s="22"/>
      <c r="K263" s="28"/>
      <c r="L263" s="22"/>
      <c r="M263" s="28"/>
      <c r="N263" s="22"/>
      <c r="O263" s="28"/>
      <c r="P263" s="22"/>
      <c r="Q263" s="28"/>
      <c r="R263" s="22"/>
      <c r="S263" s="28"/>
      <c r="T263" s="22"/>
      <c r="U263" s="28"/>
      <c r="V263" s="22"/>
      <c r="W263" s="28"/>
      <c r="X263" s="22"/>
      <c r="Y263" s="28"/>
      <c r="Z263" s="22"/>
      <c r="AA263" s="28"/>
      <c r="AB263" s="22"/>
      <c r="AC263" s="28"/>
      <c r="AD263" s="22"/>
      <c r="AE263" s="28"/>
      <c r="AF263" s="22"/>
      <c r="AG263" s="28"/>
      <c r="AH263" s="22"/>
      <c r="AI263" s="28"/>
      <c r="AJ263" s="22"/>
      <c r="AK263" s="28"/>
      <c r="AL263" s="22"/>
      <c r="AM263" s="216"/>
      <c r="AN263" s="105"/>
      <c r="AO263" s="47"/>
      <c r="AP263" s="286"/>
      <c r="AQ263" s="23"/>
      <c r="AR263" s="28"/>
      <c r="AS263" s="22"/>
      <c r="AT263" s="28"/>
      <c r="AU263" s="23"/>
      <c r="AV263" s="28"/>
      <c r="AW263" s="23"/>
      <c r="AX263" s="28"/>
      <c r="AY263" s="56" t="str">
        <f t="shared" si="185"/>
        <v/>
      </c>
      <c r="AZ263" s="56"/>
      <c r="BA263" s="56"/>
      <c r="BB263" s="56"/>
      <c r="BC263" s="56"/>
      <c r="BD263" s="56"/>
      <c r="BE263" s="56"/>
      <c r="BF263" s="56"/>
      <c r="BG263" s="56"/>
      <c r="BH263" s="56"/>
      <c r="BI263" s="56"/>
      <c r="BJ263" s="56"/>
      <c r="BK263" s="56"/>
      <c r="BL263" s="56"/>
      <c r="BM263" s="56"/>
      <c r="BN263" s="56"/>
      <c r="BO263" s="56"/>
      <c r="CA263" s="40"/>
      <c r="CB263" s="18" t="str">
        <f t="shared" si="170"/>
        <v/>
      </c>
      <c r="CC263" s="18" t="str">
        <f t="shared" si="171"/>
        <v/>
      </c>
      <c r="CD263" s="18" t="str">
        <f t="shared" si="189"/>
        <v/>
      </c>
      <c r="CE263" s="18" t="str">
        <f t="shared" si="173"/>
        <v/>
      </c>
      <c r="CF263" s="18" t="str">
        <f t="shared" si="174"/>
        <v/>
      </c>
      <c r="CG263" s="18" t="str">
        <f t="shared" si="175"/>
        <v/>
      </c>
      <c r="CH263" s="18" t="str">
        <f t="shared" si="176"/>
        <v/>
      </c>
      <c r="CI263" s="18" t="str">
        <f t="shared" si="177"/>
        <v/>
      </c>
      <c r="CP263" s="370">
        <f t="shared" si="178"/>
        <v>0</v>
      </c>
      <c r="CQ263" s="370">
        <f t="shared" si="179"/>
        <v>0</v>
      </c>
      <c r="CR263" s="370">
        <f t="shared" ref="CR263:CS293" si="190">IF(AND(D263&gt;0,OR(AS263="")),1,IF(AS263&gt;D263,1,0))</f>
        <v>0</v>
      </c>
      <c r="CS263" s="370">
        <f t="shared" si="190"/>
        <v>0</v>
      </c>
      <c r="CT263" s="370">
        <f t="shared" si="181"/>
        <v>0</v>
      </c>
      <c r="CU263" s="370">
        <f t="shared" si="182"/>
        <v>0</v>
      </c>
      <c r="CV263" s="370">
        <f t="shared" si="183"/>
        <v>0</v>
      </c>
      <c r="CW263" s="370">
        <f t="shared" si="184"/>
        <v>0</v>
      </c>
    </row>
    <row r="264" spans="1:101" x14ac:dyDescent="0.25">
      <c r="A264" s="3633"/>
      <c r="B264" s="408" t="s">
        <v>234</v>
      </c>
      <c r="C264" s="409">
        <f t="shared" si="187"/>
        <v>0</v>
      </c>
      <c r="D264" s="400">
        <f>SUM(H264+J264+L264+N264+P264+R264+T264+V264+X264+Z264+AB264+AD264+AF264+AH264+AJ264+AL264)</f>
        <v>0</v>
      </c>
      <c r="E264" s="410">
        <f>SUM(I264+K264+M264+O264+Q264+S264+U264+W264+Y264+AA264+AC264+AE264+AG264+AI264+AK264+AM264)</f>
        <v>0</v>
      </c>
      <c r="F264" s="411"/>
      <c r="G264" s="412"/>
      <c r="H264" s="49"/>
      <c r="I264" s="52"/>
      <c r="J264" s="49"/>
      <c r="K264" s="52"/>
      <c r="L264" s="49"/>
      <c r="M264" s="52"/>
      <c r="N264" s="49"/>
      <c r="O264" s="52"/>
      <c r="P264" s="49"/>
      <c r="Q264" s="52"/>
      <c r="R264" s="49"/>
      <c r="S264" s="52"/>
      <c r="T264" s="49"/>
      <c r="U264" s="52"/>
      <c r="V264" s="49"/>
      <c r="W264" s="52"/>
      <c r="X264" s="49"/>
      <c r="Y264" s="52"/>
      <c r="Z264" s="49"/>
      <c r="AA264" s="52"/>
      <c r="AB264" s="49"/>
      <c r="AC264" s="52"/>
      <c r="AD264" s="49"/>
      <c r="AE264" s="52"/>
      <c r="AF264" s="49"/>
      <c r="AG264" s="52"/>
      <c r="AH264" s="49"/>
      <c r="AI264" s="52"/>
      <c r="AJ264" s="49"/>
      <c r="AK264" s="52"/>
      <c r="AL264" s="49"/>
      <c r="AM264" s="323"/>
      <c r="AN264" s="35"/>
      <c r="AO264" s="31"/>
      <c r="AP264" s="220"/>
      <c r="AQ264" s="51"/>
      <c r="AR264" s="52"/>
      <c r="AS264" s="49"/>
      <c r="AT264" s="52"/>
      <c r="AU264" s="51"/>
      <c r="AV264" s="52"/>
      <c r="AW264" s="51"/>
      <c r="AX264" s="52"/>
      <c r="AY264" s="56" t="str">
        <f t="shared" si="185"/>
        <v/>
      </c>
      <c r="AZ264" s="56"/>
      <c r="BA264" s="56"/>
      <c r="BB264" s="56"/>
      <c r="BC264" s="56"/>
      <c r="BD264" s="56"/>
      <c r="BE264" s="56"/>
      <c r="BF264" s="56"/>
      <c r="BG264" s="56"/>
      <c r="BH264" s="56"/>
      <c r="BI264" s="56"/>
      <c r="BJ264" s="56"/>
      <c r="BK264" s="56"/>
      <c r="BL264" s="56"/>
      <c r="BM264" s="56"/>
      <c r="BN264" s="56"/>
      <c r="BO264" s="56"/>
      <c r="CA264" s="40"/>
      <c r="CB264" s="18" t="str">
        <f t="shared" si="170"/>
        <v/>
      </c>
      <c r="CC264" s="18" t="str">
        <f t="shared" si="171"/>
        <v/>
      </c>
      <c r="CD264" s="18" t="str">
        <f t="shared" si="189"/>
        <v/>
      </c>
      <c r="CE264" s="18" t="str">
        <f t="shared" si="173"/>
        <v/>
      </c>
      <c r="CF264" s="18" t="str">
        <f t="shared" si="174"/>
        <v/>
      </c>
      <c r="CG264" s="18" t="str">
        <f t="shared" si="175"/>
        <v/>
      </c>
      <c r="CH264" s="18" t="str">
        <f t="shared" si="176"/>
        <v/>
      </c>
      <c r="CI264" s="18" t="str">
        <f t="shared" si="177"/>
        <v/>
      </c>
      <c r="CP264" s="370">
        <f t="shared" si="178"/>
        <v>0</v>
      </c>
      <c r="CQ264" s="370">
        <f t="shared" si="179"/>
        <v>0</v>
      </c>
      <c r="CR264" s="370">
        <f t="shared" si="190"/>
        <v>0</v>
      </c>
      <c r="CS264" s="370">
        <f t="shared" si="190"/>
        <v>0</v>
      </c>
      <c r="CT264" s="370">
        <f t="shared" si="181"/>
        <v>0</v>
      </c>
      <c r="CU264" s="370">
        <f t="shared" si="182"/>
        <v>0</v>
      </c>
      <c r="CV264" s="370">
        <f t="shared" si="183"/>
        <v>0</v>
      </c>
      <c r="CW264" s="370">
        <f t="shared" si="184"/>
        <v>0</v>
      </c>
    </row>
    <row r="265" spans="1:101" ht="15" customHeight="1" x14ac:dyDescent="0.25">
      <c r="A265" s="3297" t="s">
        <v>235</v>
      </c>
      <c r="B265" s="1776" t="s">
        <v>236</v>
      </c>
      <c r="C265" s="1394">
        <f t="shared" si="187"/>
        <v>0</v>
      </c>
      <c r="D265" s="703">
        <f t="shared" si="188"/>
        <v>0</v>
      </c>
      <c r="E265" s="1769">
        <f t="shared" si="188"/>
        <v>0</v>
      </c>
      <c r="F265" s="1359"/>
      <c r="G265" s="1682"/>
      <c r="H265" s="1359"/>
      <c r="I265" s="1682"/>
      <c r="J265" s="1359"/>
      <c r="K265" s="1682"/>
      <c r="L265" s="1359"/>
      <c r="M265" s="1682"/>
      <c r="N265" s="1359"/>
      <c r="O265" s="1682"/>
      <c r="P265" s="1359"/>
      <c r="Q265" s="1682"/>
      <c r="R265" s="1359"/>
      <c r="S265" s="1682"/>
      <c r="T265" s="1359"/>
      <c r="U265" s="1682"/>
      <c r="V265" s="1359"/>
      <c r="W265" s="1682"/>
      <c r="X265" s="1359"/>
      <c r="Y265" s="1682"/>
      <c r="Z265" s="1359"/>
      <c r="AA265" s="1682"/>
      <c r="AB265" s="1359"/>
      <c r="AC265" s="1682"/>
      <c r="AD265" s="1359"/>
      <c r="AE265" s="1682"/>
      <c r="AF265" s="1359"/>
      <c r="AG265" s="1682"/>
      <c r="AH265" s="1359"/>
      <c r="AI265" s="1682"/>
      <c r="AJ265" s="1194"/>
      <c r="AK265" s="414"/>
      <c r="AL265" s="1359"/>
      <c r="AM265" s="1726"/>
      <c r="AN265" s="105"/>
      <c r="AO265" s="47"/>
      <c r="AP265" s="286"/>
      <c r="AQ265" s="1409"/>
      <c r="AR265" s="1682"/>
      <c r="AS265" s="1359"/>
      <c r="AT265" s="1682"/>
      <c r="AU265" s="1409"/>
      <c r="AV265" s="1682"/>
      <c r="AW265" s="1409"/>
      <c r="AX265" s="1682"/>
      <c r="AY265" s="56" t="str">
        <f t="shared" si="185"/>
        <v/>
      </c>
      <c r="AZ265" s="56"/>
      <c r="BA265" s="56"/>
      <c r="BB265" s="56"/>
      <c r="BC265" s="56"/>
      <c r="BD265" s="56"/>
      <c r="BE265" s="56"/>
      <c r="BF265" s="56"/>
      <c r="BG265" s="56"/>
      <c r="BH265" s="56"/>
      <c r="BI265" s="56"/>
      <c r="BJ265" s="56"/>
      <c r="BK265" s="56"/>
      <c r="BL265" s="56"/>
      <c r="BM265" s="56"/>
      <c r="BN265" s="56"/>
      <c r="BO265" s="56"/>
      <c r="CA265" s="40"/>
      <c r="CB265" s="18" t="str">
        <f t="shared" si="170"/>
        <v/>
      </c>
      <c r="CC265" s="18" t="str">
        <f t="shared" si="171"/>
        <v/>
      </c>
      <c r="CD265" s="18" t="str">
        <f t="shared" si="189"/>
        <v/>
      </c>
      <c r="CE265" s="18" t="str">
        <f t="shared" si="173"/>
        <v/>
      </c>
      <c r="CF265" s="18" t="str">
        <f t="shared" si="174"/>
        <v/>
      </c>
      <c r="CG265" s="18" t="str">
        <f t="shared" si="175"/>
        <v/>
      </c>
      <c r="CH265" s="18" t="str">
        <f t="shared" si="176"/>
        <v/>
      </c>
      <c r="CI265" s="18" t="str">
        <f t="shared" si="177"/>
        <v/>
      </c>
      <c r="CP265" s="370">
        <f t="shared" si="178"/>
        <v>0</v>
      </c>
      <c r="CQ265" s="370">
        <f t="shared" si="179"/>
        <v>0</v>
      </c>
      <c r="CR265" s="370">
        <f t="shared" si="190"/>
        <v>0</v>
      </c>
      <c r="CS265" s="370">
        <f t="shared" si="190"/>
        <v>0</v>
      </c>
      <c r="CT265" s="370">
        <f t="shared" si="181"/>
        <v>0</v>
      </c>
      <c r="CU265" s="370">
        <f t="shared" si="182"/>
        <v>0</v>
      </c>
      <c r="CV265" s="370">
        <f t="shared" si="183"/>
        <v>0</v>
      </c>
      <c r="CW265" s="370">
        <f t="shared" si="184"/>
        <v>0</v>
      </c>
    </row>
    <row r="266" spans="1:101" x14ac:dyDescent="0.25">
      <c r="A266" s="3878"/>
      <c r="B266" s="396" t="s">
        <v>237</v>
      </c>
      <c r="C266" s="397">
        <f t="shared" si="187"/>
        <v>0</v>
      </c>
      <c r="D266" s="398">
        <f t="shared" si="188"/>
        <v>0</v>
      </c>
      <c r="E266" s="396">
        <f>SUM(G266+I266+K266+M266+O266+Q266+S266+U266+W266+Y266+AA266+AC266+AE266+AG266+AI266+AK266+AM266)</f>
        <v>0</v>
      </c>
      <c r="F266" s="22"/>
      <c r="G266" s="28"/>
      <c r="H266" s="22"/>
      <c r="I266" s="28"/>
      <c r="J266" s="22"/>
      <c r="K266" s="28"/>
      <c r="L266" s="22"/>
      <c r="M266" s="28"/>
      <c r="N266" s="22"/>
      <c r="O266" s="28"/>
      <c r="P266" s="22"/>
      <c r="Q266" s="28"/>
      <c r="R266" s="22"/>
      <c r="S266" s="28"/>
      <c r="T266" s="22"/>
      <c r="U266" s="28"/>
      <c r="V266" s="22"/>
      <c r="W266" s="28"/>
      <c r="X266" s="22"/>
      <c r="Y266" s="28"/>
      <c r="Z266" s="22"/>
      <c r="AA266" s="28"/>
      <c r="AB266" s="22"/>
      <c r="AC266" s="28"/>
      <c r="AD266" s="22"/>
      <c r="AE266" s="28"/>
      <c r="AF266" s="22"/>
      <c r="AG266" s="28"/>
      <c r="AH266" s="22"/>
      <c r="AI266" s="28"/>
      <c r="AJ266" s="49"/>
      <c r="AK266" s="52"/>
      <c r="AL266" s="22"/>
      <c r="AM266" s="216"/>
      <c r="AN266" s="105"/>
      <c r="AO266" s="47"/>
      <c r="AP266" s="286"/>
      <c r="AQ266" s="23"/>
      <c r="AR266" s="28"/>
      <c r="AS266" s="22"/>
      <c r="AT266" s="28"/>
      <c r="AU266" s="23"/>
      <c r="AV266" s="28"/>
      <c r="AW266" s="23"/>
      <c r="AX266" s="28"/>
      <c r="AY266" s="56" t="str">
        <f t="shared" si="185"/>
        <v/>
      </c>
      <c r="AZ266" s="56"/>
      <c r="BA266" s="56"/>
      <c r="BB266" s="56"/>
      <c r="BC266" s="56"/>
      <c r="BD266" s="56"/>
      <c r="BE266" s="56"/>
      <c r="BF266" s="56"/>
      <c r="BG266" s="56"/>
      <c r="BH266" s="56"/>
      <c r="BI266" s="56"/>
      <c r="BJ266" s="56"/>
      <c r="BK266" s="56"/>
      <c r="BL266" s="56"/>
      <c r="BM266" s="56"/>
      <c r="BN266" s="56"/>
      <c r="BO266" s="56"/>
      <c r="CA266" s="40"/>
      <c r="CB266" s="18" t="str">
        <f t="shared" si="170"/>
        <v/>
      </c>
      <c r="CC266" s="18" t="str">
        <f t="shared" si="171"/>
        <v/>
      </c>
      <c r="CD266" s="18" t="str">
        <f t="shared" si="189"/>
        <v/>
      </c>
      <c r="CE266" s="18" t="str">
        <f t="shared" si="173"/>
        <v/>
      </c>
      <c r="CF266" s="18" t="str">
        <f t="shared" si="174"/>
        <v/>
      </c>
      <c r="CG266" s="18" t="str">
        <f t="shared" si="175"/>
        <v/>
      </c>
      <c r="CH266" s="18" t="str">
        <f t="shared" si="176"/>
        <v/>
      </c>
      <c r="CI266" s="18" t="str">
        <f t="shared" si="177"/>
        <v/>
      </c>
      <c r="CP266" s="370">
        <f t="shared" si="178"/>
        <v>0</v>
      </c>
      <c r="CQ266" s="370">
        <f t="shared" si="179"/>
        <v>0</v>
      </c>
      <c r="CR266" s="370">
        <f t="shared" si="190"/>
        <v>0</v>
      </c>
      <c r="CS266" s="370">
        <f t="shared" si="190"/>
        <v>0</v>
      </c>
      <c r="CT266" s="370">
        <f t="shared" si="181"/>
        <v>0</v>
      </c>
      <c r="CU266" s="370">
        <f t="shared" si="182"/>
        <v>0</v>
      </c>
      <c r="CV266" s="370">
        <f t="shared" si="183"/>
        <v>0</v>
      </c>
      <c r="CW266" s="370">
        <f t="shared" si="184"/>
        <v>0</v>
      </c>
    </row>
    <row r="267" spans="1:101" x14ac:dyDescent="0.25">
      <c r="A267" s="3878"/>
      <c r="B267" s="410" t="s">
        <v>238</v>
      </c>
      <c r="C267" s="409">
        <f>SUM(D267+E267)</f>
        <v>0</v>
      </c>
      <c r="D267" s="400">
        <f>SUM(F267+H267+J267+L267+N267+P267+R267+T267+V267+X267+Z267+AB267+AD267+AF267+AH267+AJ267+AL267)</f>
        <v>0</v>
      </c>
      <c r="E267" s="410">
        <f>SUM(G267+I267+K267+M267+O267+Q267+S267+U267+W267+Y267+AA267+AC267+AE267+AG267+AI267+AK267+AM267)</f>
        <v>0</v>
      </c>
      <c r="F267" s="49"/>
      <c r="G267" s="52"/>
      <c r="H267" s="49"/>
      <c r="I267" s="52"/>
      <c r="J267" s="49"/>
      <c r="K267" s="52"/>
      <c r="L267" s="49"/>
      <c r="M267" s="52"/>
      <c r="N267" s="49"/>
      <c r="O267" s="52"/>
      <c r="P267" s="49"/>
      <c r="Q267" s="52"/>
      <c r="R267" s="49"/>
      <c r="S267" s="52"/>
      <c r="T267" s="49"/>
      <c r="U267" s="52"/>
      <c r="V267" s="49"/>
      <c r="W267" s="52"/>
      <c r="X267" s="49"/>
      <c r="Y267" s="52"/>
      <c r="Z267" s="49"/>
      <c r="AA267" s="52"/>
      <c r="AB267" s="49"/>
      <c r="AC267" s="52"/>
      <c r="AD267" s="49"/>
      <c r="AE267" s="52"/>
      <c r="AF267" s="49"/>
      <c r="AG267" s="52"/>
      <c r="AH267" s="49"/>
      <c r="AI267" s="52"/>
      <c r="AJ267" s="49"/>
      <c r="AK267" s="52"/>
      <c r="AL267" s="49"/>
      <c r="AM267" s="323"/>
      <c r="AN267" s="27"/>
      <c r="AO267" s="23"/>
      <c r="AP267" s="213"/>
      <c r="AQ267" s="51"/>
      <c r="AR267" s="52"/>
      <c r="AS267" s="49"/>
      <c r="AT267" s="52"/>
      <c r="AU267" s="51"/>
      <c r="AV267" s="52"/>
      <c r="AW267" s="51"/>
      <c r="AX267" s="52"/>
      <c r="AY267" s="56" t="str">
        <f t="shared" si="185"/>
        <v/>
      </c>
      <c r="AZ267" s="56"/>
      <c r="BA267" s="56"/>
      <c r="BB267" s="56"/>
      <c r="BC267" s="56"/>
      <c r="BD267" s="56"/>
      <c r="BE267" s="56"/>
      <c r="BF267" s="56"/>
      <c r="BG267" s="56"/>
      <c r="BH267" s="56"/>
      <c r="BI267" s="56"/>
      <c r="BJ267" s="56"/>
      <c r="BK267" s="56"/>
      <c r="BL267" s="56"/>
      <c r="BM267" s="56"/>
      <c r="BN267" s="56"/>
      <c r="BO267" s="56"/>
      <c r="CA267" s="40"/>
      <c r="CB267" s="18" t="str">
        <f t="shared" si="170"/>
        <v/>
      </c>
      <c r="CC267" s="18" t="str">
        <f t="shared" si="171"/>
        <v/>
      </c>
      <c r="CD267" s="18" t="str">
        <f t="shared" si="189"/>
        <v/>
      </c>
      <c r="CE267" s="18" t="str">
        <f t="shared" si="173"/>
        <v/>
      </c>
      <c r="CF267" s="18" t="str">
        <f t="shared" si="174"/>
        <v/>
      </c>
      <c r="CG267" s="18" t="str">
        <f t="shared" si="175"/>
        <v/>
      </c>
      <c r="CH267" s="18" t="str">
        <f t="shared" si="176"/>
        <v/>
      </c>
      <c r="CI267" s="18" t="str">
        <f t="shared" si="177"/>
        <v/>
      </c>
      <c r="CP267" s="370">
        <f t="shared" si="178"/>
        <v>0</v>
      </c>
      <c r="CQ267" s="370">
        <f t="shared" si="179"/>
        <v>0</v>
      </c>
      <c r="CR267" s="370">
        <f t="shared" si="190"/>
        <v>0</v>
      </c>
      <c r="CS267" s="370">
        <f t="shared" si="190"/>
        <v>0</v>
      </c>
      <c r="CT267" s="370">
        <f t="shared" si="181"/>
        <v>0</v>
      </c>
      <c r="CU267" s="370">
        <f t="shared" si="182"/>
        <v>0</v>
      </c>
      <c r="CV267" s="370">
        <f t="shared" si="183"/>
        <v>0</v>
      </c>
      <c r="CW267" s="370">
        <f t="shared" si="184"/>
        <v>0</v>
      </c>
    </row>
    <row r="268" spans="1:101" x14ac:dyDescent="0.25">
      <c r="A268" s="3878"/>
      <c r="B268" s="410" t="s">
        <v>239</v>
      </c>
      <c r="C268" s="409">
        <f>SUM(D268+E268)</f>
        <v>0</v>
      </c>
      <c r="D268" s="400">
        <f>SUM(F268+H268+J268+L268+N268+P268+R268+T268+V268+X268+Z268+AB268+AD268+AF268+AH268+AJ268+AL268)</f>
        <v>0</v>
      </c>
      <c r="E268" s="410">
        <f>SUM(G268+I268+K268+M268+O268+Q268+S268+U268+W268+Y268+AA268+AC268+AE268+AG268+AI268+AK268+AM268)</f>
        <v>0</v>
      </c>
      <c r="F268" s="49"/>
      <c r="G268" s="52"/>
      <c r="H268" s="49"/>
      <c r="I268" s="52"/>
      <c r="J268" s="49"/>
      <c r="K268" s="52"/>
      <c r="L268" s="49"/>
      <c r="M268" s="52"/>
      <c r="N268" s="49"/>
      <c r="O268" s="52"/>
      <c r="P268" s="49"/>
      <c r="Q268" s="52"/>
      <c r="R268" s="49"/>
      <c r="S268" s="52"/>
      <c r="T268" s="49"/>
      <c r="U268" s="52"/>
      <c r="V268" s="49"/>
      <c r="W268" s="52"/>
      <c r="X268" s="49"/>
      <c r="Y268" s="52"/>
      <c r="Z268" s="49"/>
      <c r="AA268" s="52"/>
      <c r="AB268" s="49"/>
      <c r="AC268" s="52"/>
      <c r="AD268" s="49"/>
      <c r="AE268" s="52"/>
      <c r="AF268" s="49"/>
      <c r="AG268" s="52"/>
      <c r="AH268" s="49"/>
      <c r="AI268" s="52"/>
      <c r="AJ268" s="49"/>
      <c r="AK268" s="52"/>
      <c r="AL268" s="49"/>
      <c r="AM268" s="323"/>
      <c r="AN268" s="84"/>
      <c r="AO268" s="468"/>
      <c r="AP268" s="469"/>
      <c r="AQ268" s="51"/>
      <c r="AR268" s="52"/>
      <c r="AS268" s="49"/>
      <c r="AT268" s="52"/>
      <c r="AU268" s="51"/>
      <c r="AV268" s="52"/>
      <c r="AW268" s="51"/>
      <c r="AX268" s="52"/>
      <c r="AY268" s="56" t="str">
        <f t="shared" si="185"/>
        <v/>
      </c>
      <c r="AZ268" s="56"/>
      <c r="BA268" s="56"/>
      <c r="BB268" s="56"/>
      <c r="BC268" s="56"/>
      <c r="BD268" s="56"/>
      <c r="BE268" s="56"/>
      <c r="BF268" s="56"/>
      <c r="BG268" s="56"/>
      <c r="BH268" s="56"/>
      <c r="BI268" s="56"/>
      <c r="BJ268" s="56"/>
      <c r="BK268" s="56"/>
      <c r="BL268" s="56"/>
      <c r="BM268" s="56"/>
      <c r="BN268" s="56"/>
      <c r="BO268" s="56"/>
      <c r="CA268" s="40"/>
      <c r="CB268" s="18" t="str">
        <f t="shared" si="170"/>
        <v/>
      </c>
      <c r="CC268" s="18" t="str">
        <f t="shared" si="171"/>
        <v/>
      </c>
      <c r="CD268" s="18" t="str">
        <f t="shared" si="189"/>
        <v/>
      </c>
      <c r="CE268" s="18" t="str">
        <f t="shared" si="173"/>
        <v/>
      </c>
      <c r="CF268" s="18" t="str">
        <f t="shared" si="174"/>
        <v/>
      </c>
      <c r="CG268" s="18" t="str">
        <f t="shared" si="175"/>
        <v/>
      </c>
      <c r="CH268" s="18" t="str">
        <f t="shared" si="176"/>
        <v/>
      </c>
      <c r="CI268" s="18" t="str">
        <f t="shared" si="177"/>
        <v/>
      </c>
      <c r="CP268" s="370">
        <f t="shared" si="178"/>
        <v>0</v>
      </c>
      <c r="CQ268" s="370">
        <f t="shared" si="179"/>
        <v>0</v>
      </c>
      <c r="CR268" s="370">
        <f t="shared" si="190"/>
        <v>0</v>
      </c>
      <c r="CS268" s="370">
        <f t="shared" si="190"/>
        <v>0</v>
      </c>
      <c r="CT268" s="370">
        <f t="shared" si="181"/>
        <v>0</v>
      </c>
      <c r="CU268" s="370">
        <f t="shared" si="182"/>
        <v>0</v>
      </c>
      <c r="CV268" s="370">
        <f t="shared" si="183"/>
        <v>0</v>
      </c>
      <c r="CW268" s="370">
        <f t="shared" si="184"/>
        <v>0</v>
      </c>
    </row>
    <row r="269" spans="1:101" x14ac:dyDescent="0.25">
      <c r="A269" s="3633"/>
      <c r="B269" s="377" t="s">
        <v>240</v>
      </c>
      <c r="C269" s="416">
        <f t="shared" si="187"/>
        <v>0</v>
      </c>
      <c r="D269" s="417">
        <f t="shared" si="188"/>
        <v>0</v>
      </c>
      <c r="E269" s="377">
        <f t="shared" si="188"/>
        <v>0</v>
      </c>
      <c r="F269" s="30"/>
      <c r="G269" s="37"/>
      <c r="H269" s="30"/>
      <c r="I269" s="37"/>
      <c r="J269" s="30"/>
      <c r="K269" s="37"/>
      <c r="L269" s="30"/>
      <c r="M269" s="37"/>
      <c r="N269" s="30"/>
      <c r="O269" s="37"/>
      <c r="P269" s="30"/>
      <c r="Q269" s="37"/>
      <c r="R269" s="30"/>
      <c r="S269" s="37"/>
      <c r="T269" s="30"/>
      <c r="U269" s="37"/>
      <c r="V269" s="30"/>
      <c r="W269" s="37"/>
      <c r="X269" s="30"/>
      <c r="Y269" s="37"/>
      <c r="Z269" s="30"/>
      <c r="AA269" s="37"/>
      <c r="AB269" s="30"/>
      <c r="AC269" s="37"/>
      <c r="AD269" s="30"/>
      <c r="AE269" s="37"/>
      <c r="AF269" s="30"/>
      <c r="AG269" s="37"/>
      <c r="AH269" s="30"/>
      <c r="AI269" s="37"/>
      <c r="AJ269" s="30"/>
      <c r="AK269" s="37"/>
      <c r="AL269" s="30"/>
      <c r="AM269" s="223"/>
      <c r="AN269" s="35"/>
      <c r="AO269" s="31"/>
      <c r="AP269" s="220"/>
      <c r="AQ269" s="31"/>
      <c r="AR269" s="37"/>
      <c r="AS269" s="30"/>
      <c r="AT269" s="37"/>
      <c r="AU269" s="31"/>
      <c r="AV269" s="37"/>
      <c r="AW269" s="31"/>
      <c r="AX269" s="37"/>
      <c r="AY269" s="56" t="str">
        <f t="shared" si="185"/>
        <v/>
      </c>
      <c r="AZ269" s="56"/>
      <c r="BA269" s="56"/>
      <c r="BB269" s="56"/>
      <c r="BC269" s="56"/>
      <c r="BD269" s="56"/>
      <c r="BE269" s="56"/>
      <c r="BF269" s="56"/>
      <c r="BG269" s="56"/>
      <c r="BH269" s="56"/>
      <c r="BI269" s="56"/>
      <c r="BJ269" s="56"/>
      <c r="BK269" s="56"/>
      <c r="BL269" s="56"/>
      <c r="BM269" s="56"/>
      <c r="BN269" s="56"/>
      <c r="BO269" s="56"/>
      <c r="CA269" s="40"/>
      <c r="CB269" s="18" t="str">
        <f>IF(AND(E269&gt;0,AQ269=""), "* No olvide digitar la variable Gestantes. Digite Cero si no tiene.",IF(AQ269&gt;E269,"  * La variable Gestantes No puede ser mayor al Total Mujeres.",""))</f>
        <v/>
      </c>
      <c r="CC269" s="18" t="str">
        <f t="shared" si="171"/>
        <v/>
      </c>
      <c r="CD269" s="18" t="str">
        <f t="shared" si="189"/>
        <v/>
      </c>
      <c r="CE269" s="18" t="str">
        <f t="shared" si="173"/>
        <v/>
      </c>
      <c r="CF269" s="18" t="str">
        <f t="shared" si="174"/>
        <v/>
      </c>
      <c r="CG269" s="18" t="str">
        <f t="shared" si="175"/>
        <v/>
      </c>
      <c r="CH269" s="18" t="str">
        <f t="shared" si="176"/>
        <v/>
      </c>
      <c r="CI269" s="18" t="str">
        <f t="shared" si="177"/>
        <v/>
      </c>
      <c r="CP269" s="370">
        <f t="shared" si="178"/>
        <v>0</v>
      </c>
      <c r="CQ269" s="370">
        <f t="shared" si="179"/>
        <v>0</v>
      </c>
      <c r="CR269" s="370">
        <f t="shared" si="190"/>
        <v>0</v>
      </c>
      <c r="CS269" s="370">
        <f t="shared" si="190"/>
        <v>0</v>
      </c>
      <c r="CT269" s="370">
        <f t="shared" si="181"/>
        <v>0</v>
      </c>
      <c r="CU269" s="370">
        <f t="shared" si="182"/>
        <v>0</v>
      </c>
      <c r="CV269" s="370">
        <f t="shared" si="183"/>
        <v>0</v>
      </c>
      <c r="CW269" s="370">
        <f t="shared" si="184"/>
        <v>0</v>
      </c>
    </row>
    <row r="270" spans="1:101" ht="15" customHeight="1" x14ac:dyDescent="0.25">
      <c r="A270" s="3297" t="s">
        <v>277</v>
      </c>
      <c r="B270" s="1769" t="s">
        <v>242</v>
      </c>
      <c r="C270" s="1394">
        <f t="shared" si="187"/>
        <v>0</v>
      </c>
      <c r="D270" s="703">
        <f>SUM(F270+H270+J270+L270+N270)</f>
        <v>0</v>
      </c>
      <c r="E270" s="1769">
        <f>SUM(G270+I270+K270+M270+O270)</f>
        <v>0</v>
      </c>
      <c r="F270" s="1359"/>
      <c r="G270" s="1682"/>
      <c r="H270" s="1359"/>
      <c r="I270" s="1682"/>
      <c r="J270" s="1359"/>
      <c r="K270" s="1682"/>
      <c r="L270" s="1359"/>
      <c r="M270" s="1682"/>
      <c r="N270" s="1359"/>
      <c r="O270" s="1682"/>
      <c r="P270" s="1777"/>
      <c r="Q270" s="418"/>
      <c r="R270" s="418"/>
      <c r="S270" s="418"/>
      <c r="T270" s="418"/>
      <c r="U270" s="418"/>
      <c r="V270" s="418"/>
      <c r="W270" s="418"/>
      <c r="X270" s="418"/>
      <c r="Y270" s="418"/>
      <c r="Z270" s="418"/>
      <c r="AA270" s="418"/>
      <c r="AB270" s="418"/>
      <c r="AC270" s="418"/>
      <c r="AD270" s="418"/>
      <c r="AE270" s="418"/>
      <c r="AF270" s="418"/>
      <c r="AG270" s="418"/>
      <c r="AH270" s="418"/>
      <c r="AI270" s="418"/>
      <c r="AJ270" s="418"/>
      <c r="AK270" s="418"/>
      <c r="AL270" s="418"/>
      <c r="AM270" s="419"/>
      <c r="AN270" s="1362"/>
      <c r="AO270" s="1409"/>
      <c r="AP270" s="1363"/>
      <c r="AQ270" s="1409"/>
      <c r="AR270" s="420"/>
      <c r="AS270" s="1359"/>
      <c r="AT270" s="1682"/>
      <c r="AU270" s="1409"/>
      <c r="AV270" s="1682"/>
      <c r="AW270" s="1409"/>
      <c r="AX270" s="1682"/>
      <c r="AY270" s="56" t="str">
        <f t="shared" si="185"/>
        <v/>
      </c>
      <c r="AZ270" s="56"/>
      <c r="BA270" s="56"/>
      <c r="BB270" s="56"/>
      <c r="BC270" s="56"/>
      <c r="BD270" s="56"/>
      <c r="BE270" s="56"/>
      <c r="BF270" s="56"/>
      <c r="BG270" s="56"/>
      <c r="BH270" s="56"/>
      <c r="BI270" s="56"/>
      <c r="BJ270" s="56"/>
      <c r="BK270" s="56"/>
      <c r="BL270" s="56"/>
      <c r="BM270" s="56"/>
      <c r="BN270" s="56"/>
      <c r="BO270" s="56"/>
      <c r="CA270" s="40"/>
      <c r="CB270" s="18" t="str">
        <f t="shared" ref="CB270:CB272" si="191">IF(AND(E270&gt;0,AQ270=""), "* No olvide digitar la variable Gestantes. Digite Cero si no tiene.",IF(AQ270&gt;E270,"  * La variable Gestantes No puede ser mayor al Total Mujeres.",""))</f>
        <v/>
      </c>
      <c r="CC270" s="470"/>
      <c r="CD270" s="18" t="str">
        <f t="shared" si="189"/>
        <v/>
      </c>
      <c r="CE270" s="18" t="str">
        <f t="shared" si="173"/>
        <v/>
      </c>
      <c r="CF270" s="18" t="str">
        <f t="shared" si="174"/>
        <v/>
      </c>
      <c r="CG270" s="18" t="str">
        <f t="shared" si="175"/>
        <v/>
      </c>
      <c r="CH270" s="18" t="str">
        <f t="shared" si="176"/>
        <v/>
      </c>
      <c r="CI270" s="18" t="str">
        <f t="shared" si="177"/>
        <v/>
      </c>
      <c r="CP270" s="370">
        <f t="shared" si="178"/>
        <v>0</v>
      </c>
      <c r="CQ270" s="169"/>
      <c r="CR270" s="370">
        <f t="shared" si="190"/>
        <v>0</v>
      </c>
      <c r="CS270" s="370">
        <f t="shared" si="190"/>
        <v>0</v>
      </c>
      <c r="CT270" s="370">
        <f t="shared" si="181"/>
        <v>0</v>
      </c>
      <c r="CU270" s="370">
        <f t="shared" si="182"/>
        <v>0</v>
      </c>
      <c r="CV270" s="370">
        <f t="shared" si="183"/>
        <v>0</v>
      </c>
      <c r="CW270" s="370">
        <f t="shared" si="184"/>
        <v>0</v>
      </c>
    </row>
    <row r="271" spans="1:101" ht="22.5" x14ac:dyDescent="0.25">
      <c r="A271" s="3878"/>
      <c r="B271" s="396" t="s">
        <v>243</v>
      </c>
      <c r="C271" s="397">
        <f t="shared" si="187"/>
        <v>0</v>
      </c>
      <c r="D271" s="398">
        <f t="shared" ref="D271:E273" si="192">SUM(F271+H271+J271+L271+N271)</f>
        <v>0</v>
      </c>
      <c r="E271" s="396">
        <f t="shared" si="192"/>
        <v>0</v>
      </c>
      <c r="F271" s="22"/>
      <c r="G271" s="28"/>
      <c r="H271" s="22"/>
      <c r="I271" s="28"/>
      <c r="J271" s="22"/>
      <c r="K271" s="28"/>
      <c r="L271" s="22"/>
      <c r="M271" s="28"/>
      <c r="N271" s="22"/>
      <c r="O271" s="28"/>
      <c r="P271" s="1677"/>
      <c r="Q271" s="422"/>
      <c r="R271" s="422"/>
      <c r="S271" s="422"/>
      <c r="T271" s="422"/>
      <c r="U271" s="422"/>
      <c r="V271" s="422"/>
      <c r="W271" s="422"/>
      <c r="X271" s="422"/>
      <c r="Y271" s="422"/>
      <c r="Z271" s="422"/>
      <c r="AA271" s="422"/>
      <c r="AB271" s="422"/>
      <c r="AC271" s="422"/>
      <c r="AD271" s="422"/>
      <c r="AE271" s="422"/>
      <c r="AF271" s="422"/>
      <c r="AG271" s="422"/>
      <c r="AH271" s="422"/>
      <c r="AI271" s="422"/>
      <c r="AJ271" s="422"/>
      <c r="AK271" s="422"/>
      <c r="AL271" s="422"/>
      <c r="AM271" s="423"/>
      <c r="AN271" s="105"/>
      <c r="AO271" s="47"/>
      <c r="AP271" s="286"/>
      <c r="AQ271" s="23"/>
      <c r="AR271" s="424"/>
      <c r="AS271" s="22"/>
      <c r="AT271" s="28"/>
      <c r="AU271" s="23"/>
      <c r="AV271" s="28"/>
      <c r="AW271" s="23"/>
      <c r="AX271" s="28"/>
      <c r="AY271" s="56" t="str">
        <f t="shared" si="185"/>
        <v/>
      </c>
      <c r="AZ271" s="56"/>
      <c r="BA271" s="56"/>
      <c r="BB271" s="56"/>
      <c r="BC271" s="56"/>
      <c r="BD271" s="56"/>
      <c r="BE271" s="56"/>
      <c r="BF271" s="56"/>
      <c r="BG271" s="56"/>
      <c r="BH271" s="56"/>
      <c r="BI271" s="56"/>
      <c r="BJ271" s="56"/>
      <c r="BK271" s="56"/>
      <c r="BL271" s="56"/>
      <c r="BM271" s="56"/>
      <c r="BN271" s="56"/>
      <c r="BO271" s="56"/>
      <c r="CA271" s="40"/>
      <c r="CB271" s="18" t="str">
        <f t="shared" si="191"/>
        <v/>
      </c>
      <c r="CC271" s="470"/>
      <c r="CD271" s="18" t="str">
        <f t="shared" si="189"/>
        <v/>
      </c>
      <c r="CE271" s="18" t="str">
        <f t="shared" si="173"/>
        <v/>
      </c>
      <c r="CF271" s="18" t="str">
        <f t="shared" si="174"/>
        <v/>
      </c>
      <c r="CG271" s="18" t="str">
        <f t="shared" si="175"/>
        <v/>
      </c>
      <c r="CH271" s="18" t="str">
        <f t="shared" si="176"/>
        <v/>
      </c>
      <c r="CI271" s="18" t="str">
        <f t="shared" si="177"/>
        <v/>
      </c>
      <c r="CP271" s="370">
        <f t="shared" si="178"/>
        <v>0</v>
      </c>
      <c r="CQ271" s="169"/>
      <c r="CR271" s="370">
        <f t="shared" si="190"/>
        <v>0</v>
      </c>
      <c r="CS271" s="370">
        <f t="shared" si="190"/>
        <v>0</v>
      </c>
      <c r="CT271" s="370">
        <f t="shared" si="181"/>
        <v>0</v>
      </c>
      <c r="CU271" s="370">
        <f t="shared" si="182"/>
        <v>0</v>
      </c>
      <c r="CV271" s="370">
        <f t="shared" si="183"/>
        <v>0</v>
      </c>
      <c r="CW271" s="370">
        <f t="shared" si="184"/>
        <v>0</v>
      </c>
    </row>
    <row r="272" spans="1:101" ht="22.5" x14ac:dyDescent="0.25">
      <c r="A272" s="3878"/>
      <c r="B272" s="396" t="s">
        <v>244</v>
      </c>
      <c r="C272" s="397">
        <f t="shared" si="187"/>
        <v>0</v>
      </c>
      <c r="D272" s="398">
        <f t="shared" si="192"/>
        <v>0</v>
      </c>
      <c r="E272" s="396">
        <f t="shared" si="192"/>
        <v>0</v>
      </c>
      <c r="F272" s="22"/>
      <c r="G272" s="28"/>
      <c r="H272" s="22"/>
      <c r="I272" s="28"/>
      <c r="J272" s="22"/>
      <c r="K272" s="28"/>
      <c r="L272" s="22"/>
      <c r="M272" s="28"/>
      <c r="N272" s="22"/>
      <c r="O272" s="28"/>
      <c r="P272" s="1677"/>
      <c r="Q272" s="422"/>
      <c r="R272" s="422"/>
      <c r="S272" s="422"/>
      <c r="T272" s="422"/>
      <c r="U272" s="422"/>
      <c r="V272" s="422"/>
      <c r="W272" s="422"/>
      <c r="X272" s="422"/>
      <c r="Y272" s="422"/>
      <c r="Z272" s="422"/>
      <c r="AA272" s="422"/>
      <c r="AB272" s="422"/>
      <c r="AC272" s="422"/>
      <c r="AD272" s="422"/>
      <c r="AE272" s="422"/>
      <c r="AF272" s="422"/>
      <c r="AG272" s="422"/>
      <c r="AH272" s="422"/>
      <c r="AI272" s="422"/>
      <c r="AJ272" s="422"/>
      <c r="AK272" s="422"/>
      <c r="AL272" s="422"/>
      <c r="AM272" s="423"/>
      <c r="AN272" s="105"/>
      <c r="AO272" s="47"/>
      <c r="AP272" s="286"/>
      <c r="AQ272" s="23"/>
      <c r="AR272" s="424"/>
      <c r="AS272" s="22"/>
      <c r="AT272" s="28"/>
      <c r="AU272" s="23"/>
      <c r="AV272" s="28"/>
      <c r="AW272" s="23"/>
      <c r="AX272" s="28"/>
      <c r="AY272" s="56" t="str">
        <f>CA272&amp;CB272&amp;CC272&amp;CD272&amp;CE272&amp;CF272&amp;CG272&amp;CH272&amp;CI272</f>
        <v/>
      </c>
      <c r="AZ272" s="56"/>
      <c r="BA272" s="56"/>
      <c r="BB272" s="56"/>
      <c r="BC272" s="56"/>
      <c r="BD272" s="56"/>
      <c r="BE272" s="56"/>
      <c r="BF272" s="56"/>
      <c r="BG272" s="56"/>
      <c r="BH272" s="56"/>
      <c r="BI272" s="56"/>
      <c r="BJ272" s="56"/>
      <c r="BK272" s="56"/>
      <c r="BL272" s="56"/>
      <c r="BM272" s="56"/>
      <c r="BN272" s="56"/>
      <c r="BO272" s="56"/>
      <c r="CA272" s="40"/>
      <c r="CB272" s="18" t="str">
        <f t="shared" si="191"/>
        <v/>
      </c>
      <c r="CC272" s="470"/>
      <c r="CD272" s="18" t="str">
        <f t="shared" si="189"/>
        <v/>
      </c>
      <c r="CE272" s="18" t="str">
        <f t="shared" si="173"/>
        <v/>
      </c>
      <c r="CF272" s="18" t="str">
        <f t="shared" si="174"/>
        <v/>
      </c>
      <c r="CG272" s="18" t="str">
        <f t="shared" si="175"/>
        <v/>
      </c>
      <c r="CH272" s="18" t="str">
        <f t="shared" si="176"/>
        <v/>
      </c>
      <c r="CI272" s="18" t="str">
        <f t="shared" si="177"/>
        <v/>
      </c>
      <c r="CP272" s="370">
        <f t="shared" si="178"/>
        <v>0</v>
      </c>
      <c r="CQ272" s="169"/>
      <c r="CR272" s="370">
        <f t="shared" si="190"/>
        <v>0</v>
      </c>
      <c r="CS272" s="370">
        <f t="shared" si="190"/>
        <v>0</v>
      </c>
      <c r="CT272" s="370">
        <f t="shared" si="181"/>
        <v>0</v>
      </c>
      <c r="CU272" s="370">
        <f t="shared" si="182"/>
        <v>0</v>
      </c>
      <c r="CV272" s="370">
        <f t="shared" si="183"/>
        <v>0</v>
      </c>
      <c r="CW272" s="370">
        <f t="shared" si="184"/>
        <v>0</v>
      </c>
    </row>
    <row r="273" spans="1:101" ht="33" x14ac:dyDescent="0.25">
      <c r="A273" s="3633"/>
      <c r="B273" s="377" t="s">
        <v>245</v>
      </c>
      <c r="C273" s="416">
        <f t="shared" si="187"/>
        <v>0</v>
      </c>
      <c r="D273" s="417">
        <f t="shared" si="192"/>
        <v>0</v>
      </c>
      <c r="E273" s="377">
        <f t="shared" si="192"/>
        <v>0</v>
      </c>
      <c r="F273" s="30"/>
      <c r="G273" s="37"/>
      <c r="H273" s="30"/>
      <c r="I273" s="37"/>
      <c r="J273" s="30"/>
      <c r="K273" s="37"/>
      <c r="L273" s="30"/>
      <c r="M273" s="37"/>
      <c r="N273" s="30"/>
      <c r="O273" s="37"/>
      <c r="P273" s="1565"/>
      <c r="Q273" s="1778"/>
      <c r="R273" s="1778"/>
      <c r="S273" s="1778"/>
      <c r="T273" s="1778"/>
      <c r="U273" s="1778"/>
      <c r="V273" s="1778"/>
      <c r="W273" s="1778"/>
      <c r="X273" s="1778"/>
      <c r="Y273" s="1778"/>
      <c r="Z273" s="1778"/>
      <c r="AA273" s="1778"/>
      <c r="AB273" s="1778"/>
      <c r="AC273" s="1778"/>
      <c r="AD273" s="1778"/>
      <c r="AE273" s="1778"/>
      <c r="AF273" s="1778"/>
      <c r="AG273" s="1778"/>
      <c r="AH273" s="1778"/>
      <c r="AI273" s="1778"/>
      <c r="AJ273" s="1778"/>
      <c r="AK273" s="1778"/>
      <c r="AL273" s="1778"/>
      <c r="AM273" s="1567"/>
      <c r="AN273" s="105"/>
      <c r="AO273" s="47"/>
      <c r="AP273" s="34"/>
      <c r="AQ273" s="31"/>
      <c r="AR273" s="1063"/>
      <c r="AS273" s="30"/>
      <c r="AT273" s="37"/>
      <c r="AU273" s="31"/>
      <c r="AV273" s="37"/>
      <c r="AW273" s="31"/>
      <c r="AX273" s="37"/>
      <c r="AY273" s="56" t="str">
        <f t="shared" si="185"/>
        <v/>
      </c>
      <c r="AZ273" s="56"/>
      <c r="BA273" s="56"/>
      <c r="BB273" s="56"/>
      <c r="BC273" s="56"/>
      <c r="BD273" s="56"/>
      <c r="BE273" s="56"/>
      <c r="BF273" s="56"/>
      <c r="BG273" s="56"/>
      <c r="BH273" s="56"/>
      <c r="BI273" s="56"/>
      <c r="BJ273" s="56"/>
      <c r="BK273" s="56"/>
      <c r="BL273" s="56"/>
      <c r="BM273" s="56"/>
      <c r="BN273" s="56"/>
      <c r="BO273" s="56"/>
      <c r="CA273" s="40"/>
      <c r="CB273" s="18" t="str">
        <f>IF(AND(E273&gt;0,AQ273=""), "* No olvide digitar la variable Gestantes. Digite Cero si no tiene.",IF(AQ273&gt;E273,"  * La variable Gestantes No puede ser mayor al Total Mujeres.",""))</f>
        <v/>
      </c>
      <c r="CC273" s="470"/>
      <c r="CD273" s="18" t="str">
        <f t="shared" si="189"/>
        <v/>
      </c>
      <c r="CE273" s="18" t="str">
        <f t="shared" si="173"/>
        <v/>
      </c>
      <c r="CF273" s="18" t="str">
        <f t="shared" si="174"/>
        <v/>
      </c>
      <c r="CG273" s="18" t="str">
        <f t="shared" si="175"/>
        <v/>
      </c>
      <c r="CH273" s="18" t="str">
        <f t="shared" si="176"/>
        <v/>
      </c>
      <c r="CI273" s="18" t="str">
        <f t="shared" si="177"/>
        <v/>
      </c>
      <c r="CP273" s="370">
        <f t="shared" si="178"/>
        <v>0</v>
      </c>
      <c r="CQ273" s="169"/>
      <c r="CR273" s="370">
        <f t="shared" si="190"/>
        <v>0</v>
      </c>
      <c r="CS273" s="370">
        <f t="shared" si="190"/>
        <v>0</v>
      </c>
      <c r="CT273" s="370">
        <f t="shared" si="181"/>
        <v>0</v>
      </c>
      <c r="CU273" s="370">
        <f t="shared" si="182"/>
        <v>0</v>
      </c>
      <c r="CV273" s="370">
        <f t="shared" si="183"/>
        <v>0</v>
      </c>
      <c r="CW273" s="370">
        <f t="shared" si="184"/>
        <v>0</v>
      </c>
    </row>
    <row r="274" spans="1:101" ht="15" customHeight="1" x14ac:dyDescent="0.25">
      <c r="A274" s="3297" t="s">
        <v>278</v>
      </c>
      <c r="B274" s="1408" t="s">
        <v>247</v>
      </c>
      <c r="C274" s="378">
        <f t="shared" si="187"/>
        <v>1</v>
      </c>
      <c r="D274" s="379">
        <f t="shared" ref="D274:E292" si="193">SUM(F274+H274+J274+L274+N274+P274+R274+T274+V274+X274+Z274+AB274+AD274+AF274+AH274+AJ274+AL274)</f>
        <v>0</v>
      </c>
      <c r="E274" s="380">
        <f>SUM(G274+I274+K274+M274+O274+Q274+S274+U274+W274+Y274+AA274+AC274+AE274+AG274+AI274+AK274+AM274)</f>
        <v>1</v>
      </c>
      <c r="F274" s="45">
        <v>0</v>
      </c>
      <c r="G274" s="48">
        <v>0</v>
      </c>
      <c r="H274" s="45">
        <v>0</v>
      </c>
      <c r="I274" s="48">
        <v>0</v>
      </c>
      <c r="J274" s="45">
        <v>0</v>
      </c>
      <c r="K274" s="48">
        <v>0</v>
      </c>
      <c r="L274" s="45">
        <v>0</v>
      </c>
      <c r="M274" s="48">
        <v>0</v>
      </c>
      <c r="N274" s="45">
        <v>0</v>
      </c>
      <c r="O274" s="48">
        <v>0</v>
      </c>
      <c r="P274" s="45">
        <v>0</v>
      </c>
      <c r="Q274" s="48">
        <v>1</v>
      </c>
      <c r="R274" s="45">
        <v>0</v>
      </c>
      <c r="S274" s="48">
        <v>0</v>
      </c>
      <c r="T274" s="45">
        <v>0</v>
      </c>
      <c r="U274" s="48">
        <v>0</v>
      </c>
      <c r="V274" s="45">
        <v>0</v>
      </c>
      <c r="W274" s="48">
        <v>0</v>
      </c>
      <c r="X274" s="45">
        <v>0</v>
      </c>
      <c r="Y274" s="48">
        <v>0</v>
      </c>
      <c r="Z274" s="45">
        <v>0</v>
      </c>
      <c r="AA274" s="48">
        <v>0</v>
      </c>
      <c r="AB274" s="45">
        <v>0</v>
      </c>
      <c r="AC274" s="48">
        <v>0</v>
      </c>
      <c r="AD274" s="45">
        <v>0</v>
      </c>
      <c r="AE274" s="48">
        <v>0</v>
      </c>
      <c r="AF274" s="45">
        <v>0</v>
      </c>
      <c r="AG274" s="48">
        <v>0</v>
      </c>
      <c r="AH274" s="45">
        <v>0</v>
      </c>
      <c r="AI274" s="48">
        <v>0</v>
      </c>
      <c r="AJ274" s="45">
        <v>0</v>
      </c>
      <c r="AK274" s="48">
        <v>0</v>
      </c>
      <c r="AL274" s="45">
        <v>0</v>
      </c>
      <c r="AM274" s="701">
        <v>0</v>
      </c>
      <c r="AN274" s="1409">
        <v>0</v>
      </c>
      <c r="AO274" s="699">
        <v>0</v>
      </c>
      <c r="AP274" s="701">
        <v>0</v>
      </c>
      <c r="AQ274" s="47">
        <v>0</v>
      </c>
      <c r="AR274" s="48">
        <v>0</v>
      </c>
      <c r="AS274" s="1359">
        <v>0</v>
      </c>
      <c r="AT274" s="28">
        <v>0</v>
      </c>
      <c r="AU274" s="23">
        <v>0</v>
      </c>
      <c r="AV274" s="28">
        <v>0</v>
      </c>
      <c r="AW274" s="23">
        <v>0</v>
      </c>
      <c r="AX274" s="28">
        <v>0</v>
      </c>
      <c r="AY274" s="56" t="str">
        <f t="shared" si="185"/>
        <v/>
      </c>
      <c r="AZ274" s="56"/>
      <c r="BA274" s="56"/>
      <c r="BB274" s="56"/>
      <c r="BC274" s="56"/>
      <c r="BD274" s="56"/>
      <c r="BE274" s="56"/>
      <c r="BF274" s="56"/>
      <c r="BG274" s="56"/>
      <c r="BH274" s="56"/>
      <c r="BI274" s="56"/>
      <c r="BJ274" s="56"/>
      <c r="BK274" s="56"/>
      <c r="BL274" s="56"/>
      <c r="BM274" s="56"/>
      <c r="BN274" s="56"/>
      <c r="BO274" s="56"/>
      <c r="CA274" s="40"/>
      <c r="CB274" s="18" t="str">
        <f t="shared" ref="CB274:CB278" si="194">IF(AND(E274&gt;0,AQ274=""), "* No olvide digitar la variable Gestantes. Digite Cero si no tiene.",IF(AQ274&gt;E274,"  * La variable Gestantes No puede ser mayor al Total Mujeres.",""))</f>
        <v/>
      </c>
      <c r="CC274" s="18" t="str">
        <f t="shared" si="171"/>
        <v/>
      </c>
      <c r="CD274" s="18" t="str">
        <f t="shared" si="189"/>
        <v/>
      </c>
      <c r="CE274" s="18" t="str">
        <f t="shared" si="173"/>
        <v/>
      </c>
      <c r="CF274" s="18" t="str">
        <f t="shared" si="174"/>
        <v/>
      </c>
      <c r="CG274" s="18" t="str">
        <f t="shared" si="175"/>
        <v/>
      </c>
      <c r="CH274" s="18" t="str">
        <f t="shared" si="176"/>
        <v/>
      </c>
      <c r="CI274" s="18" t="str">
        <f t="shared" si="177"/>
        <v/>
      </c>
      <c r="CP274" s="370">
        <f t="shared" si="178"/>
        <v>0</v>
      </c>
      <c r="CQ274" s="370">
        <f>IF(AND(E274&gt;0,AR274=""),1,IF(AR274&gt;E274,1,0))</f>
        <v>0</v>
      </c>
      <c r="CR274" s="370">
        <f t="shared" si="190"/>
        <v>0</v>
      </c>
      <c r="CS274" s="370">
        <f t="shared" si="190"/>
        <v>0</v>
      </c>
      <c r="CT274" s="370">
        <f t="shared" si="181"/>
        <v>0</v>
      </c>
      <c r="CU274" s="370">
        <f t="shared" si="182"/>
        <v>0</v>
      </c>
      <c r="CV274" s="370">
        <f t="shared" si="183"/>
        <v>0</v>
      </c>
      <c r="CW274" s="370">
        <f t="shared" si="184"/>
        <v>0</v>
      </c>
    </row>
    <row r="275" spans="1:101" x14ac:dyDescent="0.25">
      <c r="A275" s="3878"/>
      <c r="B275" s="429" t="s">
        <v>248</v>
      </c>
      <c r="C275" s="397">
        <f t="shared" si="187"/>
        <v>0</v>
      </c>
      <c r="D275" s="398">
        <f t="shared" si="193"/>
        <v>0</v>
      </c>
      <c r="E275" s="396">
        <f t="shared" si="193"/>
        <v>0</v>
      </c>
      <c r="F275" s="22"/>
      <c r="G275" s="28"/>
      <c r="H275" s="22"/>
      <c r="I275" s="28"/>
      <c r="J275" s="22"/>
      <c r="K275" s="28"/>
      <c r="L275" s="22"/>
      <c r="M275" s="28"/>
      <c r="N275" s="22"/>
      <c r="O275" s="28"/>
      <c r="P275" s="22"/>
      <c r="Q275" s="28"/>
      <c r="R275" s="22"/>
      <c r="S275" s="28"/>
      <c r="T275" s="22"/>
      <c r="U275" s="28"/>
      <c r="V275" s="22"/>
      <c r="W275" s="28"/>
      <c r="X275" s="22"/>
      <c r="Y275" s="28"/>
      <c r="Z275" s="22"/>
      <c r="AA275" s="28"/>
      <c r="AB275" s="22"/>
      <c r="AC275" s="28"/>
      <c r="AD275" s="22"/>
      <c r="AE275" s="28"/>
      <c r="AF275" s="22"/>
      <c r="AG275" s="28"/>
      <c r="AH275" s="22"/>
      <c r="AI275" s="28"/>
      <c r="AJ275" s="22"/>
      <c r="AK275" s="28"/>
      <c r="AL275" s="22"/>
      <c r="AM275" s="26"/>
      <c r="AN275" s="23"/>
      <c r="AO275" s="24"/>
      <c r="AP275" s="26"/>
      <c r="AQ275" s="23"/>
      <c r="AR275" s="28"/>
      <c r="AS275" s="22"/>
      <c r="AT275" s="28"/>
      <c r="AU275" s="23"/>
      <c r="AV275" s="28"/>
      <c r="AW275" s="23"/>
      <c r="AX275" s="28"/>
      <c r="AY275" s="56" t="str">
        <f t="shared" si="185"/>
        <v/>
      </c>
      <c r="AZ275" s="56"/>
      <c r="BA275" s="56"/>
      <c r="BB275" s="56"/>
      <c r="BC275" s="56"/>
      <c r="BD275" s="56"/>
      <c r="BE275" s="56"/>
      <c r="BF275" s="56"/>
      <c r="BG275" s="56"/>
      <c r="BH275" s="56"/>
      <c r="BI275" s="56"/>
      <c r="BJ275" s="56"/>
      <c r="BK275" s="56"/>
      <c r="BL275" s="56"/>
      <c r="BM275" s="56"/>
      <c r="BN275" s="56"/>
      <c r="BO275" s="56"/>
      <c r="CA275" s="40"/>
      <c r="CB275" s="18" t="str">
        <f t="shared" si="194"/>
        <v/>
      </c>
      <c r="CC275" s="18" t="str">
        <f t="shared" si="171"/>
        <v/>
      </c>
      <c r="CD275" s="18" t="str">
        <f t="shared" si="189"/>
        <v/>
      </c>
      <c r="CE275" s="18" t="str">
        <f t="shared" si="173"/>
        <v/>
      </c>
      <c r="CF275" s="18" t="str">
        <f t="shared" si="174"/>
        <v/>
      </c>
      <c r="CG275" s="18" t="str">
        <f t="shared" si="175"/>
        <v/>
      </c>
      <c r="CH275" s="18" t="str">
        <f t="shared" si="176"/>
        <v/>
      </c>
      <c r="CI275" s="18" t="str">
        <f t="shared" si="177"/>
        <v/>
      </c>
      <c r="CP275" s="370">
        <f t="shared" si="178"/>
        <v>0</v>
      </c>
      <c r="CQ275" s="370">
        <f>IF(AND(E275&gt;0,AR275=""),1,IF(AR275&gt;E275,1,0))</f>
        <v>0</v>
      </c>
      <c r="CR275" s="370">
        <f t="shared" si="190"/>
        <v>0</v>
      </c>
      <c r="CS275" s="370">
        <f t="shared" si="190"/>
        <v>0</v>
      </c>
      <c r="CT275" s="370">
        <f t="shared" si="181"/>
        <v>0</v>
      </c>
      <c r="CU275" s="370">
        <f t="shared" si="182"/>
        <v>0</v>
      </c>
      <c r="CV275" s="370">
        <f t="shared" si="183"/>
        <v>0</v>
      </c>
      <c r="CW275" s="370">
        <f t="shared" si="184"/>
        <v>0</v>
      </c>
    </row>
    <row r="276" spans="1:101" x14ac:dyDescent="0.25">
      <c r="A276" s="3878"/>
      <c r="B276" s="401" t="s">
        <v>249</v>
      </c>
      <c r="C276" s="397">
        <f t="shared" si="187"/>
        <v>0</v>
      </c>
      <c r="D276" s="398">
        <f t="shared" si="193"/>
        <v>0</v>
      </c>
      <c r="E276" s="396">
        <f t="shared" si="193"/>
        <v>0</v>
      </c>
      <c r="F276" s="22"/>
      <c r="G276" s="28"/>
      <c r="H276" s="22"/>
      <c r="I276" s="28"/>
      <c r="J276" s="22"/>
      <c r="K276" s="28"/>
      <c r="L276" s="22"/>
      <c r="M276" s="28"/>
      <c r="N276" s="22"/>
      <c r="O276" s="28"/>
      <c r="P276" s="22"/>
      <c r="Q276" s="28"/>
      <c r="R276" s="22"/>
      <c r="S276" s="28"/>
      <c r="T276" s="22"/>
      <c r="U276" s="28"/>
      <c r="V276" s="22"/>
      <c r="W276" s="28"/>
      <c r="X276" s="22"/>
      <c r="Y276" s="28"/>
      <c r="Z276" s="22"/>
      <c r="AA276" s="28"/>
      <c r="AB276" s="22"/>
      <c r="AC276" s="28"/>
      <c r="AD276" s="22"/>
      <c r="AE276" s="28"/>
      <c r="AF276" s="22"/>
      <c r="AG276" s="28"/>
      <c r="AH276" s="22"/>
      <c r="AI276" s="28"/>
      <c r="AJ276" s="22"/>
      <c r="AK276" s="28"/>
      <c r="AL276" s="22"/>
      <c r="AM276" s="26"/>
      <c r="AN276" s="23"/>
      <c r="AO276" s="24"/>
      <c r="AP276" s="26"/>
      <c r="AQ276" s="23"/>
      <c r="AR276" s="28"/>
      <c r="AS276" s="22"/>
      <c r="AT276" s="28"/>
      <c r="AU276" s="23"/>
      <c r="AV276" s="28"/>
      <c r="AW276" s="23"/>
      <c r="AX276" s="28"/>
      <c r="AY276" s="56" t="str">
        <f t="shared" si="185"/>
        <v/>
      </c>
      <c r="AZ276" s="56"/>
      <c r="BA276" s="56"/>
      <c r="BB276" s="56"/>
      <c r="BC276" s="56"/>
      <c r="BD276" s="56"/>
      <c r="BE276" s="56"/>
      <c r="BF276" s="56"/>
      <c r="BG276" s="56"/>
      <c r="BH276" s="56"/>
      <c r="BI276" s="56"/>
      <c r="BJ276" s="56"/>
      <c r="BK276" s="56"/>
      <c r="BL276" s="56"/>
      <c r="BM276" s="56"/>
      <c r="BN276" s="56"/>
      <c r="BO276" s="56"/>
      <c r="CA276" s="40"/>
      <c r="CB276" s="18" t="str">
        <f t="shared" si="194"/>
        <v/>
      </c>
      <c r="CC276" s="18" t="str">
        <f t="shared" si="171"/>
        <v/>
      </c>
      <c r="CD276" s="18" t="str">
        <f t="shared" si="189"/>
        <v/>
      </c>
      <c r="CE276" s="18" t="str">
        <f t="shared" si="173"/>
        <v/>
      </c>
      <c r="CF276" s="18" t="str">
        <f t="shared" si="174"/>
        <v/>
      </c>
      <c r="CG276" s="18" t="str">
        <f t="shared" si="175"/>
        <v/>
      </c>
      <c r="CH276" s="18" t="str">
        <f t="shared" si="176"/>
        <v/>
      </c>
      <c r="CI276" s="18" t="str">
        <f t="shared" si="177"/>
        <v/>
      </c>
      <c r="CP276" s="370">
        <f t="shared" si="178"/>
        <v>0</v>
      </c>
      <c r="CQ276" s="370">
        <f>IF(AND(E276&gt;0,AR276=""),1,IF(AR276&gt;E276,1,0))</f>
        <v>0</v>
      </c>
      <c r="CR276" s="370">
        <f t="shared" si="190"/>
        <v>0</v>
      </c>
      <c r="CS276" s="370">
        <f t="shared" si="190"/>
        <v>0</v>
      </c>
      <c r="CT276" s="370">
        <f t="shared" si="181"/>
        <v>0</v>
      </c>
      <c r="CU276" s="370">
        <f t="shared" si="182"/>
        <v>0</v>
      </c>
      <c r="CV276" s="370">
        <f t="shared" si="183"/>
        <v>0</v>
      </c>
      <c r="CW276" s="370">
        <f t="shared" si="184"/>
        <v>0</v>
      </c>
    </row>
    <row r="277" spans="1:101" x14ac:dyDescent="0.25">
      <c r="A277" s="3878"/>
      <c r="B277" s="401" t="s">
        <v>250</v>
      </c>
      <c r="C277" s="378">
        <f t="shared" si="187"/>
        <v>0</v>
      </c>
      <c r="D277" s="379">
        <f t="shared" si="193"/>
        <v>0</v>
      </c>
      <c r="E277" s="380">
        <f t="shared" si="193"/>
        <v>0</v>
      </c>
      <c r="F277" s="22"/>
      <c r="G277" s="28"/>
      <c r="H277" s="22"/>
      <c r="I277" s="28"/>
      <c r="J277" s="22"/>
      <c r="K277" s="28"/>
      <c r="L277" s="22"/>
      <c r="M277" s="28"/>
      <c r="N277" s="22"/>
      <c r="O277" s="28"/>
      <c r="P277" s="22"/>
      <c r="Q277" s="28"/>
      <c r="R277" s="22"/>
      <c r="S277" s="28"/>
      <c r="T277" s="22"/>
      <c r="U277" s="28"/>
      <c r="V277" s="22"/>
      <c r="W277" s="28"/>
      <c r="X277" s="22"/>
      <c r="Y277" s="28"/>
      <c r="Z277" s="22"/>
      <c r="AA277" s="28"/>
      <c r="AB277" s="22"/>
      <c r="AC277" s="28"/>
      <c r="AD277" s="22"/>
      <c r="AE277" s="28"/>
      <c r="AF277" s="22"/>
      <c r="AG277" s="28"/>
      <c r="AH277" s="22"/>
      <c r="AI277" s="28"/>
      <c r="AJ277" s="22"/>
      <c r="AK277" s="28"/>
      <c r="AL277" s="22"/>
      <c r="AM277" s="26"/>
      <c r="AN277" s="23"/>
      <c r="AO277" s="24"/>
      <c r="AP277" s="26"/>
      <c r="AQ277" s="23"/>
      <c r="AR277" s="28"/>
      <c r="AS277" s="22"/>
      <c r="AT277" s="28"/>
      <c r="AU277" s="23"/>
      <c r="AV277" s="28"/>
      <c r="AW277" s="23"/>
      <c r="AX277" s="28"/>
      <c r="AY277" s="56" t="str">
        <f t="shared" si="185"/>
        <v/>
      </c>
      <c r="AZ277" s="56"/>
      <c r="BA277" s="56"/>
      <c r="BB277" s="56"/>
      <c r="BC277" s="56"/>
      <c r="BD277" s="56"/>
      <c r="BE277" s="56"/>
      <c r="BF277" s="56"/>
      <c r="BG277" s="56"/>
      <c r="BH277" s="56"/>
      <c r="BI277" s="56"/>
      <c r="BJ277" s="56"/>
      <c r="BK277" s="56"/>
      <c r="BL277" s="56"/>
      <c r="BM277" s="56"/>
      <c r="BN277" s="56"/>
      <c r="BO277" s="56"/>
      <c r="CA277" s="40"/>
      <c r="CB277" s="18" t="str">
        <f t="shared" si="194"/>
        <v/>
      </c>
      <c r="CC277" s="18" t="str">
        <f t="shared" si="171"/>
        <v/>
      </c>
      <c r="CD277" s="18" t="str">
        <f t="shared" si="189"/>
        <v/>
      </c>
      <c r="CE277" s="18" t="str">
        <f t="shared" si="173"/>
        <v/>
      </c>
      <c r="CF277" s="18" t="str">
        <f t="shared" si="174"/>
        <v/>
      </c>
      <c r="CG277" s="18" t="str">
        <f t="shared" si="175"/>
        <v/>
      </c>
      <c r="CH277" s="18" t="str">
        <f t="shared" si="176"/>
        <v/>
      </c>
      <c r="CI277" s="18" t="str">
        <f t="shared" si="177"/>
        <v/>
      </c>
      <c r="CP277" s="370">
        <f t="shared" si="178"/>
        <v>0</v>
      </c>
      <c r="CQ277" s="370">
        <f>IF(AND(E277&gt;0,AR277=""),1,IF(AR277&gt;E277,1,0))</f>
        <v>0</v>
      </c>
      <c r="CR277" s="370">
        <f t="shared" si="190"/>
        <v>0</v>
      </c>
      <c r="CS277" s="370">
        <f t="shared" si="190"/>
        <v>0</v>
      </c>
      <c r="CT277" s="370">
        <f t="shared" si="181"/>
        <v>0</v>
      </c>
      <c r="CU277" s="370">
        <f t="shared" si="182"/>
        <v>0</v>
      </c>
      <c r="CV277" s="370">
        <f t="shared" si="183"/>
        <v>0</v>
      </c>
      <c r="CW277" s="370">
        <f t="shared" si="184"/>
        <v>0</v>
      </c>
    </row>
    <row r="278" spans="1:101" x14ac:dyDescent="0.25">
      <c r="A278" s="3633"/>
      <c r="B278" s="1779" t="s">
        <v>251</v>
      </c>
      <c r="C278" s="1772">
        <f t="shared" si="187"/>
        <v>0</v>
      </c>
      <c r="D278" s="388">
        <f t="shared" si="193"/>
        <v>0</v>
      </c>
      <c r="E278" s="369">
        <f t="shared" si="193"/>
        <v>0</v>
      </c>
      <c r="F278" s="22"/>
      <c r="G278" s="28"/>
      <c r="H278" s="22"/>
      <c r="I278" s="28"/>
      <c r="J278" s="22"/>
      <c r="K278" s="28"/>
      <c r="L278" s="22"/>
      <c r="M278" s="28"/>
      <c r="N278" s="22"/>
      <c r="O278" s="28"/>
      <c r="P278" s="22"/>
      <c r="Q278" s="28"/>
      <c r="R278" s="22"/>
      <c r="S278" s="28"/>
      <c r="T278" s="22"/>
      <c r="U278" s="28"/>
      <c r="V278" s="22"/>
      <c r="W278" s="28"/>
      <c r="X278" s="22"/>
      <c r="Y278" s="28"/>
      <c r="Z278" s="22"/>
      <c r="AA278" s="28"/>
      <c r="AB278" s="22"/>
      <c r="AC278" s="28"/>
      <c r="AD278" s="22"/>
      <c r="AE278" s="28"/>
      <c r="AF278" s="22"/>
      <c r="AG278" s="28"/>
      <c r="AH278" s="22"/>
      <c r="AI278" s="28"/>
      <c r="AJ278" s="22"/>
      <c r="AK278" s="28"/>
      <c r="AL278" s="30"/>
      <c r="AM278" s="34"/>
      <c r="AN278" s="31"/>
      <c r="AO278" s="32"/>
      <c r="AP278" s="34"/>
      <c r="AQ278" s="31"/>
      <c r="AR278" s="37"/>
      <c r="AS278" s="22"/>
      <c r="AT278" s="28"/>
      <c r="AU278" s="23"/>
      <c r="AV278" s="28"/>
      <c r="AW278" s="23"/>
      <c r="AX278" s="28"/>
      <c r="AY278" s="56" t="str">
        <f t="shared" si="185"/>
        <v/>
      </c>
      <c r="AZ278" s="56"/>
      <c r="BA278" s="56"/>
      <c r="BB278" s="56"/>
      <c r="BC278" s="56"/>
      <c r="BD278" s="56"/>
      <c r="BE278" s="56"/>
      <c r="BF278" s="56"/>
      <c r="BG278" s="56"/>
      <c r="BH278" s="56"/>
      <c r="BI278" s="56"/>
      <c r="BJ278" s="56"/>
      <c r="BK278" s="56"/>
      <c r="BL278" s="56"/>
      <c r="BM278" s="56"/>
      <c r="BN278" s="56"/>
      <c r="BO278" s="56"/>
      <c r="CA278" s="40"/>
      <c r="CB278" s="18" t="str">
        <f t="shared" si="194"/>
        <v/>
      </c>
      <c r="CC278" s="18" t="str">
        <f t="shared" si="171"/>
        <v/>
      </c>
      <c r="CD278" s="18" t="str">
        <f t="shared" si="189"/>
        <v/>
      </c>
      <c r="CE278" s="18" t="str">
        <f t="shared" si="173"/>
        <v/>
      </c>
      <c r="CF278" s="18" t="str">
        <f t="shared" si="174"/>
        <v/>
      </c>
      <c r="CG278" s="18" t="str">
        <f t="shared" si="175"/>
        <v/>
      </c>
      <c r="CH278" s="18" t="str">
        <f t="shared" si="176"/>
        <v/>
      </c>
      <c r="CI278" s="18" t="str">
        <f t="shared" si="177"/>
        <v/>
      </c>
      <c r="CP278" s="370">
        <f t="shared" si="178"/>
        <v>0</v>
      </c>
      <c r="CQ278" s="370">
        <f>IF(AND(E278&gt;0,AR278=""),1,IF(AR278&gt;E278,1,0))</f>
        <v>0</v>
      </c>
      <c r="CR278" s="370">
        <f t="shared" si="190"/>
        <v>0</v>
      </c>
      <c r="CS278" s="370">
        <f t="shared" si="190"/>
        <v>0</v>
      </c>
      <c r="CT278" s="370">
        <f t="shared" si="181"/>
        <v>0</v>
      </c>
      <c r="CU278" s="370">
        <f t="shared" si="182"/>
        <v>0</v>
      </c>
      <c r="CV278" s="370">
        <f t="shared" si="183"/>
        <v>0</v>
      </c>
      <c r="CW278" s="370">
        <f t="shared" si="184"/>
        <v>0</v>
      </c>
    </row>
    <row r="279" spans="1:101" ht="15" customHeight="1" x14ac:dyDescent="0.25">
      <c r="A279" s="3297" t="s">
        <v>252</v>
      </c>
      <c r="B279" s="1776" t="s">
        <v>253</v>
      </c>
      <c r="C279" s="1394">
        <f t="shared" si="187"/>
        <v>0</v>
      </c>
      <c r="D279" s="703">
        <f t="shared" si="193"/>
        <v>0</v>
      </c>
      <c r="E279" s="1769">
        <f t="shared" si="193"/>
        <v>0</v>
      </c>
      <c r="F279" s="1396"/>
      <c r="G279" s="1771"/>
      <c r="H279" s="1396"/>
      <c r="I279" s="1771"/>
      <c r="J279" s="1396"/>
      <c r="K279" s="1771"/>
      <c r="L279" s="1396"/>
      <c r="M279" s="1771"/>
      <c r="N279" s="1396"/>
      <c r="O279" s="1771"/>
      <c r="P279" s="1396"/>
      <c r="Q279" s="1771"/>
      <c r="R279" s="1359"/>
      <c r="S279" s="1682"/>
      <c r="T279" s="1359"/>
      <c r="U279" s="1682"/>
      <c r="V279" s="1359"/>
      <c r="W279" s="1682"/>
      <c r="X279" s="1359"/>
      <c r="Y279" s="1682"/>
      <c r="Z279" s="1359"/>
      <c r="AA279" s="1682"/>
      <c r="AB279" s="1359"/>
      <c r="AC279" s="1682"/>
      <c r="AD279" s="1359"/>
      <c r="AE279" s="1682"/>
      <c r="AF279" s="1359"/>
      <c r="AG279" s="1682"/>
      <c r="AH279" s="1359"/>
      <c r="AI279" s="1682"/>
      <c r="AJ279" s="1359"/>
      <c r="AK279" s="1682"/>
      <c r="AL279" s="1359"/>
      <c r="AM279" s="1726"/>
      <c r="AN279" s="105"/>
      <c r="AO279" s="47"/>
      <c r="AP279" s="286"/>
      <c r="AQ279" s="471"/>
      <c r="AR279" s="420"/>
      <c r="AS279" s="1359"/>
      <c r="AT279" s="1682"/>
      <c r="AU279" s="1424"/>
      <c r="AV279" s="1771"/>
      <c r="AW279" s="1409"/>
      <c r="AX279" s="1682"/>
      <c r="AY279" s="56" t="str">
        <f t="shared" si="185"/>
        <v/>
      </c>
      <c r="AZ279" s="56"/>
      <c r="BA279" s="56"/>
      <c r="BB279" s="56"/>
      <c r="BC279" s="56"/>
      <c r="BD279" s="56"/>
      <c r="BE279" s="56"/>
      <c r="BF279" s="56"/>
      <c r="BG279" s="56"/>
      <c r="BH279" s="56"/>
      <c r="BI279" s="56"/>
      <c r="BJ279" s="56"/>
      <c r="BK279" s="56"/>
      <c r="BL279" s="56"/>
      <c r="BM279" s="56"/>
      <c r="BN279" s="56"/>
      <c r="BO279" s="56"/>
      <c r="CA279" s="40"/>
      <c r="CB279" s="438"/>
      <c r="CC279" s="438"/>
      <c r="CD279" s="18" t="str">
        <f t="shared" si="189"/>
        <v/>
      </c>
      <c r="CE279" s="18" t="str">
        <f t="shared" si="173"/>
        <v/>
      </c>
      <c r="CF279" s="470"/>
      <c r="CG279" s="470"/>
      <c r="CH279" s="18" t="str">
        <f t="shared" si="176"/>
        <v/>
      </c>
      <c r="CI279" s="18" t="str">
        <f t="shared" si="177"/>
        <v/>
      </c>
      <c r="CP279" s="169"/>
      <c r="CQ279" s="169"/>
      <c r="CR279" s="370">
        <f t="shared" si="190"/>
        <v>0</v>
      </c>
      <c r="CS279" s="370">
        <f t="shared" si="190"/>
        <v>0</v>
      </c>
      <c r="CT279" s="472"/>
      <c r="CU279" s="472"/>
      <c r="CV279" s="370">
        <f t="shared" si="183"/>
        <v>0</v>
      </c>
      <c r="CW279" s="370">
        <f t="shared" si="184"/>
        <v>0</v>
      </c>
    </row>
    <row r="280" spans="1:101" x14ac:dyDescent="0.25">
      <c r="A280" s="3878"/>
      <c r="B280" s="401" t="s">
        <v>254</v>
      </c>
      <c r="C280" s="378">
        <f t="shared" si="187"/>
        <v>0</v>
      </c>
      <c r="D280" s="379">
        <f t="shared" si="193"/>
        <v>0</v>
      </c>
      <c r="E280" s="380">
        <f t="shared" si="193"/>
        <v>0</v>
      </c>
      <c r="F280" s="473"/>
      <c r="G280" s="474"/>
      <c r="H280" s="473"/>
      <c r="I280" s="474"/>
      <c r="J280" s="473"/>
      <c r="K280" s="474"/>
      <c r="L280" s="473"/>
      <c r="M280" s="474"/>
      <c r="N280" s="473"/>
      <c r="O280" s="474"/>
      <c r="P280" s="473"/>
      <c r="Q280" s="474"/>
      <c r="R280" s="45"/>
      <c r="S280" s="48"/>
      <c r="T280" s="45"/>
      <c r="U280" s="48"/>
      <c r="V280" s="45"/>
      <c r="W280" s="48"/>
      <c r="X280" s="45"/>
      <c r="Y280" s="48"/>
      <c r="Z280" s="45"/>
      <c r="AA280" s="48"/>
      <c r="AB280" s="45"/>
      <c r="AC280" s="48"/>
      <c r="AD280" s="45"/>
      <c r="AE280" s="48"/>
      <c r="AF280" s="45"/>
      <c r="AG280" s="48"/>
      <c r="AH280" s="45"/>
      <c r="AI280" s="48"/>
      <c r="AJ280" s="45"/>
      <c r="AK280" s="48"/>
      <c r="AL280" s="45"/>
      <c r="AM280" s="333"/>
      <c r="AN280" s="105"/>
      <c r="AO280" s="47"/>
      <c r="AP280" s="286"/>
      <c r="AQ280" s="475"/>
      <c r="AR280" s="424"/>
      <c r="AS280" s="45"/>
      <c r="AT280" s="48"/>
      <c r="AU280" s="128"/>
      <c r="AV280" s="474"/>
      <c r="AW280" s="47"/>
      <c r="AX280" s="48"/>
      <c r="AY280" s="56" t="str">
        <f t="shared" si="185"/>
        <v/>
      </c>
      <c r="AZ280" s="56"/>
      <c r="BA280" s="56"/>
      <c r="BB280" s="56"/>
      <c r="BC280" s="56"/>
      <c r="BD280" s="56"/>
      <c r="BE280" s="56"/>
      <c r="BF280" s="56"/>
      <c r="BG280" s="56"/>
      <c r="BH280" s="56"/>
      <c r="BI280" s="56"/>
      <c r="BJ280" s="56"/>
      <c r="BK280" s="56"/>
      <c r="BL280" s="56"/>
      <c r="BM280" s="56"/>
      <c r="BN280" s="56"/>
      <c r="BO280" s="56"/>
      <c r="CA280" s="40"/>
      <c r="CB280" s="421"/>
      <c r="CC280" s="438"/>
      <c r="CD280" s="18" t="str">
        <f t="shared" si="189"/>
        <v/>
      </c>
      <c r="CE280" s="18" t="str">
        <f t="shared" si="173"/>
        <v/>
      </c>
      <c r="CF280" s="470"/>
      <c r="CG280" s="470"/>
      <c r="CH280" s="18" t="str">
        <f t="shared" si="176"/>
        <v/>
      </c>
      <c r="CI280" s="18" t="str">
        <f t="shared" si="177"/>
        <v/>
      </c>
      <c r="CP280" s="169"/>
      <c r="CQ280" s="169"/>
      <c r="CR280" s="370">
        <f t="shared" si="190"/>
        <v>0</v>
      </c>
      <c r="CS280" s="370">
        <f t="shared" si="190"/>
        <v>0</v>
      </c>
      <c r="CT280" s="472"/>
      <c r="CU280" s="472"/>
      <c r="CV280" s="370">
        <f t="shared" si="183"/>
        <v>0</v>
      </c>
      <c r="CW280" s="370">
        <f t="shared" si="184"/>
        <v>0</v>
      </c>
    </row>
    <row r="281" spans="1:101" x14ac:dyDescent="0.25">
      <c r="A281" s="3633"/>
      <c r="B281" s="444" t="s">
        <v>255</v>
      </c>
      <c r="C281" s="381">
        <f t="shared" si="187"/>
        <v>0</v>
      </c>
      <c r="D281" s="382">
        <f t="shared" si="193"/>
        <v>0</v>
      </c>
      <c r="E281" s="1039">
        <f t="shared" si="193"/>
        <v>0</v>
      </c>
      <c r="F281" s="476"/>
      <c r="G281" s="1070"/>
      <c r="H281" s="476"/>
      <c r="I281" s="1070"/>
      <c r="J281" s="476"/>
      <c r="K281" s="1070"/>
      <c r="L281" s="476"/>
      <c r="M281" s="1070"/>
      <c r="N281" s="476"/>
      <c r="O281" s="1070"/>
      <c r="P281" s="476"/>
      <c r="Q281" s="1070"/>
      <c r="R281" s="91"/>
      <c r="S281" s="1042"/>
      <c r="T281" s="91"/>
      <c r="U281" s="1042"/>
      <c r="V281" s="91"/>
      <c r="W281" s="1042"/>
      <c r="X281" s="91"/>
      <c r="Y281" s="1042"/>
      <c r="Z281" s="91"/>
      <c r="AA281" s="1042"/>
      <c r="AB281" s="91"/>
      <c r="AC281" s="1042"/>
      <c r="AD281" s="91"/>
      <c r="AE281" s="1042"/>
      <c r="AF281" s="91"/>
      <c r="AG281" s="1042"/>
      <c r="AH281" s="91"/>
      <c r="AI281" s="1042"/>
      <c r="AJ281" s="91"/>
      <c r="AK281" s="1042"/>
      <c r="AL281" s="91"/>
      <c r="AM281" s="960"/>
      <c r="AN281" s="95"/>
      <c r="AO281" s="1245"/>
      <c r="AP281" s="1247"/>
      <c r="AQ281" s="1603"/>
      <c r="AR281" s="1063"/>
      <c r="AS281" s="91"/>
      <c r="AT281" s="1042"/>
      <c r="AU281" s="1508"/>
      <c r="AV281" s="1070"/>
      <c r="AW281" s="1245"/>
      <c r="AX281" s="1042"/>
      <c r="AY281" s="56" t="str">
        <f t="shared" si="185"/>
        <v/>
      </c>
      <c r="AZ281" s="56"/>
      <c r="BA281" s="56"/>
      <c r="BB281" s="56"/>
      <c r="BC281" s="56"/>
      <c r="BD281" s="56"/>
      <c r="BE281" s="56"/>
      <c r="BF281" s="56"/>
      <c r="BG281" s="56"/>
      <c r="BH281" s="56"/>
      <c r="BI281" s="56"/>
      <c r="BJ281" s="56"/>
      <c r="BK281" s="56"/>
      <c r="BL281" s="56"/>
      <c r="BM281" s="56"/>
      <c r="BN281" s="56"/>
      <c r="BO281" s="56"/>
      <c r="CA281" s="40"/>
      <c r="CB281" s="421"/>
      <c r="CC281" s="438"/>
      <c r="CD281" s="18" t="str">
        <f t="shared" si="189"/>
        <v/>
      </c>
      <c r="CE281" s="18" t="str">
        <f t="shared" si="173"/>
        <v/>
      </c>
      <c r="CF281" s="470"/>
      <c r="CG281" s="470"/>
      <c r="CH281" s="18" t="str">
        <f t="shared" si="176"/>
        <v/>
      </c>
      <c r="CI281" s="18" t="str">
        <f t="shared" si="177"/>
        <v/>
      </c>
      <c r="CP281" s="169"/>
      <c r="CQ281" s="169"/>
      <c r="CR281" s="370">
        <f t="shared" si="190"/>
        <v>0</v>
      </c>
      <c r="CS281" s="370">
        <f t="shared" si="190"/>
        <v>0</v>
      </c>
      <c r="CT281" s="472"/>
      <c r="CU281" s="472"/>
      <c r="CV281" s="370">
        <f t="shared" si="183"/>
        <v>0</v>
      </c>
      <c r="CW281" s="370">
        <f t="shared" si="184"/>
        <v>0</v>
      </c>
    </row>
    <row r="282" spans="1:101" x14ac:dyDescent="0.25">
      <c r="A282" s="3719" t="s">
        <v>256</v>
      </c>
      <c r="B282" s="4035"/>
      <c r="C282" s="1394">
        <f>SUM(D282+E282)</f>
        <v>0</v>
      </c>
      <c r="D282" s="703">
        <f>SUM(F282+H282+J282+L282+N282+P282+R282+T282+V282+X282+Z282+AB282+AD282+AF282+AH282+AJ282+AL282)</f>
        <v>0</v>
      </c>
      <c r="E282" s="1769">
        <f>SUM(G282+I282+K282+M282+O282+Q282+S282+U282+W282+Y282+AA282+AC282+AE282+AG282+AI282+AK282+AM282)</f>
        <v>0</v>
      </c>
      <c r="F282" s="1359"/>
      <c r="G282" s="1682"/>
      <c r="H282" s="1359"/>
      <c r="I282" s="1682"/>
      <c r="J282" s="1359"/>
      <c r="K282" s="1682"/>
      <c r="L282" s="1359"/>
      <c r="M282" s="1682"/>
      <c r="N282" s="1359"/>
      <c r="O282" s="1682"/>
      <c r="P282" s="1359"/>
      <c r="Q282" s="1682"/>
      <c r="R282" s="1359"/>
      <c r="S282" s="1682"/>
      <c r="T282" s="1359"/>
      <c r="U282" s="1682"/>
      <c r="V282" s="1359"/>
      <c r="W282" s="1682"/>
      <c r="X282" s="1359"/>
      <c r="Y282" s="1682"/>
      <c r="Z282" s="1359"/>
      <c r="AA282" s="1682"/>
      <c r="AB282" s="1359"/>
      <c r="AC282" s="1682"/>
      <c r="AD282" s="1359"/>
      <c r="AE282" s="1682"/>
      <c r="AF282" s="1359"/>
      <c r="AG282" s="1682"/>
      <c r="AH282" s="1359"/>
      <c r="AI282" s="1682"/>
      <c r="AJ282" s="1359"/>
      <c r="AK282" s="1682"/>
      <c r="AL282" s="1359"/>
      <c r="AM282" s="1726"/>
      <c r="AN282" s="1362"/>
      <c r="AO282" s="1409"/>
      <c r="AP282" s="1363"/>
      <c r="AQ282" s="1409"/>
      <c r="AR282" s="1682"/>
      <c r="AS282" s="1359"/>
      <c r="AT282" s="1682"/>
      <c r="AU282" s="1409"/>
      <c r="AV282" s="1682"/>
      <c r="AW282" s="1409"/>
      <c r="AX282" s="1682"/>
      <c r="AY282" s="56" t="str">
        <f t="shared" si="185"/>
        <v/>
      </c>
      <c r="AZ282" s="56"/>
      <c r="BA282" s="56"/>
      <c r="BB282" s="56"/>
      <c r="BC282" s="56"/>
      <c r="BD282" s="56"/>
      <c r="BE282" s="56"/>
      <c r="BF282" s="56"/>
      <c r="BG282" s="56"/>
      <c r="BH282" s="56"/>
      <c r="BI282" s="56"/>
      <c r="BJ282" s="56"/>
      <c r="BK282" s="56"/>
      <c r="BL282" s="56"/>
      <c r="BM282" s="56"/>
      <c r="BN282" s="56"/>
      <c r="BO282" s="56"/>
      <c r="CA282" s="40"/>
      <c r="CB282" s="18" t="str">
        <f t="shared" ref="CB282:CB293" si="195">IF(AND(E282&gt;0,AQ282=""), "* No olvide digitar la variable Gestantes. Digite Cero si no tiene.",IF(AQ282&gt;E282,"  * La variable Gestantes No puede ser mayor al Total Mujeres.",""))</f>
        <v/>
      </c>
      <c r="CC282" s="18" t="str">
        <f t="shared" si="171"/>
        <v/>
      </c>
      <c r="CD282" s="18" t="str">
        <f t="shared" si="189"/>
        <v/>
      </c>
      <c r="CE282" s="18" t="str">
        <f t="shared" si="173"/>
        <v/>
      </c>
      <c r="CF282" s="18" t="str">
        <f t="shared" si="174"/>
        <v/>
      </c>
      <c r="CG282" s="18" t="str">
        <f t="shared" si="175"/>
        <v/>
      </c>
      <c r="CH282" s="18" t="str">
        <f t="shared" si="176"/>
        <v/>
      </c>
      <c r="CI282" s="18" t="str">
        <f t="shared" si="177"/>
        <v/>
      </c>
      <c r="CP282" s="370">
        <f t="shared" ref="CP282:CP293" si="196">IF(AND(E282&gt;0,AQ282=""),1,IF(AQ282&gt;E282,1,0))</f>
        <v>0</v>
      </c>
      <c r="CQ282" s="370">
        <f t="shared" ref="CQ282:CQ293" si="197">IF(AND(E282&gt;0,AR282=""),1,IF(AR282&gt;E282,1,0))</f>
        <v>0</v>
      </c>
      <c r="CR282" s="370">
        <f t="shared" si="190"/>
        <v>0</v>
      </c>
      <c r="CS282" s="370">
        <f t="shared" si="190"/>
        <v>0</v>
      </c>
      <c r="CT282" s="370">
        <f t="shared" si="181"/>
        <v>0</v>
      </c>
      <c r="CU282" s="370">
        <f t="shared" si="182"/>
        <v>0</v>
      </c>
      <c r="CV282" s="370">
        <f t="shared" si="183"/>
        <v>0</v>
      </c>
      <c r="CW282" s="370">
        <f t="shared" si="184"/>
        <v>0</v>
      </c>
    </row>
    <row r="283" spans="1:101" x14ac:dyDescent="0.25">
      <c r="A283" s="3178" t="s">
        <v>257</v>
      </c>
      <c r="B283" s="3179"/>
      <c r="C283" s="397">
        <f>SUM(D283+E283)</f>
        <v>0</v>
      </c>
      <c r="D283" s="398">
        <f>SUM(F283+H283+J283+L283+N283+P283+R283+T283+V283+X283+Z283+AB283+AD283+AF283+AH283+AJ283+AL283)</f>
        <v>0</v>
      </c>
      <c r="E283" s="396">
        <f>SUM(G283+I283+K283+M283+O283+Q283+S283+U283+W283+Y283+AA283+AC283+AE283+AG283+AI283+AK283+AM283)</f>
        <v>0</v>
      </c>
      <c r="F283" s="45"/>
      <c r="G283" s="48"/>
      <c r="H283" s="45"/>
      <c r="I283" s="48"/>
      <c r="J283" s="45"/>
      <c r="K283" s="48"/>
      <c r="L283" s="45"/>
      <c r="M283" s="48"/>
      <c r="N283" s="45"/>
      <c r="O283" s="48"/>
      <c r="P283" s="45"/>
      <c r="Q283" s="48"/>
      <c r="R283" s="45"/>
      <c r="S283" s="48"/>
      <c r="T283" s="45"/>
      <c r="U283" s="48"/>
      <c r="V283" s="45"/>
      <c r="W283" s="48"/>
      <c r="X283" s="45"/>
      <c r="Y283" s="48"/>
      <c r="Z283" s="45"/>
      <c r="AA283" s="48"/>
      <c r="AB283" s="45"/>
      <c r="AC283" s="48"/>
      <c r="AD283" s="45"/>
      <c r="AE283" s="48"/>
      <c r="AF283" s="45"/>
      <c r="AG283" s="48"/>
      <c r="AH283" s="45"/>
      <c r="AI283" s="48"/>
      <c r="AJ283" s="45"/>
      <c r="AK283" s="48"/>
      <c r="AL283" s="45"/>
      <c r="AM283" s="333"/>
      <c r="AN283" s="105"/>
      <c r="AO283" s="47"/>
      <c r="AP283" s="286"/>
      <c r="AQ283" s="47"/>
      <c r="AR283" s="48"/>
      <c r="AS283" s="45"/>
      <c r="AT283" s="48"/>
      <c r="AU283" s="47"/>
      <c r="AV283" s="48"/>
      <c r="AW283" s="47"/>
      <c r="AX283" s="48"/>
      <c r="AY283" s="56" t="str">
        <f t="shared" si="185"/>
        <v/>
      </c>
      <c r="AZ283" s="56"/>
      <c r="BA283" s="56"/>
      <c r="BB283" s="56"/>
      <c r="BC283" s="56"/>
      <c r="BD283" s="56"/>
      <c r="BE283" s="56"/>
      <c r="BF283" s="56"/>
      <c r="BG283" s="56"/>
      <c r="BH283" s="56"/>
      <c r="BI283" s="56"/>
      <c r="BJ283" s="56"/>
      <c r="BK283" s="56"/>
      <c r="BL283" s="56"/>
      <c r="BM283" s="56"/>
      <c r="BN283" s="56"/>
      <c r="BO283" s="56"/>
      <c r="CA283" s="40"/>
      <c r="CB283" s="18" t="str">
        <f t="shared" si="195"/>
        <v/>
      </c>
      <c r="CC283" s="18" t="str">
        <f t="shared" si="171"/>
        <v/>
      </c>
      <c r="CD283" s="18" t="str">
        <f t="shared" si="189"/>
        <v/>
      </c>
      <c r="CE283" s="18" t="str">
        <f t="shared" si="173"/>
        <v/>
      </c>
      <c r="CF283" s="18" t="str">
        <f t="shared" si="174"/>
        <v/>
      </c>
      <c r="CG283" s="18" t="str">
        <f t="shared" si="175"/>
        <v/>
      </c>
      <c r="CH283" s="18" t="str">
        <f t="shared" si="176"/>
        <v/>
      </c>
      <c r="CI283" s="18" t="str">
        <f t="shared" si="177"/>
        <v/>
      </c>
      <c r="CP283" s="370">
        <f t="shared" si="196"/>
        <v>0</v>
      </c>
      <c r="CQ283" s="370">
        <f t="shared" si="197"/>
        <v>0</v>
      </c>
      <c r="CR283" s="370">
        <f t="shared" si="190"/>
        <v>0</v>
      </c>
      <c r="CS283" s="370">
        <f t="shared" si="190"/>
        <v>0</v>
      </c>
      <c r="CT283" s="370">
        <f t="shared" si="181"/>
        <v>0</v>
      </c>
      <c r="CU283" s="370">
        <f t="shared" si="182"/>
        <v>0</v>
      </c>
      <c r="CV283" s="370">
        <f t="shared" si="183"/>
        <v>0</v>
      </c>
      <c r="CW283" s="370">
        <f t="shared" si="184"/>
        <v>0</v>
      </c>
    </row>
    <row r="284" spans="1:101" x14ac:dyDescent="0.25">
      <c r="A284" s="3010" t="s">
        <v>258</v>
      </c>
      <c r="B284" s="3011"/>
      <c r="C284" s="397">
        <f t="shared" si="187"/>
        <v>0</v>
      </c>
      <c r="D284" s="398">
        <f t="shared" si="193"/>
        <v>0</v>
      </c>
      <c r="E284" s="396">
        <f t="shared" si="193"/>
        <v>0</v>
      </c>
      <c r="F284" s="22"/>
      <c r="G284" s="28"/>
      <c r="H284" s="22"/>
      <c r="I284" s="28"/>
      <c r="J284" s="22"/>
      <c r="K284" s="28"/>
      <c r="L284" s="22"/>
      <c r="M284" s="28"/>
      <c r="N284" s="22"/>
      <c r="O284" s="28"/>
      <c r="P284" s="22"/>
      <c r="Q284" s="28"/>
      <c r="R284" s="22"/>
      <c r="S284" s="28"/>
      <c r="T284" s="22"/>
      <c r="U284" s="28"/>
      <c r="V284" s="22"/>
      <c r="W284" s="28"/>
      <c r="X284" s="22"/>
      <c r="Y284" s="28"/>
      <c r="Z284" s="22"/>
      <c r="AA284" s="28"/>
      <c r="AB284" s="22"/>
      <c r="AC284" s="28"/>
      <c r="AD284" s="22"/>
      <c r="AE284" s="28"/>
      <c r="AF284" s="22"/>
      <c r="AG284" s="28"/>
      <c r="AH284" s="22"/>
      <c r="AI284" s="28"/>
      <c r="AJ284" s="22"/>
      <c r="AK284" s="28"/>
      <c r="AL284" s="22"/>
      <c r="AM284" s="216"/>
      <c r="AN284" s="105"/>
      <c r="AO284" s="47"/>
      <c r="AP284" s="286"/>
      <c r="AQ284" s="23"/>
      <c r="AR284" s="28"/>
      <c r="AS284" s="22"/>
      <c r="AT284" s="28"/>
      <c r="AU284" s="23"/>
      <c r="AV284" s="28"/>
      <c r="AW284" s="23"/>
      <c r="AX284" s="28"/>
      <c r="AY284" s="56" t="str">
        <f t="shared" si="185"/>
        <v/>
      </c>
      <c r="AZ284" s="56"/>
      <c r="BA284" s="56"/>
      <c r="BB284" s="56"/>
      <c r="BC284" s="56"/>
      <c r="BD284" s="56"/>
      <c r="BE284" s="56"/>
      <c r="BF284" s="56"/>
      <c r="BG284" s="56"/>
      <c r="BH284" s="56"/>
      <c r="BI284" s="56"/>
      <c r="BJ284" s="56"/>
      <c r="BK284" s="56"/>
      <c r="BL284" s="56"/>
      <c r="BM284" s="56"/>
      <c r="BN284" s="56"/>
      <c r="BO284" s="56"/>
      <c r="CA284" s="40"/>
      <c r="CB284" s="18" t="str">
        <f t="shared" si="195"/>
        <v/>
      </c>
      <c r="CC284" s="18" t="str">
        <f t="shared" si="171"/>
        <v/>
      </c>
      <c r="CD284" s="18" t="str">
        <f t="shared" si="189"/>
        <v/>
      </c>
      <c r="CE284" s="18" t="str">
        <f t="shared" si="173"/>
        <v/>
      </c>
      <c r="CF284" s="18" t="str">
        <f t="shared" si="174"/>
        <v/>
      </c>
      <c r="CG284" s="18" t="str">
        <f t="shared" si="175"/>
        <v/>
      </c>
      <c r="CH284" s="18" t="str">
        <f t="shared" si="176"/>
        <v/>
      </c>
      <c r="CI284" s="18" t="str">
        <f t="shared" si="177"/>
        <v/>
      </c>
      <c r="CP284" s="370">
        <f t="shared" si="196"/>
        <v>0</v>
      </c>
      <c r="CQ284" s="370">
        <f t="shared" si="197"/>
        <v>0</v>
      </c>
      <c r="CR284" s="370">
        <f t="shared" si="190"/>
        <v>0</v>
      </c>
      <c r="CS284" s="370">
        <f t="shared" si="190"/>
        <v>0</v>
      </c>
      <c r="CT284" s="370">
        <f t="shared" si="181"/>
        <v>0</v>
      </c>
      <c r="CU284" s="370">
        <f t="shared" si="182"/>
        <v>0</v>
      </c>
      <c r="CV284" s="370">
        <f t="shared" si="183"/>
        <v>0</v>
      </c>
      <c r="CW284" s="370">
        <f t="shared" si="184"/>
        <v>0</v>
      </c>
    </row>
    <row r="285" spans="1:101" x14ac:dyDescent="0.25">
      <c r="A285" s="3010" t="s">
        <v>259</v>
      </c>
      <c r="B285" s="3011"/>
      <c r="C285" s="397">
        <f t="shared" si="187"/>
        <v>2</v>
      </c>
      <c r="D285" s="398">
        <f t="shared" si="193"/>
        <v>1</v>
      </c>
      <c r="E285" s="396">
        <f t="shared" si="193"/>
        <v>1</v>
      </c>
      <c r="F285" s="22">
        <v>0</v>
      </c>
      <c r="G285" s="28">
        <v>0</v>
      </c>
      <c r="H285" s="22">
        <v>0</v>
      </c>
      <c r="I285" s="28">
        <v>0</v>
      </c>
      <c r="J285" s="22">
        <v>0</v>
      </c>
      <c r="K285" s="28">
        <v>0</v>
      </c>
      <c r="L285" s="22">
        <v>0</v>
      </c>
      <c r="M285" s="28">
        <v>0</v>
      </c>
      <c r="N285" s="22">
        <v>1</v>
      </c>
      <c r="O285" s="28">
        <v>0</v>
      </c>
      <c r="P285" s="22">
        <v>0</v>
      </c>
      <c r="Q285" s="28">
        <v>1</v>
      </c>
      <c r="R285" s="22">
        <v>0</v>
      </c>
      <c r="S285" s="28">
        <v>0</v>
      </c>
      <c r="T285" s="22">
        <v>0</v>
      </c>
      <c r="U285" s="28">
        <v>0</v>
      </c>
      <c r="V285" s="22">
        <v>0</v>
      </c>
      <c r="W285" s="28">
        <v>0</v>
      </c>
      <c r="X285" s="22">
        <v>0</v>
      </c>
      <c r="Y285" s="28">
        <v>0</v>
      </c>
      <c r="Z285" s="22">
        <v>0</v>
      </c>
      <c r="AA285" s="28">
        <v>0</v>
      </c>
      <c r="AB285" s="22">
        <v>0</v>
      </c>
      <c r="AC285" s="28">
        <v>0</v>
      </c>
      <c r="AD285" s="22">
        <v>0</v>
      </c>
      <c r="AE285" s="28">
        <v>0</v>
      </c>
      <c r="AF285" s="22">
        <v>0</v>
      </c>
      <c r="AG285" s="28">
        <v>0</v>
      </c>
      <c r="AH285" s="22">
        <v>0</v>
      </c>
      <c r="AI285" s="28">
        <v>0</v>
      </c>
      <c r="AJ285" s="22">
        <v>0</v>
      </c>
      <c r="AK285" s="28">
        <v>0</v>
      </c>
      <c r="AL285" s="22">
        <v>0</v>
      </c>
      <c r="AM285" s="216">
        <v>0</v>
      </c>
      <c r="AN285" s="105">
        <v>0</v>
      </c>
      <c r="AO285" s="47">
        <v>0</v>
      </c>
      <c r="AP285" s="286">
        <v>0</v>
      </c>
      <c r="AQ285" s="23">
        <v>0</v>
      </c>
      <c r="AR285" s="28">
        <v>0</v>
      </c>
      <c r="AS285" s="22">
        <v>0</v>
      </c>
      <c r="AT285" s="28">
        <v>0</v>
      </c>
      <c r="AU285" s="23">
        <v>0</v>
      </c>
      <c r="AV285" s="28">
        <v>0</v>
      </c>
      <c r="AW285" s="23">
        <v>0</v>
      </c>
      <c r="AX285" s="28">
        <v>0</v>
      </c>
      <c r="AY285" s="56" t="str">
        <f t="shared" si="185"/>
        <v/>
      </c>
      <c r="AZ285" s="56"/>
      <c r="BA285" s="56"/>
      <c r="BB285" s="56"/>
      <c r="BC285" s="56"/>
      <c r="BD285" s="56"/>
      <c r="BE285" s="56"/>
      <c r="BF285" s="56"/>
      <c r="BG285" s="56"/>
      <c r="BH285" s="56"/>
      <c r="BI285" s="56"/>
      <c r="BJ285" s="56"/>
      <c r="BK285" s="56"/>
      <c r="BL285" s="56"/>
      <c r="BM285" s="56"/>
      <c r="BN285" s="56"/>
      <c r="BO285" s="56"/>
      <c r="CA285" s="40"/>
      <c r="CB285" s="18" t="str">
        <f t="shared" si="195"/>
        <v/>
      </c>
      <c r="CC285" s="18" t="str">
        <f t="shared" si="171"/>
        <v/>
      </c>
      <c r="CD285" s="18" t="str">
        <f t="shared" si="189"/>
        <v/>
      </c>
      <c r="CE285" s="18" t="str">
        <f t="shared" si="173"/>
        <v/>
      </c>
      <c r="CF285" s="18" t="str">
        <f t="shared" si="174"/>
        <v/>
      </c>
      <c r="CG285" s="18" t="str">
        <f t="shared" si="175"/>
        <v/>
      </c>
      <c r="CH285" s="18" t="str">
        <f t="shared" si="176"/>
        <v/>
      </c>
      <c r="CI285" s="18" t="str">
        <f t="shared" si="177"/>
        <v/>
      </c>
      <c r="CP285" s="370">
        <f t="shared" si="196"/>
        <v>0</v>
      </c>
      <c r="CQ285" s="370">
        <f t="shared" si="197"/>
        <v>0</v>
      </c>
      <c r="CR285" s="370">
        <f t="shared" si="190"/>
        <v>0</v>
      </c>
      <c r="CS285" s="370">
        <f t="shared" si="190"/>
        <v>0</v>
      </c>
      <c r="CT285" s="370">
        <f t="shared" si="181"/>
        <v>0</v>
      </c>
      <c r="CU285" s="370">
        <f t="shared" si="182"/>
        <v>0</v>
      </c>
      <c r="CV285" s="370">
        <f t="shared" si="183"/>
        <v>0</v>
      </c>
      <c r="CW285" s="370">
        <f t="shared" si="184"/>
        <v>0</v>
      </c>
    </row>
    <row r="286" spans="1:101" x14ac:dyDescent="0.25">
      <c r="A286" s="3020" t="s">
        <v>260</v>
      </c>
      <c r="B286" s="3021"/>
      <c r="C286" s="416">
        <f t="shared" si="187"/>
        <v>1</v>
      </c>
      <c r="D286" s="417">
        <f t="shared" si="193"/>
        <v>0</v>
      </c>
      <c r="E286" s="377">
        <f t="shared" si="193"/>
        <v>1</v>
      </c>
      <c r="F286" s="22">
        <v>0</v>
      </c>
      <c r="G286" s="28">
        <v>0</v>
      </c>
      <c r="H286" s="22">
        <v>0</v>
      </c>
      <c r="I286" s="28">
        <v>0</v>
      </c>
      <c r="J286" s="22">
        <v>0</v>
      </c>
      <c r="K286" s="28">
        <v>0</v>
      </c>
      <c r="L286" s="22">
        <v>0</v>
      </c>
      <c r="M286" s="28">
        <v>1</v>
      </c>
      <c r="N286" s="22">
        <v>0</v>
      </c>
      <c r="O286" s="28">
        <v>0</v>
      </c>
      <c r="P286" s="22">
        <v>0</v>
      </c>
      <c r="Q286" s="28">
        <v>0</v>
      </c>
      <c r="R286" s="22">
        <v>0</v>
      </c>
      <c r="S286" s="28">
        <v>0</v>
      </c>
      <c r="T286" s="22">
        <v>0</v>
      </c>
      <c r="U286" s="28">
        <v>0</v>
      </c>
      <c r="V286" s="22">
        <v>0</v>
      </c>
      <c r="W286" s="28">
        <v>0</v>
      </c>
      <c r="X286" s="22">
        <v>0</v>
      </c>
      <c r="Y286" s="28">
        <v>0</v>
      </c>
      <c r="Z286" s="22">
        <v>0</v>
      </c>
      <c r="AA286" s="28">
        <v>0</v>
      </c>
      <c r="AB286" s="22">
        <v>0</v>
      </c>
      <c r="AC286" s="28">
        <v>0</v>
      </c>
      <c r="AD286" s="22">
        <v>0</v>
      </c>
      <c r="AE286" s="28">
        <v>0</v>
      </c>
      <c r="AF286" s="22">
        <v>0</v>
      </c>
      <c r="AG286" s="28">
        <v>0</v>
      </c>
      <c r="AH286" s="22">
        <v>0</v>
      </c>
      <c r="AI286" s="28">
        <v>0</v>
      </c>
      <c r="AJ286" s="22">
        <v>0</v>
      </c>
      <c r="AK286" s="28">
        <v>0</v>
      </c>
      <c r="AL286" s="22">
        <v>0</v>
      </c>
      <c r="AM286" s="216">
        <v>0</v>
      </c>
      <c r="AN286" s="105">
        <v>0</v>
      </c>
      <c r="AO286" s="47">
        <v>0</v>
      </c>
      <c r="AP286" s="286">
        <v>1</v>
      </c>
      <c r="AQ286" s="23">
        <v>0</v>
      </c>
      <c r="AR286" s="28">
        <v>0</v>
      </c>
      <c r="AS286" s="22">
        <v>0</v>
      </c>
      <c r="AT286" s="28">
        <v>0</v>
      </c>
      <c r="AU286" s="23">
        <v>0</v>
      </c>
      <c r="AV286" s="28">
        <v>1</v>
      </c>
      <c r="AW286" s="23">
        <v>0</v>
      </c>
      <c r="AX286" s="28">
        <v>0</v>
      </c>
      <c r="AY286" s="56" t="str">
        <f t="shared" si="185"/>
        <v/>
      </c>
      <c r="AZ286" s="56"/>
      <c r="BA286" s="56"/>
      <c r="BB286" s="56"/>
      <c r="BC286" s="56"/>
      <c r="BD286" s="56"/>
      <c r="BE286" s="56"/>
      <c r="BF286" s="56"/>
      <c r="BG286" s="56"/>
      <c r="BH286" s="56"/>
      <c r="BI286" s="56"/>
      <c r="BJ286" s="56"/>
      <c r="BK286" s="56"/>
      <c r="BL286" s="56"/>
      <c r="BM286" s="56"/>
      <c r="BN286" s="56"/>
      <c r="BO286" s="56"/>
      <c r="CA286" s="40"/>
      <c r="CB286" s="18" t="str">
        <f t="shared" si="195"/>
        <v/>
      </c>
      <c r="CC286" s="18" t="str">
        <f t="shared" si="171"/>
        <v/>
      </c>
      <c r="CD286" s="18" t="str">
        <f t="shared" si="189"/>
        <v/>
      </c>
      <c r="CE286" s="18" t="str">
        <f t="shared" si="173"/>
        <v/>
      </c>
      <c r="CF286" s="18" t="str">
        <f t="shared" si="174"/>
        <v/>
      </c>
      <c r="CG286" s="18" t="str">
        <f t="shared" si="175"/>
        <v/>
      </c>
      <c r="CH286" s="18" t="str">
        <f t="shared" si="176"/>
        <v/>
      </c>
      <c r="CI286" s="18" t="str">
        <f t="shared" si="177"/>
        <v/>
      </c>
      <c r="CP286" s="370">
        <f t="shared" si="196"/>
        <v>0</v>
      </c>
      <c r="CQ286" s="370">
        <f t="shared" si="197"/>
        <v>0</v>
      </c>
      <c r="CR286" s="370">
        <f t="shared" si="190"/>
        <v>0</v>
      </c>
      <c r="CS286" s="370">
        <f t="shared" si="190"/>
        <v>0</v>
      </c>
      <c r="CT286" s="370">
        <f t="shared" si="181"/>
        <v>0</v>
      </c>
      <c r="CU286" s="370">
        <f t="shared" si="182"/>
        <v>0</v>
      </c>
      <c r="CV286" s="370">
        <f t="shared" si="183"/>
        <v>0</v>
      </c>
      <c r="CW286" s="370">
        <f t="shared" si="184"/>
        <v>0</v>
      </c>
    </row>
    <row r="287" spans="1:101" x14ac:dyDescent="0.25">
      <c r="A287" s="3297" t="s">
        <v>261</v>
      </c>
      <c r="B287" s="1408" t="s">
        <v>262</v>
      </c>
      <c r="C287" s="378">
        <f t="shared" si="187"/>
        <v>1</v>
      </c>
      <c r="D287" s="379">
        <f t="shared" si="193"/>
        <v>0</v>
      </c>
      <c r="E287" s="380">
        <f t="shared" si="193"/>
        <v>1</v>
      </c>
      <c r="F287" s="49">
        <v>0</v>
      </c>
      <c r="G287" s="52">
        <v>0</v>
      </c>
      <c r="H287" s="49">
        <v>0</v>
      </c>
      <c r="I287" s="52">
        <v>0</v>
      </c>
      <c r="J287" s="49">
        <v>0</v>
      </c>
      <c r="K287" s="52">
        <v>0</v>
      </c>
      <c r="L287" s="49">
        <v>0</v>
      </c>
      <c r="M287" s="52">
        <v>1</v>
      </c>
      <c r="N287" s="49">
        <v>0</v>
      </c>
      <c r="O287" s="52">
        <v>0</v>
      </c>
      <c r="P287" s="49">
        <v>0</v>
      </c>
      <c r="Q287" s="52">
        <v>0</v>
      </c>
      <c r="R287" s="49">
        <v>0</v>
      </c>
      <c r="S287" s="52">
        <v>0</v>
      </c>
      <c r="T287" s="49">
        <v>0</v>
      </c>
      <c r="U287" s="52">
        <v>0</v>
      </c>
      <c r="V287" s="49">
        <v>0</v>
      </c>
      <c r="W287" s="52">
        <v>0</v>
      </c>
      <c r="X287" s="49">
        <v>0</v>
      </c>
      <c r="Y287" s="52">
        <v>0</v>
      </c>
      <c r="Z287" s="49">
        <v>0</v>
      </c>
      <c r="AA287" s="52">
        <v>0</v>
      </c>
      <c r="AB287" s="49">
        <v>0</v>
      </c>
      <c r="AC287" s="52">
        <v>0</v>
      </c>
      <c r="AD287" s="49">
        <v>0</v>
      </c>
      <c r="AE287" s="52">
        <v>0</v>
      </c>
      <c r="AF287" s="49">
        <v>0</v>
      </c>
      <c r="AG287" s="52">
        <v>0</v>
      </c>
      <c r="AH287" s="49">
        <v>0</v>
      </c>
      <c r="AI287" s="52">
        <v>0</v>
      </c>
      <c r="AJ287" s="49">
        <v>0</v>
      </c>
      <c r="AK287" s="52">
        <v>0</v>
      </c>
      <c r="AL287" s="49">
        <v>0</v>
      </c>
      <c r="AM287" s="323">
        <v>0</v>
      </c>
      <c r="AN287" s="105">
        <v>0</v>
      </c>
      <c r="AO287" s="47">
        <v>0</v>
      </c>
      <c r="AP287" s="286">
        <v>0</v>
      </c>
      <c r="AQ287" s="51">
        <v>0</v>
      </c>
      <c r="AR287" s="52">
        <v>0</v>
      </c>
      <c r="AS287" s="49">
        <v>0</v>
      </c>
      <c r="AT287" s="52">
        <v>0</v>
      </c>
      <c r="AU287" s="51">
        <v>0</v>
      </c>
      <c r="AV287" s="52">
        <v>0</v>
      </c>
      <c r="AW287" s="51">
        <v>0</v>
      </c>
      <c r="AX287" s="52">
        <v>0</v>
      </c>
      <c r="AY287" s="56" t="str">
        <f t="shared" si="185"/>
        <v/>
      </c>
      <c r="AZ287" s="56"/>
      <c r="BA287" s="56"/>
      <c r="BB287" s="56"/>
      <c r="BC287" s="56"/>
      <c r="BD287" s="56"/>
      <c r="BE287" s="56"/>
      <c r="BF287" s="56"/>
      <c r="BG287" s="56"/>
      <c r="BH287" s="56"/>
      <c r="BI287" s="56"/>
      <c r="BJ287" s="56"/>
      <c r="BK287" s="56"/>
      <c r="BL287" s="56"/>
      <c r="BM287" s="56"/>
      <c r="BN287" s="56"/>
      <c r="BO287" s="56"/>
      <c r="CA287" s="40"/>
      <c r="CB287" s="18" t="str">
        <f t="shared" si="195"/>
        <v/>
      </c>
      <c r="CC287" s="18" t="str">
        <f t="shared" si="171"/>
        <v/>
      </c>
      <c r="CD287" s="18" t="str">
        <f t="shared" si="189"/>
        <v/>
      </c>
      <c r="CE287" s="18" t="str">
        <f t="shared" si="173"/>
        <v/>
      </c>
      <c r="CF287" s="18" t="str">
        <f t="shared" si="174"/>
        <v/>
      </c>
      <c r="CG287" s="18" t="str">
        <f t="shared" si="175"/>
        <v/>
      </c>
      <c r="CH287" s="18" t="str">
        <f t="shared" si="176"/>
        <v/>
      </c>
      <c r="CI287" s="18" t="str">
        <f t="shared" si="177"/>
        <v/>
      </c>
      <c r="CP287" s="370">
        <f t="shared" si="196"/>
        <v>0</v>
      </c>
      <c r="CQ287" s="370">
        <f t="shared" si="197"/>
        <v>0</v>
      </c>
      <c r="CR287" s="370">
        <f t="shared" si="190"/>
        <v>0</v>
      </c>
      <c r="CS287" s="370">
        <f t="shared" si="190"/>
        <v>0</v>
      </c>
      <c r="CT287" s="370">
        <f t="shared" si="181"/>
        <v>0</v>
      </c>
      <c r="CU287" s="370">
        <f t="shared" si="182"/>
        <v>0</v>
      </c>
      <c r="CV287" s="370">
        <f t="shared" si="183"/>
        <v>0</v>
      </c>
      <c r="CW287" s="370">
        <f t="shared" si="184"/>
        <v>0</v>
      </c>
    </row>
    <row r="288" spans="1:101" x14ac:dyDescent="0.25">
      <c r="A288" s="3878"/>
      <c r="B288" s="253" t="s">
        <v>263</v>
      </c>
      <c r="C288" s="397">
        <f t="shared" si="187"/>
        <v>0</v>
      </c>
      <c r="D288" s="398">
        <f t="shared" si="193"/>
        <v>0</v>
      </c>
      <c r="E288" s="396">
        <f t="shared" si="193"/>
        <v>0</v>
      </c>
      <c r="F288" s="49"/>
      <c r="G288" s="52"/>
      <c r="H288" s="49"/>
      <c r="I288" s="52"/>
      <c r="J288" s="49"/>
      <c r="K288" s="52"/>
      <c r="L288" s="49"/>
      <c r="M288" s="52"/>
      <c r="N288" s="49"/>
      <c r="O288" s="52"/>
      <c r="P288" s="49"/>
      <c r="Q288" s="52"/>
      <c r="R288" s="49"/>
      <c r="S288" s="52"/>
      <c r="T288" s="49"/>
      <c r="U288" s="52"/>
      <c r="V288" s="49"/>
      <c r="W288" s="52"/>
      <c r="X288" s="49"/>
      <c r="Y288" s="52"/>
      <c r="Z288" s="49"/>
      <c r="AA288" s="52"/>
      <c r="AB288" s="49"/>
      <c r="AC288" s="52"/>
      <c r="AD288" s="49"/>
      <c r="AE288" s="52"/>
      <c r="AF288" s="49"/>
      <c r="AG288" s="52"/>
      <c r="AH288" s="49"/>
      <c r="AI288" s="52"/>
      <c r="AJ288" s="49"/>
      <c r="AK288" s="52"/>
      <c r="AL288" s="49"/>
      <c r="AM288" s="323"/>
      <c r="AN288" s="105"/>
      <c r="AO288" s="47"/>
      <c r="AP288" s="286"/>
      <c r="AQ288" s="51"/>
      <c r="AR288" s="52"/>
      <c r="AS288" s="49"/>
      <c r="AT288" s="52"/>
      <c r="AU288" s="51"/>
      <c r="AV288" s="52"/>
      <c r="AW288" s="51"/>
      <c r="AX288" s="52"/>
      <c r="AY288" s="56" t="str">
        <f t="shared" si="185"/>
        <v/>
      </c>
      <c r="AZ288" s="56"/>
      <c r="BA288" s="56"/>
      <c r="BB288" s="56"/>
      <c r="BC288" s="56"/>
      <c r="BD288" s="56"/>
      <c r="BE288" s="56"/>
      <c r="BF288" s="56"/>
      <c r="BG288" s="56"/>
      <c r="BH288" s="56"/>
      <c r="BI288" s="56"/>
      <c r="BJ288" s="56"/>
      <c r="BK288" s="56"/>
      <c r="BL288" s="56"/>
      <c r="BM288" s="56"/>
      <c r="BN288" s="56"/>
      <c r="BO288" s="56"/>
      <c r="CA288" s="40"/>
      <c r="CB288" s="18" t="str">
        <f t="shared" si="195"/>
        <v/>
      </c>
      <c r="CC288" s="18" t="str">
        <f t="shared" si="171"/>
        <v/>
      </c>
      <c r="CD288" s="18" t="str">
        <f t="shared" si="189"/>
        <v/>
      </c>
      <c r="CE288" s="18" t="str">
        <f t="shared" si="173"/>
        <v/>
      </c>
      <c r="CF288" s="18" t="str">
        <f t="shared" si="174"/>
        <v/>
      </c>
      <c r="CG288" s="18" t="str">
        <f t="shared" si="175"/>
        <v/>
      </c>
      <c r="CH288" s="18" t="str">
        <f t="shared" si="176"/>
        <v/>
      </c>
      <c r="CI288" s="18" t="str">
        <f t="shared" si="177"/>
        <v/>
      </c>
      <c r="CP288" s="370">
        <f t="shared" si="196"/>
        <v>0</v>
      </c>
      <c r="CQ288" s="370">
        <f t="shared" si="197"/>
        <v>0</v>
      </c>
      <c r="CR288" s="370">
        <f t="shared" si="190"/>
        <v>0</v>
      </c>
      <c r="CS288" s="370">
        <f t="shared" si="190"/>
        <v>0</v>
      </c>
      <c r="CT288" s="370">
        <f t="shared" si="181"/>
        <v>0</v>
      </c>
      <c r="CU288" s="370">
        <f t="shared" si="182"/>
        <v>0</v>
      </c>
      <c r="CV288" s="370">
        <f t="shared" si="183"/>
        <v>0</v>
      </c>
      <c r="CW288" s="370">
        <f t="shared" si="184"/>
        <v>0</v>
      </c>
    </row>
    <row r="289" spans="1:101" x14ac:dyDescent="0.25">
      <c r="A289" s="3878"/>
      <c r="B289" s="253" t="s">
        <v>264</v>
      </c>
      <c r="C289" s="397">
        <f t="shared" si="187"/>
        <v>0</v>
      </c>
      <c r="D289" s="398">
        <f t="shared" si="193"/>
        <v>0</v>
      </c>
      <c r="E289" s="396">
        <f t="shared" si="193"/>
        <v>0</v>
      </c>
      <c r="F289" s="49"/>
      <c r="G289" s="52"/>
      <c r="H289" s="49"/>
      <c r="I289" s="52"/>
      <c r="J289" s="49"/>
      <c r="K289" s="52"/>
      <c r="L289" s="49"/>
      <c r="M289" s="52"/>
      <c r="N289" s="49"/>
      <c r="O289" s="52"/>
      <c r="P289" s="49"/>
      <c r="Q289" s="52"/>
      <c r="R289" s="49"/>
      <c r="S289" s="52"/>
      <c r="T289" s="49"/>
      <c r="U289" s="52"/>
      <c r="V289" s="49"/>
      <c r="W289" s="52"/>
      <c r="X289" s="49"/>
      <c r="Y289" s="52"/>
      <c r="Z289" s="49"/>
      <c r="AA289" s="52"/>
      <c r="AB289" s="49"/>
      <c r="AC289" s="52"/>
      <c r="AD289" s="49"/>
      <c r="AE289" s="52"/>
      <c r="AF289" s="49"/>
      <c r="AG289" s="52"/>
      <c r="AH289" s="49"/>
      <c r="AI289" s="52"/>
      <c r="AJ289" s="49"/>
      <c r="AK289" s="52"/>
      <c r="AL289" s="49"/>
      <c r="AM289" s="323"/>
      <c r="AN289" s="105"/>
      <c r="AO289" s="47"/>
      <c r="AP289" s="286"/>
      <c r="AQ289" s="51"/>
      <c r="AR289" s="52"/>
      <c r="AS289" s="49"/>
      <c r="AT289" s="52"/>
      <c r="AU289" s="51"/>
      <c r="AV289" s="52"/>
      <c r="AW289" s="51"/>
      <c r="AX289" s="52"/>
      <c r="AY289" s="56" t="str">
        <f t="shared" si="185"/>
        <v/>
      </c>
      <c r="AZ289" s="56"/>
      <c r="BA289" s="56"/>
      <c r="BB289" s="56"/>
      <c r="BC289" s="56"/>
      <c r="BD289" s="56"/>
      <c r="BE289" s="56"/>
      <c r="BF289" s="56"/>
      <c r="BG289" s="56"/>
      <c r="BH289" s="56"/>
      <c r="BI289" s="56"/>
      <c r="BJ289" s="56"/>
      <c r="BK289" s="56"/>
      <c r="BL289" s="56"/>
      <c r="BM289" s="56"/>
      <c r="BN289" s="56"/>
      <c r="BO289" s="56"/>
      <c r="CA289" s="40"/>
      <c r="CB289" s="18" t="str">
        <f t="shared" si="195"/>
        <v/>
      </c>
      <c r="CC289" s="18" t="str">
        <f t="shared" si="171"/>
        <v/>
      </c>
      <c r="CD289" s="18" t="str">
        <f t="shared" si="189"/>
        <v/>
      </c>
      <c r="CE289" s="18" t="str">
        <f t="shared" si="173"/>
        <v/>
      </c>
      <c r="CF289" s="18" t="str">
        <f t="shared" si="174"/>
        <v/>
      </c>
      <c r="CG289" s="18" t="str">
        <f t="shared" si="175"/>
        <v/>
      </c>
      <c r="CH289" s="18" t="str">
        <f t="shared" si="176"/>
        <v/>
      </c>
      <c r="CI289" s="18" t="str">
        <f t="shared" si="177"/>
        <v/>
      </c>
      <c r="CP289" s="370">
        <f t="shared" si="196"/>
        <v>0</v>
      </c>
      <c r="CQ289" s="370">
        <f t="shared" si="197"/>
        <v>0</v>
      </c>
      <c r="CR289" s="370">
        <f t="shared" si="190"/>
        <v>0</v>
      </c>
      <c r="CS289" s="370">
        <f t="shared" si="190"/>
        <v>0</v>
      </c>
      <c r="CT289" s="370">
        <f t="shared" si="181"/>
        <v>0</v>
      </c>
      <c r="CU289" s="370">
        <f t="shared" si="182"/>
        <v>0</v>
      </c>
      <c r="CV289" s="370">
        <f t="shared" si="183"/>
        <v>0</v>
      </c>
      <c r="CW289" s="370">
        <f t="shared" si="184"/>
        <v>0</v>
      </c>
    </row>
    <row r="290" spans="1:101" x14ac:dyDescent="0.25">
      <c r="A290" s="3878"/>
      <c r="B290" s="253" t="s">
        <v>265</v>
      </c>
      <c r="C290" s="397">
        <f t="shared" si="187"/>
        <v>0</v>
      </c>
      <c r="D290" s="398">
        <f t="shared" si="193"/>
        <v>0</v>
      </c>
      <c r="E290" s="396">
        <f t="shared" si="193"/>
        <v>0</v>
      </c>
      <c r="F290" s="49"/>
      <c r="G290" s="52"/>
      <c r="H290" s="49"/>
      <c r="I290" s="52"/>
      <c r="J290" s="49"/>
      <c r="K290" s="52"/>
      <c r="L290" s="49"/>
      <c r="M290" s="52"/>
      <c r="N290" s="49"/>
      <c r="O290" s="52"/>
      <c r="P290" s="49"/>
      <c r="Q290" s="52"/>
      <c r="R290" s="49"/>
      <c r="S290" s="52"/>
      <c r="T290" s="49"/>
      <c r="U290" s="52"/>
      <c r="V290" s="49"/>
      <c r="W290" s="52"/>
      <c r="X290" s="49"/>
      <c r="Y290" s="52"/>
      <c r="Z290" s="49"/>
      <c r="AA290" s="52"/>
      <c r="AB290" s="49"/>
      <c r="AC290" s="52"/>
      <c r="AD290" s="49"/>
      <c r="AE290" s="52"/>
      <c r="AF290" s="49"/>
      <c r="AG290" s="52"/>
      <c r="AH290" s="49"/>
      <c r="AI290" s="52"/>
      <c r="AJ290" s="49"/>
      <c r="AK290" s="52"/>
      <c r="AL290" s="49"/>
      <c r="AM290" s="323"/>
      <c r="AN290" s="105"/>
      <c r="AO290" s="47"/>
      <c r="AP290" s="286"/>
      <c r="AQ290" s="51"/>
      <c r="AR290" s="52"/>
      <c r="AS290" s="49"/>
      <c r="AT290" s="52"/>
      <c r="AU290" s="51"/>
      <c r="AV290" s="52"/>
      <c r="AW290" s="51"/>
      <c r="AX290" s="52"/>
      <c r="AY290" s="56" t="str">
        <f t="shared" si="185"/>
        <v/>
      </c>
      <c r="AZ290" s="56"/>
      <c r="BA290" s="56"/>
      <c r="BB290" s="56"/>
      <c r="BC290" s="56"/>
      <c r="BD290" s="56"/>
      <c r="BE290" s="56"/>
      <c r="BF290" s="56"/>
      <c r="BG290" s="56"/>
      <c r="BH290" s="56"/>
      <c r="BI290" s="56"/>
      <c r="BJ290" s="56"/>
      <c r="BK290" s="56"/>
      <c r="BL290" s="56"/>
      <c r="BM290" s="56"/>
      <c r="BN290" s="56"/>
      <c r="BO290" s="56"/>
      <c r="CA290" s="40"/>
      <c r="CB290" s="18" t="str">
        <f t="shared" si="195"/>
        <v/>
      </c>
      <c r="CC290" s="18" t="str">
        <f t="shared" si="171"/>
        <v/>
      </c>
      <c r="CD290" s="18" t="str">
        <f t="shared" si="189"/>
        <v/>
      </c>
      <c r="CE290" s="18" t="str">
        <f t="shared" si="173"/>
        <v/>
      </c>
      <c r="CF290" s="18" t="str">
        <f t="shared" si="174"/>
        <v/>
      </c>
      <c r="CG290" s="18" t="str">
        <f t="shared" si="175"/>
        <v/>
      </c>
      <c r="CH290" s="18" t="str">
        <f t="shared" si="176"/>
        <v/>
      </c>
      <c r="CI290" s="18" t="str">
        <f t="shared" si="177"/>
        <v/>
      </c>
      <c r="CP290" s="370">
        <f t="shared" si="196"/>
        <v>0</v>
      </c>
      <c r="CQ290" s="370">
        <f t="shared" si="197"/>
        <v>0</v>
      </c>
      <c r="CR290" s="370">
        <f t="shared" si="190"/>
        <v>0</v>
      </c>
      <c r="CS290" s="370">
        <f t="shared" si="190"/>
        <v>0</v>
      </c>
      <c r="CT290" s="370">
        <f t="shared" si="181"/>
        <v>0</v>
      </c>
      <c r="CU290" s="370">
        <f t="shared" si="182"/>
        <v>0</v>
      </c>
      <c r="CV290" s="370">
        <f t="shared" si="183"/>
        <v>0</v>
      </c>
      <c r="CW290" s="370">
        <f t="shared" si="184"/>
        <v>0</v>
      </c>
    </row>
    <row r="291" spans="1:101" ht="22.5" x14ac:dyDescent="0.25">
      <c r="A291" s="3633"/>
      <c r="B291" s="450" t="s">
        <v>266</v>
      </c>
      <c r="C291" s="416">
        <f t="shared" si="187"/>
        <v>0</v>
      </c>
      <c r="D291" s="417">
        <f t="shared" si="193"/>
        <v>0</v>
      </c>
      <c r="E291" s="377">
        <f t="shared" si="193"/>
        <v>0</v>
      </c>
      <c r="F291" s="30"/>
      <c r="G291" s="37"/>
      <c r="H291" s="30"/>
      <c r="I291" s="37"/>
      <c r="J291" s="30"/>
      <c r="K291" s="37"/>
      <c r="L291" s="30"/>
      <c r="M291" s="37"/>
      <c r="N291" s="30"/>
      <c r="O291" s="37"/>
      <c r="P291" s="30"/>
      <c r="Q291" s="37"/>
      <c r="R291" s="30"/>
      <c r="S291" s="37"/>
      <c r="T291" s="30"/>
      <c r="U291" s="37"/>
      <c r="V291" s="30"/>
      <c r="W291" s="37"/>
      <c r="X291" s="30"/>
      <c r="Y291" s="37"/>
      <c r="Z291" s="30"/>
      <c r="AA291" s="37"/>
      <c r="AB291" s="30"/>
      <c r="AC291" s="37"/>
      <c r="AD291" s="30"/>
      <c r="AE291" s="37"/>
      <c r="AF291" s="30"/>
      <c r="AG291" s="37"/>
      <c r="AH291" s="30"/>
      <c r="AI291" s="37"/>
      <c r="AJ291" s="30"/>
      <c r="AK291" s="37"/>
      <c r="AL291" s="30"/>
      <c r="AM291" s="223"/>
      <c r="AN291" s="35"/>
      <c r="AO291" s="31"/>
      <c r="AP291" s="220"/>
      <c r="AQ291" s="31"/>
      <c r="AR291" s="37"/>
      <c r="AS291" s="30"/>
      <c r="AT291" s="37"/>
      <c r="AU291" s="31"/>
      <c r="AV291" s="37"/>
      <c r="AW291" s="31"/>
      <c r="AX291" s="37"/>
      <c r="AY291" s="56" t="str">
        <f t="shared" si="185"/>
        <v/>
      </c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6"/>
      <c r="BK291" s="56"/>
      <c r="BL291" s="56"/>
      <c r="BM291" s="56"/>
      <c r="BN291" s="56"/>
      <c r="BO291" s="56"/>
      <c r="CA291" s="40"/>
      <c r="CB291" s="18" t="str">
        <f t="shared" si="195"/>
        <v/>
      </c>
      <c r="CC291" s="18" t="str">
        <f t="shared" si="171"/>
        <v/>
      </c>
      <c r="CD291" s="18" t="str">
        <f t="shared" si="189"/>
        <v/>
      </c>
      <c r="CE291" s="18" t="str">
        <f t="shared" si="173"/>
        <v/>
      </c>
      <c r="CF291" s="18" t="str">
        <f t="shared" si="174"/>
        <v/>
      </c>
      <c r="CG291" s="18" t="str">
        <f t="shared" si="175"/>
        <v/>
      </c>
      <c r="CH291" s="18" t="str">
        <f t="shared" si="176"/>
        <v/>
      </c>
      <c r="CI291" s="18" t="str">
        <f t="shared" si="177"/>
        <v/>
      </c>
      <c r="CP291" s="370">
        <f t="shared" si="196"/>
        <v>0</v>
      </c>
      <c r="CQ291" s="370">
        <f t="shared" si="197"/>
        <v>0</v>
      </c>
      <c r="CR291" s="370">
        <f t="shared" si="190"/>
        <v>0</v>
      </c>
      <c r="CS291" s="370">
        <f t="shared" si="190"/>
        <v>0</v>
      </c>
      <c r="CT291" s="370">
        <f t="shared" si="181"/>
        <v>0</v>
      </c>
      <c r="CU291" s="370">
        <f t="shared" si="182"/>
        <v>0</v>
      </c>
      <c r="CV291" s="370">
        <f t="shared" si="183"/>
        <v>0</v>
      </c>
      <c r="CW291" s="370">
        <f t="shared" si="184"/>
        <v>0</v>
      </c>
    </row>
    <row r="292" spans="1:101" x14ac:dyDescent="0.25">
      <c r="A292" s="3176" t="s">
        <v>267</v>
      </c>
      <c r="B292" s="3177"/>
      <c r="C292" s="1772">
        <f t="shared" si="187"/>
        <v>0</v>
      </c>
      <c r="D292" s="388">
        <f t="shared" si="193"/>
        <v>0</v>
      </c>
      <c r="E292" s="369">
        <f t="shared" si="193"/>
        <v>0</v>
      </c>
      <c r="F292" s="1699"/>
      <c r="G292" s="85"/>
      <c r="H292" s="1699"/>
      <c r="I292" s="85"/>
      <c r="J292" s="1699"/>
      <c r="K292" s="85"/>
      <c r="L292" s="1699"/>
      <c r="M292" s="85"/>
      <c r="N292" s="1699"/>
      <c r="O292" s="85"/>
      <c r="P292" s="1699"/>
      <c r="Q292" s="85"/>
      <c r="R292" s="1699"/>
      <c r="S292" s="85"/>
      <c r="T292" s="1699"/>
      <c r="U292" s="85"/>
      <c r="V292" s="1699"/>
      <c r="W292" s="85"/>
      <c r="X292" s="1699"/>
      <c r="Y292" s="85"/>
      <c r="Z292" s="1699"/>
      <c r="AA292" s="85"/>
      <c r="AB292" s="1699"/>
      <c r="AC292" s="85"/>
      <c r="AD292" s="1699"/>
      <c r="AE292" s="85"/>
      <c r="AF292" s="1699"/>
      <c r="AG292" s="85"/>
      <c r="AH292" s="1699"/>
      <c r="AI292" s="85"/>
      <c r="AJ292" s="1699"/>
      <c r="AK292" s="85"/>
      <c r="AL292" s="1699"/>
      <c r="AM292" s="353"/>
      <c r="AN292" s="105"/>
      <c r="AO292" s="47"/>
      <c r="AP292" s="286"/>
      <c r="AQ292" s="468"/>
      <c r="AR292" s="85"/>
      <c r="AS292" s="1699"/>
      <c r="AT292" s="85"/>
      <c r="AU292" s="468"/>
      <c r="AV292" s="85"/>
      <c r="AW292" s="468"/>
      <c r="AX292" s="85"/>
      <c r="AY292" s="56" t="str">
        <f t="shared" si="185"/>
        <v/>
      </c>
      <c r="AZ292" s="56"/>
      <c r="BA292" s="56"/>
      <c r="BB292" s="56"/>
      <c r="BC292" s="56"/>
      <c r="BD292" s="56"/>
      <c r="BE292" s="56"/>
      <c r="BF292" s="56"/>
      <c r="BG292" s="56"/>
      <c r="BH292" s="56"/>
      <c r="BI292" s="56"/>
      <c r="BJ292" s="56"/>
      <c r="BK292" s="56"/>
      <c r="BL292" s="56"/>
      <c r="BM292" s="56"/>
      <c r="BN292" s="56"/>
      <c r="BO292" s="56"/>
      <c r="CA292" s="40"/>
      <c r="CB292" s="18" t="str">
        <f t="shared" si="195"/>
        <v/>
      </c>
      <c r="CC292" s="18" t="str">
        <f t="shared" si="171"/>
        <v/>
      </c>
      <c r="CD292" s="18" t="str">
        <f t="shared" si="189"/>
        <v/>
      </c>
      <c r="CE292" s="18" t="str">
        <f t="shared" si="173"/>
        <v/>
      </c>
      <c r="CF292" s="18" t="str">
        <f t="shared" si="174"/>
        <v/>
      </c>
      <c r="CG292" s="18" t="str">
        <f t="shared" si="175"/>
        <v/>
      </c>
      <c r="CH292" s="18" t="str">
        <f t="shared" si="176"/>
        <v/>
      </c>
      <c r="CI292" s="18" t="str">
        <f t="shared" si="177"/>
        <v/>
      </c>
      <c r="CP292" s="370">
        <f t="shared" si="196"/>
        <v>0</v>
      </c>
      <c r="CQ292" s="370">
        <f t="shared" si="197"/>
        <v>0</v>
      </c>
      <c r="CR292" s="370">
        <f t="shared" si="190"/>
        <v>0</v>
      </c>
      <c r="CS292" s="370">
        <f t="shared" si="190"/>
        <v>0</v>
      </c>
      <c r="CT292" s="370">
        <f t="shared" si="181"/>
        <v>0</v>
      </c>
      <c r="CU292" s="370">
        <f t="shared" si="182"/>
        <v>0</v>
      </c>
      <c r="CV292" s="370">
        <f t="shared" si="183"/>
        <v>0</v>
      </c>
      <c r="CW292" s="370">
        <f t="shared" si="184"/>
        <v>0</v>
      </c>
    </row>
    <row r="293" spans="1:101" x14ac:dyDescent="0.25">
      <c r="A293" s="3016" t="s">
        <v>268</v>
      </c>
      <c r="B293" s="3017"/>
      <c r="C293" s="416">
        <f>SUM(D293+E293)</f>
        <v>1</v>
      </c>
      <c r="D293" s="417">
        <f>SUM(F293+H293+J293+L293+N293+P293+R293+T293+V293+X293+Z293+AB293+AD293+AF293+AH293+AJ293+AL293)</f>
        <v>0</v>
      </c>
      <c r="E293" s="377">
        <f t="shared" ref="E293" si="198">SUM(G293+I293+K293+M293+O293+Q293+S293+U293+W293+Y293+AA293+AC293+AE293+AG293+AI293+AK293+AM293)</f>
        <v>1</v>
      </c>
      <c r="F293" s="30">
        <v>0</v>
      </c>
      <c r="G293" s="37">
        <v>0</v>
      </c>
      <c r="H293" s="30">
        <v>0</v>
      </c>
      <c r="I293" s="37">
        <v>0</v>
      </c>
      <c r="J293" s="30">
        <v>0</v>
      </c>
      <c r="K293" s="37">
        <v>0</v>
      </c>
      <c r="L293" s="30">
        <v>0</v>
      </c>
      <c r="M293" s="37">
        <v>0</v>
      </c>
      <c r="N293" s="30">
        <v>0</v>
      </c>
      <c r="O293" s="37">
        <v>0</v>
      </c>
      <c r="P293" s="30">
        <v>0</v>
      </c>
      <c r="Q293" s="37">
        <v>0</v>
      </c>
      <c r="R293" s="30">
        <v>0</v>
      </c>
      <c r="S293" s="37">
        <v>0</v>
      </c>
      <c r="T293" s="30">
        <v>0</v>
      </c>
      <c r="U293" s="37">
        <v>0</v>
      </c>
      <c r="V293" s="30">
        <v>0</v>
      </c>
      <c r="W293" s="37">
        <v>0</v>
      </c>
      <c r="X293" s="30">
        <v>0</v>
      </c>
      <c r="Y293" s="37">
        <v>0</v>
      </c>
      <c r="Z293" s="30">
        <v>0</v>
      </c>
      <c r="AA293" s="37">
        <v>0</v>
      </c>
      <c r="AB293" s="30">
        <v>0</v>
      </c>
      <c r="AC293" s="37">
        <v>0</v>
      </c>
      <c r="AD293" s="30">
        <v>0</v>
      </c>
      <c r="AE293" s="37">
        <v>1</v>
      </c>
      <c r="AF293" s="30">
        <v>0</v>
      </c>
      <c r="AG293" s="37">
        <v>0</v>
      </c>
      <c r="AH293" s="30">
        <v>0</v>
      </c>
      <c r="AI293" s="37">
        <v>0</v>
      </c>
      <c r="AJ293" s="30">
        <v>0</v>
      </c>
      <c r="AK293" s="37">
        <v>0</v>
      </c>
      <c r="AL293" s="30">
        <v>0</v>
      </c>
      <c r="AM293" s="223">
        <v>0</v>
      </c>
      <c r="AN293" s="95">
        <v>0</v>
      </c>
      <c r="AO293" s="1245">
        <v>0</v>
      </c>
      <c r="AP293" s="1247">
        <v>0</v>
      </c>
      <c r="AQ293" s="479">
        <v>0</v>
      </c>
      <c r="AR293" s="453">
        <v>0</v>
      </c>
      <c r="AS293" s="30">
        <v>0</v>
      </c>
      <c r="AT293" s="37">
        <v>0</v>
      </c>
      <c r="AU293" s="31">
        <v>0</v>
      </c>
      <c r="AV293" s="37">
        <v>0</v>
      </c>
      <c r="AW293" s="31">
        <v>0</v>
      </c>
      <c r="AX293" s="37">
        <v>0</v>
      </c>
      <c r="AY293" s="56" t="str">
        <f t="shared" si="185"/>
        <v/>
      </c>
      <c r="AZ293" s="56"/>
      <c r="BA293" s="56"/>
      <c r="BB293" s="56"/>
      <c r="BC293" s="56"/>
      <c r="BD293" s="56"/>
      <c r="BE293" s="56"/>
      <c r="BF293" s="56"/>
      <c r="BG293" s="56"/>
      <c r="BH293" s="56"/>
      <c r="BI293" s="56"/>
      <c r="BJ293" s="56"/>
      <c r="BK293" s="56"/>
      <c r="BL293" s="56"/>
      <c r="BM293" s="56"/>
      <c r="BN293" s="56"/>
      <c r="BO293" s="56"/>
      <c r="CA293" s="40"/>
      <c r="CB293" s="18" t="str">
        <f t="shared" si="195"/>
        <v/>
      </c>
      <c r="CC293" s="18" t="str">
        <f t="shared" si="171"/>
        <v/>
      </c>
      <c r="CD293" s="18" t="str">
        <f t="shared" si="189"/>
        <v/>
      </c>
      <c r="CE293" s="18" t="str">
        <f t="shared" si="173"/>
        <v/>
      </c>
      <c r="CF293" s="18" t="str">
        <f t="shared" si="174"/>
        <v/>
      </c>
      <c r="CG293" s="18" t="str">
        <f t="shared" si="175"/>
        <v/>
      </c>
      <c r="CH293" s="18" t="str">
        <f t="shared" si="176"/>
        <v/>
      </c>
      <c r="CI293" s="18" t="str">
        <f t="shared" si="177"/>
        <v/>
      </c>
      <c r="CP293" s="370">
        <f t="shared" si="196"/>
        <v>0</v>
      </c>
      <c r="CQ293" s="370">
        <f t="shared" si="197"/>
        <v>0</v>
      </c>
      <c r="CR293" s="370">
        <f t="shared" si="190"/>
        <v>0</v>
      </c>
      <c r="CS293" s="370">
        <f t="shared" si="190"/>
        <v>0</v>
      </c>
      <c r="CT293" s="370">
        <f t="shared" si="181"/>
        <v>0</v>
      </c>
      <c r="CU293" s="370">
        <f t="shared" si="182"/>
        <v>0</v>
      </c>
      <c r="CV293" s="370">
        <f t="shared" si="183"/>
        <v>0</v>
      </c>
      <c r="CW293" s="370">
        <f t="shared" si="184"/>
        <v>0</v>
      </c>
    </row>
    <row r="294" spans="1:101" s="56" customFormat="1" ht="12" x14ac:dyDescent="0.2">
      <c r="A294" s="38" t="s">
        <v>279</v>
      </c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</row>
    <row r="295" spans="1:101" ht="15" customHeight="1" x14ac:dyDescent="0.25">
      <c r="A295" s="4108" t="s">
        <v>280</v>
      </c>
      <c r="B295" s="4110" t="s">
        <v>281</v>
      </c>
      <c r="C295" s="3272" t="s">
        <v>4</v>
      </c>
      <c r="D295" s="3108"/>
      <c r="E295" s="2987"/>
      <c r="F295" s="4112" t="s">
        <v>139</v>
      </c>
      <c r="G295" s="4113"/>
      <c r="H295" s="4113"/>
      <c r="I295" s="4113"/>
      <c r="J295" s="4113"/>
      <c r="K295" s="4113"/>
      <c r="L295" s="4113"/>
      <c r="M295" s="4113"/>
      <c r="N295" s="4113"/>
      <c r="O295" s="4113"/>
      <c r="P295" s="4113"/>
      <c r="Q295" s="4113"/>
      <c r="R295" s="4113"/>
      <c r="S295" s="4113"/>
      <c r="T295" s="4113"/>
      <c r="U295" s="4113"/>
      <c r="V295" s="4113"/>
      <c r="W295" s="4113"/>
      <c r="X295" s="4113"/>
      <c r="Y295" s="4113"/>
      <c r="Z295" s="4113"/>
      <c r="AA295" s="4113"/>
      <c r="AB295" s="4113"/>
      <c r="AC295" s="4113"/>
      <c r="AD295" s="4113"/>
      <c r="AE295" s="4113"/>
      <c r="AF295" s="4113"/>
      <c r="AG295" s="4113"/>
      <c r="AH295" s="4113"/>
      <c r="AI295" s="4113"/>
      <c r="AJ295" s="4113"/>
      <c r="AK295" s="4114"/>
      <c r="AL295" s="3538" t="s">
        <v>12</v>
      </c>
      <c r="AM295" s="3566" t="s">
        <v>13</v>
      </c>
      <c r="AN295" s="3566" t="s">
        <v>207</v>
      </c>
      <c r="AO295" s="2987" t="s">
        <v>272</v>
      </c>
    </row>
    <row r="296" spans="1:101" ht="15" customHeight="1" x14ac:dyDescent="0.25">
      <c r="A296" s="4109"/>
      <c r="B296" s="4111"/>
      <c r="C296" s="3583"/>
      <c r="D296" s="3405"/>
      <c r="E296" s="3440"/>
      <c r="F296" s="4088" t="s">
        <v>203</v>
      </c>
      <c r="G296" s="4088"/>
      <c r="H296" s="4088" t="s">
        <v>204</v>
      </c>
      <c r="I296" s="4088"/>
      <c r="J296" s="4088" t="s">
        <v>16</v>
      </c>
      <c r="K296" s="4088"/>
      <c r="L296" s="4047" t="s">
        <v>17</v>
      </c>
      <c r="M296" s="4087"/>
      <c r="N296" s="4081" t="s">
        <v>18</v>
      </c>
      <c r="O296" s="4081"/>
      <c r="P296" s="4081" t="s">
        <v>19</v>
      </c>
      <c r="Q296" s="4081"/>
      <c r="R296" s="4081" t="s">
        <v>20</v>
      </c>
      <c r="S296" s="4081"/>
      <c r="T296" s="4081" t="s">
        <v>21</v>
      </c>
      <c r="U296" s="4081"/>
      <c r="V296" s="4081" t="s">
        <v>22</v>
      </c>
      <c r="W296" s="4081"/>
      <c r="X296" s="4081" t="s">
        <v>23</v>
      </c>
      <c r="Y296" s="4081"/>
      <c r="Z296" s="4081" t="s">
        <v>61</v>
      </c>
      <c r="AA296" s="4081"/>
      <c r="AB296" s="4081" t="s">
        <v>62</v>
      </c>
      <c r="AC296" s="4081"/>
      <c r="AD296" s="4081" t="s">
        <v>63</v>
      </c>
      <c r="AE296" s="4081"/>
      <c r="AF296" s="4081" t="s">
        <v>148</v>
      </c>
      <c r="AG296" s="4081"/>
      <c r="AH296" s="4081" t="s">
        <v>149</v>
      </c>
      <c r="AI296" s="4081"/>
      <c r="AJ296" s="4081" t="s">
        <v>150</v>
      </c>
      <c r="AK296" s="4082"/>
      <c r="AL296" s="3130"/>
      <c r="AM296" s="3200"/>
      <c r="AN296" s="3200"/>
      <c r="AO296" s="2994"/>
    </row>
    <row r="297" spans="1:101" x14ac:dyDescent="0.25">
      <c r="A297" s="3725"/>
      <c r="B297" s="3727"/>
      <c r="C297" s="1214" t="s">
        <v>120</v>
      </c>
      <c r="D297" s="1215" t="s">
        <v>79</v>
      </c>
      <c r="E297" s="482" t="s">
        <v>121</v>
      </c>
      <c r="F297" s="1216" t="s">
        <v>79</v>
      </c>
      <c r="G297" s="484" t="s">
        <v>121</v>
      </c>
      <c r="H297" s="1216" t="s">
        <v>79</v>
      </c>
      <c r="I297" s="484" t="s">
        <v>121</v>
      </c>
      <c r="J297" s="1216" t="s">
        <v>79</v>
      </c>
      <c r="K297" s="484" t="s">
        <v>121</v>
      </c>
      <c r="L297" s="1216" t="s">
        <v>79</v>
      </c>
      <c r="M297" s="484" t="s">
        <v>121</v>
      </c>
      <c r="N297" s="1216" t="s">
        <v>79</v>
      </c>
      <c r="O297" s="484" t="s">
        <v>121</v>
      </c>
      <c r="P297" s="1216" t="s">
        <v>79</v>
      </c>
      <c r="Q297" s="484" t="s">
        <v>121</v>
      </c>
      <c r="R297" s="1216" t="s">
        <v>79</v>
      </c>
      <c r="S297" s="484" t="s">
        <v>121</v>
      </c>
      <c r="T297" s="1788" t="s">
        <v>79</v>
      </c>
      <c r="U297" s="1788" t="s">
        <v>121</v>
      </c>
      <c r="V297" s="1789" t="s">
        <v>79</v>
      </c>
      <c r="W297" s="484" t="s">
        <v>121</v>
      </c>
      <c r="X297" s="1216" t="s">
        <v>79</v>
      </c>
      <c r="Y297" s="484" t="s">
        <v>121</v>
      </c>
      <c r="Z297" s="1216" t="s">
        <v>79</v>
      </c>
      <c r="AA297" s="484" t="s">
        <v>121</v>
      </c>
      <c r="AB297" s="1216" t="s">
        <v>79</v>
      </c>
      <c r="AC297" s="484" t="s">
        <v>121</v>
      </c>
      <c r="AD297" s="1216" t="s">
        <v>79</v>
      </c>
      <c r="AE297" s="484" t="s">
        <v>121</v>
      </c>
      <c r="AF297" s="1216" t="s">
        <v>79</v>
      </c>
      <c r="AG297" s="484" t="s">
        <v>121</v>
      </c>
      <c r="AH297" s="1216" t="s">
        <v>79</v>
      </c>
      <c r="AI297" s="484" t="s">
        <v>121</v>
      </c>
      <c r="AJ297" s="1216" t="s">
        <v>79</v>
      </c>
      <c r="AK297" s="487" t="s">
        <v>121</v>
      </c>
      <c r="AL297" s="3001"/>
      <c r="AM297" s="2983"/>
      <c r="AN297" s="2983"/>
      <c r="AO297" s="3440"/>
    </row>
    <row r="298" spans="1:101" x14ac:dyDescent="0.25">
      <c r="A298" s="4115" t="s">
        <v>282</v>
      </c>
      <c r="B298" s="1790" t="s">
        <v>92</v>
      </c>
      <c r="C298" s="1220">
        <f>SUM(D298+E298)</f>
        <v>0</v>
      </c>
      <c r="D298" s="1221">
        <f>SUM(F298+H298+J298+L298+N298+P298+R298+T298+V298+X298+Z298+AB298+AD298+AF298+AH298+AJ298)</f>
        <v>0</v>
      </c>
      <c r="E298" s="1750">
        <f>SUM(G298+I298+K298+M298+O298+Q298+S298+U298+W298+Y298+AA298+AC298+AE298+AG298+AI298+AK298)</f>
        <v>0</v>
      </c>
      <c r="F298" s="1359"/>
      <c r="G298" s="1682"/>
      <c r="H298" s="1359"/>
      <c r="I298" s="1682"/>
      <c r="J298" s="1359"/>
      <c r="K298" s="1682"/>
      <c r="L298" s="1359"/>
      <c r="M298" s="1682"/>
      <c r="N298" s="1359"/>
      <c r="O298" s="1682"/>
      <c r="P298" s="1359"/>
      <c r="Q298" s="1682"/>
      <c r="R298" s="1359"/>
      <c r="S298" s="1682"/>
      <c r="T298" s="1359"/>
      <c r="U298" s="1682"/>
      <c r="V298" s="1359"/>
      <c r="W298" s="1682"/>
      <c r="X298" s="1359"/>
      <c r="Y298" s="1682"/>
      <c r="Z298" s="1359"/>
      <c r="AA298" s="1682"/>
      <c r="AB298" s="1359"/>
      <c r="AC298" s="1682"/>
      <c r="AD298" s="1359"/>
      <c r="AE298" s="1682"/>
      <c r="AF298" s="1359"/>
      <c r="AG298" s="1682"/>
      <c r="AH298" s="1359"/>
      <c r="AI298" s="1682"/>
      <c r="AJ298" s="1359"/>
      <c r="AK298" s="1363"/>
      <c r="AL298" s="1362"/>
      <c r="AM298" s="699"/>
      <c r="AN298" s="699"/>
      <c r="AO298" s="1682"/>
      <c r="AP298" t="str">
        <f>CA298&amp;CB298&amp;CC298&amp;CD298</f>
        <v/>
      </c>
      <c r="CA298" s="18" t="str">
        <f>IF(AND(C298&gt;0,AL298="")," * No olvide digitar la variable Pueblos Originarios. Digite Cero si no tiene.",IF(AL298&gt;C298," * La variable Pueblos originarios No puede ser mayor al Total.",""))</f>
        <v/>
      </c>
      <c r="CB298" s="18" t="str">
        <f>IF(AND(C298&gt;0,AM298="")," * No olvide digitar la variable Migrantes. Digite Cero si no tiene.",IF(AM298&gt;C298," * La variable Migrantes No puede ser mayor al Total.",""))</f>
        <v/>
      </c>
      <c r="CC298" s="18" t="str">
        <f>IF(AND(C298&gt;0,AN298="")," * No olvide digitar la variable Niños, Niñas, adolescentes y Jóvenes SENAME. Digite Cero si no tiene.",IF(AN298&gt;C298," * La variable Niños, Niñas, adolescentes y Jóvenes SENAME No puede ser mayor al Total.",""))</f>
        <v/>
      </c>
      <c r="CD298" s="18" t="str">
        <f>IF(AND(C298&gt;0,AO298="")," * No olvide digitar la variable Niños, Niñas, adolescentes y Jóvenes Mejor Niñez. Digite Cero si no tiene.",IF(AO298&gt;C298," * La variable Niños, Niñas, adolescentes y Jóvenes Mejor Niñez No puede ser mayor al Total.",""))</f>
        <v/>
      </c>
      <c r="CO298" s="69">
        <f>IF(AND(C298&gt;0,AL298=""),1,IF(AL298&gt;C298,1,0))</f>
        <v>0</v>
      </c>
      <c r="CP298" s="69">
        <f>IF(AND(C298&gt;0,AM298=""),1,IF(AM298&gt;C298,1,0))</f>
        <v>0</v>
      </c>
      <c r="CQ298" s="69">
        <f>IF(AND(C298&gt;0,AN298=""),1,IF(AN298&gt;C298,1,0))</f>
        <v>0</v>
      </c>
      <c r="CR298" s="69">
        <f>IF(AND(C298&gt;0,AO298=""),1,IF(AO298&gt;C298,1,0))</f>
        <v>0</v>
      </c>
    </row>
    <row r="299" spans="1:101" x14ac:dyDescent="0.25">
      <c r="A299" s="3734"/>
      <c r="B299" s="492" t="s">
        <v>102</v>
      </c>
      <c r="C299" s="493">
        <f>SUM(D299+E299)</f>
        <v>0</v>
      </c>
      <c r="D299" s="494">
        <f t="shared" ref="D299:E301" si="199">SUM(F299+H299+J299+L299+N299+P299+R299+T299+V299+X299+Z299+AB299+AD299+AF299+AH299+AJ299)</f>
        <v>0</v>
      </c>
      <c r="E299" s="358">
        <f>SUM(G299+I299+K299+M299+O299+Q299+S299+U299+W299+Y299+AA299+AC299+AE299+AG299+AI299+AK299)</f>
        <v>0</v>
      </c>
      <c r="F299" s="30"/>
      <c r="G299" s="37"/>
      <c r="H299" s="30"/>
      <c r="I299" s="37"/>
      <c r="J299" s="30"/>
      <c r="K299" s="37"/>
      <c r="L299" s="30"/>
      <c r="M299" s="37"/>
      <c r="N299" s="30"/>
      <c r="O299" s="37"/>
      <c r="P299" s="30"/>
      <c r="Q299" s="37"/>
      <c r="R299" s="30"/>
      <c r="S299" s="37"/>
      <c r="T299" s="30"/>
      <c r="U299" s="37"/>
      <c r="V299" s="30"/>
      <c r="W299" s="37"/>
      <c r="X299" s="30"/>
      <c r="Y299" s="37"/>
      <c r="Z299" s="30"/>
      <c r="AA299" s="37"/>
      <c r="AB299" s="30"/>
      <c r="AC299" s="37"/>
      <c r="AD299" s="30"/>
      <c r="AE299" s="37"/>
      <c r="AF299" s="30"/>
      <c r="AG299" s="37"/>
      <c r="AH299" s="30"/>
      <c r="AI299" s="37"/>
      <c r="AJ299" s="30"/>
      <c r="AK299" s="220"/>
      <c r="AL299" s="35"/>
      <c r="AM299" s="32"/>
      <c r="AN299" s="32"/>
      <c r="AO299" s="37"/>
      <c r="AP299" t="str">
        <f>CA299&amp;CB299&amp;CC299&amp;CD299</f>
        <v/>
      </c>
      <c r="CA299" s="18" t="str">
        <f t="shared" ref="CA299:CA301" si="200">IF(AND(C299&gt;0,AL299="")," * No olvide digitar la variable Pueblos Originarios. Digite Cero si no tiene.",IF(AL299&gt;C299," * La variable Pueblos originarios No puede ser mayor al Total.",""))</f>
        <v/>
      </c>
      <c r="CB299" s="18" t="str">
        <f>IF(AND(C299&gt;0,AM299=""),"  * No olvide digitar la variable Migrantes. Digite Cero si no tiene.",IF(AM299&gt;C299,"  * La variable Migrantes No puede ser mayor al Total.",""))</f>
        <v/>
      </c>
      <c r="CC299" s="18" t="str">
        <f>IF(AND(C299&gt;0,AN299=""),"  * No olvide digitar la variable Niños, Niñas, adolescentes y Jóvenes SENAME. Digite Cero si no tiene.",IF(AN299&gt;C299,"  * La variable Niños, Niñas, adolescentes y Jóvenes SENAME No puede ser mayor al Total.",""))</f>
        <v/>
      </c>
      <c r="CD299" s="18" t="str">
        <f t="shared" ref="CD299:CD301" si="201">IF(AND(C299&gt;0,AO299="")," * No olvide digitar la variable Niños, Niñas, adolescentes y Jóvenes Mejor Niñez. Digite Cero si no tiene.",IF(AO299&gt;C299," * La variable Niños, Niñas, adolescentes y Jóvenes Mejor Niñez No puede ser mayor al Total.",""))</f>
        <v/>
      </c>
      <c r="CO299" s="69">
        <f>IF(AND(C299&gt;0,AL299=""),1,IF(AL299&gt;C299,1,0))</f>
        <v>0</v>
      </c>
      <c r="CP299" s="69">
        <f>IF(AND(C299&gt;0,AM299=""),1,IF(AM299&gt;C299,1,0))</f>
        <v>0</v>
      </c>
      <c r="CQ299" s="69">
        <f>IF(AND(C299&gt;0,AN299=""),1,IF(AN299&gt;C299,1,0))</f>
        <v>0</v>
      </c>
      <c r="CR299" s="69">
        <f>IF(AND(C299&gt;0,AO299=""),1,IF(AO299&gt;C299,1,0))</f>
        <v>0</v>
      </c>
    </row>
    <row r="300" spans="1:101" ht="15" customHeight="1" x14ac:dyDescent="0.25">
      <c r="A300" s="4115" t="s">
        <v>283</v>
      </c>
      <c r="B300" s="1790" t="s">
        <v>92</v>
      </c>
      <c r="C300" s="1791">
        <f>SUM(D300+E300)</f>
        <v>0</v>
      </c>
      <c r="D300" s="496">
        <f t="shared" si="199"/>
        <v>0</v>
      </c>
      <c r="E300" s="332">
        <f t="shared" si="199"/>
        <v>0</v>
      </c>
      <c r="F300" s="45"/>
      <c r="G300" s="48"/>
      <c r="H300" s="45"/>
      <c r="I300" s="48"/>
      <c r="J300" s="45"/>
      <c r="K300" s="48"/>
      <c r="L300" s="45"/>
      <c r="M300" s="48"/>
      <c r="N300" s="45"/>
      <c r="O300" s="48"/>
      <c r="P300" s="45"/>
      <c r="Q300" s="48"/>
      <c r="R300" s="45"/>
      <c r="S300" s="48"/>
      <c r="T300" s="45"/>
      <c r="U300" s="48"/>
      <c r="V300" s="45"/>
      <c r="W300" s="48"/>
      <c r="X300" s="45"/>
      <c r="Y300" s="48"/>
      <c r="Z300" s="45"/>
      <c r="AA300" s="48"/>
      <c r="AB300" s="45"/>
      <c r="AC300" s="48"/>
      <c r="AD300" s="45"/>
      <c r="AE300" s="48"/>
      <c r="AF300" s="45"/>
      <c r="AG300" s="48"/>
      <c r="AH300" s="45"/>
      <c r="AI300" s="48"/>
      <c r="AJ300" s="45"/>
      <c r="AK300" s="286"/>
      <c r="AL300" s="105"/>
      <c r="AM300" s="102"/>
      <c r="AN300" s="102"/>
      <c r="AO300" s="48"/>
      <c r="AP300" t="str">
        <f>CA300&amp;CB300&amp;CC300&amp;CD300</f>
        <v/>
      </c>
      <c r="CA300" s="18" t="str">
        <f t="shared" si="200"/>
        <v/>
      </c>
      <c r="CB300" s="18" t="str">
        <f>IF(AND(C300&gt;0,AM300=""),"  * No olvide digitar la variable Migrantes. Digite Cero si no tiene.",IF(AM300&gt;C300,"  * La variable Migrantes No puede ser mayor al Total.",""))</f>
        <v/>
      </c>
      <c r="CC300" s="18" t="str">
        <f>IF(AND(C300&gt;0,AN300=""),"  * No olvide digitar la variable Niños, Niñas, adolescentes y Jóvenes SENAME. Digite Cero si no tiene.",IF(AN300&gt;C300,"  * La variable Niños, Niñas, adolescentes y Jóvenes SENAME No puede ser mayor al Total.",""))</f>
        <v/>
      </c>
      <c r="CD300" s="18" t="str">
        <f t="shared" si="201"/>
        <v/>
      </c>
      <c r="CO300" s="69">
        <f>IF(AND(C300&gt;0,AL300=""),1,IF(AL300&gt;C300,1,0))</f>
        <v>0</v>
      </c>
      <c r="CP300" s="69">
        <f>IF(AND(C300&gt;0,AM300=""),1,IF(AM300&gt;C300,1,0))</f>
        <v>0</v>
      </c>
      <c r="CQ300" s="69">
        <f>IF(AND(C300&gt;0,AN300=""),1,IF(AN300&gt;C300,1,0))</f>
        <v>0</v>
      </c>
      <c r="CR300" s="69">
        <f>IF(AND(C300&gt;0,AO300=""),1,IF(AO300&gt;C300,1,0))</f>
        <v>0</v>
      </c>
    </row>
    <row r="301" spans="1:101" x14ac:dyDescent="0.25">
      <c r="A301" s="3734"/>
      <c r="B301" s="492" t="s">
        <v>102</v>
      </c>
      <c r="C301" s="493">
        <f>SUM(D301+E301)</f>
        <v>0</v>
      </c>
      <c r="D301" s="494">
        <f t="shared" si="199"/>
        <v>0</v>
      </c>
      <c r="E301" s="358">
        <f t="shared" si="199"/>
        <v>0</v>
      </c>
      <c r="F301" s="30"/>
      <c r="G301" s="37"/>
      <c r="H301" s="30"/>
      <c r="I301" s="37"/>
      <c r="J301" s="30"/>
      <c r="K301" s="37"/>
      <c r="L301" s="30"/>
      <c r="M301" s="37"/>
      <c r="N301" s="30"/>
      <c r="O301" s="37"/>
      <c r="P301" s="30"/>
      <c r="Q301" s="37"/>
      <c r="R301" s="30"/>
      <c r="S301" s="37"/>
      <c r="T301" s="30"/>
      <c r="U301" s="37"/>
      <c r="V301" s="30"/>
      <c r="W301" s="37"/>
      <c r="X301" s="30"/>
      <c r="Y301" s="37"/>
      <c r="Z301" s="30"/>
      <c r="AA301" s="37"/>
      <c r="AB301" s="30"/>
      <c r="AC301" s="37"/>
      <c r="AD301" s="30"/>
      <c r="AE301" s="37"/>
      <c r="AF301" s="30"/>
      <c r="AG301" s="37"/>
      <c r="AH301" s="30"/>
      <c r="AI301" s="37"/>
      <c r="AJ301" s="30"/>
      <c r="AK301" s="220"/>
      <c r="AL301" s="35"/>
      <c r="AM301" s="32"/>
      <c r="AN301" s="32"/>
      <c r="AO301" s="37"/>
      <c r="AP301" t="str">
        <f>CA301&amp;CB301&amp;CC301&amp;CD301</f>
        <v/>
      </c>
      <c r="CA301" s="18" t="str">
        <f t="shared" si="200"/>
        <v/>
      </c>
      <c r="CB301" s="18" t="str">
        <f>IF(AND(C301&gt;0,AM301=""),"  * No olvide digitar la variable Migrantes. Digite Cero si no tiene.",IF(AM301&gt;C301,"  * La variable Migrantes No puede ser mayor al Total.",""))</f>
        <v/>
      </c>
      <c r="CC301" s="18" t="str">
        <f>IF(AND(C301&gt;0,AN301=""),"  * No olvide digitar la variable Niños, Niñas, adolescentes y Jóvenes SENAME. Digite Cero si no tiene.",IF(AN301&gt;C301,"  * La variable Niños, Niñas, adolescentes y Jóvenes SENAME No puede ser mayor al Total.",""))</f>
        <v/>
      </c>
      <c r="CD301" s="18" t="str">
        <f t="shared" si="201"/>
        <v/>
      </c>
      <c r="CO301" s="69">
        <f>IF(AND(C301&gt;0,AL301=""),1,IF(AL301&gt;C301,1,0))</f>
        <v>0</v>
      </c>
      <c r="CP301" s="69">
        <f>IF(AND(C301&gt;0,AM301=""),1,IF(AM301&gt;C301,1,0))</f>
        <v>0</v>
      </c>
      <c r="CQ301" s="69">
        <f>IF(AND(C301&gt;0,AN301=""),1,IF(AN301&gt;C301,1,0))</f>
        <v>0</v>
      </c>
      <c r="CR301" s="69">
        <f>IF(AND(C301&gt;0,AO301=""),1,IF(AO301&gt;C301,1,0))</f>
        <v>0</v>
      </c>
    </row>
    <row r="302" spans="1:101" s="56" customFormat="1" ht="12" x14ac:dyDescent="0.2">
      <c r="A302" s="38" t="s">
        <v>284</v>
      </c>
      <c r="B302" s="1780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  <c r="AS302" s="55"/>
      <c r="AT302" s="55"/>
      <c r="AU302" s="55"/>
      <c r="AV302" s="1738"/>
    </row>
    <row r="303" spans="1:101" ht="15" customHeight="1" x14ac:dyDescent="0.25">
      <c r="A303" s="3272" t="s">
        <v>285</v>
      </c>
      <c r="B303" s="2987"/>
      <c r="C303" s="4088" t="s">
        <v>286</v>
      </c>
      <c r="D303" s="4088"/>
      <c r="E303" s="4088"/>
      <c r="F303" s="4047" t="s">
        <v>139</v>
      </c>
      <c r="G303" s="4048"/>
      <c r="H303" s="4048"/>
      <c r="I303" s="4048"/>
      <c r="J303" s="4048"/>
      <c r="K303" s="4048"/>
      <c r="L303" s="4048"/>
      <c r="M303" s="4048"/>
      <c r="N303" s="4048"/>
      <c r="O303" s="4048"/>
      <c r="P303" s="4048"/>
      <c r="Q303" s="4048"/>
      <c r="R303" s="4048"/>
      <c r="S303" s="4048"/>
      <c r="T303" s="4048"/>
      <c r="U303" s="4048"/>
      <c r="V303" s="4048"/>
      <c r="W303" s="4048"/>
      <c r="X303" s="4048"/>
      <c r="Y303" s="4048"/>
      <c r="Z303" s="4048"/>
      <c r="AA303" s="4048"/>
      <c r="AB303" s="4048"/>
      <c r="AC303" s="4048"/>
      <c r="AD303" s="4048"/>
      <c r="AE303" s="4048"/>
      <c r="AF303" s="4048"/>
      <c r="AG303" s="4048"/>
      <c r="AH303" s="4048"/>
      <c r="AI303" s="4048"/>
      <c r="AJ303" s="4048"/>
      <c r="AK303" s="4048"/>
      <c r="AL303" s="4048"/>
      <c r="AM303" s="4049"/>
      <c r="AN303" s="4041" t="s">
        <v>271</v>
      </c>
      <c r="AO303" s="4041"/>
      <c r="AP303" s="4042"/>
      <c r="AQ303" s="3272" t="s">
        <v>209</v>
      </c>
      <c r="AR303" s="2987"/>
      <c r="AS303" s="3553" t="s">
        <v>12</v>
      </c>
      <c r="AT303" s="3566" t="s">
        <v>13</v>
      </c>
      <c r="AU303" s="3566" t="s">
        <v>287</v>
      </c>
      <c r="AV303" s="2987" t="s">
        <v>272</v>
      </c>
    </row>
    <row r="304" spans="1:101" ht="15" customHeight="1" x14ac:dyDescent="0.25">
      <c r="A304" s="3124"/>
      <c r="B304" s="2994"/>
      <c r="C304" s="4088"/>
      <c r="D304" s="4088"/>
      <c r="E304" s="4088"/>
      <c r="F304" s="4088" t="s">
        <v>202</v>
      </c>
      <c r="G304" s="4088"/>
      <c r="H304" s="4088" t="s">
        <v>203</v>
      </c>
      <c r="I304" s="4088"/>
      <c r="J304" s="4088" t="s">
        <v>204</v>
      </c>
      <c r="K304" s="4088"/>
      <c r="L304" s="4088" t="s">
        <v>16</v>
      </c>
      <c r="M304" s="4088"/>
      <c r="N304" s="4047" t="s">
        <v>17</v>
      </c>
      <c r="O304" s="4087"/>
      <c r="P304" s="4081" t="s">
        <v>18</v>
      </c>
      <c r="Q304" s="4081"/>
      <c r="R304" s="4081" t="s">
        <v>19</v>
      </c>
      <c r="S304" s="4081"/>
      <c r="T304" s="4081" t="s">
        <v>20</v>
      </c>
      <c r="U304" s="4081"/>
      <c r="V304" s="4081" t="s">
        <v>21</v>
      </c>
      <c r="W304" s="4081"/>
      <c r="X304" s="4081" t="s">
        <v>22</v>
      </c>
      <c r="Y304" s="4081"/>
      <c r="Z304" s="4081" t="s">
        <v>23</v>
      </c>
      <c r="AA304" s="4081"/>
      <c r="AB304" s="4081" t="s">
        <v>61</v>
      </c>
      <c r="AC304" s="4081"/>
      <c r="AD304" s="4081" t="s">
        <v>62</v>
      </c>
      <c r="AE304" s="4081"/>
      <c r="AF304" s="4081" t="s">
        <v>63</v>
      </c>
      <c r="AG304" s="4081"/>
      <c r="AH304" s="4081" t="s">
        <v>148</v>
      </c>
      <c r="AI304" s="4081"/>
      <c r="AJ304" s="4081" t="s">
        <v>149</v>
      </c>
      <c r="AK304" s="4081"/>
      <c r="AL304" s="4081" t="s">
        <v>150</v>
      </c>
      <c r="AM304" s="4082"/>
      <c r="AN304" s="3004" t="s">
        <v>288</v>
      </c>
      <c r="AO304" s="3004" t="s">
        <v>289</v>
      </c>
      <c r="AP304" s="2987" t="s">
        <v>290</v>
      </c>
      <c r="AQ304" s="3583"/>
      <c r="AR304" s="3440"/>
      <c r="AS304" s="4116"/>
      <c r="AT304" s="3200"/>
      <c r="AU304" s="3200"/>
      <c r="AV304" s="2994"/>
    </row>
    <row r="305" spans="1:99" x14ac:dyDescent="0.25">
      <c r="A305" s="3583"/>
      <c r="B305" s="3440"/>
      <c r="C305" s="1687" t="s">
        <v>120</v>
      </c>
      <c r="D305" s="1720" t="s">
        <v>79</v>
      </c>
      <c r="E305" s="1792" t="s">
        <v>121</v>
      </c>
      <c r="F305" s="1687" t="s">
        <v>291</v>
      </c>
      <c r="G305" s="1714" t="s">
        <v>121</v>
      </c>
      <c r="H305" s="1687" t="s">
        <v>291</v>
      </c>
      <c r="I305" s="1714" t="s">
        <v>121</v>
      </c>
      <c r="J305" s="1687" t="s">
        <v>291</v>
      </c>
      <c r="K305" s="1714" t="s">
        <v>121</v>
      </c>
      <c r="L305" s="1687" t="s">
        <v>291</v>
      </c>
      <c r="M305" s="1714" t="s">
        <v>121</v>
      </c>
      <c r="N305" s="1687" t="s">
        <v>291</v>
      </c>
      <c r="O305" s="1714" t="s">
        <v>121</v>
      </c>
      <c r="P305" s="1687" t="s">
        <v>291</v>
      </c>
      <c r="Q305" s="1714" t="s">
        <v>121</v>
      </c>
      <c r="R305" s="1687" t="s">
        <v>291</v>
      </c>
      <c r="S305" s="1714" t="s">
        <v>121</v>
      </c>
      <c r="T305" s="1687" t="s">
        <v>291</v>
      </c>
      <c r="U305" s="1714" t="s">
        <v>121</v>
      </c>
      <c r="V305" s="1687" t="s">
        <v>291</v>
      </c>
      <c r="W305" s="1714" t="s">
        <v>121</v>
      </c>
      <c r="X305" s="1687" t="s">
        <v>291</v>
      </c>
      <c r="Y305" s="1714" t="s">
        <v>121</v>
      </c>
      <c r="Z305" s="1687" t="s">
        <v>291</v>
      </c>
      <c r="AA305" s="1714" t="s">
        <v>121</v>
      </c>
      <c r="AB305" s="1687" t="s">
        <v>291</v>
      </c>
      <c r="AC305" s="1714" t="s">
        <v>121</v>
      </c>
      <c r="AD305" s="1687" t="s">
        <v>291</v>
      </c>
      <c r="AE305" s="1714" t="s">
        <v>121</v>
      </c>
      <c r="AF305" s="1687" t="s">
        <v>291</v>
      </c>
      <c r="AG305" s="1714" t="s">
        <v>121</v>
      </c>
      <c r="AH305" s="1687" t="s">
        <v>291</v>
      </c>
      <c r="AI305" s="1714" t="s">
        <v>121</v>
      </c>
      <c r="AJ305" s="1687" t="s">
        <v>291</v>
      </c>
      <c r="AK305" s="1714" t="s">
        <v>121</v>
      </c>
      <c r="AL305" s="1687" t="s">
        <v>291</v>
      </c>
      <c r="AM305" s="1690" t="s">
        <v>121</v>
      </c>
      <c r="AN305" s="3588"/>
      <c r="AO305" s="3588"/>
      <c r="AP305" s="3440"/>
      <c r="AQ305" s="1687" t="s">
        <v>212</v>
      </c>
      <c r="AR305" s="1044" t="s">
        <v>213</v>
      </c>
      <c r="AS305" s="3019"/>
      <c r="AT305" s="2983"/>
      <c r="AU305" s="2983"/>
      <c r="AV305" s="3440"/>
    </row>
    <row r="306" spans="1:99" s="56" customFormat="1" ht="12" x14ac:dyDescent="0.2">
      <c r="A306" s="4040" t="s">
        <v>292</v>
      </c>
      <c r="B306" s="4042"/>
      <c r="C306" s="1760">
        <f>SUM(D306+E306)</f>
        <v>7</v>
      </c>
      <c r="D306" s="1761">
        <f>SUM(F306+H306+J306+L306+N306+P306+R306+T306+V306+X306+Z306+AB306+AD306+AF306+AH306+AJ306+AL306)</f>
        <v>3</v>
      </c>
      <c r="E306" s="1770">
        <f>SUM(G306+I306+K306+M306+O306+Q306+S306+U306+W306+Y306+AA306+AC306+AE306+AG306+AI306+AK306+AM306)</f>
        <v>4</v>
      </c>
      <c r="F306" s="1760">
        <f>SUM(F316:F324)</f>
        <v>0</v>
      </c>
      <c r="G306" s="1793">
        <f>SUM(G316:G324)</f>
        <v>0</v>
      </c>
      <c r="H306" s="1760">
        <f>SUM(H316:H324)</f>
        <v>0</v>
      </c>
      <c r="I306" s="1793">
        <f>SUM(I316:I324)</f>
        <v>0</v>
      </c>
      <c r="J306" s="1760">
        <f>SUM(J316:J324)</f>
        <v>0</v>
      </c>
      <c r="K306" s="1793">
        <f>SUM(K307:K324)</f>
        <v>0</v>
      </c>
      <c r="L306" s="1760">
        <f>SUM(L316:L324)</f>
        <v>0</v>
      </c>
      <c r="M306" s="1793">
        <f>SUM(M307:M324)</f>
        <v>0</v>
      </c>
      <c r="N306" s="1760">
        <f>SUM(N316:N324)</f>
        <v>0</v>
      </c>
      <c r="O306" s="1793">
        <f>SUM(O307:O324)</f>
        <v>1</v>
      </c>
      <c r="P306" s="1760">
        <f>SUM(P316:P324)</f>
        <v>2</v>
      </c>
      <c r="Q306" s="1793">
        <f>SUM(Q307:Q324)</f>
        <v>0</v>
      </c>
      <c r="R306" s="1760">
        <f>SUM(R316:R324)</f>
        <v>0</v>
      </c>
      <c r="S306" s="1793">
        <f>SUM(S307:S324)</f>
        <v>1</v>
      </c>
      <c r="T306" s="1760">
        <f>SUM(T316:T324)</f>
        <v>0</v>
      </c>
      <c r="U306" s="1793">
        <f>SUM(U307:U324)</f>
        <v>1</v>
      </c>
      <c r="V306" s="1760">
        <f>SUM(V316:V324)</f>
        <v>1</v>
      </c>
      <c r="W306" s="1793">
        <f>SUM(W307:W324)</f>
        <v>1</v>
      </c>
      <c r="X306" s="1760">
        <f>SUM(X316:X324)</f>
        <v>0</v>
      </c>
      <c r="Y306" s="1793">
        <f>SUM(Y307:Y324)</f>
        <v>0</v>
      </c>
      <c r="Z306" s="1760">
        <f>SUM(Z316:Z324)</f>
        <v>0</v>
      </c>
      <c r="AA306" s="1793">
        <f>SUM(AA307:AA324)</f>
        <v>0</v>
      </c>
      <c r="AB306" s="1760">
        <f t="shared" ref="AB306:AM306" si="202">SUM(AB316:AB324)</f>
        <v>0</v>
      </c>
      <c r="AC306" s="1793">
        <f>SUM(AC307:AC324)</f>
        <v>0</v>
      </c>
      <c r="AD306" s="1760">
        <f t="shared" si="202"/>
        <v>0</v>
      </c>
      <c r="AE306" s="1793">
        <f t="shared" si="202"/>
        <v>0</v>
      </c>
      <c r="AF306" s="1760">
        <f t="shared" si="202"/>
        <v>0</v>
      </c>
      <c r="AG306" s="1793">
        <f t="shared" si="202"/>
        <v>0</v>
      </c>
      <c r="AH306" s="1760">
        <f t="shared" si="202"/>
        <v>0</v>
      </c>
      <c r="AI306" s="1793">
        <f t="shared" si="202"/>
        <v>0</v>
      </c>
      <c r="AJ306" s="1760">
        <f t="shared" si="202"/>
        <v>0</v>
      </c>
      <c r="AK306" s="1793">
        <f t="shared" si="202"/>
        <v>0</v>
      </c>
      <c r="AL306" s="1760">
        <f>SUM(AL316:AL324)</f>
        <v>0</v>
      </c>
      <c r="AM306" s="1794">
        <f t="shared" si="202"/>
        <v>0</v>
      </c>
      <c r="AN306" s="1785">
        <f t="shared" ref="AN306:AU306" si="203">SUM(AN307:AN324)</f>
        <v>1</v>
      </c>
      <c r="AO306" s="1785">
        <f t="shared" si="203"/>
        <v>1</v>
      </c>
      <c r="AP306" s="1795">
        <f t="shared" si="203"/>
        <v>0</v>
      </c>
      <c r="AQ306" s="1760">
        <f t="shared" si="203"/>
        <v>0</v>
      </c>
      <c r="AR306" s="1795">
        <f t="shared" si="203"/>
        <v>0</v>
      </c>
      <c r="AS306" s="1760">
        <f t="shared" si="203"/>
        <v>0</v>
      </c>
      <c r="AT306" s="1761">
        <f t="shared" si="203"/>
        <v>0</v>
      </c>
      <c r="AU306" s="1761">
        <f t="shared" si="203"/>
        <v>0</v>
      </c>
      <c r="AV306" s="1770">
        <f>SUM(AV307:AV324)</f>
        <v>0</v>
      </c>
    </row>
    <row r="307" spans="1:99" x14ac:dyDescent="0.25">
      <c r="A307" s="3205" t="s">
        <v>205</v>
      </c>
      <c r="B307" s="101" t="s">
        <v>293</v>
      </c>
      <c r="C307" s="249">
        <f>SUM(E307)</f>
        <v>0</v>
      </c>
      <c r="D307" s="502"/>
      <c r="E307" s="380">
        <f t="shared" ref="E307:E315" si="204">SUM(K307+M307+O307+Q307+S307+U307+W307+Y307+AA307+AC307)</f>
        <v>0</v>
      </c>
      <c r="F307" s="503"/>
      <c r="G307" s="422"/>
      <c r="H307" s="422"/>
      <c r="I307" s="422"/>
      <c r="J307" s="475"/>
      <c r="K307" s="48"/>
      <c r="L307" s="1796"/>
      <c r="M307" s="48"/>
      <c r="N307" s="1796"/>
      <c r="O307" s="48"/>
      <c r="P307" s="1796"/>
      <c r="Q307" s="48"/>
      <c r="R307" s="1796"/>
      <c r="S307" s="48"/>
      <c r="T307" s="1796"/>
      <c r="U307" s="48"/>
      <c r="V307" s="1796"/>
      <c r="W307" s="48"/>
      <c r="X307" s="1796"/>
      <c r="Y307" s="48"/>
      <c r="Z307" s="1796"/>
      <c r="AA307" s="48"/>
      <c r="AB307" s="1796"/>
      <c r="AC307" s="48"/>
      <c r="AD307" s="503"/>
      <c r="AE307" s="422"/>
      <c r="AF307" s="422"/>
      <c r="AG307" s="422"/>
      <c r="AH307" s="422"/>
      <c r="AI307" s="422"/>
      <c r="AJ307" s="422"/>
      <c r="AK307" s="422"/>
      <c r="AL307" s="422"/>
      <c r="AM307" s="423"/>
      <c r="AN307" s="47"/>
      <c r="AO307" s="47"/>
      <c r="AP307" s="48"/>
      <c r="AQ307" s="45"/>
      <c r="AR307" s="422"/>
      <c r="AS307" s="45"/>
      <c r="AT307" s="102"/>
      <c r="AU307" s="102"/>
      <c r="AV307" s="48"/>
      <c r="AW307" t="str">
        <f t="shared" ref="AW307:AW324" si="205">CA307&amp;CB307&amp;CC307&amp;CD307&amp;CE307&amp;CF307&amp;CG307</f>
        <v/>
      </c>
      <c r="CA307" s="18" t="str">
        <f>IF((AO307+AP307)&gt;AN307," * Los Egresos Por Alta + Egresos Por Abandono no pueden ser mayor que el Total de Egresos.","")</f>
        <v/>
      </c>
      <c r="CB307" s="263" t="str">
        <f>IF(AND(E307&gt;0,OR(AQ307=""))," * No olvide digitar la variable Trans (Masculino). Digite Cero si no tiene.",IF(AQ307&gt;E307,"  * La variable Trans (Masculino) No puede ser mayor al Total Mujeres.",""))</f>
        <v/>
      </c>
      <c r="CC307" s="504"/>
      <c r="CD307" s="263" t="str">
        <f>IF(AND(C307&gt;0,AS307=""), " * No olvide digitar la variable Pueblos originarios. Digite Cero si no tiene.",IF(AS307&gt;C307,"  * La variable Pueblos originarios No puede ser mayor al Total.",""))</f>
        <v/>
      </c>
      <c r="CE307" s="263" t="str">
        <f>IF(AND(C307&gt;0,AT307=""), " * No olvide digitar la variable Migrantes. Digite Cero si no tiene.",IF(AT307&gt;C307,"  * La variable Migrantes No puede ser mayor al Total.",""))</f>
        <v/>
      </c>
      <c r="CF307" s="263" t="str">
        <f>IF(AND(C307&gt;0,AU307=""), " * No olvide digitar la variable Niños, Niñas, adolescentes y jóvenes SENAME. Digite Cero si no tiene.",IF(AU307&gt;C307,"  * La variable Niños, Niñas, adolescentes y jóvenes SENAME No puede ser mayor al Total.",""))</f>
        <v/>
      </c>
      <c r="CG307" s="263" t="str">
        <f>IF(AND(C307&gt;0,AV307=""), " * No olvide digitar la variable Niños, Niñas, adolescentes y jóvenes Mejor Niñez. Digite Cero si no tiene.",IF(AV307&gt;C307,"  * La variable Niños, Niñas, adolescentes y jóvenes Mejor Niñez No puede ser mayor al Total.",""))</f>
        <v/>
      </c>
      <c r="CO307" s="69">
        <f t="shared" ref="CO307:CO324" si="206">IF((AO307+AP307)&gt;AN307,1,0)</f>
        <v>0</v>
      </c>
      <c r="CP307" s="69">
        <f t="shared" ref="CP307:CP324" si="207">IF(AND(E307&gt;0,OR(AQ307="")),1,IF(AQ307&gt;E307,1,0))</f>
        <v>0</v>
      </c>
      <c r="CQ307" s="505"/>
      <c r="CR307" s="69">
        <f t="shared" ref="CR307:CR324" si="208">IF(AND(C307&gt;0,AS307=""),1,IF(AS307&gt;C307,1,0))</f>
        <v>0</v>
      </c>
      <c r="CS307" s="69">
        <f t="shared" ref="CS307:CS324" si="209">IF(AND(C307&gt;0,AT307=""),1,IF(AT307&gt;C307,1,0))</f>
        <v>0</v>
      </c>
      <c r="CT307" s="69">
        <f t="shared" ref="CT307:CT324" si="210">IF(AND(C307&gt;0,AU307=""),1,IF(AU307&gt;C307,1,0))</f>
        <v>0</v>
      </c>
      <c r="CU307" s="69">
        <f t="shared" ref="CU307:CU324" si="211">IF(AND(C307&gt;0,AV307=""),1,IF(AV307&gt;C307,1,0))</f>
        <v>0</v>
      </c>
    </row>
    <row r="308" spans="1:99" x14ac:dyDescent="0.25">
      <c r="A308" s="3205"/>
      <c r="B308" s="506" t="s">
        <v>294</v>
      </c>
      <c r="C308" s="210">
        <f>SUM(E308)</f>
        <v>0</v>
      </c>
      <c r="D308" s="502"/>
      <c r="E308" s="396">
        <f t="shared" si="204"/>
        <v>0</v>
      </c>
      <c r="F308" s="503"/>
      <c r="G308" s="422"/>
      <c r="H308" s="422"/>
      <c r="I308" s="422"/>
      <c r="J308" s="475"/>
      <c r="K308" s="48"/>
      <c r="L308" s="1796"/>
      <c r="M308" s="48"/>
      <c r="N308" s="1796"/>
      <c r="O308" s="48"/>
      <c r="P308" s="1796"/>
      <c r="Q308" s="48"/>
      <c r="R308" s="1796"/>
      <c r="S308" s="48"/>
      <c r="T308" s="1796"/>
      <c r="U308" s="48"/>
      <c r="V308" s="1796"/>
      <c r="W308" s="48"/>
      <c r="X308" s="1796"/>
      <c r="Y308" s="48"/>
      <c r="Z308" s="1796"/>
      <c r="AA308" s="48"/>
      <c r="AB308" s="1796"/>
      <c r="AC308" s="48"/>
      <c r="AD308" s="503"/>
      <c r="AE308" s="422"/>
      <c r="AF308" s="422"/>
      <c r="AG308" s="422"/>
      <c r="AH308" s="422"/>
      <c r="AI308" s="422"/>
      <c r="AJ308" s="422"/>
      <c r="AK308" s="422"/>
      <c r="AL308" s="422"/>
      <c r="AM308" s="423"/>
      <c r="AN308" s="47"/>
      <c r="AO308" s="47"/>
      <c r="AP308" s="48"/>
      <c r="AQ308" s="45"/>
      <c r="AR308" s="422"/>
      <c r="AS308" s="45"/>
      <c r="AT308" s="102"/>
      <c r="AU308" s="102"/>
      <c r="AV308" s="48"/>
      <c r="AW308" t="str">
        <f t="shared" si="205"/>
        <v/>
      </c>
      <c r="CA308" s="18" t="str">
        <f t="shared" ref="CA308:CA324" si="212">IF((AO308+AP308)&gt;AN308," * Los Egresos Por Alta + Egresos Por Abandono no pueden ser mayor que el Total de Egresos.","")</f>
        <v/>
      </c>
      <c r="CB308" s="263" t="str">
        <f t="shared" ref="CB308:CB324" si="213">IF(AND(E308&gt;0,OR(AQ308=""))," * No olvide digitar la variable Trans (Masculino). Digite Cero si no tiene.",IF(AQ308&gt;E308,"  * La variable Trans (Masculino) No puede ser mayor al Total Mujeres.",""))</f>
        <v/>
      </c>
      <c r="CC308" s="504"/>
      <c r="CD308" s="263" t="str">
        <f t="shared" ref="CD308:CD324" si="214">IF(AND(C308&gt;0,AS308=""), " * No olvide digitar la variable Pueblos originarios. Digite Cero si no tiene.",IF(AS308&gt;C308,"  * La variable Pueblos originarios No puede ser mayor al Total.",""))</f>
        <v/>
      </c>
      <c r="CE308" s="263" t="str">
        <f t="shared" ref="CE308:CE324" si="215">IF(AND(C308&gt;0,AT308=""), " * No olvide digitar la variable Migrantes. Digite Cero si no tiene.",IF(AT308&gt;C308,"  * La variable Migrantes No puede ser mayor al Total.",""))</f>
        <v/>
      </c>
      <c r="CF308" s="263" t="str">
        <f t="shared" ref="CF308:CF324" si="216">IF(AND(C308&gt;0,AU308=""), " * No olvide digitar la variable Niños, Niñas, adolescentes y jóvenes SENAME. Digite Cero si no tiene.",IF(AU308&gt;C308,"  * La variable Niños, Niñas, adolescentes y jóvenes SENAME No puede ser mayor al Total.",""))</f>
        <v/>
      </c>
      <c r="CG308" s="263" t="str">
        <f t="shared" ref="CG308:CG324" si="217">IF(AND(C308&gt;0,AV308=""), " * No olvide digitar la variable Niños, Niñas, adolescentes y jóvenes Mejor Niñez. Digite Cero si no tiene.",IF(AV308&gt;C308,"  * La variable Niños, Niñas, adolescentes y jóvenes Mejor Niñez No puede ser mayor al Total.",""))</f>
        <v/>
      </c>
      <c r="CO308" s="69">
        <f t="shared" si="206"/>
        <v>0</v>
      </c>
      <c r="CP308" s="69">
        <f t="shared" si="207"/>
        <v>0</v>
      </c>
      <c r="CQ308" s="505"/>
      <c r="CR308" s="69">
        <f t="shared" si="208"/>
        <v>0</v>
      </c>
      <c r="CS308" s="69">
        <f t="shared" si="209"/>
        <v>0</v>
      </c>
      <c r="CT308" s="69">
        <f t="shared" si="210"/>
        <v>0</v>
      </c>
      <c r="CU308" s="69">
        <f t="shared" si="211"/>
        <v>0</v>
      </c>
    </row>
    <row r="309" spans="1:99" x14ac:dyDescent="0.25">
      <c r="A309" s="3205"/>
      <c r="B309" s="507" t="s">
        <v>295</v>
      </c>
      <c r="C309" s="210">
        <f t="shared" ref="C309:C324" si="218">SUM(D309+E309)</f>
        <v>0</v>
      </c>
      <c r="D309" s="502"/>
      <c r="E309" s="396">
        <f t="shared" si="204"/>
        <v>0</v>
      </c>
      <c r="F309" s="503"/>
      <c r="G309" s="422"/>
      <c r="H309" s="422"/>
      <c r="I309" s="422"/>
      <c r="J309" s="475"/>
      <c r="K309" s="28"/>
      <c r="L309" s="1796"/>
      <c r="M309" s="28"/>
      <c r="N309" s="1796"/>
      <c r="O309" s="28"/>
      <c r="P309" s="1796"/>
      <c r="Q309" s="28"/>
      <c r="R309" s="1796"/>
      <c r="S309" s="28"/>
      <c r="T309" s="1796"/>
      <c r="U309" s="28"/>
      <c r="V309" s="1796"/>
      <c r="W309" s="28"/>
      <c r="X309" s="1796"/>
      <c r="Y309" s="28"/>
      <c r="Z309" s="1796"/>
      <c r="AA309" s="28"/>
      <c r="AB309" s="1796"/>
      <c r="AC309" s="28"/>
      <c r="AD309" s="503"/>
      <c r="AE309" s="422"/>
      <c r="AF309" s="422"/>
      <c r="AG309" s="422"/>
      <c r="AH309" s="422"/>
      <c r="AI309" s="422"/>
      <c r="AJ309" s="422"/>
      <c r="AK309" s="422"/>
      <c r="AL309" s="422"/>
      <c r="AM309" s="423"/>
      <c r="AN309" s="23"/>
      <c r="AO309" s="23"/>
      <c r="AP309" s="28"/>
      <c r="AQ309" s="22"/>
      <c r="AR309" s="422"/>
      <c r="AS309" s="22"/>
      <c r="AT309" s="24"/>
      <c r="AU309" s="24"/>
      <c r="AV309" s="28"/>
      <c r="AW309" t="str">
        <f t="shared" si="205"/>
        <v/>
      </c>
      <c r="CA309" s="18" t="str">
        <f t="shared" si="212"/>
        <v/>
      </c>
      <c r="CB309" s="263" t="str">
        <f t="shared" si="213"/>
        <v/>
      </c>
      <c r="CC309" s="504"/>
      <c r="CD309" s="263" t="str">
        <f t="shared" si="214"/>
        <v/>
      </c>
      <c r="CE309" s="263" t="str">
        <f t="shared" si="215"/>
        <v/>
      </c>
      <c r="CF309" s="263" t="str">
        <f t="shared" si="216"/>
        <v/>
      </c>
      <c r="CG309" s="263" t="str">
        <f t="shared" si="217"/>
        <v/>
      </c>
      <c r="CO309" s="69">
        <f t="shared" si="206"/>
        <v>0</v>
      </c>
      <c r="CP309" s="69">
        <f t="shared" si="207"/>
        <v>0</v>
      </c>
      <c r="CQ309" s="505"/>
      <c r="CR309" s="69">
        <f t="shared" si="208"/>
        <v>0</v>
      </c>
      <c r="CS309" s="69">
        <f t="shared" si="209"/>
        <v>0</v>
      </c>
      <c r="CT309" s="69">
        <f t="shared" si="210"/>
        <v>0</v>
      </c>
      <c r="CU309" s="69">
        <f t="shared" si="211"/>
        <v>0</v>
      </c>
    </row>
    <row r="310" spans="1:99" x14ac:dyDescent="0.25">
      <c r="A310" s="3205"/>
      <c r="B310" s="507" t="s">
        <v>296</v>
      </c>
      <c r="C310" s="210">
        <f t="shared" ref="C310:C315" si="219">SUM(E310)</f>
        <v>0</v>
      </c>
      <c r="D310" s="502"/>
      <c r="E310" s="396">
        <f t="shared" si="204"/>
        <v>0</v>
      </c>
      <c r="F310" s="503"/>
      <c r="G310" s="422"/>
      <c r="H310" s="422"/>
      <c r="I310" s="422"/>
      <c r="J310" s="475"/>
      <c r="K310" s="28"/>
      <c r="L310" s="1796"/>
      <c r="M310" s="28"/>
      <c r="N310" s="1796"/>
      <c r="O310" s="28"/>
      <c r="P310" s="1796"/>
      <c r="Q310" s="28"/>
      <c r="R310" s="1796"/>
      <c r="S310" s="28"/>
      <c r="T310" s="1796"/>
      <c r="U310" s="28"/>
      <c r="V310" s="1796"/>
      <c r="W310" s="28"/>
      <c r="X310" s="1796"/>
      <c r="Y310" s="28"/>
      <c r="Z310" s="1796"/>
      <c r="AA310" s="28"/>
      <c r="AB310" s="1796"/>
      <c r="AC310" s="28"/>
      <c r="AD310" s="503"/>
      <c r="AE310" s="422"/>
      <c r="AF310" s="422"/>
      <c r="AG310" s="422"/>
      <c r="AH310" s="422"/>
      <c r="AI310" s="422"/>
      <c r="AJ310" s="422"/>
      <c r="AK310" s="422"/>
      <c r="AL310" s="422"/>
      <c r="AM310" s="423"/>
      <c r="AN310" s="23"/>
      <c r="AO310" s="23"/>
      <c r="AP310" s="28"/>
      <c r="AQ310" s="22"/>
      <c r="AR310" s="422"/>
      <c r="AS310" s="22"/>
      <c r="AT310" s="24"/>
      <c r="AU310" s="24"/>
      <c r="AV310" s="28"/>
      <c r="AW310" t="str">
        <f t="shared" si="205"/>
        <v/>
      </c>
      <c r="CA310" s="18" t="str">
        <f t="shared" si="212"/>
        <v/>
      </c>
      <c r="CB310" s="263" t="str">
        <f t="shared" si="213"/>
        <v/>
      </c>
      <c r="CC310" s="504"/>
      <c r="CD310" s="263" t="str">
        <f t="shared" si="214"/>
        <v/>
      </c>
      <c r="CE310" s="263" t="str">
        <f t="shared" si="215"/>
        <v/>
      </c>
      <c r="CF310" s="263" t="str">
        <f t="shared" si="216"/>
        <v/>
      </c>
      <c r="CG310" s="263" t="str">
        <f t="shared" si="217"/>
        <v/>
      </c>
      <c r="CO310" s="69">
        <f t="shared" si="206"/>
        <v>0</v>
      </c>
      <c r="CP310" s="69">
        <f t="shared" si="207"/>
        <v>0</v>
      </c>
      <c r="CQ310" s="505"/>
      <c r="CR310" s="69">
        <f t="shared" si="208"/>
        <v>0</v>
      </c>
      <c r="CS310" s="69">
        <f t="shared" si="209"/>
        <v>0</v>
      </c>
      <c r="CT310" s="69">
        <f t="shared" si="210"/>
        <v>0</v>
      </c>
      <c r="CU310" s="69">
        <f t="shared" si="211"/>
        <v>0</v>
      </c>
    </row>
    <row r="311" spans="1:99" x14ac:dyDescent="0.25">
      <c r="A311" s="3205"/>
      <c r="B311" s="507" t="s">
        <v>297</v>
      </c>
      <c r="C311" s="210">
        <f t="shared" si="219"/>
        <v>0</v>
      </c>
      <c r="D311" s="502"/>
      <c r="E311" s="396">
        <f t="shared" si="204"/>
        <v>0</v>
      </c>
      <c r="F311" s="503"/>
      <c r="G311" s="422"/>
      <c r="H311" s="422"/>
      <c r="I311" s="422"/>
      <c r="J311" s="475"/>
      <c r="K311" s="28"/>
      <c r="L311" s="1796"/>
      <c r="M311" s="28"/>
      <c r="N311" s="1796"/>
      <c r="O311" s="28"/>
      <c r="P311" s="1796"/>
      <c r="Q311" s="28"/>
      <c r="R311" s="1796"/>
      <c r="S311" s="28"/>
      <c r="T311" s="1796"/>
      <c r="U311" s="28"/>
      <c r="V311" s="1796"/>
      <c r="W311" s="28"/>
      <c r="X311" s="1796"/>
      <c r="Y311" s="28"/>
      <c r="Z311" s="1796"/>
      <c r="AA311" s="28"/>
      <c r="AB311" s="1796"/>
      <c r="AC311" s="28"/>
      <c r="AD311" s="503"/>
      <c r="AE311" s="422"/>
      <c r="AF311" s="422"/>
      <c r="AG311" s="422"/>
      <c r="AH311" s="422"/>
      <c r="AI311" s="422"/>
      <c r="AJ311" s="422"/>
      <c r="AK311" s="422"/>
      <c r="AL311" s="422"/>
      <c r="AM311" s="423"/>
      <c r="AN311" s="23"/>
      <c r="AO311" s="23"/>
      <c r="AP311" s="28"/>
      <c r="AQ311" s="22"/>
      <c r="AR311" s="422"/>
      <c r="AS311" s="22"/>
      <c r="AT311" s="24"/>
      <c r="AU311" s="24"/>
      <c r="AV311" s="28"/>
      <c r="AW311" t="str">
        <f t="shared" si="205"/>
        <v/>
      </c>
      <c r="CA311" s="18" t="str">
        <f t="shared" si="212"/>
        <v/>
      </c>
      <c r="CB311" s="263" t="str">
        <f t="shared" si="213"/>
        <v/>
      </c>
      <c r="CC311" s="504"/>
      <c r="CD311" s="263" t="str">
        <f t="shared" si="214"/>
        <v/>
      </c>
      <c r="CE311" s="263" t="str">
        <f t="shared" si="215"/>
        <v/>
      </c>
      <c r="CF311" s="263" t="str">
        <f t="shared" si="216"/>
        <v/>
      </c>
      <c r="CG311" s="263" t="str">
        <f t="shared" si="217"/>
        <v/>
      </c>
      <c r="CO311" s="69">
        <f t="shared" si="206"/>
        <v>0</v>
      </c>
      <c r="CP311" s="69">
        <f t="shared" si="207"/>
        <v>0</v>
      </c>
      <c r="CQ311" s="505"/>
      <c r="CR311" s="69">
        <f t="shared" si="208"/>
        <v>0</v>
      </c>
      <c r="CS311" s="69">
        <f t="shared" si="209"/>
        <v>0</v>
      </c>
      <c r="CT311" s="69">
        <f t="shared" si="210"/>
        <v>0</v>
      </c>
      <c r="CU311" s="69">
        <f t="shared" si="211"/>
        <v>0</v>
      </c>
    </row>
    <row r="312" spans="1:99" x14ac:dyDescent="0.25">
      <c r="A312" s="3205"/>
      <c r="B312" s="507" t="s">
        <v>298</v>
      </c>
      <c r="C312" s="210">
        <f t="shared" si="219"/>
        <v>0</v>
      </c>
      <c r="D312" s="502"/>
      <c r="E312" s="396">
        <f t="shared" si="204"/>
        <v>0</v>
      </c>
      <c r="F312" s="503"/>
      <c r="G312" s="422"/>
      <c r="H312" s="422"/>
      <c r="I312" s="422"/>
      <c r="J312" s="475"/>
      <c r="K312" s="28"/>
      <c r="L312" s="1796"/>
      <c r="M312" s="28"/>
      <c r="N312" s="1796"/>
      <c r="O312" s="28"/>
      <c r="P312" s="1796"/>
      <c r="Q312" s="28"/>
      <c r="R312" s="1796"/>
      <c r="S312" s="28"/>
      <c r="T312" s="1796"/>
      <c r="U312" s="28"/>
      <c r="V312" s="1796"/>
      <c r="W312" s="28"/>
      <c r="X312" s="1796"/>
      <c r="Y312" s="28"/>
      <c r="Z312" s="1796"/>
      <c r="AA312" s="28"/>
      <c r="AB312" s="1796"/>
      <c r="AC312" s="28"/>
      <c r="AD312" s="503"/>
      <c r="AE312" s="422"/>
      <c r="AF312" s="422"/>
      <c r="AG312" s="422"/>
      <c r="AH312" s="422"/>
      <c r="AI312" s="422"/>
      <c r="AJ312" s="422"/>
      <c r="AK312" s="422"/>
      <c r="AL312" s="422"/>
      <c r="AM312" s="423"/>
      <c r="AN312" s="23"/>
      <c r="AO312" s="23"/>
      <c r="AP312" s="28"/>
      <c r="AQ312" s="22"/>
      <c r="AR312" s="422"/>
      <c r="AS312" s="22"/>
      <c r="AT312" s="24"/>
      <c r="AU312" s="24"/>
      <c r="AV312" s="28"/>
      <c r="AW312" t="str">
        <f t="shared" si="205"/>
        <v/>
      </c>
      <c r="CA312" s="18" t="str">
        <f t="shared" si="212"/>
        <v/>
      </c>
      <c r="CB312" s="263" t="str">
        <f t="shared" si="213"/>
        <v/>
      </c>
      <c r="CC312" s="504"/>
      <c r="CD312" s="263" t="str">
        <f t="shared" si="214"/>
        <v/>
      </c>
      <c r="CE312" s="263" t="str">
        <f t="shared" si="215"/>
        <v/>
      </c>
      <c r="CF312" s="263" t="str">
        <f t="shared" si="216"/>
        <v/>
      </c>
      <c r="CG312" s="263" t="str">
        <f t="shared" si="217"/>
        <v/>
      </c>
      <c r="CO312" s="69">
        <f t="shared" si="206"/>
        <v>0</v>
      </c>
      <c r="CP312" s="69">
        <f t="shared" si="207"/>
        <v>0</v>
      </c>
      <c r="CQ312" s="505"/>
      <c r="CR312" s="69">
        <f t="shared" si="208"/>
        <v>0</v>
      </c>
      <c r="CS312" s="69">
        <f t="shared" si="209"/>
        <v>0</v>
      </c>
      <c r="CT312" s="69">
        <f t="shared" si="210"/>
        <v>0</v>
      </c>
      <c r="CU312" s="69">
        <f t="shared" si="211"/>
        <v>0</v>
      </c>
    </row>
    <row r="313" spans="1:99" x14ac:dyDescent="0.25">
      <c r="A313" s="3205"/>
      <c r="B313" s="507" t="s">
        <v>299</v>
      </c>
      <c r="C313" s="210">
        <f t="shared" si="219"/>
        <v>0</v>
      </c>
      <c r="D313" s="502"/>
      <c r="E313" s="396">
        <f t="shared" si="204"/>
        <v>0</v>
      </c>
      <c r="F313" s="503"/>
      <c r="G313" s="422"/>
      <c r="H313" s="422"/>
      <c r="I313" s="422"/>
      <c r="J313" s="475"/>
      <c r="K313" s="28"/>
      <c r="L313" s="1796"/>
      <c r="M313" s="28"/>
      <c r="N313" s="1796"/>
      <c r="O313" s="28"/>
      <c r="P313" s="1796"/>
      <c r="Q313" s="28"/>
      <c r="R313" s="1796"/>
      <c r="S313" s="28"/>
      <c r="T313" s="1796"/>
      <c r="U313" s="28"/>
      <c r="V313" s="1796"/>
      <c r="W313" s="28"/>
      <c r="X313" s="1796"/>
      <c r="Y313" s="28"/>
      <c r="Z313" s="1796"/>
      <c r="AA313" s="28"/>
      <c r="AB313" s="1796"/>
      <c r="AC313" s="28"/>
      <c r="AD313" s="503"/>
      <c r="AE313" s="422"/>
      <c r="AF313" s="422"/>
      <c r="AG313" s="422"/>
      <c r="AH313" s="422"/>
      <c r="AI313" s="422"/>
      <c r="AJ313" s="422"/>
      <c r="AK313" s="422"/>
      <c r="AL313" s="422"/>
      <c r="AM313" s="423"/>
      <c r="AN313" s="23"/>
      <c r="AO313" s="23"/>
      <c r="AP313" s="28"/>
      <c r="AQ313" s="22"/>
      <c r="AR313" s="422"/>
      <c r="AS313" s="22"/>
      <c r="AT313" s="24"/>
      <c r="AU313" s="24"/>
      <c r="AV313" s="28"/>
      <c r="AW313" t="str">
        <f t="shared" si="205"/>
        <v/>
      </c>
      <c r="CA313" s="18" t="str">
        <f t="shared" si="212"/>
        <v/>
      </c>
      <c r="CB313" s="263" t="str">
        <f t="shared" si="213"/>
        <v/>
      </c>
      <c r="CC313" s="504"/>
      <c r="CD313" s="263" t="str">
        <f t="shared" si="214"/>
        <v/>
      </c>
      <c r="CE313" s="263" t="str">
        <f t="shared" si="215"/>
        <v/>
      </c>
      <c r="CF313" s="263" t="str">
        <f t="shared" si="216"/>
        <v/>
      </c>
      <c r="CG313" s="263" t="str">
        <f t="shared" si="217"/>
        <v/>
      </c>
      <c r="CO313" s="69">
        <f t="shared" si="206"/>
        <v>0</v>
      </c>
      <c r="CP313" s="69">
        <f t="shared" si="207"/>
        <v>0</v>
      </c>
      <c r="CQ313" s="505"/>
      <c r="CR313" s="69">
        <f t="shared" si="208"/>
        <v>0</v>
      </c>
      <c r="CS313" s="69">
        <f t="shared" si="209"/>
        <v>0</v>
      </c>
      <c r="CT313" s="69">
        <f t="shared" si="210"/>
        <v>0</v>
      </c>
      <c r="CU313" s="69">
        <f t="shared" si="211"/>
        <v>0</v>
      </c>
    </row>
    <row r="314" spans="1:99" x14ac:dyDescent="0.25">
      <c r="A314" s="3205"/>
      <c r="B314" s="507" t="s">
        <v>300</v>
      </c>
      <c r="C314" s="210">
        <f t="shared" si="219"/>
        <v>0</v>
      </c>
      <c r="D314" s="502"/>
      <c r="E314" s="396">
        <f t="shared" si="204"/>
        <v>0</v>
      </c>
      <c r="F314" s="503"/>
      <c r="G314" s="422"/>
      <c r="H314" s="422"/>
      <c r="I314" s="422"/>
      <c r="J314" s="475"/>
      <c r="K314" s="28"/>
      <c r="L314" s="1796"/>
      <c r="M314" s="28"/>
      <c r="N314" s="1796"/>
      <c r="O314" s="28"/>
      <c r="P314" s="1796"/>
      <c r="Q314" s="28"/>
      <c r="R314" s="1796"/>
      <c r="S314" s="28"/>
      <c r="T314" s="1796"/>
      <c r="U314" s="28"/>
      <c r="V314" s="1796"/>
      <c r="W314" s="28"/>
      <c r="X314" s="1796"/>
      <c r="Y314" s="28"/>
      <c r="Z314" s="1796"/>
      <c r="AA314" s="28"/>
      <c r="AB314" s="1796"/>
      <c r="AC314" s="28"/>
      <c r="AD314" s="503"/>
      <c r="AE314" s="422"/>
      <c r="AF314" s="422"/>
      <c r="AG314" s="422"/>
      <c r="AH314" s="422"/>
      <c r="AI314" s="422"/>
      <c r="AJ314" s="422"/>
      <c r="AK314" s="422"/>
      <c r="AL314" s="422"/>
      <c r="AM314" s="423"/>
      <c r="AN314" s="23"/>
      <c r="AO314" s="23"/>
      <c r="AP314" s="28"/>
      <c r="AQ314" s="22"/>
      <c r="AR314" s="422"/>
      <c r="AS314" s="22"/>
      <c r="AT314" s="24"/>
      <c r="AU314" s="24"/>
      <c r="AV314" s="28"/>
      <c r="AW314" t="str">
        <f t="shared" si="205"/>
        <v/>
      </c>
      <c r="CA314" s="18" t="str">
        <f t="shared" si="212"/>
        <v/>
      </c>
      <c r="CB314" s="263" t="str">
        <f t="shared" si="213"/>
        <v/>
      </c>
      <c r="CC314" s="504"/>
      <c r="CD314" s="263" t="str">
        <f t="shared" si="214"/>
        <v/>
      </c>
      <c r="CE314" s="263" t="str">
        <f t="shared" si="215"/>
        <v/>
      </c>
      <c r="CF314" s="263" t="str">
        <f t="shared" si="216"/>
        <v/>
      </c>
      <c r="CG314" s="263" t="str">
        <f t="shared" si="217"/>
        <v/>
      </c>
      <c r="CO314" s="69">
        <f t="shared" si="206"/>
        <v>0</v>
      </c>
      <c r="CP314" s="69">
        <f t="shared" si="207"/>
        <v>0</v>
      </c>
      <c r="CQ314" s="505"/>
      <c r="CR314" s="69">
        <f t="shared" si="208"/>
        <v>0</v>
      </c>
      <c r="CS314" s="69">
        <f t="shared" si="209"/>
        <v>0</v>
      </c>
      <c r="CT314" s="69">
        <f t="shared" si="210"/>
        <v>0</v>
      </c>
      <c r="CU314" s="69">
        <f t="shared" si="211"/>
        <v>0</v>
      </c>
    </row>
    <row r="315" spans="1:99" x14ac:dyDescent="0.25">
      <c r="A315" s="3571"/>
      <c r="B315" s="508" t="s">
        <v>301</v>
      </c>
      <c r="C315" s="266">
        <f t="shared" si="219"/>
        <v>0</v>
      </c>
      <c r="D315" s="509"/>
      <c r="E315" s="377">
        <f t="shared" si="204"/>
        <v>0</v>
      </c>
      <c r="F315" s="1565"/>
      <c r="G315" s="1778"/>
      <c r="H315" s="1778"/>
      <c r="I315" s="1778"/>
      <c r="J315" s="1603"/>
      <c r="K315" s="37"/>
      <c r="L315" s="224"/>
      <c r="M315" s="37"/>
      <c r="N315" s="224"/>
      <c r="O315" s="37"/>
      <c r="P315" s="224"/>
      <c r="Q315" s="37"/>
      <c r="R315" s="224"/>
      <c r="S315" s="37"/>
      <c r="T315" s="224"/>
      <c r="U315" s="37"/>
      <c r="V315" s="224"/>
      <c r="W315" s="37"/>
      <c r="X315" s="224"/>
      <c r="Y315" s="37"/>
      <c r="Z315" s="224"/>
      <c r="AA315" s="37"/>
      <c r="AB315" s="224"/>
      <c r="AC315" s="37"/>
      <c r="AD315" s="1565"/>
      <c r="AE315" s="1778"/>
      <c r="AF315" s="1778"/>
      <c r="AG315" s="1778"/>
      <c r="AH315" s="1778"/>
      <c r="AI315" s="1778"/>
      <c r="AJ315" s="1778"/>
      <c r="AK315" s="1778"/>
      <c r="AL315" s="1778"/>
      <c r="AM315" s="1567"/>
      <c r="AN315" s="31"/>
      <c r="AO315" s="31"/>
      <c r="AP315" s="37"/>
      <c r="AQ315" s="30"/>
      <c r="AR315" s="1778"/>
      <c r="AS315" s="30"/>
      <c r="AT315" s="32"/>
      <c r="AU315" s="32"/>
      <c r="AV315" s="37"/>
      <c r="AW315" t="str">
        <f t="shared" si="205"/>
        <v/>
      </c>
      <c r="CA315" s="18" t="str">
        <f t="shared" si="212"/>
        <v/>
      </c>
      <c r="CB315" s="263" t="str">
        <f t="shared" si="213"/>
        <v/>
      </c>
      <c r="CC315" s="504"/>
      <c r="CD315" s="263" t="str">
        <f t="shared" si="214"/>
        <v/>
      </c>
      <c r="CE315" s="263" t="str">
        <f t="shared" si="215"/>
        <v/>
      </c>
      <c r="CF315" s="263" t="str">
        <f t="shared" si="216"/>
        <v/>
      </c>
      <c r="CG315" s="263" t="str">
        <f t="shared" si="217"/>
        <v/>
      </c>
      <c r="CO315" s="69">
        <f t="shared" si="206"/>
        <v>0</v>
      </c>
      <c r="CP315" s="69">
        <f t="shared" si="207"/>
        <v>0</v>
      </c>
      <c r="CQ315" s="505"/>
      <c r="CR315" s="69">
        <f t="shared" si="208"/>
        <v>0</v>
      </c>
      <c r="CS315" s="69">
        <f t="shared" si="209"/>
        <v>0</v>
      </c>
      <c r="CT315" s="69">
        <f t="shared" si="210"/>
        <v>0</v>
      </c>
      <c r="CU315" s="69">
        <f t="shared" si="211"/>
        <v>0</v>
      </c>
    </row>
    <row r="316" spans="1:99" x14ac:dyDescent="0.25">
      <c r="A316" s="3207" t="s">
        <v>302</v>
      </c>
      <c r="B316" s="1356" t="s">
        <v>293</v>
      </c>
      <c r="C316" s="378">
        <f t="shared" si="218"/>
        <v>2</v>
      </c>
      <c r="D316" s="379">
        <f>SUM(F316+H316+J316+L316+N316+P316+R316+T316+V316+X316+Z316+AB316+AD316+AF316+AH316+AJ316+AL316)</f>
        <v>2</v>
      </c>
      <c r="E316" s="380">
        <f>SUM(G316+I316+K316+M316+O316+Q316+S316+U316+W316+Y316+AA316+AC316+AE316+AG316+AI316+AK316+AM316)</f>
        <v>0</v>
      </c>
      <c r="F316" s="1797"/>
      <c r="G316" s="1798"/>
      <c r="H316" s="1799"/>
      <c r="I316" s="1798"/>
      <c r="J316" s="1799"/>
      <c r="K316" s="352"/>
      <c r="L316" s="1800"/>
      <c r="M316" s="1798"/>
      <c r="N316" s="1799"/>
      <c r="O316" s="1801"/>
      <c r="P316" s="1797">
        <v>1</v>
      </c>
      <c r="Q316" s="1798"/>
      <c r="R316" s="1799"/>
      <c r="S316" s="1801"/>
      <c r="T316" s="1797"/>
      <c r="U316" s="1798"/>
      <c r="V316" s="1799">
        <v>1</v>
      </c>
      <c r="W316" s="1801"/>
      <c r="X316" s="1797"/>
      <c r="Y316" s="1798"/>
      <c r="Z316" s="1799"/>
      <c r="AA316" s="1801"/>
      <c r="AB316" s="1797"/>
      <c r="AC316" s="1798"/>
      <c r="AD316" s="1799"/>
      <c r="AE316" s="1801"/>
      <c r="AF316" s="1797"/>
      <c r="AG316" s="1798"/>
      <c r="AH316" s="1799"/>
      <c r="AI316" s="1801"/>
      <c r="AJ316" s="1797"/>
      <c r="AK316" s="1798"/>
      <c r="AL316" s="1799"/>
      <c r="AM316" s="1802"/>
      <c r="AN316" s="1409"/>
      <c r="AO316" s="47"/>
      <c r="AP316" s="48"/>
      <c r="AQ316" s="45">
        <v>0</v>
      </c>
      <c r="AR316" s="48">
        <v>0</v>
      </c>
      <c r="AS316" s="45">
        <v>0</v>
      </c>
      <c r="AT316" s="102">
        <v>0</v>
      </c>
      <c r="AU316" s="102">
        <v>0</v>
      </c>
      <c r="AV316" s="48">
        <v>0</v>
      </c>
      <c r="AW316" t="str">
        <f t="shared" si="205"/>
        <v/>
      </c>
      <c r="CA316" s="18" t="str">
        <f>IF((AO316+AP316)&gt;AN316," * Los Egresos Por Alta + Egresos Por Abandono no pueden ser mayor que el Total de Egresos.","")</f>
        <v/>
      </c>
      <c r="CB316" s="263" t="str">
        <f t="shared" si="213"/>
        <v/>
      </c>
      <c r="CC316" s="263" t="str">
        <f t="shared" ref="CC316:CC324" si="220">IF(AND(D316&gt;0,OR(AR316=""))," * No olvide digitar la variable Trans (Femenino). Digite Cero si no tiene.",IF(AR316&gt;D316,"  * La variable Trans (Femenino) No puede ser mayor al Total Hombres.",""))</f>
        <v/>
      </c>
      <c r="CD316" s="263" t="str">
        <f t="shared" si="214"/>
        <v/>
      </c>
      <c r="CE316" s="263" t="str">
        <f t="shared" si="215"/>
        <v/>
      </c>
      <c r="CF316" s="263" t="str">
        <f t="shared" si="216"/>
        <v/>
      </c>
      <c r="CG316" s="263" t="str">
        <f t="shared" si="217"/>
        <v/>
      </c>
      <c r="CO316" s="69">
        <f t="shared" si="206"/>
        <v>0</v>
      </c>
      <c r="CP316" s="69">
        <f t="shared" si="207"/>
        <v>0</v>
      </c>
      <c r="CQ316" s="69">
        <f t="shared" ref="CQ316:CQ324" si="221">IF(AND(D316&gt;0,OR(AR316="")),1,IF(AR316&gt;D316,1,0))</f>
        <v>0</v>
      </c>
      <c r="CR316" s="69">
        <f t="shared" si="208"/>
        <v>0</v>
      </c>
      <c r="CS316" s="69">
        <f t="shared" si="209"/>
        <v>0</v>
      </c>
      <c r="CT316" s="69">
        <f t="shared" si="210"/>
        <v>0</v>
      </c>
      <c r="CU316" s="69">
        <f t="shared" si="211"/>
        <v>0</v>
      </c>
    </row>
    <row r="317" spans="1:99" x14ac:dyDescent="0.25">
      <c r="A317" s="3205"/>
      <c r="B317" s="506" t="s">
        <v>294</v>
      </c>
      <c r="C317" s="249">
        <f t="shared" si="218"/>
        <v>0</v>
      </c>
      <c r="D317" s="250">
        <f t="shared" ref="D317:E324" si="222">SUM(F317+H317+J317+L317+N317+P317+R317+T317+V317+X317+Z317+AB317+AD317+AF317+AH317+AJ317+AL317)</f>
        <v>0</v>
      </c>
      <c r="E317" s="380">
        <f t="shared" si="222"/>
        <v>0</v>
      </c>
      <c r="F317" s="45"/>
      <c r="G317" s="352"/>
      <c r="H317" s="45"/>
      <c r="I317" s="352"/>
      <c r="J317" s="45"/>
      <c r="K317" s="352"/>
      <c r="L317" s="45"/>
      <c r="M317" s="352"/>
      <c r="N317" s="47"/>
      <c r="O317" s="510"/>
      <c r="P317" s="45"/>
      <c r="Q317" s="352"/>
      <c r="R317" s="47"/>
      <c r="S317" s="510"/>
      <c r="T317" s="45"/>
      <c r="U317" s="352"/>
      <c r="V317" s="47"/>
      <c r="W317" s="510"/>
      <c r="X317" s="45"/>
      <c r="Y317" s="352"/>
      <c r="Z317" s="47"/>
      <c r="AA317" s="510"/>
      <c r="AB317" s="45"/>
      <c r="AC317" s="352"/>
      <c r="AD317" s="47"/>
      <c r="AE317" s="510"/>
      <c r="AF317" s="45"/>
      <c r="AG317" s="352"/>
      <c r="AH317" s="47"/>
      <c r="AI317" s="510"/>
      <c r="AJ317" s="45"/>
      <c r="AK317" s="352"/>
      <c r="AL317" s="47"/>
      <c r="AM317" s="46"/>
      <c r="AN317" s="47"/>
      <c r="AO317" s="47"/>
      <c r="AP317" s="48"/>
      <c r="AQ317" s="45"/>
      <c r="AR317" s="48"/>
      <c r="AS317" s="45"/>
      <c r="AT317" s="102"/>
      <c r="AU317" s="102"/>
      <c r="AV317" s="48"/>
      <c r="AW317" t="str">
        <f t="shared" si="205"/>
        <v/>
      </c>
      <c r="CA317" s="18" t="str">
        <f t="shared" si="212"/>
        <v/>
      </c>
      <c r="CB317" s="263" t="str">
        <f t="shared" si="213"/>
        <v/>
      </c>
      <c r="CC317" s="263" t="str">
        <f t="shared" si="220"/>
        <v/>
      </c>
      <c r="CD317" s="263" t="str">
        <f t="shared" si="214"/>
        <v/>
      </c>
      <c r="CE317" s="263" t="str">
        <f t="shared" si="215"/>
        <v/>
      </c>
      <c r="CF317" s="263" t="str">
        <f t="shared" si="216"/>
        <v/>
      </c>
      <c r="CG317" s="263" t="str">
        <f t="shared" si="217"/>
        <v/>
      </c>
      <c r="CO317" s="69">
        <f t="shared" si="206"/>
        <v>0</v>
      </c>
      <c r="CP317" s="69">
        <f t="shared" si="207"/>
        <v>0</v>
      </c>
      <c r="CQ317" s="69">
        <f t="shared" si="221"/>
        <v>0</v>
      </c>
      <c r="CR317" s="69">
        <f t="shared" si="208"/>
        <v>0</v>
      </c>
      <c r="CS317" s="69">
        <f t="shared" si="209"/>
        <v>0</v>
      </c>
      <c r="CT317" s="69">
        <f t="shared" si="210"/>
        <v>0</v>
      </c>
      <c r="CU317" s="69">
        <f t="shared" si="211"/>
        <v>0</v>
      </c>
    </row>
    <row r="318" spans="1:99" x14ac:dyDescent="0.25">
      <c r="A318" s="3205"/>
      <c r="B318" s="507" t="s">
        <v>295</v>
      </c>
      <c r="C318" s="210">
        <f t="shared" si="218"/>
        <v>5</v>
      </c>
      <c r="D318" s="252">
        <f t="shared" si="222"/>
        <v>1</v>
      </c>
      <c r="E318" s="396">
        <f t="shared" si="222"/>
        <v>4</v>
      </c>
      <c r="F318" s="22"/>
      <c r="G318" s="239"/>
      <c r="H318" s="22"/>
      <c r="I318" s="239"/>
      <c r="J318" s="22"/>
      <c r="K318" s="239"/>
      <c r="L318" s="22"/>
      <c r="M318" s="239"/>
      <c r="N318" s="22"/>
      <c r="O318" s="25">
        <v>1</v>
      </c>
      <c r="P318" s="22">
        <v>1</v>
      </c>
      <c r="Q318" s="239"/>
      <c r="R318" s="23"/>
      <c r="S318" s="25">
        <v>1</v>
      </c>
      <c r="T318" s="22"/>
      <c r="U318" s="239">
        <v>1</v>
      </c>
      <c r="V318" s="23"/>
      <c r="W318" s="25">
        <v>1</v>
      </c>
      <c r="X318" s="22"/>
      <c r="Y318" s="239"/>
      <c r="Z318" s="23"/>
      <c r="AA318" s="25"/>
      <c r="AB318" s="22"/>
      <c r="AC318" s="239"/>
      <c r="AD318" s="23"/>
      <c r="AE318" s="25"/>
      <c r="AF318" s="22"/>
      <c r="AG318" s="239"/>
      <c r="AH318" s="23"/>
      <c r="AI318" s="25"/>
      <c r="AJ318" s="22"/>
      <c r="AK318" s="239"/>
      <c r="AL318" s="23"/>
      <c r="AM318" s="26"/>
      <c r="AN318" s="23">
        <v>1</v>
      </c>
      <c r="AO318" s="23">
        <v>1</v>
      </c>
      <c r="AP318" s="28"/>
      <c r="AQ318" s="22">
        <v>0</v>
      </c>
      <c r="AR318" s="28">
        <v>0</v>
      </c>
      <c r="AS318" s="22">
        <v>0</v>
      </c>
      <c r="AT318" s="24">
        <v>0</v>
      </c>
      <c r="AU318" s="24">
        <v>0</v>
      </c>
      <c r="AV318" s="28">
        <v>0</v>
      </c>
      <c r="AW318" t="str">
        <f t="shared" si="205"/>
        <v/>
      </c>
      <c r="CA318" s="18" t="str">
        <f t="shared" si="212"/>
        <v/>
      </c>
      <c r="CB318" s="263" t="str">
        <f t="shared" si="213"/>
        <v/>
      </c>
      <c r="CC318" s="263" t="str">
        <f t="shared" si="220"/>
        <v/>
      </c>
      <c r="CD318" s="263" t="str">
        <f t="shared" si="214"/>
        <v/>
      </c>
      <c r="CE318" s="263" t="str">
        <f t="shared" si="215"/>
        <v/>
      </c>
      <c r="CF318" s="263" t="str">
        <f t="shared" si="216"/>
        <v/>
      </c>
      <c r="CG318" s="263" t="str">
        <f t="shared" si="217"/>
        <v/>
      </c>
      <c r="CO318" s="69">
        <f t="shared" si="206"/>
        <v>0</v>
      </c>
      <c r="CP318" s="69">
        <f t="shared" si="207"/>
        <v>0</v>
      </c>
      <c r="CQ318" s="69">
        <f t="shared" si="221"/>
        <v>0</v>
      </c>
      <c r="CR318" s="69">
        <f t="shared" si="208"/>
        <v>0</v>
      </c>
      <c r="CS318" s="69">
        <f t="shared" si="209"/>
        <v>0</v>
      </c>
      <c r="CT318" s="69">
        <f t="shared" si="210"/>
        <v>0</v>
      </c>
      <c r="CU318" s="69">
        <f t="shared" si="211"/>
        <v>0</v>
      </c>
    </row>
    <row r="319" spans="1:99" x14ac:dyDescent="0.25">
      <c r="A319" s="3205"/>
      <c r="B319" s="507" t="s">
        <v>296</v>
      </c>
      <c r="C319" s="210">
        <f t="shared" si="218"/>
        <v>0</v>
      </c>
      <c r="D319" s="252">
        <f t="shared" si="222"/>
        <v>0</v>
      </c>
      <c r="E319" s="396">
        <f t="shared" si="222"/>
        <v>0</v>
      </c>
      <c r="F319" s="22"/>
      <c r="G319" s="239"/>
      <c r="H319" s="22"/>
      <c r="I319" s="239"/>
      <c r="J319" s="22"/>
      <c r="K319" s="239"/>
      <c r="L319" s="22"/>
      <c r="M319" s="239"/>
      <c r="N319" s="22"/>
      <c r="O319" s="25"/>
      <c r="P319" s="22"/>
      <c r="Q319" s="239"/>
      <c r="R319" s="23"/>
      <c r="S319" s="25"/>
      <c r="T319" s="22"/>
      <c r="U319" s="239"/>
      <c r="V319" s="23"/>
      <c r="W319" s="25"/>
      <c r="X319" s="22"/>
      <c r="Y319" s="239"/>
      <c r="Z319" s="23"/>
      <c r="AA319" s="25"/>
      <c r="AB319" s="22"/>
      <c r="AC319" s="239"/>
      <c r="AD319" s="23"/>
      <c r="AE319" s="25"/>
      <c r="AF319" s="22"/>
      <c r="AG319" s="239"/>
      <c r="AH319" s="23"/>
      <c r="AI319" s="25"/>
      <c r="AJ319" s="22"/>
      <c r="AK319" s="239"/>
      <c r="AL319" s="23"/>
      <c r="AM319" s="26"/>
      <c r="AN319" s="23"/>
      <c r="AO319" s="23"/>
      <c r="AP319" s="28"/>
      <c r="AQ319" s="22"/>
      <c r="AR319" s="28"/>
      <c r="AS319" s="22"/>
      <c r="AT319" s="24"/>
      <c r="AU319" s="24"/>
      <c r="AV319" s="28"/>
      <c r="AW319" t="str">
        <f t="shared" si="205"/>
        <v/>
      </c>
      <c r="CA319" s="18" t="str">
        <f t="shared" si="212"/>
        <v/>
      </c>
      <c r="CB319" s="263" t="str">
        <f t="shared" si="213"/>
        <v/>
      </c>
      <c r="CC319" s="263" t="str">
        <f t="shared" si="220"/>
        <v/>
      </c>
      <c r="CD319" s="263" t="str">
        <f t="shared" si="214"/>
        <v/>
      </c>
      <c r="CE319" s="263" t="str">
        <f t="shared" si="215"/>
        <v/>
      </c>
      <c r="CF319" s="263" t="str">
        <f t="shared" si="216"/>
        <v/>
      </c>
      <c r="CG319" s="263" t="str">
        <f t="shared" si="217"/>
        <v/>
      </c>
      <c r="CO319" s="69">
        <f t="shared" si="206"/>
        <v>0</v>
      </c>
      <c r="CP319" s="69">
        <f t="shared" si="207"/>
        <v>0</v>
      </c>
      <c r="CQ319" s="69">
        <f t="shared" si="221"/>
        <v>0</v>
      </c>
      <c r="CR319" s="69">
        <f t="shared" si="208"/>
        <v>0</v>
      </c>
      <c r="CS319" s="69">
        <f t="shared" si="209"/>
        <v>0</v>
      </c>
      <c r="CT319" s="69">
        <f t="shared" si="210"/>
        <v>0</v>
      </c>
      <c r="CU319" s="69">
        <f t="shared" si="211"/>
        <v>0</v>
      </c>
    </row>
    <row r="320" spans="1:99" x14ac:dyDescent="0.25">
      <c r="A320" s="3205"/>
      <c r="B320" s="507" t="s">
        <v>297</v>
      </c>
      <c r="C320" s="210">
        <f t="shared" si="218"/>
        <v>0</v>
      </c>
      <c r="D320" s="252">
        <f t="shared" si="222"/>
        <v>0</v>
      </c>
      <c r="E320" s="396">
        <f t="shared" si="222"/>
        <v>0</v>
      </c>
      <c r="F320" s="22"/>
      <c r="G320" s="239"/>
      <c r="H320" s="22"/>
      <c r="I320" s="239"/>
      <c r="J320" s="22"/>
      <c r="K320" s="239"/>
      <c r="L320" s="22"/>
      <c r="M320" s="239"/>
      <c r="N320" s="22"/>
      <c r="O320" s="25"/>
      <c r="P320" s="22"/>
      <c r="Q320" s="239"/>
      <c r="R320" s="23"/>
      <c r="S320" s="25"/>
      <c r="T320" s="22"/>
      <c r="U320" s="239"/>
      <c r="V320" s="23"/>
      <c r="W320" s="25"/>
      <c r="X320" s="22"/>
      <c r="Y320" s="239"/>
      <c r="Z320" s="23"/>
      <c r="AA320" s="25"/>
      <c r="AB320" s="22"/>
      <c r="AC320" s="239"/>
      <c r="AD320" s="23"/>
      <c r="AE320" s="25"/>
      <c r="AF320" s="22"/>
      <c r="AG320" s="239"/>
      <c r="AH320" s="23"/>
      <c r="AI320" s="25"/>
      <c r="AJ320" s="22"/>
      <c r="AK320" s="239"/>
      <c r="AL320" s="23"/>
      <c r="AM320" s="26"/>
      <c r="AN320" s="23"/>
      <c r="AO320" s="23"/>
      <c r="AP320" s="28"/>
      <c r="AQ320" s="22"/>
      <c r="AR320" s="28"/>
      <c r="AS320" s="22"/>
      <c r="AT320" s="24"/>
      <c r="AU320" s="24"/>
      <c r="AV320" s="28"/>
      <c r="AW320" t="str">
        <f t="shared" si="205"/>
        <v/>
      </c>
      <c r="CA320" s="18" t="str">
        <f t="shared" si="212"/>
        <v/>
      </c>
      <c r="CB320" s="263" t="str">
        <f t="shared" si="213"/>
        <v/>
      </c>
      <c r="CC320" s="263" t="str">
        <f t="shared" si="220"/>
        <v/>
      </c>
      <c r="CD320" s="263" t="str">
        <f t="shared" si="214"/>
        <v/>
      </c>
      <c r="CE320" s="263" t="str">
        <f t="shared" si="215"/>
        <v/>
      </c>
      <c r="CF320" s="263" t="str">
        <f t="shared" si="216"/>
        <v/>
      </c>
      <c r="CG320" s="263" t="str">
        <f t="shared" si="217"/>
        <v/>
      </c>
      <c r="CO320" s="69">
        <f t="shared" si="206"/>
        <v>0</v>
      </c>
      <c r="CP320" s="69">
        <f t="shared" si="207"/>
        <v>0</v>
      </c>
      <c r="CQ320" s="69">
        <f t="shared" si="221"/>
        <v>0</v>
      </c>
      <c r="CR320" s="69">
        <f t="shared" si="208"/>
        <v>0</v>
      </c>
      <c r="CS320" s="69">
        <f t="shared" si="209"/>
        <v>0</v>
      </c>
      <c r="CT320" s="69">
        <f t="shared" si="210"/>
        <v>0</v>
      </c>
      <c r="CU320" s="69">
        <f t="shared" si="211"/>
        <v>0</v>
      </c>
    </row>
    <row r="321" spans="1:99" x14ac:dyDescent="0.25">
      <c r="A321" s="3205"/>
      <c r="B321" s="507" t="s">
        <v>298</v>
      </c>
      <c r="C321" s="210">
        <f t="shared" si="218"/>
        <v>0</v>
      </c>
      <c r="D321" s="252">
        <f t="shared" si="222"/>
        <v>0</v>
      </c>
      <c r="E321" s="396">
        <f t="shared" si="222"/>
        <v>0</v>
      </c>
      <c r="F321" s="22"/>
      <c r="G321" s="239"/>
      <c r="H321" s="22"/>
      <c r="I321" s="239"/>
      <c r="J321" s="22"/>
      <c r="K321" s="239"/>
      <c r="L321" s="22"/>
      <c r="M321" s="239"/>
      <c r="N321" s="22"/>
      <c r="O321" s="25"/>
      <c r="P321" s="22"/>
      <c r="Q321" s="239"/>
      <c r="R321" s="23"/>
      <c r="S321" s="25"/>
      <c r="T321" s="22"/>
      <c r="U321" s="239"/>
      <c r="V321" s="23"/>
      <c r="W321" s="25"/>
      <c r="X321" s="22"/>
      <c r="Y321" s="239"/>
      <c r="Z321" s="23"/>
      <c r="AA321" s="25"/>
      <c r="AB321" s="22"/>
      <c r="AC321" s="239"/>
      <c r="AD321" s="23"/>
      <c r="AE321" s="25"/>
      <c r="AF321" s="22"/>
      <c r="AG321" s="239"/>
      <c r="AH321" s="23"/>
      <c r="AI321" s="25"/>
      <c r="AJ321" s="22"/>
      <c r="AK321" s="239"/>
      <c r="AL321" s="23"/>
      <c r="AM321" s="26"/>
      <c r="AN321" s="23"/>
      <c r="AO321" s="23"/>
      <c r="AP321" s="28"/>
      <c r="AQ321" s="22"/>
      <c r="AR321" s="28"/>
      <c r="AS321" s="22"/>
      <c r="AT321" s="24"/>
      <c r="AU321" s="24"/>
      <c r="AV321" s="28"/>
      <c r="AW321" t="str">
        <f t="shared" si="205"/>
        <v/>
      </c>
      <c r="CA321" s="18" t="str">
        <f t="shared" si="212"/>
        <v/>
      </c>
      <c r="CB321" s="263" t="str">
        <f t="shared" si="213"/>
        <v/>
      </c>
      <c r="CC321" s="263" t="str">
        <f t="shared" si="220"/>
        <v/>
      </c>
      <c r="CD321" s="263" t="str">
        <f t="shared" si="214"/>
        <v/>
      </c>
      <c r="CE321" s="263" t="str">
        <f t="shared" si="215"/>
        <v/>
      </c>
      <c r="CF321" s="263" t="str">
        <f t="shared" si="216"/>
        <v/>
      </c>
      <c r="CG321" s="263" t="str">
        <f t="shared" si="217"/>
        <v/>
      </c>
      <c r="CO321" s="69">
        <f t="shared" si="206"/>
        <v>0</v>
      </c>
      <c r="CP321" s="69">
        <f t="shared" si="207"/>
        <v>0</v>
      </c>
      <c r="CQ321" s="69">
        <f t="shared" si="221"/>
        <v>0</v>
      </c>
      <c r="CR321" s="69">
        <f t="shared" si="208"/>
        <v>0</v>
      </c>
      <c r="CS321" s="69">
        <f t="shared" si="209"/>
        <v>0</v>
      </c>
      <c r="CT321" s="69">
        <f t="shared" si="210"/>
        <v>0</v>
      </c>
      <c r="CU321" s="69">
        <f t="shared" si="211"/>
        <v>0</v>
      </c>
    </row>
    <row r="322" spans="1:99" x14ac:dyDescent="0.25">
      <c r="A322" s="3205"/>
      <c r="B322" s="507" t="s">
        <v>299</v>
      </c>
      <c r="C322" s="210">
        <f t="shared" si="218"/>
        <v>0</v>
      </c>
      <c r="D322" s="252">
        <f t="shared" si="222"/>
        <v>0</v>
      </c>
      <c r="E322" s="396">
        <f t="shared" si="222"/>
        <v>0</v>
      </c>
      <c r="F322" s="22"/>
      <c r="G322" s="239"/>
      <c r="H322" s="22"/>
      <c r="I322" s="239"/>
      <c r="J322" s="22"/>
      <c r="K322" s="239"/>
      <c r="L322" s="22"/>
      <c r="M322" s="239"/>
      <c r="N322" s="22"/>
      <c r="O322" s="25"/>
      <c r="P322" s="22"/>
      <c r="Q322" s="239"/>
      <c r="R322" s="23"/>
      <c r="S322" s="25"/>
      <c r="T322" s="22"/>
      <c r="U322" s="239"/>
      <c r="V322" s="23"/>
      <c r="W322" s="25"/>
      <c r="X322" s="22"/>
      <c r="Y322" s="239"/>
      <c r="Z322" s="23"/>
      <c r="AA322" s="25"/>
      <c r="AB322" s="22"/>
      <c r="AC322" s="239"/>
      <c r="AD322" s="23"/>
      <c r="AE322" s="25"/>
      <c r="AF322" s="22"/>
      <c r="AG322" s="239"/>
      <c r="AH322" s="23"/>
      <c r="AI322" s="25"/>
      <c r="AJ322" s="22"/>
      <c r="AK322" s="239"/>
      <c r="AL322" s="23"/>
      <c r="AM322" s="26"/>
      <c r="AN322" s="23"/>
      <c r="AO322" s="23"/>
      <c r="AP322" s="28"/>
      <c r="AQ322" s="22"/>
      <c r="AR322" s="28"/>
      <c r="AS322" s="22"/>
      <c r="AT322" s="24"/>
      <c r="AU322" s="24"/>
      <c r="AV322" s="28"/>
      <c r="AW322" t="str">
        <f t="shared" si="205"/>
        <v/>
      </c>
      <c r="CA322" s="18" t="str">
        <f t="shared" si="212"/>
        <v/>
      </c>
      <c r="CB322" s="263" t="str">
        <f t="shared" si="213"/>
        <v/>
      </c>
      <c r="CC322" s="263" t="str">
        <f t="shared" si="220"/>
        <v/>
      </c>
      <c r="CD322" s="263" t="str">
        <f t="shared" si="214"/>
        <v/>
      </c>
      <c r="CE322" s="263" t="str">
        <f t="shared" si="215"/>
        <v/>
      </c>
      <c r="CF322" s="263" t="str">
        <f t="shared" si="216"/>
        <v/>
      </c>
      <c r="CG322" s="263" t="str">
        <f t="shared" si="217"/>
        <v/>
      </c>
      <c r="CO322" s="69">
        <f t="shared" si="206"/>
        <v>0</v>
      </c>
      <c r="CP322" s="69">
        <f t="shared" si="207"/>
        <v>0</v>
      </c>
      <c r="CQ322" s="69">
        <f t="shared" si="221"/>
        <v>0</v>
      </c>
      <c r="CR322" s="69">
        <f t="shared" si="208"/>
        <v>0</v>
      </c>
      <c r="CS322" s="69">
        <f t="shared" si="209"/>
        <v>0</v>
      </c>
      <c r="CT322" s="69">
        <f t="shared" si="210"/>
        <v>0</v>
      </c>
      <c r="CU322" s="69">
        <f t="shared" si="211"/>
        <v>0</v>
      </c>
    </row>
    <row r="323" spans="1:99" x14ac:dyDescent="0.25">
      <c r="A323" s="3205"/>
      <c r="B323" s="507" t="s">
        <v>300</v>
      </c>
      <c r="C323" s="210">
        <f t="shared" si="218"/>
        <v>0</v>
      </c>
      <c r="D323" s="252">
        <f t="shared" si="222"/>
        <v>0</v>
      </c>
      <c r="E323" s="396">
        <f t="shared" si="222"/>
        <v>0</v>
      </c>
      <c r="F323" s="22"/>
      <c r="G323" s="239"/>
      <c r="H323" s="22"/>
      <c r="I323" s="239"/>
      <c r="J323" s="22"/>
      <c r="K323" s="239"/>
      <c r="L323" s="22"/>
      <c r="M323" s="239"/>
      <c r="N323" s="22"/>
      <c r="O323" s="25"/>
      <c r="P323" s="22"/>
      <c r="Q323" s="239"/>
      <c r="R323" s="23"/>
      <c r="S323" s="25"/>
      <c r="T323" s="22"/>
      <c r="U323" s="239"/>
      <c r="V323" s="23"/>
      <c r="W323" s="25"/>
      <c r="X323" s="22"/>
      <c r="Y323" s="239"/>
      <c r="Z323" s="23"/>
      <c r="AA323" s="25"/>
      <c r="AB323" s="22"/>
      <c r="AC323" s="239"/>
      <c r="AD323" s="23"/>
      <c r="AE323" s="25"/>
      <c r="AF323" s="22"/>
      <c r="AG323" s="239"/>
      <c r="AH323" s="23"/>
      <c r="AI323" s="25"/>
      <c r="AJ323" s="22"/>
      <c r="AK323" s="239"/>
      <c r="AL323" s="23"/>
      <c r="AM323" s="26"/>
      <c r="AN323" s="23"/>
      <c r="AO323" s="23"/>
      <c r="AP323" s="28"/>
      <c r="AQ323" s="22"/>
      <c r="AR323" s="28"/>
      <c r="AS323" s="22"/>
      <c r="AT323" s="24"/>
      <c r="AU323" s="24"/>
      <c r="AV323" s="28"/>
      <c r="AW323" t="str">
        <f t="shared" si="205"/>
        <v/>
      </c>
      <c r="CA323" s="18" t="str">
        <f t="shared" si="212"/>
        <v/>
      </c>
      <c r="CB323" s="263" t="str">
        <f t="shared" si="213"/>
        <v/>
      </c>
      <c r="CC323" s="263" t="str">
        <f t="shared" si="220"/>
        <v/>
      </c>
      <c r="CD323" s="263" t="str">
        <f t="shared" si="214"/>
        <v/>
      </c>
      <c r="CE323" s="263" t="str">
        <f t="shared" si="215"/>
        <v/>
      </c>
      <c r="CF323" s="263" t="str">
        <f t="shared" si="216"/>
        <v/>
      </c>
      <c r="CG323" s="263" t="str">
        <f t="shared" si="217"/>
        <v/>
      </c>
      <c r="CO323" s="69">
        <f t="shared" si="206"/>
        <v>0</v>
      </c>
      <c r="CP323" s="69">
        <f t="shared" si="207"/>
        <v>0</v>
      </c>
      <c r="CQ323" s="69">
        <f t="shared" si="221"/>
        <v>0</v>
      </c>
      <c r="CR323" s="69">
        <f t="shared" si="208"/>
        <v>0</v>
      </c>
      <c r="CS323" s="69">
        <f t="shared" si="209"/>
        <v>0</v>
      </c>
      <c r="CT323" s="69">
        <f t="shared" si="210"/>
        <v>0</v>
      </c>
      <c r="CU323" s="69">
        <f t="shared" si="211"/>
        <v>0</v>
      </c>
    </row>
    <row r="324" spans="1:99" x14ac:dyDescent="0.25">
      <c r="A324" s="4117"/>
      <c r="B324" s="508" t="s">
        <v>301</v>
      </c>
      <c r="C324" s="266">
        <f t="shared" si="218"/>
        <v>0</v>
      </c>
      <c r="D324" s="267">
        <f t="shared" si="222"/>
        <v>0</v>
      </c>
      <c r="E324" s="377">
        <f t="shared" si="222"/>
        <v>0</v>
      </c>
      <c r="F324" s="30"/>
      <c r="G324" s="243"/>
      <c r="H324" s="30"/>
      <c r="I324" s="243"/>
      <c r="J324" s="30"/>
      <c r="K324" s="243"/>
      <c r="L324" s="30"/>
      <c r="M324" s="243"/>
      <c r="N324" s="30"/>
      <c r="O324" s="33"/>
      <c r="P324" s="30"/>
      <c r="Q324" s="243"/>
      <c r="R324" s="31"/>
      <c r="S324" s="33"/>
      <c r="T324" s="30"/>
      <c r="U324" s="243"/>
      <c r="V324" s="31"/>
      <c r="W324" s="33"/>
      <c r="X324" s="30"/>
      <c r="Y324" s="243"/>
      <c r="Z324" s="31"/>
      <c r="AA324" s="33"/>
      <c r="AB324" s="30"/>
      <c r="AC324" s="243"/>
      <c r="AD324" s="31"/>
      <c r="AE324" s="33"/>
      <c r="AF324" s="30"/>
      <c r="AG324" s="243"/>
      <c r="AH324" s="31"/>
      <c r="AI324" s="33"/>
      <c r="AJ324" s="30"/>
      <c r="AK324" s="243"/>
      <c r="AL324" s="31"/>
      <c r="AM324" s="34"/>
      <c r="AN324" s="31"/>
      <c r="AO324" s="31"/>
      <c r="AP324" s="37"/>
      <c r="AQ324" s="30"/>
      <c r="AR324" s="37"/>
      <c r="AS324" s="30"/>
      <c r="AT324" s="32"/>
      <c r="AU324" s="32"/>
      <c r="AV324" s="37"/>
      <c r="AW324" t="str">
        <f t="shared" si="205"/>
        <v/>
      </c>
      <c r="CA324" s="18" t="str">
        <f t="shared" si="212"/>
        <v/>
      </c>
      <c r="CB324" s="263" t="str">
        <f t="shared" si="213"/>
        <v/>
      </c>
      <c r="CC324" s="263" t="str">
        <f t="shared" si="220"/>
        <v/>
      </c>
      <c r="CD324" s="263" t="str">
        <f t="shared" si="214"/>
        <v/>
      </c>
      <c r="CE324" s="263" t="str">
        <f t="shared" si="215"/>
        <v/>
      </c>
      <c r="CF324" s="263" t="str">
        <f t="shared" si="216"/>
        <v/>
      </c>
      <c r="CG324" s="263" t="str">
        <f t="shared" si="217"/>
        <v/>
      </c>
      <c r="CO324" s="69">
        <f t="shared" si="206"/>
        <v>0</v>
      </c>
      <c r="CP324" s="69">
        <f t="shared" si="207"/>
        <v>0</v>
      </c>
      <c r="CQ324" s="69">
        <f t="shared" si="221"/>
        <v>0</v>
      </c>
      <c r="CR324" s="69">
        <f t="shared" si="208"/>
        <v>0</v>
      </c>
      <c r="CS324" s="69">
        <f t="shared" si="209"/>
        <v>0</v>
      </c>
      <c r="CT324" s="69">
        <f t="shared" si="210"/>
        <v>0</v>
      </c>
      <c r="CU324" s="69">
        <f t="shared" si="211"/>
        <v>0</v>
      </c>
    </row>
    <row r="325" spans="1:99" s="56" customFormat="1" ht="12" x14ac:dyDescent="0.2">
      <c r="A325" s="38" t="s">
        <v>303</v>
      </c>
      <c r="B325" s="22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  <c r="AP325" s="55"/>
      <c r="AQ325" s="55"/>
      <c r="AR325" s="55"/>
      <c r="AS325" s="55"/>
      <c r="AT325" s="55"/>
      <c r="AU325" s="55"/>
      <c r="AV325" s="55"/>
      <c r="AW325" s="1803"/>
    </row>
    <row r="326" spans="1:99" ht="15" customHeight="1" x14ac:dyDescent="0.25">
      <c r="A326" s="3272" t="s">
        <v>90</v>
      </c>
      <c r="B326" s="2987"/>
      <c r="C326" s="4124" t="s">
        <v>286</v>
      </c>
      <c r="D326" s="3214"/>
      <c r="E326" s="3215"/>
      <c r="F326" s="4047" t="s">
        <v>139</v>
      </c>
      <c r="G326" s="4048"/>
      <c r="H326" s="4048"/>
      <c r="I326" s="4048"/>
      <c r="J326" s="4048"/>
      <c r="K326" s="4048"/>
      <c r="L326" s="4048"/>
      <c r="M326" s="4048"/>
      <c r="N326" s="4048"/>
      <c r="O326" s="4048"/>
      <c r="P326" s="4048"/>
      <c r="Q326" s="4048"/>
      <c r="R326" s="4048"/>
      <c r="S326" s="4048"/>
      <c r="T326" s="4048"/>
      <c r="U326" s="4048"/>
      <c r="V326" s="4048"/>
      <c r="W326" s="4048"/>
      <c r="X326" s="4048"/>
      <c r="Y326" s="4048"/>
      <c r="Z326" s="4048"/>
      <c r="AA326" s="4048"/>
      <c r="AB326" s="4048"/>
      <c r="AC326" s="4048"/>
      <c r="AD326" s="4048"/>
      <c r="AE326" s="4048"/>
      <c r="AF326" s="4048"/>
      <c r="AG326" s="4048"/>
      <c r="AH326" s="4048"/>
      <c r="AI326" s="4048"/>
      <c r="AJ326" s="4048"/>
      <c r="AK326" s="4048"/>
      <c r="AL326" s="4048"/>
      <c r="AM326" s="4048"/>
      <c r="AN326" s="4048"/>
      <c r="AO326" s="4048"/>
      <c r="AP326" s="4048"/>
      <c r="AQ326" s="4049"/>
      <c r="AR326" s="3108" t="s">
        <v>209</v>
      </c>
      <c r="AS326" s="2987"/>
      <c r="AT326" s="3553" t="s">
        <v>12</v>
      </c>
      <c r="AU326" s="3566" t="s">
        <v>13</v>
      </c>
      <c r="AV326" s="3566" t="s">
        <v>287</v>
      </c>
      <c r="AW326" s="2987" t="s">
        <v>272</v>
      </c>
    </row>
    <row r="327" spans="1:99" ht="15" customHeight="1" x14ac:dyDescent="0.25">
      <c r="A327" s="3124"/>
      <c r="B327" s="2994"/>
      <c r="C327" s="4125"/>
      <c r="D327" s="4126"/>
      <c r="E327" s="4127"/>
      <c r="F327" s="4040" t="s">
        <v>304</v>
      </c>
      <c r="G327" s="4041"/>
      <c r="H327" s="4040" t="s">
        <v>305</v>
      </c>
      <c r="I327" s="4041"/>
      <c r="J327" s="4040" t="s">
        <v>306</v>
      </c>
      <c r="K327" s="4041"/>
      <c r="L327" s="4040" t="s">
        <v>307</v>
      </c>
      <c r="M327" s="4041"/>
      <c r="N327" s="4040" t="s">
        <v>203</v>
      </c>
      <c r="O327" s="4041"/>
      <c r="P327" s="4040" t="s">
        <v>204</v>
      </c>
      <c r="Q327" s="4041"/>
      <c r="R327" s="4040" t="s">
        <v>16</v>
      </c>
      <c r="S327" s="4041"/>
      <c r="T327" s="4040" t="s">
        <v>17</v>
      </c>
      <c r="U327" s="4041"/>
      <c r="V327" s="4040" t="s">
        <v>18</v>
      </c>
      <c r="W327" s="4042"/>
      <c r="X327" s="4040" t="s">
        <v>19</v>
      </c>
      <c r="Y327" s="4042"/>
      <c r="Z327" s="4040" t="s">
        <v>20</v>
      </c>
      <c r="AA327" s="4042"/>
      <c r="AB327" s="4040" t="s">
        <v>21</v>
      </c>
      <c r="AC327" s="4042"/>
      <c r="AD327" s="4040" t="s">
        <v>22</v>
      </c>
      <c r="AE327" s="4042"/>
      <c r="AF327" s="4040" t="s">
        <v>23</v>
      </c>
      <c r="AG327" s="4042"/>
      <c r="AH327" s="4040" t="s">
        <v>61</v>
      </c>
      <c r="AI327" s="4042"/>
      <c r="AJ327" s="4040" t="s">
        <v>62</v>
      </c>
      <c r="AK327" s="4042"/>
      <c r="AL327" s="4040" t="s">
        <v>63</v>
      </c>
      <c r="AM327" s="4042"/>
      <c r="AN327" s="4040" t="s">
        <v>148</v>
      </c>
      <c r="AO327" s="4042"/>
      <c r="AP327" s="4040" t="s">
        <v>308</v>
      </c>
      <c r="AQ327" s="4086"/>
      <c r="AR327" s="4119"/>
      <c r="AS327" s="4118"/>
      <c r="AT327" s="4116"/>
      <c r="AU327" s="3200"/>
      <c r="AV327" s="3200"/>
      <c r="AW327" s="2994"/>
    </row>
    <row r="328" spans="1:99" x14ac:dyDescent="0.25">
      <c r="A328" s="4123"/>
      <c r="B328" s="4118"/>
      <c r="C328" s="1687" t="s">
        <v>120</v>
      </c>
      <c r="D328" s="1237" t="s">
        <v>79</v>
      </c>
      <c r="E328" s="513" t="s">
        <v>121</v>
      </c>
      <c r="F328" s="1687" t="s">
        <v>291</v>
      </c>
      <c r="G328" s="1714" t="s">
        <v>121</v>
      </c>
      <c r="H328" s="1687" t="s">
        <v>291</v>
      </c>
      <c r="I328" s="1714" t="s">
        <v>121</v>
      </c>
      <c r="J328" s="1687" t="s">
        <v>291</v>
      </c>
      <c r="K328" s="1714" t="s">
        <v>121</v>
      </c>
      <c r="L328" s="1687" t="s">
        <v>291</v>
      </c>
      <c r="M328" s="1714" t="s">
        <v>121</v>
      </c>
      <c r="N328" s="1687" t="s">
        <v>291</v>
      </c>
      <c r="O328" s="1714" t="s">
        <v>121</v>
      </c>
      <c r="P328" s="1687" t="s">
        <v>291</v>
      </c>
      <c r="Q328" s="1714" t="s">
        <v>121</v>
      </c>
      <c r="R328" s="1687" t="s">
        <v>291</v>
      </c>
      <c r="S328" s="1714" t="s">
        <v>121</v>
      </c>
      <c r="T328" s="1687" t="s">
        <v>291</v>
      </c>
      <c r="U328" s="1714" t="s">
        <v>121</v>
      </c>
      <c r="V328" s="1687" t="s">
        <v>291</v>
      </c>
      <c r="W328" s="1714" t="s">
        <v>121</v>
      </c>
      <c r="X328" s="1687" t="s">
        <v>291</v>
      </c>
      <c r="Y328" s="1714" t="s">
        <v>121</v>
      </c>
      <c r="Z328" s="1687" t="s">
        <v>291</v>
      </c>
      <c r="AA328" s="1714" t="s">
        <v>121</v>
      </c>
      <c r="AB328" s="1687" t="s">
        <v>291</v>
      </c>
      <c r="AC328" s="1714" t="s">
        <v>121</v>
      </c>
      <c r="AD328" s="1687" t="s">
        <v>291</v>
      </c>
      <c r="AE328" s="1714" t="s">
        <v>121</v>
      </c>
      <c r="AF328" s="1687" t="s">
        <v>291</v>
      </c>
      <c r="AG328" s="1714" t="s">
        <v>121</v>
      </c>
      <c r="AH328" s="1687" t="s">
        <v>291</v>
      </c>
      <c r="AI328" s="1714" t="s">
        <v>121</v>
      </c>
      <c r="AJ328" s="1687" t="s">
        <v>291</v>
      </c>
      <c r="AK328" s="1714" t="s">
        <v>121</v>
      </c>
      <c r="AL328" s="1687" t="s">
        <v>291</v>
      </c>
      <c r="AM328" s="1714" t="s">
        <v>121</v>
      </c>
      <c r="AN328" s="1687" t="s">
        <v>291</v>
      </c>
      <c r="AO328" s="1714" t="s">
        <v>121</v>
      </c>
      <c r="AP328" s="1687" t="s">
        <v>291</v>
      </c>
      <c r="AQ328" s="1690" t="s">
        <v>121</v>
      </c>
      <c r="AR328" s="1749" t="s">
        <v>212</v>
      </c>
      <c r="AS328" s="1714" t="s">
        <v>213</v>
      </c>
      <c r="AT328" s="3019"/>
      <c r="AU328" s="2983"/>
      <c r="AV328" s="2983"/>
      <c r="AW328" s="4118"/>
    </row>
    <row r="329" spans="1:99" x14ac:dyDescent="0.25">
      <c r="A329" s="3297" t="s">
        <v>309</v>
      </c>
      <c r="B329" s="1769" t="s">
        <v>205</v>
      </c>
      <c r="C329" s="249">
        <f>SUM(E329)</f>
        <v>0</v>
      </c>
      <c r="D329" s="707"/>
      <c r="E329" s="1736">
        <f>+Q329+S329+U329+W329+Y329+AA329+AC329+AE329+AG329+AI329</f>
        <v>0</v>
      </c>
      <c r="F329" s="1439"/>
      <c r="G329" s="1804"/>
      <c r="H329" s="1804"/>
      <c r="I329" s="1804"/>
      <c r="J329" s="1804"/>
      <c r="K329" s="1804"/>
      <c r="L329" s="1804"/>
      <c r="M329" s="1804"/>
      <c r="N329" s="1804"/>
      <c r="O329" s="1804"/>
      <c r="P329" s="1424"/>
      <c r="Q329" s="1409"/>
      <c r="R329" s="1396"/>
      <c r="S329" s="1409"/>
      <c r="T329" s="1396"/>
      <c r="U329" s="1409"/>
      <c r="V329" s="1396"/>
      <c r="W329" s="1409"/>
      <c r="X329" s="1396"/>
      <c r="Y329" s="1409"/>
      <c r="Z329" s="1396"/>
      <c r="AA329" s="1409"/>
      <c r="AB329" s="1396"/>
      <c r="AC329" s="1409"/>
      <c r="AD329" s="1396"/>
      <c r="AE329" s="1409"/>
      <c r="AF329" s="1396"/>
      <c r="AG329" s="1409"/>
      <c r="AH329" s="1396"/>
      <c r="AI329" s="1409"/>
      <c r="AJ329" s="1396"/>
      <c r="AK329" s="1424"/>
      <c r="AL329" s="1396"/>
      <c r="AM329" s="1424"/>
      <c r="AN329" s="1396"/>
      <c r="AO329" s="1424"/>
      <c r="AP329" s="1396"/>
      <c r="AQ329" s="1441"/>
      <c r="AR329" s="1409"/>
      <c r="AS329" s="1804"/>
      <c r="AT329" s="1359"/>
      <c r="AU329" s="699"/>
      <c r="AV329" s="699"/>
      <c r="AW329" s="1682"/>
      <c r="AX329" t="str">
        <f t="shared" ref="AX329:AX339" si="223">CA329&amp;CB329&amp;CC329&amp;CD329&amp;CE329&amp;CF329</f>
        <v/>
      </c>
      <c r="CA329" s="18" t="str">
        <f>IF(AND(E329&gt;0,OR(AR329="")),"* No olvide digitar la variable Trans (masculino). Digite Cero si no tiene.",IF(AR329&gt;E329," * La variable Trans (masculino) No puede ser mayor al Total Mujeres.",""))</f>
        <v/>
      </c>
      <c r="CB329" s="438"/>
      <c r="CC329" s="18" t="str">
        <f>IF(AND(C329&gt;0,AT329="")," * No olvide digitar la variable Pueblos originarios. Digite Cero si no tiene.",IF(AT329&gt;C329," * La variable Pueblos originarios No puede ser mayor al Total Ambos Sexos.",""))</f>
        <v/>
      </c>
      <c r="CD329" s="18" t="str">
        <f>IF(AND(C329&gt;0,AU329="")," * No olvide digitar la variable Migrantes. Digite Cero si no tiene.",IF(AU329&gt;C329," * La variable Migrantes No puede ser mayor al Total Ambos Sexos.",""))</f>
        <v/>
      </c>
      <c r="CE329" s="18" t="str">
        <f>IF(AND(C329&gt;0,AV329="")," * No olvide digitar la variable Niños, niñas adolescentes y Jóvenes SENAME. Digite Cero si no tiene.",IF(AV329&gt;C329," * La variable Niños, niñas adolescentes y Jóvenes SENAME No puede ser mayor al Total Ambos Sexos.",""))</f>
        <v/>
      </c>
      <c r="CF329" s="18" t="str">
        <f>IF(AND(C329&gt;0,AW329="")," * No olvide digitar la variable Niños, niñas adolescentes y Jóvenes Mejor Niñez. Digite Cero si no tiene.",IF(AW329&gt;C329," * La variable Niños, niñas adolescentes y Jóvenes Mejor Niñez No puede ser mayor al Total Ambos Sexos.",""))</f>
        <v/>
      </c>
      <c r="CO329" s="69">
        <f>IF(AND(E329&gt;0,OR(AR329="")),1,IF(AR329&gt;E329,1,0))</f>
        <v>0</v>
      </c>
      <c r="CP329" s="505"/>
      <c r="CQ329" s="69">
        <f t="shared" ref="CQ329:CQ339" si="224">IF(AND(C329&gt;0,AT329=""),1,IF(AT329&gt;C329,1,0))</f>
        <v>0</v>
      </c>
      <c r="CR329" s="69">
        <f t="shared" ref="CR329:CR339" si="225">IF(AND(C329&gt;0,AU329=""),1,IF(AU329&gt;C329,1,0))</f>
        <v>0</v>
      </c>
      <c r="CS329" s="69">
        <f t="shared" ref="CS329:CS339" si="226">IF(AND(C329&gt;0,AV329=""),1,IF(AV329&gt;C329,1,0))</f>
        <v>0</v>
      </c>
      <c r="CT329" s="69">
        <f t="shared" ref="CT329:CT339" si="227">IF(AND(C329&gt;0,AW329=""),1,IF(AW329&gt;C329,1,0))</f>
        <v>0</v>
      </c>
    </row>
    <row r="330" spans="1:99" x14ac:dyDescent="0.25">
      <c r="A330" s="3633"/>
      <c r="B330" s="1805" t="s">
        <v>302</v>
      </c>
      <c r="C330" s="256">
        <f t="shared" ref="C330:C339" si="228">SUM(D330+E330)</f>
        <v>1</v>
      </c>
      <c r="D330" s="257">
        <f t="shared" ref="D330:E333" si="229">SUM(F330+H330+J330+L330+N330+P330+R330+T330+V330+X330+Z330+AB330+AD330+AF330+AH330+AJ330+AL330+AN330+AP330)</f>
        <v>1</v>
      </c>
      <c r="E330" s="270">
        <f t="shared" si="229"/>
        <v>0</v>
      </c>
      <c r="F330" s="1806"/>
      <c r="G330" s="468"/>
      <c r="H330" s="1806"/>
      <c r="I330" s="468"/>
      <c r="J330" s="1806"/>
      <c r="K330" s="85"/>
      <c r="L330" s="1806"/>
      <c r="M330" s="353"/>
      <c r="N330" s="1806"/>
      <c r="O330" s="85"/>
      <c r="P330" s="1806"/>
      <c r="Q330" s="468"/>
      <c r="R330" s="1806"/>
      <c r="S330" s="468"/>
      <c r="T330" s="1806"/>
      <c r="U330" s="468"/>
      <c r="V330" s="1806"/>
      <c r="W330" s="468"/>
      <c r="X330" s="1806"/>
      <c r="Y330" s="468"/>
      <c r="Z330" s="1806"/>
      <c r="AA330" s="468"/>
      <c r="AB330" s="1806"/>
      <c r="AC330" s="468"/>
      <c r="AD330" s="1806"/>
      <c r="AE330" s="468"/>
      <c r="AF330" s="1806"/>
      <c r="AG330" s="468"/>
      <c r="AH330" s="1806">
        <v>1</v>
      </c>
      <c r="AI330" s="468"/>
      <c r="AJ330" s="1806"/>
      <c r="AK330" s="468"/>
      <c r="AL330" s="1806"/>
      <c r="AM330" s="468"/>
      <c r="AN330" s="1806"/>
      <c r="AO330" s="468"/>
      <c r="AP330" s="1806"/>
      <c r="AQ330" s="469"/>
      <c r="AR330" s="468"/>
      <c r="AS330" s="85">
        <v>0</v>
      </c>
      <c r="AT330" s="1806">
        <v>0</v>
      </c>
      <c r="AU330" s="81">
        <v>0</v>
      </c>
      <c r="AV330" s="81">
        <v>0</v>
      </c>
      <c r="AW330" s="85">
        <v>0</v>
      </c>
      <c r="AX330" t="str">
        <f t="shared" si="223"/>
        <v/>
      </c>
      <c r="CA330" s="18" t="str">
        <f t="shared" ref="CA330:CA339" si="230">IF(AND(E330&gt;0,OR(AR330="")),"* No olvide digitar la variable Trans (masculino). Digite Cero si no tiene.",IF(AR330&gt;E330," * La variable Trans (masculino) No puede ser mayor al Total Mujeres.",""))</f>
        <v/>
      </c>
      <c r="CB330" s="18" t="str">
        <f>IF(AND(D330&gt;0,OR(AS330="")),"* No olvide digitar la variable Trans (Femenino). Digite Cero si no tiene.",IF(AS330&gt;D330," * La variable Trans (Femenino) No puede ser mayor al Total Hombres.",""))</f>
        <v/>
      </c>
      <c r="CC330" s="18" t="str">
        <f t="shared" ref="CC330:CC339" si="231">IF(AND(C330&gt;0,AT330="")," * No olvide digitar la variable Pueblos originarios. Digite Cero si no tiene.",IF(AT330&gt;C330," * La variable Pueblos originarios No puede ser mayor al Total Ambos Sexos.",""))</f>
        <v/>
      </c>
      <c r="CD330" s="18" t="str">
        <f t="shared" ref="CD330:CD339" si="232">IF(AND(C330&gt;0,AU330="")," * No olvide digitar la variable Migrantes. Digite Cero si no tiene.",IF(AU330&gt;C330," * La variable Migrantes No puede ser mayor al Total Ambos Sexos.",""))</f>
        <v/>
      </c>
      <c r="CE330" s="18" t="str">
        <f t="shared" ref="CE330:CE339" si="233">IF(AND(C330&gt;0,AV330="")," * No olvide digitar la variable Niños, niñas adolescentes y Jóvenes SENAME. Digite Cero si no tiene.",IF(AV330&gt;C330," * La variable Niños, niñas adolescentes y Jóvenes SENAME No puede ser mayor al Total Ambos Sexos.",""))</f>
        <v/>
      </c>
      <c r="CF330" s="18" t="str">
        <f t="shared" ref="CF330:CF339" si="234">IF(AND(C330&gt;0,AW330="")," * No olvide digitar la variable Niños, niñas adolescentes y Jóvenes Mejor Niñez. Digite Cero si no tiene.",IF(AW330&gt;C330," * La variable Niños, niñas adolescentes y Jóvenes Mejor Niñez No puede ser mayor al Total Ambos Sexos.",""))</f>
        <v/>
      </c>
      <c r="CO330" s="69">
        <f>IF(AND(E330&gt;0,OR(AR330="")),1,IF(AR330&gt;E330,1,0))</f>
        <v>0</v>
      </c>
      <c r="CP330" s="69">
        <f>IF(AND(D330&gt;0,OR(AS330="")),1,IF(AS330&gt;D330,1,0))</f>
        <v>0</v>
      </c>
      <c r="CQ330" s="69">
        <f t="shared" si="224"/>
        <v>0</v>
      </c>
      <c r="CR330" s="69">
        <f t="shared" si="225"/>
        <v>0</v>
      </c>
      <c r="CS330" s="69">
        <f t="shared" si="226"/>
        <v>0</v>
      </c>
      <c r="CT330" s="69">
        <f t="shared" si="227"/>
        <v>0</v>
      </c>
    </row>
    <row r="331" spans="1:99" x14ac:dyDescent="0.25">
      <c r="A331" s="4120" t="s">
        <v>310</v>
      </c>
      <c r="B331" s="4121"/>
      <c r="C331" s="1694">
        <f t="shared" si="228"/>
        <v>0</v>
      </c>
      <c r="D331" s="1695">
        <f t="shared" si="229"/>
        <v>0</v>
      </c>
      <c r="E331" s="1697">
        <f t="shared" si="229"/>
        <v>0</v>
      </c>
      <c r="F331" s="1683"/>
      <c r="G331" s="1685"/>
      <c r="H331" s="1683"/>
      <c r="I331" s="1685"/>
      <c r="J331" s="1683"/>
      <c r="K331" s="1686"/>
      <c r="L331" s="1683"/>
      <c r="M331" s="1762"/>
      <c r="N331" s="1683"/>
      <c r="O331" s="1686"/>
      <c r="P331" s="1683"/>
      <c r="Q331" s="1685"/>
      <c r="R331" s="1683"/>
      <c r="S331" s="1685"/>
      <c r="T331" s="1683"/>
      <c r="U331" s="1685"/>
      <c r="V331" s="1683"/>
      <c r="W331" s="1685"/>
      <c r="X331" s="1683"/>
      <c r="Y331" s="1685"/>
      <c r="Z331" s="1683"/>
      <c r="AA331" s="1685"/>
      <c r="AB331" s="1683"/>
      <c r="AC331" s="1685"/>
      <c r="AD331" s="1683"/>
      <c r="AE331" s="1685"/>
      <c r="AF331" s="1683"/>
      <c r="AG331" s="1685"/>
      <c r="AH331" s="1683"/>
      <c r="AI331" s="1685"/>
      <c r="AJ331" s="1683"/>
      <c r="AK331" s="1685"/>
      <c r="AL331" s="1683"/>
      <c r="AM331" s="1685"/>
      <c r="AN331" s="1683"/>
      <c r="AO331" s="1685"/>
      <c r="AP331" s="1683"/>
      <c r="AQ331" s="1807"/>
      <c r="AR331" s="1685"/>
      <c r="AS331" s="1686"/>
      <c r="AT331" s="1683"/>
      <c r="AU331" s="1700"/>
      <c r="AV331" s="1700"/>
      <c r="AW331" s="1686"/>
      <c r="AX331" t="str">
        <f t="shared" si="223"/>
        <v/>
      </c>
      <c r="CA331" s="18" t="str">
        <f t="shared" si="230"/>
        <v/>
      </c>
      <c r="CB331" s="18" t="str">
        <f>IF(AND(D331&gt;0,OR(AS331="")),"* No olvide digitar la variable Trans (Femenino). Digite Cero si no tiene.",IF(AS331&gt;D331," * La variable Trans (Femenino) No puede ser mayor al Total Hombres.",""))</f>
        <v/>
      </c>
      <c r="CC331" s="18" t="str">
        <f t="shared" si="231"/>
        <v/>
      </c>
      <c r="CD331" s="18" t="str">
        <f t="shared" si="232"/>
        <v/>
      </c>
      <c r="CE331" s="18" t="str">
        <f t="shared" si="233"/>
        <v/>
      </c>
      <c r="CF331" s="18" t="str">
        <f t="shared" si="234"/>
        <v/>
      </c>
      <c r="CO331" s="69">
        <f>IF(AND(E331&gt;0,OR(AR331="")),1,IF(AR331&gt;E331,1,0))</f>
        <v>0</v>
      </c>
      <c r="CP331" s="69">
        <f>IF(AND(D331&gt;0,OR(AS331="")),1,IF(AS331&gt;D331,1,0))</f>
        <v>0</v>
      </c>
      <c r="CQ331" s="69">
        <f t="shared" si="224"/>
        <v>0</v>
      </c>
      <c r="CR331" s="69">
        <f t="shared" si="225"/>
        <v>0</v>
      </c>
      <c r="CS331" s="69">
        <f t="shared" si="226"/>
        <v>0</v>
      </c>
      <c r="CT331" s="69">
        <f t="shared" si="227"/>
        <v>0</v>
      </c>
    </row>
    <row r="332" spans="1:99" x14ac:dyDescent="0.25">
      <c r="A332" s="4122" t="s">
        <v>311</v>
      </c>
      <c r="B332" s="4122"/>
      <c r="C332" s="1694">
        <f t="shared" si="228"/>
        <v>2</v>
      </c>
      <c r="D332" s="1695">
        <f t="shared" si="229"/>
        <v>2</v>
      </c>
      <c r="E332" s="1697">
        <f t="shared" si="229"/>
        <v>0</v>
      </c>
      <c r="F332" s="1683"/>
      <c r="G332" s="1685"/>
      <c r="H332" s="1683"/>
      <c r="I332" s="1685"/>
      <c r="J332" s="1683"/>
      <c r="K332" s="1686"/>
      <c r="L332" s="1683"/>
      <c r="M332" s="1762"/>
      <c r="N332" s="1683"/>
      <c r="O332" s="1686"/>
      <c r="P332" s="1683"/>
      <c r="Q332" s="1685"/>
      <c r="R332" s="1683"/>
      <c r="S332" s="1685"/>
      <c r="T332" s="1683"/>
      <c r="U332" s="1685"/>
      <c r="V332" s="1683"/>
      <c r="W332" s="1685"/>
      <c r="X332" s="1683">
        <v>1</v>
      </c>
      <c r="Y332" s="1685"/>
      <c r="Z332" s="1683">
        <v>1</v>
      </c>
      <c r="AA332" s="1685"/>
      <c r="AB332" s="1683"/>
      <c r="AC332" s="1685"/>
      <c r="AD332" s="1683"/>
      <c r="AE332" s="1685"/>
      <c r="AF332" s="1683"/>
      <c r="AG332" s="1685"/>
      <c r="AH332" s="1683"/>
      <c r="AI332" s="1685"/>
      <c r="AJ332" s="1683"/>
      <c r="AK332" s="1685"/>
      <c r="AL332" s="1683"/>
      <c r="AM332" s="1685"/>
      <c r="AN332" s="1683"/>
      <c r="AO332" s="1685"/>
      <c r="AP332" s="1683"/>
      <c r="AQ332" s="1807"/>
      <c r="AR332" s="1685"/>
      <c r="AS332" s="1686">
        <v>0</v>
      </c>
      <c r="AT332" s="1683">
        <v>0</v>
      </c>
      <c r="AU332" s="1700">
        <v>0</v>
      </c>
      <c r="AV332" s="1700">
        <v>0</v>
      </c>
      <c r="AW332" s="1686">
        <v>0</v>
      </c>
      <c r="AX332" t="str">
        <f t="shared" si="223"/>
        <v/>
      </c>
      <c r="CA332" s="18" t="str">
        <f t="shared" si="230"/>
        <v/>
      </c>
      <c r="CB332" s="18" t="str">
        <f>IF(AND(D332&gt;0,OR(AS332="")),"* No olvide digitar la variable Trans (Femenino). Digite Cero si no tiene.",IF(AS332&gt;D332," * La variable Trans (Femenino) No puede ser mayor al Total Hombres.",""))</f>
        <v/>
      </c>
      <c r="CC332" s="18" t="str">
        <f t="shared" si="231"/>
        <v/>
      </c>
      <c r="CD332" s="18" t="str">
        <f t="shared" si="232"/>
        <v/>
      </c>
      <c r="CE332" s="18" t="str">
        <f t="shared" si="233"/>
        <v/>
      </c>
      <c r="CF332" s="18" t="str">
        <f t="shared" si="234"/>
        <v/>
      </c>
      <c r="CO332" s="69">
        <f>IF(AND(E332&gt;0,OR(AR332="")),1,IF(AR332&gt;E332,1,0))</f>
        <v>0</v>
      </c>
      <c r="CP332" s="69">
        <f>IF(AND(D332&gt;0,OR(AS332="")),1,IF(AS332&gt;D332,1,0))</f>
        <v>0</v>
      </c>
      <c r="CQ332" s="69">
        <f t="shared" si="224"/>
        <v>0</v>
      </c>
      <c r="CR332" s="69">
        <f t="shared" si="225"/>
        <v>0</v>
      </c>
      <c r="CS332" s="69">
        <f t="shared" si="226"/>
        <v>0</v>
      </c>
      <c r="CT332" s="69">
        <f t="shared" si="227"/>
        <v>0</v>
      </c>
    </row>
    <row r="333" spans="1:99" ht="15" customHeight="1" x14ac:dyDescent="0.25">
      <c r="A333" s="3176" t="s">
        <v>312</v>
      </c>
      <c r="B333" s="3177"/>
      <c r="C333" s="249">
        <f t="shared" si="228"/>
        <v>1</v>
      </c>
      <c r="D333" s="250">
        <f t="shared" si="229"/>
        <v>1</v>
      </c>
      <c r="E333" s="295">
        <f t="shared" si="229"/>
        <v>0</v>
      </c>
      <c r="F333" s="45"/>
      <c r="G333" s="47"/>
      <c r="H333" s="45"/>
      <c r="I333" s="47"/>
      <c r="J333" s="45"/>
      <c r="K333" s="48"/>
      <c r="L333" s="45"/>
      <c r="M333" s="333"/>
      <c r="N333" s="45"/>
      <c r="O333" s="48"/>
      <c r="P333" s="45"/>
      <c r="Q333" s="47"/>
      <c r="R333" s="45"/>
      <c r="S333" s="47"/>
      <c r="T333" s="45"/>
      <c r="U333" s="47"/>
      <c r="V333" s="45"/>
      <c r="W333" s="47"/>
      <c r="X333" s="45"/>
      <c r="Y333" s="47"/>
      <c r="Z333" s="45">
        <v>1</v>
      </c>
      <c r="AA333" s="47"/>
      <c r="AB333" s="45"/>
      <c r="AC333" s="47"/>
      <c r="AD333" s="45"/>
      <c r="AE333" s="47"/>
      <c r="AF333" s="45"/>
      <c r="AG333" s="47"/>
      <c r="AH333" s="45"/>
      <c r="AI333" s="47"/>
      <c r="AJ333" s="45"/>
      <c r="AK333" s="47"/>
      <c r="AL333" s="45"/>
      <c r="AM333" s="47"/>
      <c r="AN333" s="45"/>
      <c r="AO333" s="47"/>
      <c r="AP333" s="45"/>
      <c r="AQ333" s="286"/>
      <c r="AR333" s="47"/>
      <c r="AS333" s="48">
        <v>0</v>
      </c>
      <c r="AT333" s="45">
        <v>0</v>
      </c>
      <c r="AU333" s="102">
        <v>0</v>
      </c>
      <c r="AV333" s="102">
        <v>0</v>
      </c>
      <c r="AW333" s="48">
        <v>0</v>
      </c>
      <c r="AX333" t="str">
        <f t="shared" si="223"/>
        <v/>
      </c>
      <c r="CA333" s="18" t="str">
        <f t="shared" si="230"/>
        <v/>
      </c>
      <c r="CB333" s="18" t="str">
        <f>IF(AND(D333&gt;0,OR(AS333="")),"* No olvide digitar la variable Trans (Femenino). Digite Cero si no tiene.",IF(AS333&gt;D333," * La variable Trans (Femenino) No puede ser mayor al Total Hombres.",""))</f>
        <v/>
      </c>
      <c r="CC333" s="18" t="str">
        <f t="shared" si="231"/>
        <v/>
      </c>
      <c r="CD333" s="18" t="str">
        <f t="shared" si="232"/>
        <v/>
      </c>
      <c r="CE333" s="18" t="str">
        <f t="shared" si="233"/>
        <v/>
      </c>
      <c r="CF333" s="18" t="str">
        <f t="shared" si="234"/>
        <v/>
      </c>
      <c r="CO333" s="69">
        <f>IF(AND(E333&gt;0,OR(AR333="")),1,IF(AR333&gt;E333,1,0))</f>
        <v>0</v>
      </c>
      <c r="CP333" s="69">
        <f>IF(AND(D333&gt;0,OR(AS333="")),1,IF(AS333&gt;D333,1,0))</f>
        <v>0</v>
      </c>
      <c r="CQ333" s="69">
        <f t="shared" si="224"/>
        <v>0</v>
      </c>
      <c r="CR333" s="69">
        <f t="shared" si="225"/>
        <v>0</v>
      </c>
      <c r="CS333" s="69">
        <f t="shared" si="226"/>
        <v>0</v>
      </c>
      <c r="CT333" s="69">
        <f t="shared" si="227"/>
        <v>0</v>
      </c>
    </row>
    <row r="334" spans="1:99" ht="15" customHeight="1" x14ac:dyDescent="0.25">
      <c r="A334" s="3219" t="s">
        <v>313</v>
      </c>
      <c r="B334" s="3220"/>
      <c r="C334" s="266">
        <f t="shared" si="228"/>
        <v>0</v>
      </c>
      <c r="D334" s="267">
        <f>SUM(F334+H334+J334+L334)</f>
        <v>0</v>
      </c>
      <c r="E334" s="271">
        <f>SUM(G334+I334+K334+M334)</f>
        <v>0</v>
      </c>
      <c r="F334" s="30"/>
      <c r="G334" s="31"/>
      <c r="H334" s="30"/>
      <c r="I334" s="31"/>
      <c r="J334" s="30"/>
      <c r="K334" s="37"/>
      <c r="L334" s="30"/>
      <c r="M334" s="223"/>
      <c r="N334" s="517"/>
      <c r="O334" s="518"/>
      <c r="P334" s="518"/>
      <c r="Q334" s="518"/>
      <c r="R334" s="518"/>
      <c r="S334" s="518"/>
      <c r="T334" s="518"/>
      <c r="U334" s="518"/>
      <c r="V334" s="518"/>
      <c r="W334" s="518"/>
      <c r="X334" s="518"/>
      <c r="Y334" s="518"/>
      <c r="Z334" s="518"/>
      <c r="AA334" s="518"/>
      <c r="AB334" s="518"/>
      <c r="AC334" s="518"/>
      <c r="AD334" s="518"/>
      <c r="AE334" s="518"/>
      <c r="AF334" s="518"/>
      <c r="AG334" s="518"/>
      <c r="AH334" s="518"/>
      <c r="AI334" s="518"/>
      <c r="AJ334" s="518"/>
      <c r="AK334" s="518"/>
      <c r="AL334" s="518"/>
      <c r="AM334" s="518"/>
      <c r="AN334" s="518"/>
      <c r="AO334" s="518"/>
      <c r="AP334" s="518"/>
      <c r="AQ334" s="518"/>
      <c r="AR334" s="519"/>
      <c r="AS334" s="348"/>
      <c r="AT334" s="30"/>
      <c r="AU334" s="32"/>
      <c r="AV334" s="32"/>
      <c r="AW334" s="37"/>
      <c r="AX334" t="str">
        <f t="shared" si="223"/>
        <v/>
      </c>
      <c r="CA334" s="438"/>
      <c r="CB334" s="438"/>
      <c r="CC334" s="18" t="str">
        <f t="shared" si="231"/>
        <v/>
      </c>
      <c r="CD334" s="18" t="str">
        <f t="shared" si="232"/>
        <v/>
      </c>
      <c r="CE334" s="18" t="str">
        <f t="shared" si="233"/>
        <v/>
      </c>
      <c r="CF334" s="18" t="str">
        <f t="shared" si="234"/>
        <v/>
      </c>
      <c r="CO334" s="520"/>
      <c r="CP334" s="505"/>
      <c r="CQ334" s="69">
        <f t="shared" si="224"/>
        <v>0</v>
      </c>
      <c r="CR334" s="69">
        <f t="shared" si="225"/>
        <v>0</v>
      </c>
      <c r="CS334" s="69">
        <f t="shared" si="226"/>
        <v>0</v>
      </c>
      <c r="CT334" s="69">
        <f t="shared" si="227"/>
        <v>0</v>
      </c>
    </row>
    <row r="335" spans="1:99" x14ac:dyDescent="0.25">
      <c r="A335" s="4128" t="s">
        <v>314</v>
      </c>
      <c r="B335" s="429" t="s">
        <v>315</v>
      </c>
      <c r="C335" s="249">
        <f t="shared" si="228"/>
        <v>13</v>
      </c>
      <c r="D335" s="250">
        <f t="shared" ref="D335:E339" si="235">SUM(F335+H335+J335+L335+N335+P335+R335+T335+V335+X335+Z335+AB335+AD335+AF335+AH335+AJ335+AL335+AN335+AP335)</f>
        <v>7</v>
      </c>
      <c r="E335" s="295">
        <f t="shared" si="235"/>
        <v>6</v>
      </c>
      <c r="F335" s="45"/>
      <c r="G335" s="47"/>
      <c r="H335" s="45"/>
      <c r="I335" s="47"/>
      <c r="J335" s="45"/>
      <c r="K335" s="48"/>
      <c r="L335" s="45"/>
      <c r="M335" s="333"/>
      <c r="N335" s="45"/>
      <c r="O335" s="48"/>
      <c r="P335" s="45"/>
      <c r="Q335" s="47"/>
      <c r="R335" s="45"/>
      <c r="S335" s="47"/>
      <c r="T335" s="45">
        <v>1</v>
      </c>
      <c r="U335" s="47"/>
      <c r="V335" s="45"/>
      <c r="W335" s="47"/>
      <c r="X335" s="45">
        <v>2</v>
      </c>
      <c r="Y335" s="47">
        <v>1</v>
      </c>
      <c r="Z335" s="45">
        <v>3</v>
      </c>
      <c r="AA335" s="47">
        <v>1</v>
      </c>
      <c r="AB335" s="45"/>
      <c r="AC335" s="47">
        <v>1</v>
      </c>
      <c r="AD335" s="45"/>
      <c r="AE335" s="47">
        <v>2</v>
      </c>
      <c r="AF335" s="45">
        <v>1</v>
      </c>
      <c r="AG335" s="47"/>
      <c r="AH335" s="45"/>
      <c r="AI335" s="47"/>
      <c r="AJ335" s="45"/>
      <c r="AK335" s="47">
        <v>1</v>
      </c>
      <c r="AL335" s="45"/>
      <c r="AM335" s="47"/>
      <c r="AN335" s="45"/>
      <c r="AO335" s="47"/>
      <c r="AP335" s="45"/>
      <c r="AQ335" s="286"/>
      <c r="AR335" s="47">
        <v>0</v>
      </c>
      <c r="AS335" s="48">
        <v>0</v>
      </c>
      <c r="AT335" s="45">
        <v>0</v>
      </c>
      <c r="AU335" s="102">
        <v>3</v>
      </c>
      <c r="AV335" s="102">
        <v>0</v>
      </c>
      <c r="AW335" s="48">
        <v>0</v>
      </c>
      <c r="AX335" t="str">
        <f t="shared" si="223"/>
        <v/>
      </c>
      <c r="CA335" s="18" t="str">
        <f t="shared" si="230"/>
        <v/>
      </c>
      <c r="CB335" s="18" t="str">
        <f>IF(AND(D335&gt;0,OR(AS335="")),"* No olvide digitar la variable Trans (Femenino). Digite Cero si no tiene.",IF(AS335&gt;D335," * La variable Trans (Femenino) No puede ser mayor al Total Hombres.",""))</f>
        <v/>
      </c>
      <c r="CC335" s="18" t="str">
        <f t="shared" si="231"/>
        <v/>
      </c>
      <c r="CD335" s="18" t="str">
        <f t="shared" si="232"/>
        <v/>
      </c>
      <c r="CE335" s="18" t="str">
        <f t="shared" si="233"/>
        <v/>
      </c>
      <c r="CF335" s="18" t="str">
        <f t="shared" si="234"/>
        <v/>
      </c>
      <c r="CO335" s="69">
        <f>IF(AND(E335&gt;0,OR(AR335="")),1,IF(AR335&gt;E335,1,0))</f>
        <v>0</v>
      </c>
      <c r="CP335" s="69">
        <f>IF(AND(D335&gt;0,OR(AS335="")),1,IF(AS335&gt;D335,1,0))</f>
        <v>0</v>
      </c>
      <c r="CQ335" s="69">
        <f t="shared" si="224"/>
        <v>0</v>
      </c>
      <c r="CR335" s="69">
        <f t="shared" si="225"/>
        <v>0</v>
      </c>
      <c r="CS335" s="69">
        <f t="shared" si="226"/>
        <v>0</v>
      </c>
      <c r="CT335" s="69">
        <f t="shared" si="227"/>
        <v>0</v>
      </c>
    </row>
    <row r="336" spans="1:99" x14ac:dyDescent="0.25">
      <c r="A336" s="4128"/>
      <c r="B336" s="521" t="s">
        <v>316</v>
      </c>
      <c r="C336" s="249">
        <f t="shared" si="228"/>
        <v>0</v>
      </c>
      <c r="D336" s="250">
        <f t="shared" si="235"/>
        <v>0</v>
      </c>
      <c r="E336" s="295">
        <f t="shared" si="235"/>
        <v>0</v>
      </c>
      <c r="F336" s="22"/>
      <c r="G336" s="23"/>
      <c r="H336" s="22"/>
      <c r="I336" s="23"/>
      <c r="J336" s="22"/>
      <c r="K336" s="28"/>
      <c r="L336" s="22"/>
      <c r="M336" s="216"/>
      <c r="N336" s="22"/>
      <c r="O336" s="28"/>
      <c r="P336" s="22"/>
      <c r="Q336" s="23"/>
      <c r="R336" s="22"/>
      <c r="S336" s="23"/>
      <c r="T336" s="22"/>
      <c r="U336" s="23"/>
      <c r="V336" s="22"/>
      <c r="W336" s="23"/>
      <c r="X336" s="22"/>
      <c r="Y336" s="23"/>
      <c r="Z336" s="22"/>
      <c r="AA336" s="23"/>
      <c r="AB336" s="22"/>
      <c r="AC336" s="23"/>
      <c r="AD336" s="22"/>
      <c r="AE336" s="23"/>
      <c r="AF336" s="22"/>
      <c r="AG336" s="23"/>
      <c r="AH336" s="22"/>
      <c r="AI336" s="23"/>
      <c r="AJ336" s="22"/>
      <c r="AK336" s="23"/>
      <c r="AL336" s="22"/>
      <c r="AM336" s="23"/>
      <c r="AN336" s="22"/>
      <c r="AO336" s="23"/>
      <c r="AP336" s="22"/>
      <c r="AQ336" s="213"/>
      <c r="AR336" s="23"/>
      <c r="AS336" s="28"/>
      <c r="AT336" s="22"/>
      <c r="AU336" s="24"/>
      <c r="AV336" s="24"/>
      <c r="AW336" s="28"/>
      <c r="AX336" t="str">
        <f t="shared" si="223"/>
        <v/>
      </c>
      <c r="CA336" s="18" t="str">
        <f t="shared" si="230"/>
        <v/>
      </c>
      <c r="CB336" s="18" t="str">
        <f>IF(AND(D336&gt;0,OR(AS336="")),"* No olvide digitar la variable Trans (Femenino). Digite Cero si no tiene.",IF(AS336&gt;D336," * La variable Trans (Femenino) No puede ser mayor al Total Hombres.",""))</f>
        <v/>
      </c>
      <c r="CC336" s="18" t="str">
        <f t="shared" si="231"/>
        <v/>
      </c>
      <c r="CD336" s="18" t="str">
        <f t="shared" si="232"/>
        <v/>
      </c>
      <c r="CE336" s="18" t="str">
        <f t="shared" si="233"/>
        <v/>
      </c>
      <c r="CF336" s="18" t="str">
        <f t="shared" si="234"/>
        <v/>
      </c>
      <c r="CO336" s="69">
        <f>IF(AND(E336&gt;0,OR(AR336="")),1,IF(AR336&gt;E336,1,0))</f>
        <v>0</v>
      </c>
      <c r="CP336" s="69">
        <f>IF(AND(D336&gt;0,OR(AS336="")),1,IF(AS336&gt;D336,1,0))</f>
        <v>0</v>
      </c>
      <c r="CQ336" s="69">
        <f t="shared" si="224"/>
        <v>0</v>
      </c>
      <c r="CR336" s="69">
        <f t="shared" si="225"/>
        <v>0</v>
      </c>
      <c r="CS336" s="69">
        <f t="shared" si="226"/>
        <v>0</v>
      </c>
      <c r="CT336" s="69">
        <f t="shared" si="227"/>
        <v>0</v>
      </c>
    </row>
    <row r="337" spans="1:99" x14ac:dyDescent="0.25">
      <c r="A337" s="4128"/>
      <c r="B337" s="521" t="s">
        <v>317</v>
      </c>
      <c r="C337" s="249">
        <f t="shared" si="228"/>
        <v>0</v>
      </c>
      <c r="D337" s="250">
        <f t="shared" si="235"/>
        <v>0</v>
      </c>
      <c r="E337" s="295">
        <f t="shared" si="235"/>
        <v>0</v>
      </c>
      <c r="F337" s="22"/>
      <c r="G337" s="23"/>
      <c r="H337" s="22"/>
      <c r="I337" s="23"/>
      <c r="J337" s="22"/>
      <c r="K337" s="28"/>
      <c r="L337" s="22"/>
      <c r="M337" s="216"/>
      <c r="N337" s="22"/>
      <c r="O337" s="28"/>
      <c r="P337" s="22"/>
      <c r="Q337" s="23"/>
      <c r="R337" s="22"/>
      <c r="S337" s="23"/>
      <c r="T337" s="22"/>
      <c r="U337" s="23"/>
      <c r="V337" s="22"/>
      <c r="W337" s="23"/>
      <c r="X337" s="22"/>
      <c r="Y337" s="23"/>
      <c r="Z337" s="22"/>
      <c r="AA337" s="23"/>
      <c r="AB337" s="22"/>
      <c r="AC337" s="23"/>
      <c r="AD337" s="22"/>
      <c r="AE337" s="23"/>
      <c r="AF337" s="22"/>
      <c r="AG337" s="23"/>
      <c r="AH337" s="22"/>
      <c r="AI337" s="23"/>
      <c r="AJ337" s="22"/>
      <c r="AK337" s="23"/>
      <c r="AL337" s="22"/>
      <c r="AM337" s="23"/>
      <c r="AN337" s="22"/>
      <c r="AO337" s="23"/>
      <c r="AP337" s="22"/>
      <c r="AQ337" s="213"/>
      <c r="AR337" s="23"/>
      <c r="AS337" s="28"/>
      <c r="AT337" s="22"/>
      <c r="AU337" s="24"/>
      <c r="AV337" s="24"/>
      <c r="AW337" s="28"/>
      <c r="AX337" t="str">
        <f t="shared" si="223"/>
        <v/>
      </c>
      <c r="CA337" s="18" t="str">
        <f t="shared" si="230"/>
        <v/>
      </c>
      <c r="CB337" s="18" t="str">
        <f>IF(AND(D337&gt;0,OR(AS337="")),"* No olvide digitar la variable Trans (Femenino). Digite Cero si no tiene.",IF(AS337&gt;D337," * La variable Trans (Femenino) No puede ser mayor al Total Hombres.",""))</f>
        <v/>
      </c>
      <c r="CC337" s="18" t="str">
        <f t="shared" si="231"/>
        <v/>
      </c>
      <c r="CD337" s="18" t="str">
        <f t="shared" si="232"/>
        <v/>
      </c>
      <c r="CE337" s="18" t="str">
        <f t="shared" si="233"/>
        <v/>
      </c>
      <c r="CF337" s="18" t="str">
        <f t="shared" si="234"/>
        <v/>
      </c>
      <c r="CO337" s="69">
        <f>IF(AND(E337&gt;0,OR(AR337="")),1,IF(AR337&gt;E337,1,0))</f>
        <v>0</v>
      </c>
      <c r="CP337" s="69">
        <f>IF(AND(D337&gt;0,OR(AS337="")),1,IF(AS337&gt;D337,1,0))</f>
        <v>0</v>
      </c>
      <c r="CQ337" s="69">
        <f t="shared" si="224"/>
        <v>0</v>
      </c>
      <c r="CR337" s="69">
        <f t="shared" si="225"/>
        <v>0</v>
      </c>
      <c r="CS337" s="69">
        <f t="shared" si="226"/>
        <v>0</v>
      </c>
      <c r="CT337" s="69">
        <f t="shared" si="227"/>
        <v>0</v>
      </c>
    </row>
    <row r="338" spans="1:99" x14ac:dyDescent="0.25">
      <c r="A338" s="4128"/>
      <c r="B338" s="253" t="s">
        <v>7</v>
      </c>
      <c r="C338" s="249">
        <f t="shared" si="228"/>
        <v>2</v>
      </c>
      <c r="D338" s="250">
        <f t="shared" si="235"/>
        <v>2</v>
      </c>
      <c r="E338" s="295">
        <f t="shared" si="235"/>
        <v>0</v>
      </c>
      <c r="F338" s="22"/>
      <c r="G338" s="23"/>
      <c r="H338" s="22"/>
      <c r="I338" s="23"/>
      <c r="J338" s="22"/>
      <c r="K338" s="28"/>
      <c r="L338" s="22"/>
      <c r="M338" s="216"/>
      <c r="N338" s="22"/>
      <c r="O338" s="28"/>
      <c r="P338" s="22"/>
      <c r="Q338" s="23"/>
      <c r="R338" s="22"/>
      <c r="S338" s="23"/>
      <c r="T338" s="22"/>
      <c r="U338" s="23"/>
      <c r="V338" s="22"/>
      <c r="W338" s="23"/>
      <c r="X338" s="22"/>
      <c r="Y338" s="23"/>
      <c r="Z338" s="22"/>
      <c r="AA338" s="23"/>
      <c r="AB338" s="22">
        <v>2</v>
      </c>
      <c r="AC338" s="23"/>
      <c r="AD338" s="22"/>
      <c r="AE338" s="23"/>
      <c r="AF338" s="22"/>
      <c r="AG338" s="23"/>
      <c r="AH338" s="22"/>
      <c r="AI338" s="23"/>
      <c r="AJ338" s="22"/>
      <c r="AK338" s="23"/>
      <c r="AL338" s="22"/>
      <c r="AM338" s="23"/>
      <c r="AN338" s="22"/>
      <c r="AO338" s="23"/>
      <c r="AP338" s="22"/>
      <c r="AQ338" s="213"/>
      <c r="AR338" s="23">
        <v>0</v>
      </c>
      <c r="AS338" s="28">
        <v>0</v>
      </c>
      <c r="AT338" s="22">
        <v>0</v>
      </c>
      <c r="AU338" s="24">
        <v>0</v>
      </c>
      <c r="AV338" s="24">
        <v>0</v>
      </c>
      <c r="AW338" s="28">
        <v>0</v>
      </c>
      <c r="AX338" t="str">
        <f t="shared" si="223"/>
        <v/>
      </c>
      <c r="CA338" s="18" t="str">
        <f t="shared" si="230"/>
        <v/>
      </c>
      <c r="CB338" s="18" t="str">
        <f>IF(AND(D338&gt;0,OR(AS338="")),"* No olvide digitar la variable Trans (Femenino). Digite Cero si no tiene.",IF(AS338&gt;D338," * La variable Trans (Femenino) No puede ser mayor al Total Hombres.",""))</f>
        <v/>
      </c>
      <c r="CC338" s="18" t="str">
        <f t="shared" si="231"/>
        <v/>
      </c>
      <c r="CD338" s="18" t="str">
        <f t="shared" si="232"/>
        <v/>
      </c>
      <c r="CE338" s="18" t="str">
        <f t="shared" si="233"/>
        <v/>
      </c>
      <c r="CF338" s="18" t="str">
        <f t="shared" si="234"/>
        <v/>
      </c>
      <c r="CO338" s="69">
        <f>IF(AND(E338&gt;0,OR(AR338="")),1,IF(AR338&gt;E338,1,0))</f>
        <v>0</v>
      </c>
      <c r="CP338" s="69">
        <f>IF(AND(D338&gt;0,OR(AS338="")),1,IF(AS338&gt;D338,1,0))</f>
        <v>0</v>
      </c>
      <c r="CQ338" s="69">
        <f t="shared" si="224"/>
        <v>0</v>
      </c>
      <c r="CR338" s="69">
        <f t="shared" si="225"/>
        <v>0</v>
      </c>
      <c r="CS338" s="69">
        <f t="shared" si="226"/>
        <v>0</v>
      </c>
      <c r="CT338" s="69">
        <f t="shared" si="227"/>
        <v>0</v>
      </c>
    </row>
    <row r="339" spans="1:99" x14ac:dyDescent="0.25">
      <c r="A339" s="3633"/>
      <c r="B339" s="1444" t="s">
        <v>318</v>
      </c>
      <c r="C339" s="266">
        <f t="shared" si="228"/>
        <v>1</v>
      </c>
      <c r="D339" s="267">
        <f t="shared" si="235"/>
        <v>1</v>
      </c>
      <c r="E339" s="271">
        <f t="shared" si="235"/>
        <v>0</v>
      </c>
      <c r="F339" s="91"/>
      <c r="G339" s="1808"/>
      <c r="H339" s="91"/>
      <c r="I339" s="1808"/>
      <c r="J339" s="91"/>
      <c r="K339" s="1809"/>
      <c r="L339" s="91"/>
      <c r="M339" s="1810"/>
      <c r="N339" s="91"/>
      <c r="O339" s="1809"/>
      <c r="P339" s="91"/>
      <c r="Q339" s="1808"/>
      <c r="R339" s="91"/>
      <c r="S339" s="1808"/>
      <c r="T339" s="91"/>
      <c r="U339" s="1808"/>
      <c r="V339" s="91"/>
      <c r="W339" s="1808"/>
      <c r="X339" s="91">
        <v>1</v>
      </c>
      <c r="Y339" s="1808"/>
      <c r="Z339" s="91"/>
      <c r="AA339" s="1808"/>
      <c r="AB339" s="91"/>
      <c r="AC339" s="1808"/>
      <c r="AD339" s="91"/>
      <c r="AE339" s="1808"/>
      <c r="AF339" s="91"/>
      <c r="AG339" s="1808"/>
      <c r="AH339" s="91"/>
      <c r="AI339" s="1808"/>
      <c r="AJ339" s="91"/>
      <c r="AK339" s="1808"/>
      <c r="AL339" s="91"/>
      <c r="AM339" s="1808"/>
      <c r="AN339" s="91"/>
      <c r="AO339" s="1808"/>
      <c r="AP339" s="91"/>
      <c r="AQ339" s="1811"/>
      <c r="AR339" s="1808">
        <v>0</v>
      </c>
      <c r="AS339" s="1809">
        <v>0</v>
      </c>
      <c r="AT339" s="91">
        <v>0</v>
      </c>
      <c r="AU339" s="92">
        <v>0</v>
      </c>
      <c r="AV339" s="92">
        <v>0</v>
      </c>
      <c r="AW339" s="1809">
        <v>0</v>
      </c>
      <c r="AX339" t="str">
        <f t="shared" si="223"/>
        <v/>
      </c>
      <c r="CA339" s="18" t="str">
        <f t="shared" si="230"/>
        <v/>
      </c>
      <c r="CB339" s="18" t="str">
        <f>IF(AND(D339&gt;0,OR(AS339="")),"* No olvide digitar la variable Trans (Femenino). Digite Cero si no tiene.",IF(AS339&gt;D339," * La variable Trans (Femenino) No puede ser mayor al Total Hombres.",""))</f>
        <v/>
      </c>
      <c r="CC339" s="18" t="str">
        <f t="shared" si="231"/>
        <v/>
      </c>
      <c r="CD339" s="18" t="str">
        <f t="shared" si="232"/>
        <v/>
      </c>
      <c r="CE339" s="18" t="str">
        <f t="shared" si="233"/>
        <v/>
      </c>
      <c r="CF339" s="18" t="str">
        <f t="shared" si="234"/>
        <v/>
      </c>
      <c r="CO339" s="69">
        <f>IF(AND(E339&gt;0,OR(AR339="")),1,IF(AR339&gt;E339,1,0))</f>
        <v>0</v>
      </c>
      <c r="CP339" s="69">
        <f>IF(AND(D339&gt;0,OR(AS339="")),1,IF(AS339&gt;D339,1,0))</f>
        <v>0</v>
      </c>
      <c r="CQ339" s="69">
        <f t="shared" si="224"/>
        <v>0</v>
      </c>
      <c r="CR339" s="69">
        <f t="shared" si="225"/>
        <v>0</v>
      </c>
      <c r="CS339" s="69">
        <f t="shared" si="226"/>
        <v>0</v>
      </c>
      <c r="CT339" s="69">
        <f t="shared" si="227"/>
        <v>0</v>
      </c>
    </row>
    <row r="340" spans="1:99" s="56" customFormat="1" ht="12" x14ac:dyDescent="0.2">
      <c r="A340" s="38" t="s">
        <v>319</v>
      </c>
      <c r="B340" s="22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</row>
    <row r="341" spans="1:99" ht="15" customHeight="1" x14ac:dyDescent="0.25">
      <c r="A341" s="3272" t="s">
        <v>90</v>
      </c>
      <c r="B341" s="2987"/>
      <c r="C341" s="4088" t="s">
        <v>286</v>
      </c>
      <c r="D341" s="4088"/>
      <c r="E341" s="4088"/>
      <c r="F341" s="4047" t="s">
        <v>139</v>
      </c>
      <c r="G341" s="4048"/>
      <c r="H341" s="4048"/>
      <c r="I341" s="4048"/>
      <c r="J341" s="4048"/>
      <c r="K341" s="4048"/>
      <c r="L341" s="4048"/>
      <c r="M341" s="4048"/>
      <c r="N341" s="4048"/>
      <c r="O341" s="4048"/>
      <c r="P341" s="4048"/>
      <c r="Q341" s="4048"/>
      <c r="R341" s="4048"/>
      <c r="S341" s="4048"/>
      <c r="T341" s="4048"/>
      <c r="U341" s="4048"/>
      <c r="V341" s="4048"/>
      <c r="W341" s="4048"/>
      <c r="X341" s="4048"/>
      <c r="Y341" s="4048"/>
      <c r="Z341" s="4048"/>
      <c r="AA341" s="4048"/>
      <c r="AB341" s="4048"/>
      <c r="AC341" s="4048"/>
      <c r="AD341" s="4048"/>
      <c r="AE341" s="4048"/>
      <c r="AF341" s="4048"/>
      <c r="AG341" s="4049"/>
      <c r="AH341" s="3108" t="s">
        <v>209</v>
      </c>
      <c r="AI341" s="2987"/>
      <c r="AJ341" s="3553" t="s">
        <v>12</v>
      </c>
      <c r="AK341" s="2987" t="s">
        <v>13</v>
      </c>
    </row>
    <row r="342" spans="1:99" ht="15" customHeight="1" x14ac:dyDescent="0.25">
      <c r="A342" s="3124"/>
      <c r="B342" s="2994"/>
      <c r="C342" s="4088"/>
      <c r="D342" s="4088"/>
      <c r="E342" s="4088"/>
      <c r="F342" s="4088" t="s">
        <v>16</v>
      </c>
      <c r="G342" s="4088"/>
      <c r="H342" s="4047" t="s">
        <v>17</v>
      </c>
      <c r="I342" s="4087"/>
      <c r="J342" s="4081" t="s">
        <v>18</v>
      </c>
      <c r="K342" s="4081"/>
      <c r="L342" s="4081" t="s">
        <v>19</v>
      </c>
      <c r="M342" s="4081"/>
      <c r="N342" s="4081" t="s">
        <v>20</v>
      </c>
      <c r="O342" s="4081"/>
      <c r="P342" s="4081" t="s">
        <v>21</v>
      </c>
      <c r="Q342" s="4081"/>
      <c r="R342" s="4081" t="s">
        <v>22</v>
      </c>
      <c r="S342" s="4081"/>
      <c r="T342" s="4081" t="s">
        <v>23</v>
      </c>
      <c r="U342" s="4081"/>
      <c r="V342" s="4081" t="s">
        <v>61</v>
      </c>
      <c r="W342" s="4081"/>
      <c r="X342" s="4081" t="s">
        <v>62</v>
      </c>
      <c r="Y342" s="4081"/>
      <c r="Z342" s="4081" t="s">
        <v>63</v>
      </c>
      <c r="AA342" s="4081"/>
      <c r="AB342" s="4081" t="s">
        <v>148</v>
      </c>
      <c r="AC342" s="4081"/>
      <c r="AD342" s="4081" t="s">
        <v>149</v>
      </c>
      <c r="AE342" s="4081"/>
      <c r="AF342" s="4081" t="s">
        <v>150</v>
      </c>
      <c r="AG342" s="4082"/>
      <c r="AH342" s="4119"/>
      <c r="AI342" s="4118"/>
      <c r="AJ342" s="4116"/>
      <c r="AK342" s="2994"/>
    </row>
    <row r="343" spans="1:99" x14ac:dyDescent="0.25">
      <c r="A343" s="4123"/>
      <c r="B343" s="4118"/>
      <c r="C343" s="1687" t="s">
        <v>120</v>
      </c>
      <c r="D343" s="1720" t="s">
        <v>79</v>
      </c>
      <c r="E343" s="1792" t="s">
        <v>121</v>
      </c>
      <c r="F343" s="1687" t="s">
        <v>291</v>
      </c>
      <c r="G343" s="1714" t="s">
        <v>121</v>
      </c>
      <c r="H343" s="1687" t="s">
        <v>291</v>
      </c>
      <c r="I343" s="1714" t="s">
        <v>121</v>
      </c>
      <c r="J343" s="1687" t="s">
        <v>291</v>
      </c>
      <c r="K343" s="1714" t="s">
        <v>121</v>
      </c>
      <c r="L343" s="1687" t="s">
        <v>291</v>
      </c>
      <c r="M343" s="1714" t="s">
        <v>121</v>
      </c>
      <c r="N343" s="1687" t="s">
        <v>291</v>
      </c>
      <c r="O343" s="1714" t="s">
        <v>121</v>
      </c>
      <c r="P343" s="1687" t="s">
        <v>291</v>
      </c>
      <c r="Q343" s="1714" t="s">
        <v>121</v>
      </c>
      <c r="R343" s="1687" t="s">
        <v>291</v>
      </c>
      <c r="S343" s="1714" t="s">
        <v>121</v>
      </c>
      <c r="T343" s="1687" t="s">
        <v>291</v>
      </c>
      <c r="U343" s="1714" t="s">
        <v>121</v>
      </c>
      <c r="V343" s="1687" t="s">
        <v>291</v>
      </c>
      <c r="W343" s="1714" t="s">
        <v>121</v>
      </c>
      <c r="X343" s="1687" t="s">
        <v>291</v>
      </c>
      <c r="Y343" s="1714" t="s">
        <v>121</v>
      </c>
      <c r="Z343" s="1687" t="s">
        <v>291</v>
      </c>
      <c r="AA343" s="1714" t="s">
        <v>121</v>
      </c>
      <c r="AB343" s="1687" t="s">
        <v>291</v>
      </c>
      <c r="AC343" s="1714" t="s">
        <v>121</v>
      </c>
      <c r="AD343" s="1687" t="s">
        <v>291</v>
      </c>
      <c r="AE343" s="1714" t="s">
        <v>121</v>
      </c>
      <c r="AF343" s="1687" t="s">
        <v>291</v>
      </c>
      <c r="AG343" s="1690" t="s">
        <v>121</v>
      </c>
      <c r="AH343" s="1713" t="s">
        <v>212</v>
      </c>
      <c r="AI343" s="1812" t="s">
        <v>213</v>
      </c>
      <c r="AJ343" s="3019"/>
      <c r="AK343" s="4118"/>
    </row>
    <row r="344" spans="1:99" x14ac:dyDescent="0.25">
      <c r="A344" s="4044" t="s">
        <v>309</v>
      </c>
      <c r="B344" s="4044"/>
      <c r="C344" s="1694">
        <f>SUM(D344+E344)</f>
        <v>0</v>
      </c>
      <c r="D344" s="1695">
        <f t="shared" ref="D344:E346" si="236">SUM(F344+H344+J344+L344+N344+P344+R344+T344+V344+X344+Z344+AB344+AD344+AF344)</f>
        <v>0</v>
      </c>
      <c r="E344" s="1770">
        <f t="shared" si="236"/>
        <v>0</v>
      </c>
      <c r="F344" s="1683"/>
      <c r="G344" s="1685"/>
      <c r="H344" s="1683"/>
      <c r="I344" s="1685"/>
      <c r="J344" s="1683"/>
      <c r="K344" s="1685"/>
      <c r="L344" s="1683"/>
      <c r="M344" s="1685"/>
      <c r="N344" s="1683"/>
      <c r="O344" s="1685"/>
      <c r="P344" s="1683"/>
      <c r="Q344" s="1685"/>
      <c r="R344" s="1683"/>
      <c r="S344" s="1685"/>
      <c r="T344" s="1683"/>
      <c r="U344" s="1685"/>
      <c r="V344" s="1683"/>
      <c r="W344" s="1685"/>
      <c r="X344" s="1683"/>
      <c r="Y344" s="1685"/>
      <c r="Z344" s="1683"/>
      <c r="AA344" s="1685"/>
      <c r="AB344" s="1683"/>
      <c r="AC344" s="1685"/>
      <c r="AD344" s="1683"/>
      <c r="AE344" s="1685"/>
      <c r="AF344" s="1683"/>
      <c r="AG344" s="1807"/>
      <c r="AH344" s="1685"/>
      <c r="AI344" s="1686"/>
      <c r="AJ344" s="1683"/>
      <c r="AK344" s="1686"/>
      <c r="AL344" t="str">
        <f>CA344&amp;CB344&amp;CC344&amp;CD344</f>
        <v/>
      </c>
      <c r="CA344" s="18" t="str">
        <f>IF(AND(E344&gt;0,OR(AH344=""))," * No olvide digitar la variable Trans (Masculino). Digite Cero si no tiene.",IF((AH344)&gt;E344,"*  La variable Trans (Masculino) No puede ser mayor al Total Mujeres.",""))</f>
        <v/>
      </c>
      <c r="CB344" s="18" t="str">
        <f>IF(AND(D344&gt;0,OR(AI344=""))," * No olvide digitar la variable Trans (Femenino). Digite Cero si no tiene.",IF((AI344)&gt;D344,"*  La variable Trans (Femenino) No puede ser mayor al Total Hombres.",""))</f>
        <v/>
      </c>
      <c r="CC344" s="18" t="str">
        <f>IF(AND(C344&gt;0,AJ344="")," * No olvide digitar la variable Pueblos originarios. Digite Cero si no tiene.",IF(AJ344&gt;C344," * La variable Pueblos originarios No puede ser mayor al Total.",""))</f>
        <v/>
      </c>
      <c r="CD344" s="18" t="str">
        <f>IF(AND(C344&gt;0,AK344="")," * No olvide digitar la variable Migrantes. Digite Cero si no tiene.",IF(AK344&gt;C344," * La variable Migrantes No puede ser mayor al Total.",""))</f>
        <v/>
      </c>
      <c r="CO344" s="69">
        <f>IF(AND(E344&gt;0,OR(AH344="")),1,IF((AH344)&gt;E344,1,0))</f>
        <v>0</v>
      </c>
      <c r="CP344" s="69">
        <f>IF(AND(D344&gt;0,OR(AI344="")),1,IF((AI344)&gt;D344,1,0))</f>
        <v>0</v>
      </c>
      <c r="CQ344" s="69">
        <f>IF(AND(C344&gt;0,AJ344=""),1,IF(AJ344&gt;C344,1,0))</f>
        <v>0</v>
      </c>
      <c r="CR344" s="69">
        <f>IF(AND(C344&gt;0,AK344=""),1,IF(AK344&gt;C344,1,0))</f>
        <v>0</v>
      </c>
    </row>
    <row r="345" spans="1:99" x14ac:dyDescent="0.25">
      <c r="A345" s="4044" t="s">
        <v>311</v>
      </c>
      <c r="B345" s="4044"/>
      <c r="C345" s="1694">
        <f>SUM(D345+E345)</f>
        <v>0</v>
      </c>
      <c r="D345" s="1695">
        <f t="shared" si="236"/>
        <v>0</v>
      </c>
      <c r="E345" s="1770">
        <f t="shared" si="236"/>
        <v>0</v>
      </c>
      <c r="F345" s="1683"/>
      <c r="G345" s="1685"/>
      <c r="H345" s="1683"/>
      <c r="I345" s="1685"/>
      <c r="J345" s="1683"/>
      <c r="K345" s="1685"/>
      <c r="L345" s="1683"/>
      <c r="M345" s="1685"/>
      <c r="N345" s="1683"/>
      <c r="O345" s="1685"/>
      <c r="P345" s="1683"/>
      <c r="Q345" s="1685"/>
      <c r="R345" s="1683"/>
      <c r="S345" s="1685"/>
      <c r="T345" s="1683"/>
      <c r="U345" s="1685"/>
      <c r="V345" s="1683"/>
      <c r="W345" s="1685"/>
      <c r="X345" s="1683"/>
      <c r="Y345" s="1685"/>
      <c r="Z345" s="1683"/>
      <c r="AA345" s="1685"/>
      <c r="AB345" s="1683"/>
      <c r="AC345" s="1685"/>
      <c r="AD345" s="1683"/>
      <c r="AE345" s="1685"/>
      <c r="AF345" s="1683"/>
      <c r="AG345" s="1807"/>
      <c r="AH345" s="1685"/>
      <c r="AI345" s="1686"/>
      <c r="AJ345" s="1683"/>
      <c r="AK345" s="1686"/>
      <c r="AL345" t="str">
        <f>CA345&amp;CB345&amp;CC345&amp;CD345</f>
        <v/>
      </c>
      <c r="CA345" s="18" t="str">
        <f>IF(AND(E345&gt;0,OR(AH345=""))," * No olvide digitar la variable Trans (Masculino). Digite Cero si no tiene.",IF((AH345)&gt;E345,"*  La variable Trans (Masculino) No puede ser mayor al Total Mujeres.",""))</f>
        <v/>
      </c>
      <c r="CB345" s="18" t="str">
        <f>IF(AND(D345&gt;0,OR(AI345=""))," * No olvide digitar la variable Trans (Femenino). Digite Cero si no tiene.",IF((AI345)&gt;D345,"*  La variable Trans (Femenino) No puede ser mayor al Total Hombres.",""))</f>
        <v/>
      </c>
      <c r="CC345" s="18" t="str">
        <f>IF(AND(C345&gt;0,AJ345="")," * No olvide digitar la variable Pueblos originarios. Digite Cero si no tiene.",IF(AJ345&gt;C345," * La variable Pueblos originarios No puede ser mayor al Total.",""))</f>
        <v/>
      </c>
      <c r="CD345" s="18" t="str">
        <f>IF(AND(C345&gt;0,AK345="")," * No olvide digitar la variable Migrantes. Digite Cero si no tiene.",IF(AK345&gt;C345," * La variable Migrantes No puede ser mayor al Total.",""))</f>
        <v/>
      </c>
      <c r="CO345" s="69">
        <f>IF(AND(E345&gt;0,OR(AH345="")),1,IF((AH345)&gt;E345,1,0))</f>
        <v>0</v>
      </c>
      <c r="CP345" s="69">
        <f>IF(AND(D345&gt;0,OR(AI345="")),1,IF((AI345)&gt;D345,1,0))</f>
        <v>0</v>
      </c>
      <c r="CQ345" s="69">
        <f>IF(AND(C345&gt;0,AJ345=""),1,IF(AJ345&gt;C345,1,0))</f>
        <v>0</v>
      </c>
      <c r="CR345" s="69">
        <f>IF(AND(C345&gt;0,AK345=""),1,IF(AK345&gt;C345,1,0))</f>
        <v>0</v>
      </c>
    </row>
    <row r="346" spans="1:99" x14ac:dyDescent="0.25">
      <c r="A346" s="4044" t="s">
        <v>320</v>
      </c>
      <c r="B346" s="4044"/>
      <c r="C346" s="1694">
        <f>SUM(D346+E346)</f>
        <v>3</v>
      </c>
      <c r="D346" s="1695">
        <f t="shared" si="236"/>
        <v>1</v>
      </c>
      <c r="E346" s="1770">
        <f t="shared" si="236"/>
        <v>2</v>
      </c>
      <c r="F346" s="1683"/>
      <c r="G346" s="1685"/>
      <c r="H346" s="1683"/>
      <c r="I346" s="1685"/>
      <c r="J346" s="1683">
        <v>1</v>
      </c>
      <c r="K346" s="1685">
        <v>1</v>
      </c>
      <c r="L346" s="1683"/>
      <c r="M346" s="1685"/>
      <c r="N346" s="1683"/>
      <c r="O346" s="1685"/>
      <c r="P346" s="1683"/>
      <c r="Q346" s="1685">
        <v>1</v>
      </c>
      <c r="R346" s="1683"/>
      <c r="S346" s="1685"/>
      <c r="T346" s="1683"/>
      <c r="U346" s="1685"/>
      <c r="V346" s="1683"/>
      <c r="W346" s="1685"/>
      <c r="X346" s="1683"/>
      <c r="Y346" s="1685"/>
      <c r="Z346" s="1683"/>
      <c r="AA346" s="1685"/>
      <c r="AB346" s="1683"/>
      <c r="AC346" s="1685"/>
      <c r="AD346" s="1683"/>
      <c r="AE346" s="1685"/>
      <c r="AF346" s="1683"/>
      <c r="AG346" s="1807"/>
      <c r="AH346" s="1685">
        <v>0</v>
      </c>
      <c r="AI346" s="1686">
        <v>1</v>
      </c>
      <c r="AJ346" s="1683">
        <v>0</v>
      </c>
      <c r="AK346" s="1686">
        <v>1</v>
      </c>
      <c r="AL346" t="str">
        <f>CA346&amp;CB346&amp;CC346&amp;CD346</f>
        <v/>
      </c>
      <c r="CA346" s="18" t="str">
        <f>IF(AND(E346&gt;0,OR(AH346=""))," * No olvide digitar la variable Trans (Masculino). Digite Cero si no tiene.",IF((AH346)&gt;E346,"*  La variable Trans (Masculino) No puede ser mayor al Total Mujeres.",""))</f>
        <v/>
      </c>
      <c r="CB346" s="18" t="str">
        <f>IF(AND(D346&gt;0,OR(AI346=""))," * No olvide digitar la variable Trans (Femenino). Digite Cero si no tiene.",IF((AI346)&gt;D346,"*  La variable Trans (Femenino) No puede ser mayor al Total Hombres.",""))</f>
        <v/>
      </c>
      <c r="CC346" s="18" t="str">
        <f>IF(AND(C346&gt;0,AJ346="")," * No olvide digitar la variable Pueblos originarios. Digite Cero si no tiene.",IF(AJ346&gt;C346," * La variable Pueblos originarios No puede ser mayor al Total.",""))</f>
        <v/>
      </c>
      <c r="CD346" s="18" t="str">
        <f>IF(AND(C346&gt;0,AK346="")," * No olvide digitar la variable Migrantes. Digite Cero si no tiene.",IF(AK346&gt;C346," * La variable Migrantes No puede ser mayor al Total.",""))</f>
        <v/>
      </c>
      <c r="CO346" s="69">
        <f>IF(AND(E346&gt;0,OR(AH346="")),1,IF((AH346)&gt;E346,1,0))</f>
        <v>0</v>
      </c>
      <c r="CP346" s="69">
        <f>IF(AND(D346&gt;0,OR(AI346="")),1,IF((AI346)&gt;D346,1,0))</f>
        <v>0</v>
      </c>
      <c r="CQ346" s="69">
        <f>IF(AND(C346&gt;0,AJ346=""),1,IF(AJ346&gt;C346,1,0))</f>
        <v>0</v>
      </c>
      <c r="CR346" s="69">
        <f>IF(AND(C346&gt;0,AK346=""),1,IF(AK346&gt;C346,1,0))</f>
        <v>0</v>
      </c>
    </row>
    <row r="347" spans="1:99" s="56" customFormat="1" ht="12" x14ac:dyDescent="0.2">
      <c r="A347" s="1813" t="s">
        <v>321</v>
      </c>
      <c r="B347" s="1814"/>
      <c r="C347" s="1814"/>
      <c r="D347" s="1814"/>
      <c r="E347" s="1814"/>
      <c r="F347" s="1814"/>
      <c r="G347" s="1814"/>
      <c r="H347" s="1814"/>
      <c r="I347" s="1814"/>
      <c r="J347" s="1814"/>
      <c r="K347" s="1814"/>
      <c r="L347" s="1814"/>
      <c r="M347" s="1814"/>
      <c r="N347" s="1814"/>
      <c r="O347" s="55"/>
      <c r="P347" s="55"/>
      <c r="Q347" s="55"/>
      <c r="R347" s="55"/>
    </row>
    <row r="348" spans="1:99" ht="15" customHeight="1" x14ac:dyDescent="0.25">
      <c r="A348" s="3274" t="s">
        <v>322</v>
      </c>
      <c r="B348" s="3222" t="s">
        <v>323</v>
      </c>
      <c r="C348" s="3223"/>
      <c r="D348" s="3224"/>
      <c r="E348" s="3225" t="s">
        <v>139</v>
      </c>
      <c r="F348" s="3226"/>
      <c r="G348" s="3226"/>
      <c r="H348" s="3226"/>
      <c r="I348" s="3226"/>
      <c r="J348" s="3226"/>
      <c r="K348" s="3226"/>
      <c r="L348" s="3226"/>
      <c r="M348" s="3226"/>
      <c r="N348" s="527"/>
      <c r="O348" s="3584" t="s">
        <v>324</v>
      </c>
      <c r="P348" s="3585" t="s">
        <v>325</v>
      </c>
      <c r="Q348" s="3233" t="s">
        <v>326</v>
      </c>
      <c r="R348" s="3584" t="s">
        <v>12</v>
      </c>
      <c r="S348" s="2987" t="s">
        <v>13</v>
      </c>
      <c r="T348" s="4124" t="s">
        <v>209</v>
      </c>
      <c r="U348" s="3215"/>
    </row>
    <row r="349" spans="1:99" x14ac:dyDescent="0.25">
      <c r="A349" s="4129"/>
      <c r="B349" s="4123"/>
      <c r="C349" s="4119"/>
      <c r="D349" s="4118"/>
      <c r="E349" s="4040" t="s">
        <v>202</v>
      </c>
      <c r="F349" s="4042"/>
      <c r="G349" s="4040" t="s">
        <v>203</v>
      </c>
      <c r="H349" s="4042"/>
      <c r="I349" s="4040" t="s">
        <v>204</v>
      </c>
      <c r="J349" s="4042"/>
      <c r="K349" s="4040" t="s">
        <v>16</v>
      </c>
      <c r="L349" s="4042"/>
      <c r="M349" s="4040" t="s">
        <v>17</v>
      </c>
      <c r="N349" s="4041"/>
      <c r="O349" s="3228"/>
      <c r="P349" s="3231"/>
      <c r="Q349" s="3234"/>
      <c r="R349" s="3228"/>
      <c r="S349" s="2994"/>
      <c r="T349" s="4125"/>
      <c r="U349" s="4127"/>
    </row>
    <row r="350" spans="1:99" x14ac:dyDescent="0.25">
      <c r="A350" s="3611"/>
      <c r="B350" s="1252" t="s">
        <v>120</v>
      </c>
      <c r="C350" s="1815" t="s">
        <v>79</v>
      </c>
      <c r="D350" s="1812" t="s">
        <v>121</v>
      </c>
      <c r="E350" s="1687" t="s">
        <v>79</v>
      </c>
      <c r="F350" s="1722" t="s">
        <v>121</v>
      </c>
      <c r="G350" s="1687" t="s">
        <v>79</v>
      </c>
      <c r="H350" s="1722" t="s">
        <v>121</v>
      </c>
      <c r="I350" s="1687" t="s">
        <v>79</v>
      </c>
      <c r="J350" s="1722" t="s">
        <v>121</v>
      </c>
      <c r="K350" s="1687" t="s">
        <v>79</v>
      </c>
      <c r="L350" s="1722" t="s">
        <v>121</v>
      </c>
      <c r="M350" s="1687" t="s">
        <v>79</v>
      </c>
      <c r="N350" s="1748" t="s">
        <v>121</v>
      </c>
      <c r="O350" s="3229"/>
      <c r="P350" s="3232"/>
      <c r="Q350" s="4130"/>
      <c r="R350" s="3229"/>
      <c r="S350" s="4118"/>
      <c r="T350" s="1759" t="s">
        <v>212</v>
      </c>
      <c r="U350" s="1792" t="s">
        <v>213</v>
      </c>
    </row>
    <row r="351" spans="1:99" x14ac:dyDescent="0.25">
      <c r="A351" s="1408" t="s">
        <v>92</v>
      </c>
      <c r="B351" s="1394">
        <f>SUM(C351+D351)</f>
        <v>0</v>
      </c>
      <c r="C351" s="1449">
        <f>SUM(E351+G351+I351+K351+M351)</f>
        <v>0</v>
      </c>
      <c r="D351" s="1750">
        <f>SUM(F351+H351+J351+L351+N351)</f>
        <v>0</v>
      </c>
      <c r="E351" s="1359"/>
      <c r="F351" s="1682"/>
      <c r="G351" s="1359"/>
      <c r="H351" s="1682"/>
      <c r="I351" s="1359"/>
      <c r="J351" s="704"/>
      <c r="K351" s="1359"/>
      <c r="L351" s="704"/>
      <c r="M351" s="1450"/>
      <c r="N351" s="699"/>
      <c r="O351" s="533"/>
      <c r="P351" s="1816"/>
      <c r="Q351" s="1817"/>
      <c r="R351" s="1453"/>
      <c r="S351" s="1682"/>
      <c r="T351" s="1409"/>
      <c r="U351" s="1682"/>
      <c r="V351" t="str">
        <f>CD351&amp;CE351&amp;CF351&amp;CG351</f>
        <v/>
      </c>
      <c r="CA351" s="438"/>
      <c r="CB351" s="504"/>
      <c r="CC351" s="504"/>
      <c r="CD351" s="18" t="str">
        <f>IF(AND(B351&gt;0,R351="")," * No olvide digitar la variable Pueblos originarios. Digite Cero si no tiene.",IF(R351&gt;B351," * La variable Pueblos originarios No puede ser mayor al Total.",""))</f>
        <v/>
      </c>
      <c r="CE351" s="18" t="str">
        <f>IF(AND(B351&gt;0,S351="")," * No olvide digitar la variable Migrantes. Digite Cero si no tiene.",IF(S351&gt;B351," * La variable Migrantes No puede ser mayor al Total.",""))</f>
        <v/>
      </c>
      <c r="CF351" s="263" t="str">
        <f>IF(AND(D351&gt;0,OR(T351=""))," * No olvide digitar la variable Trans (Masculino). Digite Cero si no tiene.",IF((T351)&gt;D351," * La variable Trans Masculino No puede ser mayor al Total Mujeres.",""))</f>
        <v/>
      </c>
      <c r="CG351" s="263" t="str">
        <f>IF(AND(C351&gt;0,OR(U351=""))," * No olvide digitar la variable Trans (Femenino). Digite Cero si no tiene.",IF((U351)&gt;C351," * La variable Trans Femenino No puede ser mayor al Total Hombres.",""))</f>
        <v/>
      </c>
      <c r="CO351" s="520"/>
      <c r="CP351" s="520"/>
      <c r="CQ351" s="520"/>
      <c r="CR351" s="69">
        <f>IF(AND(B351&gt;0,R351=""),1,IF(R351&gt;B351,1,0))</f>
        <v>0</v>
      </c>
      <c r="CS351" s="69">
        <f>IF(AND(B351&gt;0,S351=""),1,IF(S351&gt;B351,1,0))</f>
        <v>0</v>
      </c>
      <c r="CT351" s="69">
        <f>IF(AND(D351&gt;0,OR(T351="")),1,IF((T351)&gt;D351,1,0))</f>
        <v>0</v>
      </c>
      <c r="CU351" s="69">
        <f>IF(AND(C351&gt;0,OR(U351="")),1,IF((U351)&gt;C351,1,0))</f>
        <v>0</v>
      </c>
    </row>
    <row r="352" spans="1:99" x14ac:dyDescent="0.25">
      <c r="A352" s="1444" t="s">
        <v>102</v>
      </c>
      <c r="B352" s="381">
        <f>SUM(C352+D352)</f>
        <v>0</v>
      </c>
      <c r="C352" s="1818">
        <f>SUM(E352+G352+I352+K352+M352)</f>
        <v>0</v>
      </c>
      <c r="D352" s="1819">
        <f>SUM(F352+H352+J352+L352+N352)</f>
        <v>0</v>
      </c>
      <c r="E352" s="91"/>
      <c r="F352" s="1809"/>
      <c r="G352" s="91"/>
      <c r="H352" s="385"/>
      <c r="I352" s="91"/>
      <c r="J352" s="1809"/>
      <c r="K352" s="91"/>
      <c r="L352" s="1809"/>
      <c r="M352" s="1810"/>
      <c r="N352" s="538"/>
      <c r="O352" s="539"/>
      <c r="P352" s="92"/>
      <c r="Q352" s="1809"/>
      <c r="R352" s="539"/>
      <c r="S352" s="1809"/>
      <c r="T352" s="1808"/>
      <c r="U352" s="1809"/>
      <c r="V352" t="str">
        <f>CA352&amp;CB352&amp;CC352&amp;CD352&amp;CE352&amp;CF352&amp;CG352</f>
        <v/>
      </c>
      <c r="CA352" s="18" t="str">
        <f>IF(AND(B352&gt;0,O352="")," * No olvide digitar la variable Aumento de funcionalidad familiar (4 puntos o más). Digite Cero si no tiene.",IF(O352&gt;B352," * La variable Aumento de funcionalidad familiar (4 puntos o más) No puede ser mayor al Total.",""))</f>
        <v/>
      </c>
      <c r="CB352" s="18" t="str">
        <f>IF(AND(B352&gt;0,P352="")," * No olvide digitar la variable Cumple con el 70% de los objetivos del plan de acompañamiento. Digite Cero si no tiene.",IF(P352&gt;B352," * La variable Cumple con el 70% de los objetivos del plan de acompañamiento No puede ser mayor al Total.",""))</f>
        <v/>
      </c>
      <c r="CC352" s="18" t="str">
        <f>IF(AND(B352&gt;0,Q352="")," * No olvide digitar la variable Egreso por alta clínica del Prog de Salud Mental. Digite Cero si no tiene.",IF(Q352&gt;B352," * La variable Egreso por alta clínica del Prog de Salud Mental No puede ser mayor al Total.",""))</f>
        <v/>
      </c>
      <c r="CD352" s="18" t="str">
        <f>IF(AND(B352&gt;0,R352="")," * No olvide digitar la variable Pueblos originarios. Digite Cero si no tiene.",IF(R352&gt;B352," * La variable Pueblos originarios No puede ser mayor al Total.",""))</f>
        <v/>
      </c>
      <c r="CE352" s="18" t="str">
        <f>IF(AND(B352&gt;0,S352="")," * No olvide digitar la variable Migrantes. Digite Cero si no tiene.",IF(S352&gt;B352," * La variable Migrantes No puede ser mayor al Total.",""))</f>
        <v/>
      </c>
      <c r="CF352" s="263" t="str">
        <f>IF(AND(D352&gt;0,OR(T352=""))," * No olvide digitar la variable Trans (Masculino). Digite Cero si no tiene.",IF((T352)&gt;D352," * La variable Trans Masculino No puede ser mayor al Total Mujeres.",""))</f>
        <v/>
      </c>
      <c r="CG352" s="263" t="str">
        <f>IF(AND(C352&gt;0,OR(U352=""))," * No olvide digitar la variable Trans (Femenino). Digite Cero si no tiene.",IF((U352)&gt;C352," * La variable Trans Femenino No puede ser mayor al Total Hombres.",""))</f>
        <v/>
      </c>
      <c r="CO352" s="20">
        <f>IF(AND($B352&gt;0,O352=""),1,IF(O352&gt;$B352,1,0))</f>
        <v>0</v>
      </c>
      <c r="CP352" s="20">
        <f>IF(AND($B352&gt;0,P352=""),1,IF(P352&gt;$B352,1,0))</f>
        <v>0</v>
      </c>
      <c r="CQ352" s="20">
        <f>IF(AND($B352&gt;0,Q352=""),1,IF(Q352&gt;$B352,1,0))</f>
        <v>0</v>
      </c>
      <c r="CR352" s="69">
        <f>IF(AND(B352&gt;0,R352=""),1,IF(R352&gt;B352,1,0))</f>
        <v>0</v>
      </c>
      <c r="CS352" s="69">
        <f>IF(AND(B352&gt;0,S352=""),1,IF(S352&gt;B352,1,0))</f>
        <v>0</v>
      </c>
      <c r="CT352" s="69">
        <f>IF(AND(D352&gt;0,OR(T352="")),1,IF((T352)&gt;D352,1,0))</f>
        <v>0</v>
      </c>
      <c r="CU352" s="69">
        <f>IF(AND(C352&gt;0,OR(U352="")),1,IF((U352)&gt;C352,1,0))</f>
        <v>0</v>
      </c>
    </row>
    <row r="353" spans="1:94" s="56" customFormat="1" ht="12" x14ac:dyDescent="0.2">
      <c r="A353" s="38" t="s">
        <v>327</v>
      </c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</row>
    <row r="354" spans="1:94" ht="15" customHeight="1" x14ac:dyDescent="0.25">
      <c r="A354" s="3274" t="s">
        <v>322</v>
      </c>
      <c r="B354" s="3274" t="s">
        <v>328</v>
      </c>
      <c r="C354" s="4081" t="s">
        <v>323</v>
      </c>
      <c r="D354" s="4081"/>
      <c r="E354" s="4081"/>
      <c r="F354" s="4040" t="s">
        <v>139</v>
      </c>
      <c r="G354" s="4041"/>
      <c r="H354" s="4041"/>
      <c r="I354" s="4041"/>
      <c r="J354" s="4041"/>
      <c r="K354" s="4041"/>
      <c r="L354" s="4041"/>
      <c r="M354" s="4041"/>
      <c r="N354" s="4041"/>
      <c r="O354" s="4041"/>
      <c r="P354" s="4041"/>
      <c r="Q354" s="4041"/>
      <c r="R354" s="4041"/>
      <c r="S354" s="4041"/>
      <c r="T354" s="4041"/>
      <c r="U354" s="4041"/>
      <c r="V354" s="4041"/>
      <c r="W354" s="4041"/>
      <c r="X354" s="4041"/>
      <c r="Y354" s="4041"/>
      <c r="Z354" s="4041"/>
      <c r="AA354" s="4041"/>
      <c r="AB354" s="4041"/>
      <c r="AC354" s="4041"/>
      <c r="AD354" s="4041"/>
      <c r="AE354" s="4041"/>
      <c r="AF354" s="4041"/>
      <c r="AG354" s="4086"/>
      <c r="AH354" s="3538" t="s">
        <v>12</v>
      </c>
      <c r="AI354" s="3137" t="s">
        <v>13</v>
      </c>
      <c r="AJ354" s="4041" t="s">
        <v>329</v>
      </c>
      <c r="AK354" s="4041"/>
      <c r="AL354" s="4042"/>
      <c r="AM354" s="3274" t="s">
        <v>330</v>
      </c>
    </row>
    <row r="355" spans="1:94" ht="15" customHeight="1" x14ac:dyDescent="0.25">
      <c r="A355" s="4129"/>
      <c r="B355" s="4129"/>
      <c r="C355" s="4081"/>
      <c r="D355" s="4081"/>
      <c r="E355" s="4081"/>
      <c r="F355" s="4040" t="s">
        <v>16</v>
      </c>
      <c r="G355" s="4042"/>
      <c r="H355" s="4040" t="s">
        <v>17</v>
      </c>
      <c r="I355" s="4042"/>
      <c r="J355" s="4040" t="s">
        <v>18</v>
      </c>
      <c r="K355" s="4042"/>
      <c r="L355" s="4040" t="s">
        <v>19</v>
      </c>
      <c r="M355" s="4042"/>
      <c r="N355" s="4040" t="s">
        <v>20</v>
      </c>
      <c r="O355" s="4042"/>
      <c r="P355" s="4040" t="s">
        <v>21</v>
      </c>
      <c r="Q355" s="4042"/>
      <c r="R355" s="4040" t="s">
        <v>22</v>
      </c>
      <c r="S355" s="4042"/>
      <c r="T355" s="4040" t="s">
        <v>23</v>
      </c>
      <c r="U355" s="4042"/>
      <c r="V355" s="4040" t="s">
        <v>61</v>
      </c>
      <c r="W355" s="4042"/>
      <c r="X355" s="4040" t="s">
        <v>62</v>
      </c>
      <c r="Y355" s="4042"/>
      <c r="Z355" s="4040" t="s">
        <v>63</v>
      </c>
      <c r="AA355" s="4042"/>
      <c r="AB355" s="4040" t="s">
        <v>148</v>
      </c>
      <c r="AC355" s="4042"/>
      <c r="AD355" s="4040" t="s">
        <v>149</v>
      </c>
      <c r="AE355" s="4042"/>
      <c r="AF355" s="4040" t="s">
        <v>150</v>
      </c>
      <c r="AG355" s="4086"/>
      <c r="AH355" s="3130"/>
      <c r="AI355" s="3237"/>
      <c r="AJ355" s="3004" t="s">
        <v>331</v>
      </c>
      <c r="AK355" s="3566" t="s">
        <v>332</v>
      </c>
      <c r="AL355" s="3589" t="s">
        <v>333</v>
      </c>
      <c r="AM355" s="4129"/>
    </row>
    <row r="356" spans="1:94" x14ac:dyDescent="0.25">
      <c r="A356" s="3611"/>
      <c r="B356" s="3611"/>
      <c r="C356" s="1759" t="s">
        <v>120</v>
      </c>
      <c r="D356" s="1689" t="s">
        <v>79</v>
      </c>
      <c r="E356" s="1722" t="s">
        <v>121</v>
      </c>
      <c r="F356" s="1687" t="s">
        <v>79</v>
      </c>
      <c r="G356" s="1722" t="s">
        <v>121</v>
      </c>
      <c r="H356" s="1687" t="s">
        <v>79</v>
      </c>
      <c r="I356" s="1722" t="s">
        <v>121</v>
      </c>
      <c r="J356" s="1687" t="s">
        <v>291</v>
      </c>
      <c r="K356" s="1722" t="s">
        <v>121</v>
      </c>
      <c r="L356" s="1687" t="s">
        <v>291</v>
      </c>
      <c r="M356" s="1722" t="s">
        <v>121</v>
      </c>
      <c r="N356" s="1687" t="s">
        <v>291</v>
      </c>
      <c r="O356" s="1722" t="s">
        <v>121</v>
      </c>
      <c r="P356" s="1687" t="s">
        <v>291</v>
      </c>
      <c r="Q356" s="1722" t="s">
        <v>121</v>
      </c>
      <c r="R356" s="1687" t="s">
        <v>291</v>
      </c>
      <c r="S356" s="1722" t="s">
        <v>121</v>
      </c>
      <c r="T356" s="1687" t="s">
        <v>291</v>
      </c>
      <c r="U356" s="1722" t="s">
        <v>121</v>
      </c>
      <c r="V356" s="1687" t="s">
        <v>291</v>
      </c>
      <c r="W356" s="1722" t="s">
        <v>121</v>
      </c>
      <c r="X356" s="1687" t="s">
        <v>291</v>
      </c>
      <c r="Y356" s="1722" t="s">
        <v>121</v>
      </c>
      <c r="Z356" s="1687" t="s">
        <v>291</v>
      </c>
      <c r="AA356" s="1722" t="s">
        <v>121</v>
      </c>
      <c r="AB356" s="1687" t="s">
        <v>291</v>
      </c>
      <c r="AC356" s="1722" t="s">
        <v>121</v>
      </c>
      <c r="AD356" s="1687" t="s">
        <v>291</v>
      </c>
      <c r="AE356" s="1722" t="s">
        <v>121</v>
      </c>
      <c r="AF356" s="1687" t="s">
        <v>291</v>
      </c>
      <c r="AG356" s="1723" t="s">
        <v>121</v>
      </c>
      <c r="AH356" s="3001"/>
      <c r="AI356" s="4132"/>
      <c r="AJ356" s="4131"/>
      <c r="AK356" s="2983"/>
      <c r="AL356" s="3027"/>
      <c r="AM356" s="3611"/>
    </row>
    <row r="357" spans="1:94" x14ac:dyDescent="0.25">
      <c r="A357" s="3297" t="s">
        <v>334</v>
      </c>
      <c r="B357" s="1356" t="s">
        <v>335</v>
      </c>
      <c r="C357" s="1455">
        <f>SUM(D357+E357)</f>
        <v>0</v>
      </c>
      <c r="D357" s="1449">
        <f>SUM(F357+H357+J357+L357+N357+P357+R357+T357+V357+X357+Z357+AB357+AD357+AF357)</f>
        <v>0</v>
      </c>
      <c r="E357" s="1820">
        <f>SUM(G357+I357+K357+M357+O357+Q357+S357+U357+W357+Y357+AA357+AC357+AE357+AG357)</f>
        <v>0</v>
      </c>
      <c r="F357" s="1359"/>
      <c r="G357" s="1682"/>
      <c r="H357" s="1359"/>
      <c r="I357" s="1682"/>
      <c r="J357" s="1359"/>
      <c r="K357" s="1682"/>
      <c r="L357" s="1359"/>
      <c r="M357" s="1682"/>
      <c r="N357" s="1359"/>
      <c r="O357" s="1682"/>
      <c r="P357" s="1359"/>
      <c r="Q357" s="1682"/>
      <c r="R357" s="1359"/>
      <c r="S357" s="1682"/>
      <c r="T357" s="1359"/>
      <c r="U357" s="1682"/>
      <c r="V357" s="1359"/>
      <c r="W357" s="1682"/>
      <c r="X357" s="1359"/>
      <c r="Y357" s="1682"/>
      <c r="Z357" s="1359"/>
      <c r="AA357" s="1682"/>
      <c r="AB357" s="1359"/>
      <c r="AC357" s="1682"/>
      <c r="AD357" s="1359"/>
      <c r="AE357" s="1682"/>
      <c r="AF357" s="1359"/>
      <c r="AG357" s="1363"/>
      <c r="AH357" s="1362"/>
      <c r="AI357" s="701"/>
      <c r="AJ357" s="1409"/>
      <c r="AK357" s="699"/>
      <c r="AL357" s="704"/>
      <c r="AM357" s="704"/>
      <c r="AN357" t="str">
        <f t="shared" ref="AN357:AN366" si="237">CA357&amp;CB357</f>
        <v/>
      </c>
      <c r="CA357" s="18" t="str">
        <f>IF(AND(C357&gt;0,AH357="")," * No olvide digitar la variable Pueblos originarios. Digite Cero si no tiene.",IF(AH357&gt;C357," * La variable Pueblos originarios No puede ser mayor al Total.",""))</f>
        <v/>
      </c>
      <c r="CB357" s="18" t="str">
        <f t="shared" ref="CB357:CB366" si="238">IF(AND(C357&gt;0,AI357="")," * No olvide digitar la variable Migrantes. Digite Cero si no tiene.",IF(AI357&gt;C357," * La variable Migrantes No puede ser mayor al Total.",""))</f>
        <v/>
      </c>
      <c r="CO357" s="69">
        <f t="shared" ref="CO357:CO366" si="239">IF(AND(C357&gt;0,AH357=""),1,IF(AH357&gt;C357,1,0))</f>
        <v>0</v>
      </c>
      <c r="CP357" s="69">
        <f t="shared" ref="CP357:CP366" si="240">IF(AND(C357&gt;0,AI357=""),1,IF(AI357&gt;C357,1,0))</f>
        <v>0</v>
      </c>
    </row>
    <row r="358" spans="1:94" x14ac:dyDescent="0.25">
      <c r="A358" s="4128"/>
      <c r="B358" s="101" t="s">
        <v>336</v>
      </c>
      <c r="C358" s="542">
        <f t="shared" ref="C358:C366" si="241">SUM(D358+E358)</f>
        <v>0</v>
      </c>
      <c r="D358" s="543">
        <f t="shared" ref="D358:E366" si="242">SUM(F358+H358+J358+L358+N358+P358+R358+T358+V358+X358+Z358+AB358+AD358+AF358)</f>
        <v>0</v>
      </c>
      <c r="E358" s="544">
        <f t="shared" si="242"/>
        <v>0</v>
      </c>
      <c r="F358" s="22"/>
      <c r="G358" s="28"/>
      <c r="H358" s="22"/>
      <c r="I358" s="28"/>
      <c r="J358" s="22"/>
      <c r="K358" s="28"/>
      <c r="L358" s="22"/>
      <c r="M358" s="28"/>
      <c r="N358" s="22"/>
      <c r="O358" s="28"/>
      <c r="P358" s="22"/>
      <c r="Q358" s="28"/>
      <c r="R358" s="22"/>
      <c r="S358" s="28"/>
      <c r="T358" s="22"/>
      <c r="U358" s="28"/>
      <c r="V358" s="22"/>
      <c r="W358" s="28"/>
      <c r="X358" s="22"/>
      <c r="Y358" s="28"/>
      <c r="Z358" s="22"/>
      <c r="AA358" s="28"/>
      <c r="AB358" s="22"/>
      <c r="AC358" s="28"/>
      <c r="AD358" s="22"/>
      <c r="AE358" s="28"/>
      <c r="AF358" s="22"/>
      <c r="AG358" s="213"/>
      <c r="AH358" s="27"/>
      <c r="AI358" s="26"/>
      <c r="AJ358" s="23"/>
      <c r="AK358" s="24"/>
      <c r="AL358" s="239"/>
      <c r="AM358" s="239"/>
      <c r="AN358" t="str">
        <f t="shared" si="237"/>
        <v/>
      </c>
      <c r="CA358" s="18" t="str">
        <f t="shared" ref="CA358:CA365" si="243">IF(AND(C358&gt;0,AH358="")," * No olvide digitar la variable Pueblos originarios. Digite Cero si no tiene.",IF(AH358&gt;C358," * La variable Pueblos originarios No puede ser mayor al Total.",""))</f>
        <v/>
      </c>
      <c r="CB358" s="18" t="str">
        <f t="shared" si="238"/>
        <v/>
      </c>
      <c r="CO358" s="69">
        <f t="shared" si="239"/>
        <v>0</v>
      </c>
      <c r="CP358" s="69">
        <f t="shared" si="240"/>
        <v>0</v>
      </c>
    </row>
    <row r="359" spans="1:94" x14ac:dyDescent="0.25">
      <c r="A359" s="3633"/>
      <c r="B359" s="1310" t="s">
        <v>337</v>
      </c>
      <c r="C359" s="545">
        <f t="shared" si="241"/>
        <v>0</v>
      </c>
      <c r="D359" s="546">
        <f t="shared" si="242"/>
        <v>0</v>
      </c>
      <c r="E359" s="547">
        <f t="shared" si="242"/>
        <v>0</v>
      </c>
      <c r="F359" s="30"/>
      <c r="G359" s="37"/>
      <c r="H359" s="30"/>
      <c r="I359" s="37"/>
      <c r="J359" s="30"/>
      <c r="K359" s="37"/>
      <c r="L359" s="30"/>
      <c r="M359" s="37"/>
      <c r="N359" s="30"/>
      <c r="O359" s="37"/>
      <c r="P359" s="30"/>
      <c r="Q359" s="37"/>
      <c r="R359" s="30"/>
      <c r="S359" s="37"/>
      <c r="T359" s="30"/>
      <c r="U359" s="37"/>
      <c r="V359" s="30"/>
      <c r="W359" s="37"/>
      <c r="X359" s="30"/>
      <c r="Y359" s="37"/>
      <c r="Z359" s="30"/>
      <c r="AA359" s="37"/>
      <c r="AB359" s="30"/>
      <c r="AC359" s="37"/>
      <c r="AD359" s="30"/>
      <c r="AE359" s="37"/>
      <c r="AF359" s="30"/>
      <c r="AG359" s="220"/>
      <c r="AH359" s="35"/>
      <c r="AI359" s="34"/>
      <c r="AJ359" s="31"/>
      <c r="AK359" s="32"/>
      <c r="AL359" s="243"/>
      <c r="AM359" s="243"/>
      <c r="AN359" t="str">
        <f t="shared" si="237"/>
        <v/>
      </c>
      <c r="CA359" s="18" t="str">
        <f t="shared" si="243"/>
        <v/>
      </c>
      <c r="CB359" s="18" t="str">
        <f t="shared" si="238"/>
        <v/>
      </c>
      <c r="CO359" s="69">
        <f t="shared" si="239"/>
        <v>0</v>
      </c>
      <c r="CP359" s="69">
        <f t="shared" si="240"/>
        <v>0</v>
      </c>
    </row>
    <row r="360" spans="1:94" x14ac:dyDescent="0.25">
      <c r="A360" s="3297" t="s">
        <v>338</v>
      </c>
      <c r="B360" s="1356" t="s">
        <v>335</v>
      </c>
      <c r="C360" s="1455">
        <f t="shared" si="241"/>
        <v>0</v>
      </c>
      <c r="D360" s="1449">
        <f t="shared" si="242"/>
        <v>0</v>
      </c>
      <c r="E360" s="1820">
        <f t="shared" si="242"/>
        <v>0</v>
      </c>
      <c r="F360" s="45"/>
      <c r="G360" s="48"/>
      <c r="H360" s="45"/>
      <c r="I360" s="48"/>
      <c r="J360" s="45"/>
      <c r="K360" s="48"/>
      <c r="L360" s="45"/>
      <c r="M360" s="48"/>
      <c r="N360" s="45"/>
      <c r="O360" s="48"/>
      <c r="P360" s="45"/>
      <c r="Q360" s="48"/>
      <c r="R360" s="45"/>
      <c r="S360" s="48"/>
      <c r="T360" s="45"/>
      <c r="U360" s="48"/>
      <c r="V360" s="45"/>
      <c r="W360" s="48"/>
      <c r="X360" s="45"/>
      <c r="Y360" s="48"/>
      <c r="Z360" s="45"/>
      <c r="AA360" s="48"/>
      <c r="AB360" s="45"/>
      <c r="AC360" s="48"/>
      <c r="AD360" s="45"/>
      <c r="AE360" s="48"/>
      <c r="AF360" s="45"/>
      <c r="AG360" s="286"/>
      <c r="AH360" s="105"/>
      <c r="AI360" s="46"/>
      <c r="AJ360" s="47"/>
      <c r="AK360" s="102"/>
      <c r="AL360" s="352"/>
      <c r="AM360" s="352"/>
      <c r="AN360" t="str">
        <f t="shared" si="237"/>
        <v/>
      </c>
      <c r="CA360" s="18" t="str">
        <f t="shared" si="243"/>
        <v/>
      </c>
      <c r="CB360" s="18" t="str">
        <f t="shared" si="238"/>
        <v/>
      </c>
      <c r="CO360" s="69">
        <f t="shared" si="239"/>
        <v>0</v>
      </c>
      <c r="CP360" s="69">
        <f t="shared" si="240"/>
        <v>0</v>
      </c>
    </row>
    <row r="361" spans="1:94" x14ac:dyDescent="0.25">
      <c r="A361" s="4128"/>
      <c r="B361" s="101" t="s">
        <v>336</v>
      </c>
      <c r="C361" s="542">
        <f t="shared" si="241"/>
        <v>0</v>
      </c>
      <c r="D361" s="543">
        <f t="shared" si="242"/>
        <v>0</v>
      </c>
      <c r="E361" s="544">
        <f t="shared" si="242"/>
        <v>0</v>
      </c>
      <c r="F361" s="22"/>
      <c r="G361" s="28"/>
      <c r="H361" s="22"/>
      <c r="I361" s="28"/>
      <c r="J361" s="22"/>
      <c r="K361" s="28"/>
      <c r="L361" s="22"/>
      <c r="M361" s="28"/>
      <c r="N361" s="22"/>
      <c r="O361" s="28"/>
      <c r="P361" s="22"/>
      <c r="Q361" s="28"/>
      <c r="R361" s="22"/>
      <c r="S361" s="28"/>
      <c r="T361" s="22"/>
      <c r="U361" s="28"/>
      <c r="V361" s="22"/>
      <c r="W361" s="28"/>
      <c r="X361" s="22"/>
      <c r="Y361" s="28"/>
      <c r="Z361" s="22"/>
      <c r="AA361" s="28"/>
      <c r="AB361" s="22"/>
      <c r="AC361" s="28"/>
      <c r="AD361" s="22"/>
      <c r="AE361" s="28"/>
      <c r="AF361" s="22"/>
      <c r="AG361" s="213"/>
      <c r="AH361" s="27"/>
      <c r="AI361" s="26"/>
      <c r="AJ361" s="23"/>
      <c r="AK361" s="24"/>
      <c r="AL361" s="239"/>
      <c r="AM361" s="239"/>
      <c r="AN361" t="str">
        <f t="shared" si="237"/>
        <v/>
      </c>
      <c r="CA361" s="18" t="str">
        <f t="shared" si="243"/>
        <v/>
      </c>
      <c r="CB361" s="18" t="str">
        <f t="shared" si="238"/>
        <v/>
      </c>
      <c r="CO361" s="69">
        <f t="shared" si="239"/>
        <v>0</v>
      </c>
      <c r="CP361" s="69">
        <f t="shared" si="240"/>
        <v>0</v>
      </c>
    </row>
    <row r="362" spans="1:94" x14ac:dyDescent="0.25">
      <c r="A362" s="3633"/>
      <c r="B362" s="1310" t="s">
        <v>337</v>
      </c>
      <c r="C362" s="493">
        <f t="shared" si="241"/>
        <v>0</v>
      </c>
      <c r="D362" s="548">
        <f t="shared" si="242"/>
        <v>0</v>
      </c>
      <c r="E362" s="549">
        <f t="shared" si="242"/>
        <v>0</v>
      </c>
      <c r="F362" s="91"/>
      <c r="G362" s="1809"/>
      <c r="H362" s="91"/>
      <c r="I362" s="1809"/>
      <c r="J362" s="91"/>
      <c r="K362" s="1809"/>
      <c r="L362" s="91"/>
      <c r="M362" s="1809"/>
      <c r="N362" s="91"/>
      <c r="O362" s="1809"/>
      <c r="P362" s="91"/>
      <c r="Q362" s="1809"/>
      <c r="R362" s="91"/>
      <c r="S362" s="1809"/>
      <c r="T362" s="91"/>
      <c r="U362" s="1809"/>
      <c r="V362" s="91"/>
      <c r="W362" s="1809"/>
      <c r="X362" s="91"/>
      <c r="Y362" s="1809"/>
      <c r="Z362" s="91"/>
      <c r="AA362" s="1809"/>
      <c r="AB362" s="91"/>
      <c r="AC362" s="1809"/>
      <c r="AD362" s="91"/>
      <c r="AE362" s="1809"/>
      <c r="AF362" s="91"/>
      <c r="AG362" s="1811"/>
      <c r="AH362" s="35"/>
      <c r="AI362" s="34"/>
      <c r="AJ362" s="31"/>
      <c r="AK362" s="32"/>
      <c r="AL362" s="243"/>
      <c r="AM362" s="243"/>
      <c r="AN362" t="str">
        <f t="shared" si="237"/>
        <v/>
      </c>
      <c r="CA362" s="18" t="str">
        <f t="shared" si="243"/>
        <v/>
      </c>
      <c r="CB362" s="18" t="str">
        <f t="shared" si="238"/>
        <v/>
      </c>
      <c r="CO362" s="69">
        <f t="shared" si="239"/>
        <v>0</v>
      </c>
      <c r="CP362" s="69">
        <f t="shared" si="240"/>
        <v>0</v>
      </c>
    </row>
    <row r="363" spans="1:94" x14ac:dyDescent="0.25">
      <c r="A363" s="3238" t="s">
        <v>339</v>
      </c>
      <c r="B363" s="1356" t="s">
        <v>340</v>
      </c>
      <c r="C363" s="550">
        <f t="shared" si="241"/>
        <v>0</v>
      </c>
      <c r="D363" s="551">
        <f t="shared" si="242"/>
        <v>0</v>
      </c>
      <c r="E363" s="552">
        <f t="shared" si="242"/>
        <v>0</v>
      </c>
      <c r="F363" s="45"/>
      <c r="G363" s="48"/>
      <c r="H363" s="45"/>
      <c r="I363" s="48"/>
      <c r="J363" s="45"/>
      <c r="K363" s="48"/>
      <c r="L363" s="45"/>
      <c r="M363" s="48"/>
      <c r="N363" s="45"/>
      <c r="O363" s="48"/>
      <c r="P363" s="45"/>
      <c r="Q363" s="48"/>
      <c r="R363" s="45"/>
      <c r="S363" s="48"/>
      <c r="T363" s="45"/>
      <c r="U363" s="48"/>
      <c r="V363" s="45"/>
      <c r="W363" s="48"/>
      <c r="X363" s="45"/>
      <c r="Y363" s="48"/>
      <c r="Z363" s="45"/>
      <c r="AA363" s="48"/>
      <c r="AB363" s="45"/>
      <c r="AC363" s="48"/>
      <c r="AD363" s="45"/>
      <c r="AE363" s="48"/>
      <c r="AF363" s="45"/>
      <c r="AG363" s="286"/>
      <c r="AH363" s="105"/>
      <c r="AI363" s="46"/>
      <c r="AJ363" s="47"/>
      <c r="AK363" s="102"/>
      <c r="AL363" s="352"/>
      <c r="AM363" s="352"/>
      <c r="AN363" t="str">
        <f t="shared" si="237"/>
        <v/>
      </c>
      <c r="CA363" s="18" t="str">
        <f t="shared" si="243"/>
        <v/>
      </c>
      <c r="CB363" s="18" t="str">
        <f t="shared" si="238"/>
        <v/>
      </c>
      <c r="CO363" s="69">
        <f t="shared" si="239"/>
        <v>0</v>
      </c>
      <c r="CP363" s="69">
        <f t="shared" si="240"/>
        <v>0</v>
      </c>
    </row>
    <row r="364" spans="1:94" x14ac:dyDescent="0.25">
      <c r="A364" s="3239"/>
      <c r="B364" s="75" t="s">
        <v>341</v>
      </c>
      <c r="C364" s="542">
        <f t="shared" si="241"/>
        <v>0</v>
      </c>
      <c r="D364" s="543">
        <f t="shared" si="242"/>
        <v>0</v>
      </c>
      <c r="E364" s="544">
        <f t="shared" si="242"/>
        <v>0</v>
      </c>
      <c r="F364" s="22"/>
      <c r="G364" s="28"/>
      <c r="H364" s="22"/>
      <c r="I364" s="28"/>
      <c r="J364" s="22"/>
      <c r="K364" s="28"/>
      <c r="L364" s="22"/>
      <c r="M364" s="28"/>
      <c r="N364" s="22"/>
      <c r="O364" s="28"/>
      <c r="P364" s="22"/>
      <c r="Q364" s="28"/>
      <c r="R364" s="22"/>
      <c r="S364" s="28"/>
      <c r="T364" s="22"/>
      <c r="U364" s="28"/>
      <c r="V364" s="22"/>
      <c r="W364" s="28"/>
      <c r="X364" s="22"/>
      <c r="Y364" s="28"/>
      <c r="Z364" s="22"/>
      <c r="AA364" s="28"/>
      <c r="AB364" s="22"/>
      <c r="AC364" s="28"/>
      <c r="AD364" s="22"/>
      <c r="AE364" s="28"/>
      <c r="AF364" s="22"/>
      <c r="AG364" s="213"/>
      <c r="AH364" s="27"/>
      <c r="AI364" s="26"/>
      <c r="AJ364" s="23"/>
      <c r="AK364" s="24"/>
      <c r="AL364" s="239"/>
      <c r="AM364" s="239"/>
      <c r="AN364" t="str">
        <f t="shared" si="237"/>
        <v/>
      </c>
      <c r="CA364" s="18" t="str">
        <f t="shared" si="243"/>
        <v/>
      </c>
      <c r="CB364" s="18" t="str">
        <f t="shared" si="238"/>
        <v/>
      </c>
      <c r="CO364" s="69">
        <f t="shared" si="239"/>
        <v>0</v>
      </c>
      <c r="CP364" s="69">
        <f t="shared" si="240"/>
        <v>0</v>
      </c>
    </row>
    <row r="365" spans="1:94" x14ac:dyDescent="0.25">
      <c r="A365" s="3239"/>
      <c r="B365" s="75" t="s">
        <v>342</v>
      </c>
      <c r="C365" s="542">
        <f t="shared" si="241"/>
        <v>0</v>
      </c>
      <c r="D365" s="543">
        <f t="shared" si="242"/>
        <v>0</v>
      </c>
      <c r="E365" s="544">
        <f t="shared" si="242"/>
        <v>0</v>
      </c>
      <c r="F365" s="22"/>
      <c r="G365" s="28"/>
      <c r="H365" s="22"/>
      <c r="I365" s="28"/>
      <c r="J365" s="22"/>
      <c r="K365" s="28"/>
      <c r="L365" s="22"/>
      <c r="M365" s="28"/>
      <c r="N365" s="22"/>
      <c r="O365" s="28"/>
      <c r="P365" s="22"/>
      <c r="Q365" s="28"/>
      <c r="R365" s="22"/>
      <c r="S365" s="28"/>
      <c r="T365" s="22"/>
      <c r="U365" s="28"/>
      <c r="V365" s="22"/>
      <c r="W365" s="28"/>
      <c r="X365" s="22"/>
      <c r="Y365" s="28"/>
      <c r="Z365" s="22"/>
      <c r="AA365" s="28"/>
      <c r="AB365" s="22"/>
      <c r="AC365" s="28"/>
      <c r="AD365" s="22"/>
      <c r="AE365" s="28"/>
      <c r="AF365" s="22"/>
      <c r="AG365" s="213"/>
      <c r="AH365" s="27"/>
      <c r="AI365" s="26"/>
      <c r="AJ365" s="23"/>
      <c r="AK365" s="24"/>
      <c r="AL365" s="239"/>
      <c r="AM365" s="239"/>
      <c r="AN365" t="str">
        <f t="shared" si="237"/>
        <v/>
      </c>
      <c r="CA365" s="18" t="str">
        <f t="shared" si="243"/>
        <v/>
      </c>
      <c r="CB365" s="18" t="str">
        <f t="shared" si="238"/>
        <v/>
      </c>
      <c r="CO365" s="69">
        <f t="shared" si="239"/>
        <v>0</v>
      </c>
      <c r="CP365" s="69">
        <f t="shared" si="240"/>
        <v>0</v>
      </c>
    </row>
    <row r="366" spans="1:94" x14ac:dyDescent="0.25">
      <c r="A366" s="4133"/>
      <c r="B366" s="1310" t="s">
        <v>343</v>
      </c>
      <c r="C366" s="493">
        <f t="shared" si="241"/>
        <v>0</v>
      </c>
      <c r="D366" s="548">
        <f t="shared" si="242"/>
        <v>0</v>
      </c>
      <c r="E366" s="549">
        <f t="shared" si="242"/>
        <v>0</v>
      </c>
      <c r="F366" s="91"/>
      <c r="G366" s="1809"/>
      <c r="H366" s="91"/>
      <c r="I366" s="1809"/>
      <c r="J366" s="91"/>
      <c r="K366" s="1809"/>
      <c r="L366" s="91"/>
      <c r="M366" s="1809"/>
      <c r="N366" s="91"/>
      <c r="O366" s="1809"/>
      <c r="P366" s="91"/>
      <c r="Q366" s="1809"/>
      <c r="R366" s="91"/>
      <c r="S366" s="1809"/>
      <c r="T366" s="91"/>
      <c r="U366" s="1809"/>
      <c r="V366" s="91"/>
      <c r="W366" s="1809"/>
      <c r="X366" s="91"/>
      <c r="Y366" s="1809"/>
      <c r="Z366" s="91"/>
      <c r="AA366" s="1809"/>
      <c r="AB366" s="91"/>
      <c r="AC366" s="1809"/>
      <c r="AD366" s="91"/>
      <c r="AE366" s="1809"/>
      <c r="AF366" s="91"/>
      <c r="AG366" s="1811"/>
      <c r="AH366" s="95"/>
      <c r="AI366" s="113"/>
      <c r="AJ366" s="1808"/>
      <c r="AK366" s="92"/>
      <c r="AL366" s="385"/>
      <c r="AM366" s="385"/>
      <c r="AN366" t="str">
        <f t="shared" si="237"/>
        <v/>
      </c>
      <c r="CA366" s="18" t="str">
        <f>IF(AND(C366&gt;0,AH366="")," * No olvide digitar la variable Pueblos originarios. Digite Cero si no tiene.",IF(AH366&gt;C366," * La variable Pueblos originarios No puede ser mayor al Total.",""))</f>
        <v/>
      </c>
      <c r="CB366" s="18" t="str">
        <f t="shared" si="238"/>
        <v/>
      </c>
      <c r="CO366" s="69">
        <f t="shared" si="239"/>
        <v>0</v>
      </c>
      <c r="CP366" s="69">
        <f t="shared" si="240"/>
        <v>0</v>
      </c>
    </row>
    <row r="367" spans="1:94" x14ac:dyDescent="0.25">
      <c r="A367" s="553" t="s">
        <v>344</v>
      </c>
      <c r="B367" s="1780"/>
      <c r="C367" s="140"/>
      <c r="D367" s="56"/>
      <c r="E367" s="140"/>
      <c r="F367" s="140"/>
      <c r="G367" s="140"/>
      <c r="H367" s="140"/>
      <c r="I367" s="140"/>
      <c r="J367" s="140"/>
      <c r="K367" s="554"/>
      <c r="L367" s="140"/>
      <c r="M367" s="140"/>
      <c r="N367" s="140"/>
      <c r="O367" s="140"/>
      <c r="P367" s="140"/>
      <c r="Q367" s="140"/>
      <c r="R367" s="140"/>
      <c r="S367" s="140"/>
      <c r="T367" s="140"/>
      <c r="U367" s="140"/>
      <c r="V367" s="140"/>
      <c r="W367" s="140"/>
      <c r="X367" s="140"/>
      <c r="Y367" s="140"/>
      <c r="Z367" s="140"/>
      <c r="AA367" s="140"/>
      <c r="AB367" s="140"/>
      <c r="AC367" s="140"/>
      <c r="AD367" s="140"/>
      <c r="AE367" s="140"/>
      <c r="AF367" s="140"/>
      <c r="AG367" s="140"/>
      <c r="AH367" s="140"/>
      <c r="AI367" s="140"/>
      <c r="AJ367" s="140"/>
      <c r="AK367" s="140"/>
      <c r="AL367" s="140"/>
      <c r="AM367" s="140"/>
      <c r="AN367" s="140"/>
      <c r="AO367" s="140"/>
      <c r="AP367" s="140"/>
      <c r="AQ367" s="140"/>
      <c r="AR367" s="140"/>
      <c r="AS367" s="140"/>
    </row>
    <row r="368" spans="1:94" ht="15" customHeight="1" x14ac:dyDescent="0.25">
      <c r="A368" s="4134" t="s">
        <v>345</v>
      </c>
      <c r="B368" s="3272" t="s">
        <v>91</v>
      </c>
      <c r="C368" s="3108"/>
      <c r="D368" s="2987"/>
      <c r="E368" s="4047" t="s">
        <v>139</v>
      </c>
      <c r="F368" s="4048"/>
      <c r="G368" s="4048"/>
      <c r="H368" s="4048"/>
      <c r="I368" s="4048"/>
      <c r="J368" s="4048"/>
      <c r="K368" s="4048"/>
      <c r="L368" s="4048"/>
      <c r="M368" s="4048"/>
      <c r="N368" s="4048"/>
      <c r="O368" s="4048"/>
      <c r="P368" s="4048"/>
      <c r="Q368" s="4048"/>
      <c r="R368" s="4048"/>
      <c r="S368" s="4048"/>
      <c r="T368" s="4048"/>
      <c r="U368" s="4048"/>
      <c r="V368" s="4048"/>
      <c r="W368" s="4048"/>
      <c r="X368" s="4048"/>
      <c r="Y368" s="4048"/>
      <c r="Z368" s="4048"/>
      <c r="AA368" s="4048"/>
      <c r="AB368" s="4048"/>
      <c r="AC368" s="4048"/>
      <c r="AD368" s="4048"/>
      <c r="AE368" s="4048"/>
      <c r="AF368" s="4048"/>
      <c r="AG368" s="4048"/>
      <c r="AH368" s="4048"/>
      <c r="AI368" s="4048"/>
      <c r="AJ368" s="4048"/>
      <c r="AK368" s="4048"/>
      <c r="AL368" s="4049"/>
      <c r="AM368" s="4136" t="s">
        <v>346</v>
      </c>
      <c r="AN368" s="4136"/>
      <c r="AO368" s="4136"/>
      <c r="AP368" s="4137"/>
      <c r="AQ368" s="4138" t="s">
        <v>347</v>
      </c>
      <c r="AR368" s="3538" t="s">
        <v>12</v>
      </c>
      <c r="AS368" s="2987" t="s">
        <v>13</v>
      </c>
    </row>
    <row r="369" spans="1:94" ht="15" customHeight="1" x14ac:dyDescent="0.25">
      <c r="A369" s="4135"/>
      <c r="B369" s="3124"/>
      <c r="C369" s="3109"/>
      <c r="D369" s="2994"/>
      <c r="E369" s="4040" t="s">
        <v>202</v>
      </c>
      <c r="F369" s="4042"/>
      <c r="G369" s="4040" t="s">
        <v>203</v>
      </c>
      <c r="H369" s="4042"/>
      <c r="I369" s="4040" t="s">
        <v>204</v>
      </c>
      <c r="J369" s="4042"/>
      <c r="K369" s="4040" t="s">
        <v>16</v>
      </c>
      <c r="L369" s="4042"/>
      <c r="M369" s="4040" t="s">
        <v>17</v>
      </c>
      <c r="N369" s="4042"/>
      <c r="O369" s="4040" t="s">
        <v>348</v>
      </c>
      <c r="P369" s="4042"/>
      <c r="Q369" s="4040" t="s">
        <v>349</v>
      </c>
      <c r="R369" s="4042"/>
      <c r="S369" s="4040" t="s">
        <v>20</v>
      </c>
      <c r="T369" s="4042"/>
      <c r="U369" s="4040" t="s">
        <v>21</v>
      </c>
      <c r="V369" s="4042"/>
      <c r="W369" s="4040" t="s">
        <v>350</v>
      </c>
      <c r="X369" s="4042"/>
      <c r="Y369" s="4040" t="s">
        <v>23</v>
      </c>
      <c r="Z369" s="4042"/>
      <c r="AA369" s="4040" t="s">
        <v>61</v>
      </c>
      <c r="AB369" s="4042"/>
      <c r="AC369" s="4040" t="s">
        <v>62</v>
      </c>
      <c r="AD369" s="4042"/>
      <c r="AE369" s="4040" t="s">
        <v>63</v>
      </c>
      <c r="AF369" s="4042"/>
      <c r="AG369" s="4040" t="s">
        <v>148</v>
      </c>
      <c r="AH369" s="4042"/>
      <c r="AI369" s="4040" t="s">
        <v>149</v>
      </c>
      <c r="AJ369" s="4042"/>
      <c r="AK369" s="4047" t="s">
        <v>351</v>
      </c>
      <c r="AL369" s="4049"/>
      <c r="AM369" s="3249" t="s">
        <v>352</v>
      </c>
      <c r="AN369" s="3599" t="s">
        <v>353</v>
      </c>
      <c r="AO369" s="3253" t="s">
        <v>354</v>
      </c>
      <c r="AP369" s="3254" t="s">
        <v>355</v>
      </c>
      <c r="AQ369" s="4139"/>
      <c r="AR369" s="3130"/>
      <c r="AS369" s="2994"/>
    </row>
    <row r="370" spans="1:94" x14ac:dyDescent="0.25">
      <c r="A370" s="3753"/>
      <c r="B370" s="1687" t="s">
        <v>120</v>
      </c>
      <c r="C370" s="1713" t="s">
        <v>79</v>
      </c>
      <c r="D370" s="1714" t="s">
        <v>121</v>
      </c>
      <c r="E370" s="1687" t="s">
        <v>79</v>
      </c>
      <c r="F370" s="1722" t="s">
        <v>121</v>
      </c>
      <c r="G370" s="1687" t="s">
        <v>79</v>
      </c>
      <c r="H370" s="1722" t="s">
        <v>121</v>
      </c>
      <c r="I370" s="1687" t="s">
        <v>79</v>
      </c>
      <c r="J370" s="1722" t="s">
        <v>121</v>
      </c>
      <c r="K370" s="1687" t="s">
        <v>79</v>
      </c>
      <c r="L370" s="1722" t="s">
        <v>121</v>
      </c>
      <c r="M370" s="1687" t="s">
        <v>79</v>
      </c>
      <c r="N370" s="1722" t="s">
        <v>121</v>
      </c>
      <c r="O370" s="1687" t="s">
        <v>79</v>
      </c>
      <c r="P370" s="1722" t="s">
        <v>121</v>
      </c>
      <c r="Q370" s="1687" t="s">
        <v>79</v>
      </c>
      <c r="R370" s="1722" t="s">
        <v>121</v>
      </c>
      <c r="S370" s="1687" t="s">
        <v>79</v>
      </c>
      <c r="T370" s="1722" t="s">
        <v>121</v>
      </c>
      <c r="U370" s="1687" t="s">
        <v>79</v>
      </c>
      <c r="V370" s="1722" t="s">
        <v>121</v>
      </c>
      <c r="W370" s="1687" t="s">
        <v>79</v>
      </c>
      <c r="X370" s="1722" t="s">
        <v>121</v>
      </c>
      <c r="Y370" s="1687" t="s">
        <v>79</v>
      </c>
      <c r="Z370" s="1722" t="s">
        <v>121</v>
      </c>
      <c r="AA370" s="1687" t="s">
        <v>79</v>
      </c>
      <c r="AB370" s="1722" t="s">
        <v>121</v>
      </c>
      <c r="AC370" s="1687" t="s">
        <v>79</v>
      </c>
      <c r="AD370" s="1722" t="s">
        <v>121</v>
      </c>
      <c r="AE370" s="1687" t="s">
        <v>79</v>
      </c>
      <c r="AF370" s="1722" t="s">
        <v>121</v>
      </c>
      <c r="AG370" s="1687" t="s">
        <v>79</v>
      </c>
      <c r="AH370" s="1722" t="s">
        <v>121</v>
      </c>
      <c r="AI370" s="1687" t="s">
        <v>79</v>
      </c>
      <c r="AJ370" s="1722" t="s">
        <v>121</v>
      </c>
      <c r="AK370" s="1687" t="s">
        <v>79</v>
      </c>
      <c r="AL370" s="1723" t="s">
        <v>121</v>
      </c>
      <c r="AM370" s="4141"/>
      <c r="AN370" s="3252"/>
      <c r="AO370" s="3252"/>
      <c r="AP370" s="4142"/>
      <c r="AQ370" s="4140"/>
      <c r="AR370" s="3001"/>
      <c r="AS370" s="4118"/>
    </row>
    <row r="371" spans="1:94" x14ac:dyDescent="0.25">
      <c r="A371" s="1821" t="s">
        <v>356</v>
      </c>
      <c r="B371" s="1822"/>
      <c r="C371" s="1823"/>
      <c r="D371" s="1824"/>
      <c r="E371" s="1822"/>
      <c r="F371" s="1825"/>
      <c r="G371" s="1822"/>
      <c r="H371" s="1825"/>
      <c r="I371" s="1822"/>
      <c r="J371" s="1825"/>
      <c r="K371" s="1822"/>
      <c r="L371" s="1825"/>
      <c r="M371" s="1822"/>
      <c r="N371" s="1825"/>
      <c r="O371" s="1822"/>
      <c r="P371" s="1825"/>
      <c r="Q371" s="1822"/>
      <c r="R371" s="1825"/>
      <c r="S371" s="1822"/>
      <c r="T371" s="1825"/>
      <c r="U371" s="1822"/>
      <c r="V371" s="1825"/>
      <c r="W371" s="1822"/>
      <c r="X371" s="1825"/>
      <c r="Y371" s="1822"/>
      <c r="Z371" s="1825"/>
      <c r="AA371" s="1822"/>
      <c r="AB371" s="1825"/>
      <c r="AC371" s="1822"/>
      <c r="AD371" s="1825"/>
      <c r="AE371" s="1822"/>
      <c r="AF371" s="1825"/>
      <c r="AG371" s="1822"/>
      <c r="AH371" s="1825"/>
      <c r="AI371" s="1822"/>
      <c r="AJ371" s="1825"/>
      <c r="AK371" s="1822"/>
      <c r="AL371" s="1826"/>
      <c r="AM371" s="1827"/>
      <c r="AN371" s="1701"/>
      <c r="AO371" s="1701"/>
      <c r="AP371" s="1825"/>
      <c r="AQ371" s="1828"/>
      <c r="AR371" s="1827"/>
      <c r="AS371" s="1825"/>
    </row>
    <row r="372" spans="1:94" ht="21" x14ac:dyDescent="0.25">
      <c r="A372" s="563" t="s">
        <v>357</v>
      </c>
      <c r="B372" s="1466">
        <f t="shared" ref="B372:B382" si="244">SUM(C372:D372)</f>
        <v>0</v>
      </c>
      <c r="C372" s="1467">
        <f t="shared" ref="C372:D382" si="245">SUM(E372,G372,I372,K372,M372,O372,Q372,S372,U372,W372,Y372,AA372,AC372,AE372,AG372,AI372,AK372)</f>
        <v>0</v>
      </c>
      <c r="D372" s="708">
        <f>SUM(F372,H372,J372,L372,N372,P372,R372,T372,V372,X372,Z372,AB372,AD372,AF372,AH372,AJ372,AL372)</f>
        <v>0</v>
      </c>
      <c r="E372" s="1359"/>
      <c r="F372" s="1682"/>
      <c r="G372" s="1359"/>
      <c r="H372" s="1682"/>
      <c r="I372" s="1359"/>
      <c r="J372" s="1682"/>
      <c r="K372" s="1359"/>
      <c r="L372" s="1682"/>
      <c r="M372" s="1359"/>
      <c r="N372" s="1682"/>
      <c r="O372" s="1359"/>
      <c r="P372" s="1682"/>
      <c r="Q372" s="1359"/>
      <c r="R372" s="1682"/>
      <c r="S372" s="1359"/>
      <c r="T372" s="1682"/>
      <c r="U372" s="1359"/>
      <c r="V372" s="1682"/>
      <c r="W372" s="1359"/>
      <c r="X372" s="1682"/>
      <c r="Y372" s="1359"/>
      <c r="Z372" s="1682"/>
      <c r="AA372" s="1359"/>
      <c r="AB372" s="1682"/>
      <c r="AC372" s="1359"/>
      <c r="AD372" s="1682"/>
      <c r="AE372" s="1359"/>
      <c r="AF372" s="1682"/>
      <c r="AG372" s="1359"/>
      <c r="AH372" s="1682"/>
      <c r="AI372" s="1359"/>
      <c r="AJ372" s="1682"/>
      <c r="AK372" s="1359"/>
      <c r="AL372" s="1363"/>
      <c r="AM372" s="1468"/>
      <c r="AN372" s="707"/>
      <c r="AO372" s="707"/>
      <c r="AP372" s="1771"/>
      <c r="AQ372" s="1469"/>
      <c r="AR372" s="1362"/>
      <c r="AS372" s="1682"/>
      <c r="AT372" t="str">
        <f>CA372&amp;CB372</f>
        <v/>
      </c>
      <c r="CA372" s="18" t="str">
        <f>IF(AND(B372&gt;0,AR372="")," A:AU* No olvide digitar la variable Pueblos originarios. Digite Cero si no tiene.",IF(AR372&gt;B372," * La variable Pueblos originarios No puede ser mayor al Total.",""))</f>
        <v/>
      </c>
      <c r="CB372" s="18" t="str">
        <f>IF(AND(B372&gt;0,AS372="")," * No olvide digitar la variable Migrantes. Digite Cero si no tiene.",IF(AS372&gt;B372," * La variable Migrantes No puede ser mayor al Total.",""))</f>
        <v/>
      </c>
      <c r="CO372" s="69">
        <f>IF(AND(B372&gt;0,AR372=""),1,IF(AR372&gt;B372,1,0))</f>
        <v>0</v>
      </c>
      <c r="CP372" s="69">
        <f>IF(AND(B372&gt;0,AS372=""),1,IF(AS372&gt;B372,1,0))</f>
        <v>0</v>
      </c>
    </row>
    <row r="373" spans="1:94" ht="21" x14ac:dyDescent="0.25">
      <c r="A373" s="1829" t="s">
        <v>358</v>
      </c>
      <c r="B373" s="1466">
        <f>SUM(C373:D373)</f>
        <v>0</v>
      </c>
      <c r="C373" s="1467">
        <f>SUM(E373,G373,I373,K373,M373,O373,Q373,S373,U373,W373,Y373,AA373,AC373,AE373,AG373,AI373,AK373)</f>
        <v>0</v>
      </c>
      <c r="D373" s="708">
        <f>SUM(F373,H373,J373,L373,N373,P373,R373,T373,V373,X373,Z373,AB373,AD373,AF373,AH373,AJ373,AL373)</f>
        <v>0</v>
      </c>
      <c r="E373" s="30"/>
      <c r="F373" s="37"/>
      <c r="G373" s="30"/>
      <c r="H373" s="37"/>
      <c r="I373" s="30"/>
      <c r="J373" s="37"/>
      <c r="K373" s="30"/>
      <c r="L373" s="37"/>
      <c r="M373" s="30"/>
      <c r="N373" s="37"/>
      <c r="O373" s="30"/>
      <c r="P373" s="37"/>
      <c r="Q373" s="30"/>
      <c r="R373" s="37"/>
      <c r="S373" s="30"/>
      <c r="T373" s="37"/>
      <c r="U373" s="30"/>
      <c r="V373" s="37"/>
      <c r="W373" s="30"/>
      <c r="X373" s="37"/>
      <c r="Y373" s="30"/>
      <c r="Z373" s="37"/>
      <c r="AA373" s="30"/>
      <c r="AB373" s="37"/>
      <c r="AC373" s="30"/>
      <c r="AD373" s="37"/>
      <c r="AE373" s="30"/>
      <c r="AF373" s="37"/>
      <c r="AG373" s="30"/>
      <c r="AH373" s="37"/>
      <c r="AI373" s="30"/>
      <c r="AJ373" s="37"/>
      <c r="AK373" s="30"/>
      <c r="AL373" s="220"/>
      <c r="AM373" s="570"/>
      <c r="AN373" s="71"/>
      <c r="AO373" s="71"/>
      <c r="AP373" s="446"/>
      <c r="AQ373" s="571"/>
      <c r="AR373" s="35"/>
      <c r="AS373" s="37"/>
      <c r="AT373" t="str">
        <f>CA373&amp;CB373</f>
        <v/>
      </c>
      <c r="CA373" s="18" t="str">
        <f>IF(AND(B373&gt;0,AR373="")," * No olvide digitar la variable Pueblos originarios. Digite Cero si no tiene.",IF(AR373&gt;B373," * La variable Pueblos originarios No puede ser mayor al Total.",""))</f>
        <v/>
      </c>
      <c r="CB373" s="18" t="str">
        <f>IF(AND(B373&gt;0,AS373="")," * No olvide digitar la variable Migrantes. Digite Cero si no tiene.",IF(AS373&gt;B373," * La variable Migrantes No puede ser mayor al Total.",""))</f>
        <v/>
      </c>
      <c r="CO373" s="69">
        <f>IF(AND(B373&gt;0,AR373=""),1,IF(AR373&gt;B373,1,0))</f>
        <v>0</v>
      </c>
      <c r="CP373" s="69">
        <f>IF(AND(B373&gt;0,AS373=""),1,IF(AS373&gt;B373,1,0))</f>
        <v>0</v>
      </c>
    </row>
    <row r="374" spans="1:94" x14ac:dyDescent="0.25">
      <c r="A374" s="1830" t="s">
        <v>359</v>
      </c>
      <c r="B374" s="1831"/>
      <c r="C374" s="1832"/>
      <c r="D374" s="1824"/>
      <c r="E374" s="1822"/>
      <c r="F374" s="1825"/>
      <c r="G374" s="1822"/>
      <c r="H374" s="1825"/>
      <c r="I374" s="1822"/>
      <c r="J374" s="1825"/>
      <c r="K374" s="1822"/>
      <c r="L374" s="1825"/>
      <c r="M374" s="1822"/>
      <c r="N374" s="1825"/>
      <c r="O374" s="1822"/>
      <c r="P374" s="1825"/>
      <c r="Q374" s="1822"/>
      <c r="R374" s="1825"/>
      <c r="S374" s="1822"/>
      <c r="T374" s="1825"/>
      <c r="U374" s="1822"/>
      <c r="V374" s="1825"/>
      <c r="W374" s="1822"/>
      <c r="X374" s="1825"/>
      <c r="Y374" s="1822"/>
      <c r="Z374" s="1825"/>
      <c r="AA374" s="1822"/>
      <c r="AB374" s="1825"/>
      <c r="AC374" s="1822"/>
      <c r="AD374" s="1825"/>
      <c r="AE374" s="1822"/>
      <c r="AF374" s="1825"/>
      <c r="AG374" s="1822"/>
      <c r="AH374" s="1825"/>
      <c r="AI374" s="1822"/>
      <c r="AJ374" s="1825"/>
      <c r="AK374" s="1822"/>
      <c r="AL374" s="1826"/>
      <c r="AM374" s="1827"/>
      <c r="AN374" s="1701"/>
      <c r="AO374" s="1701"/>
      <c r="AP374" s="1825"/>
      <c r="AQ374" s="1828"/>
      <c r="AR374" s="1827"/>
      <c r="AS374" s="1825"/>
      <c r="CA374" s="438"/>
      <c r="CB374" s="438"/>
      <c r="CO374" s="575"/>
      <c r="CP374" s="575"/>
    </row>
    <row r="375" spans="1:94" ht="21" x14ac:dyDescent="0.25">
      <c r="A375" s="563" t="s">
        <v>360</v>
      </c>
      <c r="B375" s="576">
        <f t="shared" si="244"/>
        <v>0</v>
      </c>
      <c r="C375" s="577">
        <f t="shared" si="245"/>
        <v>0</v>
      </c>
      <c r="D375" s="251">
        <f t="shared" si="245"/>
        <v>0</v>
      </c>
      <c r="E375" s="45"/>
      <c r="F375" s="48"/>
      <c r="G375" s="45"/>
      <c r="H375" s="48"/>
      <c r="I375" s="45"/>
      <c r="J375" s="48"/>
      <c r="K375" s="45"/>
      <c r="L375" s="48"/>
      <c r="M375" s="45"/>
      <c r="N375" s="48"/>
      <c r="O375" s="45"/>
      <c r="P375" s="48"/>
      <c r="Q375" s="45"/>
      <c r="R375" s="48"/>
      <c r="S375" s="45"/>
      <c r="T375" s="48"/>
      <c r="U375" s="45"/>
      <c r="V375" s="48"/>
      <c r="W375" s="45"/>
      <c r="X375" s="48"/>
      <c r="Y375" s="45"/>
      <c r="Z375" s="48"/>
      <c r="AA375" s="45"/>
      <c r="AB375" s="48"/>
      <c r="AC375" s="45"/>
      <c r="AD375" s="48"/>
      <c r="AE375" s="45"/>
      <c r="AF375" s="48"/>
      <c r="AG375" s="45"/>
      <c r="AH375" s="48"/>
      <c r="AI375" s="45"/>
      <c r="AJ375" s="48"/>
      <c r="AK375" s="45"/>
      <c r="AL375" s="286"/>
      <c r="AM375" s="578"/>
      <c r="AN375" s="103"/>
      <c r="AO375" s="103"/>
      <c r="AP375" s="474"/>
      <c r="AQ375" s="579"/>
      <c r="AR375" s="105"/>
      <c r="AS375" s="48"/>
      <c r="AT375" t="str">
        <f t="shared" ref="AT375:AT376" si="246">CA375&amp;CB375</f>
        <v/>
      </c>
      <c r="CA375" s="18" t="str">
        <f t="shared" ref="CA375:CA389" si="247">IF(AND(B375&gt;0,AR375="")," * No olvide digitar la variable Pueblos originarios. Digite Cero si no tiene.",IF(AR375&gt;B375," * La variable Pueblos originarios No puede ser mayor al Total.",""))</f>
        <v/>
      </c>
      <c r="CB375" s="18" t="str">
        <f t="shared" ref="CB375:CB389" si="248">IF(AND(B375&gt;0,AS375="")," * No olvide digitar la variable Migrantes. Digite Cero si no tiene.",IF(AS375&gt;B375," * La variable Migrantes No puede ser mayor al Total.",""))</f>
        <v/>
      </c>
      <c r="CO375" s="69">
        <f>IF(AND(B375&gt;0,AR375=""),1,IF(AR375&gt;B375,1,0))</f>
        <v>0</v>
      </c>
      <c r="CP375" s="69">
        <f t="shared" ref="CP375:CP389" si="249">IF(AND(B375&gt;0,AS375=""),1,IF(AS375&gt;B375,1,0))</f>
        <v>0</v>
      </c>
    </row>
    <row r="376" spans="1:94" ht="21" x14ac:dyDescent="0.25">
      <c r="A376" s="580" t="s">
        <v>361</v>
      </c>
      <c r="B376" s="581">
        <f t="shared" si="244"/>
        <v>0</v>
      </c>
      <c r="C376" s="582">
        <f t="shared" si="245"/>
        <v>0</v>
      </c>
      <c r="D376" s="258">
        <f t="shared" si="245"/>
        <v>0</v>
      </c>
      <c r="E376" s="1806"/>
      <c r="F376" s="52"/>
      <c r="G376" s="49"/>
      <c r="H376" s="52"/>
      <c r="I376" s="49"/>
      <c r="J376" s="52"/>
      <c r="K376" s="49"/>
      <c r="L376" s="52"/>
      <c r="M376" s="49"/>
      <c r="N376" s="52"/>
      <c r="O376" s="49"/>
      <c r="P376" s="52"/>
      <c r="Q376" s="49"/>
      <c r="R376" s="52"/>
      <c r="S376" s="49"/>
      <c r="T376" s="52"/>
      <c r="U376" s="49"/>
      <c r="V376" s="52"/>
      <c r="W376" s="49"/>
      <c r="X376" s="52"/>
      <c r="Y376" s="49"/>
      <c r="Z376" s="52"/>
      <c r="AA376" s="49"/>
      <c r="AB376" s="52"/>
      <c r="AC376" s="49"/>
      <c r="AD376" s="52"/>
      <c r="AE376" s="49"/>
      <c r="AF376" s="52"/>
      <c r="AG376" s="49"/>
      <c r="AH376" s="52"/>
      <c r="AI376" s="49"/>
      <c r="AJ376" s="52"/>
      <c r="AK376" s="49"/>
      <c r="AL376" s="264"/>
      <c r="AM376" s="583"/>
      <c r="AN376" s="584"/>
      <c r="AO376" s="584"/>
      <c r="AP376" s="443"/>
      <c r="AQ376" s="585"/>
      <c r="AR376" s="254"/>
      <c r="AS376" s="52"/>
      <c r="AT376" t="str">
        <f t="shared" si="246"/>
        <v/>
      </c>
      <c r="CA376" s="18" t="str">
        <f t="shared" si="247"/>
        <v/>
      </c>
      <c r="CB376" s="18" t="str">
        <f t="shared" si="248"/>
        <v/>
      </c>
      <c r="CO376" s="69">
        <f t="shared" ref="CO376:CO389" si="250">IF(AND(B376&gt;0,AR376=""),1,IF(AR376&gt;B376,1,0))</f>
        <v>0</v>
      </c>
      <c r="CP376" s="69">
        <f t="shared" si="249"/>
        <v>0</v>
      </c>
    </row>
    <row r="377" spans="1:94" x14ac:dyDescent="0.25">
      <c r="A377" s="1821" t="s">
        <v>362</v>
      </c>
      <c r="B377" s="1831"/>
      <c r="C377" s="1832"/>
      <c r="D377" s="1824"/>
      <c r="E377" s="1822"/>
      <c r="F377" s="1825"/>
      <c r="G377" s="1822"/>
      <c r="H377" s="1825"/>
      <c r="I377" s="1822"/>
      <c r="J377" s="1825"/>
      <c r="K377" s="1822"/>
      <c r="L377" s="1825"/>
      <c r="M377" s="1822"/>
      <c r="N377" s="1825"/>
      <c r="O377" s="1822"/>
      <c r="P377" s="1825"/>
      <c r="Q377" s="1822"/>
      <c r="R377" s="1825"/>
      <c r="S377" s="1822"/>
      <c r="T377" s="1825"/>
      <c r="U377" s="1822"/>
      <c r="V377" s="1825"/>
      <c r="W377" s="1822"/>
      <c r="X377" s="1825"/>
      <c r="Y377" s="1822"/>
      <c r="Z377" s="1825"/>
      <c r="AA377" s="1822"/>
      <c r="AB377" s="1825"/>
      <c r="AC377" s="1822"/>
      <c r="AD377" s="1825"/>
      <c r="AE377" s="1822"/>
      <c r="AF377" s="1825"/>
      <c r="AG377" s="1822"/>
      <c r="AH377" s="1825"/>
      <c r="AI377" s="1822"/>
      <c r="AJ377" s="1825"/>
      <c r="AK377" s="1822"/>
      <c r="AL377" s="1826"/>
      <c r="AM377" s="1827"/>
      <c r="AN377" s="1701"/>
      <c r="AO377" s="1701"/>
      <c r="AP377" s="1825"/>
      <c r="AQ377" s="1828"/>
      <c r="AR377" s="1827"/>
      <c r="AS377" s="1825"/>
      <c r="CA377" s="438"/>
      <c r="CB377" s="438"/>
      <c r="CO377" s="575"/>
      <c r="CP377" s="575"/>
    </row>
    <row r="378" spans="1:94" ht="21" x14ac:dyDescent="0.25">
      <c r="A378" s="563" t="s">
        <v>363</v>
      </c>
      <c r="B378" s="1833">
        <f t="shared" si="244"/>
        <v>0</v>
      </c>
      <c r="C378" s="577">
        <f t="shared" si="245"/>
        <v>0</v>
      </c>
      <c r="D378" s="587">
        <f t="shared" si="245"/>
        <v>0</v>
      </c>
      <c r="E378" s="1806"/>
      <c r="F378" s="85"/>
      <c r="G378" s="1806"/>
      <c r="H378" s="85"/>
      <c r="I378" s="1806"/>
      <c r="J378" s="85"/>
      <c r="K378" s="1806"/>
      <c r="L378" s="85"/>
      <c r="M378" s="1806"/>
      <c r="N378" s="85"/>
      <c r="O378" s="1806"/>
      <c r="P378" s="85"/>
      <c r="Q378" s="1806"/>
      <c r="R378" s="85"/>
      <c r="S378" s="1806"/>
      <c r="T378" s="85"/>
      <c r="U378" s="1806"/>
      <c r="V378" s="85"/>
      <c r="W378" s="1806"/>
      <c r="X378" s="85"/>
      <c r="Y378" s="1806"/>
      <c r="Z378" s="85"/>
      <c r="AA378" s="1806"/>
      <c r="AB378" s="85"/>
      <c r="AC378" s="1806"/>
      <c r="AD378" s="85"/>
      <c r="AE378" s="1806"/>
      <c r="AF378" s="85"/>
      <c r="AG378" s="1806"/>
      <c r="AH378" s="85"/>
      <c r="AI378" s="1806"/>
      <c r="AJ378" s="85"/>
      <c r="AK378" s="1806"/>
      <c r="AL378" s="469"/>
      <c r="AM378" s="588"/>
      <c r="AN378" s="82"/>
      <c r="AO378" s="82"/>
      <c r="AP378" s="389"/>
      <c r="AQ378" s="1834"/>
      <c r="AR378" s="84"/>
      <c r="AS378" s="85"/>
      <c r="AT378" t="str">
        <f t="shared" ref="AT378:AT382" si="251">CA378&amp;CB378</f>
        <v/>
      </c>
      <c r="CA378" s="18" t="str">
        <f t="shared" si="247"/>
        <v/>
      </c>
      <c r="CB378" s="18" t="str">
        <f t="shared" si="248"/>
        <v/>
      </c>
      <c r="CO378" s="69">
        <f t="shared" si="250"/>
        <v>0</v>
      </c>
      <c r="CP378" s="69">
        <f t="shared" si="249"/>
        <v>0</v>
      </c>
    </row>
    <row r="379" spans="1:94" x14ac:dyDescent="0.25">
      <c r="A379" s="580" t="s">
        <v>364</v>
      </c>
      <c r="B379" s="581">
        <f t="shared" si="244"/>
        <v>0</v>
      </c>
      <c r="C379" s="582">
        <f t="shared" si="245"/>
        <v>0</v>
      </c>
      <c r="D379" s="258">
        <f t="shared" si="245"/>
        <v>0</v>
      </c>
      <c r="E379" s="49"/>
      <c r="F379" s="52"/>
      <c r="G379" s="49"/>
      <c r="H379" s="52"/>
      <c r="I379" s="49"/>
      <c r="J379" s="52"/>
      <c r="K379" s="49"/>
      <c r="L379" s="52"/>
      <c r="M379" s="49"/>
      <c r="N379" s="52"/>
      <c r="O379" s="49"/>
      <c r="P379" s="52"/>
      <c r="Q379" s="49"/>
      <c r="R379" s="52"/>
      <c r="S379" s="49"/>
      <c r="T379" s="52"/>
      <c r="U379" s="49"/>
      <c r="V379" s="52"/>
      <c r="W379" s="49"/>
      <c r="X379" s="52"/>
      <c r="Y379" s="49"/>
      <c r="Z379" s="52"/>
      <c r="AA379" s="49"/>
      <c r="AB379" s="52"/>
      <c r="AC379" s="49"/>
      <c r="AD379" s="52"/>
      <c r="AE379" s="49"/>
      <c r="AF379" s="52"/>
      <c r="AG379" s="49"/>
      <c r="AH379" s="52"/>
      <c r="AI379" s="49"/>
      <c r="AJ379" s="52"/>
      <c r="AK379" s="49"/>
      <c r="AL379" s="264"/>
      <c r="AM379" s="583"/>
      <c r="AN379" s="584"/>
      <c r="AO379" s="584"/>
      <c r="AP379" s="443"/>
      <c r="AQ379" s="585"/>
      <c r="AR379" s="254"/>
      <c r="AS379" s="52"/>
      <c r="AT379" t="str">
        <f t="shared" si="251"/>
        <v/>
      </c>
      <c r="CA379" s="18" t="str">
        <f t="shared" si="247"/>
        <v/>
      </c>
      <c r="CB379" s="18" t="str">
        <f t="shared" si="248"/>
        <v/>
      </c>
      <c r="CO379" s="69">
        <f t="shared" si="250"/>
        <v>0</v>
      </c>
      <c r="CP379" s="69">
        <f t="shared" si="249"/>
        <v>0</v>
      </c>
    </row>
    <row r="380" spans="1:94" x14ac:dyDescent="0.25">
      <c r="A380" s="590" t="s">
        <v>365</v>
      </c>
      <c r="B380" s="591">
        <f>SUM(C380:D380)</f>
        <v>0</v>
      </c>
      <c r="C380" s="592">
        <f>SUM(E380,G380,I380,K380,M380,O380,Q380,S380,U380,W380,Y380,AA380,AC380,AE380,AG380,AI380,AK380)</f>
        <v>0</v>
      </c>
      <c r="D380" s="212">
        <f>SUM(F380,H380,J380,L380,N380,P380,R380,T380,V380,X380,Z380,AB380,AD380,AF380,AH380,AJ380,AL380)</f>
        <v>0</v>
      </c>
      <c r="E380" s="22"/>
      <c r="F380" s="28"/>
      <c r="G380" s="22"/>
      <c r="H380" s="28"/>
      <c r="I380" s="22"/>
      <c r="J380" s="28"/>
      <c r="K380" s="22"/>
      <c r="L380" s="28"/>
      <c r="M380" s="22"/>
      <c r="N380" s="28"/>
      <c r="O380" s="22"/>
      <c r="P380" s="28"/>
      <c r="Q380" s="22"/>
      <c r="R380" s="28"/>
      <c r="S380" s="22"/>
      <c r="T380" s="28"/>
      <c r="U380" s="22"/>
      <c r="V380" s="28"/>
      <c r="W380" s="22"/>
      <c r="X380" s="28"/>
      <c r="Y380" s="22"/>
      <c r="Z380" s="28"/>
      <c r="AA380" s="22"/>
      <c r="AB380" s="28"/>
      <c r="AC380" s="22"/>
      <c r="AD380" s="28"/>
      <c r="AE380" s="22"/>
      <c r="AF380" s="28"/>
      <c r="AG380" s="22"/>
      <c r="AH380" s="28"/>
      <c r="AI380" s="22"/>
      <c r="AJ380" s="28"/>
      <c r="AK380" s="22"/>
      <c r="AL380" s="213"/>
      <c r="AM380" s="593"/>
      <c r="AN380" s="76"/>
      <c r="AO380" s="76"/>
      <c r="AP380" s="440"/>
      <c r="AQ380" s="594"/>
      <c r="AR380" s="27"/>
      <c r="AS380" s="28"/>
      <c r="AT380" t="str">
        <f t="shared" si="251"/>
        <v/>
      </c>
      <c r="CA380" s="18" t="str">
        <f t="shared" si="247"/>
        <v/>
      </c>
      <c r="CB380" s="18" t="str">
        <f t="shared" si="248"/>
        <v/>
      </c>
      <c r="CO380" s="69">
        <f t="shared" si="250"/>
        <v>0</v>
      </c>
      <c r="CP380" s="69">
        <f t="shared" si="249"/>
        <v>0</v>
      </c>
    </row>
    <row r="381" spans="1:94" x14ac:dyDescent="0.25">
      <c r="A381" s="1829" t="s">
        <v>366</v>
      </c>
      <c r="B381" s="1833">
        <f t="shared" si="244"/>
        <v>0</v>
      </c>
      <c r="C381" s="577">
        <f>SUM(E381,G381,I381,K381,M381,O381,Q381,S381,U381,W381,Y381,AA381,AC381,AE381,AG381,AI381,AK381)</f>
        <v>0</v>
      </c>
      <c r="D381" s="587">
        <f>SUM(F381,H381,J381,L381,N381,P381,R381,T381,V381,X381,Z381,AB381,AD381,AF381,AH381,AJ381,AL381)</f>
        <v>0</v>
      </c>
      <c r="E381" s="1806"/>
      <c r="F381" s="85"/>
      <c r="G381" s="1806"/>
      <c r="H381" s="85"/>
      <c r="I381" s="1806"/>
      <c r="J381" s="85"/>
      <c r="K381" s="1806"/>
      <c r="L381" s="85"/>
      <c r="M381" s="1806"/>
      <c r="N381" s="85"/>
      <c r="O381" s="1806"/>
      <c r="P381" s="85"/>
      <c r="Q381" s="1806"/>
      <c r="R381" s="85"/>
      <c r="S381" s="1806"/>
      <c r="T381" s="85"/>
      <c r="U381" s="1806"/>
      <c r="V381" s="85"/>
      <c r="W381" s="1806"/>
      <c r="X381" s="85"/>
      <c r="Y381" s="1806"/>
      <c r="Z381" s="85"/>
      <c r="AA381" s="1806"/>
      <c r="AB381" s="85"/>
      <c r="AC381" s="1806"/>
      <c r="AD381" s="85"/>
      <c r="AE381" s="1806"/>
      <c r="AF381" s="85"/>
      <c r="AG381" s="1806"/>
      <c r="AH381" s="85"/>
      <c r="AI381" s="1806"/>
      <c r="AJ381" s="85"/>
      <c r="AK381" s="1806"/>
      <c r="AL381" s="469"/>
      <c r="AM381" s="588"/>
      <c r="AN381" s="82"/>
      <c r="AO381" s="82"/>
      <c r="AP381" s="389"/>
      <c r="AQ381" s="1834"/>
      <c r="AR381" s="84"/>
      <c r="AS381" s="85"/>
      <c r="AT381" t="str">
        <f t="shared" si="251"/>
        <v/>
      </c>
      <c r="CA381" s="18" t="str">
        <f t="shared" si="247"/>
        <v/>
      </c>
      <c r="CB381" s="18" t="str">
        <f t="shared" si="248"/>
        <v/>
      </c>
      <c r="CO381" s="69">
        <f t="shared" si="250"/>
        <v>0</v>
      </c>
      <c r="CP381" s="69">
        <f t="shared" si="249"/>
        <v>0</v>
      </c>
    </row>
    <row r="382" spans="1:94" x14ac:dyDescent="0.25">
      <c r="A382" s="580" t="s">
        <v>367</v>
      </c>
      <c r="B382" s="581">
        <f t="shared" si="244"/>
        <v>0</v>
      </c>
      <c r="C382" s="582">
        <f t="shared" si="245"/>
        <v>0</v>
      </c>
      <c r="D382" s="258">
        <f t="shared" si="245"/>
        <v>0</v>
      </c>
      <c r="E382" s="49"/>
      <c r="F382" s="52"/>
      <c r="G382" s="49"/>
      <c r="H382" s="52"/>
      <c r="I382" s="49"/>
      <c r="J382" s="52"/>
      <c r="K382" s="49"/>
      <c r="L382" s="52"/>
      <c r="M382" s="49"/>
      <c r="N382" s="52"/>
      <c r="O382" s="49"/>
      <c r="P382" s="52"/>
      <c r="Q382" s="49"/>
      <c r="R382" s="52"/>
      <c r="S382" s="49"/>
      <c r="T382" s="52"/>
      <c r="U382" s="49"/>
      <c r="V382" s="52"/>
      <c r="W382" s="49"/>
      <c r="X382" s="52"/>
      <c r="Y382" s="49"/>
      <c r="Z382" s="52"/>
      <c r="AA382" s="49"/>
      <c r="AB382" s="52"/>
      <c r="AC382" s="49"/>
      <c r="AD382" s="52"/>
      <c r="AE382" s="49"/>
      <c r="AF382" s="52"/>
      <c r="AG382" s="49"/>
      <c r="AH382" s="52"/>
      <c r="AI382" s="49"/>
      <c r="AJ382" s="52"/>
      <c r="AK382" s="49"/>
      <c r="AL382" s="264"/>
      <c r="AM382" s="583"/>
      <c r="AN382" s="584"/>
      <c r="AO382" s="584"/>
      <c r="AP382" s="443"/>
      <c r="AQ382" s="585"/>
      <c r="AR382" s="254"/>
      <c r="AS382" s="52"/>
      <c r="AT382" t="str">
        <f t="shared" si="251"/>
        <v/>
      </c>
      <c r="CA382" s="18" t="str">
        <f t="shared" si="247"/>
        <v/>
      </c>
      <c r="CB382" s="18" t="str">
        <f t="shared" si="248"/>
        <v/>
      </c>
      <c r="CO382" s="69">
        <f t="shared" si="250"/>
        <v>0</v>
      </c>
      <c r="CP382" s="69">
        <f t="shared" si="249"/>
        <v>0</v>
      </c>
    </row>
    <row r="383" spans="1:94" x14ac:dyDescent="0.25">
      <c r="A383" s="1830" t="s">
        <v>368</v>
      </c>
      <c r="B383" s="1831"/>
      <c r="C383" s="1832"/>
      <c r="D383" s="1824"/>
      <c r="E383" s="1822"/>
      <c r="F383" s="1825"/>
      <c r="G383" s="1822"/>
      <c r="H383" s="1825"/>
      <c r="I383" s="1822"/>
      <c r="J383" s="1825"/>
      <c r="K383" s="1822"/>
      <c r="L383" s="1825"/>
      <c r="M383" s="1822"/>
      <c r="N383" s="1825"/>
      <c r="O383" s="1822"/>
      <c r="P383" s="1825"/>
      <c r="Q383" s="1822"/>
      <c r="R383" s="1825"/>
      <c r="S383" s="1822"/>
      <c r="T383" s="1825"/>
      <c r="U383" s="1822"/>
      <c r="V383" s="1825"/>
      <c r="W383" s="1822"/>
      <c r="X383" s="1825"/>
      <c r="Y383" s="1822"/>
      <c r="Z383" s="1825"/>
      <c r="AA383" s="1822"/>
      <c r="AB383" s="1825"/>
      <c r="AC383" s="1822"/>
      <c r="AD383" s="1825"/>
      <c r="AE383" s="1822"/>
      <c r="AF383" s="1825"/>
      <c r="AG383" s="1822"/>
      <c r="AH383" s="1825"/>
      <c r="AI383" s="1822"/>
      <c r="AJ383" s="1825"/>
      <c r="AK383" s="1822"/>
      <c r="AL383" s="1826"/>
      <c r="AM383" s="1827"/>
      <c r="AN383" s="1701"/>
      <c r="AO383" s="1701"/>
      <c r="AP383" s="1825"/>
      <c r="AQ383" s="1828"/>
      <c r="AR383" s="1827"/>
      <c r="AS383" s="1825"/>
      <c r="CA383" s="438"/>
      <c r="CB383" s="438"/>
      <c r="CO383" s="575"/>
      <c r="CP383" s="575"/>
    </row>
    <row r="384" spans="1:94" x14ac:dyDescent="0.25">
      <c r="A384" s="1473" t="s">
        <v>369</v>
      </c>
      <c r="B384" s="1474">
        <f t="shared" ref="B384:B389" si="252">SUM(C384:D384)</f>
        <v>0</v>
      </c>
      <c r="C384" s="1475">
        <f t="shared" ref="C384:D389" si="253">SUM(E384,G384,I384,K384,M384,O384,Q384,S384,U384,W384,Y384,AA384,AC384,AE384,AG384,AI384,AK384)</f>
        <v>0</v>
      </c>
      <c r="D384" s="708">
        <f t="shared" si="253"/>
        <v>0</v>
      </c>
      <c r="E384" s="1359"/>
      <c r="F384" s="1682"/>
      <c r="G384" s="1359"/>
      <c r="H384" s="1682"/>
      <c r="I384" s="1359"/>
      <c r="J384" s="1682"/>
      <c r="K384" s="1359"/>
      <c r="L384" s="1682"/>
      <c r="M384" s="1359"/>
      <c r="N384" s="1682"/>
      <c r="O384" s="1359"/>
      <c r="P384" s="1682"/>
      <c r="Q384" s="1359"/>
      <c r="R384" s="1682"/>
      <c r="S384" s="1359"/>
      <c r="T384" s="1682"/>
      <c r="U384" s="1359"/>
      <c r="V384" s="1682"/>
      <c r="W384" s="1359"/>
      <c r="X384" s="1682"/>
      <c r="Y384" s="1359"/>
      <c r="Z384" s="1682"/>
      <c r="AA384" s="1359"/>
      <c r="AB384" s="1682"/>
      <c r="AC384" s="1359"/>
      <c r="AD384" s="1682"/>
      <c r="AE384" s="1359"/>
      <c r="AF384" s="1682"/>
      <c r="AG384" s="1359"/>
      <c r="AH384" s="1682"/>
      <c r="AI384" s="1359"/>
      <c r="AJ384" s="1682"/>
      <c r="AK384" s="1359"/>
      <c r="AL384" s="1363"/>
      <c r="AM384" s="1468"/>
      <c r="AN384" s="707"/>
      <c r="AO384" s="707"/>
      <c r="AP384" s="1771"/>
      <c r="AQ384" s="1469"/>
      <c r="AR384" s="1362"/>
      <c r="AS384" s="1682"/>
      <c r="AT384" t="str">
        <f t="shared" ref="AT384:AT389" si="254">CA384&amp;CB384</f>
        <v/>
      </c>
      <c r="CA384" s="18" t="str">
        <f t="shared" si="247"/>
        <v/>
      </c>
      <c r="CB384" s="18" t="str">
        <f t="shared" si="248"/>
        <v/>
      </c>
      <c r="CO384" s="69">
        <f t="shared" si="250"/>
        <v>0</v>
      </c>
      <c r="CP384" s="69">
        <f t="shared" si="249"/>
        <v>0</v>
      </c>
    </row>
    <row r="385" spans="1:94" x14ac:dyDescent="0.25">
      <c r="A385" s="590" t="s">
        <v>370</v>
      </c>
      <c r="B385" s="591">
        <f t="shared" si="252"/>
        <v>0</v>
      </c>
      <c r="C385" s="592">
        <f t="shared" si="253"/>
        <v>0</v>
      </c>
      <c r="D385" s="212">
        <f t="shared" si="253"/>
        <v>0</v>
      </c>
      <c r="E385" s="22"/>
      <c r="F385" s="28"/>
      <c r="G385" s="22"/>
      <c r="H385" s="28"/>
      <c r="I385" s="22"/>
      <c r="J385" s="28"/>
      <c r="K385" s="22"/>
      <c r="L385" s="28"/>
      <c r="M385" s="22"/>
      <c r="N385" s="28"/>
      <c r="O385" s="22"/>
      <c r="P385" s="28"/>
      <c r="Q385" s="22"/>
      <c r="R385" s="28"/>
      <c r="S385" s="22"/>
      <c r="T385" s="28"/>
      <c r="U385" s="22"/>
      <c r="V385" s="28"/>
      <c r="W385" s="22"/>
      <c r="X385" s="28"/>
      <c r="Y385" s="22"/>
      <c r="Z385" s="28"/>
      <c r="AA385" s="22"/>
      <c r="AB385" s="28"/>
      <c r="AC385" s="22"/>
      <c r="AD385" s="28"/>
      <c r="AE385" s="22"/>
      <c r="AF385" s="28"/>
      <c r="AG385" s="22"/>
      <c r="AH385" s="28"/>
      <c r="AI385" s="22"/>
      <c r="AJ385" s="28"/>
      <c r="AK385" s="22"/>
      <c r="AL385" s="213"/>
      <c r="AM385" s="593"/>
      <c r="AN385" s="76"/>
      <c r="AO385" s="76"/>
      <c r="AP385" s="440"/>
      <c r="AQ385" s="594"/>
      <c r="AR385" s="27"/>
      <c r="AS385" s="28"/>
      <c r="AT385" t="str">
        <f t="shared" si="254"/>
        <v/>
      </c>
      <c r="CA385" s="18" t="str">
        <f t="shared" si="247"/>
        <v/>
      </c>
      <c r="CB385" s="18" t="str">
        <f t="shared" si="248"/>
        <v/>
      </c>
      <c r="CO385" s="69">
        <f t="shared" si="250"/>
        <v>0</v>
      </c>
      <c r="CP385" s="69">
        <f t="shared" si="249"/>
        <v>0</v>
      </c>
    </row>
    <row r="386" spans="1:94" x14ac:dyDescent="0.25">
      <c r="A386" s="590" t="s">
        <v>371</v>
      </c>
      <c r="B386" s="591">
        <f t="shared" si="252"/>
        <v>0</v>
      </c>
      <c r="C386" s="592">
        <f t="shared" si="253"/>
        <v>0</v>
      </c>
      <c r="D386" s="212">
        <f t="shared" si="253"/>
        <v>0</v>
      </c>
      <c r="E386" s="22"/>
      <c r="F386" s="28"/>
      <c r="G386" s="22"/>
      <c r="H386" s="28"/>
      <c r="I386" s="22"/>
      <c r="J386" s="28"/>
      <c r="K386" s="22"/>
      <c r="L386" s="28"/>
      <c r="M386" s="22"/>
      <c r="N386" s="28"/>
      <c r="O386" s="22"/>
      <c r="P386" s="28"/>
      <c r="Q386" s="22"/>
      <c r="R386" s="28"/>
      <c r="S386" s="22"/>
      <c r="T386" s="28"/>
      <c r="U386" s="22"/>
      <c r="V386" s="28"/>
      <c r="W386" s="22"/>
      <c r="X386" s="28"/>
      <c r="Y386" s="22"/>
      <c r="Z386" s="28"/>
      <c r="AA386" s="22"/>
      <c r="AB386" s="28"/>
      <c r="AC386" s="22"/>
      <c r="AD386" s="28"/>
      <c r="AE386" s="22"/>
      <c r="AF386" s="28"/>
      <c r="AG386" s="22"/>
      <c r="AH386" s="28"/>
      <c r="AI386" s="22"/>
      <c r="AJ386" s="28"/>
      <c r="AK386" s="22"/>
      <c r="AL386" s="213"/>
      <c r="AM386" s="593"/>
      <c r="AN386" s="76"/>
      <c r="AO386" s="76"/>
      <c r="AP386" s="440"/>
      <c r="AQ386" s="594"/>
      <c r="AR386" s="27"/>
      <c r="AS386" s="28"/>
      <c r="AT386" t="str">
        <f t="shared" si="254"/>
        <v/>
      </c>
      <c r="CA386" s="18" t="str">
        <f t="shared" si="247"/>
        <v/>
      </c>
      <c r="CB386" s="18" t="str">
        <f t="shared" si="248"/>
        <v/>
      </c>
      <c r="CO386" s="69">
        <f t="shared" si="250"/>
        <v>0</v>
      </c>
      <c r="CP386" s="69">
        <f t="shared" si="249"/>
        <v>0</v>
      </c>
    </row>
    <row r="387" spans="1:94" x14ac:dyDescent="0.25">
      <c r="A387" s="590" t="s">
        <v>365</v>
      </c>
      <c r="B387" s="591">
        <f t="shared" si="252"/>
        <v>0</v>
      </c>
      <c r="C387" s="592">
        <f t="shared" si="253"/>
        <v>0</v>
      </c>
      <c r="D387" s="212">
        <f t="shared" si="253"/>
        <v>0</v>
      </c>
      <c r="E387" s="22"/>
      <c r="F387" s="28"/>
      <c r="G387" s="22"/>
      <c r="H387" s="28"/>
      <c r="I387" s="22"/>
      <c r="J387" s="28"/>
      <c r="K387" s="22"/>
      <c r="L387" s="28"/>
      <c r="M387" s="22"/>
      <c r="N387" s="28"/>
      <c r="O387" s="22"/>
      <c r="P387" s="28"/>
      <c r="Q387" s="22"/>
      <c r="R387" s="28"/>
      <c r="S387" s="22"/>
      <c r="T387" s="28"/>
      <c r="U387" s="22"/>
      <c r="V387" s="28"/>
      <c r="W387" s="22"/>
      <c r="X387" s="28"/>
      <c r="Y387" s="22"/>
      <c r="Z387" s="28"/>
      <c r="AA387" s="22"/>
      <c r="AB387" s="28"/>
      <c r="AC387" s="22"/>
      <c r="AD387" s="28"/>
      <c r="AE387" s="22"/>
      <c r="AF387" s="28"/>
      <c r="AG387" s="22"/>
      <c r="AH387" s="28"/>
      <c r="AI387" s="22"/>
      <c r="AJ387" s="28"/>
      <c r="AK387" s="22"/>
      <c r="AL387" s="213"/>
      <c r="AM387" s="593"/>
      <c r="AN387" s="76"/>
      <c r="AO387" s="76"/>
      <c r="AP387" s="440"/>
      <c r="AQ387" s="594"/>
      <c r="AR387" s="27"/>
      <c r="AS387" s="28"/>
      <c r="AT387" t="str">
        <f t="shared" si="254"/>
        <v/>
      </c>
      <c r="CA387" s="18" t="str">
        <f t="shared" si="247"/>
        <v/>
      </c>
      <c r="CB387" s="18" t="str">
        <f t="shared" si="248"/>
        <v/>
      </c>
      <c r="CO387" s="69">
        <f t="shared" si="250"/>
        <v>0</v>
      </c>
      <c r="CP387" s="69">
        <f t="shared" si="249"/>
        <v>0</v>
      </c>
    </row>
    <row r="388" spans="1:94" ht="21" x14ac:dyDescent="0.25">
      <c r="A388" s="590" t="s">
        <v>372</v>
      </c>
      <c r="B388" s="591">
        <f t="shared" si="252"/>
        <v>0</v>
      </c>
      <c r="C388" s="592">
        <f t="shared" si="253"/>
        <v>0</v>
      </c>
      <c r="D388" s="212">
        <f t="shared" si="253"/>
        <v>0</v>
      </c>
      <c r="E388" s="22"/>
      <c r="F388" s="28"/>
      <c r="G388" s="22"/>
      <c r="H388" s="28"/>
      <c r="I388" s="22"/>
      <c r="J388" s="28"/>
      <c r="K388" s="22"/>
      <c r="L388" s="28"/>
      <c r="M388" s="22"/>
      <c r="N388" s="28"/>
      <c r="O388" s="22"/>
      <c r="P388" s="28"/>
      <c r="Q388" s="22"/>
      <c r="R388" s="28"/>
      <c r="S388" s="22"/>
      <c r="T388" s="28"/>
      <c r="U388" s="22"/>
      <c r="V388" s="28"/>
      <c r="W388" s="22"/>
      <c r="X388" s="28"/>
      <c r="Y388" s="22"/>
      <c r="Z388" s="28"/>
      <c r="AA388" s="22"/>
      <c r="AB388" s="28"/>
      <c r="AC388" s="22"/>
      <c r="AD388" s="28"/>
      <c r="AE388" s="22"/>
      <c r="AF388" s="28"/>
      <c r="AG388" s="22"/>
      <c r="AH388" s="28"/>
      <c r="AI388" s="22"/>
      <c r="AJ388" s="28"/>
      <c r="AK388" s="22"/>
      <c r="AL388" s="213"/>
      <c r="AM388" s="593"/>
      <c r="AN388" s="76"/>
      <c r="AO388" s="76"/>
      <c r="AP388" s="440"/>
      <c r="AQ388" s="594"/>
      <c r="AR388" s="27"/>
      <c r="AS388" s="28"/>
      <c r="AT388" t="str">
        <f t="shared" si="254"/>
        <v/>
      </c>
      <c r="CA388" s="18" t="str">
        <f t="shared" si="247"/>
        <v/>
      </c>
      <c r="CB388" s="18" t="str">
        <f t="shared" si="248"/>
        <v/>
      </c>
      <c r="CO388" s="69">
        <f t="shared" si="250"/>
        <v>0</v>
      </c>
      <c r="CP388" s="69">
        <f t="shared" si="249"/>
        <v>0</v>
      </c>
    </row>
    <row r="389" spans="1:94" x14ac:dyDescent="0.25">
      <c r="A389" s="598" t="s">
        <v>373</v>
      </c>
      <c r="B389" s="599">
        <f t="shared" si="252"/>
        <v>0</v>
      </c>
      <c r="C389" s="600">
        <f t="shared" si="253"/>
        <v>0</v>
      </c>
      <c r="D389" s="219">
        <f t="shared" si="253"/>
        <v>0</v>
      </c>
      <c r="E389" s="30"/>
      <c r="F389" s="37"/>
      <c r="G389" s="30"/>
      <c r="H389" s="37"/>
      <c r="I389" s="30"/>
      <c r="J389" s="37"/>
      <c r="K389" s="30"/>
      <c r="L389" s="37"/>
      <c r="M389" s="30"/>
      <c r="N389" s="37"/>
      <c r="O389" s="30"/>
      <c r="P389" s="37"/>
      <c r="Q389" s="30"/>
      <c r="R389" s="37"/>
      <c r="S389" s="30"/>
      <c r="T389" s="37"/>
      <c r="U389" s="30"/>
      <c r="V389" s="37"/>
      <c r="W389" s="30"/>
      <c r="X389" s="37"/>
      <c r="Y389" s="30"/>
      <c r="Z389" s="37"/>
      <c r="AA389" s="30"/>
      <c r="AB389" s="37"/>
      <c r="AC389" s="30"/>
      <c r="AD389" s="37"/>
      <c r="AE389" s="30"/>
      <c r="AF389" s="37"/>
      <c r="AG389" s="30"/>
      <c r="AH389" s="37"/>
      <c r="AI389" s="30"/>
      <c r="AJ389" s="37"/>
      <c r="AK389" s="30"/>
      <c r="AL389" s="220"/>
      <c r="AM389" s="570"/>
      <c r="AN389" s="71"/>
      <c r="AO389" s="71"/>
      <c r="AP389" s="446"/>
      <c r="AQ389" s="571"/>
      <c r="AR389" s="35"/>
      <c r="AS389" s="37"/>
      <c r="AT389" t="str">
        <f t="shared" si="254"/>
        <v/>
      </c>
      <c r="CA389" s="18" t="str">
        <f t="shared" si="247"/>
        <v/>
      </c>
      <c r="CB389" s="18" t="str">
        <f t="shared" si="248"/>
        <v/>
      </c>
      <c r="CO389" s="69">
        <f t="shared" si="250"/>
        <v>0</v>
      </c>
      <c r="CP389" s="69">
        <f t="shared" si="249"/>
        <v>0</v>
      </c>
    </row>
    <row r="390" spans="1:94" x14ac:dyDescent="0.25">
      <c r="A390" s="4143" t="s">
        <v>374</v>
      </c>
      <c r="B390" s="4144"/>
      <c r="C390" s="4144"/>
      <c r="D390" s="4144"/>
      <c r="E390" s="4144"/>
      <c r="F390" s="4144"/>
      <c r="G390" s="4144"/>
      <c r="H390" s="4144"/>
      <c r="I390" s="4144"/>
      <c r="J390" s="4144"/>
      <c r="K390" s="4144"/>
      <c r="L390" s="4144"/>
    </row>
    <row r="391" spans="1:94" ht="15" customHeight="1" x14ac:dyDescent="0.25">
      <c r="A391" s="4134" t="s">
        <v>345</v>
      </c>
      <c r="B391" s="3274" t="s">
        <v>91</v>
      </c>
      <c r="C391" s="4040" t="s">
        <v>5</v>
      </c>
      <c r="D391" s="4041"/>
      <c r="E391" s="4041"/>
      <c r="F391" s="4041"/>
      <c r="G391" s="4041"/>
      <c r="H391" s="4086"/>
      <c r="I391" s="4101" t="s">
        <v>375</v>
      </c>
      <c r="J391" s="4086"/>
      <c r="K391" s="3004" t="s">
        <v>287</v>
      </c>
      <c r="L391" s="3108" t="s">
        <v>272</v>
      </c>
      <c r="M391" s="3260" t="s">
        <v>376</v>
      </c>
      <c r="N391" s="3261"/>
      <c r="O391" s="3261"/>
      <c r="P391" s="3261"/>
      <c r="Q391" s="3261"/>
      <c r="R391" s="3262"/>
      <c r="S391" s="4145" t="s">
        <v>377</v>
      </c>
      <c r="T391" s="4145"/>
      <c r="U391" s="4146"/>
    </row>
    <row r="392" spans="1:94" ht="15" customHeight="1" x14ac:dyDescent="0.25">
      <c r="A392" s="4135"/>
      <c r="B392" s="4129"/>
      <c r="C392" s="4040" t="s">
        <v>378</v>
      </c>
      <c r="D392" s="4041"/>
      <c r="E392" s="4042"/>
      <c r="F392" s="4040" t="s">
        <v>379</v>
      </c>
      <c r="G392" s="4041"/>
      <c r="H392" s="4086"/>
      <c r="I392" s="3538" t="s">
        <v>380</v>
      </c>
      <c r="J392" s="3137" t="s">
        <v>381</v>
      </c>
      <c r="K392" s="3258"/>
      <c r="L392" s="2994"/>
      <c r="M392" s="3124" t="s">
        <v>382</v>
      </c>
      <c r="N392" s="3259" t="s">
        <v>383</v>
      </c>
      <c r="O392" s="4116" t="s">
        <v>384</v>
      </c>
      <c r="P392" s="3109" t="s">
        <v>385</v>
      </c>
      <c r="Q392" s="3266" t="s">
        <v>386</v>
      </c>
      <c r="R392" s="3259" t="s">
        <v>387</v>
      </c>
      <c r="S392" s="3258" t="s">
        <v>388</v>
      </c>
      <c r="T392" s="3258" t="s">
        <v>389</v>
      </c>
      <c r="U392" s="2994" t="s">
        <v>390</v>
      </c>
    </row>
    <row r="393" spans="1:94" x14ac:dyDescent="0.25">
      <c r="A393" s="3753"/>
      <c r="B393" s="3611"/>
      <c r="C393" s="1687" t="s">
        <v>391</v>
      </c>
      <c r="D393" s="1713" t="s">
        <v>78</v>
      </c>
      <c r="E393" s="1812" t="s">
        <v>392</v>
      </c>
      <c r="F393" s="1687" t="s">
        <v>391</v>
      </c>
      <c r="G393" s="1713" t="s">
        <v>78</v>
      </c>
      <c r="H393" s="1835" t="s">
        <v>392</v>
      </c>
      <c r="I393" s="3001"/>
      <c r="J393" s="4132"/>
      <c r="K393" s="4131"/>
      <c r="L393" s="4118"/>
      <c r="M393" s="3124"/>
      <c r="N393" s="3265"/>
      <c r="O393" s="3019"/>
      <c r="P393" s="4119"/>
      <c r="Q393" s="2983"/>
      <c r="R393" s="3027"/>
      <c r="S393" s="4131"/>
      <c r="T393" s="4131"/>
      <c r="U393" s="4118"/>
    </row>
    <row r="394" spans="1:94" ht="21" x14ac:dyDescent="0.25">
      <c r="A394" s="1836" t="s">
        <v>393</v>
      </c>
      <c r="B394" s="1478">
        <f t="shared" ref="B394:B404" si="255">SUM(C394:H394)</f>
        <v>41</v>
      </c>
      <c r="C394" s="1359">
        <v>0</v>
      </c>
      <c r="D394" s="1409">
        <v>1</v>
      </c>
      <c r="E394" s="1682">
        <v>0</v>
      </c>
      <c r="F394" s="1359">
        <v>6</v>
      </c>
      <c r="G394" s="1409">
        <v>34</v>
      </c>
      <c r="H394" s="701">
        <v>0</v>
      </c>
      <c r="I394" s="1703"/>
      <c r="J394" s="1807"/>
      <c r="K394" s="1685">
        <v>0</v>
      </c>
      <c r="L394" s="1726">
        <v>1</v>
      </c>
      <c r="M394" s="604"/>
      <c r="N394" s="605"/>
      <c r="O394" s="1424"/>
      <c r="P394" s="1804"/>
      <c r="Q394" s="1701"/>
      <c r="R394" s="474"/>
      <c r="S394" s="1424"/>
      <c r="T394" s="1424"/>
      <c r="U394" s="1771"/>
      <c r="V394" t="str">
        <f>CA394&amp;CB394</f>
        <v/>
      </c>
      <c r="CA394" s="18" t="str">
        <f>IF(AND(B394&gt;0,K394="")," * No olvide digitar la variable Niños, Niñas, Adolescentes y Jóvenes SENAME. Digite Cero si no tiene.",IF(K394&gt;B394," * La variable Niños, Niñas, Adolescentes y Jóvenes SENAME No puede ser mayor al Total.",""))</f>
        <v/>
      </c>
      <c r="CB394" s="18" t="str">
        <f>IF(AND(B394&gt;0,L394="")," * No olvide digitar la variable Niños, Niñas, Adolescentes y Jóvenes Mejor Niñez. Digite Cero si no tiene.",IF(L394&gt;B394," * La variable Niños, Niñas, Adolescentes y Jóvenes Mejor Niñez No puede ser mayor al Total.",""))</f>
        <v/>
      </c>
      <c r="CO394" s="69">
        <f>IF(AND($B394&gt;0,K394=""),1,IF(K394&gt;$B394,1,0))</f>
        <v>0</v>
      </c>
      <c r="CP394" s="69">
        <f>IF(AND($B394&gt;0,L394=""),1,IF(L394&gt;$B394,1,0))</f>
        <v>0</v>
      </c>
    </row>
    <row r="395" spans="1:94" x14ac:dyDescent="0.25">
      <c r="A395" s="1821" t="s">
        <v>101</v>
      </c>
      <c r="B395" s="1693">
        <f t="shared" si="255"/>
        <v>1</v>
      </c>
      <c r="C395" s="1694">
        <f>SUM(C396:C398)</f>
        <v>0</v>
      </c>
      <c r="D395" s="1731">
        <f t="shared" ref="D395:E395" si="256">SUM(D396:D398)</f>
        <v>0</v>
      </c>
      <c r="E395" s="1731">
        <f t="shared" si="256"/>
        <v>0</v>
      </c>
      <c r="F395" s="1694">
        <f>SUM(F396:F398)</f>
        <v>0</v>
      </c>
      <c r="G395" s="1695">
        <f>SUM(G396:G398)</f>
        <v>1</v>
      </c>
      <c r="H395" s="1704">
        <f>SUM(H396:H398)</f>
        <v>0</v>
      </c>
      <c r="I395" s="298">
        <f>SUM(I396:I398)</f>
        <v>1</v>
      </c>
      <c r="J395" s="606"/>
      <c r="K395" s="1837">
        <f t="shared" ref="K395:U395" si="257">SUM(K396:K398)</f>
        <v>0</v>
      </c>
      <c r="L395" s="1735">
        <f t="shared" si="257"/>
        <v>0</v>
      </c>
      <c r="M395" s="608">
        <f t="shared" si="257"/>
        <v>0</v>
      </c>
      <c r="N395" s="1838">
        <f t="shared" si="257"/>
        <v>0</v>
      </c>
      <c r="O395" s="1694">
        <f t="shared" si="257"/>
        <v>0</v>
      </c>
      <c r="P395" s="1695">
        <f t="shared" si="257"/>
        <v>1</v>
      </c>
      <c r="Q395" s="1731">
        <f t="shared" si="257"/>
        <v>0</v>
      </c>
      <c r="R395" s="1697">
        <f t="shared" si="257"/>
        <v>0</v>
      </c>
      <c r="S395" s="1694">
        <f t="shared" si="257"/>
        <v>1</v>
      </c>
      <c r="T395" s="1731">
        <f t="shared" si="257"/>
        <v>0</v>
      </c>
      <c r="U395" s="1697">
        <f t="shared" si="257"/>
        <v>0</v>
      </c>
    </row>
    <row r="396" spans="1:94" x14ac:dyDescent="0.25">
      <c r="A396" s="1473" t="s">
        <v>394</v>
      </c>
      <c r="B396" s="1484">
        <f t="shared" si="255"/>
        <v>0</v>
      </c>
      <c r="C396" s="1359">
        <v>0</v>
      </c>
      <c r="D396" s="1409">
        <v>0</v>
      </c>
      <c r="E396" s="1682">
        <v>0</v>
      </c>
      <c r="F396" s="1359">
        <v>0</v>
      </c>
      <c r="G396" s="699">
        <v>0</v>
      </c>
      <c r="H396" s="1363">
        <v>0</v>
      </c>
      <c r="I396" s="1362">
        <v>0</v>
      </c>
      <c r="J396" s="1441"/>
      <c r="K396" s="1409">
        <v>0</v>
      </c>
      <c r="L396" s="1682">
        <v>0</v>
      </c>
      <c r="M396" s="1359">
        <v>0</v>
      </c>
      <c r="N396" s="1682">
        <v>0</v>
      </c>
      <c r="O396" s="1359">
        <v>0</v>
      </c>
      <c r="P396" s="699">
        <v>0</v>
      </c>
      <c r="Q396" s="1409">
        <v>0</v>
      </c>
      <c r="R396" s="1682">
        <v>0</v>
      </c>
      <c r="S396" s="1359">
        <v>0</v>
      </c>
      <c r="T396" s="1409">
        <v>0</v>
      </c>
      <c r="U396" s="1682">
        <v>0</v>
      </c>
      <c r="V396" t="str">
        <f t="shared" ref="V396:V404" si="258">CA396&amp;CB396</f>
        <v/>
      </c>
      <c r="CA396" s="18" t="str">
        <f>IF(AND(B396&gt;0,K396="")," * No olvide digitar la variable Niños, Niñas, Adolescentes y Jóvenes SENAME. Digite Cero si no tiene.",IF(K396&gt;B396," * La variable Niños, Niñas, Adolescentes y Jóvenes SENAME No puede ser mayor al Total.",""))</f>
        <v/>
      </c>
      <c r="CB396" s="18" t="str">
        <f>IF(AND(B396&gt;0,L396="")," * No olvide digitar la variable Niños, Niñas, Adolescentes y Jóvenes Mejor Niñez. Digite Cero si no tiene.",IF(L396&gt;B396," * La variable Niños, Niñas, Adolescentes y Jóvenes Mejor Niñez No puede ser mayor al Total.",""))</f>
        <v/>
      </c>
      <c r="CO396" s="69">
        <f t="shared" ref="CO396:CP398" si="259">IF(AND($B396&gt;0,K396=""),1,IF(K396&gt;$B396,1,0))</f>
        <v>0</v>
      </c>
      <c r="CP396" s="69">
        <f>IF(AND($B396&gt;0,L396=""),1,IF(L396&gt;$B396,1,0))</f>
        <v>0</v>
      </c>
    </row>
    <row r="397" spans="1:94" x14ac:dyDescent="0.25">
      <c r="A397" s="590" t="s">
        <v>395</v>
      </c>
      <c r="B397" s="610">
        <f t="shared" si="255"/>
        <v>1</v>
      </c>
      <c r="C397" s="22">
        <v>0</v>
      </c>
      <c r="D397" s="23">
        <v>0</v>
      </c>
      <c r="E397" s="28">
        <v>0</v>
      </c>
      <c r="F397" s="22">
        <v>0</v>
      </c>
      <c r="G397" s="23">
        <v>1</v>
      </c>
      <c r="H397" s="213">
        <v>0</v>
      </c>
      <c r="I397" s="27">
        <v>1</v>
      </c>
      <c r="J397" s="611"/>
      <c r="K397" s="23">
        <v>0</v>
      </c>
      <c r="L397" s="28">
        <v>0</v>
      </c>
      <c r="M397" s="22">
        <v>0</v>
      </c>
      <c r="N397" s="239">
        <v>0</v>
      </c>
      <c r="O397" s="22">
        <v>0</v>
      </c>
      <c r="P397" s="24">
        <v>1</v>
      </c>
      <c r="Q397" s="23">
        <v>0</v>
      </c>
      <c r="R397" s="28">
        <v>0</v>
      </c>
      <c r="S397" s="22">
        <v>1</v>
      </c>
      <c r="T397" s="23">
        <v>0</v>
      </c>
      <c r="U397" s="28">
        <v>0</v>
      </c>
      <c r="V397" t="str">
        <f t="shared" si="258"/>
        <v/>
      </c>
      <c r="CA397" s="18" t="str">
        <f t="shared" ref="CA397" si="260">IF(AND(B397&gt;0,K397="")," * No olvide digitar la variable Niños, Niñas, Adolescentes y Jóvenes SENAME. Digite Cero si no tiene.",IF(K397&gt;B397," * La variable Niños, Niñas, Adolescentes y Jóvenes SENAME No puede ser mayor al Total.",""))</f>
        <v/>
      </c>
      <c r="CB397" s="18" t="str">
        <f t="shared" ref="CB397:CB398" si="261">IF(AND(B397&gt;0,L397="")," * No olvide digitar la variable Niños, Niñas, Adolescentes y Jóvenes Mejor Niñez. Digite Cero si no tiene.",IF(L397&gt;B397," * La variable Niños, Niñas, Adolescentes y Jóvenes Mejor Niñez No puede ser mayor al Total.",""))</f>
        <v/>
      </c>
      <c r="CO397" s="69">
        <f t="shared" si="259"/>
        <v>0</v>
      </c>
      <c r="CP397" s="69">
        <f t="shared" si="259"/>
        <v>0</v>
      </c>
    </row>
    <row r="398" spans="1:94" x14ac:dyDescent="0.25">
      <c r="A398" s="590" t="s">
        <v>396</v>
      </c>
      <c r="B398" s="612">
        <f t="shared" si="255"/>
        <v>0</v>
      </c>
      <c r="C398" s="22">
        <v>0</v>
      </c>
      <c r="D398" s="23">
        <v>0</v>
      </c>
      <c r="E398" s="28">
        <v>0</v>
      </c>
      <c r="F398" s="22">
        <v>0</v>
      </c>
      <c r="G398" s="23">
        <v>0</v>
      </c>
      <c r="H398" s="213">
        <v>0</v>
      </c>
      <c r="I398" s="27">
        <v>0</v>
      </c>
      <c r="J398" s="611"/>
      <c r="K398" s="23">
        <v>0</v>
      </c>
      <c r="L398" s="28">
        <v>0</v>
      </c>
      <c r="M398" s="22">
        <v>0</v>
      </c>
      <c r="N398" s="48">
        <v>0</v>
      </c>
      <c r="O398" s="45">
        <v>0</v>
      </c>
      <c r="P398" s="102">
        <v>0</v>
      </c>
      <c r="Q398" s="47">
        <v>0</v>
      </c>
      <c r="R398" s="48">
        <v>0</v>
      </c>
      <c r="S398" s="45">
        <v>0</v>
      </c>
      <c r="T398" s="47">
        <v>0</v>
      </c>
      <c r="U398" s="48">
        <v>0</v>
      </c>
      <c r="V398" t="str">
        <f t="shared" si="258"/>
        <v/>
      </c>
      <c r="CA398" s="18" t="str">
        <f>IF(AND(B398&gt;0,K398="")," * No olvide digitar la variable Niños, Niñas, Adolescentes y Jóvenes SENAME. Digite Cero si no tiene.",IF(K398&gt;B398," * La variable Niños, Niñas, Adolescentes y Jóvenes SENAME No puede ser mayor al Total.",""))</f>
        <v/>
      </c>
      <c r="CB398" s="18" t="str">
        <f t="shared" si="261"/>
        <v/>
      </c>
      <c r="CO398" s="69">
        <f t="shared" si="259"/>
        <v>0</v>
      </c>
      <c r="CP398" s="69">
        <f>IF(AND($B398&gt;0,L398=""),1,IF(L398&gt;$B398,1,0))</f>
        <v>0</v>
      </c>
    </row>
    <row r="399" spans="1:94" x14ac:dyDescent="0.25">
      <c r="A399" s="1821" t="s">
        <v>271</v>
      </c>
      <c r="B399" s="1693">
        <f t="shared" si="255"/>
        <v>3</v>
      </c>
      <c r="C399" s="1694">
        <f>SUM(C400:C403)</f>
        <v>0</v>
      </c>
      <c r="D399" s="1731">
        <f t="shared" ref="D399:U399" si="262">SUM(D400:D403)</f>
        <v>0</v>
      </c>
      <c r="E399" s="1697">
        <f t="shared" si="262"/>
        <v>0</v>
      </c>
      <c r="F399" s="1694">
        <f t="shared" si="262"/>
        <v>0</v>
      </c>
      <c r="G399" s="1839">
        <f t="shared" si="262"/>
        <v>3</v>
      </c>
      <c r="H399" s="1704">
        <f t="shared" si="262"/>
        <v>0</v>
      </c>
      <c r="I399" s="1696">
        <f>SUM(I400:I403)</f>
        <v>3</v>
      </c>
      <c r="J399" s="1840">
        <f t="shared" si="262"/>
        <v>0</v>
      </c>
      <c r="K399" s="1731">
        <f t="shared" si="262"/>
        <v>0</v>
      </c>
      <c r="L399" s="1735">
        <f t="shared" si="262"/>
        <v>0</v>
      </c>
      <c r="M399" s="1296">
        <f t="shared" si="262"/>
        <v>0</v>
      </c>
      <c r="N399" s="616">
        <f t="shared" si="262"/>
        <v>0</v>
      </c>
      <c r="O399" s="1296">
        <f t="shared" si="262"/>
        <v>0</v>
      </c>
      <c r="P399" s="1297">
        <f t="shared" si="262"/>
        <v>0</v>
      </c>
      <c r="Q399" s="618">
        <f t="shared" si="262"/>
        <v>0</v>
      </c>
      <c r="R399" s="616">
        <f t="shared" si="262"/>
        <v>0</v>
      </c>
      <c r="S399" s="1296">
        <f t="shared" si="262"/>
        <v>0</v>
      </c>
      <c r="T399" s="618">
        <f t="shared" si="262"/>
        <v>0</v>
      </c>
      <c r="U399" s="616">
        <f t="shared" si="262"/>
        <v>0</v>
      </c>
    </row>
    <row r="400" spans="1:94" x14ac:dyDescent="0.25">
      <c r="A400" s="1473" t="s">
        <v>397</v>
      </c>
      <c r="B400" s="1484">
        <f t="shared" si="255"/>
        <v>1</v>
      </c>
      <c r="C400" s="1359">
        <v>0</v>
      </c>
      <c r="D400" s="1409">
        <v>0</v>
      </c>
      <c r="E400" s="1682">
        <v>0</v>
      </c>
      <c r="F400" s="1359">
        <v>0</v>
      </c>
      <c r="G400" s="1409">
        <v>1</v>
      </c>
      <c r="H400" s="1363">
        <v>0</v>
      </c>
      <c r="I400" s="1362">
        <v>1</v>
      </c>
      <c r="J400" s="1363">
        <v>0</v>
      </c>
      <c r="K400" s="1409">
        <v>0</v>
      </c>
      <c r="L400" s="1726">
        <v>0</v>
      </c>
      <c r="M400" s="619"/>
      <c r="N400" s="620"/>
      <c r="O400" s="619"/>
      <c r="P400" s="621"/>
      <c r="Q400" s="622"/>
      <c r="R400" s="620"/>
      <c r="S400" s="619"/>
      <c r="T400" s="622"/>
      <c r="U400" s="623"/>
      <c r="V400" t="str">
        <f t="shared" si="258"/>
        <v/>
      </c>
      <c r="CA400" s="18" t="str">
        <f t="shared" ref="CA400:CA403" si="263">IF(AND(B400&gt;0,K400="")," * No olvide digitar la variable Niños, Niñas, Adolescentes y Jóvenes SENAME. Digite Cero si no tiene.",IF(K400&gt;B400," * La variable Niños, Niñas, Adolescentes y Jóvenes SENAME No puede ser mayor al Total.",""))</f>
        <v/>
      </c>
      <c r="CB400" s="18" t="str">
        <f t="shared" ref="CB400:CB404" si="264">IF(AND(B400&gt;0,L400="")," * No olvide digitar la variable Niños, Niñas, Adolescentes y Jóvenes Mejor Niñez. Digite Cero si no tiene.",IF(L400&gt;B400," * La variable Niños, Niñas, Adolescentes y Jóvenes Mejor Niñez No puede ser mayor al Total.",""))</f>
        <v/>
      </c>
      <c r="CO400" s="69">
        <f t="shared" ref="CO400:CP404" si="265">IF(AND($B400&gt;0,K400=""),1,IF(K400&gt;$B400,1,0))</f>
        <v>0</v>
      </c>
      <c r="CP400" s="69">
        <f t="shared" si="265"/>
        <v>0</v>
      </c>
    </row>
    <row r="401" spans="1:94" x14ac:dyDescent="0.25">
      <c r="A401" s="590" t="s">
        <v>398</v>
      </c>
      <c r="B401" s="610">
        <f t="shared" si="255"/>
        <v>2</v>
      </c>
      <c r="C401" s="22">
        <v>0</v>
      </c>
      <c r="D401" s="23">
        <v>0</v>
      </c>
      <c r="E401" s="28">
        <v>0</v>
      </c>
      <c r="F401" s="22">
        <v>0</v>
      </c>
      <c r="G401" s="23">
        <v>2</v>
      </c>
      <c r="H401" s="213">
        <v>0</v>
      </c>
      <c r="I401" s="27">
        <v>2</v>
      </c>
      <c r="J401" s="213">
        <v>0</v>
      </c>
      <c r="K401" s="23">
        <v>0</v>
      </c>
      <c r="L401" s="216">
        <v>0</v>
      </c>
      <c r="M401" s="624"/>
      <c r="N401" s="625"/>
      <c r="O401" s="624"/>
      <c r="P401" s="82"/>
      <c r="Q401" s="119"/>
      <c r="R401" s="625"/>
      <c r="S401" s="624"/>
      <c r="T401" s="119"/>
      <c r="U401" s="626"/>
      <c r="V401" t="str">
        <f t="shared" si="258"/>
        <v/>
      </c>
      <c r="CA401" s="18" t="str">
        <f t="shared" si="263"/>
        <v/>
      </c>
      <c r="CB401" s="18" t="str">
        <f t="shared" si="264"/>
        <v/>
      </c>
      <c r="CO401" s="69">
        <f t="shared" si="265"/>
        <v>0</v>
      </c>
      <c r="CP401" s="69">
        <f t="shared" si="265"/>
        <v>0</v>
      </c>
    </row>
    <row r="402" spans="1:94" x14ac:dyDescent="0.25">
      <c r="A402" s="590" t="s">
        <v>399</v>
      </c>
      <c r="B402" s="612">
        <f t="shared" si="255"/>
        <v>0</v>
      </c>
      <c r="C402" s="22">
        <v>0</v>
      </c>
      <c r="D402" s="23">
        <v>0</v>
      </c>
      <c r="E402" s="28">
        <v>0</v>
      </c>
      <c r="F402" s="22">
        <v>0</v>
      </c>
      <c r="G402" s="23">
        <v>0</v>
      </c>
      <c r="H402" s="213">
        <v>0</v>
      </c>
      <c r="I402" s="27">
        <v>0</v>
      </c>
      <c r="J402" s="213">
        <v>0</v>
      </c>
      <c r="K402" s="23">
        <v>0</v>
      </c>
      <c r="L402" s="216">
        <v>0</v>
      </c>
      <c r="M402" s="624"/>
      <c r="N402" s="625"/>
      <c r="O402" s="624"/>
      <c r="P402" s="82"/>
      <c r="Q402" s="119"/>
      <c r="R402" s="625"/>
      <c r="S402" s="624"/>
      <c r="T402" s="119"/>
      <c r="U402" s="626"/>
      <c r="V402" t="str">
        <f t="shared" si="258"/>
        <v/>
      </c>
      <c r="CA402" s="18" t="str">
        <f t="shared" si="263"/>
        <v/>
      </c>
      <c r="CB402" s="18" t="str">
        <f t="shared" si="264"/>
        <v/>
      </c>
      <c r="CO402" s="69">
        <f t="shared" si="265"/>
        <v>0</v>
      </c>
      <c r="CP402" s="69">
        <f t="shared" si="265"/>
        <v>0</v>
      </c>
    </row>
    <row r="403" spans="1:94" ht="15.75" thickBot="1" x14ac:dyDescent="0.3">
      <c r="A403" s="627" t="s">
        <v>400</v>
      </c>
      <c r="B403" s="628">
        <f t="shared" si="255"/>
        <v>0</v>
      </c>
      <c r="C403" s="629">
        <v>0</v>
      </c>
      <c r="D403" s="630">
        <v>0</v>
      </c>
      <c r="E403" s="127">
        <v>0</v>
      </c>
      <c r="F403" s="629">
        <v>0</v>
      </c>
      <c r="G403" s="630">
        <v>0</v>
      </c>
      <c r="H403" s="631">
        <v>0</v>
      </c>
      <c r="I403" s="126">
        <v>0</v>
      </c>
      <c r="J403" s="631">
        <v>0</v>
      </c>
      <c r="K403" s="630">
        <v>0</v>
      </c>
      <c r="L403" s="632">
        <v>0</v>
      </c>
      <c r="M403" s="633"/>
      <c r="N403" s="634"/>
      <c r="O403" s="633"/>
      <c r="P403" s="124"/>
      <c r="Q403" s="123"/>
      <c r="R403" s="634"/>
      <c r="S403" s="633"/>
      <c r="T403" s="123"/>
      <c r="U403" s="635"/>
      <c r="V403" t="str">
        <f t="shared" si="258"/>
        <v/>
      </c>
      <c r="CA403" s="18" t="str">
        <f t="shared" si="263"/>
        <v/>
      </c>
      <c r="CB403" s="18" t="str">
        <f t="shared" si="264"/>
        <v/>
      </c>
      <c r="CO403" s="69">
        <f t="shared" si="265"/>
        <v>0</v>
      </c>
      <c r="CP403" s="69">
        <f t="shared" si="265"/>
        <v>0</v>
      </c>
    </row>
    <row r="404" spans="1:94" ht="15.75" thickTop="1" x14ac:dyDescent="0.25">
      <c r="A404" s="1490" t="s">
        <v>401</v>
      </c>
      <c r="B404" s="1491">
        <f t="shared" si="255"/>
        <v>1</v>
      </c>
      <c r="C404" s="91">
        <v>0</v>
      </c>
      <c r="D404" s="1808">
        <v>0</v>
      </c>
      <c r="E404" s="1809">
        <v>0</v>
      </c>
      <c r="F404" s="91">
        <v>0</v>
      </c>
      <c r="G404" s="1808">
        <v>1</v>
      </c>
      <c r="H404" s="1811">
        <v>0</v>
      </c>
      <c r="I404" s="95">
        <v>1</v>
      </c>
      <c r="J404" s="1811">
        <v>0</v>
      </c>
      <c r="K404" s="1808">
        <v>0</v>
      </c>
      <c r="L404" s="1810">
        <v>0</v>
      </c>
      <c r="M404" s="638"/>
      <c r="N404" s="639"/>
      <c r="O404" s="638"/>
      <c r="P404" s="640"/>
      <c r="Q404" s="641"/>
      <c r="R404" s="639"/>
      <c r="S404" s="638"/>
      <c r="T404" s="641"/>
      <c r="U404" s="642"/>
      <c r="V404" t="str">
        <f t="shared" si="258"/>
        <v/>
      </c>
      <c r="CA404" s="18" t="str">
        <f>IF(AND(B404&gt;0,K404="")," * No olvide digitar la variable Niños, Niñas, Adolescentes y Jóvenes SENAME. Digite Cero si no tiene.",IF(K404&gt;B404," * La variable Niños, Niñas, Adolescentes y Jóvenes SENAME No puede ser mayor al Total.",""))</f>
        <v/>
      </c>
      <c r="CB404" s="18" t="str">
        <f t="shared" si="264"/>
        <v/>
      </c>
      <c r="CO404" s="69">
        <f t="shared" si="265"/>
        <v>0</v>
      </c>
      <c r="CP404" s="69">
        <f t="shared" si="265"/>
        <v>0</v>
      </c>
    </row>
    <row r="405" spans="1:94" x14ac:dyDescent="0.25">
      <c r="A405" s="1841" t="s">
        <v>402</v>
      </c>
      <c r="B405" s="1780"/>
      <c r="C405" s="140"/>
      <c r="D405" s="56"/>
    </row>
    <row r="406" spans="1:94" ht="15" customHeight="1" x14ac:dyDescent="0.25">
      <c r="A406" s="4134" t="s">
        <v>403</v>
      </c>
      <c r="B406" s="3274" t="s">
        <v>91</v>
      </c>
      <c r="C406" s="4040" t="s">
        <v>5</v>
      </c>
      <c r="D406" s="4086"/>
      <c r="E406" s="2987" t="s">
        <v>287</v>
      </c>
      <c r="F406" s="3274" t="s">
        <v>272</v>
      </c>
    </row>
    <row r="407" spans="1:94" ht="15" customHeight="1" x14ac:dyDescent="0.25">
      <c r="A407" s="4135"/>
      <c r="B407" s="4129"/>
      <c r="C407" s="3553" t="s">
        <v>378</v>
      </c>
      <c r="D407" s="3137" t="s">
        <v>379</v>
      </c>
      <c r="E407" s="2994"/>
      <c r="F407" s="4129"/>
    </row>
    <row r="408" spans="1:94" x14ac:dyDescent="0.25">
      <c r="A408" s="4135"/>
      <c r="B408" s="3611"/>
      <c r="C408" s="3019"/>
      <c r="D408" s="4132"/>
      <c r="E408" s="4118"/>
      <c r="F408" s="3611"/>
    </row>
    <row r="409" spans="1:94" x14ac:dyDescent="0.25">
      <c r="A409" s="1473" t="s">
        <v>404</v>
      </c>
      <c r="B409" s="1484">
        <f>SUM(C409:D409)</f>
        <v>24</v>
      </c>
      <c r="C409" s="1359">
        <v>0</v>
      </c>
      <c r="D409" s="1363">
        <v>24</v>
      </c>
      <c r="E409" s="1409">
        <v>0</v>
      </c>
      <c r="F409" s="1492">
        <v>1</v>
      </c>
      <c r="G409" t="str">
        <f>CA409&amp;CB409</f>
        <v/>
      </c>
      <c r="CA409" s="18" t="str">
        <f>IF(AND(B409&gt;0,E409="")," * No olvide digitar la variable Niños, Niñas, Adolescentes y Jóvenes SENAME. Digite Cero si no tiene.",IF(E409&gt;B409," * La variable Niños, Niñas, Adolescentes y Jóvenes SENAME No puede ser mayor al Total.",""))</f>
        <v/>
      </c>
      <c r="CB409" s="18" t="str">
        <f>IF(AND(B409&gt;0,F409="")," * No olvide digitar la variable Niños, Niñas, Adolescentes y Jóvenes Mejor Niñez. Digite Cero si no tiene.",IF(F409&gt;B409," * La variable Niños, Niñas, Adolescentes y Jóvenes Mejor Niñez No puede ser mayor al Total.",""))</f>
        <v/>
      </c>
      <c r="CO409" s="69">
        <f>IF(AND($B409&gt;0,E409=""),1,IF(E409&gt;$B409,1,0))</f>
        <v>0</v>
      </c>
      <c r="CP409" s="69">
        <f>IF(AND($B409&gt;0,F409=""),1,IF(F409&gt;$B409,1,0))</f>
        <v>0</v>
      </c>
    </row>
    <row r="410" spans="1:94" x14ac:dyDescent="0.25">
      <c r="A410" s="590" t="s">
        <v>405</v>
      </c>
      <c r="B410" s="610">
        <f>SUM(C410:D410)</f>
        <v>28</v>
      </c>
      <c r="C410" s="22">
        <v>0</v>
      </c>
      <c r="D410" s="213">
        <v>28</v>
      </c>
      <c r="E410" s="23">
        <v>0</v>
      </c>
      <c r="F410" s="215">
        <v>1</v>
      </c>
      <c r="G410" t="str">
        <f t="shared" ref="G410" si="266">CA410&amp;CB410</f>
        <v/>
      </c>
      <c r="CA410" s="18" t="str">
        <f t="shared" ref="CA410:CA411" si="267">IF(AND(B410&gt;0,E410="")," * No olvide digitar la variable Niños, Niñas, Adolescentes y Jóvenes SENAME. Digite Cero si no tiene.",IF(E410&gt;B410," * La variable Niños, Niñas, Adolescentes y Jóvenes SENAME No puede ser mayor al Total.",""))</f>
        <v/>
      </c>
      <c r="CB410" s="18" t="str">
        <f t="shared" ref="CB410:CB411" si="268">IF(AND(B410&gt;0,F410="")," * No olvide digitar la variable Niños, Niñas, Adolescentes y Jóvenes Mejor Niñez. Digite Cero si no tiene.",IF(F410&gt;B410," * La variable Niños, Niñas, Adolescentes y Jóvenes Mejor Niñez No puede ser mayor al Total.",""))</f>
        <v/>
      </c>
      <c r="CO410" s="69">
        <f t="shared" ref="CO410:CP411" si="269">IF(AND($B410&gt;0,E410=""),1,IF(E410&gt;$B410,1,0))</f>
        <v>0</v>
      </c>
      <c r="CP410" s="69">
        <f t="shared" si="269"/>
        <v>0</v>
      </c>
    </row>
    <row r="411" spans="1:94" x14ac:dyDescent="0.25">
      <c r="A411" s="1490" t="s">
        <v>406</v>
      </c>
      <c r="B411" s="644">
        <f>SUM(C411:D411)</f>
        <v>3</v>
      </c>
      <c r="C411" s="30">
        <v>0</v>
      </c>
      <c r="D411" s="220">
        <v>3</v>
      </c>
      <c r="E411" s="31">
        <v>0</v>
      </c>
      <c r="F411" s="222">
        <v>0</v>
      </c>
      <c r="G411" t="str">
        <f>CA411&amp;CB411</f>
        <v/>
      </c>
      <c r="CA411" s="18" t="str">
        <f t="shared" si="267"/>
        <v/>
      </c>
      <c r="CB411" s="18" t="str">
        <f t="shared" si="268"/>
        <v/>
      </c>
      <c r="CO411" s="69">
        <f t="shared" si="269"/>
        <v>0</v>
      </c>
      <c r="CP411" s="69">
        <f t="shared" si="269"/>
        <v>0</v>
      </c>
    </row>
    <row r="437" spans="1:2" x14ac:dyDescent="0.25">
      <c r="A437" s="645">
        <f>SUM(C11:C14,C18:D31,C36:C51,C55:C59,C63:C83,B86,C89,C95:E98,C103:E106,C112:E114,C119:E128,C133:E141,C146:E150,C154:E163,C167:E176,C180:E187,C193:E241,C245:E293,C298:E301,C306:E324,C329:E339,C344:E346,B351:D352,C357:E366,B372:D373,B375:D376,B378:D382,B384:D389,B394:B404,B409:B411)</f>
        <v>495</v>
      </c>
      <c r="B437" s="646">
        <f>SUM(CO11:CY411)</f>
        <v>0</v>
      </c>
    </row>
  </sheetData>
  <mergeCells count="583">
    <mergeCell ref="A406:A408"/>
    <mergeCell ref="B406:B408"/>
    <mergeCell ref="C406:D406"/>
    <mergeCell ref="E406:E408"/>
    <mergeCell ref="F406:F408"/>
    <mergeCell ref="C407:C408"/>
    <mergeCell ref="D407:D408"/>
    <mergeCell ref="P392:P393"/>
    <mergeCell ref="Q392:Q393"/>
    <mergeCell ref="A390:L390"/>
    <mergeCell ref="A391:A393"/>
    <mergeCell ref="B391:B393"/>
    <mergeCell ref="C391:H391"/>
    <mergeCell ref="I391:J391"/>
    <mergeCell ref="K391:K393"/>
    <mergeCell ref="AA369:AB369"/>
    <mergeCell ref="AC369:AD369"/>
    <mergeCell ref="AE369:AF369"/>
    <mergeCell ref="R392:R393"/>
    <mergeCell ref="S392:S393"/>
    <mergeCell ref="T392:T393"/>
    <mergeCell ref="U392:U393"/>
    <mergeCell ref="L391:L393"/>
    <mergeCell ref="M391:R391"/>
    <mergeCell ref="S391:U391"/>
    <mergeCell ref="C392:E392"/>
    <mergeCell ref="F392:H392"/>
    <mergeCell ref="I392:I393"/>
    <mergeCell ref="J392:J393"/>
    <mergeCell ref="M392:M393"/>
    <mergeCell ref="N392:N393"/>
    <mergeCell ref="O392:O393"/>
    <mergeCell ref="AQ368:AQ370"/>
    <mergeCell ref="AR368:AR370"/>
    <mergeCell ref="AS368:AS370"/>
    <mergeCell ref="E369:F369"/>
    <mergeCell ref="G369:H369"/>
    <mergeCell ref="I369:J369"/>
    <mergeCell ref="K369:L369"/>
    <mergeCell ref="M369:N369"/>
    <mergeCell ref="O369:P369"/>
    <mergeCell ref="Q369:R369"/>
    <mergeCell ref="AM369:AM370"/>
    <mergeCell ref="AN369:AN370"/>
    <mergeCell ref="AO369:AO370"/>
    <mergeCell ref="AP369:AP370"/>
    <mergeCell ref="AG369:AH369"/>
    <mergeCell ref="AI369:AJ369"/>
    <mergeCell ref="AK369:AL369"/>
    <mergeCell ref="A360:A362"/>
    <mergeCell ref="A363:A366"/>
    <mergeCell ref="A368:A370"/>
    <mergeCell ref="B368:D369"/>
    <mergeCell ref="E368:AL368"/>
    <mergeCell ref="AM368:AP368"/>
    <mergeCell ref="S369:T369"/>
    <mergeCell ref="U369:V369"/>
    <mergeCell ref="W369:X369"/>
    <mergeCell ref="Y369:Z369"/>
    <mergeCell ref="AD355:AE355"/>
    <mergeCell ref="AF355:AG355"/>
    <mergeCell ref="AJ355:AJ356"/>
    <mergeCell ref="AK355:AK356"/>
    <mergeCell ref="AL355:AL356"/>
    <mergeCell ref="A357:A359"/>
    <mergeCell ref="AJ354:AL354"/>
    <mergeCell ref="AM354:AM356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A354:A356"/>
    <mergeCell ref="B354:B356"/>
    <mergeCell ref="C354:E355"/>
    <mergeCell ref="F354:AG354"/>
    <mergeCell ref="AH354:AH356"/>
    <mergeCell ref="AI354:AI356"/>
    <mergeCell ref="V355:W355"/>
    <mergeCell ref="X355:Y355"/>
    <mergeCell ref="Z355:AA355"/>
    <mergeCell ref="AB355:AC355"/>
    <mergeCell ref="R348:R350"/>
    <mergeCell ref="S348:S350"/>
    <mergeCell ref="T348:U349"/>
    <mergeCell ref="E349:F349"/>
    <mergeCell ref="G349:H349"/>
    <mergeCell ref="I349:J349"/>
    <mergeCell ref="K349:L349"/>
    <mergeCell ref="M349:N349"/>
    <mergeCell ref="A348:A350"/>
    <mergeCell ref="B348:D349"/>
    <mergeCell ref="E348:M348"/>
    <mergeCell ref="O348:O350"/>
    <mergeCell ref="P348:P350"/>
    <mergeCell ref="Q348:Q350"/>
    <mergeCell ref="AB342:AC342"/>
    <mergeCell ref="AD342:AE342"/>
    <mergeCell ref="AF342:AG342"/>
    <mergeCell ref="A344:B344"/>
    <mergeCell ref="A345:B345"/>
    <mergeCell ref="A346:B346"/>
    <mergeCell ref="AH341:AI342"/>
    <mergeCell ref="AJ341:AJ343"/>
    <mergeCell ref="AK341:AK343"/>
    <mergeCell ref="F342:G342"/>
    <mergeCell ref="H342:I342"/>
    <mergeCell ref="J342:K342"/>
    <mergeCell ref="L342:M342"/>
    <mergeCell ref="N342:O342"/>
    <mergeCell ref="P342:Q342"/>
    <mergeCell ref="R342:S342"/>
    <mergeCell ref="A333:B333"/>
    <mergeCell ref="A334:B334"/>
    <mergeCell ref="A335:A339"/>
    <mergeCell ref="A341:B343"/>
    <mergeCell ref="C341:E342"/>
    <mergeCell ref="F341:AG341"/>
    <mergeCell ref="T342:U342"/>
    <mergeCell ref="V342:W342"/>
    <mergeCell ref="X342:Y342"/>
    <mergeCell ref="Z342:AA342"/>
    <mergeCell ref="A329:A330"/>
    <mergeCell ref="A331:B331"/>
    <mergeCell ref="A332:B332"/>
    <mergeCell ref="Z327:AA327"/>
    <mergeCell ref="AB327:AC327"/>
    <mergeCell ref="AD327:AE327"/>
    <mergeCell ref="AF327:AG327"/>
    <mergeCell ref="AH327:AI327"/>
    <mergeCell ref="AJ327:AK327"/>
    <mergeCell ref="A326:B328"/>
    <mergeCell ref="C326:E327"/>
    <mergeCell ref="AU326:AU328"/>
    <mergeCell ref="AV326:AV328"/>
    <mergeCell ref="AW326:AW328"/>
    <mergeCell ref="F327:G327"/>
    <mergeCell ref="H327:I327"/>
    <mergeCell ref="J327:K327"/>
    <mergeCell ref="L327:M327"/>
    <mergeCell ref="N327:O327"/>
    <mergeCell ref="P327:Q327"/>
    <mergeCell ref="AL327:AM327"/>
    <mergeCell ref="AN327:AO327"/>
    <mergeCell ref="AP327:AQ327"/>
    <mergeCell ref="F326:AQ326"/>
    <mergeCell ref="AR326:AS327"/>
    <mergeCell ref="R327:S327"/>
    <mergeCell ref="T327:U327"/>
    <mergeCell ref="V327:W327"/>
    <mergeCell ref="X327:Y327"/>
    <mergeCell ref="AT326:AT328"/>
    <mergeCell ref="A306:B306"/>
    <mergeCell ref="X304:Y304"/>
    <mergeCell ref="Z304:AA304"/>
    <mergeCell ref="AB304:AC304"/>
    <mergeCell ref="AD304:AE304"/>
    <mergeCell ref="AF304:AG304"/>
    <mergeCell ref="AH304:AI304"/>
    <mergeCell ref="A307:A315"/>
    <mergeCell ref="A316:A324"/>
    <mergeCell ref="AQ303:AR304"/>
    <mergeCell ref="AS303:AS305"/>
    <mergeCell ref="AT303:AT305"/>
    <mergeCell ref="AU303:AU305"/>
    <mergeCell ref="AV303:AV305"/>
    <mergeCell ref="F304:G304"/>
    <mergeCell ref="H304:I304"/>
    <mergeCell ref="J304:K304"/>
    <mergeCell ref="L304:M304"/>
    <mergeCell ref="N304:O304"/>
    <mergeCell ref="AJ304:AK304"/>
    <mergeCell ref="AL304:AM304"/>
    <mergeCell ref="AN304:AN305"/>
    <mergeCell ref="AO304:AO305"/>
    <mergeCell ref="AP304:AP305"/>
    <mergeCell ref="A298:A299"/>
    <mergeCell ref="A300:A301"/>
    <mergeCell ref="A303:B305"/>
    <mergeCell ref="C303:E304"/>
    <mergeCell ref="F303:AM303"/>
    <mergeCell ref="AN303:AP303"/>
    <mergeCell ref="P304:Q304"/>
    <mergeCell ref="R304:S304"/>
    <mergeCell ref="T304:U304"/>
    <mergeCell ref="V304:W304"/>
    <mergeCell ref="C295:E296"/>
    <mergeCell ref="F295:AK295"/>
    <mergeCell ref="AL295:AL297"/>
    <mergeCell ref="AM295:AM297"/>
    <mergeCell ref="AN295:AN297"/>
    <mergeCell ref="AO295:AO297"/>
    <mergeCell ref="F296:G296"/>
    <mergeCell ref="H296:I296"/>
    <mergeCell ref="J296:K296"/>
    <mergeCell ref="L296:M296"/>
    <mergeCell ref="Z296:AA296"/>
    <mergeCell ref="AB296:AC296"/>
    <mergeCell ref="AD296:AE296"/>
    <mergeCell ref="AF296:AG296"/>
    <mergeCell ref="AH296:AI296"/>
    <mergeCell ref="AJ296:AK296"/>
    <mergeCell ref="N296:O296"/>
    <mergeCell ref="P296:Q296"/>
    <mergeCell ref="R296:S296"/>
    <mergeCell ref="T296:U296"/>
    <mergeCell ref="V296:W296"/>
    <mergeCell ref="X296:Y296"/>
    <mergeCell ref="A286:B286"/>
    <mergeCell ref="A287:A291"/>
    <mergeCell ref="A292:B292"/>
    <mergeCell ref="A293:B293"/>
    <mergeCell ref="A295:A297"/>
    <mergeCell ref="B295:B297"/>
    <mergeCell ref="A274:A278"/>
    <mergeCell ref="A279:A281"/>
    <mergeCell ref="A282:B282"/>
    <mergeCell ref="A283:B283"/>
    <mergeCell ref="A284:B284"/>
    <mergeCell ref="A285:B285"/>
    <mergeCell ref="A251:A252"/>
    <mergeCell ref="A253:B253"/>
    <mergeCell ref="A254:A255"/>
    <mergeCell ref="A257:A264"/>
    <mergeCell ref="A265:A269"/>
    <mergeCell ref="A270:A273"/>
    <mergeCell ref="AW243:AW244"/>
    <mergeCell ref="AX243:AX244"/>
    <mergeCell ref="A245:B245"/>
    <mergeCell ref="A246:B246"/>
    <mergeCell ref="A247:A248"/>
    <mergeCell ref="A249:A250"/>
    <mergeCell ref="AN243:AP243"/>
    <mergeCell ref="AQ243:AQ244"/>
    <mergeCell ref="AR243:AR244"/>
    <mergeCell ref="AS243:AT243"/>
    <mergeCell ref="AU243:AU244"/>
    <mergeCell ref="AV243:AV244"/>
    <mergeCell ref="AB243:AC243"/>
    <mergeCell ref="AD243:AE243"/>
    <mergeCell ref="AF243:AG243"/>
    <mergeCell ref="AH243:AI243"/>
    <mergeCell ref="AJ243:AK243"/>
    <mergeCell ref="AL243:AM243"/>
    <mergeCell ref="P243:Q243"/>
    <mergeCell ref="R243:S243"/>
    <mergeCell ref="T243:U243"/>
    <mergeCell ref="V243:W243"/>
    <mergeCell ref="X243:Y243"/>
    <mergeCell ref="Z243:AA243"/>
    <mergeCell ref="C243:E243"/>
    <mergeCell ref="F243:G243"/>
    <mergeCell ref="H243:I243"/>
    <mergeCell ref="J243:K243"/>
    <mergeCell ref="L243:M243"/>
    <mergeCell ref="N243:O243"/>
    <mergeCell ref="A233:B233"/>
    <mergeCell ref="A234:B234"/>
    <mergeCell ref="A235:A239"/>
    <mergeCell ref="A240:B240"/>
    <mergeCell ref="A241:B241"/>
    <mergeCell ref="A243:B244"/>
    <mergeCell ref="A218:A221"/>
    <mergeCell ref="A222:A226"/>
    <mergeCell ref="A227:A229"/>
    <mergeCell ref="A230:B230"/>
    <mergeCell ref="A231:B231"/>
    <mergeCell ref="A232:B232"/>
    <mergeCell ref="A197:A198"/>
    <mergeCell ref="A199:A200"/>
    <mergeCell ref="A201:B201"/>
    <mergeCell ref="A202:A203"/>
    <mergeCell ref="A205:A212"/>
    <mergeCell ref="A213:A217"/>
    <mergeCell ref="AT191:AU191"/>
    <mergeCell ref="AV191:AW191"/>
    <mergeCell ref="AX191:AX192"/>
    <mergeCell ref="A193:B193"/>
    <mergeCell ref="A194:B194"/>
    <mergeCell ref="A195:A196"/>
    <mergeCell ref="AL191:AM191"/>
    <mergeCell ref="AN191:AN192"/>
    <mergeCell ref="AO191:AO192"/>
    <mergeCell ref="AP191:AQ191"/>
    <mergeCell ref="AR191:AR192"/>
    <mergeCell ref="AS191:AS192"/>
    <mergeCell ref="Z191:AA191"/>
    <mergeCell ref="AB191:AC191"/>
    <mergeCell ref="AD191:AE191"/>
    <mergeCell ref="AF191:AG191"/>
    <mergeCell ref="AH191:AI191"/>
    <mergeCell ref="AJ191:AK191"/>
    <mergeCell ref="P191:Q191"/>
    <mergeCell ref="R191:S191"/>
    <mergeCell ref="T191:U191"/>
    <mergeCell ref="V191:W191"/>
    <mergeCell ref="X191:Y191"/>
    <mergeCell ref="P178:P179"/>
    <mergeCell ref="Q178:Q179"/>
    <mergeCell ref="A180:A183"/>
    <mergeCell ref="A184:A187"/>
    <mergeCell ref="A191:B192"/>
    <mergeCell ref="C191:E191"/>
    <mergeCell ref="F191:G191"/>
    <mergeCell ref="H191:I191"/>
    <mergeCell ref="J191:K191"/>
    <mergeCell ref="L191:M191"/>
    <mergeCell ref="C178:E178"/>
    <mergeCell ref="F178:G178"/>
    <mergeCell ref="H178:I178"/>
    <mergeCell ref="J178:K178"/>
    <mergeCell ref="L178:M178"/>
    <mergeCell ref="N178:O178"/>
    <mergeCell ref="A170:B170"/>
    <mergeCell ref="A171:A174"/>
    <mergeCell ref="A175:B175"/>
    <mergeCell ref="A176:B176"/>
    <mergeCell ref="A178:B179"/>
    <mergeCell ref="H165:I165"/>
    <mergeCell ref="J165:K165"/>
    <mergeCell ref="L165:M165"/>
    <mergeCell ref="N191:O191"/>
    <mergeCell ref="Q165:Q166"/>
    <mergeCell ref="R165:R166"/>
    <mergeCell ref="A158:A161"/>
    <mergeCell ref="A162:B162"/>
    <mergeCell ref="A163:B163"/>
    <mergeCell ref="A165:B166"/>
    <mergeCell ref="C165:E165"/>
    <mergeCell ref="F165:G165"/>
    <mergeCell ref="A167:A169"/>
    <mergeCell ref="A154:A156"/>
    <mergeCell ref="A157:B157"/>
    <mergeCell ref="A148:A149"/>
    <mergeCell ref="A150:B150"/>
    <mergeCell ref="A152:B153"/>
    <mergeCell ref="C152:E152"/>
    <mergeCell ref="F152:G152"/>
    <mergeCell ref="H152:I152"/>
    <mergeCell ref="N165:P165"/>
    <mergeCell ref="A146:B146"/>
    <mergeCell ref="A147:B147"/>
    <mergeCell ref="Z144:AA144"/>
    <mergeCell ref="AB144:AC144"/>
    <mergeCell ref="AD144:AE144"/>
    <mergeCell ref="AF144:AG144"/>
    <mergeCell ref="AH144:AI144"/>
    <mergeCell ref="AJ144:AK144"/>
    <mergeCell ref="J152:K152"/>
    <mergeCell ref="L152:M152"/>
    <mergeCell ref="N152:N153"/>
    <mergeCell ref="O152:O153"/>
    <mergeCell ref="AN143:AP143"/>
    <mergeCell ref="AQ143:AQ145"/>
    <mergeCell ref="AR143:AR145"/>
    <mergeCell ref="F144:G144"/>
    <mergeCell ref="H144:I144"/>
    <mergeCell ref="J144:K144"/>
    <mergeCell ref="L144:M144"/>
    <mergeCell ref="N144:O144"/>
    <mergeCell ref="P144:Q144"/>
    <mergeCell ref="R144:S144"/>
    <mergeCell ref="AL144:AM144"/>
    <mergeCell ref="AN144:AN145"/>
    <mergeCell ref="AO144:AO145"/>
    <mergeCell ref="AP144:AP145"/>
    <mergeCell ref="A133:B133"/>
    <mergeCell ref="A134:A141"/>
    <mergeCell ref="A143:B145"/>
    <mergeCell ref="C143:E144"/>
    <mergeCell ref="F143:AM143"/>
    <mergeCell ref="T144:U144"/>
    <mergeCell ref="V144:W144"/>
    <mergeCell ref="X144:Y144"/>
    <mergeCell ref="Z131:AA131"/>
    <mergeCell ref="AB131:AC131"/>
    <mergeCell ref="AD131:AE131"/>
    <mergeCell ref="AF131:AG131"/>
    <mergeCell ref="AH131:AH132"/>
    <mergeCell ref="AI131:AI132"/>
    <mergeCell ref="AH130:AK130"/>
    <mergeCell ref="AL130:AL132"/>
    <mergeCell ref="AM130:AM132"/>
    <mergeCell ref="F131:G131"/>
    <mergeCell ref="H131:I131"/>
    <mergeCell ref="J131:K131"/>
    <mergeCell ref="L131:M131"/>
    <mergeCell ref="N131:O131"/>
    <mergeCell ref="P131:Q131"/>
    <mergeCell ref="R131:S131"/>
    <mergeCell ref="AJ131:AJ132"/>
    <mergeCell ref="AK131:AK132"/>
    <mergeCell ref="A119:B119"/>
    <mergeCell ref="A120:A127"/>
    <mergeCell ref="A128:B128"/>
    <mergeCell ref="A130:B132"/>
    <mergeCell ref="C130:E131"/>
    <mergeCell ref="F130:AG130"/>
    <mergeCell ref="T131:U131"/>
    <mergeCell ref="V131:W131"/>
    <mergeCell ref="X131:Y131"/>
    <mergeCell ref="F116:AG116"/>
    <mergeCell ref="AH116:AH118"/>
    <mergeCell ref="AI116:AI118"/>
    <mergeCell ref="F117:G117"/>
    <mergeCell ref="H117:I117"/>
    <mergeCell ref="J117:K117"/>
    <mergeCell ref="L117:M117"/>
    <mergeCell ref="N117:O117"/>
    <mergeCell ref="P117:Q117"/>
    <mergeCell ref="R117:S117"/>
    <mergeCell ref="AF117:AG117"/>
    <mergeCell ref="T117:U117"/>
    <mergeCell ref="V117:W117"/>
    <mergeCell ref="X117:Y117"/>
    <mergeCell ref="Z117:AA117"/>
    <mergeCell ref="AB117:AC117"/>
    <mergeCell ref="AD117:AE117"/>
    <mergeCell ref="A111:B111"/>
    <mergeCell ref="A112:B112"/>
    <mergeCell ref="A113:B113"/>
    <mergeCell ref="A114:B114"/>
    <mergeCell ref="A116:B118"/>
    <mergeCell ref="C116:E117"/>
    <mergeCell ref="A106:B106"/>
    <mergeCell ref="A108:B110"/>
    <mergeCell ref="C108:E109"/>
    <mergeCell ref="F108:M108"/>
    <mergeCell ref="F109:G109"/>
    <mergeCell ref="H109:I109"/>
    <mergeCell ref="J109:K109"/>
    <mergeCell ref="L109:M109"/>
    <mergeCell ref="AB101:AC101"/>
    <mergeCell ref="AD101:AG101"/>
    <mergeCell ref="AH101:AI101"/>
    <mergeCell ref="A103:B103"/>
    <mergeCell ref="A104:B104"/>
    <mergeCell ref="A105:B105"/>
    <mergeCell ref="A100:B102"/>
    <mergeCell ref="C100:E101"/>
    <mergeCell ref="AJ100:AJ102"/>
    <mergeCell ref="AK100:AK102"/>
    <mergeCell ref="AL100:AL102"/>
    <mergeCell ref="F101:G101"/>
    <mergeCell ref="H101:I101"/>
    <mergeCell ref="J101:K101"/>
    <mergeCell ref="L101:M101"/>
    <mergeCell ref="N101:O101"/>
    <mergeCell ref="P101:Q101"/>
    <mergeCell ref="R101:S101"/>
    <mergeCell ref="F100:Q100"/>
    <mergeCell ref="R100:W100"/>
    <mergeCell ref="X100:AC100"/>
    <mergeCell ref="AD100:AI100"/>
    <mergeCell ref="T101:U101"/>
    <mergeCell ref="V101:W101"/>
    <mergeCell ref="X101:Y101"/>
    <mergeCell ref="Z101:AA101"/>
    <mergeCell ref="A95:B95"/>
    <mergeCell ref="A96:B96"/>
    <mergeCell ref="A97:B97"/>
    <mergeCell ref="A98:B98"/>
    <mergeCell ref="Z93:AA93"/>
    <mergeCell ref="AB93:AC93"/>
    <mergeCell ref="AD93:AE93"/>
    <mergeCell ref="AF93:AG93"/>
    <mergeCell ref="AH93:AI93"/>
    <mergeCell ref="N93:O93"/>
    <mergeCell ref="P93:Q93"/>
    <mergeCell ref="R93:S93"/>
    <mergeCell ref="T93:U93"/>
    <mergeCell ref="V93:W93"/>
    <mergeCell ref="X93:Y93"/>
    <mergeCell ref="A91:B94"/>
    <mergeCell ref="C91:E93"/>
    <mergeCell ref="AW91:AW94"/>
    <mergeCell ref="F92:Q92"/>
    <mergeCell ref="R92:W92"/>
    <mergeCell ref="X92:AC92"/>
    <mergeCell ref="AD92:AO92"/>
    <mergeCell ref="AP92:AP94"/>
    <mergeCell ref="AQ92:AQ94"/>
    <mergeCell ref="AR92:AR94"/>
    <mergeCell ref="AS92:AS94"/>
    <mergeCell ref="AT92:AT94"/>
    <mergeCell ref="F91:AC91"/>
    <mergeCell ref="AD91:AT91"/>
    <mergeCell ref="AU91:AU94"/>
    <mergeCell ref="AV91:AV94"/>
    <mergeCell ref="F93:G93"/>
    <mergeCell ref="H93:I93"/>
    <mergeCell ref="J93:K93"/>
    <mergeCell ref="L93:M93"/>
    <mergeCell ref="AL93:AM93"/>
    <mergeCell ref="AN93:AO93"/>
    <mergeCell ref="AJ93:AK93"/>
    <mergeCell ref="A78:B78"/>
    <mergeCell ref="A79:A80"/>
    <mergeCell ref="A81:A82"/>
    <mergeCell ref="A83:B83"/>
    <mergeCell ref="A88:B88"/>
    <mergeCell ref="A89:B89"/>
    <mergeCell ref="A64:B64"/>
    <mergeCell ref="A65:B65"/>
    <mergeCell ref="A66:A72"/>
    <mergeCell ref="A73:A74"/>
    <mergeCell ref="A75:A76"/>
    <mergeCell ref="A77:B77"/>
    <mergeCell ref="A61:B62"/>
    <mergeCell ref="C61:C62"/>
    <mergeCell ref="D61:P61"/>
    <mergeCell ref="Q61:Q62"/>
    <mergeCell ref="R61:R62"/>
    <mergeCell ref="A63:B63"/>
    <mergeCell ref="S53:T53"/>
    <mergeCell ref="U53:W53"/>
    <mergeCell ref="X53:X54"/>
    <mergeCell ref="A55:A56"/>
    <mergeCell ref="A57:A58"/>
    <mergeCell ref="A59:B59"/>
    <mergeCell ref="A51:B51"/>
    <mergeCell ref="A53:B54"/>
    <mergeCell ref="C53:C54"/>
    <mergeCell ref="D53:P53"/>
    <mergeCell ref="Q53:Q54"/>
    <mergeCell ref="R53:R54"/>
    <mergeCell ref="A37:B37"/>
    <mergeCell ref="A38:A44"/>
    <mergeCell ref="A45:A46"/>
    <mergeCell ref="A47:A48"/>
    <mergeCell ref="A49:B49"/>
    <mergeCell ref="A50:B50"/>
    <mergeCell ref="V33:V34"/>
    <mergeCell ref="W33:W34"/>
    <mergeCell ref="X33:Z33"/>
    <mergeCell ref="AA33:AA34"/>
    <mergeCell ref="A35:B35"/>
    <mergeCell ref="A36:B36"/>
    <mergeCell ref="C33:C34"/>
    <mergeCell ref="D33:P33"/>
    <mergeCell ref="Q33:Q34"/>
    <mergeCell ref="R33:R34"/>
    <mergeCell ref="S33:S34"/>
    <mergeCell ref="T33:U33"/>
    <mergeCell ref="A27:B27"/>
    <mergeCell ref="A28:B28"/>
    <mergeCell ref="A29:B29"/>
    <mergeCell ref="A30:B30"/>
    <mergeCell ref="A31:B31"/>
    <mergeCell ref="A33:B34"/>
    <mergeCell ref="A21:B21"/>
    <mergeCell ref="A22:B22"/>
    <mergeCell ref="A23:B23"/>
    <mergeCell ref="A24:B24"/>
    <mergeCell ref="A25:B25"/>
    <mergeCell ref="A26:B26"/>
    <mergeCell ref="D16:D17"/>
    <mergeCell ref="E16:E17"/>
    <mergeCell ref="F16:F17"/>
    <mergeCell ref="A18:B18"/>
    <mergeCell ref="A19:B19"/>
    <mergeCell ref="A20:B20"/>
    <mergeCell ref="A11:B11"/>
    <mergeCell ref="A12:B12"/>
    <mergeCell ref="A13:B13"/>
    <mergeCell ref="A14:B14"/>
    <mergeCell ref="A16:B17"/>
    <mergeCell ref="C16:C17"/>
    <mergeCell ref="Q9:Q10"/>
    <mergeCell ref="R9:R10"/>
    <mergeCell ref="S9:T9"/>
    <mergeCell ref="U9:U10"/>
    <mergeCell ref="V9:V10"/>
    <mergeCell ref="W9:X9"/>
    <mergeCell ref="A6:P6"/>
    <mergeCell ref="A9:B10"/>
    <mergeCell ref="C9:C10"/>
    <mergeCell ref="D9:N9"/>
    <mergeCell ref="O9:O10"/>
    <mergeCell ref="P9:P10"/>
  </mergeCells>
  <dataValidations count="12">
    <dataValidation type="whole" allowBlank="1" showInputMessage="1" showErrorMessage="1" sqref="C394:U394 C396:U398 C400:U404 C409:F411" xr:uid="{00000000-0002-0000-0600-000000000000}">
      <formula1>0</formula1>
      <formula2>9.99999999999999E+34</formula2>
    </dataValidation>
    <dataValidation type="whole" allowBlank="1" showInputMessage="1" showErrorMessage="1" sqref="F195:AX241 F329:AW339" xr:uid="{00000000-0002-0000-0600-000001000000}">
      <formula1>0</formula1>
      <formula2>9.99999999999999E+37</formula2>
    </dataValidation>
    <dataValidation type="whole" allowBlank="1" showInputMessage="1" showErrorMessage="1" sqref="F95:AW98" xr:uid="{00000000-0002-0000-0600-000002000000}">
      <formula1>0</formula1>
      <formula2>9.99999999999999E+39</formula2>
    </dataValidation>
    <dataValidation type="whole" allowBlank="1" showInputMessage="1" showErrorMessage="1" sqref="D64:R83" xr:uid="{00000000-0002-0000-0600-000003000000}">
      <formula1>0</formula1>
      <formula2>9.99999999999999E+28</formula2>
    </dataValidation>
    <dataValidation type="whole" allowBlank="1" showInputMessage="1" showErrorMessage="1" sqref="D36:M51 O36:AA51 N36 N38:N51" xr:uid="{00000000-0002-0000-0600-000004000000}">
      <formula1>0</formula1>
      <formula2>9.99999999999999E+32</formula2>
    </dataValidation>
    <dataValidation type="whole" operator="equal" allowBlank="1" showInputMessage="1" showErrorMessage="1" error="Valor no Permitido" sqref="B371:AS371 B374:AS374 B377:AS377 B383:AS383 J395" xr:uid="{00000000-0002-0000-0600-000005000000}">
      <formula1>0</formula1>
    </dataValidation>
    <dataValidation type="whole" operator="equal" allowBlank="1" showInputMessage="1" showErrorMessage="1" sqref="C246:AX246 D208 D329 C194:AX194 N37" xr:uid="{00000000-0002-0000-0600-000006000000}">
      <formula1>0</formula1>
    </dataValidation>
    <dataValidation type="whole" operator="greaterThanOrEqual" allowBlank="1" showInputMessage="1" showErrorMessage="1" error="Valor no Permitido" sqref="C399:U399 B384:AS389 B372:AS373 B375:AS376 B378:AS382 K395:U395 B395:B402 C395:I395 B409:B411" xr:uid="{00000000-0002-0000-0600-000007000000}">
      <formula1>0</formula1>
    </dataValidation>
    <dataValidation allowBlank="1" showInputMessage="1" showErrorMessage="1" errorTitle="Error de ingreso" error="Debe ingresar sólo números enteros positivos." sqref="AA33:AA34 X33 X53:X54 U53" xr:uid="{00000000-0002-0000-0600-000008000000}"/>
    <dataValidation type="whole" allowBlank="1" showInputMessage="1" showErrorMessage="1" sqref="F307:AV324 F180:Q182 F184:Q187" xr:uid="{00000000-0002-0000-0600-000009000000}">
      <formula1>0</formula1>
      <formula2>9.99999999999999E+38</formula2>
    </dataValidation>
    <dataValidation type="whole" allowBlank="1" showInputMessage="1" showErrorMessage="1" sqref="E351:U352 F247:G293 H248:AX293" xr:uid="{00000000-0002-0000-0600-00000A000000}">
      <formula1>0</formula1>
      <formula2>9.99999999999999E+35</formula2>
    </dataValidation>
    <dataValidation type="whole" operator="greaterThanOrEqual" allowBlank="1" showInputMessage="1" showErrorMessage="1" sqref="F344:AK346 C18:F31 F357:AM366 D11:X14 B86:D86 F133:AM141 F119:AI128 F111:M114 F154:O156 F158:O161 F146:AR150 D89:E89 F167:R169 F298:AO301 F245:AX245 D55:X59 F193:AX193 D52:U52 F171:R174 F103:AL106 H247:AX247" xr:uid="{00000000-0002-0000-0600-00000B000000}">
      <formula1>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Z437"/>
  <sheetViews>
    <sheetView topLeftCell="A205" workbookViewId="0">
      <selection activeCell="A230" sqref="A230:B230"/>
    </sheetView>
  </sheetViews>
  <sheetFormatPr baseColWidth="10" defaultColWidth="11.42578125" defaultRowHeight="15" x14ac:dyDescent="0.25"/>
  <cols>
    <col min="1" max="1" width="41.7109375" customWidth="1"/>
    <col min="2" max="2" width="37.42578125" customWidth="1"/>
    <col min="3" max="3" width="12.140625" customWidth="1"/>
    <col min="14" max="14" width="12.7109375" customWidth="1"/>
    <col min="15" max="15" width="13.7109375" customWidth="1"/>
    <col min="16" max="16" width="15.85546875" customWidth="1"/>
    <col min="17" max="17" width="12.5703125" customWidth="1"/>
    <col min="18" max="18" width="12.85546875" customWidth="1"/>
    <col min="20" max="20" width="11.85546875" customWidth="1"/>
    <col min="21" max="21" width="11.5703125" customWidth="1"/>
    <col min="22" max="22" width="12.28515625" customWidth="1"/>
    <col min="23" max="23" width="13.140625" customWidth="1"/>
    <col min="24" max="24" width="13.5703125" customWidth="1"/>
    <col min="35" max="35" width="10.7109375" customWidth="1"/>
    <col min="36" max="36" width="11.5703125" customWidth="1"/>
    <col min="37" max="37" width="10.42578125" customWidth="1"/>
    <col min="39" max="39" width="12.28515625" customWidth="1"/>
    <col min="40" max="40" width="12.5703125" customWidth="1"/>
    <col min="41" max="41" width="13.7109375" customWidth="1"/>
    <col min="42" max="42" width="12.5703125" customWidth="1"/>
    <col min="46" max="46" width="11.140625" customWidth="1"/>
    <col min="49" max="50" width="12.5703125" customWidth="1"/>
    <col min="66" max="67" width="11.42578125" customWidth="1"/>
    <col min="76" max="77" width="11.42578125" customWidth="1"/>
    <col min="78" max="104" width="11.42578125" hidden="1" customWidth="1"/>
  </cols>
  <sheetData>
    <row r="1" spans="1:102" x14ac:dyDescent="0.25">
      <c r="A1" s="1" t="s">
        <v>0</v>
      </c>
    </row>
    <row r="2" spans="1:102" x14ac:dyDescent="0.25">
      <c r="A2" s="1" t="str">
        <f>CONCATENATE("COMUNA: ",[8]NOMBRE!B2," (",[8]NOMBRE!C2,[8]NOMBRE!D2,[8]NOMBRE!E2,[8]NOMBRE!F2,[8]NOMBRE!G2,")")</f>
        <v>COMUNA: LINARES (07401)</v>
      </c>
    </row>
    <row r="3" spans="1:102" x14ac:dyDescent="0.25">
      <c r="A3" s="1" t="str">
        <f>CONCATENATE("ESTABLECIMIENTO/ESTRATEGIA: ", [8]NOMBRE!B3," (",[8]NOMBRE!C3,[8]NOMBRE!D3,[8]NOMBRE!E3,[8]NOMBRE!F3,[8]NOMBRE!G3,[8]NOMBRE!H3,")")</f>
        <v>ESTABLECIMIENTO/ESTRATEGIA: HOSPITAL PRESIDENTE CARLOS IBAÑEZ DEL CAMPO (116108)</v>
      </c>
    </row>
    <row r="4" spans="1:102" x14ac:dyDescent="0.25">
      <c r="A4" s="1" t="str">
        <f>CONCATENATE("MES: ",[8]NOMBRE!B6," (",[8]NOMBRE!C6,[8]NOMBRE!D6,")")</f>
        <v>MES: JULIO (07)</v>
      </c>
    </row>
    <row r="5" spans="1:102" x14ac:dyDescent="0.25">
      <c r="A5" s="1" t="str">
        <f>CONCATENATE("AÑO: ",[8]NOMBRE!B7)</f>
        <v>AÑO: 2025</v>
      </c>
    </row>
    <row r="6" spans="1:102" ht="15" customHeight="1" x14ac:dyDescent="0.25">
      <c r="A6" s="2991" t="s">
        <v>1</v>
      </c>
      <c r="B6" s="2991"/>
      <c r="C6" s="2991"/>
      <c r="D6" s="2991"/>
      <c r="E6" s="2991"/>
      <c r="F6" s="2991"/>
      <c r="G6" s="2991"/>
      <c r="H6" s="2991"/>
      <c r="I6" s="2991"/>
      <c r="J6" s="2991"/>
      <c r="K6" s="2991"/>
      <c r="L6" s="2991"/>
      <c r="M6" s="2991"/>
      <c r="N6" s="2991"/>
      <c r="O6" s="2991"/>
      <c r="P6" s="2991"/>
    </row>
    <row r="8" spans="1:102" x14ac:dyDescent="0.25">
      <c r="A8" s="2" t="s">
        <v>2</v>
      </c>
    </row>
    <row r="9" spans="1:102" ht="15" customHeight="1" x14ac:dyDescent="0.25">
      <c r="A9" s="3443" t="s">
        <v>3</v>
      </c>
      <c r="B9" s="2987"/>
      <c r="C9" s="3444" t="s">
        <v>4</v>
      </c>
      <c r="D9" s="3612" t="s">
        <v>5</v>
      </c>
      <c r="E9" s="3447"/>
      <c r="F9" s="3447"/>
      <c r="G9" s="3447"/>
      <c r="H9" s="3447"/>
      <c r="I9" s="3447"/>
      <c r="J9" s="3447"/>
      <c r="K9" s="3447"/>
      <c r="L9" s="3447"/>
      <c r="M9" s="3447"/>
      <c r="N9" s="4148"/>
      <c r="O9" s="3449" t="s">
        <v>6</v>
      </c>
      <c r="P9" s="3438" t="s">
        <v>7</v>
      </c>
      <c r="Q9" s="3438" t="s">
        <v>8</v>
      </c>
      <c r="R9" s="3439" t="s">
        <v>9</v>
      </c>
      <c r="S9" s="2986" t="s">
        <v>10</v>
      </c>
      <c r="T9" s="2986"/>
      <c r="U9" s="3438" t="s">
        <v>11</v>
      </c>
      <c r="V9" s="2987" t="s">
        <v>12</v>
      </c>
      <c r="W9" s="3605" t="s">
        <v>13</v>
      </c>
      <c r="X9" s="3511"/>
    </row>
    <row r="10" spans="1:102" ht="21" x14ac:dyDescent="0.25">
      <c r="A10" s="4147"/>
      <c r="B10" s="2994"/>
      <c r="C10" s="3768"/>
      <c r="D10" s="1283" t="s">
        <v>14</v>
      </c>
      <c r="E10" s="1845" t="s">
        <v>15</v>
      </c>
      <c r="F10" s="1846" t="s">
        <v>16</v>
      </c>
      <c r="G10" s="1846" t="s">
        <v>17</v>
      </c>
      <c r="H10" s="1846" t="s">
        <v>18</v>
      </c>
      <c r="I10" s="1846" t="s">
        <v>19</v>
      </c>
      <c r="J10" s="1846" t="s">
        <v>20</v>
      </c>
      <c r="K10" s="1846" t="s">
        <v>21</v>
      </c>
      <c r="L10" s="1846" t="s">
        <v>22</v>
      </c>
      <c r="M10" s="1846" t="s">
        <v>23</v>
      </c>
      <c r="N10" s="1690" t="s">
        <v>24</v>
      </c>
      <c r="O10" s="3001"/>
      <c r="P10" s="2983"/>
      <c r="Q10" s="2983"/>
      <c r="R10" s="2985"/>
      <c r="S10" s="7" t="s">
        <v>25</v>
      </c>
      <c r="T10" s="7" t="s">
        <v>26</v>
      </c>
      <c r="U10" s="2983"/>
      <c r="V10" s="4118"/>
      <c r="W10" s="1283" t="s">
        <v>27</v>
      </c>
      <c r="X10" s="1812" t="s">
        <v>28</v>
      </c>
    </row>
    <row r="11" spans="1:102" x14ac:dyDescent="0.25">
      <c r="A11" s="4152" t="s">
        <v>29</v>
      </c>
      <c r="B11" s="4152"/>
      <c r="C11" s="1847">
        <f>SUM(D11:N11)</f>
        <v>0</v>
      </c>
      <c r="D11" s="1848"/>
      <c r="E11" s="1849"/>
      <c r="F11" s="1850"/>
      <c r="G11" s="1850"/>
      <c r="H11" s="1850"/>
      <c r="I11" s="1850"/>
      <c r="J11" s="1850"/>
      <c r="K11" s="1850"/>
      <c r="L11" s="1850"/>
      <c r="M11" s="1851"/>
      <c r="N11" s="1852"/>
      <c r="O11" s="1853"/>
      <c r="P11" s="1850"/>
      <c r="Q11" s="1850"/>
      <c r="R11" s="16"/>
      <c r="S11" s="16"/>
      <c r="T11" s="16"/>
      <c r="U11" s="16"/>
      <c r="V11" s="1854"/>
      <c r="W11" s="1848"/>
      <c r="X11" s="1854"/>
      <c r="Y11" t="str">
        <f>CA11&amp;CB11&amp;CC11&amp;CD11&amp;CE11&amp;CF11&amp;CG11&amp;CH11&amp;CI11&amp;CJ11</f>
        <v/>
      </c>
      <c r="CA11" s="18" t="str">
        <f>IF(AND($C11&gt;0,O11="")," * No olvide digitar la variable Víctima de Violencia de Género. Digite Cero si no tiene.",IF(O11&gt;$C11," * La variable Víctima de Violencia de Género No puede ser mayor al Total.",""))</f>
        <v/>
      </c>
      <c r="CB11" s="18" t="str">
        <f>IF(AND(C11&gt;0,P11=""),"  * No olvide digitar la variable Ingresos por Traslados. Digite Cero si no tiene.",IF(P11&gt;C11,"  * La variable Ingresos por Traslados No puede ser mayor al Total.",""))</f>
        <v/>
      </c>
      <c r="CC11" s="18" t="str">
        <f>IF(AND($C11&gt;0,Q11="")," * No olvide digitar la variable Ingresos con Control Precoz Extrasistema. Digite Cero si no tiene.",IF(Q11&gt;$C11," * La variable Ingresos con Control Precoz Extrasistema No puede ser mayor al Total.",""))</f>
        <v/>
      </c>
      <c r="CD11" s="18" t="str">
        <f>IF(AND($C11&gt;0,R11="")," * No olvide digitar la variable Derivación por IVE causal 3 &lt;14 años. Digite Cero si no tiene.",IF(R11&gt;$C11," * La variable Derivación por IVE causal 3 &lt;14 años No puede ser mayor al Total.",""))</f>
        <v/>
      </c>
      <c r="CE11" s="18" t="str">
        <f>IF(AND($C11&gt;0,S11=""),"  * No olvide digitar la variable Trans masculino. Digite Cero si no tiene.",IF(S11&gt;$C11,"  * La variable Trans masculino No puede ser mayor al Total.",""))</f>
        <v/>
      </c>
      <c r="CF11" s="18" t="str">
        <f>IF(AND($C11&gt;0,T11=""),"  * No olvide digitar la variable No binarie. Digite Cero si no tiene.",IF(T11&gt;$C11," * La variable No binarie No puede ser mayor al Total.",""))</f>
        <v/>
      </c>
      <c r="CG11" s="18" t="str">
        <f>IF(AND($C11&gt;0,U11="")," * No olvide digitar la variable Personas con discapacidad. Digite Cero si no tiene.",IF(U11&gt;$C11," *La variable Personas con discapacidad No puede ser mayor al Total.",""))</f>
        <v/>
      </c>
      <c r="CH11" s="18" t="str">
        <f>IF(AND($C11&gt;0,V11="")," * No olvide digitar la variable Pueblos Originarios. Digite Cero si no tiene.",IF(V11&gt;$C11," *La variable Pueblos Originarios No puede ser mayor al Total.",""))</f>
        <v/>
      </c>
      <c r="CI11" s="18" t="str">
        <f>IF(AND($D11+E11+F11&gt;0,W11="")," * No olvide digitar la variable Migrantes Menor de 20 años. Digite Cero si no tiene.",IF(W11&gt;$D11+E11+F11," * La variable Migrantes Menor de 20 años No puede ser mayor a la suma del grupo Rango Etario menor de 20 años.",""))</f>
        <v/>
      </c>
      <c r="CJ11" s="18" t="str">
        <f>IF(AND($G11+$H11+$I11+$J11+$K11+$L11+$M11+$N11&gt;0,$X11="")," * No olvide digitar la variable Migrantes 20 y más años. Digite Cero si no tiene.",IF($G11+$H11+$I11+$J11+$K11+$L11+$M11+$N11&lt;$X11," * La variable Migrantes 20 y más años No puede ser mayor a la suma del grupo Rango Etario 20 y más años.",""))</f>
        <v/>
      </c>
      <c r="CO11" s="19">
        <f t="shared" ref="CO11:CQ14" si="0">IF(AND($C11&gt;0,O11=""),1,IF(O11&gt;$C11,1,0))</f>
        <v>0</v>
      </c>
      <c r="CP11" s="19">
        <f t="shared" si="0"/>
        <v>0</v>
      </c>
      <c r="CQ11" s="19">
        <f t="shared" si="0"/>
        <v>0</v>
      </c>
      <c r="CR11" s="20">
        <f>IF(R11&gt;$E11+D11,1,0)</f>
        <v>0</v>
      </c>
      <c r="CS11" s="19">
        <f t="shared" ref="CS11:CV14" si="1">IF(AND($C11&gt;0,S11=""),1,IF(S11&gt;$C11,1,0))</f>
        <v>0</v>
      </c>
      <c r="CT11" s="19">
        <f t="shared" si="1"/>
        <v>0</v>
      </c>
      <c r="CU11" s="19">
        <f t="shared" si="1"/>
        <v>0</v>
      </c>
      <c r="CV11" s="19">
        <f t="shared" si="1"/>
        <v>0</v>
      </c>
      <c r="CW11" s="19">
        <f>IF(AND(D11+E11+F11&gt;0,W11=""),1,IF(W11&gt;D11+E11+F11,1,0))</f>
        <v>0</v>
      </c>
      <c r="CX11" s="19">
        <f>IF(AND($G11+$H11+$I11+$J11+$K11+$L11+$M11+$N11&gt;0,$X11=""),1,IF($G11+$H11+$I11+$J11+$K11+$L11+$M11+$N11&lt;$X11,1,0))</f>
        <v>0</v>
      </c>
    </row>
    <row r="12" spans="1:102" x14ac:dyDescent="0.25">
      <c r="A12" s="3013" t="s">
        <v>30</v>
      </c>
      <c r="B12" s="3013"/>
      <c r="C12" s="21">
        <f t="shared" ref="C12:C14" si="2">SUM(D12:N12)</f>
        <v>0</v>
      </c>
      <c r="D12" s="22"/>
      <c r="E12" s="23"/>
      <c r="F12" s="24"/>
      <c r="G12" s="24"/>
      <c r="H12" s="24"/>
      <c r="I12" s="24"/>
      <c r="J12" s="24"/>
      <c r="K12" s="24"/>
      <c r="L12" s="24"/>
      <c r="M12" s="25"/>
      <c r="N12" s="26"/>
      <c r="O12" s="27"/>
      <c r="P12" s="24"/>
      <c r="Q12" s="24"/>
      <c r="R12" s="16"/>
      <c r="S12" s="16"/>
      <c r="T12" s="16"/>
      <c r="U12" s="16"/>
      <c r="V12" s="28"/>
      <c r="W12" s="22"/>
      <c r="X12" s="28"/>
      <c r="Y12" t="str">
        <f t="shared" ref="Y12:Y14" si="3">CA12&amp;CB12&amp;CC12&amp;CD12&amp;CE12&amp;CF12&amp;CG12&amp;CH12&amp;CI12&amp;CJ12</f>
        <v/>
      </c>
      <c r="CA12" s="18" t="str">
        <f t="shared" ref="CA12:CA14" si="4">IF(AND($C12&gt;0,O12="")," * No olvide digitar la variable Víctima de Violencia de Género. Digite Cero si no tiene.",IF(O12&gt;$C12," * La variable Víctima de Violencia de Género No puede ser mayor al Total.",""))</f>
        <v/>
      </c>
      <c r="CB12" s="18" t="str">
        <f t="shared" ref="CB12:CB14" si="5">IF(AND(C12&gt;0,P12=""),"  * No olvide digitar la variable Ingresos por Traslados. Digite Cero si no tiene.",IF(P12&gt;C12,"  * La variable Ingresos por Traslados No puede ser mayor al Total.",""))</f>
        <v/>
      </c>
      <c r="CC12" s="18" t="str">
        <f t="shared" ref="CC12:CC14" si="6">IF(AND($C12&gt;0,Q12="")," * No olvide digitar la variable Ingresos con Control Precoz Extrasistema. Digite Cero si no tiene.",IF(Q12&gt;$C12," * La variable Ingresos con Control Precoz Extrasistema No puede ser mayor al Total.",""))</f>
        <v/>
      </c>
      <c r="CD12" s="18" t="str">
        <f t="shared" ref="CD12:CD14" si="7">IF(AND($C12&gt;0,R12="")," * No olvide digitar la variable Derivación por IVE causal 3 &lt;14 años. Digite Cero si no tiene.",IF(R12&gt;$C12," * La variable Derivación por IVE causal 3 &lt;14 años No puede ser mayor al Total.",""))</f>
        <v/>
      </c>
      <c r="CE12" s="18" t="str">
        <f t="shared" ref="CE12:CE14" si="8">IF(AND($C12&gt;0,S12=""),"  * No olvide digitar la variable Trans masculino. Digite Cero si no tiene.",IF(S12&gt;$C12,"  * La variable Trans masculino No puede ser mayor al Total.",""))</f>
        <v/>
      </c>
      <c r="CF12" s="18" t="str">
        <f t="shared" ref="CF12:CF14" si="9">IF(AND($C12&gt;0,T12=""),"  * No olvide digitar la variable No binarie. Digite Cero si no tiene.",IF(T12&gt;$C12," * La variable No binarie No puede ser mayor al Total.",""))</f>
        <v/>
      </c>
      <c r="CG12" s="18" t="str">
        <f t="shared" ref="CG12:CG14" si="10">IF(AND($C12&gt;0,U12="")," * No olvide digitar la variable Personas con discapacidad. Digite Cero si no tiene.",IF(U12&gt;$C12," *La variable Personas con discapacidad No puede ser mayor al Total.",""))</f>
        <v/>
      </c>
      <c r="CH12" s="18" t="str">
        <f t="shared" ref="CH12:CH14" si="11">IF(AND($C12&gt;0,V12="")," * No olvide digitar la variable Pueblos Originarios. Digite Cero si no tiene.",IF(V12&gt;$C12," *La variable Pueblos Originarios No puede ser mayor al Total.",""))</f>
        <v/>
      </c>
      <c r="CI12" s="18" t="str">
        <f t="shared" ref="CI12:CI14" si="12">IF(AND($D12+E12+F12&gt;0,W12="")," * No olvide digitar la variable Migrantes Menor de 20 años. Digite Cero si no tiene.",IF(W12&gt;$D12+E12+F12," * La variable Migrantes Menor de 20 años No puede ser mayor a la suma del grupo Rango Etario menor de 20 años.",""))</f>
        <v/>
      </c>
      <c r="CJ12" s="18" t="str">
        <f t="shared" ref="CJ12:CJ14" si="13">IF(AND($G12+$H12+$I12+$J12+$K12+$L12+$M12+$N12&gt;0,$X12="")," * No olvide digitar la variable Migrantes 20 y más años. Digite Cero si no tiene.",IF($G12+$H12+$I12+$J12+$K12+$L12+$M12+$N12&lt;$X12," * La variable Migrantes 20 y más años No puede ser mayor a la suma del grupo Rango Etario 20 y más años.",""))</f>
        <v/>
      </c>
      <c r="CO12" s="19">
        <f t="shared" si="0"/>
        <v>0</v>
      </c>
      <c r="CP12" s="19">
        <f t="shared" si="0"/>
        <v>0</v>
      </c>
      <c r="CQ12" s="19">
        <f t="shared" si="0"/>
        <v>0</v>
      </c>
      <c r="CR12" s="20">
        <f>IF(R12&gt;$E12+D12,1,0)</f>
        <v>0</v>
      </c>
      <c r="CS12" s="19">
        <f t="shared" si="1"/>
        <v>0</v>
      </c>
      <c r="CT12" s="19">
        <f t="shared" si="1"/>
        <v>0</v>
      </c>
      <c r="CU12" s="19">
        <f t="shared" si="1"/>
        <v>0</v>
      </c>
      <c r="CV12" s="19">
        <f t="shared" si="1"/>
        <v>0</v>
      </c>
      <c r="CW12" s="19">
        <f>IF(AND(D12+E12+F12&gt;0,W12=""),1,IF(W12&gt;D12+E12+F12,1,0))</f>
        <v>0</v>
      </c>
      <c r="CX12" s="19">
        <f t="shared" ref="CX12:CX14" si="14">IF(AND($G12+$H12+$I12+$J12+$K12+$L12+$M12+$N12&gt;0,$X12=""),1,IF($G12+$H12+$I12+$J12+$K12+$L12+$M12+$N12&lt;$X12,1,0))</f>
        <v>0</v>
      </c>
    </row>
    <row r="13" spans="1:102" x14ac:dyDescent="0.25">
      <c r="A13" s="3014" t="s">
        <v>31</v>
      </c>
      <c r="B13" s="3015"/>
      <c r="C13" s="21">
        <f>SUM(D13:N13)</f>
        <v>0</v>
      </c>
      <c r="D13" s="22"/>
      <c r="E13" s="23"/>
      <c r="F13" s="24"/>
      <c r="G13" s="24"/>
      <c r="H13" s="24"/>
      <c r="I13" s="24"/>
      <c r="J13" s="24"/>
      <c r="K13" s="24"/>
      <c r="L13" s="24"/>
      <c r="M13" s="25"/>
      <c r="N13" s="26"/>
      <c r="O13" s="27"/>
      <c r="P13" s="24"/>
      <c r="Q13" s="24"/>
      <c r="R13" s="16"/>
      <c r="S13" s="16"/>
      <c r="T13" s="16"/>
      <c r="U13" s="16"/>
      <c r="V13" s="28"/>
      <c r="W13" s="22"/>
      <c r="X13" s="28"/>
      <c r="Y13" t="str">
        <f t="shared" si="3"/>
        <v/>
      </c>
      <c r="CA13" s="18" t="str">
        <f t="shared" si="4"/>
        <v/>
      </c>
      <c r="CB13" s="18" t="str">
        <f t="shared" si="5"/>
        <v/>
      </c>
      <c r="CC13" s="18" t="str">
        <f t="shared" si="6"/>
        <v/>
      </c>
      <c r="CD13" s="18" t="str">
        <f t="shared" si="7"/>
        <v/>
      </c>
      <c r="CE13" s="18" t="str">
        <f t="shared" si="8"/>
        <v/>
      </c>
      <c r="CF13" s="18" t="str">
        <f t="shared" si="9"/>
        <v/>
      </c>
      <c r="CG13" s="18" t="str">
        <f t="shared" si="10"/>
        <v/>
      </c>
      <c r="CH13" s="18" t="str">
        <f t="shared" si="11"/>
        <v/>
      </c>
      <c r="CI13" s="18" t="str">
        <f t="shared" si="12"/>
        <v/>
      </c>
      <c r="CJ13" s="18" t="str">
        <f t="shared" si="13"/>
        <v/>
      </c>
      <c r="CO13" s="19">
        <f t="shared" si="0"/>
        <v>0</v>
      </c>
      <c r="CP13" s="19">
        <f t="shared" si="0"/>
        <v>0</v>
      </c>
      <c r="CQ13" s="19">
        <f t="shared" si="0"/>
        <v>0</v>
      </c>
      <c r="CR13" s="20">
        <f>IF(R13&gt;$E13+D13,1,0)</f>
        <v>0</v>
      </c>
      <c r="CS13" s="19">
        <f t="shared" si="1"/>
        <v>0</v>
      </c>
      <c r="CT13" s="19">
        <f t="shared" si="1"/>
        <v>0</v>
      </c>
      <c r="CU13" s="19">
        <f t="shared" si="1"/>
        <v>0</v>
      </c>
      <c r="CV13" s="19">
        <f t="shared" si="1"/>
        <v>0</v>
      </c>
      <c r="CW13" s="19">
        <f>IF(AND(D13+E13+F13&gt;0,W13=""),1,IF(W13&gt;D13+E13+F13,1,0))</f>
        <v>0</v>
      </c>
      <c r="CX13" s="19">
        <f t="shared" si="14"/>
        <v>0</v>
      </c>
    </row>
    <row r="14" spans="1:102" x14ac:dyDescent="0.25">
      <c r="A14" s="3016" t="s">
        <v>32</v>
      </c>
      <c r="B14" s="3017"/>
      <c r="C14" s="29">
        <f t="shared" si="2"/>
        <v>0</v>
      </c>
      <c r="D14" s="30"/>
      <c r="E14" s="31"/>
      <c r="F14" s="32"/>
      <c r="G14" s="32"/>
      <c r="H14" s="32"/>
      <c r="I14" s="32"/>
      <c r="J14" s="32"/>
      <c r="K14" s="32"/>
      <c r="L14" s="32"/>
      <c r="M14" s="33"/>
      <c r="N14" s="34"/>
      <c r="O14" s="35"/>
      <c r="P14" s="32"/>
      <c r="Q14" s="32"/>
      <c r="R14" s="36"/>
      <c r="S14" s="36"/>
      <c r="T14" s="36"/>
      <c r="U14" s="36"/>
      <c r="V14" s="37"/>
      <c r="W14" s="30"/>
      <c r="X14" s="37"/>
      <c r="Y14" t="str">
        <f t="shared" si="3"/>
        <v/>
      </c>
      <c r="CA14" s="18" t="str">
        <f t="shared" si="4"/>
        <v/>
      </c>
      <c r="CB14" s="18" t="str">
        <f t="shared" si="5"/>
        <v/>
      </c>
      <c r="CC14" s="18" t="str">
        <f t="shared" si="6"/>
        <v/>
      </c>
      <c r="CD14" s="18" t="str">
        <f t="shared" si="7"/>
        <v/>
      </c>
      <c r="CE14" s="18" t="str">
        <f t="shared" si="8"/>
        <v/>
      </c>
      <c r="CF14" s="18" t="str">
        <f t="shared" si="9"/>
        <v/>
      </c>
      <c r="CG14" s="18" t="str">
        <f t="shared" si="10"/>
        <v/>
      </c>
      <c r="CH14" s="18" t="str">
        <f t="shared" si="11"/>
        <v/>
      </c>
      <c r="CI14" s="18" t="str">
        <f t="shared" si="12"/>
        <v/>
      </c>
      <c r="CJ14" s="18" t="str">
        <f t="shared" si="13"/>
        <v/>
      </c>
      <c r="CO14" s="19">
        <f t="shared" si="0"/>
        <v>0</v>
      </c>
      <c r="CP14" s="19">
        <f t="shared" si="0"/>
        <v>0</v>
      </c>
      <c r="CQ14" s="19">
        <f t="shared" si="0"/>
        <v>0</v>
      </c>
      <c r="CR14" s="20">
        <f>IF(R14&gt;$E14+D14,1,0)</f>
        <v>0</v>
      </c>
      <c r="CS14" s="19">
        <f t="shared" si="1"/>
        <v>0</v>
      </c>
      <c r="CT14" s="19">
        <f t="shared" si="1"/>
        <v>0</v>
      </c>
      <c r="CU14" s="19">
        <f t="shared" si="1"/>
        <v>0</v>
      </c>
      <c r="CV14" s="19">
        <f t="shared" si="1"/>
        <v>0</v>
      </c>
      <c r="CW14" s="19">
        <f>IF(AND(D14+E14+F14&gt;0,W14=""),1,IF(W14&gt;D14+E14+F14,1,0))</f>
        <v>0</v>
      </c>
      <c r="CX14" s="19">
        <f t="shared" si="14"/>
        <v>0</v>
      </c>
    </row>
    <row r="15" spans="1:102" x14ac:dyDescent="0.25">
      <c r="A15" s="38" t="s">
        <v>33</v>
      </c>
      <c r="B15" s="39"/>
      <c r="C15" s="39"/>
      <c r="D15" s="39"/>
      <c r="E15" s="39"/>
      <c r="F15" s="39"/>
      <c r="G15" s="39"/>
      <c r="H15" s="39"/>
      <c r="I15" s="39"/>
      <c r="J15" s="39"/>
      <c r="CN15" s="40"/>
      <c r="CO15" s="40"/>
      <c r="CP15" s="40"/>
      <c r="CQ15" s="40"/>
      <c r="CR15" s="40"/>
      <c r="CS15" s="40"/>
      <c r="CT15" s="40"/>
      <c r="CU15" s="40"/>
      <c r="CV15" s="40"/>
      <c r="CW15" s="40"/>
    </row>
    <row r="16" spans="1:102" ht="15" customHeight="1" x14ac:dyDescent="0.25">
      <c r="A16" s="3443" t="s">
        <v>34</v>
      </c>
      <c r="B16" s="2987"/>
      <c r="C16" s="3456" t="s">
        <v>35</v>
      </c>
      <c r="D16" s="3450" t="s">
        <v>36</v>
      </c>
      <c r="E16" s="3004" t="s">
        <v>12</v>
      </c>
      <c r="F16" s="2987" t="s">
        <v>13</v>
      </c>
      <c r="CN16" s="40"/>
      <c r="CO16" s="40"/>
      <c r="CP16" s="40"/>
      <c r="CQ16" s="40"/>
      <c r="CR16" s="40"/>
      <c r="CS16" s="40"/>
      <c r="CT16" s="40"/>
      <c r="CU16" s="40"/>
      <c r="CV16" s="40"/>
      <c r="CW16" s="40"/>
    </row>
    <row r="17" spans="1:101" x14ac:dyDescent="0.25">
      <c r="A17" s="4147"/>
      <c r="B17" s="2994"/>
      <c r="C17" s="3019"/>
      <c r="D17" s="3003"/>
      <c r="E17" s="4131"/>
      <c r="F17" s="4118"/>
      <c r="CN17" s="40"/>
      <c r="CO17" s="40"/>
      <c r="CP17" s="40"/>
      <c r="CQ17" s="40"/>
      <c r="CR17" s="40"/>
      <c r="CS17" s="40"/>
      <c r="CT17" s="40"/>
      <c r="CU17" s="40"/>
      <c r="CV17" s="40"/>
      <c r="CW17" s="40"/>
    </row>
    <row r="18" spans="1:101" x14ac:dyDescent="0.25">
      <c r="A18" s="3617" t="s">
        <v>37</v>
      </c>
      <c r="B18" s="4149"/>
      <c r="C18" s="1303">
        <v>87</v>
      </c>
      <c r="D18" s="1684">
        <v>0</v>
      </c>
      <c r="E18" s="1855">
        <v>0</v>
      </c>
      <c r="F18" s="1127">
        <v>13</v>
      </c>
      <c r="G18" t="str">
        <f t="shared" ref="G18:G31" si="15">CA18&amp;CB18&amp;CC18</f>
        <v/>
      </c>
      <c r="CA18" s="18" t="str">
        <f>IF(AND($C18&gt;0,$D18=""),"  * No olvide digitar la variable "&amp;$D$16&amp;""&amp;". Digite Cero si no tiene.",IF(D18&gt;C18,"  ** La variable Víctima de violencia de género No puede ser mayor al "&amp;$C$16&amp;""&amp;" .",""))</f>
        <v/>
      </c>
      <c r="CB18" s="18" t="str">
        <f>IF(AND(C18&gt;0,E18=""),"  * No olvide digitar la "&amp;$E$16&amp;""&amp;" . Digite Cero si no tiene.",IF(E18&gt;C18,"  * La variable Pueblos originarios No puede ser mayor al  "&amp;$C$16&amp;""&amp;" .",""))</f>
        <v/>
      </c>
      <c r="CC18" s="18" t="str">
        <f>IF(AND(C18&gt;0,F18=""),"  * No olvide digitar la "&amp;$F$16&amp;""&amp;" . Digite Cero si no tiene.",IF(F18&gt;C18,"  * La variable Migrantes No puede ser mayor al  "&amp;$C$16&amp;""&amp;" .",""))</f>
        <v/>
      </c>
      <c r="CN18" s="40"/>
      <c r="CO18" s="19">
        <f t="shared" ref="CO18:CO31" si="16">IF(AND(C18&gt;0,D18=""),1,IF(D18&gt;C18,1,0))</f>
        <v>0</v>
      </c>
      <c r="CP18" s="19">
        <f t="shared" ref="CP18:CP31" si="17">IF(AND(C18&gt;0,E18=""),1,IF(E18&gt;C18,1,0))</f>
        <v>0</v>
      </c>
      <c r="CQ18" s="19">
        <f t="shared" ref="CQ18:CQ31" si="18">IF(AND(C18&gt;0,F18=""),1,IF(F18&gt;C18,1,0))</f>
        <v>0</v>
      </c>
      <c r="CR18" s="40"/>
      <c r="CS18" s="40"/>
      <c r="CT18" s="40"/>
      <c r="CU18" s="40"/>
      <c r="CV18" s="40"/>
      <c r="CW18" s="40"/>
    </row>
    <row r="19" spans="1:101" x14ac:dyDescent="0.25">
      <c r="A19" s="4150" t="s">
        <v>38</v>
      </c>
      <c r="B19" s="4151"/>
      <c r="C19" s="45">
        <v>2</v>
      </c>
      <c r="D19" s="46">
        <v>0</v>
      </c>
      <c r="E19" s="47">
        <v>0</v>
      </c>
      <c r="F19" s="48">
        <v>1</v>
      </c>
      <c r="G19" t="str">
        <f t="shared" si="15"/>
        <v/>
      </c>
      <c r="CA19" s="18" t="str">
        <f t="shared" ref="CA19:CA31" si="19">IF(AND($C19&gt;0,$D19=""),"  * No olvide digitar la variable "&amp;$D$16&amp;""&amp;". Digite Cero si no tiene.",IF(D19&gt;C19,"  ** La variable Víctima de violencia de género No puede ser mayor al "&amp;$C$16&amp;""&amp;" .",""))</f>
        <v/>
      </c>
      <c r="CB19" s="18" t="str">
        <f t="shared" ref="CB19:CB31" si="20">IF(AND(C19&gt;0,E19=""),"  * No olvide digitar la "&amp;$E$16&amp;""&amp;" . Digite Cero si no tiene.",IF(E19&gt;C19,"  * La variable Pueblos originarios No puede ser mayor al  "&amp;$C$16&amp;""&amp;" .",""))</f>
        <v/>
      </c>
      <c r="CC19" s="18" t="str">
        <f t="shared" ref="CC19:CC31" si="21">IF(AND(C19&gt;0,F19=""),"  * No olvide digitar la "&amp;$F$16&amp;""&amp;" . Digite Cero si no tiene.",IF(F19&gt;C19,"  * La variable Migrantes No puede ser mayor al  "&amp;$C$16&amp;""&amp;" .",""))</f>
        <v/>
      </c>
      <c r="CN19" s="40"/>
      <c r="CO19" s="19">
        <f t="shared" si="16"/>
        <v>0</v>
      </c>
      <c r="CP19" s="19">
        <f t="shared" si="17"/>
        <v>0</v>
      </c>
      <c r="CQ19" s="19">
        <f t="shared" si="18"/>
        <v>0</v>
      </c>
      <c r="CR19" s="40"/>
      <c r="CS19" s="40"/>
      <c r="CT19" s="40"/>
      <c r="CU19" s="40"/>
      <c r="CV19" s="40"/>
      <c r="CW19" s="40"/>
    </row>
    <row r="20" spans="1:101" x14ac:dyDescent="0.25">
      <c r="A20" s="3010" t="s">
        <v>39</v>
      </c>
      <c r="B20" s="3011"/>
      <c r="C20" s="22">
        <v>0</v>
      </c>
      <c r="D20" s="26">
        <v>0</v>
      </c>
      <c r="E20" s="23">
        <v>0</v>
      </c>
      <c r="F20" s="28">
        <v>0</v>
      </c>
      <c r="G20" t="str">
        <f t="shared" si="15"/>
        <v/>
      </c>
      <c r="P20" t="s">
        <v>40</v>
      </c>
      <c r="CA20" s="18" t="str">
        <f t="shared" si="19"/>
        <v/>
      </c>
      <c r="CB20" s="18" t="str">
        <f t="shared" si="20"/>
        <v/>
      </c>
      <c r="CC20" s="18" t="str">
        <f t="shared" si="21"/>
        <v/>
      </c>
      <c r="CN20" s="40"/>
      <c r="CO20" s="19">
        <f t="shared" si="16"/>
        <v>0</v>
      </c>
      <c r="CP20" s="19">
        <f t="shared" si="17"/>
        <v>0</v>
      </c>
      <c r="CQ20" s="19">
        <f t="shared" si="18"/>
        <v>0</v>
      </c>
      <c r="CR20" s="40"/>
      <c r="CS20" s="40"/>
      <c r="CT20" s="40"/>
      <c r="CU20" s="40"/>
      <c r="CV20" s="40"/>
      <c r="CW20" s="40"/>
    </row>
    <row r="21" spans="1:101" ht="15" customHeight="1" x14ac:dyDescent="0.25">
      <c r="A21" s="3010" t="s">
        <v>41</v>
      </c>
      <c r="B21" s="3011"/>
      <c r="C21" s="22">
        <v>9</v>
      </c>
      <c r="D21" s="26">
        <v>0</v>
      </c>
      <c r="E21" s="23">
        <v>0</v>
      </c>
      <c r="F21" s="28">
        <v>1</v>
      </c>
      <c r="G21" t="str">
        <f t="shared" si="15"/>
        <v/>
      </c>
      <c r="CA21" s="18" t="str">
        <f t="shared" si="19"/>
        <v/>
      </c>
      <c r="CB21" s="18" t="str">
        <f t="shared" si="20"/>
        <v/>
      </c>
      <c r="CC21" s="18" t="str">
        <f t="shared" si="21"/>
        <v/>
      </c>
      <c r="CN21" s="40"/>
      <c r="CO21" s="19">
        <f t="shared" si="16"/>
        <v>0</v>
      </c>
      <c r="CP21" s="19">
        <f t="shared" si="17"/>
        <v>0</v>
      </c>
      <c r="CQ21" s="19">
        <f t="shared" si="18"/>
        <v>0</v>
      </c>
      <c r="CR21" s="40"/>
      <c r="CS21" s="40"/>
      <c r="CT21" s="40"/>
      <c r="CU21" s="40"/>
      <c r="CV21" s="40"/>
      <c r="CW21" s="40"/>
    </row>
    <row r="22" spans="1:101" x14ac:dyDescent="0.25">
      <c r="A22" s="3010" t="s">
        <v>42</v>
      </c>
      <c r="B22" s="3011"/>
      <c r="C22" s="22">
        <v>2</v>
      </c>
      <c r="D22" s="26">
        <v>0</v>
      </c>
      <c r="E22" s="23">
        <v>0</v>
      </c>
      <c r="F22" s="28">
        <v>0</v>
      </c>
      <c r="G22" t="str">
        <f t="shared" si="15"/>
        <v/>
      </c>
      <c r="CA22" s="18" t="str">
        <f t="shared" si="19"/>
        <v/>
      </c>
      <c r="CB22" s="18" t="str">
        <f t="shared" si="20"/>
        <v/>
      </c>
      <c r="CC22" s="18" t="str">
        <f t="shared" si="21"/>
        <v/>
      </c>
      <c r="CN22" s="40"/>
      <c r="CO22" s="19">
        <f t="shared" si="16"/>
        <v>0</v>
      </c>
      <c r="CP22" s="19">
        <f t="shared" si="17"/>
        <v>0</v>
      </c>
      <c r="CQ22" s="19">
        <f t="shared" si="18"/>
        <v>0</v>
      </c>
      <c r="CR22" s="40"/>
      <c r="CS22" s="40"/>
      <c r="CT22" s="40"/>
      <c r="CU22" s="40"/>
      <c r="CV22" s="40"/>
      <c r="CW22" s="40"/>
    </row>
    <row r="23" spans="1:101" x14ac:dyDescent="0.25">
      <c r="A23" s="3010" t="s">
        <v>43</v>
      </c>
      <c r="B23" s="3011"/>
      <c r="C23" s="22">
        <v>2</v>
      </c>
      <c r="D23" s="26">
        <v>0</v>
      </c>
      <c r="E23" s="23">
        <v>0</v>
      </c>
      <c r="F23" s="28">
        <v>0</v>
      </c>
      <c r="G23" t="str">
        <f t="shared" si="15"/>
        <v/>
      </c>
      <c r="CA23" s="18" t="str">
        <f t="shared" si="19"/>
        <v/>
      </c>
      <c r="CB23" s="18" t="str">
        <f t="shared" si="20"/>
        <v/>
      </c>
      <c r="CC23" s="18" t="str">
        <f t="shared" si="21"/>
        <v/>
      </c>
      <c r="CN23" s="40"/>
      <c r="CO23" s="19">
        <f t="shared" si="16"/>
        <v>0</v>
      </c>
      <c r="CP23" s="19">
        <f t="shared" si="17"/>
        <v>0</v>
      </c>
      <c r="CQ23" s="19">
        <f t="shared" si="18"/>
        <v>0</v>
      </c>
      <c r="CR23" s="40"/>
      <c r="CS23" s="40"/>
      <c r="CT23" s="40"/>
      <c r="CU23" s="40"/>
      <c r="CV23" s="40"/>
      <c r="CW23" s="40"/>
    </row>
    <row r="24" spans="1:101" x14ac:dyDescent="0.25">
      <c r="A24" s="3010" t="s">
        <v>44</v>
      </c>
      <c r="B24" s="3011"/>
      <c r="C24" s="22">
        <v>0</v>
      </c>
      <c r="D24" s="26">
        <v>0</v>
      </c>
      <c r="E24" s="23">
        <v>0</v>
      </c>
      <c r="F24" s="28">
        <v>0</v>
      </c>
      <c r="G24" t="str">
        <f t="shared" si="15"/>
        <v/>
      </c>
      <c r="CA24" s="18" t="str">
        <f t="shared" si="19"/>
        <v/>
      </c>
      <c r="CB24" s="18" t="str">
        <f t="shared" si="20"/>
        <v/>
      </c>
      <c r="CC24" s="18" t="str">
        <f t="shared" si="21"/>
        <v/>
      </c>
      <c r="CN24" s="40"/>
      <c r="CO24" s="19">
        <f t="shared" si="16"/>
        <v>0</v>
      </c>
      <c r="CP24" s="19">
        <f t="shared" si="17"/>
        <v>0</v>
      </c>
      <c r="CQ24" s="19">
        <f t="shared" si="18"/>
        <v>0</v>
      </c>
      <c r="CR24" s="40"/>
      <c r="CS24" s="40"/>
      <c r="CT24" s="40"/>
      <c r="CU24" s="40"/>
      <c r="CV24" s="40"/>
      <c r="CW24" s="40"/>
    </row>
    <row r="25" spans="1:101" x14ac:dyDescent="0.25">
      <c r="A25" s="3010" t="s">
        <v>45</v>
      </c>
      <c r="B25" s="3011"/>
      <c r="C25" s="22">
        <v>0</v>
      </c>
      <c r="D25" s="26">
        <v>0</v>
      </c>
      <c r="E25" s="23">
        <v>0</v>
      </c>
      <c r="F25" s="28">
        <v>0</v>
      </c>
      <c r="G25" t="str">
        <f t="shared" si="15"/>
        <v/>
      </c>
      <c r="CA25" s="18" t="str">
        <f t="shared" si="19"/>
        <v/>
      </c>
      <c r="CB25" s="18" t="str">
        <f t="shared" si="20"/>
        <v/>
      </c>
      <c r="CC25" s="18" t="str">
        <f t="shared" si="21"/>
        <v/>
      </c>
      <c r="CN25" s="40"/>
      <c r="CO25" s="19">
        <f t="shared" si="16"/>
        <v>0</v>
      </c>
      <c r="CP25" s="19">
        <f t="shared" si="17"/>
        <v>0</v>
      </c>
      <c r="CQ25" s="19">
        <f t="shared" si="18"/>
        <v>0</v>
      </c>
      <c r="CR25" s="40"/>
      <c r="CS25" s="40"/>
      <c r="CT25" s="40"/>
      <c r="CU25" s="40"/>
      <c r="CV25" s="40"/>
      <c r="CW25" s="40"/>
    </row>
    <row r="26" spans="1:101" x14ac:dyDescent="0.25">
      <c r="A26" s="3010" t="s">
        <v>46</v>
      </c>
      <c r="B26" s="3011"/>
      <c r="C26" s="22">
        <v>14</v>
      </c>
      <c r="D26" s="26">
        <v>0</v>
      </c>
      <c r="E26" s="23">
        <v>0</v>
      </c>
      <c r="F26" s="28">
        <v>3</v>
      </c>
      <c r="G26" t="str">
        <f t="shared" si="15"/>
        <v/>
      </c>
      <c r="CA26" s="18" t="str">
        <f t="shared" si="19"/>
        <v/>
      </c>
      <c r="CB26" s="18" t="str">
        <f t="shared" si="20"/>
        <v/>
      </c>
      <c r="CC26" s="18" t="str">
        <f t="shared" si="21"/>
        <v/>
      </c>
      <c r="CN26" s="40"/>
      <c r="CO26" s="19">
        <f t="shared" si="16"/>
        <v>0</v>
      </c>
      <c r="CP26" s="19">
        <f t="shared" si="17"/>
        <v>0</v>
      </c>
      <c r="CQ26" s="19">
        <f t="shared" si="18"/>
        <v>0</v>
      </c>
      <c r="CR26" s="40"/>
      <c r="CS26" s="40"/>
      <c r="CT26" s="40"/>
      <c r="CU26" s="40"/>
      <c r="CV26" s="40"/>
      <c r="CW26" s="40"/>
    </row>
    <row r="27" spans="1:101" x14ac:dyDescent="0.25">
      <c r="A27" s="3010" t="s">
        <v>47</v>
      </c>
      <c r="B27" s="3011"/>
      <c r="C27" s="22">
        <v>0</v>
      </c>
      <c r="D27" s="26">
        <v>0</v>
      </c>
      <c r="E27" s="23">
        <v>0</v>
      </c>
      <c r="F27" s="28">
        <v>0</v>
      </c>
      <c r="G27" t="str">
        <f t="shared" si="15"/>
        <v/>
      </c>
      <c r="CA27" s="18" t="str">
        <f t="shared" si="19"/>
        <v/>
      </c>
      <c r="CB27" s="18" t="str">
        <f t="shared" si="20"/>
        <v/>
      </c>
      <c r="CC27" s="18" t="str">
        <f t="shared" si="21"/>
        <v/>
      </c>
      <c r="CN27" s="40"/>
      <c r="CO27" s="19">
        <f t="shared" si="16"/>
        <v>0</v>
      </c>
      <c r="CP27" s="19">
        <f t="shared" si="17"/>
        <v>0</v>
      </c>
      <c r="CQ27" s="19">
        <f t="shared" si="18"/>
        <v>0</v>
      </c>
      <c r="CR27" s="40"/>
      <c r="CS27" s="40"/>
      <c r="CT27" s="40"/>
      <c r="CU27" s="40"/>
      <c r="CV27" s="40"/>
      <c r="CW27" s="40"/>
    </row>
    <row r="28" spans="1:101" x14ac:dyDescent="0.25">
      <c r="A28" s="3010" t="s">
        <v>48</v>
      </c>
      <c r="B28" s="3011"/>
      <c r="C28" s="49">
        <v>3</v>
      </c>
      <c r="D28" s="50">
        <v>0</v>
      </c>
      <c r="E28" s="51">
        <v>0</v>
      </c>
      <c r="F28" s="52">
        <v>1</v>
      </c>
      <c r="G28" t="str">
        <f t="shared" si="15"/>
        <v/>
      </c>
      <c r="CA28" s="18" t="str">
        <f t="shared" si="19"/>
        <v/>
      </c>
      <c r="CB28" s="18" t="str">
        <f t="shared" si="20"/>
        <v/>
      </c>
      <c r="CC28" s="18" t="str">
        <f t="shared" si="21"/>
        <v/>
      </c>
      <c r="CN28" s="40"/>
      <c r="CO28" s="19">
        <f t="shared" si="16"/>
        <v>0</v>
      </c>
      <c r="CP28" s="19">
        <f t="shared" si="17"/>
        <v>0</v>
      </c>
      <c r="CQ28" s="19">
        <f t="shared" si="18"/>
        <v>0</v>
      </c>
      <c r="CR28" s="40"/>
      <c r="CS28" s="40"/>
      <c r="CT28" s="40"/>
      <c r="CU28" s="40"/>
      <c r="CV28" s="40"/>
      <c r="CW28" s="40"/>
    </row>
    <row r="29" spans="1:101" x14ac:dyDescent="0.25">
      <c r="A29" s="3010" t="s">
        <v>49</v>
      </c>
      <c r="B29" s="3011"/>
      <c r="C29" s="49">
        <v>15</v>
      </c>
      <c r="D29" s="50">
        <v>0</v>
      </c>
      <c r="E29" s="51">
        <v>0</v>
      </c>
      <c r="F29" s="52">
        <v>1</v>
      </c>
      <c r="G29" t="str">
        <f t="shared" si="15"/>
        <v/>
      </c>
      <c r="CA29" s="18" t="str">
        <f t="shared" si="19"/>
        <v/>
      </c>
      <c r="CB29" s="18" t="str">
        <f t="shared" si="20"/>
        <v/>
      </c>
      <c r="CC29" s="18" t="str">
        <f t="shared" si="21"/>
        <v/>
      </c>
      <c r="CN29" s="40"/>
      <c r="CO29" s="19">
        <f t="shared" si="16"/>
        <v>0</v>
      </c>
      <c r="CP29" s="19">
        <f t="shared" si="17"/>
        <v>0</v>
      </c>
      <c r="CQ29" s="19">
        <f t="shared" si="18"/>
        <v>0</v>
      </c>
      <c r="CR29" s="40"/>
      <c r="CS29" s="40"/>
      <c r="CT29" s="40"/>
      <c r="CU29" s="40"/>
      <c r="CV29" s="40"/>
      <c r="CW29" s="40"/>
    </row>
    <row r="30" spans="1:101" x14ac:dyDescent="0.25">
      <c r="A30" s="3010" t="s">
        <v>50</v>
      </c>
      <c r="B30" s="3011"/>
      <c r="C30" s="49">
        <v>2</v>
      </c>
      <c r="D30" s="50">
        <v>0</v>
      </c>
      <c r="E30" s="51">
        <v>0</v>
      </c>
      <c r="F30" s="52">
        <v>0</v>
      </c>
      <c r="G30" t="str">
        <f t="shared" si="15"/>
        <v/>
      </c>
      <c r="CA30" s="18" t="str">
        <f t="shared" si="19"/>
        <v/>
      </c>
      <c r="CB30" s="18" t="str">
        <f t="shared" si="20"/>
        <v/>
      </c>
      <c r="CC30" s="18" t="str">
        <f t="shared" si="21"/>
        <v/>
      </c>
      <c r="CN30" s="40"/>
      <c r="CO30" s="19">
        <f t="shared" si="16"/>
        <v>0</v>
      </c>
      <c r="CP30" s="19">
        <f t="shared" si="17"/>
        <v>0</v>
      </c>
      <c r="CQ30" s="19">
        <f t="shared" si="18"/>
        <v>0</v>
      </c>
      <c r="CR30" s="40"/>
      <c r="CS30" s="40"/>
      <c r="CT30" s="40"/>
      <c r="CU30" s="40"/>
      <c r="CV30" s="40"/>
      <c r="CW30" s="40"/>
    </row>
    <row r="31" spans="1:101" x14ac:dyDescent="0.25">
      <c r="A31" s="3020" t="s">
        <v>51</v>
      </c>
      <c r="B31" s="3021"/>
      <c r="C31" s="30">
        <v>38</v>
      </c>
      <c r="D31" s="34">
        <v>0</v>
      </c>
      <c r="E31" s="31">
        <v>0</v>
      </c>
      <c r="F31" s="37">
        <v>6</v>
      </c>
      <c r="G31" t="str">
        <f t="shared" si="15"/>
        <v/>
      </c>
      <c r="CA31" s="18" t="str">
        <f t="shared" si="19"/>
        <v/>
      </c>
      <c r="CB31" s="18" t="str">
        <f t="shared" si="20"/>
        <v/>
      </c>
      <c r="CC31" s="18" t="str">
        <f t="shared" si="21"/>
        <v/>
      </c>
      <c r="CN31" s="40"/>
      <c r="CO31" s="19">
        <f t="shared" si="16"/>
        <v>0</v>
      </c>
      <c r="CP31" s="19">
        <f t="shared" si="17"/>
        <v>0</v>
      </c>
      <c r="CQ31" s="19">
        <f t="shared" si="18"/>
        <v>0</v>
      </c>
      <c r="CR31" s="40"/>
      <c r="CS31" s="40"/>
      <c r="CT31" s="40"/>
      <c r="CU31" s="40"/>
      <c r="CV31" s="40"/>
      <c r="CW31" s="40"/>
    </row>
    <row r="32" spans="1:101" s="56" customFormat="1" ht="12" x14ac:dyDescent="0.2">
      <c r="A32" s="38" t="s">
        <v>52</v>
      </c>
      <c r="B32" s="1856"/>
      <c r="C32" s="1857"/>
      <c r="D32" s="55"/>
      <c r="E32" s="55"/>
      <c r="F32" s="38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</row>
    <row r="33" spans="1:103" ht="15" customHeight="1" x14ac:dyDescent="0.25">
      <c r="A33" s="3443" t="s">
        <v>53</v>
      </c>
      <c r="B33" s="2987"/>
      <c r="C33" s="3444" t="s">
        <v>4</v>
      </c>
      <c r="D33" s="3612" t="s">
        <v>5</v>
      </c>
      <c r="E33" s="3447"/>
      <c r="F33" s="3447"/>
      <c r="G33" s="3447"/>
      <c r="H33" s="3447"/>
      <c r="I33" s="3447"/>
      <c r="J33" s="3447"/>
      <c r="K33" s="3447"/>
      <c r="L33" s="3447"/>
      <c r="M33" s="3447"/>
      <c r="N33" s="3447"/>
      <c r="O33" s="3447"/>
      <c r="P33" s="4148"/>
      <c r="Q33" s="3449" t="s">
        <v>54</v>
      </c>
      <c r="R33" s="3438" t="s">
        <v>55</v>
      </c>
      <c r="S33" s="2987" t="s">
        <v>12</v>
      </c>
      <c r="T33" s="3605" t="s">
        <v>13</v>
      </c>
      <c r="U33" s="3511"/>
      <c r="V33" s="3457" t="s">
        <v>56</v>
      </c>
      <c r="W33" s="3024" t="s">
        <v>57</v>
      </c>
      <c r="X33" s="3605" t="s">
        <v>58</v>
      </c>
      <c r="Y33" s="3459"/>
      <c r="Z33" s="3511"/>
      <c r="AA33" s="3460" t="s">
        <v>59</v>
      </c>
    </row>
    <row r="34" spans="1:103" ht="21" x14ac:dyDescent="0.25">
      <c r="A34" s="4147"/>
      <c r="B34" s="2994"/>
      <c r="C34" s="3768"/>
      <c r="D34" s="1283" t="s">
        <v>60</v>
      </c>
      <c r="E34" s="1846" t="s">
        <v>16</v>
      </c>
      <c r="F34" s="1846" t="s">
        <v>17</v>
      </c>
      <c r="G34" s="1846" t="s">
        <v>18</v>
      </c>
      <c r="H34" s="1846" t="s">
        <v>19</v>
      </c>
      <c r="I34" s="1846" t="s">
        <v>20</v>
      </c>
      <c r="J34" s="1846" t="s">
        <v>21</v>
      </c>
      <c r="K34" s="1846" t="s">
        <v>22</v>
      </c>
      <c r="L34" s="1846" t="s">
        <v>23</v>
      </c>
      <c r="M34" s="1846" t="s">
        <v>61</v>
      </c>
      <c r="N34" s="1858" t="s">
        <v>62</v>
      </c>
      <c r="O34" s="1846" t="s">
        <v>63</v>
      </c>
      <c r="P34" s="1690" t="s">
        <v>64</v>
      </c>
      <c r="Q34" s="3001"/>
      <c r="R34" s="2983"/>
      <c r="S34" s="4118"/>
      <c r="T34" s="1283" t="s">
        <v>27</v>
      </c>
      <c r="U34" s="1812" t="s">
        <v>28</v>
      </c>
      <c r="V34" s="3622"/>
      <c r="W34" s="3024"/>
      <c r="X34" s="1306" t="s">
        <v>25</v>
      </c>
      <c r="Y34" s="1859" t="s">
        <v>65</v>
      </c>
      <c r="Z34" s="60" t="s">
        <v>26</v>
      </c>
      <c r="AA34" s="3027"/>
    </row>
    <row r="35" spans="1:103" x14ac:dyDescent="0.25">
      <c r="A35" s="3625" t="s">
        <v>66</v>
      </c>
      <c r="B35" s="3625"/>
      <c r="C35" s="1286">
        <f>SUM(D35:P35)</f>
        <v>0</v>
      </c>
      <c r="D35" s="1308">
        <f>SUM(D36:D49)</f>
        <v>0</v>
      </c>
      <c r="E35" s="1860">
        <f>SUM(E36:E49)</f>
        <v>0</v>
      </c>
      <c r="F35" s="1860">
        <f t="shared" ref="F35:M35" si="22">SUM(F36:F49)</f>
        <v>0</v>
      </c>
      <c r="G35" s="1860">
        <f t="shared" si="22"/>
        <v>0</v>
      </c>
      <c r="H35" s="1860">
        <f t="shared" si="22"/>
        <v>0</v>
      </c>
      <c r="I35" s="1860">
        <f t="shared" si="22"/>
        <v>0</v>
      </c>
      <c r="J35" s="1860">
        <f t="shared" si="22"/>
        <v>0</v>
      </c>
      <c r="K35" s="1860">
        <f t="shared" si="22"/>
        <v>0</v>
      </c>
      <c r="L35" s="1860">
        <f t="shared" si="22"/>
        <v>0</v>
      </c>
      <c r="M35" s="1860">
        <f t="shared" si="22"/>
        <v>0</v>
      </c>
      <c r="N35" s="1860">
        <f>SUM(N36:N48)</f>
        <v>0</v>
      </c>
      <c r="O35" s="1860">
        <f t="shared" ref="O35:P35" si="23">SUM(O36:O48)</f>
        <v>0</v>
      </c>
      <c r="P35" s="1860">
        <f t="shared" si="23"/>
        <v>0</v>
      </c>
      <c r="Q35" s="1696">
        <f t="shared" ref="Q35:AA35" si="24">SUM(Q36:Q49)</f>
        <v>0</v>
      </c>
      <c r="R35" s="1860">
        <f t="shared" si="24"/>
        <v>0</v>
      </c>
      <c r="S35" s="1122">
        <f t="shared" si="24"/>
        <v>0</v>
      </c>
      <c r="T35" s="1308">
        <f t="shared" si="24"/>
        <v>0</v>
      </c>
      <c r="U35" s="1122">
        <f t="shared" si="24"/>
        <v>0</v>
      </c>
      <c r="V35" s="1308">
        <f t="shared" si="24"/>
        <v>0</v>
      </c>
      <c r="W35" s="1122">
        <f t="shared" si="24"/>
        <v>0</v>
      </c>
      <c r="X35" s="1308">
        <f t="shared" si="24"/>
        <v>0</v>
      </c>
      <c r="Y35" s="1860">
        <f t="shared" si="24"/>
        <v>0</v>
      </c>
      <c r="Z35" s="1122">
        <f t="shared" si="24"/>
        <v>0</v>
      </c>
      <c r="AA35" s="1122">
        <f t="shared" si="24"/>
        <v>0</v>
      </c>
    </row>
    <row r="36" spans="1:103" x14ac:dyDescent="0.25">
      <c r="A36" s="4153" t="s">
        <v>67</v>
      </c>
      <c r="B36" s="4154"/>
      <c r="C36" s="1744">
        <f>SUM(D36:M36)</f>
        <v>0</v>
      </c>
      <c r="D36" s="1848"/>
      <c r="E36" s="1850"/>
      <c r="F36" s="1850"/>
      <c r="G36" s="1850"/>
      <c r="H36" s="1850"/>
      <c r="I36" s="1850"/>
      <c r="J36" s="1850"/>
      <c r="K36" s="1850"/>
      <c r="L36" s="1850"/>
      <c r="M36" s="1850"/>
      <c r="N36" s="1861"/>
      <c r="O36" s="1861"/>
      <c r="P36" s="1862"/>
      <c r="Q36" s="1853"/>
      <c r="R36" s="1850"/>
      <c r="S36" s="1854"/>
      <c r="T36" s="1848"/>
      <c r="U36" s="1854"/>
      <c r="V36" s="1848"/>
      <c r="W36" s="1854"/>
      <c r="X36" s="1848"/>
      <c r="Y36" s="1850"/>
      <c r="Z36" s="1854"/>
      <c r="AA36" s="1854"/>
      <c r="AB36" t="str">
        <f>CA36&amp;CB36&amp;CC36&amp;CD36&amp;CE36&amp;CF36&amp;CG36&amp;CH36&amp;CI36&amp;CJ36&amp;CK36</f>
        <v/>
      </c>
      <c r="CA36" s="18" t="str">
        <f>IF(AND($C36&gt;0,Q36="")," * No olvide digitar la variable "&amp;$Q$33&amp;""&amp;". Digite Cero si no tiene.",IF(Q36&gt;$C36," * La variable "&amp;$Q$33&amp;""&amp;" no  puede ser mayor al Total.",""))</f>
        <v/>
      </c>
      <c r="CB36" s="18" t="str">
        <f>IF(AND($C36&gt;0,R36="")," * No olvide digitar la variable "&amp;$R$33&amp;""&amp;". Digite Cero si no tiene.", "")</f>
        <v/>
      </c>
      <c r="CC36" s="18" t="str">
        <f>IF(AND($C36&gt;0,S36="")," * No olvide digitar la variable "&amp;$S$33&amp;""&amp;". Digite Cero si no tiene.",IF(S36&gt;C36," * La variable "&amp;$S$33&amp;""&amp;" no  puede ser mayor al Total.",""))</f>
        <v/>
      </c>
      <c r="CD36" s="18" t="str">
        <f>IF(AND($D36+E36&gt;0,T36="")," * No olvide digitar la variable Migrantes "&amp;$T$34&amp;""&amp;". Digite Cero si no tiene.",IF(T36&gt;$D36+E36," * La variable Migrantes "&amp;$T$34&amp;""&amp;" no  puede ser mayor al Total.",""))</f>
        <v/>
      </c>
      <c r="CE36" s="18" t="str">
        <f>IF(AND($F36+$G36+$H36+$I36+$J36+$K36+$L36+$M36&gt;0,$U36="")," * No olvide digitar la variable Migrantes "&amp;$U$34&amp;""&amp;". Digite Cero si no tiene.",IF($U36&gt;$F36+$G36+$H36+$I36+$J36+$K36+$L36+$M36," * La variable Migrantes "&amp;$U$34&amp;""&amp;" no  puede ser mayor al Total.",""))</f>
        <v/>
      </c>
      <c r="CF36" s="18" t="str">
        <f>IF(AND($C36&gt;0,V36="")," * No olvide digitar la variable "&amp;$V$33&amp;""&amp;". Digite Cero si no tiene.","")</f>
        <v/>
      </c>
      <c r="CG36" s="18" t="str">
        <f>IF(AND($C36&gt;0,W36="")," * No olvide digitar la variable "&amp;$W$33&amp;""&amp;". Digite Cero si no tiene.",IF(W36&gt;$C36," * La variable "&amp;$W$33&amp;""&amp;" no  puede ser mayor al Total.",""))</f>
        <v/>
      </c>
      <c r="CH36" s="18" t="str">
        <f>IF(AND($C36&gt;0,X36="")," * No olvide digitar la variable "&amp;$X$34&amp;""&amp;". Digite Cero si no tiene.",IF(X36&gt;$C36," * La variable "&amp;$X$34&amp;""&amp;" no  puede ser mayor al Total.",""))</f>
        <v/>
      </c>
      <c r="CI36" s="18" t="str">
        <f>IF(AND($C36&gt;0,Y36="")," * No olvide digitar la variable "&amp;$Y$34&amp;""&amp;". Digite Cero si no tiene.",IF(Y36&gt;$C36," * La variable "&amp;$Y$34&amp;""&amp;" no  puede ser mayor al Total.",""))</f>
        <v/>
      </c>
      <c r="CJ36" s="18" t="str">
        <f>IF(AND($C36&gt;0,Z36="")," * No olvide digitar la variable "&amp;$Z$34&amp;""&amp;". Digite Cero si no tiene.",IF(Z36&gt;$C36," * La variable "&amp;$Z$34&amp;""&amp;" no  puede ser mayor al Total.",""))</f>
        <v/>
      </c>
      <c r="CK36" s="18" t="str">
        <f>IF(AND($C36&gt;0,AA36="")," * No olvide digitar la variable "&amp;$AA$33&amp;""&amp;". Digite Cero si no tiene.",IF(AA36&gt;$C36," * La variable "&amp;$AA$33&amp;""&amp;" no  puede ser mayor al Total.",""))</f>
        <v/>
      </c>
      <c r="CO36" s="69">
        <f t="shared" ref="CO36:CY51" si="25">IF(AND($C36&gt;0,Q36=""),1,IF(Q36&gt;$C36,1,0))</f>
        <v>0</v>
      </c>
      <c r="CP36" s="69"/>
      <c r="CQ36" s="69">
        <f t="shared" si="25"/>
        <v>0</v>
      </c>
      <c r="CR36" s="69">
        <f>IF(AND($D36+$E36&gt;0,$T36=""),1,IF(T36&gt;$D36+$E36,1,0))</f>
        <v>0</v>
      </c>
      <c r="CS36" s="69">
        <f>IF(AND($F36+$G36+$H36+$I36+$J36+$K36+$L36+$M36&gt;0,$U36=""),1,IF($U36&gt;$F36+$G36+$H36+$I36+$J36+$K36+$L36+$M36,1,0))</f>
        <v>0</v>
      </c>
      <c r="CT36" s="69">
        <f>IF(AND($C36&gt;0,V36=""),1,0)</f>
        <v>0</v>
      </c>
      <c r="CU36" s="69">
        <f>IF(AND($C36&gt;0,W36=""),1,IF(W36&gt;$C36,1,0))</f>
        <v>0</v>
      </c>
      <c r="CV36" s="69">
        <f>IF(AND($C36&gt;0,X36=""),1,IF(X36&gt;$C36,1,0))</f>
        <v>0</v>
      </c>
      <c r="CW36" s="69">
        <f>IF(AND($C36&gt;0,Y36=""),1,IF(Y36&gt;$C36,1,0))</f>
        <v>0</v>
      </c>
      <c r="CX36" s="69">
        <f>IF(AND($C36&gt;0,Z36=""),1,IF(Z36&gt;$C36,1,0))</f>
        <v>0</v>
      </c>
      <c r="CY36" s="69">
        <f t="shared" si="25"/>
        <v>0</v>
      </c>
    </row>
    <row r="37" spans="1:103" x14ac:dyDescent="0.25">
      <c r="A37" s="3033" t="s">
        <v>68</v>
      </c>
      <c r="B37" s="3034"/>
      <c r="C37" s="70">
        <f t="shared" ref="C37:C51" si="26">SUM(D37:M37)</f>
        <v>0</v>
      </c>
      <c r="D37" s="30"/>
      <c r="E37" s="32"/>
      <c r="F37" s="32"/>
      <c r="G37" s="32"/>
      <c r="H37" s="32"/>
      <c r="I37" s="32"/>
      <c r="J37" s="32"/>
      <c r="K37" s="32"/>
      <c r="L37" s="32"/>
      <c r="M37" s="32"/>
      <c r="N37" s="71"/>
      <c r="O37" s="71"/>
      <c r="P37" s="72"/>
      <c r="Q37" s="35"/>
      <c r="R37" s="32"/>
      <c r="S37" s="37"/>
      <c r="T37" s="30"/>
      <c r="U37" s="37"/>
      <c r="V37" s="30"/>
      <c r="W37" s="37"/>
      <c r="X37" s="30"/>
      <c r="Y37" s="32"/>
      <c r="Z37" s="37"/>
      <c r="AA37" s="37"/>
      <c r="AB37" t="str">
        <f t="shared" ref="AB37:AB51" si="27">CA37&amp;CB37&amp;CC37&amp;CD37&amp;CE37&amp;CF37&amp;CG37&amp;CH37&amp;CI37&amp;CJ37&amp;CK37</f>
        <v/>
      </c>
      <c r="CA37" s="18" t="str">
        <f t="shared" ref="CA37:CA51" si="28">IF(AND($C37&gt;0,Q37="")," * No olvide digitar la variable "&amp;$Q$33&amp;""&amp;". Digite Cero si no tiene.",IF(Q37&gt;$C37," * La variable "&amp;$Q$33&amp;""&amp;" no  puede ser mayor al Total.",""))</f>
        <v/>
      </c>
      <c r="CB37" s="18" t="str">
        <f t="shared" ref="CB37:CB51" si="29">IF(AND($C37&gt;0,R37="")," * No olvide digitar la variable "&amp;$R$33&amp;""&amp;". Digite Cero si no tiene.", "")</f>
        <v/>
      </c>
      <c r="CC37" s="18" t="str">
        <f t="shared" ref="CC37:CC51" si="30">IF(AND($C37&gt;0,S37="")," * No olvide digitar la variable "&amp;$S$33&amp;""&amp;". Digite Cero si no tiene.",IF(S37&gt;C37," * La variable "&amp;$S$33&amp;""&amp;" no  puede ser mayor al Total.",""))</f>
        <v/>
      </c>
      <c r="CD37" s="18" t="str">
        <f t="shared" ref="CD37:CD51" si="31">IF(AND($D37+E37&gt;0,T37="")," * No olvide digitar la variable Migrantes "&amp;$T$34&amp;""&amp;". Digite Cero si no tiene.",IF(T37&gt;$D37+E37," * La variable Migrantes "&amp;$T$34&amp;""&amp;" no  puede ser mayor al Total.",""))</f>
        <v/>
      </c>
      <c r="CE37" s="18" t="str">
        <f t="shared" ref="CE37:CE51" si="32">IF(AND($F37+$G37+$H37+$I37+$J37+$K37+$L37+$M37&gt;0,$U37="")," * No olvide digitar la variable Migrantes "&amp;$U$34&amp;""&amp;". Digite Cero si no tiene.",IF($U37&gt;$F37+$G37+$H37+$I37+$J37+$K37+$L37+$M37," * La variable Migrantes "&amp;$U$34&amp;""&amp;" no  puede ser mayor al Total.",""))</f>
        <v/>
      </c>
      <c r="CF37" s="18" t="str">
        <f t="shared" ref="CF37:CF51" si="33">IF(AND($C37&gt;0,V37="")," * No olvide digitar la variable "&amp;$V$33&amp;""&amp;". Digite Cero si no tiene.","")</f>
        <v/>
      </c>
      <c r="CG37" s="18" t="str">
        <f t="shared" ref="CG37:CG51" si="34">IF(AND($C37&gt;0,W37="")," * No olvide digitar la variable "&amp;$W$33&amp;""&amp;". Digite Cero si no tiene.",IF(W37&gt;$C37," * La variable "&amp;$W$33&amp;""&amp;" no  puede ser mayor al Total.",""))</f>
        <v/>
      </c>
      <c r="CH37" s="18" t="str">
        <f t="shared" ref="CH37:CH51" si="35">IF(AND($C37&gt;0,X37="")," * No olvide digitar la variable "&amp;$X$34&amp;""&amp;". Digite Cero si no tiene.",IF(X37&gt;$C37," * La variable "&amp;$X$34&amp;""&amp;" no  puede ser mayor al Total.",""))</f>
        <v/>
      </c>
      <c r="CI37" s="18" t="str">
        <f t="shared" ref="CI37:CI51" si="36">IF(AND($C37&gt;0,Y37="")," * No olvide digitar la variable "&amp;$Y$34&amp;""&amp;". Digite Cero si no tiene.",IF(Y37&gt;$C37," * La variable "&amp;$Y$34&amp;""&amp;" no  puede ser mayor al Total.",""))</f>
        <v/>
      </c>
      <c r="CJ37" s="18" t="str">
        <f t="shared" ref="CJ37:CJ51" si="37">IF(AND($C37&gt;0,Z37="")," * No olvide digitar la variable "&amp;$Z$34&amp;""&amp;". Digite Cero si no tiene.",IF(Z37&gt;$C37," * La variable "&amp;$Z$34&amp;""&amp;" no  puede ser mayor al Total.",""))</f>
        <v/>
      </c>
      <c r="CK37" s="18" t="str">
        <f t="shared" ref="CK37:CK51" si="38">IF(AND($C37&gt;0,AA37="")," * No olvide digitar la variable "&amp;$AA$33&amp;""&amp;". Digite Cero si no tiene.",IF(AA37&gt;$C37," * La variable "&amp;$AA$33&amp;""&amp;" no  puede ser mayor al Total.",""))</f>
        <v/>
      </c>
      <c r="CO37" s="69">
        <f t="shared" si="25"/>
        <v>0</v>
      </c>
      <c r="CP37" s="69"/>
      <c r="CQ37" s="69">
        <f t="shared" si="25"/>
        <v>0</v>
      </c>
      <c r="CR37" s="69">
        <f t="shared" ref="CR37:CR51" si="39">IF(AND($D37+$E37&gt;0,$T37=""),1,IF(T37&gt;$D37+$E37,1,0))</f>
        <v>0</v>
      </c>
      <c r="CS37" s="69">
        <f t="shared" ref="CS37:CS51" si="40">IF(AND($F37+$G37+$H37+$I37+$J37+$K37+$L37+$M37&gt;0,$U37=""),1,IF($U37&gt;$F37+$G37+$H37+$I37+$J37+$K37+$L37+$M37,1,0))</f>
        <v>0</v>
      </c>
      <c r="CT37" s="69">
        <f t="shared" ref="CT37:CT51" si="41">IF(AND($C37&gt;0,V37=""),1,0)</f>
        <v>0</v>
      </c>
      <c r="CU37" s="69">
        <f t="shared" ref="CU37:CX51" si="42">IF(AND($C37&gt;0,W37=""),1,IF(W37&gt;$C37,1,0))</f>
        <v>0</v>
      </c>
      <c r="CV37" s="69">
        <f t="shared" si="42"/>
        <v>0</v>
      </c>
      <c r="CW37" s="69">
        <f t="shared" si="42"/>
        <v>0</v>
      </c>
      <c r="CX37" s="69">
        <f t="shared" si="42"/>
        <v>0</v>
      </c>
      <c r="CY37" s="69">
        <f t="shared" si="25"/>
        <v>0</v>
      </c>
    </row>
    <row r="38" spans="1:103" x14ac:dyDescent="0.25">
      <c r="A38" s="3631" t="s">
        <v>69</v>
      </c>
      <c r="B38" s="1863" t="s">
        <v>70</v>
      </c>
      <c r="C38" s="1744">
        <f t="shared" si="26"/>
        <v>0</v>
      </c>
      <c r="D38" s="1848"/>
      <c r="E38" s="1850"/>
      <c r="F38" s="1850"/>
      <c r="G38" s="1850"/>
      <c r="H38" s="1850"/>
      <c r="I38" s="1850"/>
      <c r="J38" s="1850"/>
      <c r="K38" s="1850"/>
      <c r="L38" s="1850"/>
      <c r="M38" s="1850"/>
      <c r="N38" s="1861"/>
      <c r="O38" s="1861"/>
      <c r="P38" s="1862"/>
      <c r="Q38" s="1853"/>
      <c r="R38" s="1850"/>
      <c r="S38" s="1854"/>
      <c r="T38" s="1848"/>
      <c r="U38" s="1854"/>
      <c r="V38" s="1848"/>
      <c r="W38" s="1854"/>
      <c r="X38" s="1848"/>
      <c r="Y38" s="1850"/>
      <c r="Z38" s="1854"/>
      <c r="AA38" s="1854"/>
      <c r="AB38" t="str">
        <f t="shared" si="27"/>
        <v/>
      </c>
      <c r="CA38" s="18" t="str">
        <f t="shared" si="28"/>
        <v/>
      </c>
      <c r="CB38" s="18" t="str">
        <f t="shared" si="29"/>
        <v/>
      </c>
      <c r="CC38" s="18" t="str">
        <f t="shared" si="30"/>
        <v/>
      </c>
      <c r="CD38" s="18" t="str">
        <f t="shared" si="31"/>
        <v/>
      </c>
      <c r="CE38" s="18" t="str">
        <f t="shared" si="32"/>
        <v/>
      </c>
      <c r="CF38" s="18" t="str">
        <f t="shared" si="33"/>
        <v/>
      </c>
      <c r="CG38" s="18" t="str">
        <f t="shared" si="34"/>
        <v/>
      </c>
      <c r="CH38" s="18" t="str">
        <f t="shared" si="35"/>
        <v/>
      </c>
      <c r="CI38" s="18" t="str">
        <f t="shared" si="36"/>
        <v/>
      </c>
      <c r="CJ38" s="18" t="str">
        <f t="shared" si="37"/>
        <v/>
      </c>
      <c r="CK38" s="18" t="str">
        <f t="shared" si="38"/>
        <v/>
      </c>
      <c r="CO38" s="69">
        <f t="shared" si="25"/>
        <v>0</v>
      </c>
      <c r="CP38" s="69"/>
      <c r="CQ38" s="69">
        <f t="shared" si="25"/>
        <v>0</v>
      </c>
      <c r="CR38" s="69">
        <f t="shared" si="39"/>
        <v>0</v>
      </c>
      <c r="CS38" s="69">
        <f t="shared" si="40"/>
        <v>0</v>
      </c>
      <c r="CT38" s="69">
        <f t="shared" si="41"/>
        <v>0</v>
      </c>
      <c r="CU38" s="69">
        <f t="shared" si="42"/>
        <v>0</v>
      </c>
      <c r="CV38" s="69">
        <f t="shared" si="42"/>
        <v>0</v>
      </c>
      <c r="CW38" s="69">
        <f t="shared" si="42"/>
        <v>0</v>
      </c>
      <c r="CX38" s="69">
        <f t="shared" si="42"/>
        <v>0</v>
      </c>
      <c r="CY38" s="69">
        <f t="shared" si="25"/>
        <v>0</v>
      </c>
    </row>
    <row r="39" spans="1:103" x14ac:dyDescent="0.25">
      <c r="A39" s="3631"/>
      <c r="B39" s="74" t="s">
        <v>71</v>
      </c>
      <c r="C39" s="75">
        <f t="shared" si="26"/>
        <v>0</v>
      </c>
      <c r="D39" s="22"/>
      <c r="E39" s="24"/>
      <c r="F39" s="24"/>
      <c r="G39" s="24"/>
      <c r="H39" s="24"/>
      <c r="I39" s="24"/>
      <c r="J39" s="24"/>
      <c r="K39" s="24"/>
      <c r="L39" s="24"/>
      <c r="M39" s="24"/>
      <c r="N39" s="76"/>
      <c r="O39" s="76"/>
      <c r="P39" s="77"/>
      <c r="Q39" s="27"/>
      <c r="R39" s="24"/>
      <c r="S39" s="28"/>
      <c r="T39" s="22"/>
      <c r="U39" s="28"/>
      <c r="V39" s="22"/>
      <c r="W39" s="28"/>
      <c r="X39" s="22"/>
      <c r="Y39" s="24"/>
      <c r="Z39" s="28"/>
      <c r="AA39" s="28"/>
      <c r="AB39" t="str">
        <f t="shared" si="27"/>
        <v/>
      </c>
      <c r="CA39" s="18" t="str">
        <f t="shared" si="28"/>
        <v/>
      </c>
      <c r="CB39" s="18" t="str">
        <f t="shared" si="29"/>
        <v/>
      </c>
      <c r="CC39" s="18" t="str">
        <f t="shared" si="30"/>
        <v/>
      </c>
      <c r="CD39" s="18" t="str">
        <f t="shared" si="31"/>
        <v/>
      </c>
      <c r="CE39" s="18" t="str">
        <f t="shared" si="32"/>
        <v/>
      </c>
      <c r="CF39" s="18" t="str">
        <f t="shared" si="33"/>
        <v/>
      </c>
      <c r="CG39" s="18" t="str">
        <f t="shared" si="34"/>
        <v/>
      </c>
      <c r="CH39" s="18" t="str">
        <f t="shared" si="35"/>
        <v/>
      </c>
      <c r="CI39" s="18" t="str">
        <f t="shared" si="36"/>
        <v/>
      </c>
      <c r="CJ39" s="18" t="str">
        <f t="shared" si="37"/>
        <v/>
      </c>
      <c r="CK39" s="18" t="str">
        <f t="shared" si="38"/>
        <v/>
      </c>
      <c r="CO39" s="69">
        <f t="shared" si="25"/>
        <v>0</v>
      </c>
      <c r="CP39" s="69"/>
      <c r="CQ39" s="69">
        <f t="shared" si="25"/>
        <v>0</v>
      </c>
      <c r="CR39" s="69">
        <f t="shared" si="39"/>
        <v>0</v>
      </c>
      <c r="CS39" s="69">
        <f t="shared" si="40"/>
        <v>0</v>
      </c>
      <c r="CT39" s="69">
        <f t="shared" si="41"/>
        <v>0</v>
      </c>
      <c r="CU39" s="69">
        <f t="shared" si="42"/>
        <v>0</v>
      </c>
      <c r="CV39" s="69">
        <f t="shared" si="42"/>
        <v>0</v>
      </c>
      <c r="CW39" s="69">
        <f t="shared" si="42"/>
        <v>0</v>
      </c>
      <c r="CX39" s="69">
        <f t="shared" si="42"/>
        <v>0</v>
      </c>
      <c r="CY39" s="69">
        <f t="shared" si="25"/>
        <v>0</v>
      </c>
    </row>
    <row r="40" spans="1:103" x14ac:dyDescent="0.25">
      <c r="A40" s="3631"/>
      <c r="B40" s="74" t="s">
        <v>72</v>
      </c>
      <c r="C40" s="75">
        <f t="shared" si="26"/>
        <v>0</v>
      </c>
      <c r="D40" s="22"/>
      <c r="E40" s="24"/>
      <c r="F40" s="24"/>
      <c r="G40" s="24"/>
      <c r="H40" s="24"/>
      <c r="I40" s="24"/>
      <c r="J40" s="24"/>
      <c r="K40" s="24"/>
      <c r="L40" s="24"/>
      <c r="M40" s="24"/>
      <c r="N40" s="76"/>
      <c r="O40" s="76"/>
      <c r="P40" s="77"/>
      <c r="Q40" s="27"/>
      <c r="R40" s="24"/>
      <c r="S40" s="28"/>
      <c r="T40" s="22"/>
      <c r="U40" s="28"/>
      <c r="V40" s="22"/>
      <c r="W40" s="28"/>
      <c r="X40" s="22"/>
      <c r="Y40" s="24"/>
      <c r="Z40" s="28"/>
      <c r="AA40" s="28"/>
      <c r="AB40" t="str">
        <f t="shared" si="27"/>
        <v/>
      </c>
      <c r="CA40" s="18" t="str">
        <f t="shared" si="28"/>
        <v/>
      </c>
      <c r="CB40" s="18" t="str">
        <f t="shared" si="29"/>
        <v/>
      </c>
      <c r="CC40" s="18" t="str">
        <f t="shared" si="30"/>
        <v/>
      </c>
      <c r="CD40" s="18" t="str">
        <f t="shared" si="31"/>
        <v/>
      </c>
      <c r="CE40" s="18" t="str">
        <f t="shared" si="32"/>
        <v/>
      </c>
      <c r="CF40" s="18" t="str">
        <f t="shared" si="33"/>
        <v/>
      </c>
      <c r="CG40" s="18" t="str">
        <f t="shared" si="34"/>
        <v/>
      </c>
      <c r="CH40" s="18" t="str">
        <f t="shared" si="35"/>
        <v/>
      </c>
      <c r="CI40" s="18" t="str">
        <f t="shared" si="36"/>
        <v/>
      </c>
      <c r="CJ40" s="18" t="str">
        <f t="shared" si="37"/>
        <v/>
      </c>
      <c r="CK40" s="18" t="str">
        <f t="shared" si="38"/>
        <v/>
      </c>
      <c r="CO40" s="69">
        <f t="shared" si="25"/>
        <v>0</v>
      </c>
      <c r="CP40" s="69"/>
      <c r="CQ40" s="69">
        <f t="shared" si="25"/>
        <v>0</v>
      </c>
      <c r="CR40" s="69">
        <f t="shared" si="39"/>
        <v>0</v>
      </c>
      <c r="CS40" s="69">
        <f t="shared" si="40"/>
        <v>0</v>
      </c>
      <c r="CT40" s="69">
        <f t="shared" si="41"/>
        <v>0</v>
      </c>
      <c r="CU40" s="69">
        <f t="shared" si="42"/>
        <v>0</v>
      </c>
      <c r="CV40" s="69">
        <f t="shared" si="42"/>
        <v>0</v>
      </c>
      <c r="CW40" s="69">
        <f t="shared" si="42"/>
        <v>0</v>
      </c>
      <c r="CX40" s="69">
        <f t="shared" si="42"/>
        <v>0</v>
      </c>
      <c r="CY40" s="69">
        <f t="shared" si="25"/>
        <v>0</v>
      </c>
    </row>
    <row r="41" spans="1:103" x14ac:dyDescent="0.25">
      <c r="A41" s="3631"/>
      <c r="B41" s="74" t="s">
        <v>73</v>
      </c>
      <c r="C41" s="75">
        <f t="shared" si="26"/>
        <v>0</v>
      </c>
      <c r="D41" s="22"/>
      <c r="E41" s="24"/>
      <c r="F41" s="24"/>
      <c r="G41" s="24"/>
      <c r="H41" s="24"/>
      <c r="I41" s="24"/>
      <c r="J41" s="24"/>
      <c r="K41" s="24"/>
      <c r="L41" s="24"/>
      <c r="M41" s="24"/>
      <c r="N41" s="76"/>
      <c r="O41" s="76"/>
      <c r="P41" s="77"/>
      <c r="Q41" s="27"/>
      <c r="R41" s="24"/>
      <c r="S41" s="28"/>
      <c r="T41" s="22"/>
      <c r="U41" s="28"/>
      <c r="V41" s="22"/>
      <c r="W41" s="28"/>
      <c r="X41" s="22"/>
      <c r="Y41" s="24"/>
      <c r="Z41" s="28"/>
      <c r="AA41" s="28"/>
      <c r="AB41" t="str">
        <f t="shared" si="27"/>
        <v/>
      </c>
      <c r="CA41" s="18" t="str">
        <f t="shared" si="28"/>
        <v/>
      </c>
      <c r="CB41" s="18" t="str">
        <f t="shared" si="29"/>
        <v/>
      </c>
      <c r="CC41" s="18" t="str">
        <f t="shared" si="30"/>
        <v/>
      </c>
      <c r="CD41" s="18" t="str">
        <f t="shared" si="31"/>
        <v/>
      </c>
      <c r="CE41" s="18" t="str">
        <f t="shared" si="32"/>
        <v/>
      </c>
      <c r="CF41" s="18" t="str">
        <f t="shared" si="33"/>
        <v/>
      </c>
      <c r="CG41" s="18" t="str">
        <f t="shared" si="34"/>
        <v/>
      </c>
      <c r="CH41" s="18" t="str">
        <f t="shared" si="35"/>
        <v/>
      </c>
      <c r="CI41" s="18" t="str">
        <f t="shared" si="36"/>
        <v/>
      </c>
      <c r="CJ41" s="18" t="str">
        <f t="shared" si="37"/>
        <v/>
      </c>
      <c r="CK41" s="18" t="str">
        <f t="shared" si="38"/>
        <v/>
      </c>
      <c r="CO41" s="69">
        <f t="shared" si="25"/>
        <v>0</v>
      </c>
      <c r="CP41" s="69"/>
      <c r="CQ41" s="69">
        <f t="shared" si="25"/>
        <v>0</v>
      </c>
      <c r="CR41" s="69">
        <f t="shared" si="39"/>
        <v>0</v>
      </c>
      <c r="CS41" s="69">
        <f t="shared" si="40"/>
        <v>0</v>
      </c>
      <c r="CT41" s="69">
        <f t="shared" si="41"/>
        <v>0</v>
      </c>
      <c r="CU41" s="69">
        <f t="shared" si="42"/>
        <v>0</v>
      </c>
      <c r="CV41" s="69">
        <f t="shared" si="42"/>
        <v>0</v>
      </c>
      <c r="CW41" s="69">
        <f t="shared" si="42"/>
        <v>0</v>
      </c>
      <c r="CX41" s="69">
        <f t="shared" si="42"/>
        <v>0</v>
      </c>
      <c r="CY41" s="69">
        <f t="shared" si="25"/>
        <v>0</v>
      </c>
    </row>
    <row r="42" spans="1:103" x14ac:dyDescent="0.25">
      <c r="A42" s="3631"/>
      <c r="B42" s="74" t="s">
        <v>74</v>
      </c>
      <c r="C42" s="75">
        <f t="shared" si="26"/>
        <v>0</v>
      </c>
      <c r="D42" s="22"/>
      <c r="E42" s="24"/>
      <c r="F42" s="24"/>
      <c r="G42" s="24"/>
      <c r="H42" s="24"/>
      <c r="I42" s="24"/>
      <c r="J42" s="24"/>
      <c r="K42" s="24"/>
      <c r="L42" s="24"/>
      <c r="M42" s="24"/>
      <c r="N42" s="76"/>
      <c r="O42" s="76"/>
      <c r="P42" s="77"/>
      <c r="Q42" s="27"/>
      <c r="R42" s="24"/>
      <c r="S42" s="28"/>
      <c r="T42" s="22"/>
      <c r="U42" s="28"/>
      <c r="V42" s="22"/>
      <c r="W42" s="28"/>
      <c r="X42" s="22"/>
      <c r="Y42" s="24"/>
      <c r="Z42" s="28"/>
      <c r="AA42" s="28"/>
      <c r="AB42" t="str">
        <f t="shared" si="27"/>
        <v/>
      </c>
      <c r="CA42" s="18" t="str">
        <f t="shared" si="28"/>
        <v/>
      </c>
      <c r="CB42" s="18" t="str">
        <f t="shared" si="29"/>
        <v/>
      </c>
      <c r="CC42" s="18" t="str">
        <f t="shared" si="30"/>
        <v/>
      </c>
      <c r="CD42" s="18" t="str">
        <f t="shared" si="31"/>
        <v/>
      </c>
      <c r="CE42" s="18" t="str">
        <f t="shared" si="32"/>
        <v/>
      </c>
      <c r="CF42" s="18" t="str">
        <f t="shared" si="33"/>
        <v/>
      </c>
      <c r="CG42" s="18" t="str">
        <f t="shared" si="34"/>
        <v/>
      </c>
      <c r="CH42" s="18" t="str">
        <f t="shared" si="35"/>
        <v/>
      </c>
      <c r="CI42" s="18" t="str">
        <f t="shared" si="36"/>
        <v/>
      </c>
      <c r="CJ42" s="18" t="str">
        <f t="shared" si="37"/>
        <v/>
      </c>
      <c r="CK42" s="18" t="str">
        <f t="shared" si="38"/>
        <v/>
      </c>
      <c r="CO42" s="69">
        <f t="shared" si="25"/>
        <v>0</v>
      </c>
      <c r="CP42" s="69"/>
      <c r="CQ42" s="69">
        <f t="shared" si="25"/>
        <v>0</v>
      </c>
      <c r="CR42" s="69">
        <f t="shared" si="39"/>
        <v>0</v>
      </c>
      <c r="CS42" s="69">
        <f t="shared" si="40"/>
        <v>0</v>
      </c>
      <c r="CT42" s="69">
        <f t="shared" si="41"/>
        <v>0</v>
      </c>
      <c r="CU42" s="69">
        <f t="shared" si="42"/>
        <v>0</v>
      </c>
      <c r="CV42" s="69">
        <f t="shared" si="42"/>
        <v>0</v>
      </c>
      <c r="CW42" s="69">
        <f t="shared" si="42"/>
        <v>0</v>
      </c>
      <c r="CX42" s="69">
        <f t="shared" si="42"/>
        <v>0</v>
      </c>
      <c r="CY42" s="69">
        <f t="shared" si="25"/>
        <v>0</v>
      </c>
    </row>
    <row r="43" spans="1:103" x14ac:dyDescent="0.25">
      <c r="A43" s="3631"/>
      <c r="B43" s="78" t="s">
        <v>75</v>
      </c>
      <c r="C43" s="1864">
        <f t="shared" si="26"/>
        <v>0</v>
      </c>
      <c r="D43" s="1806"/>
      <c r="E43" s="81"/>
      <c r="F43" s="81"/>
      <c r="G43" s="81"/>
      <c r="H43" s="81"/>
      <c r="I43" s="81"/>
      <c r="J43" s="81"/>
      <c r="K43" s="81"/>
      <c r="L43" s="81"/>
      <c r="M43" s="81"/>
      <c r="N43" s="82"/>
      <c r="O43" s="82"/>
      <c r="P43" s="83"/>
      <c r="Q43" s="84"/>
      <c r="R43" s="81"/>
      <c r="S43" s="85"/>
      <c r="T43" s="1806"/>
      <c r="U43" s="85"/>
      <c r="V43" s="1806"/>
      <c r="W43" s="85"/>
      <c r="X43" s="1806"/>
      <c r="Y43" s="81"/>
      <c r="Z43" s="85"/>
      <c r="AA43" s="85"/>
      <c r="AB43" t="str">
        <f t="shared" si="27"/>
        <v/>
      </c>
      <c r="CA43" s="18" t="str">
        <f t="shared" si="28"/>
        <v/>
      </c>
      <c r="CB43" s="18" t="str">
        <f t="shared" si="29"/>
        <v/>
      </c>
      <c r="CC43" s="18" t="str">
        <f t="shared" si="30"/>
        <v/>
      </c>
      <c r="CD43" s="18" t="str">
        <f t="shared" si="31"/>
        <v/>
      </c>
      <c r="CE43" s="18" t="str">
        <f>IF(AND($F43+$G43+$H43+$I43+$J43+$K43+$L43+$M43&gt;0,$U43="")," * No olvide digitar la variable Migrantes "&amp;$U$34&amp;""&amp;". Digite Cero si no tiene.",IF($U43&gt;$F43+$G43+$H43+$I43+$J43+$K43+$L43+$M43," * La variable Migrantes "&amp;$U$34&amp;""&amp;" no  puede ser mayor al Total.",""))</f>
        <v/>
      </c>
      <c r="CF43" s="18" t="str">
        <f t="shared" si="33"/>
        <v/>
      </c>
      <c r="CG43" s="18" t="str">
        <f t="shared" si="34"/>
        <v/>
      </c>
      <c r="CH43" s="18" t="str">
        <f t="shared" si="35"/>
        <v/>
      </c>
      <c r="CI43" s="18" t="str">
        <f t="shared" si="36"/>
        <v/>
      </c>
      <c r="CJ43" s="18" t="str">
        <f t="shared" si="37"/>
        <v/>
      </c>
      <c r="CK43" s="18" t="str">
        <f t="shared" si="38"/>
        <v/>
      </c>
      <c r="CO43" s="69">
        <f t="shared" si="25"/>
        <v>0</v>
      </c>
      <c r="CP43" s="69"/>
      <c r="CQ43" s="69">
        <f t="shared" si="25"/>
        <v>0</v>
      </c>
      <c r="CR43" s="69">
        <f t="shared" si="39"/>
        <v>0</v>
      </c>
      <c r="CS43" s="69">
        <f t="shared" si="40"/>
        <v>0</v>
      </c>
      <c r="CT43" s="69">
        <f t="shared" si="41"/>
        <v>0</v>
      </c>
      <c r="CU43" s="69">
        <f t="shared" si="42"/>
        <v>0</v>
      </c>
      <c r="CV43" s="69">
        <f t="shared" si="42"/>
        <v>0</v>
      </c>
      <c r="CW43" s="69">
        <f t="shared" si="42"/>
        <v>0</v>
      </c>
      <c r="CX43" s="69">
        <f t="shared" si="42"/>
        <v>0</v>
      </c>
      <c r="CY43" s="69">
        <f t="shared" si="25"/>
        <v>0</v>
      </c>
    </row>
    <row r="44" spans="1:103" x14ac:dyDescent="0.25">
      <c r="A44" s="3631"/>
      <c r="B44" s="86" t="s">
        <v>76</v>
      </c>
      <c r="C44" s="70">
        <f>SUM(D44:M44)</f>
        <v>0</v>
      </c>
      <c r="D44" s="30"/>
      <c r="E44" s="32"/>
      <c r="F44" s="32"/>
      <c r="G44" s="32"/>
      <c r="H44" s="32"/>
      <c r="I44" s="32"/>
      <c r="J44" s="32"/>
      <c r="K44" s="32"/>
      <c r="L44" s="32"/>
      <c r="M44" s="32"/>
      <c r="N44" s="71"/>
      <c r="O44" s="71"/>
      <c r="P44" s="72"/>
      <c r="Q44" s="35"/>
      <c r="R44" s="32"/>
      <c r="S44" s="37"/>
      <c r="T44" s="30"/>
      <c r="U44" s="37"/>
      <c r="V44" s="30"/>
      <c r="W44" s="37"/>
      <c r="X44" s="30"/>
      <c r="Y44" s="32"/>
      <c r="Z44" s="37"/>
      <c r="AA44" s="37"/>
      <c r="AB44" t="str">
        <f t="shared" si="27"/>
        <v/>
      </c>
      <c r="CA44" s="18" t="str">
        <f t="shared" si="28"/>
        <v/>
      </c>
      <c r="CB44" s="18" t="str">
        <f t="shared" si="29"/>
        <v/>
      </c>
      <c r="CC44" s="18" t="str">
        <f t="shared" si="30"/>
        <v/>
      </c>
      <c r="CD44" s="18" t="str">
        <f>IF(AND($D44+E44&gt;0,T44="")," * No olvide digitar la variable Migrantes "&amp;$T$34&amp;""&amp;". Digite Cero si no tiene.",IF(T44&gt;$D44+E44," * La variable Migrantes "&amp;$T$34&amp;""&amp;" no  puede ser mayor al Total.",""))</f>
        <v/>
      </c>
      <c r="CE44" s="18" t="str">
        <f t="shared" si="32"/>
        <v/>
      </c>
      <c r="CF44" s="18" t="str">
        <f t="shared" si="33"/>
        <v/>
      </c>
      <c r="CG44" s="18" t="str">
        <f t="shared" si="34"/>
        <v/>
      </c>
      <c r="CH44" s="18" t="str">
        <f t="shared" si="35"/>
        <v/>
      </c>
      <c r="CI44" s="18" t="str">
        <f t="shared" si="36"/>
        <v/>
      </c>
      <c r="CJ44" s="18" t="str">
        <f t="shared" si="37"/>
        <v/>
      </c>
      <c r="CK44" s="18" t="str">
        <f t="shared" si="38"/>
        <v/>
      </c>
      <c r="CO44" s="69">
        <f t="shared" si="25"/>
        <v>0</v>
      </c>
      <c r="CP44" s="69"/>
      <c r="CQ44" s="69">
        <f t="shared" si="25"/>
        <v>0</v>
      </c>
      <c r="CR44" s="69">
        <f t="shared" si="39"/>
        <v>0</v>
      </c>
      <c r="CS44" s="69">
        <f t="shared" si="40"/>
        <v>0</v>
      </c>
      <c r="CT44" s="69">
        <f t="shared" si="41"/>
        <v>0</v>
      </c>
      <c r="CU44" s="69">
        <f t="shared" si="42"/>
        <v>0</v>
      </c>
      <c r="CV44" s="69">
        <f t="shared" si="42"/>
        <v>0</v>
      </c>
      <c r="CW44" s="69">
        <f t="shared" si="42"/>
        <v>0</v>
      </c>
      <c r="CX44" s="69">
        <f t="shared" si="42"/>
        <v>0</v>
      </c>
      <c r="CY44" s="69">
        <f t="shared" si="25"/>
        <v>0</v>
      </c>
    </row>
    <row r="45" spans="1:103" x14ac:dyDescent="0.25">
      <c r="A45" s="3467" t="s">
        <v>77</v>
      </c>
      <c r="B45" s="1863" t="s">
        <v>78</v>
      </c>
      <c r="C45" s="1744">
        <f>SUM(D45:P45)</f>
        <v>0</v>
      </c>
      <c r="D45" s="1848"/>
      <c r="E45" s="1850"/>
      <c r="F45" s="1850"/>
      <c r="G45" s="1850"/>
      <c r="H45" s="1850"/>
      <c r="I45" s="1850"/>
      <c r="J45" s="1850"/>
      <c r="K45" s="1850"/>
      <c r="L45" s="1850"/>
      <c r="M45" s="1850"/>
      <c r="N45" s="1865"/>
      <c r="O45" s="1865"/>
      <c r="P45" s="1865"/>
      <c r="Q45" s="1853"/>
      <c r="R45" s="1850"/>
      <c r="S45" s="1854"/>
      <c r="T45" s="1848"/>
      <c r="U45" s="1854"/>
      <c r="V45" s="1848"/>
      <c r="W45" s="1854"/>
      <c r="X45" s="1848"/>
      <c r="Y45" s="1850"/>
      <c r="Z45" s="1854"/>
      <c r="AA45" s="1854"/>
      <c r="AB45" t="str">
        <f t="shared" si="27"/>
        <v/>
      </c>
      <c r="CA45" s="18" t="str">
        <f t="shared" si="28"/>
        <v/>
      </c>
      <c r="CB45" s="18" t="str">
        <f t="shared" si="29"/>
        <v/>
      </c>
      <c r="CC45" s="18" t="str">
        <f t="shared" si="30"/>
        <v/>
      </c>
      <c r="CD45" s="18" t="str">
        <f t="shared" si="31"/>
        <v/>
      </c>
      <c r="CE45" s="18" t="str">
        <f t="shared" si="32"/>
        <v/>
      </c>
      <c r="CF45" s="18" t="str">
        <f t="shared" si="33"/>
        <v/>
      </c>
      <c r="CG45" s="18" t="str">
        <f t="shared" si="34"/>
        <v/>
      </c>
      <c r="CH45" s="18" t="str">
        <f t="shared" si="35"/>
        <v/>
      </c>
      <c r="CI45" s="18" t="str">
        <f t="shared" si="36"/>
        <v/>
      </c>
      <c r="CJ45" s="18" t="str">
        <f t="shared" si="37"/>
        <v/>
      </c>
      <c r="CK45" s="18" t="str">
        <f t="shared" si="38"/>
        <v/>
      </c>
      <c r="CO45" s="69">
        <f t="shared" si="25"/>
        <v>0</v>
      </c>
      <c r="CP45" s="69"/>
      <c r="CQ45" s="69">
        <f t="shared" si="25"/>
        <v>0</v>
      </c>
      <c r="CR45" s="69">
        <f t="shared" si="39"/>
        <v>0</v>
      </c>
      <c r="CS45" s="69">
        <f t="shared" si="40"/>
        <v>0</v>
      </c>
      <c r="CT45" s="69">
        <f t="shared" si="41"/>
        <v>0</v>
      </c>
      <c r="CU45" s="69">
        <f t="shared" si="42"/>
        <v>0</v>
      </c>
      <c r="CV45" s="69">
        <f t="shared" si="42"/>
        <v>0</v>
      </c>
      <c r="CW45" s="69">
        <f t="shared" si="42"/>
        <v>0</v>
      </c>
      <c r="CX45" s="69">
        <f t="shared" si="42"/>
        <v>0</v>
      </c>
      <c r="CY45" s="69">
        <f t="shared" si="25"/>
        <v>0</v>
      </c>
    </row>
    <row r="46" spans="1:103" x14ac:dyDescent="0.25">
      <c r="A46" s="3782"/>
      <c r="B46" s="88" t="s">
        <v>79</v>
      </c>
      <c r="C46" s="70">
        <f>SUM(D46:P46)</f>
        <v>0</v>
      </c>
      <c r="D46" s="30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5"/>
      <c r="R46" s="32"/>
      <c r="S46" s="37"/>
      <c r="T46" s="30"/>
      <c r="U46" s="37"/>
      <c r="V46" s="30"/>
      <c r="W46" s="37"/>
      <c r="X46" s="30"/>
      <c r="Y46" s="32"/>
      <c r="Z46" s="37"/>
      <c r="AA46" s="37"/>
      <c r="AB46" t="str">
        <f t="shared" si="27"/>
        <v/>
      </c>
      <c r="CA46" s="18" t="str">
        <f t="shared" si="28"/>
        <v/>
      </c>
      <c r="CB46" s="18" t="str">
        <f t="shared" si="29"/>
        <v/>
      </c>
      <c r="CC46" s="18" t="str">
        <f t="shared" si="30"/>
        <v/>
      </c>
      <c r="CD46" s="18" t="str">
        <f t="shared" si="31"/>
        <v/>
      </c>
      <c r="CE46" s="18" t="str">
        <f t="shared" si="32"/>
        <v/>
      </c>
      <c r="CF46" s="18" t="str">
        <f t="shared" si="33"/>
        <v/>
      </c>
      <c r="CG46" s="18" t="str">
        <f t="shared" si="34"/>
        <v/>
      </c>
      <c r="CH46" s="18" t="str">
        <f t="shared" si="35"/>
        <v/>
      </c>
      <c r="CI46" s="18" t="str">
        <f t="shared" si="36"/>
        <v/>
      </c>
      <c r="CJ46" s="18" t="str">
        <f t="shared" si="37"/>
        <v/>
      </c>
      <c r="CK46" s="18" t="str">
        <f t="shared" si="38"/>
        <v/>
      </c>
      <c r="CO46" s="69">
        <f t="shared" si="25"/>
        <v>0</v>
      </c>
      <c r="CP46" s="69"/>
      <c r="CQ46" s="69">
        <f t="shared" si="25"/>
        <v>0</v>
      </c>
      <c r="CR46" s="69">
        <f t="shared" si="39"/>
        <v>0</v>
      </c>
      <c r="CS46" s="69">
        <f t="shared" si="40"/>
        <v>0</v>
      </c>
      <c r="CT46" s="69">
        <f t="shared" si="41"/>
        <v>0</v>
      </c>
      <c r="CU46" s="69">
        <f t="shared" si="42"/>
        <v>0</v>
      </c>
      <c r="CV46" s="69">
        <f t="shared" si="42"/>
        <v>0</v>
      </c>
      <c r="CW46" s="69">
        <f t="shared" si="42"/>
        <v>0</v>
      </c>
      <c r="CX46" s="69">
        <f t="shared" si="42"/>
        <v>0</v>
      </c>
      <c r="CY46" s="69">
        <f t="shared" si="25"/>
        <v>0</v>
      </c>
    </row>
    <row r="47" spans="1:103" x14ac:dyDescent="0.25">
      <c r="A47" s="3467" t="s">
        <v>80</v>
      </c>
      <c r="B47" s="1863" t="s">
        <v>78</v>
      </c>
      <c r="C47" s="1744">
        <f>SUM(D47:M47)</f>
        <v>0</v>
      </c>
      <c r="D47" s="1848"/>
      <c r="E47" s="1850"/>
      <c r="F47" s="1850"/>
      <c r="G47" s="1850"/>
      <c r="H47" s="1850"/>
      <c r="I47" s="1850"/>
      <c r="J47" s="1850"/>
      <c r="K47" s="1850"/>
      <c r="L47" s="1850"/>
      <c r="M47" s="1850"/>
      <c r="N47" s="1861"/>
      <c r="O47" s="1861"/>
      <c r="P47" s="1862"/>
      <c r="Q47" s="1853"/>
      <c r="R47" s="1850"/>
      <c r="S47" s="1854"/>
      <c r="T47" s="1848"/>
      <c r="U47" s="1854"/>
      <c r="V47" s="1848"/>
      <c r="W47" s="1854"/>
      <c r="X47" s="1848"/>
      <c r="Y47" s="1850"/>
      <c r="Z47" s="1854"/>
      <c r="AA47" s="1854"/>
      <c r="AB47" t="str">
        <f t="shared" si="27"/>
        <v/>
      </c>
      <c r="CA47" s="18" t="str">
        <f t="shared" si="28"/>
        <v/>
      </c>
      <c r="CB47" s="18" t="str">
        <f t="shared" si="29"/>
        <v/>
      </c>
      <c r="CC47" s="18" t="str">
        <f t="shared" si="30"/>
        <v/>
      </c>
      <c r="CD47" s="18" t="str">
        <f t="shared" si="31"/>
        <v/>
      </c>
      <c r="CE47" s="18" t="str">
        <f t="shared" si="32"/>
        <v/>
      </c>
      <c r="CF47" s="18" t="str">
        <f t="shared" si="33"/>
        <v/>
      </c>
      <c r="CG47" s="18" t="str">
        <f t="shared" si="34"/>
        <v/>
      </c>
      <c r="CH47" s="18" t="str">
        <f t="shared" si="35"/>
        <v/>
      </c>
      <c r="CI47" s="18" t="str">
        <f t="shared" si="36"/>
        <v/>
      </c>
      <c r="CJ47" s="18" t="str">
        <f t="shared" si="37"/>
        <v/>
      </c>
      <c r="CK47" s="18" t="str">
        <f t="shared" si="38"/>
        <v/>
      </c>
      <c r="CO47" s="69">
        <f t="shared" si="25"/>
        <v>0</v>
      </c>
      <c r="CP47" s="69"/>
      <c r="CQ47" s="69">
        <f t="shared" si="25"/>
        <v>0</v>
      </c>
      <c r="CR47" s="69">
        <f t="shared" si="39"/>
        <v>0</v>
      </c>
      <c r="CS47" s="69">
        <f t="shared" si="40"/>
        <v>0</v>
      </c>
      <c r="CT47" s="69">
        <f t="shared" si="41"/>
        <v>0</v>
      </c>
      <c r="CU47" s="69">
        <f t="shared" si="42"/>
        <v>0</v>
      </c>
      <c r="CV47" s="69">
        <f t="shared" si="42"/>
        <v>0</v>
      </c>
      <c r="CW47" s="69">
        <f t="shared" si="42"/>
        <v>0</v>
      </c>
      <c r="CX47" s="69">
        <f t="shared" si="42"/>
        <v>0</v>
      </c>
      <c r="CY47" s="69">
        <f t="shared" si="25"/>
        <v>0</v>
      </c>
    </row>
    <row r="48" spans="1:103" x14ac:dyDescent="0.25">
      <c r="A48" s="3782"/>
      <c r="B48" s="89" t="s">
        <v>79</v>
      </c>
      <c r="C48" s="1504">
        <f>SUM(D48:M48)</f>
        <v>0</v>
      </c>
      <c r="D48" s="91"/>
      <c r="E48" s="92"/>
      <c r="F48" s="92"/>
      <c r="G48" s="92"/>
      <c r="H48" s="92"/>
      <c r="I48" s="92"/>
      <c r="J48" s="92"/>
      <c r="K48" s="92"/>
      <c r="L48" s="92"/>
      <c r="M48" s="92"/>
      <c r="N48" s="93"/>
      <c r="O48" s="93"/>
      <c r="P48" s="94"/>
      <c r="Q48" s="95"/>
      <c r="R48" s="92"/>
      <c r="S48" s="96"/>
      <c r="T48" s="91"/>
      <c r="U48" s="96"/>
      <c r="V48" s="91"/>
      <c r="W48" s="96"/>
      <c r="X48" s="91"/>
      <c r="Y48" s="92"/>
      <c r="Z48" s="96"/>
      <c r="AA48" s="96"/>
      <c r="AB48" t="str">
        <f t="shared" si="27"/>
        <v/>
      </c>
      <c r="CA48" s="18" t="str">
        <f t="shared" si="28"/>
        <v/>
      </c>
      <c r="CB48" s="18" t="str">
        <f t="shared" si="29"/>
        <v/>
      </c>
      <c r="CC48" s="18" t="str">
        <f t="shared" si="30"/>
        <v/>
      </c>
      <c r="CD48" s="18" t="str">
        <f>IF(AND($D48+E48&gt;0,T48="")," * No olvide digitar la variable Migrantes "&amp;$T$34&amp;""&amp;". Digite Cero si no tiene.",IF(T48&gt;$D48+E48," * La variable Migrantes "&amp;$T$34&amp;""&amp;" no  puede ser mayor al Total.",""))</f>
        <v/>
      </c>
      <c r="CE48" s="18" t="str">
        <f t="shared" si="32"/>
        <v/>
      </c>
      <c r="CF48" s="18" t="str">
        <f t="shared" si="33"/>
        <v/>
      </c>
      <c r="CG48" s="18" t="str">
        <f t="shared" si="34"/>
        <v/>
      </c>
      <c r="CH48" s="18" t="str">
        <f t="shared" si="35"/>
        <v/>
      </c>
      <c r="CI48" s="18" t="str">
        <f t="shared" si="36"/>
        <v/>
      </c>
      <c r="CJ48" s="18" t="str">
        <f t="shared" si="37"/>
        <v/>
      </c>
      <c r="CK48" s="18" t="str">
        <f t="shared" si="38"/>
        <v/>
      </c>
      <c r="CO48" s="69">
        <f t="shared" si="25"/>
        <v>0</v>
      </c>
      <c r="CP48" s="69"/>
      <c r="CQ48" s="69">
        <f t="shared" si="25"/>
        <v>0</v>
      </c>
      <c r="CR48" s="69">
        <f>IF(AND($D48+$E48&gt;0,$T48=""),1,IF(T48&gt;$D48+$E48,1,0))</f>
        <v>0</v>
      </c>
      <c r="CS48" s="69">
        <f t="shared" si="40"/>
        <v>0</v>
      </c>
      <c r="CT48" s="69">
        <f t="shared" si="41"/>
        <v>0</v>
      </c>
      <c r="CU48" s="69">
        <f t="shared" si="42"/>
        <v>0</v>
      </c>
      <c r="CV48" s="69">
        <f t="shared" si="42"/>
        <v>0</v>
      </c>
      <c r="CW48" s="69">
        <f t="shared" si="42"/>
        <v>0</v>
      </c>
      <c r="CX48" s="69">
        <f t="shared" si="42"/>
        <v>0</v>
      </c>
      <c r="CY48" s="69">
        <f t="shared" si="25"/>
        <v>0</v>
      </c>
    </row>
    <row r="49" spans="1:103" x14ac:dyDescent="0.25">
      <c r="A49" s="3634" t="s">
        <v>81</v>
      </c>
      <c r="B49" s="4155"/>
      <c r="C49" s="1286">
        <f>SUM(D49:M49)</f>
        <v>0</v>
      </c>
      <c r="D49" s="1303"/>
      <c r="E49" s="1866"/>
      <c r="F49" s="1866"/>
      <c r="G49" s="1866"/>
      <c r="H49" s="1866"/>
      <c r="I49" s="1866"/>
      <c r="J49" s="1866"/>
      <c r="K49" s="1866"/>
      <c r="L49" s="1866"/>
      <c r="M49" s="1866"/>
      <c r="N49" s="1867"/>
      <c r="O49" s="1867"/>
      <c r="P49" s="1702"/>
      <c r="Q49" s="1703"/>
      <c r="R49" s="1866"/>
      <c r="S49" s="1127"/>
      <c r="T49" s="1303"/>
      <c r="U49" s="1127"/>
      <c r="V49" s="1303"/>
      <c r="W49" s="1127"/>
      <c r="X49" s="1303"/>
      <c r="Y49" s="1866"/>
      <c r="Z49" s="1127"/>
      <c r="AA49" s="1127"/>
      <c r="AB49" t="str">
        <f t="shared" si="27"/>
        <v/>
      </c>
      <c r="CA49" s="18" t="str">
        <f t="shared" si="28"/>
        <v/>
      </c>
      <c r="CB49" s="18" t="str">
        <f t="shared" si="29"/>
        <v/>
      </c>
      <c r="CC49" s="18" t="str">
        <f t="shared" si="30"/>
        <v/>
      </c>
      <c r="CD49" s="18" t="str">
        <f>IF(AND($D49+E49&gt;0,T49="")," * No olvide digitar la variable Migrantes "&amp;$T$34&amp;""&amp;". Digite Cero si no tiene.",IF(T49&gt;$D49+E49," * La variable Migrantes "&amp;$T$34&amp;""&amp;" no  puede ser mayor al Total.",""))</f>
        <v/>
      </c>
      <c r="CE49" s="18" t="str">
        <f t="shared" si="32"/>
        <v/>
      </c>
      <c r="CF49" s="18" t="str">
        <f t="shared" si="33"/>
        <v/>
      </c>
      <c r="CG49" s="18" t="str">
        <f t="shared" si="34"/>
        <v/>
      </c>
      <c r="CH49" s="18" t="str">
        <f t="shared" si="35"/>
        <v/>
      </c>
      <c r="CI49" s="18" t="str">
        <f t="shared" si="36"/>
        <v/>
      </c>
      <c r="CJ49" s="18" t="str">
        <f t="shared" si="37"/>
        <v/>
      </c>
      <c r="CK49" s="18" t="str">
        <f t="shared" si="38"/>
        <v/>
      </c>
      <c r="CO49" s="69">
        <f t="shared" si="25"/>
        <v>0</v>
      </c>
      <c r="CP49" s="69"/>
      <c r="CQ49" s="69">
        <f t="shared" si="25"/>
        <v>0</v>
      </c>
      <c r="CR49" s="69">
        <f>IF(AND($D49+$E49&gt;0,$T49=""),1,IF(T49&gt;$D49+$E49,1,0))</f>
        <v>0</v>
      </c>
      <c r="CS49" s="69">
        <f t="shared" si="40"/>
        <v>0</v>
      </c>
      <c r="CT49" s="69">
        <f t="shared" si="41"/>
        <v>0</v>
      </c>
      <c r="CU49" s="69">
        <f t="shared" si="42"/>
        <v>0</v>
      </c>
      <c r="CV49" s="69">
        <f t="shared" si="42"/>
        <v>0</v>
      </c>
      <c r="CW49" s="69">
        <f t="shared" si="42"/>
        <v>0</v>
      </c>
      <c r="CX49" s="69">
        <f t="shared" si="42"/>
        <v>0</v>
      </c>
      <c r="CY49" s="69">
        <f t="shared" si="25"/>
        <v>0</v>
      </c>
    </row>
    <row r="50" spans="1:103" x14ac:dyDescent="0.25">
      <c r="A50" s="3040" t="s">
        <v>82</v>
      </c>
      <c r="B50" s="3041"/>
      <c r="C50" s="101">
        <f t="shared" si="26"/>
        <v>0</v>
      </c>
      <c r="D50" s="45"/>
      <c r="E50" s="102"/>
      <c r="F50" s="102"/>
      <c r="G50" s="102"/>
      <c r="H50" s="102"/>
      <c r="I50" s="102"/>
      <c r="J50" s="102"/>
      <c r="K50" s="102"/>
      <c r="L50" s="102"/>
      <c r="M50" s="102"/>
      <c r="N50" s="103"/>
      <c r="O50" s="103"/>
      <c r="P50" s="104"/>
      <c r="Q50" s="105"/>
      <c r="R50" s="102"/>
      <c r="S50" s="48"/>
      <c r="T50" s="45"/>
      <c r="U50" s="48"/>
      <c r="V50" s="45"/>
      <c r="W50" s="48"/>
      <c r="X50" s="45"/>
      <c r="Y50" s="102"/>
      <c r="Z50" s="48"/>
      <c r="AA50" s="48"/>
      <c r="AB50" t="str">
        <f t="shared" si="27"/>
        <v/>
      </c>
      <c r="CA50" s="18" t="str">
        <f t="shared" si="28"/>
        <v/>
      </c>
      <c r="CB50" s="18" t="str">
        <f t="shared" si="29"/>
        <v/>
      </c>
      <c r="CC50" s="18" t="str">
        <f t="shared" si="30"/>
        <v/>
      </c>
      <c r="CD50" s="18" t="str">
        <f t="shared" si="31"/>
        <v/>
      </c>
      <c r="CE50" s="18" t="str">
        <f t="shared" si="32"/>
        <v/>
      </c>
      <c r="CF50" s="18" t="str">
        <f t="shared" si="33"/>
        <v/>
      </c>
      <c r="CG50" s="18" t="str">
        <f t="shared" si="34"/>
        <v/>
      </c>
      <c r="CH50" s="18" t="str">
        <f t="shared" si="35"/>
        <v/>
      </c>
      <c r="CI50" s="18" t="str">
        <f t="shared" si="36"/>
        <v/>
      </c>
      <c r="CJ50" s="18" t="str">
        <f t="shared" si="37"/>
        <v/>
      </c>
      <c r="CK50" s="18" t="str">
        <f t="shared" si="38"/>
        <v/>
      </c>
      <c r="CO50" s="69">
        <f t="shared" si="25"/>
        <v>0</v>
      </c>
      <c r="CP50" s="69"/>
      <c r="CQ50" s="69">
        <f t="shared" si="25"/>
        <v>0</v>
      </c>
      <c r="CR50" s="69">
        <f t="shared" si="39"/>
        <v>0</v>
      </c>
      <c r="CS50" s="69">
        <f t="shared" si="40"/>
        <v>0</v>
      </c>
      <c r="CT50" s="69">
        <f t="shared" si="41"/>
        <v>0</v>
      </c>
      <c r="CU50" s="69">
        <f t="shared" si="42"/>
        <v>0</v>
      </c>
      <c r="CV50" s="69">
        <f t="shared" si="42"/>
        <v>0</v>
      </c>
      <c r="CW50" s="69">
        <f t="shared" si="42"/>
        <v>0</v>
      </c>
      <c r="CX50" s="69">
        <f t="shared" si="42"/>
        <v>0</v>
      </c>
      <c r="CY50" s="69">
        <f t="shared" si="25"/>
        <v>0</v>
      </c>
    </row>
    <row r="51" spans="1:103" x14ac:dyDescent="0.25">
      <c r="A51" s="3031" t="s">
        <v>83</v>
      </c>
      <c r="B51" s="3032"/>
      <c r="C51" s="1504">
        <f t="shared" si="26"/>
        <v>0</v>
      </c>
      <c r="D51" s="91"/>
      <c r="E51" s="92"/>
      <c r="F51" s="92"/>
      <c r="G51" s="92"/>
      <c r="H51" s="92"/>
      <c r="I51" s="92"/>
      <c r="J51" s="92"/>
      <c r="K51" s="92"/>
      <c r="L51" s="92"/>
      <c r="M51" s="92"/>
      <c r="N51" s="93"/>
      <c r="O51" s="93"/>
      <c r="P51" s="94"/>
      <c r="Q51" s="95"/>
      <c r="R51" s="92"/>
      <c r="S51" s="96"/>
      <c r="T51" s="91"/>
      <c r="U51" s="96"/>
      <c r="V51" s="91"/>
      <c r="W51" s="96"/>
      <c r="X51" s="91"/>
      <c r="Y51" s="92"/>
      <c r="Z51" s="96"/>
      <c r="AA51" s="96"/>
      <c r="AB51" t="str">
        <f t="shared" si="27"/>
        <v/>
      </c>
      <c r="CA51" s="18" t="str">
        <f t="shared" si="28"/>
        <v/>
      </c>
      <c r="CB51" s="18" t="str">
        <f t="shared" si="29"/>
        <v/>
      </c>
      <c r="CC51" s="18" t="str">
        <f t="shared" si="30"/>
        <v/>
      </c>
      <c r="CD51" s="18" t="str">
        <f t="shared" si="31"/>
        <v/>
      </c>
      <c r="CE51" s="18" t="str">
        <f t="shared" si="32"/>
        <v/>
      </c>
      <c r="CF51" s="18" t="str">
        <f t="shared" si="33"/>
        <v/>
      </c>
      <c r="CG51" s="18" t="str">
        <f t="shared" si="34"/>
        <v/>
      </c>
      <c r="CH51" s="18" t="str">
        <f t="shared" si="35"/>
        <v/>
      </c>
      <c r="CI51" s="18" t="str">
        <f t="shared" si="36"/>
        <v/>
      </c>
      <c r="CJ51" s="18" t="str">
        <f t="shared" si="37"/>
        <v/>
      </c>
      <c r="CK51" s="18" t="str">
        <f t="shared" si="38"/>
        <v/>
      </c>
      <c r="CO51" s="69">
        <f t="shared" si="25"/>
        <v>0</v>
      </c>
      <c r="CP51" s="69"/>
      <c r="CQ51" s="69">
        <f t="shared" si="25"/>
        <v>0</v>
      </c>
      <c r="CR51" s="69">
        <f t="shared" si="39"/>
        <v>0</v>
      </c>
      <c r="CS51" s="69">
        <f t="shared" si="40"/>
        <v>0</v>
      </c>
      <c r="CT51" s="69">
        <f t="shared" si="41"/>
        <v>0</v>
      </c>
      <c r="CU51" s="69">
        <f t="shared" si="42"/>
        <v>0</v>
      </c>
      <c r="CV51" s="69">
        <f t="shared" si="42"/>
        <v>0</v>
      </c>
      <c r="CW51" s="69">
        <f t="shared" si="42"/>
        <v>0</v>
      </c>
      <c r="CX51" s="69">
        <f t="shared" si="42"/>
        <v>0</v>
      </c>
      <c r="CY51" s="69">
        <f t="shared" si="25"/>
        <v>0</v>
      </c>
    </row>
    <row r="52" spans="1:103" x14ac:dyDescent="0.25">
      <c r="A52" s="38" t="s">
        <v>84</v>
      </c>
      <c r="CB52" s="40"/>
      <c r="CC52" s="40"/>
      <c r="CD52" s="40"/>
      <c r="CE52" s="40"/>
      <c r="CF52" s="40"/>
      <c r="CO52" s="106"/>
    </row>
    <row r="53" spans="1:103" ht="15" customHeight="1" x14ac:dyDescent="0.25">
      <c r="A53" s="3443" t="s">
        <v>53</v>
      </c>
      <c r="B53" s="2987"/>
      <c r="C53" s="3444" t="s">
        <v>4</v>
      </c>
      <c r="D53" s="3612" t="s">
        <v>5</v>
      </c>
      <c r="E53" s="3447"/>
      <c r="F53" s="3447"/>
      <c r="G53" s="3447"/>
      <c r="H53" s="3447"/>
      <c r="I53" s="3447"/>
      <c r="J53" s="3447"/>
      <c r="K53" s="3447"/>
      <c r="L53" s="3447"/>
      <c r="M53" s="3447"/>
      <c r="N53" s="3447"/>
      <c r="O53" s="3447"/>
      <c r="P53" s="4148"/>
      <c r="Q53" s="3449" t="s">
        <v>54</v>
      </c>
      <c r="R53" s="2987" t="s">
        <v>12</v>
      </c>
      <c r="S53" s="3605" t="s">
        <v>13</v>
      </c>
      <c r="T53" s="3511"/>
      <c r="U53" s="3605" t="s">
        <v>58</v>
      </c>
      <c r="V53" s="3459"/>
      <c r="W53" s="3511"/>
      <c r="X53" s="2987" t="s">
        <v>59</v>
      </c>
      <c r="CA53" s="40"/>
      <c r="CB53" s="40"/>
      <c r="CC53" s="40"/>
      <c r="CD53" s="40"/>
      <c r="CE53" s="40"/>
      <c r="CQ53" s="106"/>
    </row>
    <row r="54" spans="1:103" ht="21" x14ac:dyDescent="0.25">
      <c r="A54" s="4147"/>
      <c r="B54" s="2994"/>
      <c r="C54" s="3768"/>
      <c r="D54" s="1283" t="s">
        <v>60</v>
      </c>
      <c r="E54" s="1846" t="s">
        <v>16</v>
      </c>
      <c r="F54" s="1846" t="s">
        <v>17</v>
      </c>
      <c r="G54" s="1846" t="s">
        <v>18</v>
      </c>
      <c r="H54" s="1846" t="s">
        <v>19</v>
      </c>
      <c r="I54" s="1846" t="s">
        <v>20</v>
      </c>
      <c r="J54" s="1846" t="s">
        <v>21</v>
      </c>
      <c r="K54" s="1846" t="s">
        <v>22</v>
      </c>
      <c r="L54" s="1846" t="s">
        <v>23</v>
      </c>
      <c r="M54" s="1846" t="s">
        <v>61</v>
      </c>
      <c r="N54" s="1858" t="s">
        <v>62</v>
      </c>
      <c r="O54" s="1846" t="s">
        <v>63</v>
      </c>
      <c r="P54" s="1690" t="s">
        <v>64</v>
      </c>
      <c r="Q54" s="3001"/>
      <c r="R54" s="2988"/>
      <c r="S54" s="1283" t="s">
        <v>27</v>
      </c>
      <c r="T54" s="8" t="s">
        <v>28</v>
      </c>
      <c r="U54" s="1306" t="s">
        <v>25</v>
      </c>
      <c r="V54" s="1859" t="s">
        <v>65</v>
      </c>
      <c r="W54" s="107" t="s">
        <v>26</v>
      </c>
      <c r="X54" s="2988"/>
      <c r="CA54" s="40"/>
      <c r="CB54" s="40"/>
      <c r="CC54" s="40"/>
      <c r="CD54" s="40"/>
      <c r="CE54" s="40"/>
      <c r="CQ54" s="106"/>
    </row>
    <row r="55" spans="1:103" x14ac:dyDescent="0.25">
      <c r="A55" s="3467" t="s">
        <v>85</v>
      </c>
      <c r="B55" s="1868" t="s">
        <v>78</v>
      </c>
      <c r="C55" s="1744">
        <f>SUM(D55:P55)</f>
        <v>0</v>
      </c>
      <c r="D55" s="1848"/>
      <c r="E55" s="1850"/>
      <c r="F55" s="1850"/>
      <c r="G55" s="1850"/>
      <c r="H55" s="1850"/>
      <c r="I55" s="1850"/>
      <c r="J55" s="1850"/>
      <c r="K55" s="1850"/>
      <c r="L55" s="1850"/>
      <c r="M55" s="1850"/>
      <c r="N55" s="1849"/>
      <c r="O55" s="1850"/>
      <c r="P55" s="1852"/>
      <c r="Q55" s="1853"/>
      <c r="R55" s="1854"/>
      <c r="S55" s="1848"/>
      <c r="T55" s="1854"/>
      <c r="U55" s="1848"/>
      <c r="V55" s="1850"/>
      <c r="W55" s="1854"/>
      <c r="X55" s="1854"/>
      <c r="Y55" t="str">
        <f>CA55&amp;CB55&amp;CC55&amp;CD55&amp;CE55&amp;CF55&amp;CG55&amp;CH55</f>
        <v/>
      </c>
      <c r="CA55" s="18" t="str">
        <f>IF(AND($C55&gt;0,Q55="")," * No olvide digitar la variable "&amp;Q$53&amp;""&amp;". Digite Cero si no tiene.",IF(Q55&gt;$C55," * La variable "&amp;Q$53&amp;""&amp;" no  puede ser mayor al Total.",""))</f>
        <v/>
      </c>
      <c r="CB55" s="18" t="str">
        <f>IF(AND($C55&gt;0,R55="")," * No olvide digitar la variable "&amp;R$53&amp;""&amp;". Digite Cero si no tiene.",IF(R55&gt;$C55," * La variable "&amp;R$53&amp;""&amp;" no  puede ser mayor al Total.",""))</f>
        <v/>
      </c>
      <c r="CC55" s="18" t="str">
        <f>IF(AND($D55+$E55&gt;0,$S55="")," * No olvide digitar la variable Migrantes "&amp;S$54&amp;""&amp;". Digite Cero si no tiene.",IF($S55&gt;$D55+$E55," * La variable Migrantes "&amp;S$54&amp;""&amp;" no  puede ser mayor al Total.",""))</f>
        <v/>
      </c>
      <c r="CD55" s="18" t="str">
        <f>IF(AND($F55+$G55+$H55+$I55+$J55+$K55+$L55+$M55+$N55+$O55+$P55&gt;0,$T55="")," * No olvide digitar la variable Migrantes "&amp;T$54&amp;""&amp;". Digite Cero si no tiene.",IF(T55&gt;$F55+$G55+$H55+$I55+$J55+$K55+$L55+$M55+$N55+$O55+$P55," * La variable Migrantes "&amp;T$54&amp;""&amp;" no  puede ser mayor al Total.",""))</f>
        <v/>
      </c>
      <c r="CE55" s="18" t="str">
        <f>IF(AND($C55&gt;0,U55="")," * No olvide digitar la variable "&amp;U$54&amp;""&amp;". Digite Cero si no tiene.",IF(U55&gt;$C55," * La variable "&amp;U$54&amp;""&amp;" no  puede ser mayor al Total.",""))</f>
        <v/>
      </c>
      <c r="CF55" s="18" t="str">
        <f>IF(AND($C55&gt;0,V55="")," * No olvide digitar la variable "&amp;V$54&amp;""&amp;". Digite Cero si no tiene.",IF(V55&gt;$C55," * La variable "&amp;V$54&amp;""&amp;" no  puede ser mayor al Total.",""))</f>
        <v/>
      </c>
      <c r="CG55" s="18" t="str">
        <f>IF(AND($C55&gt;0,W55="")," * No olvide digitar la variable "&amp;W$54&amp;""&amp;". Digite Cero si no tiene.",IF(W55&gt;$C55," * La variable "&amp;W$54&amp;""&amp;" no  puede ser mayor al Total.",""))</f>
        <v/>
      </c>
      <c r="CH55" s="18" t="str">
        <f>IF(AND($C55&gt;0,X55="")," * No olvide digitar la variable "&amp;X$53&amp;""&amp;". Digite Cero si no tiene.",IF(X55&gt;$C55," * La variable "&amp;X$53&amp;""&amp;" no  puede ser mayor al Total.",""))</f>
        <v/>
      </c>
      <c r="CI55" s="40"/>
      <c r="CO55" s="109">
        <f t="shared" ref="CO55:CP59" si="43">IF(AND($C55&gt;0,Q55=""),1,IF(Q55&gt;$C55,1,0))</f>
        <v>0</v>
      </c>
      <c r="CP55" s="109">
        <f t="shared" si="43"/>
        <v>0</v>
      </c>
      <c r="CQ55" s="109">
        <f>IF(AND($D55+$E55&gt;0,S55=""),1,IF(S55&gt;$D55+$E55,1,0))</f>
        <v>0</v>
      </c>
      <c r="CR55" s="109">
        <f>IF(AND($F55+$G55+$H55+$I55+$J55+$K55+$L55+$M55+$N55+$O55+$P55&gt;0,$T55=""),1,IF($T55&gt;$F55+$G55+$H55+$I55+$J55+$K55+$L55+$M55+$N55+$O55+$P55,1,0))</f>
        <v>0</v>
      </c>
      <c r="CS55" s="109">
        <f>IF(AND($C55&gt;0,U55=""),1,IF(U55&gt;$C55,1,0))</f>
        <v>0</v>
      </c>
      <c r="CT55" s="109">
        <f>IF(AND($C55&gt;0,V55=""),1,IF(V55&gt;$C55,1,0))</f>
        <v>0</v>
      </c>
      <c r="CU55" s="109">
        <f>IF(AND($C55&gt;0,W55=""),1,IF(W55&gt;$C55,1,0))</f>
        <v>0</v>
      </c>
      <c r="CV55" s="109">
        <f>IF(AND($C55&gt;0,X55=""),1,IF(X55&gt;$C55,1,0))</f>
        <v>0</v>
      </c>
      <c r="CW55" s="110"/>
    </row>
    <row r="56" spans="1:103" x14ac:dyDescent="0.25">
      <c r="A56" s="3782"/>
      <c r="B56" s="111" t="s">
        <v>79</v>
      </c>
      <c r="C56" s="1504">
        <f>SUM(D56:P56)</f>
        <v>0</v>
      </c>
      <c r="D56" s="91"/>
      <c r="E56" s="92"/>
      <c r="F56" s="92"/>
      <c r="G56" s="92"/>
      <c r="H56" s="92"/>
      <c r="I56" s="92"/>
      <c r="J56" s="92"/>
      <c r="K56" s="92"/>
      <c r="L56" s="92"/>
      <c r="M56" s="92"/>
      <c r="N56" s="112"/>
      <c r="O56" s="92"/>
      <c r="P56" s="113"/>
      <c r="Q56" s="95"/>
      <c r="R56" s="96"/>
      <c r="S56" s="91"/>
      <c r="T56" s="96"/>
      <c r="U56" s="91"/>
      <c r="V56" s="92"/>
      <c r="W56" s="96"/>
      <c r="X56" s="96"/>
      <c r="Y56" t="str">
        <f t="shared" ref="Y56:Y59" si="44">CA56&amp;CB56&amp;CC56&amp;CD56&amp;CE56&amp;CF56&amp;CG56&amp;CH56</f>
        <v/>
      </c>
      <c r="CA56" s="18" t="str">
        <f t="shared" ref="CA56:CB59" si="45">IF(AND($C56&gt;0,Q56="")," * No olvide digitar la variable "&amp;Q$53&amp;""&amp;". Digite Cero si no tiene.",IF(Q56&gt;$C56," * La variable "&amp;Q$53&amp;""&amp;" no  puede ser mayor al Total.",""))</f>
        <v/>
      </c>
      <c r="CB56" s="18" t="str">
        <f t="shared" si="45"/>
        <v/>
      </c>
      <c r="CC56" s="18" t="str">
        <f t="shared" ref="CC56:CC59" si="46">IF(AND($D56+$E56&gt;0,$S56="")," * No olvide digitar la variable Migrantes "&amp;S$54&amp;""&amp;". Digite Cero si no tiene.",IF($S56&gt;$D56+$E56," * La variable Migrantes "&amp;S$54&amp;""&amp;" no  puede ser mayor al Total.",""))</f>
        <v/>
      </c>
      <c r="CD56" s="18" t="str">
        <f t="shared" ref="CD56:CD59" si="47">IF(AND($F56+$G56+$H56+$I56+$J56+$K56+$L56+$M56+$N56+$O56+$P56&gt;0,$T56="")," * No olvide digitar la variable Migrantes "&amp;T$54&amp;""&amp;". Digite Cero si no tiene.",IF(T56&gt;$F56+$G56+$H56+$I56+$J56+$K56+$L56+$M56+$N56+$O56+$P56," * La variable Migrantes "&amp;T$54&amp;""&amp;" no  puede ser mayor al Total.",""))</f>
        <v/>
      </c>
      <c r="CE56" s="18" t="str">
        <f t="shared" ref="CE56:CG59" si="48">IF(AND($C56&gt;0,U56="")," * No olvide digitar la variable "&amp;U$54&amp;""&amp;". Digite Cero si no tiene.",IF(U56&gt;$C56," * La variable "&amp;U$54&amp;""&amp;" no  puede ser mayor al Total.",""))</f>
        <v/>
      </c>
      <c r="CF56" s="18" t="str">
        <f t="shared" si="48"/>
        <v/>
      </c>
      <c r="CG56" s="18" t="str">
        <f t="shared" si="48"/>
        <v/>
      </c>
      <c r="CH56" s="18" t="str">
        <f t="shared" ref="CH56:CH59" si="49">IF(AND($C56&gt;0,X56="")," * No olvide digitar la variable "&amp;X$53&amp;""&amp;". Digite Cero si no tiene.",IF(X56&gt;$C56," * La variable "&amp;X$53&amp;""&amp;" no  puede ser mayor al Total.",""))</f>
        <v/>
      </c>
      <c r="CO56" s="109">
        <f t="shared" si="43"/>
        <v>0</v>
      </c>
      <c r="CP56" s="109">
        <f t="shared" si="43"/>
        <v>0</v>
      </c>
      <c r="CQ56" s="109">
        <f t="shared" ref="CQ56:CQ59" si="50">IF(AND($D56+$E56&gt;0,S56=""),1,IF(S56&gt;$D56+$E56,1,0))</f>
        <v>0</v>
      </c>
      <c r="CR56" s="109">
        <f t="shared" ref="CR56:CR59" si="51">IF(AND($F56+$G56+$H56+$I56+$J56+$K56+$L56+$M56+$N56+$O56+$P56&gt;0,$T56=""),1,IF($T56&gt;$F56+$G56+$H56+$I56+$J56+$K56+$L56+$M56+$N56+$O56+$P56,1,0))</f>
        <v>0</v>
      </c>
      <c r="CS56" s="109">
        <f t="shared" ref="CS56:CV59" si="52">IF(AND($C56&gt;0,U56=""),1,IF(U56&gt;$C56,1,0))</f>
        <v>0</v>
      </c>
      <c r="CT56" s="109">
        <f t="shared" si="52"/>
        <v>0</v>
      </c>
      <c r="CU56" s="109">
        <f t="shared" si="52"/>
        <v>0</v>
      </c>
      <c r="CV56" s="109">
        <f t="shared" si="52"/>
        <v>0</v>
      </c>
    </row>
    <row r="57" spans="1:103" x14ac:dyDescent="0.25">
      <c r="A57" s="3467" t="s">
        <v>86</v>
      </c>
      <c r="B57" s="1868" t="s">
        <v>78</v>
      </c>
      <c r="C57" s="1744">
        <f>SUM(D57:P57)</f>
        <v>0</v>
      </c>
      <c r="D57" s="1848"/>
      <c r="E57" s="1850"/>
      <c r="F57" s="1850"/>
      <c r="G57" s="1850"/>
      <c r="H57" s="1850"/>
      <c r="I57" s="1850"/>
      <c r="J57" s="1850"/>
      <c r="K57" s="1850"/>
      <c r="L57" s="1850"/>
      <c r="M57" s="1850"/>
      <c r="N57" s="1849"/>
      <c r="O57" s="1850"/>
      <c r="P57" s="1852"/>
      <c r="Q57" s="1853"/>
      <c r="R57" s="1854"/>
      <c r="S57" s="1848"/>
      <c r="T57" s="1854"/>
      <c r="U57" s="1848"/>
      <c r="V57" s="1850"/>
      <c r="W57" s="1854"/>
      <c r="X57" s="1854"/>
      <c r="Y57" t="str">
        <f t="shared" si="44"/>
        <v/>
      </c>
      <c r="CA57" s="18" t="str">
        <f t="shared" si="45"/>
        <v/>
      </c>
      <c r="CB57" s="18" t="str">
        <f t="shared" si="45"/>
        <v/>
      </c>
      <c r="CC57" s="18" t="str">
        <f t="shared" si="46"/>
        <v/>
      </c>
      <c r="CD57" s="18" t="str">
        <f t="shared" si="47"/>
        <v/>
      </c>
      <c r="CE57" s="18" t="str">
        <f t="shared" si="48"/>
        <v/>
      </c>
      <c r="CF57" s="18" t="str">
        <f t="shared" si="48"/>
        <v/>
      </c>
      <c r="CG57" s="18" t="str">
        <f t="shared" si="48"/>
        <v/>
      </c>
      <c r="CH57" s="18" t="str">
        <f t="shared" si="49"/>
        <v/>
      </c>
      <c r="CO57" s="109">
        <f t="shared" si="43"/>
        <v>0</v>
      </c>
      <c r="CP57" s="109">
        <f t="shared" si="43"/>
        <v>0</v>
      </c>
      <c r="CQ57" s="109">
        <f t="shared" si="50"/>
        <v>0</v>
      </c>
      <c r="CR57" s="109">
        <f t="shared" si="51"/>
        <v>0</v>
      </c>
      <c r="CS57" s="109">
        <f t="shared" si="52"/>
        <v>0</v>
      </c>
      <c r="CT57" s="109">
        <f t="shared" si="52"/>
        <v>0</v>
      </c>
      <c r="CU57" s="109">
        <f t="shared" si="52"/>
        <v>0</v>
      </c>
      <c r="CV57" s="109">
        <f t="shared" si="52"/>
        <v>0</v>
      </c>
    </row>
    <row r="58" spans="1:103" x14ac:dyDescent="0.25">
      <c r="A58" s="3782"/>
      <c r="B58" s="1507" t="s">
        <v>79</v>
      </c>
      <c r="C58" s="1504">
        <f>SUM(D58:P58)</f>
        <v>0</v>
      </c>
      <c r="D58" s="91"/>
      <c r="E58" s="92"/>
      <c r="F58" s="92"/>
      <c r="G58" s="92"/>
      <c r="H58" s="92"/>
      <c r="I58" s="92"/>
      <c r="J58" s="92"/>
      <c r="K58" s="92"/>
      <c r="L58" s="92"/>
      <c r="M58" s="92"/>
      <c r="N58" s="112"/>
      <c r="O58" s="92"/>
      <c r="P58" s="113"/>
      <c r="Q58" s="95"/>
      <c r="R58" s="96"/>
      <c r="S58" s="91"/>
      <c r="T58" s="96"/>
      <c r="U58" s="91"/>
      <c r="V58" s="92"/>
      <c r="W58" s="96"/>
      <c r="X58" s="96"/>
      <c r="Y58" t="str">
        <f t="shared" si="44"/>
        <v/>
      </c>
      <c r="CA58" s="18" t="str">
        <f t="shared" si="45"/>
        <v/>
      </c>
      <c r="CB58" s="18" t="str">
        <f t="shared" si="45"/>
        <v/>
      </c>
      <c r="CC58" s="18" t="str">
        <f t="shared" si="46"/>
        <v/>
      </c>
      <c r="CD58" s="18" t="str">
        <f t="shared" si="47"/>
        <v/>
      </c>
      <c r="CE58" s="18" t="str">
        <f t="shared" si="48"/>
        <v/>
      </c>
      <c r="CF58" s="18" t="str">
        <f t="shared" si="48"/>
        <v/>
      </c>
      <c r="CG58" s="18" t="str">
        <f t="shared" si="48"/>
        <v/>
      </c>
      <c r="CH58" s="18" t="str">
        <f t="shared" si="49"/>
        <v/>
      </c>
      <c r="CO58" s="109">
        <f t="shared" si="43"/>
        <v>0</v>
      </c>
      <c r="CP58" s="109">
        <f t="shared" si="43"/>
        <v>0</v>
      </c>
      <c r="CQ58" s="109">
        <f t="shared" si="50"/>
        <v>0</v>
      </c>
      <c r="CR58" s="109">
        <f t="shared" si="51"/>
        <v>0</v>
      </c>
      <c r="CS58" s="109">
        <f t="shared" si="52"/>
        <v>0</v>
      </c>
      <c r="CT58" s="109">
        <f t="shared" si="52"/>
        <v>0</v>
      </c>
      <c r="CU58" s="109">
        <f t="shared" si="52"/>
        <v>0</v>
      </c>
      <c r="CV58" s="109">
        <f t="shared" si="52"/>
        <v>0</v>
      </c>
    </row>
    <row r="59" spans="1:103" x14ac:dyDescent="0.25">
      <c r="A59" s="3474" t="s">
        <v>87</v>
      </c>
      <c r="B59" s="4156"/>
      <c r="C59" s="1504">
        <f>SUM(D59:P59)</f>
        <v>0</v>
      </c>
      <c r="D59" s="91"/>
      <c r="E59" s="92"/>
      <c r="F59" s="92"/>
      <c r="G59" s="92"/>
      <c r="H59" s="92"/>
      <c r="I59" s="92"/>
      <c r="J59" s="92"/>
      <c r="K59" s="92"/>
      <c r="L59" s="92"/>
      <c r="M59" s="92"/>
      <c r="N59" s="112"/>
      <c r="O59" s="92"/>
      <c r="P59" s="113"/>
      <c r="Q59" s="95"/>
      <c r="R59" s="96"/>
      <c r="S59" s="91"/>
      <c r="T59" s="96"/>
      <c r="U59" s="91"/>
      <c r="V59" s="92"/>
      <c r="W59" s="96"/>
      <c r="X59" s="96"/>
      <c r="Y59" t="str">
        <f t="shared" si="44"/>
        <v/>
      </c>
      <c r="CA59" s="18" t="str">
        <f t="shared" si="45"/>
        <v/>
      </c>
      <c r="CB59" s="18" t="str">
        <f t="shared" si="45"/>
        <v/>
      </c>
      <c r="CC59" s="18" t="str">
        <f t="shared" si="46"/>
        <v/>
      </c>
      <c r="CD59" s="18" t="str">
        <f t="shared" si="47"/>
        <v/>
      </c>
      <c r="CE59" s="18" t="str">
        <f t="shared" si="48"/>
        <v/>
      </c>
      <c r="CF59" s="18" t="str">
        <f t="shared" si="48"/>
        <v/>
      </c>
      <c r="CG59" s="18" t="str">
        <f t="shared" si="48"/>
        <v/>
      </c>
      <c r="CH59" s="18" t="str">
        <f t="shared" si="49"/>
        <v/>
      </c>
      <c r="CO59" s="109">
        <f t="shared" si="43"/>
        <v>0</v>
      </c>
      <c r="CP59" s="109">
        <f t="shared" si="43"/>
        <v>0</v>
      </c>
      <c r="CQ59" s="109">
        <f t="shared" si="50"/>
        <v>0</v>
      </c>
      <c r="CR59" s="109">
        <f t="shared" si="51"/>
        <v>0</v>
      </c>
      <c r="CS59" s="109">
        <f t="shared" si="52"/>
        <v>0</v>
      </c>
      <c r="CT59" s="109">
        <f t="shared" si="52"/>
        <v>0</v>
      </c>
      <c r="CU59" s="109">
        <f t="shared" si="52"/>
        <v>0</v>
      </c>
      <c r="CV59" s="109">
        <f t="shared" si="52"/>
        <v>0</v>
      </c>
    </row>
    <row r="60" spans="1:103" s="56" customFormat="1" ht="12" x14ac:dyDescent="0.2">
      <c r="A60" s="38" t="s">
        <v>88</v>
      </c>
      <c r="B60" s="1856"/>
      <c r="C60" s="1857"/>
      <c r="D60" s="55"/>
      <c r="E60" s="55"/>
      <c r="F60" s="38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</row>
    <row r="61" spans="1:103" ht="15" customHeight="1" x14ac:dyDescent="0.25">
      <c r="A61" s="3443" t="s">
        <v>53</v>
      </c>
      <c r="B61" s="2987"/>
      <c r="C61" s="3444" t="s">
        <v>4</v>
      </c>
      <c r="D61" s="3612" t="s">
        <v>5</v>
      </c>
      <c r="E61" s="3447"/>
      <c r="F61" s="3447"/>
      <c r="G61" s="3447"/>
      <c r="H61" s="3447"/>
      <c r="I61" s="3447"/>
      <c r="J61" s="3447"/>
      <c r="K61" s="3447"/>
      <c r="L61" s="3447"/>
      <c r="M61" s="3447"/>
      <c r="N61" s="3447"/>
      <c r="O61" s="3447"/>
      <c r="P61" s="4148"/>
      <c r="Q61" s="3449" t="s">
        <v>12</v>
      </c>
      <c r="R61" s="2987" t="s">
        <v>13</v>
      </c>
    </row>
    <row r="62" spans="1:103" ht="21" x14ac:dyDescent="0.25">
      <c r="A62" s="3042"/>
      <c r="B62" s="2988"/>
      <c r="C62" s="3768"/>
      <c r="D62" s="1283" t="s">
        <v>60</v>
      </c>
      <c r="E62" s="1846" t="s">
        <v>16</v>
      </c>
      <c r="F62" s="1846" t="s">
        <v>17</v>
      </c>
      <c r="G62" s="1846" t="s">
        <v>18</v>
      </c>
      <c r="H62" s="1846" t="s">
        <v>19</v>
      </c>
      <c r="I62" s="1846" t="s">
        <v>20</v>
      </c>
      <c r="J62" s="1846" t="s">
        <v>21</v>
      </c>
      <c r="K62" s="1846" t="s">
        <v>22</v>
      </c>
      <c r="L62" s="1846" t="s">
        <v>23</v>
      </c>
      <c r="M62" s="1846" t="s">
        <v>61</v>
      </c>
      <c r="N62" s="1858" t="s">
        <v>62</v>
      </c>
      <c r="O62" s="1846" t="s">
        <v>63</v>
      </c>
      <c r="P62" s="1690" t="s">
        <v>64</v>
      </c>
      <c r="Q62" s="3001"/>
      <c r="R62" s="2988"/>
    </row>
    <row r="63" spans="1:103" x14ac:dyDescent="0.25">
      <c r="A63" s="3637" t="s">
        <v>66</v>
      </c>
      <c r="B63" s="3512"/>
      <c r="C63" s="1286">
        <f>SUM(D63:P63)</f>
        <v>0</v>
      </c>
      <c r="D63" s="1308">
        <f>SUM(D64:D76)</f>
        <v>0</v>
      </c>
      <c r="E63" s="1860">
        <f t="shared" ref="E63:M63" si="53">SUM(E64:E76)</f>
        <v>0</v>
      </c>
      <c r="F63" s="1860">
        <f>SUM(F64:F76)</f>
        <v>0</v>
      </c>
      <c r="G63" s="1860">
        <f t="shared" si="53"/>
        <v>0</v>
      </c>
      <c r="H63" s="1860">
        <f t="shared" si="53"/>
        <v>0</v>
      </c>
      <c r="I63" s="1860">
        <f t="shared" si="53"/>
        <v>0</v>
      </c>
      <c r="J63" s="1860">
        <f t="shared" si="53"/>
        <v>0</v>
      </c>
      <c r="K63" s="1860">
        <f t="shared" si="53"/>
        <v>0</v>
      </c>
      <c r="L63" s="1860">
        <f t="shared" si="53"/>
        <v>0</v>
      </c>
      <c r="M63" s="1860">
        <f t="shared" si="53"/>
        <v>0</v>
      </c>
      <c r="N63" s="1860">
        <f>SUM(N79:N83)</f>
        <v>0</v>
      </c>
      <c r="O63" s="1860">
        <f t="shared" ref="O63:P63" si="54">SUM(O79:O83)</f>
        <v>0</v>
      </c>
      <c r="P63" s="1142">
        <f t="shared" si="54"/>
        <v>0</v>
      </c>
      <c r="Q63" s="1696">
        <f>SUM(Q64:Q76)</f>
        <v>0</v>
      </c>
      <c r="R63" s="1122">
        <f>SUM(R64:R76)</f>
        <v>0</v>
      </c>
    </row>
    <row r="64" spans="1:103" x14ac:dyDescent="0.25">
      <c r="A64" s="4153" t="s">
        <v>67</v>
      </c>
      <c r="B64" s="4154"/>
      <c r="C64" s="1744">
        <f>SUM(D64:M64)</f>
        <v>0</v>
      </c>
      <c r="D64" s="1848"/>
      <c r="E64" s="1850"/>
      <c r="F64" s="1850"/>
      <c r="G64" s="1850"/>
      <c r="H64" s="1850"/>
      <c r="I64" s="1850"/>
      <c r="J64" s="1850"/>
      <c r="K64" s="1850"/>
      <c r="L64" s="1850"/>
      <c r="M64" s="1850"/>
      <c r="N64" s="1869"/>
      <c r="O64" s="1861"/>
      <c r="P64" s="1862"/>
      <c r="Q64" s="1853"/>
      <c r="R64" s="1854"/>
      <c r="S64" t="str">
        <f t="shared" ref="S64:S83" si="55">CA64&amp;CB64</f>
        <v/>
      </c>
      <c r="CA64" s="18" t="str">
        <f>IF(AND($C64&gt;0,Q64="")," * No olvide digitar la variable "&amp;$Q$61&amp;""&amp;". Digite Cero si no tiene.",IF(Q64&gt;$C64," * La variable  "&amp;$Q$61&amp;""&amp;" No puede ser mayor al Total.",""))</f>
        <v/>
      </c>
      <c r="CB64" s="18" t="str">
        <f>IF(AND($C64&gt;0,R64="")," * No olvide digitar la variable  "&amp;$R$61&amp;""&amp;". Digite Cero si no tiene.",IF(R64&gt;$C64,"  * La variable  "&amp;$R$61&amp;""&amp;" No puede ser mayor al Total.",""))</f>
        <v/>
      </c>
      <c r="CO64" s="69">
        <f>IF(AND($C64&gt;0,Q64=""),1,IF(Q64&gt;$C64,1,0))</f>
        <v>0</v>
      </c>
      <c r="CP64" s="69">
        <f t="shared" ref="CP64:CP83" si="56">IF(AND(C64&gt;0,R64=""),1,IF(R64&gt;C64,1,0))</f>
        <v>0</v>
      </c>
    </row>
    <row r="65" spans="1:94" x14ac:dyDescent="0.25">
      <c r="A65" s="3033" t="s">
        <v>68</v>
      </c>
      <c r="B65" s="3034"/>
      <c r="C65" s="70">
        <f>SUM(D65:M65)</f>
        <v>0</v>
      </c>
      <c r="D65" s="30"/>
      <c r="E65" s="32"/>
      <c r="F65" s="32"/>
      <c r="G65" s="32"/>
      <c r="H65" s="32"/>
      <c r="I65" s="32"/>
      <c r="J65" s="32"/>
      <c r="K65" s="32"/>
      <c r="L65" s="32"/>
      <c r="M65" s="32"/>
      <c r="N65" s="117"/>
      <c r="O65" s="71"/>
      <c r="P65" s="72"/>
      <c r="Q65" s="105"/>
      <c r="R65" s="48"/>
      <c r="S65" t="str">
        <f t="shared" si="55"/>
        <v/>
      </c>
      <c r="CA65" s="18" t="str">
        <f t="shared" ref="CA65:CA83" si="57">IF(AND($C65&gt;0,Q65="")," * No olvide digitar la variable "&amp;$Q$61&amp;""&amp;". Digite Cero si no tiene.",IF(Q65&gt;$C65," * La variable  "&amp;$Q$61&amp;""&amp;" No puede ser mayor al Total.",""))</f>
        <v/>
      </c>
      <c r="CB65" s="18" t="str">
        <f t="shared" ref="CB65:CB83" si="58">IF(AND($C65&gt;0,R65="")," * No olvide digitar la variable  "&amp;$R$61&amp;""&amp;". Digite Cero si no tiene.",IF(R65&gt;$C65,"  * La variable  "&amp;$R$61&amp;""&amp;" No puede ser mayor al Total.",""))</f>
        <v/>
      </c>
      <c r="CO65" s="69">
        <f t="shared" ref="CO65:CO83" si="59">IF(AND(C65&gt;0,Q65=""),1,IF(Q65&gt;C65,1,0))</f>
        <v>0</v>
      </c>
      <c r="CP65" s="69">
        <f t="shared" si="56"/>
        <v>0</v>
      </c>
    </row>
    <row r="66" spans="1:94" x14ac:dyDescent="0.25">
      <c r="A66" s="3467" t="s">
        <v>69</v>
      </c>
      <c r="B66" s="1863" t="s">
        <v>70</v>
      </c>
      <c r="C66" s="1744">
        <f t="shared" ref="C66:C78" si="60">SUM(D66:M66)</f>
        <v>0</v>
      </c>
      <c r="D66" s="1848"/>
      <c r="E66" s="1850"/>
      <c r="F66" s="1850"/>
      <c r="G66" s="1850"/>
      <c r="H66" s="1850"/>
      <c r="I66" s="1850"/>
      <c r="J66" s="1850"/>
      <c r="K66" s="1850"/>
      <c r="L66" s="1850"/>
      <c r="M66" s="1850"/>
      <c r="N66" s="1869"/>
      <c r="O66" s="1861"/>
      <c r="P66" s="1862"/>
      <c r="Q66" s="1853"/>
      <c r="R66" s="1854"/>
      <c r="S66" t="str">
        <f t="shared" si="55"/>
        <v/>
      </c>
      <c r="CA66" s="18" t="str">
        <f t="shared" si="57"/>
        <v/>
      </c>
      <c r="CB66" s="18" t="str">
        <f t="shared" si="58"/>
        <v/>
      </c>
      <c r="CO66" s="69">
        <f t="shared" si="59"/>
        <v>0</v>
      </c>
      <c r="CP66" s="69">
        <f t="shared" si="56"/>
        <v>0</v>
      </c>
    </row>
    <row r="67" spans="1:94" x14ac:dyDescent="0.25">
      <c r="A67" s="4128"/>
      <c r="B67" s="74" t="s">
        <v>71</v>
      </c>
      <c r="C67" s="75">
        <f t="shared" si="60"/>
        <v>0</v>
      </c>
      <c r="D67" s="22"/>
      <c r="E67" s="24"/>
      <c r="F67" s="24"/>
      <c r="G67" s="24"/>
      <c r="H67" s="24"/>
      <c r="I67" s="24"/>
      <c r="J67" s="24"/>
      <c r="K67" s="24"/>
      <c r="L67" s="24"/>
      <c r="M67" s="24"/>
      <c r="N67" s="118"/>
      <c r="O67" s="76"/>
      <c r="P67" s="77"/>
      <c r="Q67" s="27"/>
      <c r="R67" s="28"/>
      <c r="S67" t="str">
        <f t="shared" si="55"/>
        <v/>
      </c>
      <c r="CA67" s="18" t="str">
        <f t="shared" si="57"/>
        <v/>
      </c>
      <c r="CB67" s="18" t="str">
        <f t="shared" si="58"/>
        <v/>
      </c>
      <c r="CO67" s="69">
        <f t="shared" si="59"/>
        <v>0</v>
      </c>
      <c r="CP67" s="69">
        <f t="shared" si="56"/>
        <v>0</v>
      </c>
    </row>
    <row r="68" spans="1:94" x14ac:dyDescent="0.25">
      <c r="A68" s="4128"/>
      <c r="B68" s="74" t="s">
        <v>72</v>
      </c>
      <c r="C68" s="75">
        <f t="shared" si="60"/>
        <v>0</v>
      </c>
      <c r="D68" s="22"/>
      <c r="E68" s="24"/>
      <c r="F68" s="24"/>
      <c r="G68" s="24"/>
      <c r="H68" s="24"/>
      <c r="I68" s="24"/>
      <c r="J68" s="24"/>
      <c r="K68" s="24"/>
      <c r="L68" s="24"/>
      <c r="M68" s="24"/>
      <c r="N68" s="118"/>
      <c r="O68" s="76"/>
      <c r="P68" s="77"/>
      <c r="Q68" s="27"/>
      <c r="R68" s="28"/>
      <c r="S68" t="str">
        <f t="shared" si="55"/>
        <v/>
      </c>
      <c r="CA68" s="18" t="str">
        <f t="shared" si="57"/>
        <v/>
      </c>
      <c r="CB68" s="18" t="str">
        <f t="shared" si="58"/>
        <v/>
      </c>
      <c r="CO68" s="69">
        <f t="shared" si="59"/>
        <v>0</v>
      </c>
      <c r="CP68" s="69">
        <f t="shared" si="56"/>
        <v>0</v>
      </c>
    </row>
    <row r="69" spans="1:94" x14ac:dyDescent="0.25">
      <c r="A69" s="4128"/>
      <c r="B69" s="74" t="s">
        <v>73</v>
      </c>
      <c r="C69" s="75">
        <f t="shared" si="60"/>
        <v>0</v>
      </c>
      <c r="D69" s="22"/>
      <c r="E69" s="24"/>
      <c r="F69" s="24"/>
      <c r="G69" s="24"/>
      <c r="H69" s="24"/>
      <c r="I69" s="24"/>
      <c r="J69" s="24"/>
      <c r="K69" s="24"/>
      <c r="L69" s="24"/>
      <c r="M69" s="24"/>
      <c r="N69" s="118"/>
      <c r="O69" s="76"/>
      <c r="P69" s="77"/>
      <c r="Q69" s="27"/>
      <c r="R69" s="28"/>
      <c r="S69" t="str">
        <f t="shared" si="55"/>
        <v/>
      </c>
      <c r="CA69" s="18" t="str">
        <f t="shared" si="57"/>
        <v/>
      </c>
      <c r="CB69" s="18" t="str">
        <f t="shared" si="58"/>
        <v/>
      </c>
      <c r="CO69" s="69">
        <f t="shared" si="59"/>
        <v>0</v>
      </c>
      <c r="CP69" s="69">
        <f t="shared" si="56"/>
        <v>0</v>
      </c>
    </row>
    <row r="70" spans="1:94" x14ac:dyDescent="0.25">
      <c r="A70" s="4128"/>
      <c r="B70" s="74" t="s">
        <v>74</v>
      </c>
      <c r="C70" s="75">
        <f t="shared" si="60"/>
        <v>0</v>
      </c>
      <c r="D70" s="22"/>
      <c r="E70" s="24"/>
      <c r="F70" s="24"/>
      <c r="G70" s="24"/>
      <c r="H70" s="24"/>
      <c r="I70" s="24"/>
      <c r="J70" s="24"/>
      <c r="K70" s="24"/>
      <c r="L70" s="24"/>
      <c r="M70" s="24"/>
      <c r="N70" s="118"/>
      <c r="O70" s="76"/>
      <c r="P70" s="77"/>
      <c r="Q70" s="27"/>
      <c r="R70" s="28"/>
      <c r="S70" t="str">
        <f t="shared" si="55"/>
        <v/>
      </c>
      <c r="CA70" s="18" t="str">
        <f t="shared" si="57"/>
        <v/>
      </c>
      <c r="CB70" s="18" t="str">
        <f t="shared" si="58"/>
        <v/>
      </c>
      <c r="CO70" s="69">
        <f t="shared" si="59"/>
        <v>0</v>
      </c>
      <c r="CP70" s="69">
        <f t="shared" si="56"/>
        <v>0</v>
      </c>
    </row>
    <row r="71" spans="1:94" x14ac:dyDescent="0.25">
      <c r="A71" s="4128"/>
      <c r="B71" s="78" t="s">
        <v>75</v>
      </c>
      <c r="C71" s="1864">
        <f t="shared" si="60"/>
        <v>0</v>
      </c>
      <c r="D71" s="1806"/>
      <c r="E71" s="81"/>
      <c r="F71" s="81"/>
      <c r="G71" s="81"/>
      <c r="H71" s="81"/>
      <c r="I71" s="81"/>
      <c r="J71" s="81"/>
      <c r="K71" s="81"/>
      <c r="L71" s="81"/>
      <c r="M71" s="81"/>
      <c r="N71" s="119"/>
      <c r="O71" s="82"/>
      <c r="P71" s="83"/>
      <c r="Q71" s="84"/>
      <c r="R71" s="85"/>
      <c r="S71" t="str">
        <f t="shared" si="55"/>
        <v/>
      </c>
      <c r="CA71" s="18" t="str">
        <f t="shared" si="57"/>
        <v/>
      </c>
      <c r="CB71" s="18" t="str">
        <f t="shared" si="58"/>
        <v/>
      </c>
      <c r="CO71" s="69">
        <f t="shared" si="59"/>
        <v>0</v>
      </c>
      <c r="CP71" s="69">
        <f t="shared" si="56"/>
        <v>0</v>
      </c>
    </row>
    <row r="72" spans="1:94" x14ac:dyDescent="0.25">
      <c r="A72" s="3782"/>
      <c r="B72" s="86" t="s">
        <v>76</v>
      </c>
      <c r="C72" s="70">
        <f>SUM(D72:M72)</f>
        <v>0</v>
      </c>
      <c r="D72" s="30"/>
      <c r="E72" s="32"/>
      <c r="F72" s="32"/>
      <c r="G72" s="32"/>
      <c r="H72" s="32"/>
      <c r="I72" s="32"/>
      <c r="J72" s="32"/>
      <c r="K72" s="32"/>
      <c r="L72" s="32"/>
      <c r="M72" s="32"/>
      <c r="N72" s="117"/>
      <c r="O72" s="71"/>
      <c r="P72" s="72"/>
      <c r="Q72" s="35"/>
      <c r="R72" s="37"/>
      <c r="S72" t="str">
        <f t="shared" si="55"/>
        <v/>
      </c>
      <c r="CA72" s="18" t="str">
        <f t="shared" si="57"/>
        <v/>
      </c>
      <c r="CB72" s="18" t="str">
        <f t="shared" si="58"/>
        <v/>
      </c>
      <c r="CO72" s="69">
        <f t="shared" si="59"/>
        <v>0</v>
      </c>
      <c r="CP72" s="69">
        <f t="shared" si="56"/>
        <v>0</v>
      </c>
    </row>
    <row r="73" spans="1:94" x14ac:dyDescent="0.25">
      <c r="A73" s="3467" t="s">
        <v>77</v>
      </c>
      <c r="B73" s="1863" t="s">
        <v>78</v>
      </c>
      <c r="C73" s="1744">
        <f>SUM(D73:P73)</f>
        <v>0</v>
      </c>
      <c r="D73" s="1848"/>
      <c r="E73" s="1850"/>
      <c r="F73" s="1850"/>
      <c r="G73" s="1850"/>
      <c r="H73" s="1850"/>
      <c r="I73" s="1850"/>
      <c r="J73" s="1850"/>
      <c r="K73" s="1850"/>
      <c r="L73" s="1850"/>
      <c r="M73" s="1850"/>
      <c r="N73" s="1865"/>
      <c r="O73" s="1865"/>
      <c r="P73" s="1865"/>
      <c r="Q73" s="1853"/>
      <c r="R73" s="1854"/>
      <c r="S73" t="str">
        <f t="shared" si="55"/>
        <v/>
      </c>
      <c r="CA73" s="18" t="str">
        <f t="shared" si="57"/>
        <v/>
      </c>
      <c r="CB73" s="18" t="str">
        <f t="shared" si="58"/>
        <v/>
      </c>
      <c r="CO73" s="69">
        <f t="shared" si="59"/>
        <v>0</v>
      </c>
      <c r="CP73" s="69">
        <f t="shared" si="56"/>
        <v>0</v>
      </c>
    </row>
    <row r="74" spans="1:94" x14ac:dyDescent="0.25">
      <c r="A74" s="3782"/>
      <c r="B74" s="88" t="s">
        <v>79</v>
      </c>
      <c r="C74" s="70">
        <f>SUM(D74:P74)</f>
        <v>0</v>
      </c>
      <c r="D74" s="30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5"/>
      <c r="R74" s="37"/>
      <c r="S74" t="str">
        <f t="shared" si="55"/>
        <v/>
      </c>
      <c r="CA74" s="18" t="str">
        <f t="shared" si="57"/>
        <v/>
      </c>
      <c r="CB74" s="18" t="str">
        <f t="shared" si="58"/>
        <v/>
      </c>
      <c r="CO74" s="69">
        <f t="shared" si="59"/>
        <v>0</v>
      </c>
      <c r="CP74" s="69">
        <f t="shared" si="56"/>
        <v>0</v>
      </c>
    </row>
    <row r="75" spans="1:94" x14ac:dyDescent="0.25">
      <c r="A75" s="3467" t="s">
        <v>80</v>
      </c>
      <c r="B75" s="1863" t="s">
        <v>78</v>
      </c>
      <c r="C75" s="1744">
        <f>SUM(D75:M75)</f>
        <v>0</v>
      </c>
      <c r="D75" s="1850"/>
      <c r="E75" s="1850"/>
      <c r="F75" s="1850"/>
      <c r="G75" s="1850"/>
      <c r="H75" s="1850"/>
      <c r="I75" s="1850"/>
      <c r="J75" s="1850"/>
      <c r="K75" s="1850"/>
      <c r="L75" s="1850"/>
      <c r="M75" s="1850"/>
      <c r="N75" s="1869"/>
      <c r="O75" s="1861"/>
      <c r="P75" s="1862"/>
      <c r="Q75" s="1853"/>
      <c r="R75" s="1854"/>
      <c r="S75" t="str">
        <f t="shared" si="55"/>
        <v/>
      </c>
      <c r="CA75" s="18" t="str">
        <f t="shared" si="57"/>
        <v/>
      </c>
      <c r="CB75" s="18" t="str">
        <f t="shared" si="58"/>
        <v/>
      </c>
      <c r="CO75" s="69">
        <f t="shared" si="59"/>
        <v>0</v>
      </c>
      <c r="CP75" s="69">
        <f t="shared" si="56"/>
        <v>0</v>
      </c>
    </row>
    <row r="76" spans="1:94" ht="15.75" thickBot="1" x14ac:dyDescent="0.3">
      <c r="A76" s="3052"/>
      <c r="B76" s="120" t="s">
        <v>79</v>
      </c>
      <c r="C76" s="121">
        <f t="shared" si="60"/>
        <v>0</v>
      </c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3"/>
      <c r="O76" s="124"/>
      <c r="P76" s="125"/>
      <c r="Q76" s="126"/>
      <c r="R76" s="127"/>
      <c r="S76" t="str">
        <f t="shared" si="55"/>
        <v/>
      </c>
      <c r="CA76" s="18" t="str">
        <f t="shared" si="57"/>
        <v/>
      </c>
      <c r="CB76" s="18" t="str">
        <f t="shared" si="58"/>
        <v/>
      </c>
      <c r="CO76" s="69">
        <f t="shared" si="59"/>
        <v>0</v>
      </c>
      <c r="CP76" s="69">
        <f t="shared" si="56"/>
        <v>0</v>
      </c>
    </row>
    <row r="77" spans="1:94" ht="15.75" thickTop="1" x14ac:dyDescent="0.25">
      <c r="A77" s="3053" t="s">
        <v>82</v>
      </c>
      <c r="B77" s="3054"/>
      <c r="C77" s="101">
        <f t="shared" si="60"/>
        <v>0</v>
      </c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28"/>
      <c r="O77" s="103"/>
      <c r="P77" s="104"/>
      <c r="Q77" s="105"/>
      <c r="R77" s="48"/>
      <c r="S77" t="str">
        <f t="shared" si="55"/>
        <v/>
      </c>
      <c r="CA77" s="18" t="str">
        <f t="shared" si="57"/>
        <v/>
      </c>
      <c r="CB77" s="18" t="str">
        <f t="shared" si="58"/>
        <v/>
      </c>
      <c r="CO77" s="69">
        <f t="shared" si="59"/>
        <v>0</v>
      </c>
      <c r="CP77" s="69">
        <f t="shared" si="56"/>
        <v>0</v>
      </c>
    </row>
    <row r="78" spans="1:94" x14ac:dyDescent="0.25">
      <c r="A78" s="3047" t="s">
        <v>83</v>
      </c>
      <c r="B78" s="3048"/>
      <c r="C78" s="1504">
        <f t="shared" si="60"/>
        <v>0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129"/>
      <c r="O78" s="93"/>
      <c r="P78" s="94"/>
      <c r="Q78" s="35"/>
      <c r="R78" s="37"/>
      <c r="S78" t="str">
        <f t="shared" si="55"/>
        <v/>
      </c>
      <c r="CA78" s="18" t="str">
        <f t="shared" si="57"/>
        <v/>
      </c>
      <c r="CB78" s="18" t="str">
        <f t="shared" si="58"/>
        <v/>
      </c>
      <c r="CO78" s="69">
        <f t="shared" si="59"/>
        <v>0</v>
      </c>
      <c r="CP78" s="69">
        <f t="shared" si="56"/>
        <v>0</v>
      </c>
    </row>
    <row r="79" spans="1:94" x14ac:dyDescent="0.25">
      <c r="A79" s="3467" t="s">
        <v>85</v>
      </c>
      <c r="B79" s="1868" t="s">
        <v>78</v>
      </c>
      <c r="C79" s="1744">
        <f>SUM(D79:P79)</f>
        <v>0</v>
      </c>
      <c r="D79" s="1848"/>
      <c r="E79" s="1850"/>
      <c r="F79" s="1850"/>
      <c r="G79" s="1850"/>
      <c r="H79" s="1850"/>
      <c r="I79" s="1850"/>
      <c r="J79" s="1850"/>
      <c r="K79" s="1850"/>
      <c r="L79" s="1850"/>
      <c r="M79" s="1850"/>
      <c r="N79" s="1849"/>
      <c r="O79" s="1850"/>
      <c r="P79" s="1852"/>
      <c r="Q79" s="1853"/>
      <c r="R79" s="1854"/>
      <c r="S79" t="str">
        <f t="shared" si="55"/>
        <v/>
      </c>
      <c r="CA79" s="18" t="str">
        <f t="shared" si="57"/>
        <v/>
      </c>
      <c r="CB79" s="18" t="str">
        <f t="shared" si="58"/>
        <v/>
      </c>
      <c r="CO79" s="69">
        <f t="shared" si="59"/>
        <v>0</v>
      </c>
      <c r="CP79" s="69">
        <f t="shared" si="56"/>
        <v>0</v>
      </c>
    </row>
    <row r="80" spans="1:94" x14ac:dyDescent="0.25">
      <c r="A80" s="3782"/>
      <c r="B80" s="111" t="s">
        <v>79</v>
      </c>
      <c r="C80" s="1504">
        <f>SUM(D80:P80)</f>
        <v>0</v>
      </c>
      <c r="D80" s="91"/>
      <c r="E80" s="92"/>
      <c r="F80" s="92"/>
      <c r="G80" s="92"/>
      <c r="H80" s="92"/>
      <c r="I80" s="92"/>
      <c r="J80" s="92"/>
      <c r="K80" s="92"/>
      <c r="L80" s="92"/>
      <c r="M80" s="92"/>
      <c r="N80" s="112"/>
      <c r="O80" s="92"/>
      <c r="P80" s="113"/>
      <c r="Q80" s="95"/>
      <c r="R80" s="96"/>
      <c r="S80" t="str">
        <f t="shared" si="55"/>
        <v/>
      </c>
      <c r="CA80" s="18" t="str">
        <f t="shared" si="57"/>
        <v/>
      </c>
      <c r="CB80" s="18" t="str">
        <f t="shared" si="58"/>
        <v/>
      </c>
      <c r="CO80" s="69">
        <f t="shared" si="59"/>
        <v>0</v>
      </c>
      <c r="CP80" s="69">
        <f t="shared" si="56"/>
        <v>0</v>
      </c>
    </row>
    <row r="81" spans="1:95" x14ac:dyDescent="0.25">
      <c r="A81" s="3467" t="s">
        <v>86</v>
      </c>
      <c r="B81" s="1868" t="s">
        <v>78</v>
      </c>
      <c r="C81" s="1744">
        <f>SUM(D81:P81)</f>
        <v>0</v>
      </c>
      <c r="D81" s="1850"/>
      <c r="E81" s="1850"/>
      <c r="F81" s="1850"/>
      <c r="G81" s="1850"/>
      <c r="H81" s="1850"/>
      <c r="I81" s="1850"/>
      <c r="J81" s="1850"/>
      <c r="K81" s="1850"/>
      <c r="L81" s="1850"/>
      <c r="M81" s="1850"/>
      <c r="N81" s="1849"/>
      <c r="O81" s="1850"/>
      <c r="P81" s="1852"/>
      <c r="Q81" s="105"/>
      <c r="R81" s="48"/>
      <c r="S81" t="str">
        <f t="shared" si="55"/>
        <v/>
      </c>
      <c r="CA81" s="18" t="str">
        <f t="shared" si="57"/>
        <v/>
      </c>
      <c r="CB81" s="18" t="str">
        <f t="shared" si="58"/>
        <v/>
      </c>
      <c r="CO81" s="69">
        <f t="shared" si="59"/>
        <v>0</v>
      </c>
      <c r="CP81" s="69">
        <f t="shared" si="56"/>
        <v>0</v>
      </c>
    </row>
    <row r="82" spans="1:95" x14ac:dyDescent="0.25">
      <c r="A82" s="3782"/>
      <c r="B82" s="1507" t="s">
        <v>79</v>
      </c>
      <c r="C82" s="1504">
        <f>SUM(D82:P82)</f>
        <v>0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112"/>
      <c r="O82" s="92"/>
      <c r="P82" s="113"/>
      <c r="Q82" s="95"/>
      <c r="R82" s="96"/>
      <c r="S82" t="str">
        <f>CA82&amp;CB82</f>
        <v/>
      </c>
      <c r="CA82" s="18" t="str">
        <f t="shared" si="57"/>
        <v/>
      </c>
      <c r="CB82" s="18" t="str">
        <f t="shared" si="58"/>
        <v/>
      </c>
      <c r="CO82" s="69">
        <f t="shared" si="59"/>
        <v>0</v>
      </c>
      <c r="CP82" s="69">
        <f t="shared" si="56"/>
        <v>0</v>
      </c>
    </row>
    <row r="83" spans="1:95" x14ac:dyDescent="0.25">
      <c r="A83" s="3476" t="s">
        <v>87</v>
      </c>
      <c r="B83" s="4157"/>
      <c r="C83" s="1504">
        <f>SUM(D83:P83)</f>
        <v>0</v>
      </c>
      <c r="D83" s="91"/>
      <c r="E83" s="92"/>
      <c r="F83" s="92"/>
      <c r="G83" s="92"/>
      <c r="H83" s="92"/>
      <c r="I83" s="92"/>
      <c r="J83" s="92"/>
      <c r="K83" s="92"/>
      <c r="L83" s="92"/>
      <c r="M83" s="92"/>
      <c r="N83" s="112"/>
      <c r="O83" s="92"/>
      <c r="P83" s="113"/>
      <c r="Q83" s="95"/>
      <c r="R83" s="96"/>
      <c r="S83" t="str">
        <f t="shared" si="55"/>
        <v/>
      </c>
      <c r="CA83" s="18" t="str">
        <f t="shared" si="57"/>
        <v/>
      </c>
      <c r="CB83" s="18" t="str">
        <f t="shared" si="58"/>
        <v/>
      </c>
      <c r="CO83" s="69">
        <f t="shared" si="59"/>
        <v>0</v>
      </c>
      <c r="CP83" s="69">
        <f t="shared" si="56"/>
        <v>0</v>
      </c>
    </row>
    <row r="84" spans="1:95" x14ac:dyDescent="0.25">
      <c r="A84" s="38" t="s">
        <v>89</v>
      </c>
      <c r="B84" s="55"/>
      <c r="C84" s="130"/>
    </row>
    <row r="85" spans="1:95" ht="33" x14ac:dyDescent="0.25">
      <c r="A85" s="1315" t="s">
        <v>90</v>
      </c>
      <c r="B85" s="1870" t="s">
        <v>91</v>
      </c>
      <c r="C85" s="1707" t="s">
        <v>25</v>
      </c>
      <c r="D85" s="134" t="s">
        <v>11</v>
      </c>
    </row>
    <row r="86" spans="1:95" x14ac:dyDescent="0.25">
      <c r="A86" s="1317" t="s">
        <v>92</v>
      </c>
      <c r="B86" s="1871"/>
      <c r="C86" s="1710"/>
      <c r="D86" s="1872"/>
      <c r="E86" t="str">
        <f>CA86&amp;CB86</f>
        <v/>
      </c>
      <c r="CA86" s="18" t="str">
        <f>IF(AND($B86&gt;0,C86="")," * No olvide digitar la variable "&amp;$C$85&amp;""&amp;". Digite Cero si no tiene.",IF(C86&gt;$B86," * La variable  "&amp;$C$85&amp;""&amp;" No puede ser mayor al Total.",""))</f>
        <v/>
      </c>
      <c r="CB86" s="18" t="str">
        <f>IF(AND($B86&gt;0,D86="")," * No olvide digitar la variable "&amp;$D$85&amp;""&amp;". Digite Cero si no tiene.",IF(D86&gt;$B86," * La variable  "&amp;$D$85&amp;""&amp;" No puede ser mayor al Total.",""))</f>
        <v/>
      </c>
      <c r="CO86" s="69">
        <f>IF(AND(B86&gt;0,C86=""),1,IF(C86&gt;B86,1,0))</f>
        <v>0</v>
      </c>
      <c r="CP86" s="69">
        <f>IF(AND(B86&gt;0,D86=""),1,IF(D86&gt;B86,1,0))</f>
        <v>0</v>
      </c>
    </row>
    <row r="87" spans="1:95" x14ac:dyDescent="0.25">
      <c r="A87" s="1780" t="s">
        <v>93</v>
      </c>
      <c r="B87" s="55"/>
      <c r="C87" s="140"/>
      <c r="D87" s="140"/>
      <c r="E87" s="141"/>
    </row>
    <row r="88" spans="1:95" x14ac:dyDescent="0.25">
      <c r="A88" s="3443" t="s">
        <v>94</v>
      </c>
      <c r="B88" s="2987"/>
      <c r="C88" s="1283" t="s">
        <v>91</v>
      </c>
      <c r="D88" s="1845" t="s">
        <v>95</v>
      </c>
      <c r="E88" s="1714" t="s">
        <v>96</v>
      </c>
    </row>
    <row r="89" spans="1:95" x14ac:dyDescent="0.25">
      <c r="A89" s="3637" t="s">
        <v>97</v>
      </c>
      <c r="B89" s="3512"/>
      <c r="C89" s="1308">
        <f>SUM(D89:E89)</f>
        <v>0</v>
      </c>
      <c r="D89" s="1855"/>
      <c r="E89" s="1127"/>
      <c r="CA89" s="18" t="str">
        <f>IF(AND($C89&gt;0,D89="")," * No olvide digitar la variable "&amp;$D$88&amp;""&amp;". Digite Cero si no tiene.",IF(D89&gt;$C89," * La variable  "&amp;$D$88&amp;""&amp;" No puede ser mayor al Total.",""))</f>
        <v/>
      </c>
      <c r="CB89" s="18" t="str">
        <f>IF(AND($C89&gt;0,E89="")," * No olvide digitar la variable "&amp;$E$88&amp;""&amp;". Digite Cero si no tiene.",IF(E89&gt;$C89," * La variable  "&amp;$E$88&amp;""&amp;" No puede ser mayor al Total.",""))</f>
        <v/>
      </c>
      <c r="CO89" s="69">
        <f>IF(AND(C89&gt;0,D89=""),1,IF(D89&gt;C89,1,0))</f>
        <v>0</v>
      </c>
      <c r="CP89" s="69">
        <f>IF(AND(C89&gt;0,E89=""),1,IF(E89&gt;C89,1,0))</f>
        <v>0</v>
      </c>
    </row>
    <row r="90" spans="1:95" s="56" customFormat="1" x14ac:dyDescent="0.25">
      <c r="A90" s="143" t="s">
        <v>98</v>
      </c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4"/>
      <c r="AI90" s="144"/>
      <c r="AJ90" s="144"/>
      <c r="AK90" s="144"/>
      <c r="AL90" s="144"/>
      <c r="AM90" s="144"/>
      <c r="AN90" s="144"/>
      <c r="AO90" s="144"/>
      <c r="AP90" s="144"/>
      <c r="AQ90" s="144"/>
      <c r="AR90" s="144"/>
      <c r="AS90" s="144"/>
      <c r="AT90" s="144"/>
      <c r="AU90" s="144"/>
      <c r="AV90" s="144"/>
      <c r="AW90" s="144"/>
    </row>
    <row r="91" spans="1:95" s="56" customFormat="1" ht="12" customHeight="1" x14ac:dyDescent="0.2">
      <c r="A91" s="3489" t="s">
        <v>99</v>
      </c>
      <c r="B91" s="3100"/>
      <c r="C91" s="3489" t="s">
        <v>100</v>
      </c>
      <c r="D91" s="3105"/>
      <c r="E91" s="3100"/>
      <c r="F91" s="3077" t="s">
        <v>101</v>
      </c>
      <c r="G91" s="3078"/>
      <c r="H91" s="3078"/>
      <c r="I91" s="3078"/>
      <c r="J91" s="3078"/>
      <c r="K91" s="3078"/>
      <c r="L91" s="3078"/>
      <c r="M91" s="3078"/>
      <c r="N91" s="3078"/>
      <c r="O91" s="3078"/>
      <c r="P91" s="3078"/>
      <c r="Q91" s="3078"/>
      <c r="R91" s="3078"/>
      <c r="S91" s="3078"/>
      <c r="T91" s="3078"/>
      <c r="U91" s="3078"/>
      <c r="V91" s="3078"/>
      <c r="W91" s="3078"/>
      <c r="X91" s="3078"/>
      <c r="Y91" s="3078"/>
      <c r="Z91" s="3078"/>
      <c r="AA91" s="3078"/>
      <c r="AB91" s="3078"/>
      <c r="AC91" s="3079"/>
      <c r="AD91" s="3066" t="s">
        <v>102</v>
      </c>
      <c r="AE91" s="3066"/>
      <c r="AF91" s="3066"/>
      <c r="AG91" s="3066"/>
      <c r="AH91" s="3066"/>
      <c r="AI91" s="3066"/>
      <c r="AJ91" s="3066"/>
      <c r="AK91" s="3066"/>
      <c r="AL91" s="3066"/>
      <c r="AM91" s="3066"/>
      <c r="AN91" s="3066"/>
      <c r="AO91" s="3066"/>
      <c r="AP91" s="3066"/>
      <c r="AQ91" s="3066"/>
      <c r="AR91" s="3066"/>
      <c r="AS91" s="3066"/>
      <c r="AT91" s="3080"/>
      <c r="AU91" s="3081" t="s">
        <v>12</v>
      </c>
      <c r="AV91" s="3084" t="s">
        <v>13</v>
      </c>
      <c r="AW91" s="3055" t="s">
        <v>103</v>
      </c>
    </row>
    <row r="92" spans="1:95" s="56" customFormat="1" ht="12" customHeight="1" x14ac:dyDescent="0.2">
      <c r="A92" s="4164"/>
      <c r="B92" s="3102"/>
      <c r="C92" s="4164"/>
      <c r="D92" s="3106"/>
      <c r="E92" s="3102"/>
      <c r="F92" s="3058" t="s">
        <v>104</v>
      </c>
      <c r="G92" s="3059"/>
      <c r="H92" s="3059"/>
      <c r="I92" s="3059"/>
      <c r="J92" s="3059"/>
      <c r="K92" s="3059"/>
      <c r="L92" s="3059"/>
      <c r="M92" s="3059"/>
      <c r="N92" s="3059"/>
      <c r="O92" s="3059"/>
      <c r="P92" s="3059"/>
      <c r="Q92" s="3060"/>
      <c r="R92" s="3061" t="s">
        <v>105</v>
      </c>
      <c r="S92" s="3062"/>
      <c r="T92" s="3062"/>
      <c r="U92" s="3062"/>
      <c r="V92" s="3062"/>
      <c r="W92" s="3063"/>
      <c r="X92" s="3064" t="s">
        <v>106</v>
      </c>
      <c r="Y92" s="3064"/>
      <c r="Z92" s="3064"/>
      <c r="AA92" s="3064"/>
      <c r="AB92" s="3064"/>
      <c r="AC92" s="3065"/>
      <c r="AD92" s="3066" t="s">
        <v>107</v>
      </c>
      <c r="AE92" s="3066"/>
      <c r="AF92" s="3066"/>
      <c r="AG92" s="3066"/>
      <c r="AH92" s="3066"/>
      <c r="AI92" s="3066"/>
      <c r="AJ92" s="3066"/>
      <c r="AK92" s="3066"/>
      <c r="AL92" s="3066"/>
      <c r="AM92" s="3066"/>
      <c r="AN92" s="3066"/>
      <c r="AO92" s="3067"/>
      <c r="AP92" s="3068" t="s">
        <v>108</v>
      </c>
      <c r="AQ92" s="3071" t="s">
        <v>106</v>
      </c>
      <c r="AR92" s="3071" t="s">
        <v>109</v>
      </c>
      <c r="AS92" s="3071" t="s">
        <v>81</v>
      </c>
      <c r="AT92" s="3074" t="s">
        <v>110</v>
      </c>
      <c r="AU92" s="3082"/>
      <c r="AV92" s="3085"/>
      <c r="AW92" s="4158"/>
    </row>
    <row r="93" spans="1:95" s="56" customFormat="1" ht="12" customHeight="1" x14ac:dyDescent="0.2">
      <c r="A93" s="4165"/>
      <c r="B93" s="3102"/>
      <c r="C93" s="3103"/>
      <c r="D93" s="3107"/>
      <c r="E93" s="3104"/>
      <c r="F93" s="3646" t="s">
        <v>111</v>
      </c>
      <c r="G93" s="4159"/>
      <c r="H93" s="3648" t="s">
        <v>112</v>
      </c>
      <c r="I93" s="4159"/>
      <c r="J93" s="3648" t="s">
        <v>113</v>
      </c>
      <c r="K93" s="4159"/>
      <c r="L93" s="3648" t="s">
        <v>114</v>
      </c>
      <c r="M93" s="4159"/>
      <c r="N93" s="3648" t="s">
        <v>115</v>
      </c>
      <c r="O93" s="4159"/>
      <c r="P93" s="3648" t="s">
        <v>116</v>
      </c>
      <c r="Q93" s="4163"/>
      <c r="R93" s="3646" t="s">
        <v>117</v>
      </c>
      <c r="S93" s="4159"/>
      <c r="T93" s="3648" t="s">
        <v>118</v>
      </c>
      <c r="U93" s="4159"/>
      <c r="V93" s="3648" t="s">
        <v>119</v>
      </c>
      <c r="W93" s="4163"/>
      <c r="X93" s="3487" t="s">
        <v>117</v>
      </c>
      <c r="Y93" s="4159"/>
      <c r="Z93" s="3648" t="s">
        <v>118</v>
      </c>
      <c r="AA93" s="4159"/>
      <c r="AB93" s="3648" t="s">
        <v>119</v>
      </c>
      <c r="AC93" s="4162"/>
      <c r="AD93" s="3487" t="s">
        <v>111</v>
      </c>
      <c r="AE93" s="4159"/>
      <c r="AF93" s="3648" t="s">
        <v>112</v>
      </c>
      <c r="AG93" s="4159"/>
      <c r="AH93" s="3648" t="s">
        <v>113</v>
      </c>
      <c r="AI93" s="4159"/>
      <c r="AJ93" s="3648" t="s">
        <v>114</v>
      </c>
      <c r="AK93" s="4159"/>
      <c r="AL93" s="3648" t="s">
        <v>115</v>
      </c>
      <c r="AM93" s="4159"/>
      <c r="AN93" s="3648" t="s">
        <v>116</v>
      </c>
      <c r="AO93" s="4159"/>
      <c r="AP93" s="3069"/>
      <c r="AQ93" s="3072"/>
      <c r="AR93" s="3072"/>
      <c r="AS93" s="3072"/>
      <c r="AT93" s="3075"/>
      <c r="AU93" s="3082"/>
      <c r="AV93" s="3085"/>
      <c r="AW93" s="4158"/>
    </row>
    <row r="94" spans="1:95" s="56" customFormat="1" ht="12" x14ac:dyDescent="0.2">
      <c r="A94" s="3103"/>
      <c r="B94" s="3104"/>
      <c r="C94" s="1873" t="s">
        <v>120</v>
      </c>
      <c r="D94" s="146" t="s">
        <v>79</v>
      </c>
      <c r="E94" s="147" t="s">
        <v>121</v>
      </c>
      <c r="F94" s="1114" t="s">
        <v>79</v>
      </c>
      <c r="G94" s="149" t="s">
        <v>121</v>
      </c>
      <c r="H94" s="1114" t="s">
        <v>79</v>
      </c>
      <c r="I94" s="149" t="s">
        <v>121</v>
      </c>
      <c r="J94" s="1114" t="s">
        <v>79</v>
      </c>
      <c r="K94" s="149" t="s">
        <v>121</v>
      </c>
      <c r="L94" s="1114" t="s">
        <v>79</v>
      </c>
      <c r="M94" s="149" t="s">
        <v>121</v>
      </c>
      <c r="N94" s="1114" t="s">
        <v>79</v>
      </c>
      <c r="O94" s="149" t="s">
        <v>121</v>
      </c>
      <c r="P94" s="1114" t="s">
        <v>79</v>
      </c>
      <c r="Q94" s="1717" t="s">
        <v>121</v>
      </c>
      <c r="R94" s="1114" t="s">
        <v>79</v>
      </c>
      <c r="S94" s="149" t="s">
        <v>121</v>
      </c>
      <c r="T94" s="1114" t="s">
        <v>79</v>
      </c>
      <c r="U94" s="149" t="s">
        <v>121</v>
      </c>
      <c r="V94" s="1116" t="s">
        <v>79</v>
      </c>
      <c r="W94" s="147" t="s">
        <v>121</v>
      </c>
      <c r="X94" s="152" t="s">
        <v>79</v>
      </c>
      <c r="Y94" s="149" t="s">
        <v>121</v>
      </c>
      <c r="Z94" s="1114" t="s">
        <v>79</v>
      </c>
      <c r="AA94" s="149" t="s">
        <v>121</v>
      </c>
      <c r="AB94" s="1114" t="s">
        <v>79</v>
      </c>
      <c r="AC94" s="153" t="s">
        <v>121</v>
      </c>
      <c r="AD94" s="152" t="s">
        <v>79</v>
      </c>
      <c r="AE94" s="149" t="s">
        <v>121</v>
      </c>
      <c r="AF94" s="1114" t="s">
        <v>79</v>
      </c>
      <c r="AG94" s="149" t="s">
        <v>121</v>
      </c>
      <c r="AH94" s="1114" t="s">
        <v>79</v>
      </c>
      <c r="AI94" s="149" t="s">
        <v>121</v>
      </c>
      <c r="AJ94" s="1114" t="s">
        <v>79</v>
      </c>
      <c r="AK94" s="149" t="s">
        <v>121</v>
      </c>
      <c r="AL94" s="1114" t="s">
        <v>79</v>
      </c>
      <c r="AM94" s="149" t="s">
        <v>121</v>
      </c>
      <c r="AN94" s="1114" t="s">
        <v>79</v>
      </c>
      <c r="AO94" s="149" t="s">
        <v>121</v>
      </c>
      <c r="AP94" s="3070"/>
      <c r="AQ94" s="3073"/>
      <c r="AR94" s="3073"/>
      <c r="AS94" s="3073"/>
      <c r="AT94" s="3076"/>
      <c r="AU94" s="3083"/>
      <c r="AV94" s="3086"/>
      <c r="AW94" s="3643"/>
      <c r="CA94" s="40"/>
      <c r="CB94" s="40"/>
    </row>
    <row r="95" spans="1:95" s="56" customFormat="1" x14ac:dyDescent="0.25">
      <c r="A95" s="4160" t="s">
        <v>122</v>
      </c>
      <c r="B95" s="4161"/>
      <c r="C95" s="1874">
        <f>SUM(D95:E95)</f>
        <v>0</v>
      </c>
      <c r="D95" s="1875">
        <f>+F95+H95+J95+L95+N95+P95+R95+T95+V95+X95+Z95+AB95</f>
        <v>0</v>
      </c>
      <c r="E95" s="1876">
        <f>+G95+I95+K95+M95+O95+Q95+S95+U95+W95+Y95+AA95+AC95</f>
        <v>0</v>
      </c>
      <c r="F95" s="1877"/>
      <c r="G95" s="158"/>
      <c r="H95" s="1878"/>
      <c r="I95" s="158"/>
      <c r="J95" s="1878"/>
      <c r="K95" s="158"/>
      <c r="L95" s="1878"/>
      <c r="M95" s="158"/>
      <c r="N95" s="1878"/>
      <c r="O95" s="158"/>
      <c r="P95" s="1878"/>
      <c r="Q95" s="160"/>
      <c r="R95" s="1877"/>
      <c r="S95" s="158"/>
      <c r="T95" s="1878"/>
      <c r="U95" s="158"/>
      <c r="V95" s="1878"/>
      <c r="W95" s="160"/>
      <c r="X95" s="1879"/>
      <c r="Y95" s="158"/>
      <c r="Z95" s="1878"/>
      <c r="AA95" s="1880"/>
      <c r="AB95" s="1879"/>
      <c r="AC95" s="163"/>
      <c r="AD95" s="1879"/>
      <c r="AE95" s="1880"/>
      <c r="AF95" s="1878"/>
      <c r="AG95" s="158"/>
      <c r="AH95" s="1878"/>
      <c r="AI95" s="1880"/>
      <c r="AJ95" s="1878"/>
      <c r="AK95" s="158"/>
      <c r="AL95" s="1878"/>
      <c r="AM95" s="1880"/>
      <c r="AN95" s="1879"/>
      <c r="AO95" s="158"/>
      <c r="AP95" s="1881"/>
      <c r="AQ95" s="712"/>
      <c r="AR95" s="166"/>
      <c r="AS95" s="166"/>
      <c r="AT95" s="163"/>
      <c r="AU95" s="167"/>
      <c r="AV95" s="158"/>
      <c r="AW95" s="168"/>
      <c r="AX95" t="str">
        <f>CA95&amp;CB95&amp;CC95</f>
        <v/>
      </c>
      <c r="AZ95" t="str">
        <f>CA95&amp;CB95</f>
        <v/>
      </c>
      <c r="CA95" s="18" t="str">
        <f>IF(AND($C95&gt;0,AU95="")," * No olvide digitar la variable Pueblos originarios. Digite Cero si no tiene.",IF(AU95&gt;$C95," * La variable Pueblos originarios No puede ser mayor al Total.",""))</f>
        <v/>
      </c>
      <c r="CB95" s="18" t="str">
        <f>IF(AND($C95&gt;0,AV95=""),"  * No olvide digitar la variable Migrantes. Digite Cero si no tiene.",IF(AV95&gt;$C95,"  * La variable Migrantes No puede ser mayor al Total.",""))</f>
        <v/>
      </c>
      <c r="CC95" s="18" t="str">
        <f>IF(AND($C95&gt;0,AW95="")," * No olvide digitar la variable Niños y niñas Mejor Niñez. Digite Cero si no tiene.",IF(AW95&gt;$C95," * La variable Niños y niñas Mejor Niñez No puede ser mayor al Total.",""))</f>
        <v/>
      </c>
      <c r="CO95" s="169">
        <f>IF(AND($C95&gt;0,AU95=""),1,IF(AU95&gt;$C95,1,0))</f>
        <v>0</v>
      </c>
      <c r="CP95" s="169">
        <f>IF(AND($C95&gt;0,AV95=""),1,IF(AV95&gt;$C95,1,0))</f>
        <v>0</v>
      </c>
      <c r="CQ95" s="169">
        <f>IF(AND($C95&gt;0,AW95=""),1,IF(AW95&gt;$C95,1,0))</f>
        <v>0</v>
      </c>
    </row>
    <row r="96" spans="1:95" s="56" customFormat="1" x14ac:dyDescent="0.25">
      <c r="A96" s="3092" t="s">
        <v>123</v>
      </c>
      <c r="B96" s="3093"/>
      <c r="C96" s="170">
        <f t="shared" ref="C96:C98" si="61">SUM(D96:E96)</f>
        <v>0</v>
      </c>
      <c r="D96" s="171">
        <f t="shared" ref="D96:E98" si="62">+F96+H96+J96+L96+N96+P96+R96+T96+V96+X96+Z96+AB96</f>
        <v>0</v>
      </c>
      <c r="E96" s="172">
        <f t="shared" si="62"/>
        <v>0</v>
      </c>
      <c r="F96" s="173"/>
      <c r="G96" s="174"/>
      <c r="H96" s="175"/>
      <c r="I96" s="174"/>
      <c r="J96" s="175"/>
      <c r="K96" s="174"/>
      <c r="L96" s="175"/>
      <c r="M96" s="174"/>
      <c r="N96" s="175"/>
      <c r="O96" s="174"/>
      <c r="P96" s="175"/>
      <c r="Q96" s="176"/>
      <c r="R96" s="173"/>
      <c r="S96" s="174"/>
      <c r="T96" s="175"/>
      <c r="U96" s="174"/>
      <c r="V96" s="175"/>
      <c r="W96" s="176"/>
      <c r="X96" s="167"/>
      <c r="Y96" s="174"/>
      <c r="Z96" s="175"/>
      <c r="AA96" s="158"/>
      <c r="AB96" s="167"/>
      <c r="AC96" s="163"/>
      <c r="AD96" s="167"/>
      <c r="AE96" s="158"/>
      <c r="AF96" s="175"/>
      <c r="AG96" s="158"/>
      <c r="AH96" s="175"/>
      <c r="AI96" s="158"/>
      <c r="AJ96" s="175"/>
      <c r="AK96" s="158"/>
      <c r="AL96" s="175"/>
      <c r="AM96" s="158"/>
      <c r="AN96" s="167"/>
      <c r="AO96" s="158"/>
      <c r="AP96" s="177"/>
      <c r="AQ96" s="166"/>
      <c r="AR96" s="166"/>
      <c r="AS96" s="166"/>
      <c r="AT96" s="163"/>
      <c r="AU96" s="167"/>
      <c r="AV96" s="158"/>
      <c r="AW96" s="168"/>
      <c r="AX96" t="str">
        <f t="shared" ref="AX96:AX97" si="63">CA96&amp;CB96&amp;CC96</f>
        <v/>
      </c>
      <c r="AZ96" t="str">
        <f>CA96&amp;CB96</f>
        <v/>
      </c>
      <c r="CA96" s="18" t="str">
        <f>IF(AND($C96&gt;0,AU96="")," * No olvide digitar la variable Pueblos originarios. Digite Cero si no tiene.",IF(AU96&gt;$C96," * La variable Pueblos originarios No puede ser mayor al Total.",""))</f>
        <v/>
      </c>
      <c r="CB96" s="18" t="str">
        <f t="shared" ref="CB96:CB98" si="64">IF(AND($C96&gt;0,AV96=""),"  * No olvide digitar la variable Migrantes. Digite Cero si no tiene.",IF(AV96&gt;$C96,"  * La variable Migrantes No puede ser mayor al Total.",""))</f>
        <v/>
      </c>
      <c r="CC96" s="18" t="str">
        <f t="shared" ref="CC96:CC97" si="65">IF(AND($C96&gt;0,AW96="")," * No olvide digitar la variable Niños y niñas Mejor Niñez. Digite Cero si no tiene.",IF(AW96&gt;$C96," * La variable Niños y niñas Mejor Niñez No puede ser mayor al Total.",""))</f>
        <v/>
      </c>
      <c r="CO96" s="169">
        <f t="shared" ref="CO96:CQ98" si="66">IF(AND($C96&gt;0,AU96=""),1,IF(AU96&gt;$C96,1,0))</f>
        <v>0</v>
      </c>
      <c r="CP96" s="169">
        <f t="shared" si="66"/>
        <v>0</v>
      </c>
      <c r="CQ96" s="169">
        <f t="shared" si="66"/>
        <v>0</v>
      </c>
    </row>
    <row r="97" spans="1:101" s="56" customFormat="1" x14ac:dyDescent="0.25">
      <c r="A97" s="3092" t="s">
        <v>124</v>
      </c>
      <c r="B97" s="3093"/>
      <c r="C97" s="178">
        <f t="shared" si="61"/>
        <v>0</v>
      </c>
      <c r="D97" s="171">
        <f t="shared" si="62"/>
        <v>0</v>
      </c>
      <c r="E97" s="172">
        <f t="shared" si="62"/>
        <v>0</v>
      </c>
      <c r="F97" s="173"/>
      <c r="G97" s="158"/>
      <c r="H97" s="175"/>
      <c r="I97" s="158"/>
      <c r="J97" s="175"/>
      <c r="K97" s="158"/>
      <c r="L97" s="175"/>
      <c r="M97" s="158"/>
      <c r="N97" s="175"/>
      <c r="O97" s="158"/>
      <c r="P97" s="175"/>
      <c r="Q97" s="160"/>
      <c r="R97" s="173"/>
      <c r="S97" s="158"/>
      <c r="T97" s="175"/>
      <c r="U97" s="158"/>
      <c r="V97" s="175"/>
      <c r="W97" s="160"/>
      <c r="X97" s="167"/>
      <c r="Y97" s="158"/>
      <c r="Z97" s="175"/>
      <c r="AA97" s="158"/>
      <c r="AB97" s="167"/>
      <c r="AC97" s="163"/>
      <c r="AD97" s="167"/>
      <c r="AE97" s="158"/>
      <c r="AF97" s="175"/>
      <c r="AG97" s="158"/>
      <c r="AH97" s="175"/>
      <c r="AI97" s="158"/>
      <c r="AJ97" s="175"/>
      <c r="AK97" s="158"/>
      <c r="AL97" s="175"/>
      <c r="AM97" s="158"/>
      <c r="AN97" s="167"/>
      <c r="AO97" s="158"/>
      <c r="AP97" s="177"/>
      <c r="AQ97" s="166"/>
      <c r="AR97" s="166"/>
      <c r="AS97" s="166"/>
      <c r="AT97" s="163"/>
      <c r="AU97" s="167"/>
      <c r="AV97" s="158"/>
      <c r="AW97" s="168"/>
      <c r="AX97" t="str">
        <f t="shared" si="63"/>
        <v/>
      </c>
      <c r="AZ97" t="str">
        <f>CA97&amp;CB97</f>
        <v/>
      </c>
      <c r="CA97" s="18" t="str">
        <f t="shared" ref="CA97:CA98" si="67">IF(AND($C97&gt;0,AU97="")," * No olvide digitar la variable Pueblos originarios. Digite Cero si no tiene.",IF(AU97&gt;$C97," * La variable Pueblos originarios No puede ser mayor al Total.",""))</f>
        <v/>
      </c>
      <c r="CB97" s="18" t="str">
        <f t="shared" si="64"/>
        <v/>
      </c>
      <c r="CC97" s="18" t="str">
        <f t="shared" si="65"/>
        <v/>
      </c>
      <c r="CO97" s="169">
        <f t="shared" si="66"/>
        <v>0</v>
      </c>
      <c r="CP97" s="169">
        <f t="shared" si="66"/>
        <v>0</v>
      </c>
      <c r="CQ97" s="169">
        <f t="shared" si="66"/>
        <v>0</v>
      </c>
    </row>
    <row r="98" spans="1:101" s="56" customFormat="1" x14ac:dyDescent="0.25">
      <c r="A98" s="3094" t="s">
        <v>125</v>
      </c>
      <c r="B98" s="3095"/>
      <c r="C98" s="179">
        <f t="shared" si="61"/>
        <v>0</v>
      </c>
      <c r="D98" s="180">
        <f t="shared" si="62"/>
        <v>0</v>
      </c>
      <c r="E98" s="181">
        <f t="shared" si="62"/>
        <v>0</v>
      </c>
      <c r="F98" s="182"/>
      <c r="G98" s="183"/>
      <c r="H98" s="184"/>
      <c r="I98" s="183"/>
      <c r="J98" s="184"/>
      <c r="K98" s="183"/>
      <c r="L98" s="184"/>
      <c r="M98" s="183"/>
      <c r="N98" s="184"/>
      <c r="O98" s="183"/>
      <c r="P98" s="184"/>
      <c r="Q98" s="185"/>
      <c r="R98" s="182"/>
      <c r="S98" s="183"/>
      <c r="T98" s="184"/>
      <c r="U98" s="183"/>
      <c r="V98" s="184"/>
      <c r="W98" s="185"/>
      <c r="X98" s="186"/>
      <c r="Y98" s="187"/>
      <c r="Z98" s="188"/>
      <c r="AA98" s="187"/>
      <c r="AB98" s="186"/>
      <c r="AC98" s="189"/>
      <c r="AD98" s="190"/>
      <c r="AE98" s="183"/>
      <c r="AF98" s="184"/>
      <c r="AG98" s="183"/>
      <c r="AH98" s="184"/>
      <c r="AI98" s="183"/>
      <c r="AJ98" s="184"/>
      <c r="AK98" s="183"/>
      <c r="AL98" s="184"/>
      <c r="AM98" s="183"/>
      <c r="AN98" s="190"/>
      <c r="AO98" s="183"/>
      <c r="AP98" s="191"/>
      <c r="AQ98" s="192"/>
      <c r="AR98" s="192"/>
      <c r="AS98" s="192"/>
      <c r="AT98" s="193"/>
      <c r="AU98" s="190"/>
      <c r="AV98" s="183"/>
      <c r="AW98" s="194"/>
      <c r="AX98" t="str">
        <f>CA98&amp;CB98&amp;CC98</f>
        <v/>
      </c>
      <c r="AZ98"/>
      <c r="CA98" s="18" t="str">
        <f t="shared" si="67"/>
        <v/>
      </c>
      <c r="CB98" s="18" t="str">
        <f t="shared" si="64"/>
        <v/>
      </c>
      <c r="CC98" s="18" t="str">
        <f>IF(AND($C98&gt;0,AW98="")," * No olvide digitar la variable Niños y niñas Mejor Niñez. Digite Cero si no tiene.",IF(AW98&gt;$C98," * La variable Niños y niñas Mejor Niñez No puede ser mayor al Total.",""))</f>
        <v/>
      </c>
      <c r="CO98" s="169">
        <f t="shared" si="66"/>
        <v>0</v>
      </c>
      <c r="CP98" s="169">
        <f t="shared" si="66"/>
        <v>0</v>
      </c>
      <c r="CQ98" s="169">
        <f t="shared" si="66"/>
        <v>0</v>
      </c>
    </row>
    <row r="99" spans="1:101" s="56" customFormat="1" ht="12" x14ac:dyDescent="0.2">
      <c r="A99" s="657" t="s">
        <v>126</v>
      </c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</row>
    <row r="100" spans="1:101" s="56" customFormat="1" ht="12" customHeight="1" x14ac:dyDescent="0.2">
      <c r="A100" s="3443" t="s">
        <v>99</v>
      </c>
      <c r="B100" s="2987"/>
      <c r="C100" s="3443" t="s">
        <v>100</v>
      </c>
      <c r="D100" s="3108"/>
      <c r="E100" s="2987"/>
      <c r="F100" s="3660" t="s">
        <v>127</v>
      </c>
      <c r="G100" s="3496"/>
      <c r="H100" s="3496"/>
      <c r="I100" s="3496"/>
      <c r="J100" s="3496"/>
      <c r="K100" s="3496"/>
      <c r="L100" s="3496"/>
      <c r="M100" s="3496"/>
      <c r="N100" s="3496"/>
      <c r="O100" s="3496"/>
      <c r="P100" s="3496"/>
      <c r="Q100" s="4166"/>
      <c r="R100" s="3496" t="s">
        <v>128</v>
      </c>
      <c r="S100" s="3496"/>
      <c r="T100" s="3496"/>
      <c r="U100" s="3496"/>
      <c r="V100" s="3496"/>
      <c r="W100" s="4166"/>
      <c r="X100" s="4166" t="s">
        <v>129</v>
      </c>
      <c r="Y100" s="3663"/>
      <c r="Z100" s="3663"/>
      <c r="AA100" s="3663"/>
      <c r="AB100" s="3663"/>
      <c r="AC100" s="4167"/>
      <c r="AD100" s="3500" t="s">
        <v>130</v>
      </c>
      <c r="AE100" s="3500"/>
      <c r="AF100" s="3500"/>
      <c r="AG100" s="3500"/>
      <c r="AH100" s="3500"/>
      <c r="AI100" s="4168"/>
      <c r="AJ100" s="3108" t="s">
        <v>12</v>
      </c>
      <c r="AK100" s="3494" t="s">
        <v>13</v>
      </c>
      <c r="AL100" s="3460" t="s">
        <v>103</v>
      </c>
    </row>
    <row r="101" spans="1:101" s="56" customFormat="1" ht="12" customHeight="1" x14ac:dyDescent="0.2">
      <c r="A101" s="3124"/>
      <c r="B101" s="2994"/>
      <c r="C101" s="3042"/>
      <c r="D101" s="3110"/>
      <c r="E101" s="2988"/>
      <c r="F101" s="3646" t="s">
        <v>111</v>
      </c>
      <c r="G101" s="4159"/>
      <c r="H101" s="3648" t="s">
        <v>112</v>
      </c>
      <c r="I101" s="4159"/>
      <c r="J101" s="3648" t="s">
        <v>113</v>
      </c>
      <c r="K101" s="4159"/>
      <c r="L101" s="3648" t="s">
        <v>114</v>
      </c>
      <c r="M101" s="4159"/>
      <c r="N101" s="3648" t="s">
        <v>115</v>
      </c>
      <c r="O101" s="4159"/>
      <c r="P101" s="3648" t="s">
        <v>116</v>
      </c>
      <c r="Q101" s="4163"/>
      <c r="R101" s="3605" t="s">
        <v>117</v>
      </c>
      <c r="S101" s="3521"/>
      <c r="T101" s="3605" t="s">
        <v>118</v>
      </c>
      <c r="U101" s="3521"/>
      <c r="V101" s="3605" t="s">
        <v>131</v>
      </c>
      <c r="W101" s="3521"/>
      <c r="X101" s="3459" t="s">
        <v>117</v>
      </c>
      <c r="Y101" s="3521"/>
      <c r="Z101" s="3605" t="s">
        <v>118</v>
      </c>
      <c r="AA101" s="3521"/>
      <c r="AB101" s="3667" t="s">
        <v>131</v>
      </c>
      <c r="AC101" s="4169"/>
      <c r="AD101" s="3459" t="s">
        <v>132</v>
      </c>
      <c r="AE101" s="3459"/>
      <c r="AF101" s="3459"/>
      <c r="AG101" s="3521"/>
      <c r="AH101" s="3605" t="s">
        <v>133</v>
      </c>
      <c r="AI101" s="3521"/>
      <c r="AJ101" s="3109"/>
      <c r="AK101" s="3112"/>
      <c r="AL101" s="3114"/>
    </row>
    <row r="102" spans="1:101" s="56" customFormat="1" ht="31.5" x14ac:dyDescent="0.2">
      <c r="A102" s="3042"/>
      <c r="B102" s="2988"/>
      <c r="C102" s="1283" t="s">
        <v>120</v>
      </c>
      <c r="D102" s="1741" t="s">
        <v>79</v>
      </c>
      <c r="E102" s="8" t="s">
        <v>121</v>
      </c>
      <c r="F102" s="1097" t="s">
        <v>79</v>
      </c>
      <c r="G102" s="1134" t="s">
        <v>121</v>
      </c>
      <c r="H102" s="1097" t="s">
        <v>79</v>
      </c>
      <c r="I102" s="1134" t="s">
        <v>121</v>
      </c>
      <c r="J102" s="1097" t="s">
        <v>79</v>
      </c>
      <c r="K102" s="1134" t="s">
        <v>121</v>
      </c>
      <c r="L102" s="1097" t="s">
        <v>79</v>
      </c>
      <c r="M102" s="1134" t="s">
        <v>121</v>
      </c>
      <c r="N102" s="1097" t="s">
        <v>79</v>
      </c>
      <c r="O102" s="1134" t="s">
        <v>121</v>
      </c>
      <c r="P102" s="1097" t="s">
        <v>79</v>
      </c>
      <c r="Q102" s="1134" t="s">
        <v>121</v>
      </c>
      <c r="R102" s="1097" t="s">
        <v>79</v>
      </c>
      <c r="S102" s="1134" t="s">
        <v>121</v>
      </c>
      <c r="T102" s="1097" t="s">
        <v>79</v>
      </c>
      <c r="U102" s="1134" t="s">
        <v>121</v>
      </c>
      <c r="V102" s="1097" t="s">
        <v>79</v>
      </c>
      <c r="W102" s="1134" t="s">
        <v>121</v>
      </c>
      <c r="X102" s="198" t="s">
        <v>79</v>
      </c>
      <c r="Y102" s="1134" t="s">
        <v>121</v>
      </c>
      <c r="Z102" s="1097" t="s">
        <v>79</v>
      </c>
      <c r="AA102" s="1134" t="s">
        <v>121</v>
      </c>
      <c r="AB102" s="1283" t="s">
        <v>79</v>
      </c>
      <c r="AC102" s="1135" t="s">
        <v>121</v>
      </c>
      <c r="AD102" s="1329" t="s">
        <v>134</v>
      </c>
      <c r="AE102" s="1315" t="s">
        <v>109</v>
      </c>
      <c r="AF102" s="1100" t="s">
        <v>81</v>
      </c>
      <c r="AG102" s="202" t="s">
        <v>110</v>
      </c>
      <c r="AH102" s="1283" t="s">
        <v>135</v>
      </c>
      <c r="AI102" s="1134" t="s">
        <v>136</v>
      </c>
      <c r="AJ102" s="3110"/>
      <c r="AK102" s="3113"/>
      <c r="AL102" s="3027"/>
    </row>
    <row r="103" spans="1:101" s="56" customFormat="1" x14ac:dyDescent="0.25">
      <c r="A103" s="4150" t="s">
        <v>122</v>
      </c>
      <c r="B103" s="4151"/>
      <c r="C103" s="1745">
        <f>SUM(D103:E103)</f>
        <v>0</v>
      </c>
      <c r="D103" s="1882">
        <f>SUM(F103+H103+J103+L103+N103+P103+R103+T103+V103+X103+Z103+AB103)</f>
        <v>0</v>
      </c>
      <c r="E103" s="1883">
        <f>SUM(G103+I103+K103+M103+O103+Q103+S103+U103+W103+Y103+AA103+AC103)</f>
        <v>0</v>
      </c>
      <c r="F103" s="1848"/>
      <c r="G103" s="1854"/>
      <c r="H103" s="1848"/>
      <c r="I103" s="1854"/>
      <c r="J103" s="1848"/>
      <c r="K103" s="1854"/>
      <c r="L103" s="1848"/>
      <c r="M103" s="1854"/>
      <c r="N103" s="1848"/>
      <c r="O103" s="1854"/>
      <c r="P103" s="1848"/>
      <c r="Q103" s="1854"/>
      <c r="R103" s="1848"/>
      <c r="S103" s="1854"/>
      <c r="T103" s="1848"/>
      <c r="U103" s="1854"/>
      <c r="V103" s="1848"/>
      <c r="W103" s="1854"/>
      <c r="X103" s="1849"/>
      <c r="Y103" s="1854"/>
      <c r="Z103" s="1848"/>
      <c r="AA103" s="1854"/>
      <c r="AB103" s="1848"/>
      <c r="AC103" s="1884"/>
      <c r="AD103" s="1885"/>
      <c r="AE103" s="1886"/>
      <c r="AF103" s="1886"/>
      <c r="AG103" s="1726"/>
      <c r="AH103" s="1848"/>
      <c r="AI103" s="1854"/>
      <c r="AJ103" s="1848"/>
      <c r="AK103" s="1850"/>
      <c r="AL103" s="1854"/>
      <c r="AM103" t="str">
        <f>CG103&amp;CH103</f>
        <v/>
      </c>
      <c r="CG103" s="18" t="str">
        <f>IF(AND($C103&gt;0,AJ103="")," * No olvide digitar la variable Pueblos Originarios. Digite Cero si no tiene.",IF(AJ103&gt;$C103,"  * La variable Pueblos Originarios No puede ser mayor al Total.",""))</f>
        <v/>
      </c>
      <c r="CH103" s="18" t="str">
        <f>IF(AND($C103&gt;0,AK103="")," * No olvide digitar la variable Migrantes. Digite Cero si no tiene.",IF(AK103&gt;$C103,"  * La variable Migrantes No puede ser mayor al Total.",""))</f>
        <v/>
      </c>
      <c r="CI103" s="18" t="str">
        <f>IF(AND($C103&gt;0,AL103="")," * No olvide digitar la variable Niños y niñas Mejor Niñez. Digite Cero si no tiene.",IF(AL103&gt;$C103,"  * La variable Niños y niñas Mejor Niñez No puede ser mayor al Total.",""))</f>
        <v/>
      </c>
      <c r="CU103" s="169">
        <f>IF(AND($C103&gt;0,AJ103=""),1,IF(AJ103&gt;$C103,1,0))</f>
        <v>0</v>
      </c>
      <c r="CV103" s="169">
        <f>IF(AND($C103&gt;0,AK103=""),1,IF(AK103&gt;$C103,1,0))</f>
        <v>0</v>
      </c>
      <c r="CW103" s="169">
        <f>IF(AND($C103&gt;0,AL103=""),1,IF(AL103&gt;$C103,1,0))</f>
        <v>0</v>
      </c>
    </row>
    <row r="104" spans="1:101" s="56" customFormat="1" x14ac:dyDescent="0.25">
      <c r="A104" s="3010" t="s">
        <v>123</v>
      </c>
      <c r="B104" s="3011"/>
      <c r="C104" s="210">
        <f>SUM(D104:E104)</f>
        <v>0</v>
      </c>
      <c r="D104" s="211">
        <f t="shared" ref="D104:E106" si="68">SUM(F104+H104+J104+L104+N104+P104+R104+T104+V104+X104+Z104+AB104)</f>
        <v>0</v>
      </c>
      <c r="E104" s="212">
        <f t="shared" si="68"/>
        <v>0</v>
      </c>
      <c r="F104" s="22"/>
      <c r="G104" s="28"/>
      <c r="H104" s="22"/>
      <c r="I104" s="28"/>
      <c r="J104" s="22"/>
      <c r="K104" s="28"/>
      <c r="L104" s="22"/>
      <c r="M104" s="28"/>
      <c r="N104" s="22"/>
      <c r="O104" s="28"/>
      <c r="P104" s="22"/>
      <c r="Q104" s="28"/>
      <c r="R104" s="22"/>
      <c r="S104" s="28"/>
      <c r="T104" s="22"/>
      <c r="U104" s="28"/>
      <c r="V104" s="22"/>
      <c r="W104" s="28"/>
      <c r="X104" s="23"/>
      <c r="Y104" s="28"/>
      <c r="Z104" s="22"/>
      <c r="AA104" s="28"/>
      <c r="AB104" s="22"/>
      <c r="AC104" s="213"/>
      <c r="AD104" s="214"/>
      <c r="AE104" s="215"/>
      <c r="AF104" s="215"/>
      <c r="AG104" s="216"/>
      <c r="AH104" s="22"/>
      <c r="AI104" s="28"/>
      <c r="AJ104" s="22"/>
      <c r="AK104" s="24"/>
      <c r="AL104" s="28"/>
      <c r="AM104" t="str">
        <f>CG104&amp;CH104</f>
        <v/>
      </c>
      <c r="CG104" s="18" t="str">
        <f t="shared" ref="CG104:CG106" si="69">IF(AND($C104&gt;0,AJ104="")," * No olvide digitar la variable Pueblos Originarios. Digite Cero si no tiene.",IF(AJ104&gt;$C104,"  * La variable Pueblos Originarios No puede ser mayor al Total.",""))</f>
        <v/>
      </c>
      <c r="CH104" s="18" t="str">
        <f t="shared" ref="CH104:CH106" si="70">IF(AND($C104&gt;0,AK104="")," * No olvide digitar la variable Migrantes. Digite Cero si no tiene.",IF(AK104&gt;$C104,"  * La variable Migrantes No puede ser mayor al Total.",""))</f>
        <v/>
      </c>
      <c r="CI104" s="18" t="str">
        <f t="shared" ref="CI104:CI106" si="71">IF(AND($C104&gt;0,AL104="")," * No olvide digitar la variable Niños y niñas Mejor Niñez. Digite Cero si no tiene.",IF(AL104&gt;$C104,"  * La variable Niños y niñas Mejor Niñez No puede ser mayor al Total.",""))</f>
        <v/>
      </c>
      <c r="CU104" s="169">
        <f t="shared" ref="CU104:CW106" si="72">IF(AND($C104&gt;0,AJ104=""),1,IF(AJ104&gt;$C104,1,0))</f>
        <v>0</v>
      </c>
      <c r="CV104" s="169">
        <f t="shared" si="72"/>
        <v>0</v>
      </c>
      <c r="CW104" s="169">
        <f t="shared" si="72"/>
        <v>0</v>
      </c>
    </row>
    <row r="105" spans="1:101" s="56" customFormat="1" x14ac:dyDescent="0.25">
      <c r="A105" s="3010" t="s">
        <v>124</v>
      </c>
      <c r="B105" s="3011"/>
      <c r="C105" s="210">
        <f>SUM(D105:E105)</f>
        <v>0</v>
      </c>
      <c r="D105" s="211">
        <f t="shared" si="68"/>
        <v>0</v>
      </c>
      <c r="E105" s="212">
        <f t="shared" si="68"/>
        <v>0</v>
      </c>
      <c r="F105" s="22"/>
      <c r="G105" s="28"/>
      <c r="H105" s="22"/>
      <c r="I105" s="28"/>
      <c r="J105" s="22"/>
      <c r="K105" s="28"/>
      <c r="L105" s="22"/>
      <c r="M105" s="28"/>
      <c r="N105" s="22"/>
      <c r="O105" s="28"/>
      <c r="P105" s="22"/>
      <c r="Q105" s="28"/>
      <c r="R105" s="22"/>
      <c r="S105" s="28"/>
      <c r="T105" s="22"/>
      <c r="U105" s="28"/>
      <c r="V105" s="22"/>
      <c r="W105" s="28"/>
      <c r="X105" s="23"/>
      <c r="Y105" s="28"/>
      <c r="Z105" s="22"/>
      <c r="AA105" s="28"/>
      <c r="AB105" s="22"/>
      <c r="AC105" s="213"/>
      <c r="AD105" s="214"/>
      <c r="AE105" s="215"/>
      <c r="AF105" s="215"/>
      <c r="AG105" s="216"/>
      <c r="AH105" s="22"/>
      <c r="AI105" s="28"/>
      <c r="AJ105" s="22"/>
      <c r="AK105" s="24"/>
      <c r="AL105" s="28"/>
      <c r="AM105" t="str">
        <f>CG105&amp;CH105</f>
        <v/>
      </c>
      <c r="CG105" s="18" t="str">
        <f t="shared" si="69"/>
        <v/>
      </c>
      <c r="CH105" s="18" t="str">
        <f t="shared" si="70"/>
        <v/>
      </c>
      <c r="CI105" s="18" t="str">
        <f t="shared" si="71"/>
        <v/>
      </c>
      <c r="CU105" s="169">
        <f t="shared" si="72"/>
        <v>0</v>
      </c>
      <c r="CV105" s="169">
        <f t="shared" si="72"/>
        <v>0</v>
      </c>
      <c r="CW105" s="169">
        <f t="shared" si="72"/>
        <v>0</v>
      </c>
    </row>
    <row r="106" spans="1:101" s="56" customFormat="1" x14ac:dyDescent="0.25">
      <c r="A106" s="3020" t="s">
        <v>125</v>
      </c>
      <c r="B106" s="3021"/>
      <c r="C106" s="217">
        <f>SUM(D106:E106)</f>
        <v>0</v>
      </c>
      <c r="D106" s="218">
        <f t="shared" si="68"/>
        <v>0</v>
      </c>
      <c r="E106" s="219">
        <f t="shared" si="68"/>
        <v>0</v>
      </c>
      <c r="F106" s="30"/>
      <c r="G106" s="37"/>
      <c r="H106" s="30"/>
      <c r="I106" s="37"/>
      <c r="J106" s="30"/>
      <c r="K106" s="37"/>
      <c r="L106" s="30"/>
      <c r="M106" s="37"/>
      <c r="N106" s="30"/>
      <c r="O106" s="37"/>
      <c r="P106" s="30"/>
      <c r="Q106" s="37"/>
      <c r="R106" s="30"/>
      <c r="S106" s="37"/>
      <c r="T106" s="30"/>
      <c r="U106" s="37"/>
      <c r="V106" s="30"/>
      <c r="W106" s="37"/>
      <c r="X106" s="31"/>
      <c r="Y106" s="37"/>
      <c r="Z106" s="30"/>
      <c r="AA106" s="37"/>
      <c r="AB106" s="30"/>
      <c r="AC106" s="220"/>
      <c r="AD106" s="221"/>
      <c r="AE106" s="222"/>
      <c r="AF106" s="222"/>
      <c r="AG106" s="223"/>
      <c r="AH106" s="224"/>
      <c r="AI106" s="225"/>
      <c r="AJ106" s="30"/>
      <c r="AK106" s="32"/>
      <c r="AL106" s="37"/>
      <c r="AM106" t="str">
        <f>CG106&amp;CH106</f>
        <v/>
      </c>
      <c r="CG106" s="18" t="str">
        <f t="shared" si="69"/>
        <v/>
      </c>
      <c r="CH106" s="18" t="str">
        <f t="shared" si="70"/>
        <v/>
      </c>
      <c r="CI106" s="18" t="str">
        <f t="shared" si="71"/>
        <v/>
      </c>
      <c r="CU106" s="169">
        <f t="shared" si="72"/>
        <v>0</v>
      </c>
      <c r="CV106" s="169">
        <f>IF(AND($C106&gt;0,AK106=""),1,IF(AK106&gt;$C106,1,0))</f>
        <v>0</v>
      </c>
      <c r="CW106" s="169">
        <f t="shared" si="72"/>
        <v>0</v>
      </c>
    </row>
    <row r="107" spans="1:101" s="56" customFormat="1" ht="12" x14ac:dyDescent="0.2">
      <c r="A107" s="657" t="s">
        <v>137</v>
      </c>
      <c r="B107" s="22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</row>
    <row r="108" spans="1:101" ht="15" customHeight="1" x14ac:dyDescent="0.25">
      <c r="A108" s="3443" t="s">
        <v>138</v>
      </c>
      <c r="B108" s="2987"/>
      <c r="C108" s="3443" t="s">
        <v>91</v>
      </c>
      <c r="D108" s="3108"/>
      <c r="E108" s="2987"/>
      <c r="F108" s="3605" t="s">
        <v>139</v>
      </c>
      <c r="G108" s="3459"/>
      <c r="H108" s="3459"/>
      <c r="I108" s="3459"/>
      <c r="J108" s="3459"/>
      <c r="K108" s="3459"/>
      <c r="L108" s="3459"/>
      <c r="M108" s="3521"/>
    </row>
    <row r="109" spans="1:101" x14ac:dyDescent="0.25">
      <c r="A109" s="3124"/>
      <c r="B109" s="2994"/>
      <c r="C109" s="3124"/>
      <c r="D109" s="3109"/>
      <c r="E109" s="2994"/>
      <c r="F109" s="3605" t="s">
        <v>140</v>
      </c>
      <c r="G109" s="3521"/>
      <c r="H109" s="3605" t="s">
        <v>141</v>
      </c>
      <c r="I109" s="3521"/>
      <c r="J109" s="3605" t="s">
        <v>142</v>
      </c>
      <c r="K109" s="3521"/>
      <c r="L109" s="3605" t="s">
        <v>16</v>
      </c>
      <c r="M109" s="3521"/>
    </row>
    <row r="110" spans="1:101" x14ac:dyDescent="0.25">
      <c r="A110" s="3042"/>
      <c r="B110" s="2988"/>
      <c r="C110" s="1085" t="s">
        <v>120</v>
      </c>
      <c r="D110" s="1741" t="s">
        <v>79</v>
      </c>
      <c r="E110" s="1134" t="s">
        <v>121</v>
      </c>
      <c r="F110" s="1283" t="s">
        <v>79</v>
      </c>
      <c r="G110" s="1134" t="s">
        <v>121</v>
      </c>
      <c r="H110" s="1283" t="s">
        <v>79</v>
      </c>
      <c r="I110" s="1134" t="s">
        <v>121</v>
      </c>
      <c r="J110" s="1283" t="s">
        <v>79</v>
      </c>
      <c r="K110" s="1134" t="s">
        <v>121</v>
      </c>
      <c r="L110" s="1283" t="s">
        <v>79</v>
      </c>
      <c r="M110" s="1134" t="s">
        <v>121</v>
      </c>
    </row>
    <row r="111" spans="1:101" x14ac:dyDescent="0.25">
      <c r="A111" s="3669" t="s">
        <v>143</v>
      </c>
      <c r="B111" s="4170"/>
      <c r="C111" s="1887">
        <f>SUM(D111:E111)</f>
        <v>0</v>
      </c>
      <c r="D111" s="1888">
        <f>+F111+H111+J111+L111</f>
        <v>0</v>
      </c>
      <c r="E111" s="1889">
        <f>+G111+I111+K111+M111</f>
        <v>0</v>
      </c>
      <c r="F111" s="1308">
        <f>SUM(F112:F114)</f>
        <v>0</v>
      </c>
      <c r="G111" s="1890">
        <f t="shared" ref="G111:M111" si="73">SUM(G112:G114)</f>
        <v>0</v>
      </c>
      <c r="H111" s="1308">
        <f t="shared" si="73"/>
        <v>0</v>
      </c>
      <c r="I111" s="1890">
        <f t="shared" si="73"/>
        <v>0</v>
      </c>
      <c r="J111" s="1308">
        <f t="shared" si="73"/>
        <v>0</v>
      </c>
      <c r="K111" s="1890">
        <f t="shared" si="73"/>
        <v>0</v>
      </c>
      <c r="L111" s="1308">
        <f t="shared" si="73"/>
        <v>0</v>
      </c>
      <c r="M111" s="1891">
        <f t="shared" si="73"/>
        <v>0</v>
      </c>
    </row>
    <row r="112" spans="1:101" x14ac:dyDescent="0.25">
      <c r="A112" s="4171" t="s">
        <v>144</v>
      </c>
      <c r="B112" s="4172"/>
      <c r="C112" s="1892">
        <f>SUM(D112:E112)</f>
        <v>0</v>
      </c>
      <c r="D112" s="1893">
        <f>+F112+H112+J112+L112</f>
        <v>0</v>
      </c>
      <c r="E112" s="1543">
        <f>+G112+I112+K112+M112</f>
        <v>0</v>
      </c>
      <c r="F112" s="1848"/>
      <c r="G112" s="1894"/>
      <c r="H112" s="1848"/>
      <c r="I112" s="1894"/>
      <c r="J112" s="1848"/>
      <c r="K112" s="1895"/>
      <c r="L112" s="1848"/>
      <c r="M112" s="1895"/>
    </row>
    <row r="113" spans="1:94" x14ac:dyDescent="0.25">
      <c r="A113" s="3014" t="s">
        <v>145</v>
      </c>
      <c r="B113" s="3015"/>
      <c r="C113" s="236">
        <f>SUM(D113:E113)</f>
        <v>0</v>
      </c>
      <c r="D113" s="237">
        <f t="shared" ref="D113:E114" si="74">+F113+H113+J113+L113</f>
        <v>0</v>
      </c>
      <c r="E113" s="238">
        <f t="shared" si="74"/>
        <v>0</v>
      </c>
      <c r="F113" s="22"/>
      <c r="G113" s="28"/>
      <c r="H113" s="22"/>
      <c r="I113" s="28"/>
      <c r="J113" s="22"/>
      <c r="K113" s="239"/>
      <c r="L113" s="22"/>
      <c r="M113" s="239"/>
    </row>
    <row r="114" spans="1:94" x14ac:dyDescent="0.25">
      <c r="A114" s="3016" t="s">
        <v>146</v>
      </c>
      <c r="B114" s="3017"/>
      <c r="C114" s="240">
        <f>SUM(D114:E114)</f>
        <v>0</v>
      </c>
      <c r="D114" s="241">
        <f t="shared" si="74"/>
        <v>0</v>
      </c>
      <c r="E114" s="242">
        <f t="shared" si="74"/>
        <v>0</v>
      </c>
      <c r="F114" s="30"/>
      <c r="G114" s="37"/>
      <c r="H114" s="30"/>
      <c r="I114" s="37"/>
      <c r="J114" s="30"/>
      <c r="K114" s="243"/>
      <c r="L114" s="30"/>
      <c r="M114" s="243"/>
    </row>
    <row r="115" spans="1:94" s="56" customFormat="1" ht="12" x14ac:dyDescent="0.2">
      <c r="A115" s="658" t="s">
        <v>147</v>
      </c>
      <c r="B115" s="245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0"/>
      <c r="AH115" s="140"/>
      <c r="AI115" s="140"/>
    </row>
    <row r="116" spans="1:94" ht="15" customHeight="1" x14ac:dyDescent="0.25">
      <c r="A116" s="3443" t="s">
        <v>90</v>
      </c>
      <c r="B116" s="2987"/>
      <c r="C116" s="3443" t="s">
        <v>91</v>
      </c>
      <c r="D116" s="3108"/>
      <c r="E116" s="2987"/>
      <c r="F116" s="3605" t="s">
        <v>139</v>
      </c>
      <c r="G116" s="3459"/>
      <c r="H116" s="3459"/>
      <c r="I116" s="3459"/>
      <c r="J116" s="3459"/>
      <c r="K116" s="3459"/>
      <c r="L116" s="3459"/>
      <c r="M116" s="3459"/>
      <c r="N116" s="3459"/>
      <c r="O116" s="3459"/>
      <c r="P116" s="3459"/>
      <c r="Q116" s="3459"/>
      <c r="R116" s="3459"/>
      <c r="S116" s="3459"/>
      <c r="T116" s="3459"/>
      <c r="U116" s="3459"/>
      <c r="V116" s="3459"/>
      <c r="W116" s="3459"/>
      <c r="X116" s="3459"/>
      <c r="Y116" s="3459"/>
      <c r="Z116" s="3459"/>
      <c r="AA116" s="3459"/>
      <c r="AB116" s="3459"/>
      <c r="AC116" s="3459"/>
      <c r="AD116" s="3459"/>
      <c r="AE116" s="3459"/>
      <c r="AF116" s="3459"/>
      <c r="AG116" s="3522"/>
      <c r="AH116" s="3449" t="s">
        <v>12</v>
      </c>
      <c r="AI116" s="2987" t="s">
        <v>13</v>
      </c>
    </row>
    <row r="117" spans="1:94" ht="15" customHeight="1" x14ac:dyDescent="0.25">
      <c r="A117" s="3124"/>
      <c r="B117" s="2994"/>
      <c r="C117" s="3124"/>
      <c r="D117" s="3109"/>
      <c r="E117" s="2994"/>
      <c r="F117" s="3612" t="s">
        <v>16</v>
      </c>
      <c r="G117" s="4173"/>
      <c r="H117" s="3675" t="s">
        <v>17</v>
      </c>
      <c r="I117" s="3675"/>
      <c r="J117" s="3675" t="s">
        <v>18</v>
      </c>
      <c r="K117" s="3675"/>
      <c r="L117" s="3675" t="s">
        <v>19</v>
      </c>
      <c r="M117" s="3675"/>
      <c r="N117" s="3675" t="s">
        <v>20</v>
      </c>
      <c r="O117" s="3675"/>
      <c r="P117" s="3675" t="s">
        <v>21</v>
      </c>
      <c r="Q117" s="3675"/>
      <c r="R117" s="3675" t="s">
        <v>22</v>
      </c>
      <c r="S117" s="3675"/>
      <c r="T117" s="3675" t="s">
        <v>23</v>
      </c>
      <c r="U117" s="3675"/>
      <c r="V117" s="3675" t="s">
        <v>61</v>
      </c>
      <c r="W117" s="3675"/>
      <c r="X117" s="3675" t="s">
        <v>62</v>
      </c>
      <c r="Y117" s="3675"/>
      <c r="Z117" s="3605" t="s">
        <v>63</v>
      </c>
      <c r="AA117" s="4174"/>
      <c r="AB117" s="3605" t="s">
        <v>148</v>
      </c>
      <c r="AC117" s="4174"/>
      <c r="AD117" s="3605" t="s">
        <v>149</v>
      </c>
      <c r="AE117" s="4174"/>
      <c r="AF117" s="3605" t="s">
        <v>150</v>
      </c>
      <c r="AG117" s="3522"/>
      <c r="AH117" s="3130"/>
      <c r="AI117" s="2994"/>
    </row>
    <row r="118" spans="1:94" x14ac:dyDescent="0.25">
      <c r="A118" s="3042"/>
      <c r="B118" s="2988"/>
      <c r="C118" s="1283" t="s">
        <v>120</v>
      </c>
      <c r="D118" s="1741" t="s">
        <v>79</v>
      </c>
      <c r="E118" s="1896" t="s">
        <v>121</v>
      </c>
      <c r="F118" s="1097" t="s">
        <v>79</v>
      </c>
      <c r="G118" s="1101" t="s">
        <v>121</v>
      </c>
      <c r="H118" s="1097" t="s">
        <v>79</v>
      </c>
      <c r="I118" s="1101" t="s">
        <v>121</v>
      </c>
      <c r="J118" s="1097" t="s">
        <v>79</v>
      </c>
      <c r="K118" s="1101" t="s">
        <v>121</v>
      </c>
      <c r="L118" s="1097" t="s">
        <v>79</v>
      </c>
      <c r="M118" s="1101" t="s">
        <v>121</v>
      </c>
      <c r="N118" s="1097" t="s">
        <v>79</v>
      </c>
      <c r="O118" s="1101" t="s">
        <v>121</v>
      </c>
      <c r="P118" s="1097" t="s">
        <v>79</v>
      </c>
      <c r="Q118" s="1101" t="s">
        <v>121</v>
      </c>
      <c r="R118" s="1097" t="s">
        <v>79</v>
      </c>
      <c r="S118" s="1101" t="s">
        <v>121</v>
      </c>
      <c r="T118" s="1097" t="s">
        <v>79</v>
      </c>
      <c r="U118" s="1101" t="s">
        <v>121</v>
      </c>
      <c r="V118" s="1097" t="s">
        <v>79</v>
      </c>
      <c r="W118" s="1101" t="s">
        <v>121</v>
      </c>
      <c r="X118" s="1097" t="s">
        <v>79</v>
      </c>
      <c r="Y118" s="1101" t="s">
        <v>121</v>
      </c>
      <c r="Z118" s="1097" t="s">
        <v>79</v>
      </c>
      <c r="AA118" s="1101" t="s">
        <v>121</v>
      </c>
      <c r="AB118" s="1097" t="s">
        <v>79</v>
      </c>
      <c r="AC118" s="1101" t="s">
        <v>121</v>
      </c>
      <c r="AD118" s="1097" t="s">
        <v>79</v>
      </c>
      <c r="AE118" s="1101" t="s">
        <v>121</v>
      </c>
      <c r="AF118" s="1097" t="s">
        <v>79</v>
      </c>
      <c r="AG118" s="1126" t="s">
        <v>121</v>
      </c>
      <c r="AH118" s="3001"/>
      <c r="AI118" s="2988"/>
    </row>
    <row r="119" spans="1:94" x14ac:dyDescent="0.25">
      <c r="A119" s="3637" t="s">
        <v>151</v>
      </c>
      <c r="B119" s="4175"/>
      <c r="C119" s="1308">
        <f>SUM(D119:E119)</f>
        <v>0</v>
      </c>
      <c r="D119" s="1860">
        <f>SUM(F119+H119+J119+L119+N119+P119+R119+T119+V119+X119+Z119+AB119+AD119+AF119)</f>
        <v>0</v>
      </c>
      <c r="E119" s="1735">
        <f>SUM(+G119+I119+K119+M119+O119+Q119+S119+U119+W119+Y119+AA119+AC119+AE119+AG119)</f>
        <v>0</v>
      </c>
      <c r="F119" s="1848"/>
      <c r="G119" s="1849"/>
      <c r="H119" s="1848"/>
      <c r="I119" s="1849"/>
      <c r="J119" s="1848"/>
      <c r="K119" s="1849"/>
      <c r="L119" s="1848"/>
      <c r="M119" s="1849"/>
      <c r="N119" s="1848"/>
      <c r="O119" s="1849"/>
      <c r="P119" s="1848"/>
      <c r="Q119" s="1849"/>
      <c r="R119" s="1848"/>
      <c r="S119" s="1849"/>
      <c r="T119" s="1848"/>
      <c r="U119" s="1849"/>
      <c r="V119" s="1848"/>
      <c r="W119" s="1849"/>
      <c r="X119" s="1848"/>
      <c r="Y119" s="1849"/>
      <c r="Z119" s="1848"/>
      <c r="AA119" s="1849"/>
      <c r="AB119" s="1848"/>
      <c r="AC119" s="1849"/>
      <c r="AD119" s="1848"/>
      <c r="AE119" s="1849"/>
      <c r="AF119" s="1848"/>
      <c r="AG119" s="1852"/>
      <c r="AH119" s="1853"/>
      <c r="AI119" s="1894"/>
      <c r="AJ119" t="str">
        <f>CA119&amp;CB119</f>
        <v/>
      </c>
      <c r="CA119" s="18" t="str">
        <f>IF(AND(C119&gt;0,AH119="")," * No olvide digitar la variable Pueblos originarios. Digite Cero si no tiene.",IF(AH119&gt;C119,"* La variable Pueblos originarios No puede ser mayor al Total.",""))</f>
        <v/>
      </c>
      <c r="CB119" s="18" t="str">
        <f>IF(AND(C119&gt;0,AI119="")," * No olvide digitar la variable Migrantes. Digite Cero si no tiene.",IF(AI119&gt;C119,"* La variable Migrantes No puede ser mayor al Total.",""))</f>
        <v/>
      </c>
      <c r="CO119" s="69">
        <f>IF(AND($C119&gt;0,AH119=""),1,IF(AH119&gt;$C119,1,0))</f>
        <v>0</v>
      </c>
      <c r="CP119" s="69">
        <f>IF(AND($C119&gt;0,AI119=""),1,IF(AI119&gt;$C119,1,0))</f>
        <v>0</v>
      </c>
    </row>
    <row r="120" spans="1:94" x14ac:dyDescent="0.25">
      <c r="A120" s="3467" t="s">
        <v>152</v>
      </c>
      <c r="B120" s="1744" t="s">
        <v>153</v>
      </c>
      <c r="C120" s="249">
        <f t="shared" ref="C120:C128" si="75">SUM(D120:E120)</f>
        <v>0</v>
      </c>
      <c r="D120" s="250">
        <f t="shared" ref="D120:D128" si="76">SUM(F120+H120+J120+L120+N120+P120+R120+T120+V120+X120+Z120+AB120+AD120+AF120)</f>
        <v>0</v>
      </c>
      <c r="E120" s="251">
        <f>SUM(+G120+I120+K120+M120+O120+Q120+S120+U120+W120+Y120+AA120+AC120+AE120+AG120)</f>
        <v>0</v>
      </c>
      <c r="F120" s="1848"/>
      <c r="G120" s="1894"/>
      <c r="H120" s="1848"/>
      <c r="I120" s="1894"/>
      <c r="J120" s="1848"/>
      <c r="K120" s="1894"/>
      <c r="L120" s="1848"/>
      <c r="M120" s="1894"/>
      <c r="N120" s="1848"/>
      <c r="O120" s="1894"/>
      <c r="P120" s="1848"/>
      <c r="Q120" s="1894"/>
      <c r="R120" s="1848"/>
      <c r="S120" s="1894"/>
      <c r="T120" s="1848"/>
      <c r="U120" s="1894"/>
      <c r="V120" s="1848"/>
      <c r="W120" s="1894"/>
      <c r="X120" s="1848"/>
      <c r="Y120" s="1894"/>
      <c r="Z120" s="1848"/>
      <c r="AA120" s="1894"/>
      <c r="AB120" s="1848"/>
      <c r="AC120" s="1894"/>
      <c r="AD120" s="1848"/>
      <c r="AE120" s="1894"/>
      <c r="AF120" s="1848"/>
      <c r="AG120" s="1852"/>
      <c r="AH120" s="1853"/>
      <c r="AI120" s="1894"/>
      <c r="AJ120" t="str">
        <f>CA120&amp;CB120</f>
        <v/>
      </c>
      <c r="CA120" s="18" t="str">
        <f t="shared" ref="CA120:CA126" si="77">IF(AND(C120&gt;0,AH120="")," * No olvide digitar la variable Pueblos originarios. Digite Cero si no tiene.",IF(AH120&gt;C120,"* La variable Pueblos originarios No puede ser mayor al Total.",""))</f>
        <v/>
      </c>
      <c r="CB120" s="18" t="str">
        <f t="shared" ref="CB120:CB128" si="78">IF(AND(C120&gt;0,AI120="")," * No olvide digitar la variable Migrantes. Digite Cero si no tiene.",IF(AI120&gt;C120,"* La variable Migrantes No puede ser mayor al Total.",""))</f>
        <v/>
      </c>
      <c r="CO120" s="69">
        <f t="shared" ref="CO120:CP128" si="79">IF(AND($C120&gt;0,AH120=""),1,IF(AH120&gt;$C120,1,0))</f>
        <v>0</v>
      </c>
      <c r="CP120" s="69">
        <f t="shared" si="79"/>
        <v>0</v>
      </c>
    </row>
    <row r="121" spans="1:94" x14ac:dyDescent="0.25">
      <c r="A121" s="4128"/>
      <c r="B121" s="75" t="s">
        <v>154</v>
      </c>
      <c r="C121" s="210">
        <f t="shared" si="75"/>
        <v>0</v>
      </c>
      <c r="D121" s="252">
        <f t="shared" si="76"/>
        <v>0</v>
      </c>
      <c r="E121" s="212">
        <f>SUM(+G121+I121+K121+M121+O121+Q121+S121+U121+W121+Y121+AA121+AC121+AE121+AG121)</f>
        <v>0</v>
      </c>
      <c r="F121" s="22"/>
      <c r="G121" s="28"/>
      <c r="H121" s="22"/>
      <c r="I121" s="28"/>
      <c r="J121" s="22"/>
      <c r="K121" s="28"/>
      <c r="L121" s="22"/>
      <c r="M121" s="28"/>
      <c r="N121" s="22"/>
      <c r="O121" s="28"/>
      <c r="P121" s="22"/>
      <c r="Q121" s="28"/>
      <c r="R121" s="22"/>
      <c r="S121" s="28"/>
      <c r="T121" s="22"/>
      <c r="U121" s="28"/>
      <c r="V121" s="22"/>
      <c r="W121" s="28"/>
      <c r="X121" s="22"/>
      <c r="Y121" s="28"/>
      <c r="Z121" s="22"/>
      <c r="AA121" s="28"/>
      <c r="AB121" s="22"/>
      <c r="AC121" s="28"/>
      <c r="AD121" s="22"/>
      <c r="AE121" s="28"/>
      <c r="AF121" s="22"/>
      <c r="AG121" s="26"/>
      <c r="AH121" s="27"/>
      <c r="AI121" s="28"/>
      <c r="AJ121" t="str">
        <f>CA121&amp;CB121</f>
        <v/>
      </c>
      <c r="CA121" s="18" t="str">
        <f t="shared" si="77"/>
        <v/>
      </c>
      <c r="CB121" s="18" t="str">
        <f t="shared" si="78"/>
        <v/>
      </c>
      <c r="CO121" s="69">
        <f t="shared" si="79"/>
        <v>0</v>
      </c>
      <c r="CP121" s="69">
        <f t="shared" si="79"/>
        <v>0</v>
      </c>
    </row>
    <row r="122" spans="1:94" x14ac:dyDescent="0.25">
      <c r="A122" s="4128"/>
      <c r="B122" s="75" t="s">
        <v>155</v>
      </c>
      <c r="C122" s="210">
        <f t="shared" si="75"/>
        <v>0</v>
      </c>
      <c r="D122" s="252">
        <f t="shared" si="76"/>
        <v>0</v>
      </c>
      <c r="E122" s="212">
        <f t="shared" ref="E122:E128" si="80">SUM(+G122+I122+K122+M122+O122+Q122+S122+U122+W122+Y122+AA122+AC122+AE122+AG122)</f>
        <v>0</v>
      </c>
      <c r="F122" s="22"/>
      <c r="G122" s="28"/>
      <c r="H122" s="22"/>
      <c r="I122" s="28"/>
      <c r="J122" s="22"/>
      <c r="K122" s="28"/>
      <c r="L122" s="22"/>
      <c r="M122" s="28"/>
      <c r="N122" s="22"/>
      <c r="O122" s="28"/>
      <c r="P122" s="22"/>
      <c r="Q122" s="28"/>
      <c r="R122" s="22"/>
      <c r="S122" s="28"/>
      <c r="T122" s="22"/>
      <c r="U122" s="28"/>
      <c r="V122" s="22"/>
      <c r="W122" s="28"/>
      <c r="X122" s="22"/>
      <c r="Y122" s="28"/>
      <c r="Z122" s="22"/>
      <c r="AA122" s="28"/>
      <c r="AB122" s="22"/>
      <c r="AC122" s="28"/>
      <c r="AD122" s="22"/>
      <c r="AE122" s="28"/>
      <c r="AF122" s="22"/>
      <c r="AG122" s="26"/>
      <c r="AH122" s="27"/>
      <c r="AI122" s="28"/>
      <c r="AJ122" t="str">
        <f>CA122&amp;CB122</f>
        <v/>
      </c>
      <c r="CA122" s="18" t="str">
        <f t="shared" si="77"/>
        <v/>
      </c>
      <c r="CB122" s="18" t="str">
        <f t="shared" si="78"/>
        <v/>
      </c>
      <c r="CO122" s="69">
        <f t="shared" si="79"/>
        <v>0</v>
      </c>
      <c r="CP122" s="69">
        <f t="shared" si="79"/>
        <v>0</v>
      </c>
    </row>
    <row r="123" spans="1:94" ht="22.5" x14ac:dyDescent="0.25">
      <c r="A123" s="4128"/>
      <c r="B123" s="253" t="s">
        <v>156</v>
      </c>
      <c r="C123" s="210">
        <f>SUM(D123:E123)</f>
        <v>0</v>
      </c>
      <c r="D123" s="252">
        <f t="shared" si="76"/>
        <v>0</v>
      </c>
      <c r="E123" s="212">
        <f t="shared" si="80"/>
        <v>0</v>
      </c>
      <c r="F123" s="22"/>
      <c r="G123" s="28"/>
      <c r="H123" s="22"/>
      <c r="I123" s="28"/>
      <c r="J123" s="22"/>
      <c r="K123" s="28"/>
      <c r="L123" s="22"/>
      <c r="M123" s="28"/>
      <c r="N123" s="22"/>
      <c r="O123" s="28"/>
      <c r="P123" s="22"/>
      <c r="Q123" s="28"/>
      <c r="R123" s="22"/>
      <c r="S123" s="28"/>
      <c r="T123" s="22"/>
      <c r="U123" s="28"/>
      <c r="V123" s="22"/>
      <c r="W123" s="28"/>
      <c r="X123" s="22"/>
      <c r="Y123" s="28"/>
      <c r="Z123" s="22"/>
      <c r="AA123" s="28"/>
      <c r="AB123" s="22"/>
      <c r="AC123" s="28"/>
      <c r="AD123" s="22"/>
      <c r="AE123" s="28"/>
      <c r="AF123" s="22"/>
      <c r="AG123" s="26"/>
      <c r="AH123" s="27"/>
      <c r="AI123" s="28"/>
      <c r="AJ123" t="str">
        <f>CA123&amp;CB123</f>
        <v/>
      </c>
      <c r="CA123" s="18" t="str">
        <f>IF(AND(C123&gt;0,AH123="")," * No olvide digitar la variable Pueblos originarios. Digite Cero si no tiene.",IF(AH123&gt;C123,"* La variable Pueblos originarios No puede ser mayor al Total.",""))</f>
        <v/>
      </c>
      <c r="CB123" s="18" t="str">
        <f t="shared" si="78"/>
        <v/>
      </c>
      <c r="CO123" s="69">
        <f t="shared" si="79"/>
        <v>0</v>
      </c>
      <c r="CP123" s="69">
        <f t="shared" si="79"/>
        <v>0</v>
      </c>
    </row>
    <row r="124" spans="1:94" ht="22.5" x14ac:dyDescent="0.25">
      <c r="A124" s="4128"/>
      <c r="B124" s="253" t="s">
        <v>157</v>
      </c>
      <c r="C124" s="210">
        <f>SUM(D124:E124)</f>
        <v>0</v>
      </c>
      <c r="D124" s="252">
        <f>SUM(F124+H124+J124+L124+N124+P124+R124+T124+V124+X124+Z124+AB124+AD124+AF124)</f>
        <v>0</v>
      </c>
      <c r="E124" s="212">
        <f t="shared" ref="E124" si="81">SUM(+G124+I124+K124+M124+O124+Q124+S124+U124+W124+Y124+AA124+AC124+AE124+AG124)</f>
        <v>0</v>
      </c>
      <c r="F124" s="49"/>
      <c r="G124" s="52"/>
      <c r="H124" s="49"/>
      <c r="I124" s="52"/>
      <c r="J124" s="49"/>
      <c r="K124" s="52"/>
      <c r="L124" s="49"/>
      <c r="M124" s="52"/>
      <c r="N124" s="49"/>
      <c r="O124" s="52"/>
      <c r="P124" s="49"/>
      <c r="Q124" s="52"/>
      <c r="R124" s="49"/>
      <c r="S124" s="52"/>
      <c r="T124" s="49"/>
      <c r="U124" s="52"/>
      <c r="V124" s="49"/>
      <c r="W124" s="52"/>
      <c r="X124" s="49"/>
      <c r="Y124" s="52"/>
      <c r="Z124" s="49"/>
      <c r="AA124" s="52"/>
      <c r="AB124" s="49"/>
      <c r="AC124" s="52"/>
      <c r="AD124" s="49"/>
      <c r="AE124" s="52"/>
      <c r="AF124" s="49"/>
      <c r="AG124" s="50"/>
      <c r="AH124" s="254"/>
      <c r="AI124" s="52"/>
      <c r="AJ124" t="str">
        <f t="shared" ref="AJ124:AJ128" si="82">CA124&amp;CB124</f>
        <v/>
      </c>
      <c r="CA124" s="18" t="str">
        <f t="shared" si="77"/>
        <v/>
      </c>
      <c r="CB124" s="18" t="str">
        <f t="shared" si="78"/>
        <v/>
      </c>
      <c r="CO124" s="69">
        <f t="shared" si="79"/>
        <v>0</v>
      </c>
      <c r="CP124" s="69">
        <f t="shared" si="79"/>
        <v>0</v>
      </c>
    </row>
    <row r="125" spans="1:94" x14ac:dyDescent="0.25">
      <c r="A125" s="4128"/>
      <c r="B125" s="253" t="s">
        <v>158</v>
      </c>
      <c r="C125" s="210">
        <f t="shared" si="75"/>
        <v>0</v>
      </c>
      <c r="D125" s="252">
        <f t="shared" si="76"/>
        <v>0</v>
      </c>
      <c r="E125" s="212">
        <f t="shared" si="80"/>
        <v>0</v>
      </c>
      <c r="F125" s="49"/>
      <c r="G125" s="52"/>
      <c r="H125" s="49"/>
      <c r="I125" s="52"/>
      <c r="J125" s="49"/>
      <c r="K125" s="52"/>
      <c r="L125" s="49"/>
      <c r="M125" s="52"/>
      <c r="N125" s="49"/>
      <c r="O125" s="52"/>
      <c r="P125" s="49"/>
      <c r="Q125" s="52"/>
      <c r="R125" s="49"/>
      <c r="S125" s="52"/>
      <c r="T125" s="49"/>
      <c r="U125" s="52"/>
      <c r="V125" s="49"/>
      <c r="W125" s="52"/>
      <c r="X125" s="49"/>
      <c r="Y125" s="52"/>
      <c r="Z125" s="49"/>
      <c r="AA125" s="52"/>
      <c r="AB125" s="49"/>
      <c r="AC125" s="52"/>
      <c r="AD125" s="49"/>
      <c r="AE125" s="52"/>
      <c r="AF125" s="49"/>
      <c r="AG125" s="50"/>
      <c r="AH125" s="254"/>
      <c r="AI125" s="52"/>
      <c r="AJ125" t="str">
        <f t="shared" si="82"/>
        <v/>
      </c>
      <c r="CA125" s="18" t="str">
        <f t="shared" si="77"/>
        <v/>
      </c>
      <c r="CB125" s="18" t="str">
        <f t="shared" si="78"/>
        <v/>
      </c>
      <c r="CO125" s="69">
        <f t="shared" si="79"/>
        <v>0</v>
      </c>
      <c r="CP125" s="69">
        <f t="shared" si="79"/>
        <v>0</v>
      </c>
    </row>
    <row r="126" spans="1:94" x14ac:dyDescent="0.25">
      <c r="A126" s="4128"/>
      <c r="B126" s="255" t="s">
        <v>159</v>
      </c>
      <c r="C126" s="210">
        <f t="shared" si="75"/>
        <v>0</v>
      </c>
      <c r="D126" s="252">
        <f t="shared" si="76"/>
        <v>0</v>
      </c>
      <c r="E126" s="212">
        <f t="shared" si="80"/>
        <v>0</v>
      </c>
      <c r="F126" s="49"/>
      <c r="G126" s="52"/>
      <c r="H126" s="49"/>
      <c r="I126" s="52"/>
      <c r="J126" s="49"/>
      <c r="K126" s="52"/>
      <c r="L126" s="49"/>
      <c r="M126" s="52"/>
      <c r="N126" s="49"/>
      <c r="O126" s="52"/>
      <c r="P126" s="49"/>
      <c r="Q126" s="52"/>
      <c r="R126" s="49"/>
      <c r="S126" s="52"/>
      <c r="T126" s="49"/>
      <c r="U126" s="52"/>
      <c r="V126" s="49"/>
      <c r="W126" s="52"/>
      <c r="X126" s="49"/>
      <c r="Y126" s="52"/>
      <c r="Z126" s="49"/>
      <c r="AA126" s="52"/>
      <c r="AB126" s="49"/>
      <c r="AC126" s="52"/>
      <c r="AD126" s="49"/>
      <c r="AE126" s="52"/>
      <c r="AF126" s="49"/>
      <c r="AG126" s="50"/>
      <c r="AH126" s="254"/>
      <c r="AI126" s="52"/>
      <c r="AJ126" t="str">
        <f t="shared" si="82"/>
        <v/>
      </c>
      <c r="CA126" s="18" t="str">
        <f t="shared" si="77"/>
        <v/>
      </c>
      <c r="CB126" s="18" t="str">
        <f t="shared" si="78"/>
        <v/>
      </c>
      <c r="CO126" s="69">
        <f t="shared" si="79"/>
        <v>0</v>
      </c>
      <c r="CP126" s="69">
        <f t="shared" si="79"/>
        <v>0</v>
      </c>
    </row>
    <row r="127" spans="1:94" x14ac:dyDescent="0.25">
      <c r="A127" s="3782"/>
      <c r="B127" s="70" t="s">
        <v>160</v>
      </c>
      <c r="C127" s="256">
        <f t="shared" si="75"/>
        <v>0</v>
      </c>
      <c r="D127" s="257">
        <f>SUM(V127+X127+Z127+AB127+AD127+AF127)</f>
        <v>0</v>
      </c>
      <c r="E127" s="258">
        <f>SUM(W127+Y127+AA127+AC127+AE127+AG127)</f>
        <v>0</v>
      </c>
      <c r="F127" s="259"/>
      <c r="G127" s="260"/>
      <c r="H127" s="259"/>
      <c r="I127" s="260"/>
      <c r="J127" s="259"/>
      <c r="K127" s="260"/>
      <c r="L127" s="259"/>
      <c r="M127" s="260"/>
      <c r="N127" s="259"/>
      <c r="O127" s="260"/>
      <c r="P127" s="259"/>
      <c r="Q127" s="260"/>
      <c r="R127" s="259"/>
      <c r="S127" s="260"/>
      <c r="T127" s="259"/>
      <c r="U127" s="260"/>
      <c r="V127" s="30"/>
      <c r="W127" s="37"/>
      <c r="X127" s="30"/>
      <c r="Y127" s="37"/>
      <c r="Z127" s="30"/>
      <c r="AA127" s="37"/>
      <c r="AB127" s="30"/>
      <c r="AC127" s="37"/>
      <c r="AD127" s="30"/>
      <c r="AE127" s="37"/>
      <c r="AF127" s="30"/>
      <c r="AG127" s="34"/>
      <c r="AH127" s="35"/>
      <c r="AI127" s="37"/>
      <c r="AJ127" t="str">
        <f t="shared" si="82"/>
        <v/>
      </c>
      <c r="CA127" s="18" t="str">
        <f>IF(AND(C127&gt;0,AH127="")," * No olvide digitar la variable Pueblos originarios. Digite Cero si no tiene.",IF(AH127&gt;C127,"* La variable Pueblos originarios No puede ser mayor al Total.",""))</f>
        <v/>
      </c>
      <c r="CB127" s="18" t="str">
        <f t="shared" si="78"/>
        <v/>
      </c>
      <c r="CO127" s="69">
        <f t="shared" si="79"/>
        <v>0</v>
      </c>
      <c r="CP127" s="69">
        <f t="shared" si="79"/>
        <v>0</v>
      </c>
    </row>
    <row r="128" spans="1:94" x14ac:dyDescent="0.25">
      <c r="A128" s="3631" t="s">
        <v>161</v>
      </c>
      <c r="B128" s="3631"/>
      <c r="C128" s="1308">
        <f t="shared" si="75"/>
        <v>0</v>
      </c>
      <c r="D128" s="1860">
        <f t="shared" si="76"/>
        <v>0</v>
      </c>
      <c r="E128" s="1735">
        <f t="shared" si="80"/>
        <v>0</v>
      </c>
      <c r="F128" s="1303"/>
      <c r="G128" s="1897"/>
      <c r="H128" s="1303"/>
      <c r="I128" s="1897"/>
      <c r="J128" s="1303"/>
      <c r="K128" s="1897"/>
      <c r="L128" s="1303"/>
      <c r="M128" s="1897"/>
      <c r="N128" s="1303"/>
      <c r="O128" s="1897"/>
      <c r="P128" s="1303"/>
      <c r="Q128" s="1897"/>
      <c r="R128" s="1303"/>
      <c r="S128" s="1897"/>
      <c r="T128" s="1303"/>
      <c r="U128" s="1897"/>
      <c r="V128" s="1303"/>
      <c r="W128" s="1897"/>
      <c r="X128" s="1303"/>
      <c r="Y128" s="1897"/>
      <c r="Z128" s="1303"/>
      <c r="AA128" s="1897"/>
      <c r="AB128" s="1303"/>
      <c r="AC128" s="1897"/>
      <c r="AD128" s="1303"/>
      <c r="AE128" s="1897"/>
      <c r="AF128" s="1303"/>
      <c r="AG128" s="1684"/>
      <c r="AH128" s="1703"/>
      <c r="AI128" s="1897"/>
      <c r="AJ128" t="str">
        <f t="shared" si="82"/>
        <v/>
      </c>
      <c r="CA128" s="18" t="str">
        <f>IF(AND(C128&gt;0,AH128="")," * No olvide digitar la variable Pueblos originarios. Digite Cero si no tiene.",IF(AH128&gt;C128,"* La variable Pueblos originarios No puede ser mayor al Total.",""))</f>
        <v/>
      </c>
      <c r="CB128" s="18" t="str">
        <f t="shared" si="78"/>
        <v/>
      </c>
      <c r="CO128" s="69">
        <f t="shared" si="79"/>
        <v>0</v>
      </c>
      <c r="CP128" s="69">
        <f t="shared" si="79"/>
        <v>0</v>
      </c>
    </row>
    <row r="129" spans="1:95" s="56" customFormat="1" ht="12" x14ac:dyDescent="0.2">
      <c r="A129" s="657" t="s">
        <v>162</v>
      </c>
      <c r="B129" s="657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1898"/>
      <c r="AM129" s="1898"/>
    </row>
    <row r="130" spans="1:95" ht="15" customHeight="1" x14ac:dyDescent="0.25">
      <c r="A130" s="3443" t="s">
        <v>90</v>
      </c>
      <c r="B130" s="2987"/>
      <c r="C130" s="3444" t="s">
        <v>91</v>
      </c>
      <c r="D130" s="3444"/>
      <c r="E130" s="3444"/>
      <c r="F130" s="3605" t="s">
        <v>139</v>
      </c>
      <c r="G130" s="3459"/>
      <c r="H130" s="3459"/>
      <c r="I130" s="3459"/>
      <c r="J130" s="3459"/>
      <c r="K130" s="3459"/>
      <c r="L130" s="3459"/>
      <c r="M130" s="3459"/>
      <c r="N130" s="3459"/>
      <c r="O130" s="3459"/>
      <c r="P130" s="3459"/>
      <c r="Q130" s="3459"/>
      <c r="R130" s="3459"/>
      <c r="S130" s="3459"/>
      <c r="T130" s="3459"/>
      <c r="U130" s="3459"/>
      <c r="V130" s="3459"/>
      <c r="W130" s="3459"/>
      <c r="X130" s="3459"/>
      <c r="Y130" s="3459"/>
      <c r="Z130" s="3459"/>
      <c r="AA130" s="3459"/>
      <c r="AB130" s="3459"/>
      <c r="AC130" s="3459"/>
      <c r="AD130" s="3459"/>
      <c r="AE130" s="3459"/>
      <c r="AF130" s="3459"/>
      <c r="AG130" s="3522"/>
      <c r="AH130" s="3678" t="s">
        <v>163</v>
      </c>
      <c r="AI130" s="3514"/>
      <c r="AJ130" s="3514"/>
      <c r="AK130" s="4176"/>
      <c r="AL130" s="3449" t="s">
        <v>12</v>
      </c>
      <c r="AM130" s="2987" t="s">
        <v>13</v>
      </c>
    </row>
    <row r="131" spans="1:95" ht="15" customHeight="1" x14ac:dyDescent="0.25">
      <c r="A131" s="3124"/>
      <c r="B131" s="2994"/>
      <c r="C131" s="4129"/>
      <c r="D131" s="4129"/>
      <c r="E131" s="4129"/>
      <c r="F131" s="3675" t="s">
        <v>16</v>
      </c>
      <c r="G131" s="3675"/>
      <c r="H131" s="3675" t="s">
        <v>17</v>
      </c>
      <c r="I131" s="3675"/>
      <c r="J131" s="3675" t="s">
        <v>18</v>
      </c>
      <c r="K131" s="3675"/>
      <c r="L131" s="3675" t="s">
        <v>19</v>
      </c>
      <c r="M131" s="3675"/>
      <c r="N131" s="3675" t="s">
        <v>20</v>
      </c>
      <c r="O131" s="3675"/>
      <c r="P131" s="3675" t="s">
        <v>21</v>
      </c>
      <c r="Q131" s="3675"/>
      <c r="R131" s="3675" t="s">
        <v>22</v>
      </c>
      <c r="S131" s="3675"/>
      <c r="T131" s="3675" t="s">
        <v>23</v>
      </c>
      <c r="U131" s="3675"/>
      <c r="V131" s="3675" t="s">
        <v>61</v>
      </c>
      <c r="W131" s="3675"/>
      <c r="X131" s="3675" t="s">
        <v>62</v>
      </c>
      <c r="Y131" s="3675"/>
      <c r="Z131" s="3605" t="s">
        <v>63</v>
      </c>
      <c r="AA131" s="4174"/>
      <c r="AB131" s="3605" t="s">
        <v>148</v>
      </c>
      <c r="AC131" s="4174"/>
      <c r="AD131" s="3605" t="s">
        <v>149</v>
      </c>
      <c r="AE131" s="4174"/>
      <c r="AF131" s="3605" t="s">
        <v>150</v>
      </c>
      <c r="AG131" s="3522"/>
      <c r="AH131" s="3449" t="s">
        <v>164</v>
      </c>
      <c r="AI131" s="3438" t="s">
        <v>165</v>
      </c>
      <c r="AJ131" s="3438" t="s">
        <v>166</v>
      </c>
      <c r="AK131" s="3137" t="s">
        <v>167</v>
      </c>
      <c r="AL131" s="3130"/>
      <c r="AM131" s="2994"/>
    </row>
    <row r="132" spans="1:95" x14ac:dyDescent="0.25">
      <c r="A132" s="3042"/>
      <c r="B132" s="2988"/>
      <c r="C132" s="1283" t="s">
        <v>120</v>
      </c>
      <c r="D132" s="1741" t="s">
        <v>79</v>
      </c>
      <c r="E132" s="1896" t="s">
        <v>121</v>
      </c>
      <c r="F132" s="1097" t="s">
        <v>79</v>
      </c>
      <c r="G132" s="202" t="s">
        <v>121</v>
      </c>
      <c r="H132" s="1097" t="s">
        <v>79</v>
      </c>
      <c r="I132" s="202" t="s">
        <v>121</v>
      </c>
      <c r="J132" s="1097" t="s">
        <v>79</v>
      </c>
      <c r="K132" s="202" t="s">
        <v>121</v>
      </c>
      <c r="L132" s="1097" t="s">
        <v>79</v>
      </c>
      <c r="M132" s="202" t="s">
        <v>121</v>
      </c>
      <c r="N132" s="1097" t="s">
        <v>79</v>
      </c>
      <c r="O132" s="202" t="s">
        <v>121</v>
      </c>
      <c r="P132" s="1097" t="s">
        <v>79</v>
      </c>
      <c r="Q132" s="202" t="s">
        <v>121</v>
      </c>
      <c r="R132" s="1097" t="s">
        <v>79</v>
      </c>
      <c r="S132" s="202" t="s">
        <v>121</v>
      </c>
      <c r="T132" s="1097" t="s">
        <v>79</v>
      </c>
      <c r="U132" s="202" t="s">
        <v>121</v>
      </c>
      <c r="V132" s="1097" t="s">
        <v>79</v>
      </c>
      <c r="W132" s="202" t="s">
        <v>121</v>
      </c>
      <c r="X132" s="1097" t="s">
        <v>79</v>
      </c>
      <c r="Y132" s="202" t="s">
        <v>121</v>
      </c>
      <c r="Z132" s="1097" t="s">
        <v>79</v>
      </c>
      <c r="AA132" s="202" t="s">
        <v>121</v>
      </c>
      <c r="AB132" s="1097" t="s">
        <v>79</v>
      </c>
      <c r="AC132" s="202" t="s">
        <v>121</v>
      </c>
      <c r="AD132" s="1097" t="s">
        <v>79</v>
      </c>
      <c r="AE132" s="202" t="s">
        <v>121</v>
      </c>
      <c r="AF132" s="1097" t="s">
        <v>79</v>
      </c>
      <c r="AG132" s="262" t="s">
        <v>121</v>
      </c>
      <c r="AH132" s="3001"/>
      <c r="AI132" s="2983"/>
      <c r="AJ132" s="2983"/>
      <c r="AK132" s="3138"/>
      <c r="AL132" s="3001"/>
      <c r="AM132" s="2988"/>
    </row>
    <row r="133" spans="1:95" x14ac:dyDescent="0.25">
      <c r="A133" s="3637" t="s">
        <v>168</v>
      </c>
      <c r="B133" s="4175"/>
      <c r="C133" s="1308">
        <f>SUM(D133:E133)</f>
        <v>0</v>
      </c>
      <c r="D133" s="1860">
        <f>SUM(F133+H133+J133+L133+N133+P133+R133+T133+V133+X133+Z133+AB133+AD133+AF133)</f>
        <v>0</v>
      </c>
      <c r="E133" s="1735">
        <f>SUM(G133+I133+K133+M133+O133+Q133+S133+U133+W133+Y133+AA133+AC133+AE133+AG133)</f>
        <v>0</v>
      </c>
      <c r="F133" s="1848"/>
      <c r="G133" s="1894"/>
      <c r="H133" s="1848"/>
      <c r="I133" s="1894"/>
      <c r="J133" s="1848"/>
      <c r="K133" s="1894"/>
      <c r="L133" s="1848"/>
      <c r="M133" s="1894"/>
      <c r="N133" s="1848"/>
      <c r="O133" s="1894"/>
      <c r="P133" s="1848"/>
      <c r="Q133" s="1894"/>
      <c r="R133" s="1848"/>
      <c r="S133" s="1894"/>
      <c r="T133" s="1848"/>
      <c r="U133" s="1894"/>
      <c r="V133" s="1848"/>
      <c r="W133" s="1894"/>
      <c r="X133" s="1848"/>
      <c r="Y133" s="1894"/>
      <c r="Z133" s="1848"/>
      <c r="AA133" s="1894"/>
      <c r="AB133" s="1848"/>
      <c r="AC133" s="1894"/>
      <c r="AD133" s="1848"/>
      <c r="AE133" s="1894"/>
      <c r="AF133" s="1848"/>
      <c r="AG133" s="1884"/>
      <c r="AH133" s="1853"/>
      <c r="AI133" s="1850"/>
      <c r="AJ133" s="1850"/>
      <c r="AK133" s="1884"/>
      <c r="AL133" s="1853"/>
      <c r="AM133" s="1894"/>
      <c r="AN133" t="str">
        <f>CB133&amp;CC133&amp;CA133</f>
        <v/>
      </c>
      <c r="CA133" s="263" t="str">
        <f>IF(OR(AH133+AI133+AJ133+AK133&gt;C133,)," ** La suma de Causal de Egresos no deben ser mayor que el Total Ambos Sexos","")</f>
        <v/>
      </c>
      <c r="CB133" s="18" t="str">
        <f>IF(AND($C133&gt;0,AL133=""),"  * No olvide digitar la variable Pueblos originarios. Digite Cero si no tiene.",IF(AL133&gt;$C133,"  * La variable Pueblos originarios No puede ser mayor al Total.",""))</f>
        <v/>
      </c>
      <c r="CC133" s="18" t="str">
        <f>IF(AND($C133&gt;0,AM133="")," * No olvide digitar la variable Migrantes. Digite Cero si no tiene.",IF(AM133&gt;$C133," * La variable Migrantes No puede ser mayor al Total.",""))</f>
        <v/>
      </c>
      <c r="CO133" s="69">
        <f>IF((AH133+AI133+AJ133+AK133)&gt;$C133,1,0)</f>
        <v>0</v>
      </c>
      <c r="CP133" s="69">
        <f t="shared" ref="CP133:CQ141" si="83">IF(AND($C133&gt;0,AL133=""),1,IF(AL133&gt;$C133,1,0))</f>
        <v>0</v>
      </c>
      <c r="CQ133" s="69">
        <f t="shared" si="83"/>
        <v>0</v>
      </c>
    </row>
    <row r="134" spans="1:95" x14ac:dyDescent="0.25">
      <c r="A134" s="3467" t="s">
        <v>152</v>
      </c>
      <c r="B134" s="1744" t="s">
        <v>153</v>
      </c>
      <c r="C134" s="249">
        <f t="shared" ref="C134:C141" si="84">SUM(D134:E134)</f>
        <v>0</v>
      </c>
      <c r="D134" s="250">
        <f t="shared" ref="D134:E140" si="85">SUM(F134+H134+J134+L134+N134+P134+R134+T134+V134+X134+Z134+AB134+AD134+AF134)</f>
        <v>0</v>
      </c>
      <c r="E134" s="251">
        <f t="shared" si="85"/>
        <v>0</v>
      </c>
      <c r="F134" s="1848"/>
      <c r="G134" s="1894"/>
      <c r="H134" s="1848"/>
      <c r="I134" s="1894"/>
      <c r="J134" s="1848"/>
      <c r="K134" s="1894"/>
      <c r="L134" s="1848"/>
      <c r="M134" s="1894"/>
      <c r="N134" s="1848"/>
      <c r="O134" s="1894"/>
      <c r="P134" s="1848"/>
      <c r="Q134" s="1894"/>
      <c r="R134" s="1848"/>
      <c r="S134" s="1894"/>
      <c r="T134" s="1848"/>
      <c r="U134" s="1894"/>
      <c r="V134" s="1848"/>
      <c r="W134" s="1894"/>
      <c r="X134" s="1848"/>
      <c r="Y134" s="1894"/>
      <c r="Z134" s="1848"/>
      <c r="AA134" s="1894"/>
      <c r="AB134" s="1848"/>
      <c r="AC134" s="1894"/>
      <c r="AD134" s="1848"/>
      <c r="AE134" s="1894"/>
      <c r="AF134" s="1848"/>
      <c r="AG134" s="1884"/>
      <c r="AH134" s="1853"/>
      <c r="AI134" s="1850"/>
      <c r="AJ134" s="1850"/>
      <c r="AK134" s="1884"/>
      <c r="AL134" s="1853"/>
      <c r="AM134" s="1894"/>
      <c r="AN134" t="str">
        <f>CB134&amp;CC134&amp;CA134</f>
        <v/>
      </c>
      <c r="CA134" s="263" t="str">
        <f t="shared" ref="CA134:CA141" si="86">IF(OR(AH134+AI134+AJ134+AK134&gt;C134,)," ** La suma de Causal de Egresos no deben ser mayor que el Total Ambos Sexos","")</f>
        <v/>
      </c>
      <c r="CB134" s="18" t="str">
        <f t="shared" ref="CB134:CB141" si="87">IF(AND($C134&gt;0,AL134=""),"  * No olvide digitar la variable Pueblos originarios. Digite Cero si no tiene.",IF(AL134&gt;$C134,"  * La variable Pueblos originarios No puede ser mayor al Total.",""))</f>
        <v/>
      </c>
      <c r="CC134" s="18" t="str">
        <f t="shared" ref="CC134:CC141" si="88">IF(AND($C134&gt;0,AM134="")," * No olvide digitar la variable Migrantes. Digite Cero si no tiene.",IF(AM134&gt;$C134," * La variable Migrantes No puede ser mayor al Total.",""))</f>
        <v/>
      </c>
      <c r="CO134" s="69">
        <f t="shared" ref="CO134:CO141" si="89">IF((AH134+AI134+AJ134+AK134)&gt;$C134,1,0)</f>
        <v>0</v>
      </c>
      <c r="CP134" s="69">
        <f t="shared" si="83"/>
        <v>0</v>
      </c>
      <c r="CQ134" s="69">
        <f t="shared" si="83"/>
        <v>0</v>
      </c>
    </row>
    <row r="135" spans="1:95" x14ac:dyDescent="0.25">
      <c r="A135" s="4128"/>
      <c r="B135" s="75" t="s">
        <v>154</v>
      </c>
      <c r="C135" s="210">
        <f t="shared" si="84"/>
        <v>0</v>
      </c>
      <c r="D135" s="252">
        <f t="shared" si="85"/>
        <v>0</v>
      </c>
      <c r="E135" s="212">
        <f t="shared" si="85"/>
        <v>0</v>
      </c>
      <c r="F135" s="22"/>
      <c r="G135" s="28"/>
      <c r="H135" s="22"/>
      <c r="I135" s="28"/>
      <c r="J135" s="22"/>
      <c r="K135" s="28"/>
      <c r="L135" s="22"/>
      <c r="M135" s="28"/>
      <c r="N135" s="22"/>
      <c r="O135" s="28"/>
      <c r="P135" s="22"/>
      <c r="Q135" s="28"/>
      <c r="R135" s="22"/>
      <c r="S135" s="28"/>
      <c r="T135" s="22"/>
      <c r="U135" s="28"/>
      <c r="V135" s="22"/>
      <c r="W135" s="28"/>
      <c r="X135" s="22"/>
      <c r="Y135" s="28"/>
      <c r="Z135" s="22"/>
      <c r="AA135" s="28"/>
      <c r="AB135" s="22"/>
      <c r="AC135" s="28"/>
      <c r="AD135" s="22"/>
      <c r="AE135" s="28"/>
      <c r="AF135" s="22"/>
      <c r="AG135" s="213"/>
      <c r="AH135" s="27"/>
      <c r="AI135" s="24"/>
      <c r="AJ135" s="24"/>
      <c r="AK135" s="213"/>
      <c r="AL135" s="27"/>
      <c r="AM135" s="28"/>
      <c r="AN135" t="str">
        <f>CB135&amp;CC135&amp;CA135</f>
        <v/>
      </c>
      <c r="CA135" s="263" t="str">
        <f t="shared" si="86"/>
        <v/>
      </c>
      <c r="CB135" s="18" t="str">
        <f t="shared" si="87"/>
        <v/>
      </c>
      <c r="CC135" s="18" t="str">
        <f t="shared" si="88"/>
        <v/>
      </c>
      <c r="CO135" s="69">
        <f t="shared" si="89"/>
        <v>0</v>
      </c>
      <c r="CP135" s="69">
        <f t="shared" si="83"/>
        <v>0</v>
      </c>
      <c r="CQ135" s="69">
        <f t="shared" si="83"/>
        <v>0</v>
      </c>
    </row>
    <row r="136" spans="1:95" x14ac:dyDescent="0.25">
      <c r="A136" s="4128"/>
      <c r="B136" s="75" t="s">
        <v>155</v>
      </c>
      <c r="C136" s="210">
        <f t="shared" si="84"/>
        <v>0</v>
      </c>
      <c r="D136" s="252">
        <f t="shared" si="85"/>
        <v>0</v>
      </c>
      <c r="E136" s="212">
        <f t="shared" si="85"/>
        <v>0</v>
      </c>
      <c r="F136" s="22"/>
      <c r="G136" s="28"/>
      <c r="H136" s="22"/>
      <c r="I136" s="28"/>
      <c r="J136" s="22"/>
      <c r="K136" s="28"/>
      <c r="L136" s="22"/>
      <c r="M136" s="28"/>
      <c r="N136" s="22"/>
      <c r="O136" s="28"/>
      <c r="P136" s="22"/>
      <c r="Q136" s="28"/>
      <c r="R136" s="22"/>
      <c r="S136" s="28"/>
      <c r="T136" s="22"/>
      <c r="U136" s="28"/>
      <c r="V136" s="22"/>
      <c r="W136" s="28"/>
      <c r="X136" s="22"/>
      <c r="Y136" s="28"/>
      <c r="Z136" s="22"/>
      <c r="AA136" s="28"/>
      <c r="AB136" s="22"/>
      <c r="AC136" s="28"/>
      <c r="AD136" s="22"/>
      <c r="AE136" s="28"/>
      <c r="AF136" s="22"/>
      <c r="AG136" s="213"/>
      <c r="AH136" s="27"/>
      <c r="AI136" s="24"/>
      <c r="AJ136" s="24"/>
      <c r="AK136" s="213"/>
      <c r="AL136" s="27"/>
      <c r="AM136" s="28"/>
      <c r="AN136" t="str">
        <f>CB136&amp;CC136&amp;CA136</f>
        <v/>
      </c>
      <c r="CA136" s="263" t="str">
        <f t="shared" si="86"/>
        <v/>
      </c>
      <c r="CB136" s="18" t="str">
        <f t="shared" si="87"/>
        <v/>
      </c>
      <c r="CC136" s="18" t="str">
        <f t="shared" si="88"/>
        <v/>
      </c>
      <c r="CO136" s="69">
        <f t="shared" si="89"/>
        <v>0</v>
      </c>
      <c r="CP136" s="69">
        <f t="shared" si="83"/>
        <v>0</v>
      </c>
      <c r="CQ136" s="69">
        <f t="shared" si="83"/>
        <v>0</v>
      </c>
    </row>
    <row r="137" spans="1:95" ht="22.5" x14ac:dyDescent="0.25">
      <c r="A137" s="4128"/>
      <c r="B137" s="253" t="s">
        <v>169</v>
      </c>
      <c r="C137" s="210">
        <f t="shared" si="84"/>
        <v>0</v>
      </c>
      <c r="D137" s="252">
        <f t="shared" si="85"/>
        <v>0</v>
      </c>
      <c r="E137" s="212">
        <f t="shared" si="85"/>
        <v>0</v>
      </c>
      <c r="F137" s="22"/>
      <c r="G137" s="28"/>
      <c r="H137" s="22"/>
      <c r="I137" s="28"/>
      <c r="J137" s="22"/>
      <c r="K137" s="28"/>
      <c r="L137" s="22"/>
      <c r="M137" s="28"/>
      <c r="N137" s="22"/>
      <c r="O137" s="28"/>
      <c r="P137" s="22"/>
      <c r="Q137" s="28"/>
      <c r="R137" s="22"/>
      <c r="S137" s="28"/>
      <c r="T137" s="22"/>
      <c r="U137" s="28"/>
      <c r="V137" s="22"/>
      <c r="W137" s="28"/>
      <c r="X137" s="22"/>
      <c r="Y137" s="28"/>
      <c r="Z137" s="22"/>
      <c r="AA137" s="28"/>
      <c r="AB137" s="22"/>
      <c r="AC137" s="28"/>
      <c r="AD137" s="22"/>
      <c r="AE137" s="28"/>
      <c r="AF137" s="22"/>
      <c r="AG137" s="213"/>
      <c r="AH137" s="27"/>
      <c r="AI137" s="24"/>
      <c r="AJ137" s="24"/>
      <c r="AK137" s="213"/>
      <c r="AL137" s="27"/>
      <c r="AM137" s="28"/>
      <c r="AN137" t="str">
        <f>CB137&amp;CC137&amp;CA137</f>
        <v/>
      </c>
      <c r="CA137" s="263" t="str">
        <f t="shared" si="86"/>
        <v/>
      </c>
      <c r="CB137" s="18" t="str">
        <f t="shared" si="87"/>
        <v/>
      </c>
      <c r="CC137" s="18" t="str">
        <f t="shared" si="88"/>
        <v/>
      </c>
      <c r="CO137" s="69">
        <f t="shared" si="89"/>
        <v>0</v>
      </c>
      <c r="CP137" s="69">
        <f t="shared" si="83"/>
        <v>0</v>
      </c>
      <c r="CQ137" s="69">
        <f t="shared" si="83"/>
        <v>0</v>
      </c>
    </row>
    <row r="138" spans="1:95" ht="22.5" x14ac:dyDescent="0.25">
      <c r="A138" s="4128"/>
      <c r="B138" s="253" t="s">
        <v>157</v>
      </c>
      <c r="C138" s="210">
        <f t="shared" ref="C138" si="90">SUM(D138:E138)</f>
        <v>0</v>
      </c>
      <c r="D138" s="252">
        <f t="shared" si="85"/>
        <v>0</v>
      </c>
      <c r="E138" s="212">
        <f t="shared" ref="E138" si="91">SUM(G138+I138+K138+M138+O138+Q138+S138+U138+W138+Y138+AA138+AC138+AE138+AG138)</f>
        <v>0</v>
      </c>
      <c r="F138" s="49"/>
      <c r="G138" s="52"/>
      <c r="H138" s="49"/>
      <c r="I138" s="52"/>
      <c r="J138" s="49"/>
      <c r="K138" s="52"/>
      <c r="L138" s="49"/>
      <c r="M138" s="52"/>
      <c r="N138" s="49"/>
      <c r="O138" s="52"/>
      <c r="P138" s="49"/>
      <c r="Q138" s="52"/>
      <c r="R138" s="49"/>
      <c r="S138" s="52"/>
      <c r="T138" s="49"/>
      <c r="U138" s="52"/>
      <c r="V138" s="49"/>
      <c r="W138" s="52"/>
      <c r="X138" s="49"/>
      <c r="Y138" s="52"/>
      <c r="Z138" s="49"/>
      <c r="AA138" s="52"/>
      <c r="AB138" s="49"/>
      <c r="AC138" s="52"/>
      <c r="AD138" s="49"/>
      <c r="AE138" s="52"/>
      <c r="AF138" s="49"/>
      <c r="AG138" s="264"/>
      <c r="AH138" s="254"/>
      <c r="AI138" s="265"/>
      <c r="AJ138" s="265"/>
      <c r="AK138" s="264"/>
      <c r="AL138" s="254"/>
      <c r="AM138" s="52"/>
      <c r="CA138" s="263" t="str">
        <f t="shared" si="86"/>
        <v/>
      </c>
      <c r="CB138" s="18" t="str">
        <f t="shared" si="87"/>
        <v/>
      </c>
      <c r="CC138" s="18" t="str">
        <f t="shared" si="88"/>
        <v/>
      </c>
      <c r="CO138" s="69">
        <f t="shared" si="89"/>
        <v>0</v>
      </c>
      <c r="CP138" s="69">
        <f t="shared" si="83"/>
        <v>0</v>
      </c>
      <c r="CQ138" s="69">
        <f t="shared" si="83"/>
        <v>0</v>
      </c>
    </row>
    <row r="139" spans="1:95" x14ac:dyDescent="0.25">
      <c r="A139" s="4128"/>
      <c r="B139" s="253" t="s">
        <v>158</v>
      </c>
      <c r="C139" s="210">
        <f t="shared" si="84"/>
        <v>0</v>
      </c>
      <c r="D139" s="252">
        <f t="shared" si="85"/>
        <v>0</v>
      </c>
      <c r="E139" s="212">
        <f t="shared" si="85"/>
        <v>0</v>
      </c>
      <c r="F139" s="49"/>
      <c r="G139" s="52"/>
      <c r="H139" s="49"/>
      <c r="I139" s="52"/>
      <c r="J139" s="49"/>
      <c r="K139" s="52"/>
      <c r="L139" s="49"/>
      <c r="M139" s="52"/>
      <c r="N139" s="49"/>
      <c r="O139" s="52"/>
      <c r="P139" s="49"/>
      <c r="Q139" s="52"/>
      <c r="R139" s="49"/>
      <c r="S139" s="52"/>
      <c r="T139" s="49"/>
      <c r="U139" s="52"/>
      <c r="V139" s="49"/>
      <c r="W139" s="52"/>
      <c r="X139" s="49"/>
      <c r="Y139" s="52"/>
      <c r="Z139" s="49"/>
      <c r="AA139" s="52"/>
      <c r="AB139" s="49"/>
      <c r="AC139" s="52"/>
      <c r="AD139" s="49"/>
      <c r="AE139" s="52"/>
      <c r="AF139" s="49"/>
      <c r="AG139" s="264"/>
      <c r="AH139" s="254"/>
      <c r="AI139" s="265"/>
      <c r="AJ139" s="265"/>
      <c r="AK139" s="264"/>
      <c r="AL139" s="254"/>
      <c r="AM139" s="52"/>
      <c r="AN139" t="str">
        <f>CB139&amp;CC139&amp;CA139</f>
        <v/>
      </c>
      <c r="CA139" s="263" t="str">
        <f t="shared" si="86"/>
        <v/>
      </c>
      <c r="CB139" s="18" t="str">
        <f t="shared" si="87"/>
        <v/>
      </c>
      <c r="CC139" s="18" t="str">
        <f t="shared" si="88"/>
        <v/>
      </c>
      <c r="CO139" s="69">
        <f t="shared" si="89"/>
        <v>0</v>
      </c>
      <c r="CP139" s="69">
        <f t="shared" si="83"/>
        <v>0</v>
      </c>
      <c r="CQ139" s="69">
        <f t="shared" si="83"/>
        <v>0</v>
      </c>
    </row>
    <row r="140" spans="1:95" x14ac:dyDescent="0.25">
      <c r="A140" s="4128"/>
      <c r="B140" s="255" t="s">
        <v>159</v>
      </c>
      <c r="C140" s="210">
        <f t="shared" si="84"/>
        <v>0</v>
      </c>
      <c r="D140" s="252">
        <f t="shared" si="85"/>
        <v>0</v>
      </c>
      <c r="E140" s="212">
        <f t="shared" si="85"/>
        <v>0</v>
      </c>
      <c r="F140" s="49"/>
      <c r="G140" s="52"/>
      <c r="H140" s="49"/>
      <c r="I140" s="52"/>
      <c r="J140" s="49"/>
      <c r="K140" s="52"/>
      <c r="L140" s="49"/>
      <c r="M140" s="52"/>
      <c r="N140" s="49"/>
      <c r="O140" s="52"/>
      <c r="P140" s="49"/>
      <c r="Q140" s="52"/>
      <c r="R140" s="49"/>
      <c r="S140" s="52"/>
      <c r="T140" s="49"/>
      <c r="U140" s="52"/>
      <c r="V140" s="49"/>
      <c r="W140" s="52"/>
      <c r="X140" s="49"/>
      <c r="Y140" s="52"/>
      <c r="Z140" s="49"/>
      <c r="AA140" s="52"/>
      <c r="AB140" s="49"/>
      <c r="AC140" s="52"/>
      <c r="AD140" s="49"/>
      <c r="AE140" s="52"/>
      <c r="AF140" s="49"/>
      <c r="AG140" s="264"/>
      <c r="AH140" s="254"/>
      <c r="AI140" s="265"/>
      <c r="AJ140" s="265"/>
      <c r="AK140" s="264"/>
      <c r="AL140" s="254"/>
      <c r="AM140" s="52"/>
      <c r="AN140" t="str">
        <f>CB140&amp;CC140&amp;CA140</f>
        <v/>
      </c>
      <c r="CA140" s="263" t="str">
        <f t="shared" si="86"/>
        <v/>
      </c>
      <c r="CB140" s="18" t="str">
        <f t="shared" si="87"/>
        <v/>
      </c>
      <c r="CC140" s="18" t="str">
        <f t="shared" si="88"/>
        <v/>
      </c>
      <c r="CO140" s="69">
        <f t="shared" si="89"/>
        <v>0</v>
      </c>
      <c r="CP140" s="69">
        <f t="shared" si="83"/>
        <v>0</v>
      </c>
      <c r="CQ140" s="69">
        <f t="shared" si="83"/>
        <v>0</v>
      </c>
    </row>
    <row r="141" spans="1:95" x14ac:dyDescent="0.25">
      <c r="A141" s="3782"/>
      <c r="B141" s="70" t="s">
        <v>160</v>
      </c>
      <c r="C141" s="266">
        <f t="shared" si="84"/>
        <v>0</v>
      </c>
      <c r="D141" s="267">
        <f>SUM(V141+X141+Z141+AB141+AD141+AF141)</f>
        <v>0</v>
      </c>
      <c r="E141" s="219">
        <f>SUM(W141+Y141+AA141+AC141+AE141+AG141)</f>
        <v>0</v>
      </c>
      <c r="F141" s="259"/>
      <c r="G141" s="260"/>
      <c r="H141" s="259"/>
      <c r="I141" s="260"/>
      <c r="J141" s="259"/>
      <c r="K141" s="260"/>
      <c r="L141" s="259"/>
      <c r="M141" s="260"/>
      <c r="N141" s="259"/>
      <c r="O141" s="260"/>
      <c r="P141" s="259"/>
      <c r="Q141" s="260"/>
      <c r="R141" s="259"/>
      <c r="S141" s="260"/>
      <c r="T141" s="259"/>
      <c r="U141" s="260"/>
      <c r="V141" s="30"/>
      <c r="W141" s="37"/>
      <c r="X141" s="30"/>
      <c r="Y141" s="37"/>
      <c r="Z141" s="30"/>
      <c r="AA141" s="37"/>
      <c r="AB141" s="30"/>
      <c r="AC141" s="37"/>
      <c r="AD141" s="30"/>
      <c r="AE141" s="37"/>
      <c r="AF141" s="30"/>
      <c r="AG141" s="220"/>
      <c r="AH141" s="35"/>
      <c r="AI141" s="32"/>
      <c r="AJ141" s="32"/>
      <c r="AK141" s="220"/>
      <c r="AL141" s="35"/>
      <c r="AM141" s="37"/>
      <c r="AN141" t="str">
        <f>CB141&amp;CC141&amp;CA141</f>
        <v/>
      </c>
      <c r="CA141" s="263" t="str">
        <f t="shared" si="86"/>
        <v/>
      </c>
      <c r="CB141" s="18" t="str">
        <f t="shared" si="87"/>
        <v/>
      </c>
      <c r="CC141" s="18" t="str">
        <f t="shared" si="88"/>
        <v/>
      </c>
      <c r="CO141" s="69">
        <f t="shared" si="89"/>
        <v>0</v>
      </c>
      <c r="CP141" s="69">
        <f t="shared" si="83"/>
        <v>0</v>
      </c>
      <c r="CQ141" s="69">
        <f t="shared" si="83"/>
        <v>0</v>
      </c>
    </row>
    <row r="142" spans="1:95" s="56" customFormat="1" ht="12" x14ac:dyDescent="0.2">
      <c r="A142" s="657" t="s">
        <v>170</v>
      </c>
      <c r="B142" s="657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</row>
    <row r="143" spans="1:95" ht="15" customHeight="1" x14ac:dyDescent="0.25">
      <c r="A143" s="3443" t="s">
        <v>90</v>
      </c>
      <c r="B143" s="2987"/>
      <c r="C143" s="3443" t="s">
        <v>171</v>
      </c>
      <c r="D143" s="3108"/>
      <c r="E143" s="2987"/>
      <c r="F143" s="3605" t="s">
        <v>139</v>
      </c>
      <c r="G143" s="3459"/>
      <c r="H143" s="3459"/>
      <c r="I143" s="3459"/>
      <c r="J143" s="3459"/>
      <c r="K143" s="3459"/>
      <c r="L143" s="3459"/>
      <c r="M143" s="3459"/>
      <c r="N143" s="3459"/>
      <c r="O143" s="3459"/>
      <c r="P143" s="3459"/>
      <c r="Q143" s="3459"/>
      <c r="R143" s="3459"/>
      <c r="S143" s="3459"/>
      <c r="T143" s="3459"/>
      <c r="U143" s="3459"/>
      <c r="V143" s="3459"/>
      <c r="W143" s="3459"/>
      <c r="X143" s="3459"/>
      <c r="Y143" s="3459"/>
      <c r="Z143" s="3459"/>
      <c r="AA143" s="3459"/>
      <c r="AB143" s="3459"/>
      <c r="AC143" s="3459"/>
      <c r="AD143" s="3459"/>
      <c r="AE143" s="3459"/>
      <c r="AF143" s="3459"/>
      <c r="AG143" s="3459"/>
      <c r="AH143" s="3459"/>
      <c r="AI143" s="3459"/>
      <c r="AJ143" s="3459"/>
      <c r="AK143" s="3459"/>
      <c r="AL143" s="3459"/>
      <c r="AM143" s="3522"/>
      <c r="AN143" s="3682" t="s">
        <v>163</v>
      </c>
      <c r="AO143" s="3683"/>
      <c r="AP143" s="4177"/>
      <c r="AQ143" s="3449" t="s">
        <v>12</v>
      </c>
      <c r="AR143" s="2987" t="s">
        <v>13</v>
      </c>
    </row>
    <row r="144" spans="1:95" ht="15" customHeight="1" x14ac:dyDescent="0.25">
      <c r="A144" s="3124"/>
      <c r="B144" s="2994"/>
      <c r="C144" s="3124"/>
      <c r="D144" s="3109"/>
      <c r="E144" s="2994"/>
      <c r="F144" s="3605" t="s">
        <v>140</v>
      </c>
      <c r="G144" s="4174"/>
      <c r="H144" s="3605" t="s">
        <v>141</v>
      </c>
      <c r="I144" s="4174"/>
      <c r="J144" s="3605" t="s">
        <v>172</v>
      </c>
      <c r="K144" s="4174"/>
      <c r="L144" s="3605" t="s">
        <v>16</v>
      </c>
      <c r="M144" s="4174"/>
      <c r="N144" s="3675" t="s">
        <v>17</v>
      </c>
      <c r="O144" s="3675"/>
      <c r="P144" s="3675" t="s">
        <v>18</v>
      </c>
      <c r="Q144" s="3675"/>
      <c r="R144" s="3675" t="s">
        <v>19</v>
      </c>
      <c r="S144" s="3675"/>
      <c r="T144" s="3675" t="s">
        <v>20</v>
      </c>
      <c r="U144" s="3675"/>
      <c r="V144" s="3675" t="s">
        <v>21</v>
      </c>
      <c r="W144" s="3675"/>
      <c r="X144" s="3675" t="s">
        <v>22</v>
      </c>
      <c r="Y144" s="3675"/>
      <c r="Z144" s="3675" t="s">
        <v>23</v>
      </c>
      <c r="AA144" s="3675"/>
      <c r="AB144" s="3675" t="s">
        <v>61</v>
      </c>
      <c r="AC144" s="3675"/>
      <c r="AD144" s="3675" t="s">
        <v>62</v>
      </c>
      <c r="AE144" s="3675"/>
      <c r="AF144" s="3605" t="s">
        <v>63</v>
      </c>
      <c r="AG144" s="4174"/>
      <c r="AH144" s="3605" t="s">
        <v>148</v>
      </c>
      <c r="AI144" s="4174"/>
      <c r="AJ144" s="3605" t="s">
        <v>149</v>
      </c>
      <c r="AK144" s="4174"/>
      <c r="AL144" s="3605" t="s">
        <v>150</v>
      </c>
      <c r="AM144" s="3522"/>
      <c r="AN144" s="3449" t="s">
        <v>173</v>
      </c>
      <c r="AO144" s="3438" t="s">
        <v>174</v>
      </c>
      <c r="AP144" s="3137" t="s">
        <v>166</v>
      </c>
      <c r="AQ144" s="3130"/>
      <c r="AR144" s="2994"/>
    </row>
    <row r="145" spans="1:95" x14ac:dyDescent="0.25">
      <c r="A145" s="3042"/>
      <c r="B145" s="2988"/>
      <c r="C145" s="1283" t="s">
        <v>120</v>
      </c>
      <c r="D145" s="1741" t="s">
        <v>79</v>
      </c>
      <c r="E145" s="1896" t="s">
        <v>121</v>
      </c>
      <c r="F145" s="1097" t="s">
        <v>79</v>
      </c>
      <c r="G145" s="202" t="s">
        <v>121</v>
      </c>
      <c r="H145" s="1097" t="s">
        <v>79</v>
      </c>
      <c r="I145" s="202" t="s">
        <v>121</v>
      </c>
      <c r="J145" s="1097" t="s">
        <v>79</v>
      </c>
      <c r="K145" s="202" t="s">
        <v>121</v>
      </c>
      <c r="L145" s="1097" t="s">
        <v>79</v>
      </c>
      <c r="M145" s="202" t="s">
        <v>121</v>
      </c>
      <c r="N145" s="1097" t="s">
        <v>79</v>
      </c>
      <c r="O145" s="202" t="s">
        <v>121</v>
      </c>
      <c r="P145" s="1097" t="s">
        <v>79</v>
      </c>
      <c r="Q145" s="202" t="s">
        <v>121</v>
      </c>
      <c r="R145" s="1097" t="s">
        <v>79</v>
      </c>
      <c r="S145" s="202" t="s">
        <v>121</v>
      </c>
      <c r="T145" s="1097" t="s">
        <v>79</v>
      </c>
      <c r="U145" s="202" t="s">
        <v>121</v>
      </c>
      <c r="V145" s="1097" t="s">
        <v>79</v>
      </c>
      <c r="W145" s="202" t="s">
        <v>121</v>
      </c>
      <c r="X145" s="1097" t="s">
        <v>79</v>
      </c>
      <c r="Y145" s="202" t="s">
        <v>121</v>
      </c>
      <c r="Z145" s="1097" t="s">
        <v>79</v>
      </c>
      <c r="AA145" s="202" t="s">
        <v>121</v>
      </c>
      <c r="AB145" s="1097" t="s">
        <v>79</v>
      </c>
      <c r="AC145" s="202" t="s">
        <v>121</v>
      </c>
      <c r="AD145" s="1097" t="s">
        <v>79</v>
      </c>
      <c r="AE145" s="202" t="s">
        <v>121</v>
      </c>
      <c r="AF145" s="1097" t="s">
        <v>79</v>
      </c>
      <c r="AG145" s="202" t="s">
        <v>121</v>
      </c>
      <c r="AH145" s="1097" t="s">
        <v>79</v>
      </c>
      <c r="AI145" s="202" t="s">
        <v>121</v>
      </c>
      <c r="AJ145" s="1097" t="s">
        <v>79</v>
      </c>
      <c r="AK145" s="202" t="s">
        <v>121</v>
      </c>
      <c r="AL145" s="1097" t="s">
        <v>79</v>
      </c>
      <c r="AM145" s="262" t="s">
        <v>121</v>
      </c>
      <c r="AN145" s="3001"/>
      <c r="AO145" s="2983"/>
      <c r="AP145" s="3138"/>
      <c r="AQ145" s="3001"/>
      <c r="AR145" s="2988"/>
    </row>
    <row r="146" spans="1:95" x14ac:dyDescent="0.25">
      <c r="A146" s="4150" t="s">
        <v>175</v>
      </c>
      <c r="B146" s="4178"/>
      <c r="C146" s="1745">
        <f>SUM(D146:E146)</f>
        <v>0</v>
      </c>
      <c r="D146" s="1746">
        <f>SUM(F146+H146+J146+L146+N146+P146+R146+T146+V146+X146+Z146+AB146+AD146+AF146+AH146+AJ146+AL146)</f>
        <v>0</v>
      </c>
      <c r="E146" s="1747">
        <f>SUM(G146+I146+K146+M146+O146+Q146+S146+U146+W146+Y146+AA146+AC146+AE146+AG146+AI146+AK146+AM146)</f>
        <v>0</v>
      </c>
      <c r="F146" s="1848"/>
      <c r="G146" s="1894"/>
      <c r="H146" s="1848"/>
      <c r="I146" s="1894"/>
      <c r="J146" s="1848"/>
      <c r="K146" s="1894"/>
      <c r="L146" s="1848"/>
      <c r="M146" s="1894"/>
      <c r="N146" s="1848"/>
      <c r="O146" s="1894"/>
      <c r="P146" s="1848"/>
      <c r="Q146" s="1894"/>
      <c r="R146" s="1848"/>
      <c r="S146" s="1894"/>
      <c r="T146" s="1848"/>
      <c r="U146" s="1894"/>
      <c r="V146" s="1848"/>
      <c r="W146" s="1894"/>
      <c r="X146" s="1848"/>
      <c r="Y146" s="1894"/>
      <c r="Z146" s="1848"/>
      <c r="AA146" s="1894"/>
      <c r="AB146" s="1848"/>
      <c r="AC146" s="1894"/>
      <c r="AD146" s="1848"/>
      <c r="AE146" s="1894"/>
      <c r="AF146" s="1848"/>
      <c r="AG146" s="1894"/>
      <c r="AH146" s="1848"/>
      <c r="AI146" s="1894"/>
      <c r="AJ146" s="1848"/>
      <c r="AK146" s="1894"/>
      <c r="AL146" s="1848"/>
      <c r="AM146" s="1884"/>
      <c r="AN146" s="1853"/>
      <c r="AO146" s="1850"/>
      <c r="AP146" s="1884"/>
      <c r="AQ146" s="1853"/>
      <c r="AR146" s="1894"/>
      <c r="AS146" t="str">
        <f>CA146&amp;CB146</f>
        <v/>
      </c>
      <c r="CA146" s="263"/>
      <c r="CB146" s="18" t="str">
        <f>IF(AND($C146&gt;0,AQ146="")," * No olvide digitar la variable Pueblos originarios. Digite Cero si no tiene.",IF(AQ146&gt;$C146," * La variable Pueblos originarios No puede ser mayor al Total.",""))</f>
        <v/>
      </c>
      <c r="CC146" s="18" t="str">
        <f>IF(AND($C146&gt;0,AR146="")," * No olvide digitar la variable Migrantes. Digite Cero si no tiene.",IF(AR146&gt;$C146," * La variable Migrantes No puede ser mayor al Total.",""))</f>
        <v/>
      </c>
      <c r="CO146" s="69"/>
      <c r="CP146" s="69">
        <f>IF(AND($C146&gt;0,AQ146=""),1,IF(AQ146&gt;$C146,1,0))</f>
        <v>0</v>
      </c>
      <c r="CQ146" s="69">
        <f>IF(AND($C146&gt;0,AR146=""),1,IF(AR146&gt;$C146,1,0))</f>
        <v>0</v>
      </c>
    </row>
    <row r="147" spans="1:95" x14ac:dyDescent="0.25">
      <c r="A147" s="3020" t="s">
        <v>176</v>
      </c>
      <c r="B147" s="3021"/>
      <c r="C147" s="256">
        <f>SUM(D147:E147)</f>
        <v>0</v>
      </c>
      <c r="D147" s="257">
        <f t="shared" ref="D147:E150" si="92">SUM(F147+H147+J147+L147+N147+P147+R147+T147+V147+X147+Z147+AB147+AD147+AF147+AH147+AJ147+AL147)</f>
        <v>0</v>
      </c>
      <c r="E147" s="270">
        <f>SUM(G147+I147+K147+M147+O147+Q147+S147+U147+W147+Y147+AA147+AC147+AE147+AG147+AI147+AK147+AM147)</f>
        <v>0</v>
      </c>
      <c r="F147" s="49"/>
      <c r="G147" s="52"/>
      <c r="H147" s="49"/>
      <c r="I147" s="52"/>
      <c r="J147" s="49"/>
      <c r="K147" s="52"/>
      <c r="L147" s="49"/>
      <c r="M147" s="52"/>
      <c r="N147" s="49"/>
      <c r="O147" s="52"/>
      <c r="P147" s="49"/>
      <c r="Q147" s="52"/>
      <c r="R147" s="49"/>
      <c r="S147" s="52"/>
      <c r="T147" s="49"/>
      <c r="U147" s="52"/>
      <c r="V147" s="49"/>
      <c r="W147" s="52"/>
      <c r="X147" s="49"/>
      <c r="Y147" s="52"/>
      <c r="Z147" s="49"/>
      <c r="AA147" s="52"/>
      <c r="AB147" s="49"/>
      <c r="AC147" s="52"/>
      <c r="AD147" s="49"/>
      <c r="AE147" s="52"/>
      <c r="AF147" s="49"/>
      <c r="AG147" s="52"/>
      <c r="AH147" s="49"/>
      <c r="AI147" s="52"/>
      <c r="AJ147" s="49"/>
      <c r="AK147" s="52"/>
      <c r="AL147" s="49"/>
      <c r="AM147" s="264"/>
      <c r="AN147" s="254"/>
      <c r="AO147" s="265"/>
      <c r="AP147" s="264"/>
      <c r="AQ147" s="254"/>
      <c r="AR147" s="52"/>
      <c r="AS147" t="str">
        <f>CA147&amp;CB147</f>
        <v/>
      </c>
      <c r="CA147" s="263"/>
      <c r="CB147" s="18" t="str">
        <f t="shared" ref="CB147:CB150" si="93">IF(AND($C147&gt;0,AQ147="")," * No olvide digitar la variable Pueblos originarios. Digite Cero si no tiene.",IF(AQ147&gt;$C147," * La variable Pueblos originarios No puede ser mayor al Total.",""))</f>
        <v/>
      </c>
      <c r="CC147" s="18" t="str">
        <f t="shared" ref="CC147:CC150" si="94">IF(AND($C147&gt;0,AR147="")," * No olvide digitar la variable Migrantes. Digite Cero si no tiene.",IF(AR147&gt;$C147," * La variable Migrantes No puede ser mayor al Total.",""))</f>
        <v/>
      </c>
      <c r="CO147" s="69"/>
      <c r="CP147" s="69">
        <f t="shared" ref="CP147:CQ150" si="95">IF(AND($C147&gt;0,AQ147=""),1,IF(AQ147&gt;$C147,1,0))</f>
        <v>0</v>
      </c>
      <c r="CQ147" s="69">
        <f t="shared" si="95"/>
        <v>0</v>
      </c>
    </row>
    <row r="148" spans="1:95" x14ac:dyDescent="0.25">
      <c r="A148" s="3467" t="s">
        <v>177</v>
      </c>
      <c r="B148" s="1744" t="s">
        <v>178</v>
      </c>
      <c r="C148" s="1745">
        <f>SUM(D148:E148)</f>
        <v>0</v>
      </c>
      <c r="D148" s="1746">
        <f t="shared" si="92"/>
        <v>0</v>
      </c>
      <c r="E148" s="1747">
        <f t="shared" si="92"/>
        <v>0</v>
      </c>
      <c r="F148" s="1848"/>
      <c r="G148" s="1894"/>
      <c r="H148" s="1848"/>
      <c r="I148" s="1894"/>
      <c r="J148" s="1848"/>
      <c r="K148" s="1894"/>
      <c r="L148" s="1848"/>
      <c r="M148" s="1894"/>
      <c r="N148" s="1848"/>
      <c r="O148" s="1894"/>
      <c r="P148" s="1848"/>
      <c r="Q148" s="1894"/>
      <c r="R148" s="1848"/>
      <c r="S148" s="1894"/>
      <c r="T148" s="1848"/>
      <c r="U148" s="1894"/>
      <c r="V148" s="1848"/>
      <c r="W148" s="1894"/>
      <c r="X148" s="1848"/>
      <c r="Y148" s="1894"/>
      <c r="Z148" s="1848"/>
      <c r="AA148" s="1894"/>
      <c r="AB148" s="1848"/>
      <c r="AC148" s="1894"/>
      <c r="AD148" s="1848"/>
      <c r="AE148" s="1894"/>
      <c r="AF148" s="1848"/>
      <c r="AG148" s="1894"/>
      <c r="AH148" s="1848"/>
      <c r="AI148" s="1894"/>
      <c r="AJ148" s="1848"/>
      <c r="AK148" s="1894"/>
      <c r="AL148" s="1848"/>
      <c r="AM148" s="1884"/>
      <c r="AN148" s="1853"/>
      <c r="AO148" s="1850"/>
      <c r="AP148" s="1884"/>
      <c r="AQ148" s="1853"/>
      <c r="AR148" s="1894"/>
      <c r="AS148" t="str">
        <f>CA148&amp;CB148</f>
        <v/>
      </c>
      <c r="CA148" s="263"/>
      <c r="CB148" s="18" t="str">
        <f t="shared" si="93"/>
        <v/>
      </c>
      <c r="CC148" s="18" t="str">
        <f t="shared" si="94"/>
        <v/>
      </c>
      <c r="CO148" s="69"/>
      <c r="CP148" s="69">
        <f t="shared" si="95"/>
        <v>0</v>
      </c>
      <c r="CQ148" s="69">
        <f t="shared" si="95"/>
        <v>0</v>
      </c>
    </row>
    <row r="149" spans="1:95" x14ac:dyDescent="0.25">
      <c r="A149" s="3782"/>
      <c r="B149" s="70" t="s">
        <v>179</v>
      </c>
      <c r="C149" s="266">
        <f>SUM(D149:E149)</f>
        <v>0</v>
      </c>
      <c r="D149" s="267">
        <f>SUM(F149+H149+J149+L149+N149+P149+R149+T149+V149+X149+Z149+AB149+AD149+AF149+AH149+AJ149+AL149)</f>
        <v>0</v>
      </c>
      <c r="E149" s="271">
        <f t="shared" si="92"/>
        <v>0</v>
      </c>
      <c r="F149" s="30"/>
      <c r="G149" s="37"/>
      <c r="H149" s="30"/>
      <c r="I149" s="37"/>
      <c r="J149" s="30"/>
      <c r="K149" s="37"/>
      <c r="L149" s="30"/>
      <c r="M149" s="37"/>
      <c r="N149" s="30"/>
      <c r="O149" s="37"/>
      <c r="P149" s="30"/>
      <c r="Q149" s="37"/>
      <c r="R149" s="30"/>
      <c r="S149" s="37"/>
      <c r="T149" s="30"/>
      <c r="U149" s="37"/>
      <c r="V149" s="30"/>
      <c r="W149" s="37"/>
      <c r="X149" s="30"/>
      <c r="Y149" s="37"/>
      <c r="Z149" s="30"/>
      <c r="AA149" s="37"/>
      <c r="AB149" s="30"/>
      <c r="AC149" s="37"/>
      <c r="AD149" s="30"/>
      <c r="AE149" s="37"/>
      <c r="AF149" s="30"/>
      <c r="AG149" s="37"/>
      <c r="AH149" s="30"/>
      <c r="AI149" s="37"/>
      <c r="AJ149" s="30"/>
      <c r="AK149" s="37"/>
      <c r="AL149" s="30"/>
      <c r="AM149" s="220"/>
      <c r="AN149" s="35"/>
      <c r="AO149" s="32"/>
      <c r="AP149" s="220"/>
      <c r="AQ149" s="35"/>
      <c r="AR149" s="37"/>
      <c r="AS149" t="str">
        <f>CA149&amp;CB149</f>
        <v/>
      </c>
      <c r="CA149" s="263"/>
      <c r="CB149" s="18" t="str">
        <f t="shared" si="93"/>
        <v/>
      </c>
      <c r="CC149" s="18" t="str">
        <f t="shared" si="94"/>
        <v/>
      </c>
      <c r="CO149" s="69"/>
      <c r="CP149" s="69">
        <f t="shared" si="95"/>
        <v>0</v>
      </c>
      <c r="CQ149" s="69">
        <f t="shared" si="95"/>
        <v>0</v>
      </c>
    </row>
    <row r="150" spans="1:95" x14ac:dyDescent="0.25">
      <c r="A150" s="3146" t="s">
        <v>180</v>
      </c>
      <c r="B150" s="3147"/>
      <c r="C150" s="217">
        <f>SUM(D150:E150)</f>
        <v>0</v>
      </c>
      <c r="D150" s="272">
        <f t="shared" si="92"/>
        <v>0</v>
      </c>
      <c r="E150" s="273">
        <f>SUM(G150+I150+K150+M150+O150+Q150+S150+U150+W150+Y150+AA150+AC150+AE150+AG150+AI150+AK150+AM150)</f>
        <v>0</v>
      </c>
      <c r="F150" s="91"/>
      <c r="G150" s="96"/>
      <c r="H150" s="91"/>
      <c r="I150" s="96"/>
      <c r="J150" s="91"/>
      <c r="K150" s="96"/>
      <c r="L150" s="91"/>
      <c r="M150" s="96"/>
      <c r="N150" s="91"/>
      <c r="O150" s="96"/>
      <c r="P150" s="91"/>
      <c r="Q150" s="96"/>
      <c r="R150" s="91"/>
      <c r="S150" s="96"/>
      <c r="T150" s="91"/>
      <c r="U150" s="96"/>
      <c r="V150" s="91"/>
      <c r="W150" s="96"/>
      <c r="X150" s="91"/>
      <c r="Y150" s="96"/>
      <c r="Z150" s="91"/>
      <c r="AA150" s="96"/>
      <c r="AB150" s="91"/>
      <c r="AC150" s="96"/>
      <c r="AD150" s="91"/>
      <c r="AE150" s="96"/>
      <c r="AF150" s="91"/>
      <c r="AG150" s="96"/>
      <c r="AH150" s="91"/>
      <c r="AI150" s="96"/>
      <c r="AJ150" s="91"/>
      <c r="AK150" s="96"/>
      <c r="AL150" s="91"/>
      <c r="AM150" s="274"/>
      <c r="AN150" s="95"/>
      <c r="AO150" s="92"/>
      <c r="AP150" s="274"/>
      <c r="AQ150" s="95"/>
      <c r="AR150" s="96"/>
      <c r="AS150" t="str">
        <f>CA150&amp;CB150</f>
        <v/>
      </c>
      <c r="CA150" s="263"/>
      <c r="CB150" s="18" t="str">
        <f t="shared" si="93"/>
        <v/>
      </c>
      <c r="CC150" s="18" t="str">
        <f t="shared" si="94"/>
        <v/>
      </c>
      <c r="CO150" s="69"/>
      <c r="CP150" s="69">
        <f t="shared" si="95"/>
        <v>0</v>
      </c>
      <c r="CQ150" s="69">
        <f t="shared" si="95"/>
        <v>0</v>
      </c>
    </row>
    <row r="151" spans="1:95" s="56" customFormat="1" ht="12" x14ac:dyDescent="0.2">
      <c r="A151" s="657" t="s">
        <v>181</v>
      </c>
      <c r="B151" s="657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1129"/>
      <c r="N151" s="655"/>
      <c r="O151" s="1899"/>
    </row>
    <row r="152" spans="1:95" ht="15" customHeight="1" x14ac:dyDescent="0.25">
      <c r="A152" s="4185" t="s">
        <v>3</v>
      </c>
      <c r="B152" s="2987"/>
      <c r="C152" s="4179" t="s">
        <v>91</v>
      </c>
      <c r="D152" s="4186"/>
      <c r="E152" s="4180"/>
      <c r="F152" s="4179" t="s">
        <v>63</v>
      </c>
      <c r="G152" s="4180"/>
      <c r="H152" s="4179" t="s">
        <v>148</v>
      </c>
      <c r="I152" s="4180"/>
      <c r="J152" s="4179" t="s">
        <v>149</v>
      </c>
      <c r="K152" s="4180"/>
      <c r="L152" s="4179" t="s">
        <v>150</v>
      </c>
      <c r="M152" s="4181"/>
      <c r="N152" s="4182" t="s">
        <v>12</v>
      </c>
      <c r="O152" s="2987" t="s">
        <v>13</v>
      </c>
    </row>
    <row r="153" spans="1:95" x14ac:dyDescent="0.25">
      <c r="A153" s="3042"/>
      <c r="B153" s="2988"/>
      <c r="C153" s="1900" t="s">
        <v>120</v>
      </c>
      <c r="D153" s="1901" t="s">
        <v>79</v>
      </c>
      <c r="E153" s="1902" t="s">
        <v>121</v>
      </c>
      <c r="F153" s="1900" t="s">
        <v>79</v>
      </c>
      <c r="G153" s="1902" t="s">
        <v>121</v>
      </c>
      <c r="H153" s="1900" t="s">
        <v>79</v>
      </c>
      <c r="I153" s="1902" t="s">
        <v>121</v>
      </c>
      <c r="J153" s="1900" t="s">
        <v>79</v>
      </c>
      <c r="K153" s="1902" t="s">
        <v>121</v>
      </c>
      <c r="L153" s="1900" t="s">
        <v>79</v>
      </c>
      <c r="M153" s="1903" t="s">
        <v>121</v>
      </c>
      <c r="N153" s="3001"/>
      <c r="O153" s="2988"/>
    </row>
    <row r="154" spans="1:95" x14ac:dyDescent="0.25">
      <c r="A154" s="4183" t="s">
        <v>182</v>
      </c>
      <c r="B154" s="1904" t="s">
        <v>183</v>
      </c>
      <c r="C154" s="1905">
        <f>SUM(D154:E154)</f>
        <v>0</v>
      </c>
      <c r="D154" s="1906">
        <f>SUM(F154+H154+J154+L154)</f>
        <v>0</v>
      </c>
      <c r="E154" s="1907">
        <f>SUM(G154+I154+K154+M154)</f>
        <v>0</v>
      </c>
      <c r="F154" s="45"/>
      <c r="G154" s="48"/>
      <c r="H154" s="45"/>
      <c r="I154" s="48"/>
      <c r="J154" s="45"/>
      <c r="K154" s="48"/>
      <c r="L154" s="45"/>
      <c r="M154" s="286"/>
      <c r="N154" s="105"/>
      <c r="O154" s="48"/>
      <c r="P154" t="str">
        <f>CA154&amp;CB154</f>
        <v/>
      </c>
      <c r="CA154" s="18" t="str">
        <f>IF(AND(C154&gt;0,N154="")," * No olvide digitar la variable Pueblos originarios. Digite Cero si no tiene.",IF(N154&gt;C154," * La variable Pueblos originarios No puede ser mayor al Total.",""))</f>
        <v/>
      </c>
      <c r="CB154" s="18" t="str">
        <f>IF(AND(C154&gt;0,O154="")," * No olvide digitar la variable Migrantes. Digite Cero si no tiene.",IF(O154&gt;C154," * La variable Pueblos Migrantes No puede ser mayor al Total.",""))</f>
        <v/>
      </c>
      <c r="CO154" s="69">
        <f>IF(AND($C154&gt;0,N154=""),1,IF(N154&gt;$C154,1,0))</f>
        <v>0</v>
      </c>
      <c r="CP154" s="69">
        <f>IF(AND($C154&gt;0,O154=""),1,IF(O154&gt;$C154,1,0))</f>
        <v>0</v>
      </c>
    </row>
    <row r="155" spans="1:95" x14ac:dyDescent="0.25">
      <c r="A155" s="4128"/>
      <c r="B155" s="75" t="s">
        <v>184</v>
      </c>
      <c r="C155" s="210">
        <f>SUM(D155:E155)</f>
        <v>0</v>
      </c>
      <c r="D155" s="252">
        <f t="shared" ref="D155:E156" si="96">SUM(F155+H155+J155+L155)</f>
        <v>0</v>
      </c>
      <c r="E155" s="287">
        <f t="shared" si="96"/>
        <v>0</v>
      </c>
      <c r="F155" s="45"/>
      <c r="G155" s="48"/>
      <c r="H155" s="45"/>
      <c r="I155" s="48"/>
      <c r="J155" s="45"/>
      <c r="K155" s="48"/>
      <c r="L155" s="45"/>
      <c r="M155" s="286"/>
      <c r="N155" s="105"/>
      <c r="O155" s="48"/>
      <c r="P155" t="str">
        <f>CA155&amp;CB155</f>
        <v/>
      </c>
      <c r="CA155" s="18" t="str">
        <f t="shared" ref="CA155:CA156" si="97">IF(AND(C155&gt;0,N155="")," * No olvide digitar la variable Pueblos originarios. Digite Cero si no tiene.",IF(N155&gt;C155," * La variable Pueblos originarios No puede ser mayor al Total.",""))</f>
        <v/>
      </c>
      <c r="CB155" s="18" t="str">
        <f t="shared" ref="CB155:CB156" si="98">IF(AND(C155&gt;0,O155="")," * No olvide digitar la variable Migrantes. Digite Cero si no tiene.",IF(O155&gt;C155," * La variable Pueblos Migrantes No puede ser mayor al Total.",""))</f>
        <v/>
      </c>
      <c r="CO155" s="69">
        <f t="shared" ref="CO155:CP156" si="99">IF(AND($C155&gt;0,N155=""),1,IF(N155&gt;$C155,1,0))</f>
        <v>0</v>
      </c>
      <c r="CP155" s="69">
        <f t="shared" si="99"/>
        <v>0</v>
      </c>
    </row>
    <row r="156" spans="1:95" x14ac:dyDescent="0.25">
      <c r="A156" s="4128"/>
      <c r="B156" s="288" t="s">
        <v>185</v>
      </c>
      <c r="C156" s="256">
        <f>SUM(D156:E156)</f>
        <v>0</v>
      </c>
      <c r="D156" s="257">
        <f t="shared" si="96"/>
        <v>0</v>
      </c>
      <c r="E156" s="270">
        <f t="shared" si="96"/>
        <v>0</v>
      </c>
      <c r="F156" s="45"/>
      <c r="G156" s="48"/>
      <c r="H156" s="45"/>
      <c r="I156" s="48"/>
      <c r="J156" s="45"/>
      <c r="K156" s="48"/>
      <c r="L156" s="45"/>
      <c r="M156" s="286"/>
      <c r="N156" s="105"/>
      <c r="O156" s="48"/>
      <c r="P156" t="str">
        <f>CA156&amp;CB156</f>
        <v/>
      </c>
      <c r="CA156" s="18" t="str">
        <f t="shared" si="97"/>
        <v/>
      </c>
      <c r="CB156" s="18" t="str">
        <f t="shared" si="98"/>
        <v/>
      </c>
      <c r="CO156" s="69">
        <f t="shared" si="99"/>
        <v>0</v>
      </c>
      <c r="CP156" s="69">
        <f t="shared" si="99"/>
        <v>0</v>
      </c>
    </row>
    <row r="157" spans="1:95" s="294" customFormat="1" ht="11.25" x14ac:dyDescent="0.2">
      <c r="A157" s="4184" t="s">
        <v>186</v>
      </c>
      <c r="B157" s="4184"/>
      <c r="C157" s="1908">
        <f>SUM(C154:C156)</f>
        <v>0</v>
      </c>
      <c r="D157" s="1909">
        <f>SUM(D154:D156)</f>
        <v>0</v>
      </c>
      <c r="E157" s="1910">
        <f>SUM(E154:E156)</f>
        <v>0</v>
      </c>
      <c r="F157" s="1908">
        <f>SUM(F154:F156)</f>
        <v>0</v>
      </c>
      <c r="G157" s="1910">
        <f t="shared" ref="G157:M157" si="100">SUM(G154:G156)</f>
        <v>0</v>
      </c>
      <c r="H157" s="1908">
        <f t="shared" si="100"/>
        <v>0</v>
      </c>
      <c r="I157" s="1910">
        <f t="shared" si="100"/>
        <v>0</v>
      </c>
      <c r="J157" s="1908">
        <f t="shared" si="100"/>
        <v>0</v>
      </c>
      <c r="K157" s="1910">
        <f t="shared" si="100"/>
        <v>0</v>
      </c>
      <c r="L157" s="1908">
        <f t="shared" si="100"/>
        <v>0</v>
      </c>
      <c r="M157" s="1911">
        <f t="shared" si="100"/>
        <v>0</v>
      </c>
      <c r="N157" s="1912">
        <f>SUM(N154:N156)</f>
        <v>0</v>
      </c>
      <c r="O157" s="1910">
        <f>SUM(O154:O156)</f>
        <v>0</v>
      </c>
    </row>
    <row r="158" spans="1:95" x14ac:dyDescent="0.25">
      <c r="A158" s="4183" t="s">
        <v>187</v>
      </c>
      <c r="B158" s="101" t="s">
        <v>188</v>
      </c>
      <c r="C158" s="249">
        <f>SUM(D158:E158)</f>
        <v>0</v>
      </c>
      <c r="D158" s="250">
        <f t="shared" ref="D158:E161" si="101">SUM(F158+H158+J158+L158)</f>
        <v>0</v>
      </c>
      <c r="E158" s="295">
        <f t="shared" si="101"/>
        <v>0</v>
      </c>
      <c r="F158" s="45"/>
      <c r="G158" s="48"/>
      <c r="H158" s="45"/>
      <c r="I158" s="48"/>
      <c r="J158" s="45"/>
      <c r="K158" s="48"/>
      <c r="L158" s="45"/>
      <c r="M158" s="286"/>
      <c r="N158" s="105"/>
      <c r="O158" s="48"/>
      <c r="P158" t="str">
        <f>CA158&amp;CB158</f>
        <v/>
      </c>
      <c r="CA158" s="18" t="str">
        <f>IF(AND(C158&gt;0,N158="")," * No olvide digitar la variable Pueblos originarios. Digite Cero si no tiene.",IF(N158&gt;C158," * La variable Pueblos originarios No puede ser mayor al Total.",""))</f>
        <v/>
      </c>
      <c r="CB158" s="18" t="str">
        <f>IF(AND(C158&gt;0,O158=""),"  * No olvide digitar la variable Migrantes. Digite Cero si no tiene.",IF(O158&gt;C158,"  * La variable Pueblos Migrantes No puede ser mayor al Total.",""))</f>
        <v/>
      </c>
      <c r="CO158" s="69">
        <f t="shared" ref="CO158:CP161" si="102">IF(AND($C158&gt;0,N158=""),1,IF(N158&gt;$C158,1,0))</f>
        <v>0</v>
      </c>
      <c r="CP158" s="69">
        <f t="shared" si="102"/>
        <v>0</v>
      </c>
    </row>
    <row r="159" spans="1:95" x14ac:dyDescent="0.25">
      <c r="A159" s="4128"/>
      <c r="B159" s="75" t="s">
        <v>189</v>
      </c>
      <c r="C159" s="210">
        <f>SUM(D159:E159)</f>
        <v>0</v>
      </c>
      <c r="D159" s="252">
        <f t="shared" si="101"/>
        <v>0</v>
      </c>
      <c r="E159" s="287">
        <f t="shared" si="101"/>
        <v>0</v>
      </c>
      <c r="F159" s="22"/>
      <c r="G159" s="28"/>
      <c r="H159" s="22"/>
      <c r="I159" s="28"/>
      <c r="J159" s="22"/>
      <c r="K159" s="28"/>
      <c r="L159" s="22"/>
      <c r="M159" s="213"/>
      <c r="N159" s="27"/>
      <c r="O159" s="28"/>
      <c r="P159" t="str">
        <f>CA159&amp;CB159</f>
        <v/>
      </c>
      <c r="CA159" s="18" t="str">
        <f>IF(AND(C159&gt;0,N159=""),"  * No olvide digitar la variable Pueblos originarios. Digite Cero si no tiene.",IF(N159&gt;C159,"  * La variable Pueblos originarios No puede ser mayor al Total.",""))</f>
        <v/>
      </c>
      <c r="CB159" s="18" t="str">
        <f>IF(AND(C159&gt;0,O159=""),"  * No olvide digitar la variable Migrantes. Digite Cero si no tiene.",IF(O159&gt;C159,"  * La variable Pueblos Migrantes No puede ser mayor al Total.",""))</f>
        <v/>
      </c>
      <c r="CO159" s="69">
        <f t="shared" si="102"/>
        <v>0</v>
      </c>
      <c r="CP159" s="69">
        <f t="shared" si="102"/>
        <v>0</v>
      </c>
    </row>
    <row r="160" spans="1:95" x14ac:dyDescent="0.25">
      <c r="A160" s="4128"/>
      <c r="B160" s="75" t="s">
        <v>190</v>
      </c>
      <c r="C160" s="210">
        <f>SUM(D160:E160)</f>
        <v>0</v>
      </c>
      <c r="D160" s="252">
        <f t="shared" si="101"/>
        <v>0</v>
      </c>
      <c r="E160" s="287">
        <f t="shared" si="101"/>
        <v>0</v>
      </c>
      <c r="F160" s="22"/>
      <c r="G160" s="28"/>
      <c r="H160" s="22"/>
      <c r="I160" s="28"/>
      <c r="J160" s="22"/>
      <c r="K160" s="28"/>
      <c r="L160" s="22"/>
      <c r="M160" s="213"/>
      <c r="N160" s="27"/>
      <c r="O160" s="28"/>
      <c r="P160" t="str">
        <f>CA160&amp;CB160</f>
        <v/>
      </c>
      <c r="CA160" s="18" t="str">
        <f>IF(AND(C160&gt;0,N160=""),"  * No olvide digitar la variable Pueblos originarios. Digite Cero si no tiene.",IF(N160&gt;C160,"  * La variable Pueblos originarios No puede ser mayor al Total.",""))</f>
        <v/>
      </c>
      <c r="CB160" s="18" t="str">
        <f>IF(AND(C160&gt;0,O160=""),"  * No olvide digitar la variable Migrantes. Digite Cero si no tiene.",IF(O160&gt;C160,"  * La variable Pueblos Migrantes No puede ser mayor al Total.",""))</f>
        <v/>
      </c>
      <c r="CO160" s="69">
        <f t="shared" si="102"/>
        <v>0</v>
      </c>
      <c r="CP160" s="69">
        <f t="shared" si="102"/>
        <v>0</v>
      </c>
    </row>
    <row r="161" spans="1:94" x14ac:dyDescent="0.25">
      <c r="A161" s="3782"/>
      <c r="B161" s="296" t="s">
        <v>191</v>
      </c>
      <c r="C161" s="256">
        <f>SUM(D161:E161)</f>
        <v>0</v>
      </c>
      <c r="D161" s="257">
        <f t="shared" si="101"/>
        <v>0</v>
      </c>
      <c r="E161" s="270">
        <f t="shared" si="101"/>
        <v>0</v>
      </c>
      <c r="F161" s="49"/>
      <c r="G161" s="52"/>
      <c r="H161" s="49"/>
      <c r="I161" s="52"/>
      <c r="J161" s="49"/>
      <c r="K161" s="52"/>
      <c r="L161" s="49"/>
      <c r="M161" s="264"/>
      <c r="N161" s="254"/>
      <c r="O161" s="52"/>
      <c r="P161" t="str">
        <f>CA161&amp;CB161</f>
        <v/>
      </c>
      <c r="CA161" s="18" t="str">
        <f>IF(AND(C161&gt;0,N161=""),"  * No olvide digitar la variable Pueblos originarios. Digite Cero si no tiene.",IF(N161&gt;C161,"  * La variable Pueblos originarios No puede ser mayor al Total.",""))</f>
        <v/>
      </c>
      <c r="CB161" s="18" t="str">
        <f>IF(AND(C161&gt;0,O161=""),"  * No olvide digitar la variable Migrantes. Digite Cero si no tiene.",IF(O161&gt;C161,"  * La variable Pueblos Migrantes No puede ser mayor al Total.",""))</f>
        <v/>
      </c>
      <c r="CO161" s="69">
        <f t="shared" si="102"/>
        <v>0</v>
      </c>
      <c r="CP161" s="69">
        <f t="shared" si="102"/>
        <v>0</v>
      </c>
    </row>
    <row r="162" spans="1:94" s="294" customFormat="1" ht="11.25" x14ac:dyDescent="0.2">
      <c r="A162" s="3831" t="s">
        <v>186</v>
      </c>
      <c r="B162" s="4184"/>
      <c r="C162" s="1908">
        <f>SUM(C158:C161)</f>
        <v>0</v>
      </c>
      <c r="D162" s="1909">
        <f>SUM(D158:D161)</f>
        <v>0</v>
      </c>
      <c r="E162" s="1910">
        <f>SUM(E158:E161)</f>
        <v>0</v>
      </c>
      <c r="F162" s="1908">
        <f>SUM(F158:F161)</f>
        <v>0</v>
      </c>
      <c r="G162" s="1910">
        <f t="shared" ref="G162:M162" si="103">SUM(G158:G161)</f>
        <v>0</v>
      </c>
      <c r="H162" s="1908">
        <f t="shared" si="103"/>
        <v>0</v>
      </c>
      <c r="I162" s="1910">
        <f t="shared" si="103"/>
        <v>0</v>
      </c>
      <c r="J162" s="1908">
        <f t="shared" si="103"/>
        <v>0</v>
      </c>
      <c r="K162" s="1910">
        <f t="shared" si="103"/>
        <v>0</v>
      </c>
      <c r="L162" s="1908">
        <f t="shared" si="103"/>
        <v>0</v>
      </c>
      <c r="M162" s="1911">
        <f t="shared" si="103"/>
        <v>0</v>
      </c>
      <c r="N162" s="1912">
        <f>SUM(N158:N161)</f>
        <v>0</v>
      </c>
      <c r="O162" s="1910">
        <f>SUM(O158:O161)</f>
        <v>0</v>
      </c>
    </row>
    <row r="163" spans="1:94" x14ac:dyDescent="0.25">
      <c r="A163" s="3831" t="s">
        <v>192</v>
      </c>
      <c r="B163" s="3831"/>
      <c r="C163" s="217">
        <f>SUM(C157+C162)</f>
        <v>0</v>
      </c>
      <c r="D163" s="272">
        <f>SUM(D157+D162)</f>
        <v>0</v>
      </c>
      <c r="E163" s="273">
        <f>SUM(E157+E162)</f>
        <v>0</v>
      </c>
      <c r="F163" s="217">
        <f>SUM(F157+F162)</f>
        <v>0</v>
      </c>
      <c r="G163" s="273">
        <f>SUM(G157+G162)</f>
        <v>0</v>
      </c>
      <c r="H163" s="217">
        <f t="shared" ref="H163:M163" si="104">SUM(H157+H162)</f>
        <v>0</v>
      </c>
      <c r="I163" s="273">
        <f t="shared" si="104"/>
        <v>0</v>
      </c>
      <c r="J163" s="217">
        <f t="shared" si="104"/>
        <v>0</v>
      </c>
      <c r="K163" s="273">
        <f t="shared" si="104"/>
        <v>0</v>
      </c>
      <c r="L163" s="217">
        <f t="shared" si="104"/>
        <v>0</v>
      </c>
      <c r="M163" s="297">
        <f t="shared" si="104"/>
        <v>0</v>
      </c>
      <c r="N163" s="298">
        <f>SUM(N157+N162)</f>
        <v>0</v>
      </c>
      <c r="O163" s="273">
        <f>SUM(O157+O162)</f>
        <v>0</v>
      </c>
    </row>
    <row r="164" spans="1:94" s="56" customFormat="1" ht="12" x14ac:dyDescent="0.2">
      <c r="A164" s="657" t="s">
        <v>193</v>
      </c>
      <c r="B164" s="657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1913"/>
      <c r="R164" s="1914"/>
    </row>
    <row r="165" spans="1:94" ht="15" customHeight="1" x14ac:dyDescent="0.25">
      <c r="A165" s="4188" t="s">
        <v>3</v>
      </c>
      <c r="B165" s="2987"/>
      <c r="C165" s="4179" t="s">
        <v>91</v>
      </c>
      <c r="D165" s="4186"/>
      <c r="E165" s="4180"/>
      <c r="F165" s="4179" t="s">
        <v>63</v>
      </c>
      <c r="G165" s="4180"/>
      <c r="H165" s="4179" t="s">
        <v>148</v>
      </c>
      <c r="I165" s="4180"/>
      <c r="J165" s="4179" t="s">
        <v>149</v>
      </c>
      <c r="K165" s="4180"/>
      <c r="L165" s="4179" t="s">
        <v>150</v>
      </c>
      <c r="M165" s="4181"/>
      <c r="N165" s="4187" t="s">
        <v>163</v>
      </c>
      <c r="O165" s="4186"/>
      <c r="P165" s="4181"/>
      <c r="Q165" s="4182" t="s">
        <v>12</v>
      </c>
      <c r="R165" s="2987" t="s">
        <v>13</v>
      </c>
    </row>
    <row r="166" spans="1:94" x14ac:dyDescent="0.25">
      <c r="A166" s="3042"/>
      <c r="B166" s="2988"/>
      <c r="C166" s="1900" t="s">
        <v>120</v>
      </c>
      <c r="D166" s="1901" t="s">
        <v>79</v>
      </c>
      <c r="E166" s="1902" t="s">
        <v>121</v>
      </c>
      <c r="F166" s="1900" t="s">
        <v>79</v>
      </c>
      <c r="G166" s="1902" t="s">
        <v>121</v>
      </c>
      <c r="H166" s="1900" t="s">
        <v>79</v>
      </c>
      <c r="I166" s="1902" t="s">
        <v>121</v>
      </c>
      <c r="J166" s="1900" t="s">
        <v>79</v>
      </c>
      <c r="K166" s="1902" t="s">
        <v>121</v>
      </c>
      <c r="L166" s="1900" t="s">
        <v>79</v>
      </c>
      <c r="M166" s="1915" t="s">
        <v>121</v>
      </c>
      <c r="N166" s="1916" t="s">
        <v>164</v>
      </c>
      <c r="O166" s="1901" t="s">
        <v>165</v>
      </c>
      <c r="P166" s="1903" t="s">
        <v>166</v>
      </c>
      <c r="Q166" s="3001"/>
      <c r="R166" s="2988"/>
    </row>
    <row r="167" spans="1:94" x14ac:dyDescent="0.25">
      <c r="A167" s="4183" t="s">
        <v>182</v>
      </c>
      <c r="B167" s="1904" t="s">
        <v>183</v>
      </c>
      <c r="C167" s="1917">
        <f>SUM(D167:E167)</f>
        <v>0</v>
      </c>
      <c r="D167" s="1918">
        <f t="shared" ref="D167:E169" si="105">SUM(F167+H167+J167+L167)</f>
        <v>0</v>
      </c>
      <c r="E167" s="1919">
        <f t="shared" si="105"/>
        <v>0</v>
      </c>
      <c r="F167" s="1920"/>
      <c r="G167" s="1921"/>
      <c r="H167" s="1920"/>
      <c r="I167" s="1921"/>
      <c r="J167" s="1920"/>
      <c r="K167" s="1921"/>
      <c r="L167" s="1920"/>
      <c r="M167" s="1922"/>
      <c r="N167" s="1923"/>
      <c r="O167" s="1924"/>
      <c r="P167" s="1925"/>
      <c r="Q167" s="1923"/>
      <c r="R167" s="1921"/>
      <c r="S167" t="str">
        <f>CA167&amp;CB167&amp;CC167</f>
        <v/>
      </c>
      <c r="CA167" s="18" t="str">
        <f>IF(AND(C167&gt;0,Q167=""),"  * No olvide digitar la variable Pueblos originarios. Digite Cero si no tiene.",IF(Q167&gt;C167," * La variable Pueblos originarios No puede ser mayor al Total.",""))</f>
        <v/>
      </c>
      <c r="CB167" s="18" t="str">
        <f>IF(AND(C167&gt;0,R167=""),"   * No olvide digitar la variable Migrantes. Digite Cero si no tiene.",IF(R167&gt;C167," *  La variable Migrantes No puede ser mayor al Total.",""))</f>
        <v/>
      </c>
      <c r="CO167" s="69">
        <f>IF(AND(C167&gt;0,Q167=""),1,IF(Q167&gt;C167,1,0))</f>
        <v>0</v>
      </c>
      <c r="CP167" s="69">
        <f>IF(AND(C167&gt;0,R167=""),1,IF(R167&gt;C167,1,0))</f>
        <v>0</v>
      </c>
    </row>
    <row r="168" spans="1:94" x14ac:dyDescent="0.25">
      <c r="A168" s="4128"/>
      <c r="B168" s="75" t="s">
        <v>184</v>
      </c>
      <c r="C168" s="317">
        <f>SUM(D168:E168)</f>
        <v>0</v>
      </c>
      <c r="D168" s="318">
        <f t="shared" si="105"/>
        <v>0</v>
      </c>
      <c r="E168" s="319">
        <f t="shared" si="105"/>
        <v>0</v>
      </c>
      <c r="F168" s="22"/>
      <c r="G168" s="28"/>
      <c r="H168" s="22"/>
      <c r="I168" s="28"/>
      <c r="J168" s="22"/>
      <c r="K168" s="28"/>
      <c r="L168" s="22"/>
      <c r="M168" s="216"/>
      <c r="N168" s="27"/>
      <c r="O168" s="24"/>
      <c r="P168" s="213"/>
      <c r="Q168" s="27"/>
      <c r="R168" s="28"/>
      <c r="S168" t="str">
        <f>CA168&amp;CB168&amp;CC168</f>
        <v/>
      </c>
      <c r="CA168" s="18" t="str">
        <f>IF(AND(C168&gt;0,Q168=""),"   * No olvide digitar la variable Pueblos originarios. Digite Cero si no tiene.",IF(Q168&gt;C168," *  La variable Pueblos originarios No puede ser mayor al Total.",""))</f>
        <v/>
      </c>
      <c r="CB168" s="18" t="str">
        <f>IF(AND(C168&gt;0,R168=""),"   * No olvide digitar la variable Migrantes. Digite Cero si no tiene.",IF(R168&gt;C168," *  La variable Migrantes No puede ser mayor al Total.",""))</f>
        <v/>
      </c>
      <c r="CO168" s="69">
        <f>IF(AND(C168&gt;0,Q168=""),1,IF(Q168&gt;C168,1,0))</f>
        <v>0</v>
      </c>
      <c r="CP168" s="69">
        <f>IF(AND(C168&gt;0,R168=""),1,IF(R168&gt;C168,1,0))</f>
        <v>0</v>
      </c>
    </row>
    <row r="169" spans="1:94" x14ac:dyDescent="0.25">
      <c r="A169" s="4128"/>
      <c r="B169" s="288" t="s">
        <v>185</v>
      </c>
      <c r="C169" s="320">
        <f>SUM(D169:E169)</f>
        <v>0</v>
      </c>
      <c r="D169" s="321">
        <f t="shared" si="105"/>
        <v>0</v>
      </c>
      <c r="E169" s="322">
        <f t="shared" si="105"/>
        <v>0</v>
      </c>
      <c r="F169" s="49"/>
      <c r="G169" s="52"/>
      <c r="H169" s="49"/>
      <c r="I169" s="52"/>
      <c r="J169" s="49"/>
      <c r="K169" s="52"/>
      <c r="L169" s="49"/>
      <c r="M169" s="323"/>
      <c r="N169" s="254"/>
      <c r="O169" s="265"/>
      <c r="P169" s="264"/>
      <c r="Q169" s="254"/>
      <c r="R169" s="52"/>
      <c r="S169" t="str">
        <f>CA169&amp;CB169&amp;CC169</f>
        <v/>
      </c>
      <c r="CA169" s="18" t="str">
        <f>IF(AND(C169&gt;0,Q169=""),"   * No olvide digitar la variable Pueblos originarios. Digite Cero si no tiene.",IF(Q169&gt;C169," *  La variable Pueblos originarios No puede ser mayor al Total.",""))</f>
        <v/>
      </c>
      <c r="CB169" s="18" t="str">
        <f>IF(AND(C169&gt;0,R169=""),"   * No olvide digitar la variable Migrantes. Digite Cero si no tiene.",IF(R169&gt;C169," *  La variable Migrantes No puede ser mayor al Total.",""))</f>
        <v/>
      </c>
      <c r="CO169" s="69">
        <f>IF(AND(C169&gt;0,Q169=""),1,IF(Q169&gt;C169,1,0))</f>
        <v>0</v>
      </c>
      <c r="CP169" s="69">
        <f>IF(AND(C169&gt;0,R169=""),1,IF(R169&gt;C169,1,0))</f>
        <v>0</v>
      </c>
    </row>
    <row r="170" spans="1:94" x14ac:dyDescent="0.25">
      <c r="A170" s="4184" t="s">
        <v>186</v>
      </c>
      <c r="B170" s="4184"/>
      <c r="C170" s="1926">
        <f>SUM(C167:C169)</f>
        <v>0</v>
      </c>
      <c r="D170" s="1927">
        <f>SUM(D167:D169)</f>
        <v>0</v>
      </c>
      <c r="E170" s="1928">
        <f>SUM(E167:E169)</f>
        <v>0</v>
      </c>
      <c r="F170" s="1926">
        <f>SUM(F167:F169)</f>
        <v>0</v>
      </c>
      <c r="G170" s="1928">
        <f t="shared" ref="G170:P170" si="106">SUM(G167:G169)</f>
        <v>0</v>
      </c>
      <c r="H170" s="1926">
        <f t="shared" si="106"/>
        <v>0</v>
      </c>
      <c r="I170" s="1928">
        <f t="shared" si="106"/>
        <v>0</v>
      </c>
      <c r="J170" s="1926">
        <f t="shared" si="106"/>
        <v>0</v>
      </c>
      <c r="K170" s="1928">
        <f t="shared" si="106"/>
        <v>0</v>
      </c>
      <c r="L170" s="1926">
        <f t="shared" si="106"/>
        <v>0</v>
      </c>
      <c r="M170" s="1929">
        <f t="shared" si="106"/>
        <v>0</v>
      </c>
      <c r="N170" s="1930">
        <f t="shared" si="106"/>
        <v>0</v>
      </c>
      <c r="O170" s="1927">
        <f t="shared" si="106"/>
        <v>0</v>
      </c>
      <c r="P170" s="1931">
        <f t="shared" si="106"/>
        <v>0</v>
      </c>
      <c r="Q170" s="1930">
        <f>SUM(Q167:Q169)</f>
        <v>0</v>
      </c>
      <c r="R170" s="1928">
        <f>SUM(R167:R169)</f>
        <v>0</v>
      </c>
    </row>
    <row r="171" spans="1:94" x14ac:dyDescent="0.25">
      <c r="A171" s="4183" t="s">
        <v>187</v>
      </c>
      <c r="B171" s="101" t="s">
        <v>188</v>
      </c>
      <c r="C171" s="330">
        <f>SUM(D171:E171)</f>
        <v>0</v>
      </c>
      <c r="D171" s="331">
        <f>SUM(F171+H171+J171+L171)</f>
        <v>0</v>
      </c>
      <c r="E171" s="332">
        <f>SUM(G171+I171+K171+M171)</f>
        <v>0</v>
      </c>
      <c r="F171" s="45"/>
      <c r="G171" s="48"/>
      <c r="H171" s="45"/>
      <c r="I171" s="48"/>
      <c r="J171" s="45"/>
      <c r="K171" s="48"/>
      <c r="L171" s="45"/>
      <c r="M171" s="333"/>
      <c r="N171" s="105"/>
      <c r="O171" s="102"/>
      <c r="P171" s="286"/>
      <c r="Q171" s="105"/>
      <c r="R171" s="48"/>
      <c r="S171" t="str">
        <f>CA171&amp;CB171&amp;CC171</f>
        <v/>
      </c>
      <c r="CA171" s="18" t="str">
        <f>IF(AND(C171&gt;0,Q171=""),"   * No olvide digitar la variable Pueblos originarios. Digite Cero si no tiene.",IF(Q171&gt;C171," *  La variable Pueblos originarios No puede ser mayor al Total.",""))</f>
        <v/>
      </c>
      <c r="CB171" s="18" t="str">
        <f>IF(AND(C171&gt;0,R171=""),"   * No olvide digitar la variable Migrantes. Digite Cero si no tiene.",IF(R171&gt;C171," *  La variable Migrantes No puede ser mayor al Total.",""))</f>
        <v/>
      </c>
      <c r="CO171" s="69">
        <f>IF(AND(C171&gt;0,Q171=""),1,IF(Q171&gt;C171,1,0))</f>
        <v>0</v>
      </c>
      <c r="CP171" s="69">
        <f>IF(AND(C171&gt;0,R171=""),1,IF(R171&gt;C171,1,0))</f>
        <v>0</v>
      </c>
    </row>
    <row r="172" spans="1:94" x14ac:dyDescent="0.25">
      <c r="A172" s="4128"/>
      <c r="B172" s="75" t="s">
        <v>189</v>
      </c>
      <c r="C172" s="317">
        <f>SUM(D172:E172)</f>
        <v>0</v>
      </c>
      <c r="D172" s="318">
        <f t="shared" ref="D172:E174" si="107">SUM(F172+H172+J172+L172)</f>
        <v>0</v>
      </c>
      <c r="E172" s="319">
        <f t="shared" si="107"/>
        <v>0</v>
      </c>
      <c r="F172" s="22"/>
      <c r="G172" s="28"/>
      <c r="H172" s="22"/>
      <c r="I172" s="28"/>
      <c r="J172" s="22"/>
      <c r="K172" s="28"/>
      <c r="L172" s="22"/>
      <c r="M172" s="216"/>
      <c r="N172" s="27"/>
      <c r="O172" s="24"/>
      <c r="P172" s="213"/>
      <c r="Q172" s="27"/>
      <c r="R172" s="28"/>
      <c r="S172" t="str">
        <f>CA172&amp;CB172&amp;CC172</f>
        <v/>
      </c>
      <c r="CA172" s="18" t="str">
        <f>IF(AND(C172&gt;0,Q172=""),"   * No olvide digitar la variable Pueblos originarios. Digite Cero si no tiene.",IF(Q172&gt;C172," *  La variable Pueblos originarios No puede ser mayor al Total.",""))</f>
        <v/>
      </c>
      <c r="CB172" s="18" t="str">
        <f>IF(AND(C172&gt;0,R172=""),"   * No olvide digitar la variable Migrantes. Digite Cero si no tiene.",IF(R172&gt;C172," *  La variable Migrantes No puede ser mayor al Total.",""))</f>
        <v/>
      </c>
      <c r="CO172" s="69">
        <f>IF(AND(C172&gt;0,Q172=""),1,IF(Q172&gt;C172,1,0))</f>
        <v>0</v>
      </c>
      <c r="CP172" s="69">
        <f>IF(AND(C172&gt;0,R172=""),1,IF(R172&gt;C172,1,0))</f>
        <v>0</v>
      </c>
    </row>
    <row r="173" spans="1:94" x14ac:dyDescent="0.25">
      <c r="A173" s="4128"/>
      <c r="B173" s="75" t="s">
        <v>190</v>
      </c>
      <c r="C173" s="317">
        <f>SUM(D173:E173)</f>
        <v>0</v>
      </c>
      <c r="D173" s="318">
        <f t="shared" si="107"/>
        <v>0</v>
      </c>
      <c r="E173" s="319">
        <f t="shared" si="107"/>
        <v>0</v>
      </c>
      <c r="F173" s="22"/>
      <c r="G173" s="28"/>
      <c r="H173" s="22"/>
      <c r="I173" s="28"/>
      <c r="J173" s="22"/>
      <c r="K173" s="28"/>
      <c r="L173" s="22"/>
      <c r="M173" s="216"/>
      <c r="N173" s="27"/>
      <c r="O173" s="24"/>
      <c r="P173" s="213"/>
      <c r="Q173" s="27"/>
      <c r="R173" s="28"/>
      <c r="S173" t="str">
        <f>CA173&amp;CB173&amp;CC173</f>
        <v/>
      </c>
      <c r="CA173" s="18" t="str">
        <f>IF(AND(C173&gt;0,Q173=""),"   * No olvide digitar la variable Pueblos originarios. Digite Cero si no tiene.",IF(Q173&gt;C173," *  La variable Pueblos originarios No puede ser mayor al Total.",""))</f>
        <v/>
      </c>
      <c r="CB173" s="18" t="str">
        <f>IF(AND(C173&gt;0,R173=""),"   * No olvide digitar la variable Migrantes. Digite Cero si no tiene.",IF(R173&gt;C173," *  La variable Migrantes No puede ser mayor al Total.",""))</f>
        <v/>
      </c>
      <c r="CO173" s="69">
        <f>IF(AND(C173&gt;0,Q173=""),1,IF(Q173&gt;C173,1,0))</f>
        <v>0</v>
      </c>
      <c r="CP173" s="69">
        <f>IF(AND(C173&gt;0,R173=""),1,IF(R173&gt;C173,1,0))</f>
        <v>0</v>
      </c>
    </row>
    <row r="174" spans="1:94" x14ac:dyDescent="0.25">
      <c r="A174" s="3782"/>
      <c r="B174" s="296" t="s">
        <v>191</v>
      </c>
      <c r="C174" s="320">
        <f>SUM(D174:E174)</f>
        <v>0</v>
      </c>
      <c r="D174" s="321">
        <f t="shared" si="107"/>
        <v>0</v>
      </c>
      <c r="E174" s="322">
        <f t="shared" si="107"/>
        <v>0</v>
      </c>
      <c r="F174" s="49"/>
      <c r="G174" s="52"/>
      <c r="H174" s="49"/>
      <c r="I174" s="52"/>
      <c r="J174" s="49"/>
      <c r="K174" s="52"/>
      <c r="L174" s="49"/>
      <c r="M174" s="323"/>
      <c r="N174" s="254"/>
      <c r="O174" s="265"/>
      <c r="P174" s="264"/>
      <c r="Q174" s="254"/>
      <c r="R174" s="52"/>
      <c r="S174" t="str">
        <f>CA174&amp;CB174&amp;CC174</f>
        <v/>
      </c>
      <c r="CA174" s="18" t="str">
        <f>IF(AND(C174&gt;0,Q174=""),"   * No olvide digitar la variable Pueblos originarios. Digite Cero si no tiene.",IF(Q174&gt;C174," *  La variable Pueblos originarios No puede ser mayor al Total.",""))</f>
        <v/>
      </c>
      <c r="CB174" s="18" t="str">
        <f>IF(AND(C174&gt;0,R174=""),"   * No olvide digitar la variable Migrantes. Digite Cero si no tiene.",IF(R174&gt;C174," *  La variable Migrantes No puede ser mayor al Total.",""))</f>
        <v/>
      </c>
      <c r="CO174" s="69">
        <f>IF(AND(C174&gt;0,Q174=""),1,IF(Q174&gt;C174,1,0))</f>
        <v>0</v>
      </c>
      <c r="CP174" s="69">
        <f>IF(AND(C174&gt;0,R174=""),1,IF(R174&gt;C174,1,0))</f>
        <v>0</v>
      </c>
    </row>
    <row r="175" spans="1:94" x14ac:dyDescent="0.25">
      <c r="A175" s="3831" t="s">
        <v>186</v>
      </c>
      <c r="B175" s="4184"/>
      <c r="C175" s="1926">
        <f>SUM(C171:C174)</f>
        <v>0</v>
      </c>
      <c r="D175" s="1927">
        <f>SUM(D171:D174)</f>
        <v>0</v>
      </c>
      <c r="E175" s="1928">
        <f>SUM(E171:E174)</f>
        <v>0</v>
      </c>
      <c r="F175" s="1926">
        <f>SUM(F171:F174)</f>
        <v>0</v>
      </c>
      <c r="G175" s="1928">
        <f t="shared" ref="G175:P175" si="108">SUM(G171:G174)</f>
        <v>0</v>
      </c>
      <c r="H175" s="1926">
        <f t="shared" si="108"/>
        <v>0</v>
      </c>
      <c r="I175" s="1928">
        <f t="shared" si="108"/>
        <v>0</v>
      </c>
      <c r="J175" s="1926">
        <f t="shared" si="108"/>
        <v>0</v>
      </c>
      <c r="K175" s="1928">
        <f t="shared" si="108"/>
        <v>0</v>
      </c>
      <c r="L175" s="1926">
        <f t="shared" si="108"/>
        <v>0</v>
      </c>
      <c r="M175" s="1929">
        <f t="shared" si="108"/>
        <v>0</v>
      </c>
      <c r="N175" s="1930">
        <f t="shared" si="108"/>
        <v>0</v>
      </c>
      <c r="O175" s="1927">
        <f t="shared" si="108"/>
        <v>0</v>
      </c>
      <c r="P175" s="1931">
        <f t="shared" si="108"/>
        <v>0</v>
      </c>
      <c r="Q175" s="1930">
        <f>SUM(Q171:Q174)</f>
        <v>0</v>
      </c>
      <c r="R175" s="1928">
        <f>SUM(R171:R174)</f>
        <v>0</v>
      </c>
    </row>
    <row r="176" spans="1:94" x14ac:dyDescent="0.25">
      <c r="A176" s="3831" t="s">
        <v>192</v>
      </c>
      <c r="B176" s="3831"/>
      <c r="C176" s="334">
        <f>SUM(C170+C175)</f>
        <v>0</v>
      </c>
      <c r="D176" s="335">
        <f t="shared" ref="D176:P176" si="109">SUM(D170+D175)</f>
        <v>0</v>
      </c>
      <c r="E176" s="336">
        <f t="shared" si="109"/>
        <v>0</v>
      </c>
      <c r="F176" s="334">
        <f t="shared" si="109"/>
        <v>0</v>
      </c>
      <c r="G176" s="336">
        <f t="shared" si="109"/>
        <v>0</v>
      </c>
      <c r="H176" s="334">
        <f t="shared" si="109"/>
        <v>0</v>
      </c>
      <c r="I176" s="336">
        <f t="shared" si="109"/>
        <v>0</v>
      </c>
      <c r="J176" s="334">
        <f t="shared" si="109"/>
        <v>0</v>
      </c>
      <c r="K176" s="336">
        <f t="shared" si="109"/>
        <v>0</v>
      </c>
      <c r="L176" s="334">
        <f t="shared" si="109"/>
        <v>0</v>
      </c>
      <c r="M176" s="337">
        <f t="shared" si="109"/>
        <v>0</v>
      </c>
      <c r="N176" s="338">
        <f t="shared" si="109"/>
        <v>0</v>
      </c>
      <c r="O176" s="335">
        <f t="shared" si="109"/>
        <v>0</v>
      </c>
      <c r="P176" s="339">
        <f t="shared" si="109"/>
        <v>0</v>
      </c>
      <c r="Q176" s="338">
        <f>SUM(Q170+Q175)</f>
        <v>0</v>
      </c>
      <c r="R176" s="336">
        <f>SUM(R170+R175)</f>
        <v>0</v>
      </c>
    </row>
    <row r="177" spans="1:94" s="56" customFormat="1" ht="12" x14ac:dyDescent="0.2">
      <c r="A177" s="657" t="s">
        <v>194</v>
      </c>
      <c r="B177" s="657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</row>
    <row r="178" spans="1:94" ht="15" customHeight="1" x14ac:dyDescent="0.25">
      <c r="A178" s="4185" t="s">
        <v>3</v>
      </c>
      <c r="B178" s="2987"/>
      <c r="C178" s="4186" t="s">
        <v>91</v>
      </c>
      <c r="D178" s="4186"/>
      <c r="E178" s="4180"/>
      <c r="F178" s="4179" t="s">
        <v>62</v>
      </c>
      <c r="G178" s="4180"/>
      <c r="H178" s="4179" t="s">
        <v>63</v>
      </c>
      <c r="I178" s="4180"/>
      <c r="J178" s="4179" t="s">
        <v>148</v>
      </c>
      <c r="K178" s="4180"/>
      <c r="L178" s="4179" t="s">
        <v>149</v>
      </c>
      <c r="M178" s="4180"/>
      <c r="N178" s="4179" t="s">
        <v>150</v>
      </c>
      <c r="O178" s="4181"/>
      <c r="P178" s="4182" t="s">
        <v>12</v>
      </c>
      <c r="Q178" s="2987" t="s">
        <v>13</v>
      </c>
    </row>
    <row r="179" spans="1:94" x14ac:dyDescent="0.25">
      <c r="A179" s="3042"/>
      <c r="B179" s="2988"/>
      <c r="C179" s="1900" t="s">
        <v>120</v>
      </c>
      <c r="D179" s="1901" t="s">
        <v>79</v>
      </c>
      <c r="E179" s="1902" t="s">
        <v>121</v>
      </c>
      <c r="F179" s="1900" t="s">
        <v>79</v>
      </c>
      <c r="G179" s="1902" t="s">
        <v>121</v>
      </c>
      <c r="H179" s="1900" t="s">
        <v>79</v>
      </c>
      <c r="I179" s="1902" t="s">
        <v>121</v>
      </c>
      <c r="J179" s="1900" t="s">
        <v>79</v>
      </c>
      <c r="K179" s="1902" t="s">
        <v>121</v>
      </c>
      <c r="L179" s="1900" t="s">
        <v>79</v>
      </c>
      <c r="M179" s="1902" t="s">
        <v>121</v>
      </c>
      <c r="N179" s="1900" t="s">
        <v>79</v>
      </c>
      <c r="O179" s="1932" t="s">
        <v>121</v>
      </c>
      <c r="P179" s="3001"/>
      <c r="Q179" s="2988"/>
    </row>
    <row r="180" spans="1:94" x14ac:dyDescent="0.25">
      <c r="A180" s="4183" t="s">
        <v>195</v>
      </c>
      <c r="B180" s="1904" t="s">
        <v>183</v>
      </c>
      <c r="C180" s="1905">
        <f>SUM(D180+E180)</f>
        <v>0</v>
      </c>
      <c r="D180" s="1906">
        <f>SUM(F180+H180+J180+L180+N180)</f>
        <v>0</v>
      </c>
      <c r="E180" s="1907">
        <f>SUM(G180+I180+K180+M180+O180)</f>
        <v>0</v>
      </c>
      <c r="F180" s="1920"/>
      <c r="G180" s="1921"/>
      <c r="H180" s="1920"/>
      <c r="I180" s="1921"/>
      <c r="J180" s="1920"/>
      <c r="K180" s="1921"/>
      <c r="L180" s="1920"/>
      <c r="M180" s="1921"/>
      <c r="N180" s="1920"/>
      <c r="O180" s="1933"/>
      <c r="P180" s="1923"/>
      <c r="Q180" s="1921"/>
      <c r="R180" t="str">
        <f>CA180&amp;CB180</f>
        <v/>
      </c>
      <c r="CA180" s="18" t="str">
        <f>IF(AND(C180&gt;0,P180="")," * No olvide digitar la variable Pueblos originarios. Digite Cero si no tiene.",IF(P180&gt;C180," * La variable Pueblos originarios No puede ser mayor al Total.",""))</f>
        <v/>
      </c>
      <c r="CB180" s="18" t="str">
        <f>IF(AND(C180&gt;0,Q180="")," * No olvide digitar la variable Migrantes. Digite Cero si no tiene.",IF(Q180&gt;C180," * La variable Migrantes No puede ser mayor al Total.",""))</f>
        <v/>
      </c>
      <c r="CO180" s="69">
        <f>IF(AND(C180&gt;0,P180=""),1,IF(P180&gt;C180,1,0))</f>
        <v>0</v>
      </c>
      <c r="CP180" s="69">
        <f>IF(AND(C180&gt;0,Q180=""),1,IF(Q180&gt;C180,1,0))</f>
        <v>0</v>
      </c>
    </row>
    <row r="181" spans="1:94" x14ac:dyDescent="0.25">
      <c r="A181" s="4128"/>
      <c r="B181" s="75" t="s">
        <v>184</v>
      </c>
      <c r="C181" s="210">
        <f>SUM(D181+E181)</f>
        <v>0</v>
      </c>
      <c r="D181" s="252">
        <f>SUM(H181+J181+L181+N181)</f>
        <v>0</v>
      </c>
      <c r="E181" s="287">
        <f>SUM(I181+K181+M181+O181)</f>
        <v>0</v>
      </c>
      <c r="F181" s="345"/>
      <c r="G181" s="346"/>
      <c r="H181" s="45"/>
      <c r="I181" s="48"/>
      <c r="J181" s="45"/>
      <c r="K181" s="48"/>
      <c r="L181" s="45"/>
      <c r="M181" s="48"/>
      <c r="N181" s="45"/>
      <c r="O181" s="46"/>
      <c r="P181" s="105"/>
      <c r="Q181" s="48"/>
      <c r="R181" t="str">
        <f>CA181&amp;CB181</f>
        <v/>
      </c>
      <c r="CA181" s="18" t="str">
        <f>IF(AND(C181&gt;0,P181=""),"   * No olvide digitar la variable Pueblos originarios. Digite Cero si no tiene.",IF(P181&gt;C181," *  La variable Pueblos originarios No puede ser mayor al Total.",""))</f>
        <v/>
      </c>
      <c r="CB181" s="18" t="str">
        <f t="shared" ref="CB181:CB182" si="110">IF(AND(C181&gt;0,Q181="")," * No olvide digitar la variable Migrantes. Digite Cero si no tiene.",IF(Q181&gt;C181," * La variable Migrantes No puede ser mayor al Total.",""))</f>
        <v/>
      </c>
      <c r="CO181" s="69">
        <f>IF(AND(C181&gt;0,P181=""),1,IF(P181&gt;C181,1,0))</f>
        <v>0</v>
      </c>
      <c r="CP181" s="69">
        <f>IF(AND(C181&gt;0,Q181=""),1,IF(Q181&gt;C181,1,0))</f>
        <v>0</v>
      </c>
    </row>
    <row r="182" spans="1:94" x14ac:dyDescent="0.25">
      <c r="A182" s="4128"/>
      <c r="B182" s="296" t="s">
        <v>185</v>
      </c>
      <c r="C182" s="266">
        <f>SUM(D182+E182)</f>
        <v>0</v>
      </c>
      <c r="D182" s="267">
        <f>SUM(H182+J182+L182+N182)</f>
        <v>0</v>
      </c>
      <c r="E182" s="271">
        <f>SUM(I182+K182+M182+O182)</f>
        <v>0</v>
      </c>
      <c r="F182" s="347"/>
      <c r="G182" s="348"/>
      <c r="H182" s="30"/>
      <c r="I182" s="37"/>
      <c r="J182" s="30"/>
      <c r="K182" s="37"/>
      <c r="L182" s="30"/>
      <c r="M182" s="37"/>
      <c r="N182" s="30"/>
      <c r="O182" s="34"/>
      <c r="P182" s="35"/>
      <c r="Q182" s="37"/>
      <c r="R182" t="str">
        <f>CA182&amp;CB182</f>
        <v/>
      </c>
      <c r="CA182" s="18" t="str">
        <f>IF(AND(C182&gt;0,P182=""),"   * No olvide digitar la variable Pueblos originarios. Digite Cero si no tiene.",IF(P182&gt;C182," *  La variable Pueblos originarios No puede ser mayor al Total.",""))</f>
        <v/>
      </c>
      <c r="CB182" s="18" t="str">
        <f t="shared" si="110"/>
        <v/>
      </c>
      <c r="CO182" s="69">
        <f>IF(AND(C182&gt;0,P182=""),1,IF(P182&gt;C182,1,0))</f>
        <v>0</v>
      </c>
      <c r="CP182" s="69">
        <f>IF(AND(C182&gt;0,Q182=""),1,IF(Q182&gt;C182,1,0))</f>
        <v>0</v>
      </c>
    </row>
    <row r="183" spans="1:94" x14ac:dyDescent="0.25">
      <c r="A183" s="3782"/>
      <c r="B183" s="1934" t="s">
        <v>171</v>
      </c>
      <c r="C183" s="217">
        <f>SUM(C180:C182)</f>
        <v>0</v>
      </c>
      <c r="D183" s="272">
        <f>SUM(D180:D182)</f>
        <v>0</v>
      </c>
      <c r="E183" s="273">
        <f>SUM(E180:E182)</f>
        <v>0</v>
      </c>
      <c r="F183" s="217">
        <f>SUM(F180:F182)</f>
        <v>0</v>
      </c>
      <c r="G183" s="273">
        <f t="shared" ref="G183:O183" si="111">SUM(G180:G182)</f>
        <v>0</v>
      </c>
      <c r="H183" s="217">
        <f t="shared" si="111"/>
        <v>0</v>
      </c>
      <c r="I183" s="273">
        <f t="shared" si="111"/>
        <v>0</v>
      </c>
      <c r="J183" s="217">
        <f t="shared" si="111"/>
        <v>0</v>
      </c>
      <c r="K183" s="273">
        <f t="shared" si="111"/>
        <v>0</v>
      </c>
      <c r="L183" s="217">
        <f t="shared" si="111"/>
        <v>0</v>
      </c>
      <c r="M183" s="273">
        <f t="shared" si="111"/>
        <v>0</v>
      </c>
      <c r="N183" s="217">
        <f t="shared" si="111"/>
        <v>0</v>
      </c>
      <c r="O183" s="350">
        <f t="shared" si="111"/>
        <v>0</v>
      </c>
      <c r="P183" s="298">
        <f>SUM(P180:P182)</f>
        <v>0</v>
      </c>
      <c r="Q183" s="273">
        <f>SUM(Q180:Q182)</f>
        <v>0</v>
      </c>
    </row>
    <row r="184" spans="1:94" x14ac:dyDescent="0.25">
      <c r="A184" s="4128" t="s">
        <v>196</v>
      </c>
      <c r="B184" s="101" t="s">
        <v>197</v>
      </c>
      <c r="C184" s="249">
        <f>SUM(D184+E184)</f>
        <v>0</v>
      </c>
      <c r="D184" s="250">
        <f>SUM(F184+H184+J184+L184+N184)</f>
        <v>0</v>
      </c>
      <c r="E184" s="295">
        <f>SUM(G184+I184+K184+M184+O184)</f>
        <v>0</v>
      </c>
      <c r="F184" s="351"/>
      <c r="G184" s="352"/>
      <c r="H184" s="353"/>
      <c r="I184" s="352"/>
      <c r="J184" s="45"/>
      <c r="K184" s="48"/>
      <c r="L184" s="45"/>
      <c r="M184" s="48"/>
      <c r="N184" s="1935"/>
      <c r="O184" s="46"/>
      <c r="P184" s="84"/>
      <c r="Q184" s="48"/>
      <c r="R184" t="str">
        <f>CA184&amp;CB184</f>
        <v/>
      </c>
      <c r="CA184" s="18" t="str">
        <f>IF(AND(C184&gt;0,P184="")," * No olvide digitar la variable Pueblos originarios. Digite Cero si no tiene.",IF(P184&gt;C184," * La variable Pueblos originarios No puede ser mayor al Total.",""))</f>
        <v/>
      </c>
      <c r="CB184" s="18" t="str">
        <f>IF(AND(C184&gt;0,Q184=""),"   No olvide digitar la variable Migrantes. Digite Cero si no tiene.",IF(Q184&gt;C184," * La variable Migrantes No puede ser mayor al Total.",""))</f>
        <v/>
      </c>
      <c r="CO184" s="69">
        <f>IF(AND(C184&gt;0,P184=""),1,IF(P184&gt;C184,1,0))</f>
        <v>0</v>
      </c>
      <c r="CP184" s="69">
        <f>IF(AND(C184&gt;0,Q184=""),1,IF(Q184&gt;C184,1,0))</f>
        <v>0</v>
      </c>
    </row>
    <row r="185" spans="1:94" x14ac:dyDescent="0.25">
      <c r="A185" s="4128"/>
      <c r="B185" s="75" t="s">
        <v>164</v>
      </c>
      <c r="C185" s="355">
        <f>SUM(D185+E185)</f>
        <v>0</v>
      </c>
      <c r="D185" s="331">
        <f t="shared" ref="D185:E187" si="112">SUM(F185+H185+J185+L185+N185)</f>
        <v>0</v>
      </c>
      <c r="E185" s="332">
        <f t="shared" si="112"/>
        <v>0</v>
      </c>
      <c r="F185" s="45"/>
      <c r="G185" s="48"/>
      <c r="H185" s="22"/>
      <c r="I185" s="48"/>
      <c r="J185" s="22"/>
      <c r="K185" s="48"/>
      <c r="L185" s="45"/>
      <c r="M185" s="48"/>
      <c r="N185" s="22"/>
      <c r="O185" s="46"/>
      <c r="P185" s="27"/>
      <c r="Q185" s="48"/>
      <c r="R185" t="str">
        <f>CA185&amp;CB185</f>
        <v/>
      </c>
      <c r="CA185" s="18" t="str">
        <f t="shared" ref="CA185:CA187" si="113">IF(AND(C185&gt;0,P185="")," * No olvide digitar la variable Pueblos originarios. Digite Cero si no tiene.",IF(P185&gt;C185," * La variable Pueblos originarios No puede ser mayor al Total.",""))</f>
        <v/>
      </c>
      <c r="CB185" s="18" t="str">
        <f t="shared" ref="CB185:CB187" si="114">IF(AND(C185&gt;0,Q185=""),"   No olvide digitar la variable Migrantes. Digite Cero si no tiene.",IF(Q185&gt;C185," * La variable Migrantes No puede ser mayor al Total.",""))</f>
        <v/>
      </c>
      <c r="CO185" s="69">
        <f>IF(AND(C185&gt;0,P185=""),1,IF(P185&gt;C185,1,0))</f>
        <v>0</v>
      </c>
      <c r="CP185" s="69">
        <f>IF(AND(C185&gt;0,Q185=""),1,IF(Q185&gt;C185,1,0))</f>
        <v>0</v>
      </c>
    </row>
    <row r="186" spans="1:94" x14ac:dyDescent="0.25">
      <c r="A186" s="4128"/>
      <c r="B186" s="75" t="s">
        <v>165</v>
      </c>
      <c r="C186" s="317">
        <f>SUM(D186+E186)</f>
        <v>0</v>
      </c>
      <c r="D186" s="318">
        <f t="shared" si="112"/>
        <v>0</v>
      </c>
      <c r="E186" s="319">
        <f t="shared" si="112"/>
        <v>0</v>
      </c>
      <c r="F186" s="22"/>
      <c r="G186" s="28"/>
      <c r="H186" s="22"/>
      <c r="I186" s="28"/>
      <c r="J186" s="22"/>
      <c r="K186" s="28"/>
      <c r="L186" s="22"/>
      <c r="M186" s="28"/>
      <c r="N186" s="22"/>
      <c r="O186" s="26"/>
      <c r="P186" s="27"/>
      <c r="Q186" s="28"/>
      <c r="R186" t="str">
        <f>CA186&amp;CB186</f>
        <v/>
      </c>
      <c r="CA186" s="18" t="str">
        <f t="shared" si="113"/>
        <v/>
      </c>
      <c r="CB186" s="18" t="str">
        <f t="shared" si="114"/>
        <v/>
      </c>
      <c r="CO186" s="69">
        <f>IF(AND(C186&gt;0,P186=""),1,IF(P186&gt;C186,1,0))</f>
        <v>0</v>
      </c>
      <c r="CP186" s="69">
        <f>IF(AND(C186&gt;0,Q186=""),1,IF(Q186&gt;C186,1,0))</f>
        <v>0</v>
      </c>
    </row>
    <row r="187" spans="1:94" x14ac:dyDescent="0.25">
      <c r="A187" s="3782"/>
      <c r="B187" s="70" t="s">
        <v>166</v>
      </c>
      <c r="C187" s="356">
        <f>SUM(D187+E187)</f>
        <v>0</v>
      </c>
      <c r="D187" s="357">
        <f t="shared" si="112"/>
        <v>0</v>
      </c>
      <c r="E187" s="358">
        <f t="shared" si="112"/>
        <v>0</v>
      </c>
      <c r="F187" s="30"/>
      <c r="G187" s="37"/>
      <c r="H187" s="30"/>
      <c r="I187" s="37"/>
      <c r="J187" s="30"/>
      <c r="K187" s="37"/>
      <c r="L187" s="30"/>
      <c r="M187" s="37"/>
      <c r="N187" s="30"/>
      <c r="O187" s="34"/>
      <c r="P187" s="35"/>
      <c r="Q187" s="37"/>
      <c r="R187" t="str">
        <f>CA187&amp;CB187</f>
        <v/>
      </c>
      <c r="CA187" s="18" t="str">
        <f t="shared" si="113"/>
        <v/>
      </c>
      <c r="CB187" s="18" t="str">
        <f t="shared" si="114"/>
        <v/>
      </c>
      <c r="CO187" s="69">
        <f>IF(AND(C187&gt;0,P187=""),1,IF(P187&gt;C187,1,0))</f>
        <v>0</v>
      </c>
      <c r="CP187" s="69">
        <f>IF(AND(C187&gt;0,Q187=""),1,IF(Q187&gt;C187,1,0))</f>
        <v>0</v>
      </c>
    </row>
    <row r="188" spans="1:94" x14ac:dyDescent="0.25">
      <c r="A188" s="359" t="s">
        <v>198</v>
      </c>
      <c r="B188" s="359"/>
      <c r="C188" s="360"/>
      <c r="D188" s="360"/>
      <c r="E188" s="360"/>
      <c r="F188" s="360"/>
      <c r="G188" s="360"/>
      <c r="H188" s="360"/>
    </row>
    <row r="189" spans="1:94" x14ac:dyDescent="0.25">
      <c r="A189" s="359" t="s">
        <v>199</v>
      </c>
      <c r="B189" s="359"/>
      <c r="C189" s="360"/>
      <c r="D189" s="360"/>
      <c r="E189" s="360"/>
      <c r="F189" s="360"/>
      <c r="G189" s="360"/>
      <c r="H189" s="360"/>
    </row>
    <row r="190" spans="1:94" s="56" customFormat="1" ht="12" x14ac:dyDescent="0.2">
      <c r="A190" s="1780" t="s">
        <v>200</v>
      </c>
      <c r="B190" s="1780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361"/>
      <c r="AV190" s="361"/>
      <c r="AW190" s="361"/>
    </row>
    <row r="191" spans="1:94" ht="15" customHeight="1" x14ac:dyDescent="0.25">
      <c r="A191" s="4185" t="s">
        <v>201</v>
      </c>
      <c r="B191" s="2987"/>
      <c r="C191" s="4192" t="s">
        <v>91</v>
      </c>
      <c r="D191" s="4192"/>
      <c r="E191" s="4192"/>
      <c r="F191" s="4192" t="s">
        <v>202</v>
      </c>
      <c r="G191" s="4192"/>
      <c r="H191" s="4192" t="s">
        <v>203</v>
      </c>
      <c r="I191" s="4192"/>
      <c r="J191" s="4192" t="s">
        <v>204</v>
      </c>
      <c r="K191" s="4192"/>
      <c r="L191" s="4192" t="s">
        <v>16</v>
      </c>
      <c r="M191" s="4192"/>
      <c r="N191" s="4189" t="s">
        <v>17</v>
      </c>
      <c r="O191" s="4190"/>
      <c r="P191" s="4191" t="s">
        <v>18</v>
      </c>
      <c r="Q191" s="4191"/>
      <c r="R191" s="4191" t="s">
        <v>19</v>
      </c>
      <c r="S191" s="4191"/>
      <c r="T191" s="4191" t="s">
        <v>20</v>
      </c>
      <c r="U191" s="4191"/>
      <c r="V191" s="4191" t="s">
        <v>21</v>
      </c>
      <c r="W191" s="4191"/>
      <c r="X191" s="4191" t="s">
        <v>22</v>
      </c>
      <c r="Y191" s="4191"/>
      <c r="Z191" s="4191" t="s">
        <v>23</v>
      </c>
      <c r="AA191" s="4191"/>
      <c r="AB191" s="4191" t="s">
        <v>61</v>
      </c>
      <c r="AC191" s="4191"/>
      <c r="AD191" s="4191" t="s">
        <v>62</v>
      </c>
      <c r="AE191" s="4191"/>
      <c r="AF191" s="4191" t="s">
        <v>63</v>
      </c>
      <c r="AG191" s="4191"/>
      <c r="AH191" s="4191" t="s">
        <v>148</v>
      </c>
      <c r="AI191" s="4191"/>
      <c r="AJ191" s="4191" t="s">
        <v>149</v>
      </c>
      <c r="AK191" s="4191"/>
      <c r="AL191" s="4191" t="s">
        <v>150</v>
      </c>
      <c r="AM191" s="4179"/>
      <c r="AN191" s="4200" t="s">
        <v>205</v>
      </c>
      <c r="AO191" s="4201" t="s">
        <v>206</v>
      </c>
      <c r="AP191" s="4179" t="s">
        <v>12</v>
      </c>
      <c r="AQ191" s="4180"/>
      <c r="AR191" s="4202" t="s">
        <v>207</v>
      </c>
      <c r="AS191" s="2987" t="s">
        <v>208</v>
      </c>
      <c r="AT191" s="4179" t="s">
        <v>13</v>
      </c>
      <c r="AU191" s="4180"/>
      <c r="AV191" s="4189" t="s">
        <v>209</v>
      </c>
      <c r="AW191" s="4190" t="s">
        <v>210</v>
      </c>
      <c r="AX191" s="4195" t="s">
        <v>211</v>
      </c>
    </row>
    <row r="192" spans="1:94" x14ac:dyDescent="0.25">
      <c r="A192" s="3042"/>
      <c r="B192" s="2988"/>
      <c r="C192" s="1936" t="s">
        <v>120</v>
      </c>
      <c r="D192" s="1937" t="s">
        <v>79</v>
      </c>
      <c r="E192" s="364" t="s">
        <v>121</v>
      </c>
      <c r="F192" s="1936" t="s">
        <v>79</v>
      </c>
      <c r="G192" s="364" t="s">
        <v>121</v>
      </c>
      <c r="H192" s="1936" t="s">
        <v>79</v>
      </c>
      <c r="I192" s="364" t="s">
        <v>121</v>
      </c>
      <c r="J192" s="1936" t="s">
        <v>79</v>
      </c>
      <c r="K192" s="364" t="s">
        <v>121</v>
      </c>
      <c r="L192" s="1936" t="s">
        <v>79</v>
      </c>
      <c r="M192" s="364" t="s">
        <v>121</v>
      </c>
      <c r="N192" s="1936" t="s">
        <v>79</v>
      </c>
      <c r="O192" s="364" t="s">
        <v>121</v>
      </c>
      <c r="P192" s="1936" t="s">
        <v>79</v>
      </c>
      <c r="Q192" s="364" t="s">
        <v>121</v>
      </c>
      <c r="R192" s="1936" t="s">
        <v>79</v>
      </c>
      <c r="S192" s="364" t="s">
        <v>121</v>
      </c>
      <c r="T192" s="1936" t="s">
        <v>79</v>
      </c>
      <c r="U192" s="364" t="s">
        <v>121</v>
      </c>
      <c r="V192" s="1936" t="s">
        <v>79</v>
      </c>
      <c r="W192" s="364" t="s">
        <v>121</v>
      </c>
      <c r="X192" s="1936" t="s">
        <v>79</v>
      </c>
      <c r="Y192" s="364" t="s">
        <v>121</v>
      </c>
      <c r="Z192" s="1936" t="s">
        <v>79</v>
      </c>
      <c r="AA192" s="364" t="s">
        <v>121</v>
      </c>
      <c r="AB192" s="1936" t="s">
        <v>79</v>
      </c>
      <c r="AC192" s="364" t="s">
        <v>121</v>
      </c>
      <c r="AD192" s="1936" t="s">
        <v>79</v>
      </c>
      <c r="AE192" s="364" t="s">
        <v>121</v>
      </c>
      <c r="AF192" s="1936" t="s">
        <v>79</v>
      </c>
      <c r="AG192" s="364" t="s">
        <v>121</v>
      </c>
      <c r="AH192" s="1936" t="s">
        <v>79</v>
      </c>
      <c r="AI192" s="364" t="s">
        <v>121</v>
      </c>
      <c r="AJ192" s="1936" t="s">
        <v>79</v>
      </c>
      <c r="AK192" s="364" t="s">
        <v>121</v>
      </c>
      <c r="AL192" s="1936" t="s">
        <v>79</v>
      </c>
      <c r="AM192" s="365" t="s">
        <v>121</v>
      </c>
      <c r="AN192" s="3172"/>
      <c r="AO192" s="3174"/>
      <c r="AP192" s="1936" t="s">
        <v>79</v>
      </c>
      <c r="AQ192" s="364" t="s">
        <v>121</v>
      </c>
      <c r="AR192" s="3019"/>
      <c r="AS192" s="2988"/>
      <c r="AT192" s="1936" t="s">
        <v>79</v>
      </c>
      <c r="AU192" s="364" t="s">
        <v>121</v>
      </c>
      <c r="AV192" s="366" t="s">
        <v>212</v>
      </c>
      <c r="AW192" s="8" t="s">
        <v>213</v>
      </c>
      <c r="AX192" s="3768"/>
    </row>
    <row r="193" spans="1:103" s="56" customFormat="1" ht="12" x14ac:dyDescent="0.2">
      <c r="A193" s="4196" t="s">
        <v>214</v>
      </c>
      <c r="B193" s="4197"/>
      <c r="C193" s="1938">
        <f>SUM(D193+E193)</f>
        <v>33</v>
      </c>
      <c r="D193" s="1939">
        <f>SUM(F193+H193+J193+L193+N193+P193+R193+T193+V193+X193+Z193+AB193+AD193+AF193+AH193+AJ193+AL193)</f>
        <v>10</v>
      </c>
      <c r="E193" s="369">
        <f>SUM(G193+I193+K193+M193+O193+Q193+S193+U193+W193+Y193+AA193+AC193+AE193+AG193+AI193+AK193+AM193)</f>
        <v>23</v>
      </c>
      <c r="F193" s="1940">
        <v>0</v>
      </c>
      <c r="G193" s="85">
        <v>1</v>
      </c>
      <c r="H193" s="1940">
        <v>2</v>
      </c>
      <c r="I193" s="85">
        <v>1</v>
      </c>
      <c r="J193" s="1940">
        <v>1</v>
      </c>
      <c r="K193" s="85">
        <v>6</v>
      </c>
      <c r="L193" s="1940">
        <v>3</v>
      </c>
      <c r="M193" s="85">
        <v>4</v>
      </c>
      <c r="N193" s="1940">
        <v>0</v>
      </c>
      <c r="O193" s="85">
        <v>1</v>
      </c>
      <c r="P193" s="1940">
        <v>0</v>
      </c>
      <c r="Q193" s="85">
        <v>0</v>
      </c>
      <c r="R193" s="1940">
        <v>1</v>
      </c>
      <c r="S193" s="85">
        <v>2</v>
      </c>
      <c r="T193" s="1940">
        <v>0</v>
      </c>
      <c r="U193" s="85">
        <v>0</v>
      </c>
      <c r="V193" s="1940">
        <v>0</v>
      </c>
      <c r="W193" s="85">
        <v>3</v>
      </c>
      <c r="X193" s="1940">
        <v>0</v>
      </c>
      <c r="Y193" s="85">
        <v>0</v>
      </c>
      <c r="Z193" s="1940">
        <v>0</v>
      </c>
      <c r="AA193" s="85">
        <v>1</v>
      </c>
      <c r="AB193" s="1940">
        <v>0</v>
      </c>
      <c r="AC193" s="85">
        <v>1</v>
      </c>
      <c r="AD193" s="91">
        <v>2</v>
      </c>
      <c r="AE193" s="85">
        <v>1</v>
      </c>
      <c r="AF193" s="91">
        <v>1</v>
      </c>
      <c r="AG193" s="85">
        <v>0</v>
      </c>
      <c r="AH193" s="91">
        <v>0</v>
      </c>
      <c r="AI193" s="85">
        <v>1</v>
      </c>
      <c r="AJ193" s="91">
        <v>0</v>
      </c>
      <c r="AK193" s="85">
        <v>1</v>
      </c>
      <c r="AL193" s="91">
        <v>0</v>
      </c>
      <c r="AM193" s="353">
        <v>0</v>
      </c>
      <c r="AN193" s="1941">
        <v>0</v>
      </c>
      <c r="AO193" s="85">
        <v>0</v>
      </c>
      <c r="AP193" s="91">
        <v>0</v>
      </c>
      <c r="AQ193" s="85">
        <v>0</v>
      </c>
      <c r="AR193" s="1940">
        <v>0</v>
      </c>
      <c r="AS193" s="1942">
        <v>6</v>
      </c>
      <c r="AT193" s="1943">
        <v>0</v>
      </c>
      <c r="AU193" s="1944">
        <v>0</v>
      </c>
      <c r="AV193" s="1943">
        <v>1</v>
      </c>
      <c r="AW193" s="1944">
        <v>0</v>
      </c>
      <c r="AX193" s="1945">
        <v>0</v>
      </c>
      <c r="AY193" s="56" t="str">
        <f>CA193&amp;CB193&amp;CC193&amp;CD193&amp;CE193&amp;CF193&amp;CG193&amp;CH193&amp;CI193&amp;CJ193&amp;CK193</f>
        <v/>
      </c>
      <c r="CA193" s="18" t="str">
        <f>IF(AND(E193&gt;0,AN193=""), "* No olvide digitar la variable Gestantes. Digite Cero si no tiene.",IF(AN193&gt;E193,"  * La variable Gestantes No puede ser mayor al Total Mujeres.",""))</f>
        <v/>
      </c>
      <c r="CB193" s="18" t="str">
        <f>IF(AND(E193&gt;0,AO193=""), "* No olvide digitar la variable Madre de hijo menor de 5 años. Digite Cero si no tiene.",IF(AO193&gt;E193,"  * La variable Madre de hijo menor de 5 años No puede ser mayor al Total de Mujeres.",""))</f>
        <v/>
      </c>
      <c r="CC193" s="18" t="str">
        <f>IF(AND(D193&gt;0,OR(AP193="")), "* No olvide digitar la variable Pueblos originarios - Hombres. Digite Cero si no tiene.",IF((AP193)&gt;D193,"  * La variable Pueblos originarios - Hombres No puede ser mayor al Total Hombres.",""))</f>
        <v/>
      </c>
      <c r="CD193" s="18" t="str">
        <f>IF(AND(E193&gt;0,OR(AQ193="")), "* No olvide digitar la variable Pueblos originarios - Mujeres. Digite Cero si no tiene.",IF((AQ193)&gt;E193,"  * La variable Pueblos originarios - Mujeres No puede ser mayor al Total Mujeres.",""))</f>
        <v/>
      </c>
      <c r="CE193" s="18" t="str">
        <f>IF(AND($C193&gt;0,AR193=""), "* No olvide digitar la variable Niños, niñas, adolescentes y jóvenes SENAME. Digite Cero si no tiene.",IF(AR193&gt;$C193,"  * La variable Niños, niñas, adolescentes y jóvenes SENAME No puede ser mayor al Total.",""))</f>
        <v/>
      </c>
      <c r="CF193" s="18" t="str">
        <f>IF(AND(C193&gt;0,AS193=""), "* No olvide digitar la variable Niños, niñas, adolescentes y jóvenes Mejor Niñez. Digite Cero si no tiene.",IF(AS193&gt;C193,"  * La variable Niños, niñas, adolescentes y jóvenes Mejor Niñez No puede ser mayor al Total.",""))</f>
        <v/>
      </c>
      <c r="CG193" s="18" t="str">
        <f>IF(AND(D193&gt;0,OR(AT193="")), "* No olvide digitar la variable Migrantes - Hombres. Digite Cero si no tiene.",IF((AT193)&gt;D193,"  * La variable Migrantes - Hombres No puede ser mayor al Total Hombres.",""))</f>
        <v/>
      </c>
      <c r="CH193" s="18" t="str">
        <f>IF(AND(E193&gt;0,OR(AU193="")), "* No olvide digitar la variable Migrantes - Mujeres. Digite Cero si no tiene.",IF((AU193)&gt;E193,"  * La variable Migrantes - Mujeres No puede ser mayor al Total Mujeres.",""))</f>
        <v/>
      </c>
      <c r="CI193" s="18" t="str">
        <f>IF(AND(E193&gt;0,OR(AV193="")), "* No olvide digitar la variable Trans Masculino. Digite Cero si no tiene.",IF((AV193)&gt;E193,"  * La variable Trans Masculino No puede ser mayor al Total Mujeres.",""))</f>
        <v/>
      </c>
      <c r="CJ193" s="18" t="str">
        <f>IF(AND(D193&gt;0,OR(AW193="")), "* No olvide digitar la variable Trans Femenino. Digite Cero si no tiene.",IF((AW193)&gt;D193,"  * La variable Trans Femenino No puede ser mayor al Total Mujeres.",""))</f>
        <v/>
      </c>
      <c r="CK193" s="18" t="str">
        <f>IF(AND($C193&gt;0,AX193=""), "* No olvide digitar la variable Adolescentes derivados de Espacios Amigables. Digite Cero si no tiene.",IF(AX193&gt;$C193,"  * La variable Adolescentes derivados de Espacios Amigables No puede ser mayor al Total.",""))</f>
        <v/>
      </c>
      <c r="CO193" s="370">
        <f>IF(AND(E193&gt;0,AN193=""),1,IF(AN193&gt;E193,1,0))</f>
        <v>0</v>
      </c>
      <c r="CP193" s="370">
        <f>IF(AND(E193&gt;0,AO193=""),1,IF(AO193&gt;E193,1,0))</f>
        <v>0</v>
      </c>
      <c r="CQ193" s="370">
        <f>IF(AND(D193&gt;0,OR(AP193="")),1,IF((AP193)&gt;D193,1,0))</f>
        <v>0</v>
      </c>
      <c r="CR193" s="370">
        <f>IF(AND(E193&gt;0,OR(AQ193="")),1,IF((AQ193)&gt;E193,1,0))</f>
        <v>0</v>
      </c>
      <c r="CS193" s="370">
        <f>IF(AND(C193&gt;0,AR193=""),1,IF(AR193&gt;C193,1,0))</f>
        <v>0</v>
      </c>
      <c r="CT193" s="370">
        <f>IF(AND(C193&gt;0,AS193=""),1,IF(AS193&gt;C193,1,0))</f>
        <v>0</v>
      </c>
      <c r="CU193" s="370">
        <f>IF(AND(D193&gt;0,OR(AT193="")),1,IF((AT193)&gt;D193,1,0))</f>
        <v>0</v>
      </c>
      <c r="CV193" s="370">
        <f>IF(AND(E193&gt;0,OR(AU193="")),1,IF((AU193)&gt;E193,1,0))</f>
        <v>0</v>
      </c>
      <c r="CW193" s="370">
        <f>IF(AND(E193&gt;0,OR(AV193="")),1,IF((AV193)&gt;E193,1,0))</f>
        <v>0</v>
      </c>
      <c r="CX193" s="370">
        <f>IF(AND(D193&gt;0,OR(AW193="")),1,IF((AW193)&gt;D193,1,0))</f>
        <v>0</v>
      </c>
      <c r="CY193" s="370">
        <f>IF(AND(C193&gt;0,AX193=""),1,IF(AX193&gt;C193,1,0))</f>
        <v>0</v>
      </c>
    </row>
    <row r="194" spans="1:103" s="56" customFormat="1" ht="12" customHeight="1" x14ac:dyDescent="0.2">
      <c r="A194" s="4198" t="s">
        <v>215</v>
      </c>
      <c r="B194" s="4199"/>
      <c r="C194" s="1946"/>
      <c r="D194" s="1947"/>
      <c r="E194" s="1947"/>
      <c r="F194" s="1947"/>
      <c r="G194" s="1947"/>
      <c r="H194" s="1947"/>
      <c r="I194" s="1947"/>
      <c r="J194" s="1947"/>
      <c r="K194" s="1947"/>
      <c r="L194" s="1947"/>
      <c r="M194" s="1947"/>
      <c r="N194" s="1947"/>
      <c r="O194" s="1947"/>
      <c r="P194" s="1947"/>
      <c r="Q194" s="1947"/>
      <c r="R194" s="1947"/>
      <c r="S194" s="1947"/>
      <c r="T194" s="1947"/>
      <c r="U194" s="1947"/>
      <c r="V194" s="1947"/>
      <c r="W194" s="1947"/>
      <c r="X194" s="1947"/>
      <c r="Y194" s="1947"/>
      <c r="Z194" s="1947"/>
      <c r="AA194" s="1947"/>
      <c r="AB194" s="1947"/>
      <c r="AC194" s="1947"/>
      <c r="AD194" s="1947"/>
      <c r="AE194" s="1947"/>
      <c r="AF194" s="1947"/>
      <c r="AG194" s="1947"/>
      <c r="AH194" s="1947"/>
      <c r="AI194" s="1947"/>
      <c r="AJ194" s="1947"/>
      <c r="AK194" s="1947"/>
      <c r="AL194" s="1947"/>
      <c r="AM194" s="1947"/>
      <c r="AN194" s="1947"/>
      <c r="AO194" s="1947"/>
      <c r="AP194" s="1947"/>
      <c r="AQ194" s="1947"/>
      <c r="AR194" s="1947"/>
      <c r="AS194" s="1947"/>
      <c r="AT194" s="1947"/>
      <c r="AU194" s="1947"/>
      <c r="AV194" s="1947"/>
      <c r="AW194" s="1948"/>
      <c r="AX194" s="1949"/>
    </row>
    <row r="195" spans="1:103" s="56" customFormat="1" ht="12" x14ac:dyDescent="0.2">
      <c r="A195" s="4183" t="s">
        <v>216</v>
      </c>
      <c r="B195" s="1950" t="s">
        <v>217</v>
      </c>
      <c r="C195" s="1951">
        <f t="shared" ref="C195:C198" si="115">SUM(D195+E195)</f>
        <v>3</v>
      </c>
      <c r="D195" s="1952">
        <f t="shared" ref="D195:D198" si="116">SUM(F195+H195+J195+L195+N195+P195+R195+T195+V195+X195+Z195+AB195+AD195+AF195+AH195+AJ195+AL195)</f>
        <v>1</v>
      </c>
      <c r="E195" s="1950">
        <f t="shared" ref="E195:E198" si="117">SUM(G195+I195+K195+M195+O195+Q195+S195+U195+W195+Y195+AA195+AC195+AE195+AG195+AI195+AK195+AM195)</f>
        <v>2</v>
      </c>
      <c r="F195" s="1920">
        <v>0</v>
      </c>
      <c r="G195" s="1921">
        <v>0</v>
      </c>
      <c r="H195" s="1920">
        <v>1</v>
      </c>
      <c r="I195" s="1921">
        <v>0</v>
      </c>
      <c r="J195" s="1920">
        <v>0</v>
      </c>
      <c r="K195" s="1921">
        <v>1</v>
      </c>
      <c r="L195" s="1920">
        <v>0</v>
      </c>
      <c r="M195" s="1921">
        <v>1</v>
      </c>
      <c r="N195" s="1920">
        <v>0</v>
      </c>
      <c r="O195" s="1921">
        <v>0</v>
      </c>
      <c r="P195" s="1920">
        <v>0</v>
      </c>
      <c r="Q195" s="1921">
        <v>0</v>
      </c>
      <c r="R195" s="1920">
        <v>0</v>
      </c>
      <c r="S195" s="1921">
        <v>0</v>
      </c>
      <c r="T195" s="1920">
        <v>0</v>
      </c>
      <c r="U195" s="1921">
        <v>0</v>
      </c>
      <c r="V195" s="1920">
        <v>0</v>
      </c>
      <c r="W195" s="1921">
        <v>0</v>
      </c>
      <c r="X195" s="1920">
        <v>0</v>
      </c>
      <c r="Y195" s="1921">
        <v>0</v>
      </c>
      <c r="Z195" s="1920">
        <v>0</v>
      </c>
      <c r="AA195" s="1921">
        <v>0</v>
      </c>
      <c r="AB195" s="1920">
        <v>0</v>
      </c>
      <c r="AC195" s="1921">
        <v>0</v>
      </c>
      <c r="AD195" s="1920">
        <v>0</v>
      </c>
      <c r="AE195" s="1921">
        <v>0</v>
      </c>
      <c r="AF195" s="1920">
        <v>0</v>
      </c>
      <c r="AG195" s="1921">
        <v>0</v>
      </c>
      <c r="AH195" s="1920">
        <v>0</v>
      </c>
      <c r="AI195" s="1921">
        <v>0</v>
      </c>
      <c r="AJ195" s="1920">
        <v>0</v>
      </c>
      <c r="AK195" s="1921">
        <v>0</v>
      </c>
      <c r="AL195" s="1920">
        <v>0</v>
      </c>
      <c r="AM195" s="1922">
        <v>0</v>
      </c>
      <c r="AN195" s="1923">
        <v>0</v>
      </c>
      <c r="AO195" s="1921">
        <v>0</v>
      </c>
      <c r="AP195" s="1920">
        <v>0</v>
      </c>
      <c r="AQ195" s="1921">
        <v>0</v>
      </c>
      <c r="AR195" s="1920">
        <v>0</v>
      </c>
      <c r="AS195" s="1921">
        <v>2</v>
      </c>
      <c r="AT195" s="1922">
        <v>0</v>
      </c>
      <c r="AU195" s="1953">
        <v>0</v>
      </c>
      <c r="AV195" s="1922">
        <v>0</v>
      </c>
      <c r="AW195" s="1953">
        <v>0</v>
      </c>
      <c r="AX195" s="1921">
        <v>0</v>
      </c>
      <c r="AY195" s="56" t="str">
        <f t="shared" ref="AY195:AY241" si="118">CA195&amp;CB195&amp;CC195&amp;CD195&amp;CE195&amp;CF195&amp;CG195&amp;CH195&amp;CI195&amp;CJ195&amp;CK195</f>
        <v/>
      </c>
      <c r="CA195" s="18" t="str">
        <f t="shared" ref="CA195:CA207" si="119">IF(AND(E195&gt;0,AN195=""), "* No olvide digitar la variable Gestantes. Digite Cero si no tiene.",IF(AN195&gt;E195,"  * La variable Gestantes No puede ser mayor al Total Mujeres.",""))</f>
        <v/>
      </c>
      <c r="CB195" s="18" t="str">
        <f t="shared" ref="CB195:CB207" si="120">IF(AND(E195&gt;0,AO195=""), "* No olvide digitar la variable Madre de hijo menor de 5 años. Digite Cero si no tiene.",IF(AO195&gt;E195,"  * La variable Madre de hijo menor de 5 años No puede ser mayor al Total de Mujeres.",""))</f>
        <v/>
      </c>
      <c r="CC195" s="18" t="str">
        <f t="shared" ref="CC195:CC207" si="121">IF(AND(D195&gt;0,OR(AP195="")), "* No olvide digitar la variable Pueblos originarios - Hombres. Digite Cero si no tiene.",IF((AP195)&gt;D195,"  * La variable Pueblos originarios - Hombres No puede ser mayor al Total Hombres.",""))</f>
        <v/>
      </c>
      <c r="CD195" s="18" t="str">
        <f t="shared" ref="CD195:CD207" si="122">IF(AND(E195&gt;0,OR(AQ195="")), "* No olvide digitar la variable Pueblos originarios - Mujeres. Digite Cero si no tiene.",IF((AQ195)&gt;E195,"  * La variable Pueblos originarios - Mujeres No puede ser mayor al Total Mujeres.",""))</f>
        <v/>
      </c>
      <c r="CE195" s="18" t="str">
        <f t="shared" ref="CE195:CE207" si="123">IF(AND($C195&gt;0,AR195=""), "* No olvide digitar la variable Niños, niñas, adolescentes y jóvenes SENAME. Digite Cero si no tiene.",IF(AR195&gt;$C195,"  * La variable Niños, niñas, adolescentes y jóvenes SENAME No puede ser mayor al Total.",""))</f>
        <v/>
      </c>
      <c r="CF195" s="18" t="str">
        <f t="shared" ref="CF195:CF207" si="124">IF(AND(C195&gt;0,AS195=""), "* No olvide digitar la variable Niños, niñas, adolescentes y jóvenes Mejor Niñez. Digite Cero si no tiene.",IF(AS195&gt;C195,"  * La variable Niños, niñas, adolescentes y jóvenes Mejor Niñez No puede ser mayor al Total.",""))</f>
        <v/>
      </c>
      <c r="CG195" s="18" t="str">
        <f>IF(AND(D195&gt;0,OR(AT195="")), "* No olvide digitar la variable Migrantes - Hombres. Digite Cero si no tiene.",IF((AT195)&gt;D195,"  * La variable Migrantes - Hombres No puede ser mayor al Total Hombres.",""))</f>
        <v/>
      </c>
      <c r="CH195" s="18" t="str">
        <f t="shared" ref="CH195:CH207" si="125">IF(AND(E195&gt;0,OR(AU195="")), "* No olvide digitar la variable Migrantes - Mujeres. Digite Cero si no tiene.",IF((AU195)&gt;E195,"  * La variable Migrantes - Mujeres No puede ser mayor al Total Mujeres.",""))</f>
        <v/>
      </c>
      <c r="CI195" s="18" t="str">
        <f>IF(AND(E195&gt;0,OR(AV195="")), "* No olvide digitar la variable Trans Masculino. Digite Cero si no tiene.",IF((AV195)&gt;E195,"  * La variable Trans Masculino No puede ser mayor al Total Mujeres.",""))</f>
        <v/>
      </c>
      <c r="CJ195" s="18" t="str">
        <f>IF(AND(D195&gt;0,OR(AW195="")), "* No olvide digitar la variable Trans Femenino. Digite Cero si no tiene.",IF((AW195)&gt;D195,"  * La variable Trans Femenino No puede ser mayor al Total Hombres.",""))</f>
        <v/>
      </c>
      <c r="CK195" s="18" t="str">
        <f t="shared" ref="CK195:CK207" si="126">IF(AND($C195&gt;0,AX195=""), "* No olvide digitar la variable Adolescentes derivados de Espacios Amigables. Digite Cero si no tiene.",IF(AX195&gt;$C195,"  * La variable Adolescentes derivados de Espacios Amigables No puede ser mayor al Total.",""))</f>
        <v/>
      </c>
      <c r="CO195" s="370">
        <f t="shared" ref="CO195:CO226" si="127">IF(AND(E195&gt;0,AN195=""),1,IF(AN195&gt;E195,1,0))</f>
        <v>0</v>
      </c>
      <c r="CP195" s="370">
        <f t="shared" ref="CP195:CP217" si="128">IF(AND(E195&gt;0,AO195=""),1,IF(AO195&gt;E195,1,0))</f>
        <v>0</v>
      </c>
      <c r="CQ195" s="370">
        <f t="shared" ref="CQ195:CR210" si="129">IF(AND(D195&gt;0,OR(AP195="")),1,IF((AP195)&gt;D195,1,0))</f>
        <v>0</v>
      </c>
      <c r="CR195" s="370">
        <f t="shared" si="129"/>
        <v>0</v>
      </c>
      <c r="CS195" s="370">
        <f t="shared" ref="CS195:CS241" si="130">IF(AND(C195&gt;0,AR195=""),1,IF(AR195&gt;C195,1,0))</f>
        <v>0</v>
      </c>
      <c r="CT195" s="370">
        <f t="shared" ref="CT195:CT241" si="131">IF(AND(C195&gt;0,AS195=""),1,IF(AS195&gt;C195,1,0))</f>
        <v>0</v>
      </c>
      <c r="CU195" s="370">
        <f t="shared" ref="CU195:CV210" si="132">IF(AND(D195&gt;0,OR(AT195="")),1,IF((AT195)&gt;D195,1,0))</f>
        <v>0</v>
      </c>
      <c r="CV195" s="370">
        <f t="shared" si="132"/>
        <v>0</v>
      </c>
      <c r="CW195" s="370">
        <f t="shared" ref="CW195:CW207" si="133">IF(AND(E195&gt;0,OR(AV195="")),1,IF((AV195)&gt;E195,1,0))</f>
        <v>0</v>
      </c>
      <c r="CX195" s="370">
        <f t="shared" ref="CX195:CX207" si="134">IF(AND(D195&gt;0,OR(AW195="")),1,IF((AW195)&gt;D195,1,0))</f>
        <v>0</v>
      </c>
      <c r="CY195" s="370">
        <f t="shared" ref="CY195:CY241" si="135">IF(AND(C195&gt;0,AX195=""),1,IF(AX195&gt;C195,1,0))</f>
        <v>0</v>
      </c>
    </row>
    <row r="196" spans="1:103" s="56" customFormat="1" ht="12" x14ac:dyDescent="0.2">
      <c r="A196" s="3782"/>
      <c r="B196" s="377" t="s">
        <v>218</v>
      </c>
      <c r="C196" s="378">
        <f t="shared" si="115"/>
        <v>0</v>
      </c>
      <c r="D196" s="379">
        <f t="shared" si="116"/>
        <v>0</v>
      </c>
      <c r="E196" s="380">
        <f t="shared" si="117"/>
        <v>0</v>
      </c>
      <c r="F196" s="45"/>
      <c r="G196" s="48"/>
      <c r="H196" s="45"/>
      <c r="I196" s="48"/>
      <c r="J196" s="45"/>
      <c r="K196" s="48"/>
      <c r="L196" s="45"/>
      <c r="M196" s="48"/>
      <c r="N196" s="45"/>
      <c r="O196" s="48"/>
      <c r="P196" s="45"/>
      <c r="Q196" s="48"/>
      <c r="R196" s="45"/>
      <c r="S196" s="48"/>
      <c r="T196" s="45"/>
      <c r="U196" s="48"/>
      <c r="V196" s="45"/>
      <c r="W196" s="48"/>
      <c r="X196" s="45"/>
      <c r="Y196" s="48"/>
      <c r="Z196" s="45"/>
      <c r="AA196" s="48"/>
      <c r="AB196" s="45"/>
      <c r="AC196" s="48"/>
      <c r="AD196" s="45"/>
      <c r="AE196" s="48"/>
      <c r="AF196" s="45"/>
      <c r="AG196" s="48"/>
      <c r="AH196" s="45"/>
      <c r="AI196" s="48"/>
      <c r="AJ196" s="45"/>
      <c r="AK196" s="48"/>
      <c r="AL196" s="45"/>
      <c r="AM196" s="333"/>
      <c r="AN196" s="105"/>
      <c r="AO196" s="48"/>
      <c r="AP196" s="45"/>
      <c r="AQ196" s="48"/>
      <c r="AR196" s="45"/>
      <c r="AS196" s="48"/>
      <c r="AT196" s="333"/>
      <c r="AU196" s="352"/>
      <c r="AV196" s="333"/>
      <c r="AW196" s="352"/>
      <c r="AX196" s="48"/>
      <c r="AY196" s="56" t="str">
        <f t="shared" si="118"/>
        <v/>
      </c>
      <c r="CA196" s="18" t="str">
        <f t="shared" si="119"/>
        <v/>
      </c>
      <c r="CB196" s="18" t="str">
        <f t="shared" si="120"/>
        <v/>
      </c>
      <c r="CC196" s="18" t="str">
        <f t="shared" si="121"/>
        <v/>
      </c>
      <c r="CD196" s="18" t="str">
        <f t="shared" si="122"/>
        <v/>
      </c>
      <c r="CE196" s="18" t="str">
        <f t="shared" si="123"/>
        <v/>
      </c>
      <c r="CF196" s="18" t="str">
        <f t="shared" si="124"/>
        <v/>
      </c>
      <c r="CG196" s="18" t="str">
        <f t="shared" ref="CG196:CG241" si="136">IF(AND(D196&gt;0,OR(AT196="")), "* No olvide digitar la variable Migrantes - Hombres. Digite Cero si no tiene.",IF((AT196)&gt;D196,"  * La variable Migrantes - Hombres No puede ser mayor al Total Hombres.",""))</f>
        <v/>
      </c>
      <c r="CH196" s="18" t="str">
        <f t="shared" si="125"/>
        <v/>
      </c>
      <c r="CI196" s="18" t="str">
        <f t="shared" ref="CI196:CI241" si="137">IF(AND(E196&gt;0,OR(AV196="")), "* No olvide digitar la variable Trans Masculino. Digite Cero si no tiene.",IF((AV196)&gt;E196,"  * La variable Trans Masculino No puede ser mayor al Total Mujeres.",""))</f>
        <v/>
      </c>
      <c r="CJ196" s="18" t="str">
        <f t="shared" ref="CJ196:CJ207" si="138">IF(AND(D196&gt;0,OR(AW196="")), "* No olvide digitar la variable Trans Femenino. Digite Cero si no tiene.",IF((AW196)&gt;D196,"  * La variable Trans Femenino No puede ser mayor al Total Hombres.",""))</f>
        <v/>
      </c>
      <c r="CK196" s="18" t="str">
        <f t="shared" si="126"/>
        <v/>
      </c>
      <c r="CO196" s="370">
        <f t="shared" si="127"/>
        <v>0</v>
      </c>
      <c r="CP196" s="370">
        <f t="shared" si="128"/>
        <v>0</v>
      </c>
      <c r="CQ196" s="370">
        <f t="shared" si="129"/>
        <v>0</v>
      </c>
      <c r="CR196" s="370">
        <f t="shared" si="129"/>
        <v>0</v>
      </c>
      <c r="CS196" s="370">
        <f t="shared" si="130"/>
        <v>0</v>
      </c>
      <c r="CT196" s="370">
        <f t="shared" si="131"/>
        <v>0</v>
      </c>
      <c r="CU196" s="370">
        <f t="shared" si="132"/>
        <v>0</v>
      </c>
      <c r="CV196" s="370">
        <f t="shared" si="132"/>
        <v>0</v>
      </c>
      <c r="CW196" s="370">
        <f t="shared" si="133"/>
        <v>0</v>
      </c>
      <c r="CX196" s="370">
        <f t="shared" si="134"/>
        <v>0</v>
      </c>
      <c r="CY196" s="370">
        <f t="shared" si="135"/>
        <v>0</v>
      </c>
    </row>
    <row r="197" spans="1:103" s="56" customFormat="1" ht="12" x14ac:dyDescent="0.2">
      <c r="A197" s="4183" t="s">
        <v>219</v>
      </c>
      <c r="B197" s="1950" t="s">
        <v>217</v>
      </c>
      <c r="C197" s="1951">
        <f t="shared" si="115"/>
        <v>0</v>
      </c>
      <c r="D197" s="1952">
        <f t="shared" si="116"/>
        <v>0</v>
      </c>
      <c r="E197" s="1950">
        <f t="shared" si="117"/>
        <v>0</v>
      </c>
      <c r="F197" s="1920"/>
      <c r="G197" s="1921"/>
      <c r="H197" s="1920"/>
      <c r="I197" s="1921"/>
      <c r="J197" s="1920"/>
      <c r="K197" s="1921"/>
      <c r="L197" s="1920"/>
      <c r="M197" s="1921"/>
      <c r="N197" s="1920"/>
      <c r="O197" s="1921"/>
      <c r="P197" s="1920"/>
      <c r="Q197" s="1921"/>
      <c r="R197" s="1920"/>
      <c r="S197" s="1921"/>
      <c r="T197" s="1920"/>
      <c r="U197" s="1921"/>
      <c r="V197" s="1920"/>
      <c r="W197" s="1921"/>
      <c r="X197" s="1920"/>
      <c r="Y197" s="1921"/>
      <c r="Z197" s="1920"/>
      <c r="AA197" s="1921"/>
      <c r="AB197" s="1920"/>
      <c r="AC197" s="1921"/>
      <c r="AD197" s="1920"/>
      <c r="AE197" s="1921"/>
      <c r="AF197" s="1920"/>
      <c r="AG197" s="1921"/>
      <c r="AH197" s="1920"/>
      <c r="AI197" s="1921"/>
      <c r="AJ197" s="1920"/>
      <c r="AK197" s="1921"/>
      <c r="AL197" s="1920"/>
      <c r="AM197" s="1922"/>
      <c r="AN197" s="1923"/>
      <c r="AO197" s="1921"/>
      <c r="AP197" s="1920"/>
      <c r="AQ197" s="1921"/>
      <c r="AR197" s="1920"/>
      <c r="AS197" s="1921"/>
      <c r="AT197" s="1922"/>
      <c r="AU197" s="1953"/>
      <c r="AV197" s="1922"/>
      <c r="AW197" s="1953"/>
      <c r="AX197" s="1921"/>
      <c r="AY197" s="56" t="str">
        <f t="shared" si="118"/>
        <v/>
      </c>
      <c r="CA197" s="18" t="str">
        <f t="shared" si="119"/>
        <v/>
      </c>
      <c r="CB197" s="18" t="str">
        <f t="shared" si="120"/>
        <v/>
      </c>
      <c r="CC197" s="18" t="str">
        <f t="shared" si="121"/>
        <v/>
      </c>
      <c r="CD197" s="18" t="str">
        <f t="shared" si="122"/>
        <v/>
      </c>
      <c r="CE197" s="18" t="str">
        <f t="shared" si="123"/>
        <v/>
      </c>
      <c r="CF197" s="18" t="str">
        <f t="shared" si="124"/>
        <v/>
      </c>
      <c r="CG197" s="18" t="str">
        <f t="shared" si="136"/>
        <v/>
      </c>
      <c r="CH197" s="18" t="str">
        <f t="shared" si="125"/>
        <v/>
      </c>
      <c r="CI197" s="18" t="str">
        <f t="shared" si="137"/>
        <v/>
      </c>
      <c r="CJ197" s="18" t="str">
        <f t="shared" si="138"/>
        <v/>
      </c>
      <c r="CK197" s="18" t="str">
        <f t="shared" si="126"/>
        <v/>
      </c>
      <c r="CO197" s="370">
        <f t="shared" si="127"/>
        <v>0</v>
      </c>
      <c r="CP197" s="370">
        <f t="shared" si="128"/>
        <v>0</v>
      </c>
      <c r="CQ197" s="370">
        <f t="shared" si="129"/>
        <v>0</v>
      </c>
      <c r="CR197" s="370">
        <f t="shared" si="129"/>
        <v>0</v>
      </c>
      <c r="CS197" s="370">
        <f t="shared" si="130"/>
        <v>0</v>
      </c>
      <c r="CT197" s="370">
        <f t="shared" si="131"/>
        <v>0</v>
      </c>
      <c r="CU197" s="370">
        <f t="shared" si="132"/>
        <v>0</v>
      </c>
      <c r="CV197" s="370">
        <f t="shared" si="132"/>
        <v>0</v>
      </c>
      <c r="CW197" s="370">
        <f t="shared" si="133"/>
        <v>0</v>
      </c>
      <c r="CX197" s="370">
        <f t="shared" si="134"/>
        <v>0</v>
      </c>
      <c r="CY197" s="370">
        <f t="shared" si="135"/>
        <v>0</v>
      </c>
    </row>
    <row r="198" spans="1:103" s="56" customFormat="1" ht="12" x14ac:dyDescent="0.2">
      <c r="A198" s="3782"/>
      <c r="B198" s="377" t="s">
        <v>218</v>
      </c>
      <c r="C198" s="378">
        <f t="shared" si="115"/>
        <v>0</v>
      </c>
      <c r="D198" s="379">
        <f t="shared" si="116"/>
        <v>0</v>
      </c>
      <c r="E198" s="380">
        <f t="shared" si="117"/>
        <v>0</v>
      </c>
      <c r="F198" s="45"/>
      <c r="G198" s="48"/>
      <c r="H198" s="45"/>
      <c r="I198" s="48"/>
      <c r="J198" s="45"/>
      <c r="K198" s="48"/>
      <c r="L198" s="45"/>
      <c r="M198" s="48"/>
      <c r="N198" s="45"/>
      <c r="O198" s="48"/>
      <c r="P198" s="45"/>
      <c r="Q198" s="48"/>
      <c r="R198" s="45"/>
      <c r="S198" s="48"/>
      <c r="T198" s="45"/>
      <c r="U198" s="48"/>
      <c r="V198" s="45"/>
      <c r="W198" s="48"/>
      <c r="X198" s="45"/>
      <c r="Y198" s="48"/>
      <c r="Z198" s="45"/>
      <c r="AA198" s="48"/>
      <c r="AB198" s="45"/>
      <c r="AC198" s="48"/>
      <c r="AD198" s="45"/>
      <c r="AE198" s="48"/>
      <c r="AF198" s="45"/>
      <c r="AG198" s="48"/>
      <c r="AH198" s="45"/>
      <c r="AI198" s="48"/>
      <c r="AJ198" s="45"/>
      <c r="AK198" s="48"/>
      <c r="AL198" s="45"/>
      <c r="AM198" s="333"/>
      <c r="AN198" s="105"/>
      <c r="AO198" s="48"/>
      <c r="AP198" s="45"/>
      <c r="AQ198" s="48"/>
      <c r="AR198" s="45"/>
      <c r="AS198" s="48"/>
      <c r="AT198" s="333"/>
      <c r="AU198" s="352"/>
      <c r="AV198" s="333"/>
      <c r="AW198" s="352"/>
      <c r="AX198" s="48"/>
      <c r="AY198" s="56" t="str">
        <f t="shared" si="118"/>
        <v/>
      </c>
      <c r="CA198" s="18" t="str">
        <f t="shared" si="119"/>
        <v/>
      </c>
      <c r="CB198" s="18" t="str">
        <f t="shared" si="120"/>
        <v/>
      </c>
      <c r="CC198" s="18" t="str">
        <f t="shared" si="121"/>
        <v/>
      </c>
      <c r="CD198" s="18" t="str">
        <f t="shared" si="122"/>
        <v/>
      </c>
      <c r="CE198" s="18" t="str">
        <f t="shared" si="123"/>
        <v/>
      </c>
      <c r="CF198" s="18" t="str">
        <f t="shared" si="124"/>
        <v/>
      </c>
      <c r="CG198" s="18" t="str">
        <f t="shared" si="136"/>
        <v/>
      </c>
      <c r="CH198" s="18" t="str">
        <f t="shared" si="125"/>
        <v/>
      </c>
      <c r="CI198" s="18" t="str">
        <f t="shared" si="137"/>
        <v/>
      </c>
      <c r="CJ198" s="18" t="str">
        <f t="shared" si="138"/>
        <v/>
      </c>
      <c r="CK198" s="18" t="str">
        <f t="shared" si="126"/>
        <v/>
      </c>
      <c r="CO198" s="370">
        <f t="shared" si="127"/>
        <v>0</v>
      </c>
      <c r="CP198" s="370">
        <f t="shared" si="128"/>
        <v>0</v>
      </c>
      <c r="CQ198" s="370">
        <f t="shared" si="129"/>
        <v>0</v>
      </c>
      <c r="CR198" s="370">
        <f t="shared" si="129"/>
        <v>0</v>
      </c>
      <c r="CS198" s="370">
        <f t="shared" si="130"/>
        <v>0</v>
      </c>
      <c r="CT198" s="370">
        <f t="shared" si="131"/>
        <v>0</v>
      </c>
      <c r="CU198" s="370">
        <f t="shared" si="132"/>
        <v>0</v>
      </c>
      <c r="CV198" s="370">
        <f t="shared" si="132"/>
        <v>0</v>
      </c>
      <c r="CW198" s="370">
        <f t="shared" si="133"/>
        <v>0</v>
      </c>
      <c r="CX198" s="370">
        <f t="shared" si="134"/>
        <v>0</v>
      </c>
      <c r="CY198" s="370">
        <f t="shared" si="135"/>
        <v>0</v>
      </c>
    </row>
    <row r="199" spans="1:103" x14ac:dyDescent="0.25">
      <c r="A199" s="4183" t="s">
        <v>220</v>
      </c>
      <c r="B199" s="1950" t="s">
        <v>217</v>
      </c>
      <c r="C199" s="1951">
        <f>SUM(D199+E199)</f>
        <v>0</v>
      </c>
      <c r="D199" s="1952">
        <f t="shared" ref="D199:E207" si="139">SUM(F199+H199+J199+L199+N199+P199+R199+T199+V199+X199+Z199+AB199+AD199+AF199+AH199+AJ199+AL199)</f>
        <v>0</v>
      </c>
      <c r="E199" s="1950">
        <f t="shared" si="139"/>
        <v>0</v>
      </c>
      <c r="F199" s="1920"/>
      <c r="G199" s="1921"/>
      <c r="H199" s="1920"/>
      <c r="I199" s="1921"/>
      <c r="J199" s="1920"/>
      <c r="K199" s="1921"/>
      <c r="L199" s="1920"/>
      <c r="M199" s="1921"/>
      <c r="N199" s="1920"/>
      <c r="O199" s="1921"/>
      <c r="P199" s="1920"/>
      <c r="Q199" s="1921"/>
      <c r="R199" s="1920"/>
      <c r="S199" s="1921"/>
      <c r="T199" s="1920"/>
      <c r="U199" s="1921"/>
      <c r="V199" s="1920"/>
      <c r="W199" s="1921"/>
      <c r="X199" s="1920"/>
      <c r="Y199" s="1921"/>
      <c r="Z199" s="1920"/>
      <c r="AA199" s="1921"/>
      <c r="AB199" s="1920"/>
      <c r="AC199" s="1921"/>
      <c r="AD199" s="1920"/>
      <c r="AE199" s="1921"/>
      <c r="AF199" s="1920"/>
      <c r="AG199" s="1921"/>
      <c r="AH199" s="1920"/>
      <c r="AI199" s="1921"/>
      <c r="AJ199" s="1920"/>
      <c r="AK199" s="1921"/>
      <c r="AL199" s="1920"/>
      <c r="AM199" s="1922"/>
      <c r="AN199" s="1923"/>
      <c r="AO199" s="1921"/>
      <c r="AP199" s="1920"/>
      <c r="AQ199" s="1921"/>
      <c r="AR199" s="1920"/>
      <c r="AS199" s="1921"/>
      <c r="AT199" s="1922"/>
      <c r="AU199" s="1953"/>
      <c r="AV199" s="1922"/>
      <c r="AW199" s="1953"/>
      <c r="AX199" s="1921"/>
      <c r="AY199" s="56" t="str">
        <f t="shared" si="118"/>
        <v/>
      </c>
      <c r="CA199" s="18" t="str">
        <f t="shared" si="119"/>
        <v/>
      </c>
      <c r="CB199" s="18" t="str">
        <f t="shared" si="120"/>
        <v/>
      </c>
      <c r="CC199" s="18" t="str">
        <f t="shared" si="121"/>
        <v/>
      </c>
      <c r="CD199" s="18" t="str">
        <f t="shared" si="122"/>
        <v/>
      </c>
      <c r="CE199" s="18" t="str">
        <f t="shared" si="123"/>
        <v/>
      </c>
      <c r="CF199" s="18" t="str">
        <f t="shared" si="124"/>
        <v/>
      </c>
      <c r="CG199" s="18" t="str">
        <f t="shared" si="136"/>
        <v/>
      </c>
      <c r="CH199" s="18" t="str">
        <f t="shared" si="125"/>
        <v/>
      </c>
      <c r="CI199" s="18" t="str">
        <f t="shared" si="137"/>
        <v/>
      </c>
      <c r="CJ199" s="18" t="str">
        <f t="shared" si="138"/>
        <v/>
      </c>
      <c r="CK199" s="18" t="str">
        <f t="shared" si="126"/>
        <v/>
      </c>
      <c r="CL199" s="56"/>
      <c r="CM199" s="56"/>
      <c r="CN199" s="56"/>
      <c r="CO199" s="370">
        <f t="shared" si="127"/>
        <v>0</v>
      </c>
      <c r="CP199" s="370">
        <f t="shared" si="128"/>
        <v>0</v>
      </c>
      <c r="CQ199" s="370">
        <f t="shared" si="129"/>
        <v>0</v>
      </c>
      <c r="CR199" s="370">
        <f t="shared" si="129"/>
        <v>0</v>
      </c>
      <c r="CS199" s="370">
        <f t="shared" si="130"/>
        <v>0</v>
      </c>
      <c r="CT199" s="370">
        <f t="shared" si="131"/>
        <v>0</v>
      </c>
      <c r="CU199" s="370">
        <f t="shared" si="132"/>
        <v>0</v>
      </c>
      <c r="CV199" s="370">
        <f t="shared" si="132"/>
        <v>0</v>
      </c>
      <c r="CW199" s="370">
        <f t="shared" si="133"/>
        <v>0</v>
      </c>
      <c r="CX199" s="370">
        <f t="shared" si="134"/>
        <v>0</v>
      </c>
      <c r="CY199" s="370">
        <f t="shared" si="135"/>
        <v>0</v>
      </c>
    </row>
    <row r="200" spans="1:103" x14ac:dyDescent="0.25">
      <c r="A200" s="3782"/>
      <c r="B200" s="377" t="s">
        <v>218</v>
      </c>
      <c r="C200" s="381">
        <f>SUM(D200+E200)</f>
        <v>0</v>
      </c>
      <c r="D200" s="382">
        <f t="shared" si="139"/>
        <v>0</v>
      </c>
      <c r="E200" s="383">
        <f t="shared" si="139"/>
        <v>0</v>
      </c>
      <c r="F200" s="91"/>
      <c r="G200" s="96"/>
      <c r="H200" s="91"/>
      <c r="I200" s="96"/>
      <c r="J200" s="91"/>
      <c r="K200" s="96"/>
      <c r="L200" s="91"/>
      <c r="M200" s="96"/>
      <c r="N200" s="91"/>
      <c r="O200" s="96"/>
      <c r="P200" s="91"/>
      <c r="Q200" s="96"/>
      <c r="R200" s="91"/>
      <c r="S200" s="96"/>
      <c r="T200" s="91"/>
      <c r="U200" s="96"/>
      <c r="V200" s="91"/>
      <c r="W200" s="96"/>
      <c r="X200" s="91"/>
      <c r="Y200" s="96"/>
      <c r="Z200" s="91"/>
      <c r="AA200" s="96"/>
      <c r="AB200" s="91"/>
      <c r="AC200" s="96"/>
      <c r="AD200" s="91"/>
      <c r="AE200" s="96"/>
      <c r="AF200" s="91"/>
      <c r="AG200" s="96"/>
      <c r="AH200" s="91"/>
      <c r="AI200" s="96"/>
      <c r="AJ200" s="91"/>
      <c r="AK200" s="96"/>
      <c r="AL200" s="91"/>
      <c r="AM200" s="384"/>
      <c r="AN200" s="95"/>
      <c r="AO200" s="96"/>
      <c r="AP200" s="91"/>
      <c r="AQ200" s="96"/>
      <c r="AR200" s="91"/>
      <c r="AS200" s="96"/>
      <c r="AT200" s="384"/>
      <c r="AU200" s="385"/>
      <c r="AV200" s="384"/>
      <c r="AW200" s="385"/>
      <c r="AX200" s="96"/>
      <c r="AY200" s="56" t="str">
        <f t="shared" si="118"/>
        <v/>
      </c>
      <c r="CA200" s="18" t="str">
        <f t="shared" si="119"/>
        <v/>
      </c>
      <c r="CB200" s="18" t="str">
        <f t="shared" si="120"/>
        <v/>
      </c>
      <c r="CC200" s="18" t="str">
        <f t="shared" si="121"/>
        <v/>
      </c>
      <c r="CD200" s="18" t="str">
        <f t="shared" si="122"/>
        <v/>
      </c>
      <c r="CE200" s="18" t="str">
        <f t="shared" si="123"/>
        <v/>
      </c>
      <c r="CF200" s="18" t="str">
        <f t="shared" si="124"/>
        <v/>
      </c>
      <c r="CG200" s="18" t="str">
        <f t="shared" si="136"/>
        <v/>
      </c>
      <c r="CH200" s="18" t="str">
        <f t="shared" si="125"/>
        <v/>
      </c>
      <c r="CI200" s="18" t="str">
        <f t="shared" si="137"/>
        <v/>
      </c>
      <c r="CJ200" s="18" t="str">
        <f t="shared" si="138"/>
        <v/>
      </c>
      <c r="CK200" s="18" t="str">
        <f t="shared" si="126"/>
        <v/>
      </c>
      <c r="CL200" s="56"/>
      <c r="CM200" s="56"/>
      <c r="CN200" s="56"/>
      <c r="CO200" s="370">
        <f t="shared" si="127"/>
        <v>0</v>
      </c>
      <c r="CP200" s="370">
        <f t="shared" si="128"/>
        <v>0</v>
      </c>
      <c r="CQ200" s="370">
        <f t="shared" si="129"/>
        <v>0</v>
      </c>
      <c r="CR200" s="370">
        <f t="shared" si="129"/>
        <v>0</v>
      </c>
      <c r="CS200" s="370">
        <f t="shared" si="130"/>
        <v>0</v>
      </c>
      <c r="CT200" s="370">
        <f t="shared" si="131"/>
        <v>0</v>
      </c>
      <c r="CU200" s="370">
        <f t="shared" si="132"/>
        <v>0</v>
      </c>
      <c r="CV200" s="370">
        <f t="shared" si="132"/>
        <v>0</v>
      </c>
      <c r="CW200" s="370">
        <f t="shared" si="133"/>
        <v>0</v>
      </c>
      <c r="CX200" s="370">
        <f t="shared" si="134"/>
        <v>0</v>
      </c>
      <c r="CY200" s="370">
        <f t="shared" si="135"/>
        <v>0</v>
      </c>
    </row>
    <row r="201" spans="1:103" x14ac:dyDescent="0.25">
      <c r="A201" s="4193" t="s">
        <v>221</v>
      </c>
      <c r="B201" s="4194"/>
      <c r="C201" s="1938">
        <f t="shared" ref="C201:C241" si="140">SUM(D201+E201)</f>
        <v>3</v>
      </c>
      <c r="D201" s="1939">
        <f t="shared" si="139"/>
        <v>0</v>
      </c>
      <c r="E201" s="1954">
        <f t="shared" si="139"/>
        <v>3</v>
      </c>
      <c r="F201" s="1940"/>
      <c r="G201" s="1942"/>
      <c r="H201" s="1940">
        <v>0</v>
      </c>
      <c r="I201" s="1942">
        <v>0</v>
      </c>
      <c r="J201" s="1940">
        <v>0</v>
      </c>
      <c r="K201" s="1942">
        <v>2</v>
      </c>
      <c r="L201" s="1940">
        <v>0</v>
      </c>
      <c r="M201" s="1942">
        <v>1</v>
      </c>
      <c r="N201" s="1940">
        <v>0</v>
      </c>
      <c r="O201" s="1942">
        <v>0</v>
      </c>
      <c r="P201" s="1940">
        <v>0</v>
      </c>
      <c r="Q201" s="1942">
        <v>0</v>
      </c>
      <c r="R201" s="1940">
        <v>0</v>
      </c>
      <c r="S201" s="1942">
        <v>0</v>
      </c>
      <c r="T201" s="1940">
        <v>0</v>
      </c>
      <c r="U201" s="1942">
        <v>0</v>
      </c>
      <c r="V201" s="1940">
        <v>0</v>
      </c>
      <c r="W201" s="1942">
        <v>0</v>
      </c>
      <c r="X201" s="1940">
        <v>0</v>
      </c>
      <c r="Y201" s="1942">
        <v>0</v>
      </c>
      <c r="Z201" s="1940">
        <v>0</v>
      </c>
      <c r="AA201" s="1942">
        <v>0</v>
      </c>
      <c r="AB201" s="1940">
        <v>0</v>
      </c>
      <c r="AC201" s="1942">
        <v>0</v>
      </c>
      <c r="AD201" s="1940">
        <v>0</v>
      </c>
      <c r="AE201" s="1942">
        <v>0</v>
      </c>
      <c r="AF201" s="1940">
        <v>0</v>
      </c>
      <c r="AG201" s="1942">
        <v>0</v>
      </c>
      <c r="AH201" s="1940">
        <v>0</v>
      </c>
      <c r="AI201" s="1942">
        <v>0</v>
      </c>
      <c r="AJ201" s="1940">
        <v>0</v>
      </c>
      <c r="AK201" s="1942">
        <v>0</v>
      </c>
      <c r="AL201" s="1940">
        <v>0</v>
      </c>
      <c r="AM201" s="1943">
        <v>0</v>
      </c>
      <c r="AN201" s="1941">
        <v>0</v>
      </c>
      <c r="AO201" s="1942">
        <v>0</v>
      </c>
      <c r="AP201" s="1940">
        <v>0</v>
      </c>
      <c r="AQ201" s="1942">
        <v>0</v>
      </c>
      <c r="AR201" s="1940">
        <v>0</v>
      </c>
      <c r="AS201" s="1942">
        <v>1</v>
      </c>
      <c r="AT201" s="1943">
        <v>0</v>
      </c>
      <c r="AU201" s="1944">
        <v>0</v>
      </c>
      <c r="AV201" s="1943">
        <v>1</v>
      </c>
      <c r="AW201" s="1944">
        <v>0</v>
      </c>
      <c r="AX201" s="1942">
        <v>0</v>
      </c>
      <c r="AY201" s="56" t="str">
        <f t="shared" si="118"/>
        <v/>
      </c>
      <c r="CA201" s="18" t="str">
        <f t="shared" si="119"/>
        <v/>
      </c>
      <c r="CB201" s="18" t="str">
        <f t="shared" si="120"/>
        <v/>
      </c>
      <c r="CC201" s="18" t="str">
        <f t="shared" si="121"/>
        <v/>
      </c>
      <c r="CD201" s="18" t="str">
        <f t="shared" si="122"/>
        <v/>
      </c>
      <c r="CE201" s="18" t="str">
        <f t="shared" si="123"/>
        <v/>
      </c>
      <c r="CF201" s="18" t="str">
        <f t="shared" si="124"/>
        <v/>
      </c>
      <c r="CG201" s="18" t="str">
        <f t="shared" si="136"/>
        <v/>
      </c>
      <c r="CH201" s="18" t="str">
        <f t="shared" si="125"/>
        <v/>
      </c>
      <c r="CI201" s="18" t="str">
        <f t="shared" si="137"/>
        <v/>
      </c>
      <c r="CJ201" s="18" t="str">
        <f t="shared" si="138"/>
        <v/>
      </c>
      <c r="CK201" s="18" t="str">
        <f t="shared" si="126"/>
        <v/>
      </c>
      <c r="CL201" s="56"/>
      <c r="CM201" s="56"/>
      <c r="CN201" s="56"/>
      <c r="CO201" s="370">
        <f t="shared" si="127"/>
        <v>0</v>
      </c>
      <c r="CP201" s="370">
        <f t="shared" si="128"/>
        <v>0</v>
      </c>
      <c r="CQ201" s="370">
        <f t="shared" si="129"/>
        <v>0</v>
      </c>
      <c r="CR201" s="370">
        <f t="shared" si="129"/>
        <v>0</v>
      </c>
      <c r="CS201" s="370">
        <f t="shared" si="130"/>
        <v>0</v>
      </c>
      <c r="CT201" s="370">
        <f t="shared" si="131"/>
        <v>0</v>
      </c>
      <c r="CU201" s="370">
        <f t="shared" si="132"/>
        <v>0</v>
      </c>
      <c r="CV201" s="370">
        <f t="shared" si="132"/>
        <v>0</v>
      </c>
      <c r="CW201" s="370">
        <f t="shared" si="133"/>
        <v>0</v>
      </c>
      <c r="CX201" s="370">
        <f t="shared" si="134"/>
        <v>0</v>
      </c>
      <c r="CY201" s="370">
        <f t="shared" si="135"/>
        <v>0</v>
      </c>
    </row>
    <row r="202" spans="1:103" x14ac:dyDescent="0.25">
      <c r="A202" s="4183" t="s">
        <v>222</v>
      </c>
      <c r="B202" s="1950" t="s">
        <v>223</v>
      </c>
      <c r="C202" s="1951">
        <f t="shared" si="140"/>
        <v>3</v>
      </c>
      <c r="D202" s="1952">
        <f>SUM(H202+J202+L202+N202+P202+R202+T202+V202+X202+Z202+AB202+AD202+AF202+AH202+AJ202+AL202)</f>
        <v>1</v>
      </c>
      <c r="E202" s="1950">
        <f>SUM(I202+K202+M202+O202+Q202+S202+U202+W202+Y202+AA202+AC202+AE202+AG202+AI202+AK202+AM202)</f>
        <v>2</v>
      </c>
      <c r="F202" s="1955"/>
      <c r="G202" s="1956"/>
      <c r="H202" s="1920">
        <v>0</v>
      </c>
      <c r="I202" s="1921">
        <v>0</v>
      </c>
      <c r="J202" s="1920">
        <v>0</v>
      </c>
      <c r="K202" s="1921">
        <v>1</v>
      </c>
      <c r="L202" s="1920">
        <v>1</v>
      </c>
      <c r="M202" s="1921">
        <v>1</v>
      </c>
      <c r="N202" s="1920">
        <v>0</v>
      </c>
      <c r="O202" s="1921">
        <v>0</v>
      </c>
      <c r="P202" s="1920">
        <v>0</v>
      </c>
      <c r="Q202" s="1921">
        <v>0</v>
      </c>
      <c r="R202" s="1920">
        <v>0</v>
      </c>
      <c r="S202" s="1921">
        <v>0</v>
      </c>
      <c r="T202" s="1920">
        <v>0</v>
      </c>
      <c r="U202" s="1921">
        <v>0</v>
      </c>
      <c r="V202" s="1920">
        <v>0</v>
      </c>
      <c r="W202" s="1921">
        <v>0</v>
      </c>
      <c r="X202" s="1920">
        <v>0</v>
      </c>
      <c r="Y202" s="1921">
        <v>0</v>
      </c>
      <c r="Z202" s="1920">
        <v>0</v>
      </c>
      <c r="AA202" s="1921">
        <v>0</v>
      </c>
      <c r="AB202" s="1920">
        <v>0</v>
      </c>
      <c r="AC202" s="1921">
        <v>0</v>
      </c>
      <c r="AD202" s="1920">
        <v>0</v>
      </c>
      <c r="AE202" s="1921">
        <v>0</v>
      </c>
      <c r="AF202" s="1920">
        <v>0</v>
      </c>
      <c r="AG202" s="1921">
        <v>0</v>
      </c>
      <c r="AH202" s="1920">
        <v>0</v>
      </c>
      <c r="AI202" s="1921">
        <v>0</v>
      </c>
      <c r="AJ202" s="1920">
        <v>0</v>
      </c>
      <c r="AK202" s="1921">
        <v>0</v>
      </c>
      <c r="AL202" s="1920">
        <v>0</v>
      </c>
      <c r="AM202" s="1922">
        <v>0</v>
      </c>
      <c r="AN202" s="1923">
        <v>0</v>
      </c>
      <c r="AO202" s="1921">
        <v>0</v>
      </c>
      <c r="AP202" s="1920">
        <v>0</v>
      </c>
      <c r="AQ202" s="1921">
        <v>0</v>
      </c>
      <c r="AR202" s="1920">
        <v>0</v>
      </c>
      <c r="AS202" s="1921">
        <v>1</v>
      </c>
      <c r="AT202" s="1922">
        <v>0</v>
      </c>
      <c r="AU202" s="1953">
        <v>0</v>
      </c>
      <c r="AV202" s="1922">
        <v>0</v>
      </c>
      <c r="AW202" s="1953">
        <v>0</v>
      </c>
      <c r="AX202" s="1921">
        <v>0</v>
      </c>
      <c r="AY202" s="56" t="str">
        <f t="shared" si="118"/>
        <v/>
      </c>
      <c r="CA202" s="18" t="str">
        <f t="shared" si="119"/>
        <v/>
      </c>
      <c r="CB202" s="18" t="str">
        <f t="shared" si="120"/>
        <v/>
      </c>
      <c r="CC202" s="18" t="str">
        <f t="shared" si="121"/>
        <v/>
      </c>
      <c r="CD202" s="18" t="str">
        <f t="shared" si="122"/>
        <v/>
      </c>
      <c r="CE202" s="18" t="str">
        <f t="shared" si="123"/>
        <v/>
      </c>
      <c r="CF202" s="18" t="str">
        <f t="shared" si="124"/>
        <v/>
      </c>
      <c r="CG202" s="18" t="str">
        <f t="shared" si="136"/>
        <v/>
      </c>
      <c r="CH202" s="18" t="str">
        <f t="shared" si="125"/>
        <v/>
      </c>
      <c r="CI202" s="18" t="str">
        <f t="shared" si="137"/>
        <v/>
      </c>
      <c r="CJ202" s="18" t="str">
        <f t="shared" si="138"/>
        <v/>
      </c>
      <c r="CK202" s="18" t="str">
        <f t="shared" si="126"/>
        <v/>
      </c>
      <c r="CL202" s="56"/>
      <c r="CM202" s="56"/>
      <c r="CN202" s="56"/>
      <c r="CO202" s="370">
        <f t="shared" si="127"/>
        <v>0</v>
      </c>
      <c r="CP202" s="370">
        <f t="shared" si="128"/>
        <v>0</v>
      </c>
      <c r="CQ202" s="370">
        <f t="shared" si="129"/>
        <v>0</v>
      </c>
      <c r="CR202" s="370">
        <f t="shared" si="129"/>
        <v>0</v>
      </c>
      <c r="CS202" s="370">
        <f t="shared" si="130"/>
        <v>0</v>
      </c>
      <c r="CT202" s="370">
        <f t="shared" si="131"/>
        <v>0</v>
      </c>
      <c r="CU202" s="370">
        <f t="shared" si="132"/>
        <v>0</v>
      </c>
      <c r="CV202" s="370">
        <f t="shared" si="132"/>
        <v>0</v>
      </c>
      <c r="CW202" s="370">
        <f t="shared" si="133"/>
        <v>0</v>
      </c>
      <c r="CX202" s="370">
        <f t="shared" si="134"/>
        <v>0</v>
      </c>
      <c r="CY202" s="370">
        <f t="shared" si="135"/>
        <v>0</v>
      </c>
    </row>
    <row r="203" spans="1:103" x14ac:dyDescent="0.25">
      <c r="A203" s="3782"/>
      <c r="B203" s="377" t="s">
        <v>224</v>
      </c>
      <c r="C203" s="1957">
        <f t="shared" si="140"/>
        <v>1</v>
      </c>
      <c r="D203" s="388">
        <f>SUM(H203+J203+L203+N203+P203+R203+T203+V203+X203+Z203+AB203+AD203+AF203+AH203+AJ203+AL203)</f>
        <v>0</v>
      </c>
      <c r="E203" s="369">
        <f>SUM(I203+K203+M203+O203+Q203+S203+U203+W203+Y203+AA203+AC203+AE203+AG203+AI203+AK203+AM203)</f>
        <v>1</v>
      </c>
      <c r="F203" s="1958"/>
      <c r="G203" s="389"/>
      <c r="H203" s="1806">
        <v>0</v>
      </c>
      <c r="I203" s="85">
        <v>0</v>
      </c>
      <c r="J203" s="1806">
        <v>0</v>
      </c>
      <c r="K203" s="85">
        <v>0</v>
      </c>
      <c r="L203" s="91">
        <v>0</v>
      </c>
      <c r="M203" s="96">
        <v>1</v>
      </c>
      <c r="N203" s="1806">
        <v>0</v>
      </c>
      <c r="O203" s="85">
        <v>0</v>
      </c>
      <c r="P203" s="1806">
        <v>0</v>
      </c>
      <c r="Q203" s="85">
        <v>0</v>
      </c>
      <c r="R203" s="1806">
        <v>0</v>
      </c>
      <c r="S203" s="85">
        <v>0</v>
      </c>
      <c r="T203" s="1806">
        <v>0</v>
      </c>
      <c r="U203" s="85">
        <v>0</v>
      </c>
      <c r="V203" s="1806">
        <v>0</v>
      </c>
      <c r="W203" s="85">
        <v>0</v>
      </c>
      <c r="X203" s="1806">
        <v>0</v>
      </c>
      <c r="Y203" s="85">
        <v>0</v>
      </c>
      <c r="Z203" s="1806">
        <v>0</v>
      </c>
      <c r="AA203" s="85">
        <v>0</v>
      </c>
      <c r="AB203" s="1806">
        <v>0</v>
      </c>
      <c r="AC203" s="85">
        <v>0</v>
      </c>
      <c r="AD203" s="1806">
        <v>0</v>
      </c>
      <c r="AE203" s="85">
        <v>0</v>
      </c>
      <c r="AF203" s="1806">
        <v>0</v>
      </c>
      <c r="AG203" s="85">
        <v>0</v>
      </c>
      <c r="AH203" s="1806">
        <v>0</v>
      </c>
      <c r="AI203" s="85">
        <v>0</v>
      </c>
      <c r="AJ203" s="1806">
        <v>0</v>
      </c>
      <c r="AK203" s="85">
        <v>0</v>
      </c>
      <c r="AL203" s="1806">
        <v>0</v>
      </c>
      <c r="AM203" s="353">
        <v>0</v>
      </c>
      <c r="AN203" s="95">
        <v>0</v>
      </c>
      <c r="AO203" s="96">
        <v>0</v>
      </c>
      <c r="AP203" s="91">
        <v>0</v>
      </c>
      <c r="AQ203" s="96">
        <v>0</v>
      </c>
      <c r="AR203" s="91">
        <v>0</v>
      </c>
      <c r="AS203" s="96">
        <v>0</v>
      </c>
      <c r="AT203" s="384">
        <v>0</v>
      </c>
      <c r="AU203" s="385">
        <v>0</v>
      </c>
      <c r="AV203" s="384">
        <v>0</v>
      </c>
      <c r="AW203" s="385">
        <v>0</v>
      </c>
      <c r="AX203" s="96">
        <v>0</v>
      </c>
      <c r="AY203" s="56" t="str">
        <f t="shared" si="118"/>
        <v/>
      </c>
      <c r="CA203" s="18" t="str">
        <f t="shared" si="119"/>
        <v/>
      </c>
      <c r="CB203" s="18" t="str">
        <f t="shared" si="120"/>
        <v/>
      </c>
      <c r="CC203" s="18" t="str">
        <f t="shared" si="121"/>
        <v/>
      </c>
      <c r="CD203" s="18" t="str">
        <f t="shared" si="122"/>
        <v/>
      </c>
      <c r="CE203" s="18" t="str">
        <f t="shared" si="123"/>
        <v/>
      </c>
      <c r="CF203" s="18" t="str">
        <f t="shared" si="124"/>
        <v/>
      </c>
      <c r="CG203" s="18" t="str">
        <f t="shared" si="136"/>
        <v/>
      </c>
      <c r="CH203" s="18" t="str">
        <f t="shared" si="125"/>
        <v/>
      </c>
      <c r="CI203" s="18" t="str">
        <f t="shared" si="137"/>
        <v/>
      </c>
      <c r="CJ203" s="18" t="str">
        <f t="shared" si="138"/>
        <v/>
      </c>
      <c r="CK203" s="18" t="str">
        <f t="shared" si="126"/>
        <v/>
      </c>
      <c r="CL203" s="56"/>
      <c r="CM203" s="56"/>
      <c r="CN203" s="56"/>
      <c r="CO203" s="370">
        <f t="shared" si="127"/>
        <v>0</v>
      </c>
      <c r="CP203" s="370">
        <f t="shared" si="128"/>
        <v>0</v>
      </c>
      <c r="CQ203" s="370">
        <f t="shared" si="129"/>
        <v>0</v>
      </c>
      <c r="CR203" s="370">
        <f t="shared" si="129"/>
        <v>0</v>
      </c>
      <c r="CS203" s="370">
        <f t="shared" si="130"/>
        <v>0</v>
      </c>
      <c r="CT203" s="370">
        <f t="shared" si="131"/>
        <v>0</v>
      </c>
      <c r="CU203" s="370">
        <f t="shared" si="132"/>
        <v>0</v>
      </c>
      <c r="CV203" s="370">
        <f t="shared" si="132"/>
        <v>0</v>
      </c>
      <c r="CW203" s="370">
        <f t="shared" si="133"/>
        <v>0</v>
      </c>
      <c r="CX203" s="370">
        <f t="shared" si="134"/>
        <v>0</v>
      </c>
      <c r="CY203" s="370">
        <f t="shared" si="135"/>
        <v>0</v>
      </c>
    </row>
    <row r="204" spans="1:103" s="56" customFormat="1" ht="12" x14ac:dyDescent="0.2">
      <c r="A204" s="1959" t="s">
        <v>225</v>
      </c>
      <c r="B204" s="1960"/>
      <c r="C204" s="1908">
        <f t="shared" si="140"/>
        <v>33</v>
      </c>
      <c r="D204" s="1909">
        <f t="shared" si="139"/>
        <v>10</v>
      </c>
      <c r="E204" s="1910">
        <f t="shared" si="139"/>
        <v>23</v>
      </c>
      <c r="F204" s="1940">
        <v>0</v>
      </c>
      <c r="G204" s="1942">
        <v>1</v>
      </c>
      <c r="H204" s="1940">
        <v>2</v>
      </c>
      <c r="I204" s="1942">
        <v>1</v>
      </c>
      <c r="J204" s="1940">
        <v>1</v>
      </c>
      <c r="K204" s="1942">
        <v>6</v>
      </c>
      <c r="L204" s="1940">
        <v>3</v>
      </c>
      <c r="M204" s="1942">
        <v>4</v>
      </c>
      <c r="N204" s="1940">
        <v>0</v>
      </c>
      <c r="O204" s="1942">
        <v>1</v>
      </c>
      <c r="P204" s="1940">
        <v>0</v>
      </c>
      <c r="Q204" s="1942">
        <v>0</v>
      </c>
      <c r="R204" s="1940">
        <v>1</v>
      </c>
      <c r="S204" s="1942">
        <v>2</v>
      </c>
      <c r="T204" s="1940">
        <v>0</v>
      </c>
      <c r="U204" s="1942">
        <v>0</v>
      </c>
      <c r="V204" s="1940">
        <v>0</v>
      </c>
      <c r="W204" s="1942">
        <v>3</v>
      </c>
      <c r="X204" s="1940">
        <v>0</v>
      </c>
      <c r="Y204" s="1942">
        <v>0</v>
      </c>
      <c r="Z204" s="1940">
        <v>0</v>
      </c>
      <c r="AA204" s="1942">
        <v>1</v>
      </c>
      <c r="AB204" s="1940">
        <v>0</v>
      </c>
      <c r="AC204" s="1942">
        <v>1</v>
      </c>
      <c r="AD204" s="1940">
        <v>2</v>
      </c>
      <c r="AE204" s="1942">
        <v>1</v>
      </c>
      <c r="AF204" s="1940">
        <v>1</v>
      </c>
      <c r="AG204" s="1942">
        <v>0</v>
      </c>
      <c r="AH204" s="1940">
        <v>0</v>
      </c>
      <c r="AI204" s="1942">
        <v>1</v>
      </c>
      <c r="AJ204" s="1940">
        <v>0</v>
      </c>
      <c r="AK204" s="1942">
        <v>1</v>
      </c>
      <c r="AL204" s="1940">
        <v>0</v>
      </c>
      <c r="AM204" s="1943">
        <v>0</v>
      </c>
      <c r="AN204" s="1941">
        <v>0</v>
      </c>
      <c r="AO204" s="1942">
        <v>0</v>
      </c>
      <c r="AP204" s="91">
        <v>0</v>
      </c>
      <c r="AQ204" s="1942">
        <v>0</v>
      </c>
      <c r="AR204" s="1940">
        <v>0</v>
      </c>
      <c r="AS204" s="1942">
        <v>6</v>
      </c>
      <c r="AT204" s="1943">
        <v>0</v>
      </c>
      <c r="AU204" s="1944">
        <v>0</v>
      </c>
      <c r="AV204" s="1943">
        <v>1</v>
      </c>
      <c r="AW204" s="1944">
        <v>0</v>
      </c>
      <c r="AX204" s="1942">
        <v>0</v>
      </c>
      <c r="AY204" s="56" t="str">
        <f t="shared" si="118"/>
        <v/>
      </c>
      <c r="CA204" s="18" t="str">
        <f t="shared" si="119"/>
        <v/>
      </c>
      <c r="CB204" s="18" t="str">
        <f t="shared" si="120"/>
        <v/>
      </c>
      <c r="CC204" s="18" t="str">
        <f t="shared" si="121"/>
        <v/>
      </c>
      <c r="CD204" s="18" t="str">
        <f t="shared" si="122"/>
        <v/>
      </c>
      <c r="CE204" s="18" t="str">
        <f t="shared" si="123"/>
        <v/>
      </c>
      <c r="CF204" s="18" t="str">
        <f t="shared" si="124"/>
        <v/>
      </c>
      <c r="CG204" s="18" t="str">
        <f t="shared" si="136"/>
        <v/>
      </c>
      <c r="CH204" s="18" t="str">
        <f t="shared" si="125"/>
        <v/>
      </c>
      <c r="CI204" s="18" t="str">
        <f t="shared" si="137"/>
        <v/>
      </c>
      <c r="CJ204" s="18" t="str">
        <f t="shared" si="138"/>
        <v/>
      </c>
      <c r="CK204" s="18" t="str">
        <f t="shared" si="126"/>
        <v/>
      </c>
      <c r="CO204" s="370">
        <f t="shared" si="127"/>
        <v>0</v>
      </c>
      <c r="CP204" s="370">
        <f t="shared" si="128"/>
        <v>0</v>
      </c>
      <c r="CQ204" s="370">
        <f t="shared" si="129"/>
        <v>0</v>
      </c>
      <c r="CR204" s="370">
        <f t="shared" si="129"/>
        <v>0</v>
      </c>
      <c r="CS204" s="370">
        <f t="shared" si="130"/>
        <v>0</v>
      </c>
      <c r="CT204" s="370">
        <f t="shared" si="131"/>
        <v>0</v>
      </c>
      <c r="CU204" s="370">
        <f t="shared" si="132"/>
        <v>0</v>
      </c>
      <c r="CV204" s="370">
        <f t="shared" si="132"/>
        <v>0</v>
      </c>
      <c r="CW204" s="370">
        <f t="shared" si="133"/>
        <v>0</v>
      </c>
      <c r="CX204" s="370">
        <f t="shared" si="134"/>
        <v>0</v>
      </c>
      <c r="CY204" s="370">
        <f t="shared" si="135"/>
        <v>0</v>
      </c>
    </row>
    <row r="205" spans="1:103" ht="15" customHeight="1" x14ac:dyDescent="0.25">
      <c r="A205" s="4183" t="s">
        <v>226</v>
      </c>
      <c r="B205" s="380" t="s">
        <v>227</v>
      </c>
      <c r="C205" s="378">
        <f t="shared" si="140"/>
        <v>0</v>
      </c>
      <c r="D205" s="379">
        <f t="shared" si="139"/>
        <v>0</v>
      </c>
      <c r="E205" s="380">
        <f t="shared" si="139"/>
        <v>0</v>
      </c>
      <c r="F205" s="45"/>
      <c r="G205" s="48"/>
      <c r="H205" s="45"/>
      <c r="I205" s="48"/>
      <c r="J205" s="45"/>
      <c r="K205" s="48"/>
      <c r="L205" s="45"/>
      <c r="M205" s="48"/>
      <c r="N205" s="45"/>
      <c r="O205" s="48"/>
      <c r="P205" s="45"/>
      <c r="Q205" s="48"/>
      <c r="R205" s="45"/>
      <c r="S205" s="48"/>
      <c r="T205" s="45"/>
      <c r="U205" s="48"/>
      <c r="V205" s="45"/>
      <c r="W205" s="48"/>
      <c r="X205" s="45"/>
      <c r="Y205" s="48"/>
      <c r="Z205" s="45"/>
      <c r="AA205" s="48"/>
      <c r="AB205" s="45"/>
      <c r="AC205" s="48"/>
      <c r="AD205" s="45"/>
      <c r="AE205" s="48"/>
      <c r="AF205" s="45"/>
      <c r="AG205" s="48"/>
      <c r="AH205" s="45"/>
      <c r="AI205" s="48"/>
      <c r="AJ205" s="45"/>
      <c r="AK205" s="48"/>
      <c r="AL205" s="45"/>
      <c r="AM205" s="333"/>
      <c r="AN205" s="105"/>
      <c r="AO205" s="48"/>
      <c r="AP205" s="45"/>
      <c r="AQ205" s="85"/>
      <c r="AR205" s="1806"/>
      <c r="AS205" s="85"/>
      <c r="AT205" s="353"/>
      <c r="AU205" s="395"/>
      <c r="AV205" s="353"/>
      <c r="AW205" s="395"/>
      <c r="AX205" s="85"/>
      <c r="AY205" s="56" t="str">
        <f t="shared" si="118"/>
        <v/>
      </c>
      <c r="CA205" s="18" t="str">
        <f t="shared" si="119"/>
        <v/>
      </c>
      <c r="CB205" s="18" t="str">
        <f t="shared" si="120"/>
        <v/>
      </c>
      <c r="CC205" s="18" t="str">
        <f t="shared" si="121"/>
        <v/>
      </c>
      <c r="CD205" s="18" t="str">
        <f t="shared" si="122"/>
        <v/>
      </c>
      <c r="CE205" s="18" t="str">
        <f t="shared" si="123"/>
        <v/>
      </c>
      <c r="CF205" s="18" t="str">
        <f t="shared" si="124"/>
        <v/>
      </c>
      <c r="CG205" s="18" t="str">
        <f t="shared" si="136"/>
        <v/>
      </c>
      <c r="CH205" s="18" t="str">
        <f t="shared" si="125"/>
        <v/>
      </c>
      <c r="CI205" s="18" t="str">
        <f t="shared" si="137"/>
        <v/>
      </c>
      <c r="CJ205" s="18" t="str">
        <f t="shared" si="138"/>
        <v/>
      </c>
      <c r="CK205" s="18" t="str">
        <f t="shared" si="126"/>
        <v/>
      </c>
      <c r="CL205" s="56"/>
      <c r="CM205" s="56"/>
      <c r="CN205" s="56"/>
      <c r="CO205" s="370">
        <f t="shared" si="127"/>
        <v>0</v>
      </c>
      <c r="CP205" s="370">
        <f t="shared" si="128"/>
        <v>0</v>
      </c>
      <c r="CQ205" s="370">
        <f t="shared" si="129"/>
        <v>0</v>
      </c>
      <c r="CR205" s="370">
        <f t="shared" si="129"/>
        <v>0</v>
      </c>
      <c r="CS205" s="370">
        <f t="shared" si="130"/>
        <v>0</v>
      </c>
      <c r="CT205" s="370">
        <f t="shared" si="131"/>
        <v>0</v>
      </c>
      <c r="CU205" s="370">
        <f t="shared" si="132"/>
        <v>0</v>
      </c>
      <c r="CV205" s="370">
        <f t="shared" si="132"/>
        <v>0</v>
      </c>
      <c r="CW205" s="370">
        <f t="shared" si="133"/>
        <v>0</v>
      </c>
      <c r="CX205" s="370">
        <f t="shared" si="134"/>
        <v>0</v>
      </c>
      <c r="CY205" s="370">
        <f t="shared" si="135"/>
        <v>0</v>
      </c>
    </row>
    <row r="206" spans="1:103" x14ac:dyDescent="0.25">
      <c r="A206" s="4128"/>
      <c r="B206" s="396" t="s">
        <v>228</v>
      </c>
      <c r="C206" s="397">
        <f t="shared" si="140"/>
        <v>3</v>
      </c>
      <c r="D206" s="398">
        <f t="shared" si="139"/>
        <v>2</v>
      </c>
      <c r="E206" s="396">
        <f t="shared" si="139"/>
        <v>1</v>
      </c>
      <c r="F206" s="22">
        <v>0</v>
      </c>
      <c r="G206" s="28">
        <v>0</v>
      </c>
      <c r="H206" s="22">
        <v>0</v>
      </c>
      <c r="I206" s="28">
        <v>0</v>
      </c>
      <c r="J206" s="22">
        <v>0</v>
      </c>
      <c r="K206" s="28">
        <v>0</v>
      </c>
      <c r="L206" s="22">
        <v>0</v>
      </c>
      <c r="M206" s="28">
        <v>0</v>
      </c>
      <c r="N206" s="22">
        <v>0</v>
      </c>
      <c r="O206" s="28">
        <v>0</v>
      </c>
      <c r="P206" s="22">
        <v>0</v>
      </c>
      <c r="Q206" s="28">
        <v>0</v>
      </c>
      <c r="R206" s="22">
        <v>1</v>
      </c>
      <c r="S206" s="28">
        <v>1</v>
      </c>
      <c r="T206" s="22">
        <v>0</v>
      </c>
      <c r="U206" s="28">
        <v>0</v>
      </c>
      <c r="V206" s="22">
        <v>0</v>
      </c>
      <c r="W206" s="28">
        <v>0</v>
      </c>
      <c r="X206" s="22">
        <v>0</v>
      </c>
      <c r="Y206" s="28">
        <v>0</v>
      </c>
      <c r="Z206" s="22">
        <v>0</v>
      </c>
      <c r="AA206" s="28">
        <v>0</v>
      </c>
      <c r="AB206" s="22">
        <v>0</v>
      </c>
      <c r="AC206" s="28">
        <v>0</v>
      </c>
      <c r="AD206" s="22">
        <v>0</v>
      </c>
      <c r="AE206" s="28">
        <v>0</v>
      </c>
      <c r="AF206" s="22">
        <v>1</v>
      </c>
      <c r="AG206" s="28">
        <v>0</v>
      </c>
      <c r="AH206" s="22">
        <v>0</v>
      </c>
      <c r="AI206" s="28">
        <v>0</v>
      </c>
      <c r="AJ206" s="22">
        <v>0</v>
      </c>
      <c r="AK206" s="28">
        <v>0</v>
      </c>
      <c r="AL206" s="22">
        <v>0</v>
      </c>
      <c r="AM206" s="216">
        <v>0</v>
      </c>
      <c r="AN206" s="27">
        <v>0</v>
      </c>
      <c r="AO206" s="28">
        <v>0</v>
      </c>
      <c r="AP206" s="22">
        <v>0</v>
      </c>
      <c r="AQ206" s="52">
        <v>0</v>
      </c>
      <c r="AR206" s="49">
        <v>0</v>
      </c>
      <c r="AS206" s="52">
        <v>0</v>
      </c>
      <c r="AT206" s="323">
        <v>0</v>
      </c>
      <c r="AU206" s="399">
        <v>0</v>
      </c>
      <c r="AV206" s="323">
        <v>0</v>
      </c>
      <c r="AW206" s="399">
        <v>0</v>
      </c>
      <c r="AX206" s="52">
        <v>0</v>
      </c>
      <c r="AY206" s="56" t="str">
        <f t="shared" si="118"/>
        <v/>
      </c>
      <c r="CA206" s="18" t="str">
        <f t="shared" si="119"/>
        <v/>
      </c>
      <c r="CB206" s="18" t="str">
        <f t="shared" si="120"/>
        <v/>
      </c>
      <c r="CC206" s="18" t="str">
        <f t="shared" si="121"/>
        <v/>
      </c>
      <c r="CD206" s="18" t="str">
        <f t="shared" si="122"/>
        <v/>
      </c>
      <c r="CE206" s="18" t="str">
        <f t="shared" si="123"/>
        <v/>
      </c>
      <c r="CF206" s="18" t="str">
        <f t="shared" si="124"/>
        <v/>
      </c>
      <c r="CG206" s="18" t="str">
        <f t="shared" si="136"/>
        <v/>
      </c>
      <c r="CH206" s="18" t="str">
        <f t="shared" si="125"/>
        <v/>
      </c>
      <c r="CI206" s="18" t="str">
        <f t="shared" si="137"/>
        <v/>
      </c>
      <c r="CJ206" s="18" t="str">
        <f t="shared" si="138"/>
        <v/>
      </c>
      <c r="CK206" s="18" t="str">
        <f t="shared" si="126"/>
        <v/>
      </c>
      <c r="CL206" s="56"/>
      <c r="CM206" s="56"/>
      <c r="CN206" s="56"/>
      <c r="CO206" s="370">
        <f t="shared" si="127"/>
        <v>0</v>
      </c>
      <c r="CP206" s="370">
        <f t="shared" si="128"/>
        <v>0</v>
      </c>
      <c r="CQ206" s="370">
        <f t="shared" si="129"/>
        <v>0</v>
      </c>
      <c r="CR206" s="370">
        <f t="shared" si="129"/>
        <v>0</v>
      </c>
      <c r="CS206" s="370">
        <f t="shared" si="130"/>
        <v>0</v>
      </c>
      <c r="CT206" s="370">
        <f t="shared" si="131"/>
        <v>0</v>
      </c>
      <c r="CU206" s="370">
        <f t="shared" si="132"/>
        <v>0</v>
      </c>
      <c r="CV206" s="370">
        <f t="shared" si="132"/>
        <v>0</v>
      </c>
      <c r="CW206" s="370">
        <f t="shared" si="133"/>
        <v>0</v>
      </c>
      <c r="CX206" s="370">
        <f t="shared" si="134"/>
        <v>0</v>
      </c>
      <c r="CY206" s="370">
        <f t="shared" si="135"/>
        <v>0</v>
      </c>
    </row>
    <row r="207" spans="1:103" x14ac:dyDescent="0.25">
      <c r="A207" s="4128"/>
      <c r="B207" s="396" t="s">
        <v>229</v>
      </c>
      <c r="C207" s="397">
        <f t="shared" si="140"/>
        <v>4</v>
      </c>
      <c r="D207" s="400">
        <f t="shared" si="139"/>
        <v>1</v>
      </c>
      <c r="E207" s="396">
        <f t="shared" si="139"/>
        <v>3</v>
      </c>
      <c r="F207" s="49">
        <v>0</v>
      </c>
      <c r="G207" s="52">
        <v>0</v>
      </c>
      <c r="H207" s="49">
        <v>0</v>
      </c>
      <c r="I207" s="52">
        <v>0</v>
      </c>
      <c r="J207" s="49">
        <v>0</v>
      </c>
      <c r="K207" s="52">
        <v>0</v>
      </c>
      <c r="L207" s="49">
        <v>0</v>
      </c>
      <c r="M207" s="52">
        <v>0</v>
      </c>
      <c r="N207" s="49">
        <v>0</v>
      </c>
      <c r="O207" s="52">
        <v>0</v>
      </c>
      <c r="P207" s="49">
        <v>0</v>
      </c>
      <c r="Q207" s="52">
        <v>0</v>
      </c>
      <c r="R207" s="49">
        <v>0</v>
      </c>
      <c r="S207" s="52">
        <v>0</v>
      </c>
      <c r="T207" s="49">
        <v>0</v>
      </c>
      <c r="U207" s="52">
        <v>0</v>
      </c>
      <c r="V207" s="49">
        <v>0</v>
      </c>
      <c r="W207" s="52">
        <v>1</v>
      </c>
      <c r="X207" s="49">
        <v>0</v>
      </c>
      <c r="Y207" s="52">
        <v>0</v>
      </c>
      <c r="Z207" s="49">
        <v>0</v>
      </c>
      <c r="AA207" s="52">
        <v>1</v>
      </c>
      <c r="AB207" s="49">
        <v>0</v>
      </c>
      <c r="AC207" s="52">
        <v>1</v>
      </c>
      <c r="AD207" s="49">
        <v>1</v>
      </c>
      <c r="AE207" s="52">
        <v>0</v>
      </c>
      <c r="AF207" s="49">
        <v>0</v>
      </c>
      <c r="AG207" s="52">
        <v>0</v>
      </c>
      <c r="AH207" s="49">
        <v>0</v>
      </c>
      <c r="AI207" s="52">
        <v>0</v>
      </c>
      <c r="AJ207" s="49">
        <v>0</v>
      </c>
      <c r="AK207" s="52">
        <v>0</v>
      </c>
      <c r="AL207" s="49">
        <v>0</v>
      </c>
      <c r="AM207" s="323">
        <v>0</v>
      </c>
      <c r="AN207" s="254">
        <v>0</v>
      </c>
      <c r="AO207" s="52">
        <v>0</v>
      </c>
      <c r="AP207" s="49">
        <v>0</v>
      </c>
      <c r="AQ207" s="52">
        <v>0</v>
      </c>
      <c r="AR207" s="49">
        <v>0</v>
      </c>
      <c r="AS207" s="52">
        <v>0</v>
      </c>
      <c r="AT207" s="323">
        <v>0</v>
      </c>
      <c r="AU207" s="399">
        <v>0</v>
      </c>
      <c r="AV207" s="323">
        <v>0</v>
      </c>
      <c r="AW207" s="399">
        <v>0</v>
      </c>
      <c r="AX207" s="52">
        <v>0</v>
      </c>
      <c r="AY207" s="56" t="str">
        <f t="shared" si="118"/>
        <v/>
      </c>
      <c r="CA207" s="18" t="str">
        <f t="shared" si="119"/>
        <v/>
      </c>
      <c r="CB207" s="18" t="str">
        <f t="shared" si="120"/>
        <v/>
      </c>
      <c r="CC207" s="18" t="str">
        <f t="shared" si="121"/>
        <v/>
      </c>
      <c r="CD207" s="18" t="str">
        <f t="shared" si="122"/>
        <v/>
      </c>
      <c r="CE207" s="18" t="str">
        <f t="shared" si="123"/>
        <v/>
      </c>
      <c r="CF207" s="18" t="str">
        <f t="shared" si="124"/>
        <v/>
      </c>
      <c r="CG207" s="18" t="str">
        <f t="shared" si="136"/>
        <v/>
      </c>
      <c r="CH207" s="18" t="str">
        <f t="shared" si="125"/>
        <v/>
      </c>
      <c r="CI207" s="18" t="str">
        <f t="shared" si="137"/>
        <v/>
      </c>
      <c r="CJ207" s="18" t="str">
        <f t="shared" si="138"/>
        <v/>
      </c>
      <c r="CK207" s="18" t="str">
        <f t="shared" si="126"/>
        <v/>
      </c>
      <c r="CL207" s="56"/>
      <c r="CM207" s="56"/>
      <c r="CN207" s="56"/>
      <c r="CO207" s="370">
        <f t="shared" si="127"/>
        <v>0</v>
      </c>
      <c r="CP207" s="370">
        <f t="shared" si="128"/>
        <v>0</v>
      </c>
      <c r="CQ207" s="370">
        <f t="shared" si="129"/>
        <v>0</v>
      </c>
      <c r="CR207" s="370">
        <f t="shared" si="129"/>
        <v>0</v>
      </c>
      <c r="CS207" s="370">
        <f t="shared" si="130"/>
        <v>0</v>
      </c>
      <c r="CT207" s="370">
        <f t="shared" si="131"/>
        <v>0</v>
      </c>
      <c r="CU207" s="370">
        <f t="shared" si="132"/>
        <v>0</v>
      </c>
      <c r="CV207" s="370">
        <f t="shared" si="132"/>
        <v>0</v>
      </c>
      <c r="CW207" s="370">
        <f t="shared" si="133"/>
        <v>0</v>
      </c>
      <c r="CX207" s="370">
        <f t="shared" si="134"/>
        <v>0</v>
      </c>
      <c r="CY207" s="370">
        <f t="shared" si="135"/>
        <v>0</v>
      </c>
    </row>
    <row r="208" spans="1:103" x14ac:dyDescent="0.25">
      <c r="A208" s="4128"/>
      <c r="B208" s="401" t="s">
        <v>230</v>
      </c>
      <c r="C208" s="397">
        <f t="shared" si="140"/>
        <v>0</v>
      </c>
      <c r="D208" s="402"/>
      <c r="E208" s="396">
        <f>SUM(K208+M208+O208+Q208+S208+U208+W208+Y208+AA208+AC208+AE208+AG208+AI208+AK208+AM208)</f>
        <v>0</v>
      </c>
      <c r="F208" s="345"/>
      <c r="G208" s="346"/>
      <c r="H208" s="345"/>
      <c r="I208" s="346"/>
      <c r="J208" s="345"/>
      <c r="K208" s="28"/>
      <c r="L208" s="345"/>
      <c r="M208" s="28"/>
      <c r="N208" s="345"/>
      <c r="O208" s="28"/>
      <c r="P208" s="345"/>
      <c r="Q208" s="28"/>
      <c r="R208" s="345"/>
      <c r="S208" s="28"/>
      <c r="T208" s="345"/>
      <c r="U208" s="28"/>
      <c r="V208" s="345"/>
      <c r="W208" s="28"/>
      <c r="X208" s="345"/>
      <c r="Y208" s="28"/>
      <c r="Z208" s="345"/>
      <c r="AA208" s="28"/>
      <c r="AB208" s="345"/>
      <c r="AC208" s="28"/>
      <c r="AD208" s="345"/>
      <c r="AE208" s="28"/>
      <c r="AF208" s="345"/>
      <c r="AG208" s="28"/>
      <c r="AH208" s="345"/>
      <c r="AI208" s="28"/>
      <c r="AJ208" s="345"/>
      <c r="AK208" s="28"/>
      <c r="AL208" s="345"/>
      <c r="AM208" s="216"/>
      <c r="AN208" s="27"/>
      <c r="AO208" s="28"/>
      <c r="AP208" s="345"/>
      <c r="AQ208" s="28"/>
      <c r="AR208" s="22"/>
      <c r="AS208" s="28"/>
      <c r="AT208" s="345"/>
      <c r="AU208" s="239"/>
      <c r="AV208" s="216"/>
      <c r="AW208" s="345"/>
      <c r="AX208" s="28"/>
      <c r="AY208" s="56" t="str">
        <f>CA208&amp;CB208&amp;CD208&amp;CE208&amp;CF208&amp;CH208&amp;CI208&amp;CK208</f>
        <v/>
      </c>
      <c r="CA208" s="18" t="str">
        <f t="shared" ref="CA208:CA226" si="141">IF(AND(E208&gt;0,AN208=""), "* No olvide digitar la variable Gestantes. Digite Cero si no tiene.",IF(AN208&gt;E208,"  * La  variable Gestantes No puede ser mayor al Total Mujeres.",""))</f>
        <v/>
      </c>
      <c r="CB208" s="18" t="str">
        <f>IF(AND(E208&gt;0,AO208=""), "* No olvide digitar la variable Madre de hijo menor de 5 años. Digite Cero si no tiene.",IF(AO208&gt;E208,"  * La variable Madre de hijo menor de 5 años No puede ser mayor al Total Mujeres.",""))</f>
        <v/>
      </c>
      <c r="CC208" s="403"/>
      <c r="CD208" s="18" t="str">
        <f t="shared" ref="CD208:CD241" si="142">IF(AND(E208&gt;0,OR(AQ208="")), "* No olvide digitar la variable Pueblos originarios - Mujeres. Digite Cero si no tiene.",IF((AQ208)&gt;E208,"  * La variable Pueblos originarios - Mujeres No puede ser mayor al Total.",""))</f>
        <v/>
      </c>
      <c r="CE208" s="18" t="str">
        <f t="shared" ref="CE208:CE241" si="143">IF(AND(C208&gt;0,AR208=""), "* No olvide digitar la variable Niños, niñas, adolescentes y jóvenes SENAME. Digite Cero si no tiene.",IF(AR208&gt;C208,"  * La variable Niños, niñas, adolescentes y jóvenes SENAME No puede ser mayor al Total.",""))</f>
        <v/>
      </c>
      <c r="CF208" s="18" t="str">
        <f>IF(AND(C208&gt;0,AS208=""), "* No olvide digitar la variable Niños, niñas, adolescentes y jóvenes Mejor Niñez. Digite Cero si no tiene.",IF(AS208&gt;C208,"  * La variable Niños, niñas, adolescentes y jóvenes Mejor Niñez No puede ser mayor al Total.",""))</f>
        <v/>
      </c>
      <c r="CG208" s="403"/>
      <c r="CH208" s="18" t="str">
        <f>IF(AND(E208&gt;0,OR(AU208="")), "* No olvide digitar la variable Migrantes - Mujeres. Digite Cero si no tiene.",IF((AU208)&gt;E208,"  * La variable Migrantes - Mujeres No puede ser mayor al Total.",""))</f>
        <v/>
      </c>
      <c r="CI208" s="18" t="str">
        <f t="shared" si="137"/>
        <v/>
      </c>
      <c r="CJ208" s="404"/>
      <c r="CK208" s="18" t="str">
        <f>IF(AND($C208&gt;0,AX208=""), "* No olvide digitar la variable Adolescentes derivados de Espacios Amigables. Digite Cero si no tiene.",IF(AX208&gt;$C208,"  * La variable Adolescentes derivados de Espacios Amigables No puede ser mayor al Total.",""))</f>
        <v/>
      </c>
      <c r="CL208" s="56"/>
      <c r="CO208" s="370">
        <f t="shared" si="127"/>
        <v>0</v>
      </c>
      <c r="CP208" s="370">
        <f t="shared" si="128"/>
        <v>0</v>
      </c>
      <c r="CQ208" s="405"/>
      <c r="CR208" s="370">
        <f t="shared" si="129"/>
        <v>0</v>
      </c>
      <c r="CS208" s="370">
        <f t="shared" si="130"/>
        <v>0</v>
      </c>
      <c r="CT208" s="370">
        <f t="shared" si="131"/>
        <v>0</v>
      </c>
      <c r="CU208" s="405"/>
      <c r="CV208" s="370">
        <f t="shared" si="132"/>
        <v>0</v>
      </c>
      <c r="CW208" s="370">
        <f>IF(AND(E208&gt;0,OR(AV208="")),1,IF((AV208)&gt;E208,1,0))</f>
        <v>0</v>
      </c>
      <c r="CX208" s="405"/>
      <c r="CY208" s="370">
        <f t="shared" si="135"/>
        <v>0</v>
      </c>
    </row>
    <row r="209" spans="1:103" x14ac:dyDescent="0.25">
      <c r="A209" s="4128"/>
      <c r="B209" s="396" t="s">
        <v>231</v>
      </c>
      <c r="C209" s="397">
        <f t="shared" si="140"/>
        <v>0</v>
      </c>
      <c r="D209" s="379">
        <f t="shared" ref="D209:E217" si="144">SUM(F209+H209+J209+L209+N209+P209+R209+T209+V209+X209+Z209+AB209+AD209+AF209+AH209+AJ209+AL209)</f>
        <v>0</v>
      </c>
      <c r="E209" s="396">
        <f t="shared" si="144"/>
        <v>0</v>
      </c>
      <c r="F209" s="45"/>
      <c r="G209" s="48"/>
      <c r="H209" s="45"/>
      <c r="I209" s="48"/>
      <c r="J209" s="45"/>
      <c r="K209" s="48"/>
      <c r="L209" s="45"/>
      <c r="M209" s="48"/>
      <c r="N209" s="45"/>
      <c r="O209" s="48"/>
      <c r="P209" s="45"/>
      <c r="Q209" s="48"/>
      <c r="R209" s="45"/>
      <c r="S209" s="48"/>
      <c r="T209" s="45"/>
      <c r="U209" s="48"/>
      <c r="V209" s="45"/>
      <c r="W209" s="48"/>
      <c r="X209" s="45"/>
      <c r="Y209" s="48"/>
      <c r="Z209" s="45"/>
      <c r="AA209" s="48"/>
      <c r="AB209" s="45"/>
      <c r="AC209" s="48"/>
      <c r="AD209" s="45"/>
      <c r="AE209" s="48"/>
      <c r="AF209" s="45"/>
      <c r="AG209" s="48"/>
      <c r="AH209" s="45"/>
      <c r="AI209" s="48"/>
      <c r="AJ209" s="45"/>
      <c r="AK209" s="48"/>
      <c r="AL209" s="45"/>
      <c r="AM209" s="333"/>
      <c r="AN209" s="105"/>
      <c r="AO209" s="48"/>
      <c r="AP209" s="45"/>
      <c r="AQ209" s="48"/>
      <c r="AR209" s="45"/>
      <c r="AS209" s="48"/>
      <c r="AT209" s="333"/>
      <c r="AU209" s="352"/>
      <c r="AV209" s="333"/>
      <c r="AW209" s="352"/>
      <c r="AX209" s="48"/>
      <c r="AY209" s="56" t="str">
        <f t="shared" si="118"/>
        <v/>
      </c>
      <c r="CA209" s="18" t="str">
        <f t="shared" ref="CA209:CA217" si="145">IF(AND(E209&gt;0,AN209=""), "* No olvide digitar la variable Gestantes. Digite Cero si no tiene.",IF(AN209&gt;E209,"  * La variable Gestantes No puede ser mayor al Total Mujeres.",""))</f>
        <v/>
      </c>
      <c r="CB209" s="18" t="str">
        <f t="shared" ref="CB209:CB217" si="146">IF(AND(E209&gt;0,AO209=""), "* No olvide digitar la variable Madre de hijo menor de 5 años. Digite Cero si no tiene.",IF(AO209&gt;E209,"  * La variable Madre de hijo menor de 5 años No puede ser mayor al Total de Mujeres.",""))</f>
        <v/>
      </c>
      <c r="CC209" s="18" t="str">
        <f t="shared" ref="CC209:CC217" si="147">IF(AND(D209&gt;0,OR(AP209="")), "* No olvide digitar la variable Pueblos originarios - Hombres. Digite Cero si no tiene.",IF((AP209)&gt;D209,"  * La variable Pueblos originarios - Hombres No puede ser mayor al Total Hombres.",""))</f>
        <v/>
      </c>
      <c r="CD209" s="18" t="str">
        <f t="shared" ref="CD209:CD217" si="148">IF(AND(E209&gt;0,OR(AQ209="")), "* No olvide digitar la variable Pueblos originarios - Mujeres. Digite Cero si no tiene.",IF((AQ209)&gt;E209,"  * La variable Pueblos originarios - Mujeres No puede ser mayor al Total Mujeres.",""))</f>
        <v/>
      </c>
      <c r="CE209" s="18" t="str">
        <f t="shared" ref="CE209:CE217" si="149">IF(AND($C209&gt;0,AR209=""), "* No olvide digitar la variable Niños, niñas, adolescentes y jóvenes SENAME. Digite Cero si no tiene.",IF(AR209&gt;$C209,"  * La variable Niños, niñas, adolescentes y jóvenes SENAME No puede ser mayor al Total.",""))</f>
        <v/>
      </c>
      <c r="CF209" s="18" t="str">
        <f t="shared" ref="CF209:CF241" si="150">IF(AND(C209&gt;0,AS209=""), "* No olvide digitar la variable Niños, niñas, adolescentes y jóvenes Mejor Niñez. Digite Cero si no tiene.",IF(AS209&gt;C209,"  * La variable Niños, niñas, adolescentes y jóvenes Mejor Niñez No puede ser mayor al Total.",""))</f>
        <v/>
      </c>
      <c r="CG209" s="18" t="str">
        <f t="shared" si="136"/>
        <v/>
      </c>
      <c r="CH209" s="18" t="str">
        <f t="shared" ref="CH209:CH217" si="151">IF(AND(E209&gt;0,OR(AU209="")), "* No olvide digitar la variable Migrantes - Mujeres. Digite Cero si no tiene.",IF((AU209)&gt;E209,"  * La variable Migrantes - Mujeres No puede ser mayor al Total Mujeres.",""))</f>
        <v/>
      </c>
      <c r="CI209" s="18" t="str">
        <f t="shared" si="137"/>
        <v/>
      </c>
      <c r="CJ209" s="18" t="str">
        <f t="shared" ref="CJ209:CJ241" si="152">IF(AND(D209&gt;0,OR(AW209="")), "* No olvide digitar la variable Trans Femenino. Digite Cero si no tiene.",IF((AW209)&gt;D209,"  * La variable Trans Femenino No puede ser mayor al Total Hombres.",""))</f>
        <v/>
      </c>
      <c r="CK209" s="18" t="str">
        <f t="shared" ref="CK209:CK240" si="153">IF(AND($C209&gt;0,AX209=""), "* No olvide digitar la variable Adolescentes derivados de Espacios Amigables. Digite Cero si no tiene.",IF(AX209&gt;$C209,"  * La variable Adolescentes derivados de Espacios Amigables No puede ser mayor al Total.",""))</f>
        <v/>
      </c>
      <c r="CL209" s="56"/>
      <c r="CO209" s="370">
        <f t="shared" si="127"/>
        <v>0</v>
      </c>
      <c r="CP209" s="370">
        <f t="shared" si="128"/>
        <v>0</v>
      </c>
      <c r="CQ209" s="370">
        <f t="shared" ref="CQ209:CR241" si="154">IF(AND(D209&gt;0,OR(AP209="")),1,IF((AP209)&gt;D209,1,0))</f>
        <v>0</v>
      </c>
      <c r="CR209" s="370">
        <f t="shared" si="129"/>
        <v>0</v>
      </c>
      <c r="CS209" s="370">
        <f t="shared" si="130"/>
        <v>0</v>
      </c>
      <c r="CT209" s="370">
        <f t="shared" si="131"/>
        <v>0</v>
      </c>
      <c r="CU209" s="370">
        <f t="shared" ref="CU209:CV241" si="155">IF(AND(D209&gt;0,OR(AT209="")),1,IF((AT209)&gt;D209,1,0))</f>
        <v>0</v>
      </c>
      <c r="CV209" s="370">
        <f t="shared" si="132"/>
        <v>0</v>
      </c>
      <c r="CW209" s="370">
        <f t="shared" ref="CW209:CW241" si="156">IF(AND(E209&gt;0,OR(AV209="")),1,IF((AV209)&gt;E209,1,0))</f>
        <v>0</v>
      </c>
      <c r="CX209" s="370">
        <f t="shared" ref="CX209:CX241" si="157">IF(AND(D209&gt;0,OR(AW209="")),1,IF((AW209)&gt;D209,1,0))</f>
        <v>0</v>
      </c>
      <c r="CY209" s="370">
        <f t="shared" si="135"/>
        <v>0</v>
      </c>
    </row>
    <row r="210" spans="1:103" x14ac:dyDescent="0.25">
      <c r="A210" s="4128"/>
      <c r="B210" s="406" t="s">
        <v>232</v>
      </c>
      <c r="C210" s="397">
        <f t="shared" si="140"/>
        <v>1</v>
      </c>
      <c r="D210" s="398">
        <f t="shared" si="144"/>
        <v>0</v>
      </c>
      <c r="E210" s="396">
        <f t="shared" si="144"/>
        <v>1</v>
      </c>
      <c r="F210" s="22">
        <v>0</v>
      </c>
      <c r="G210" s="28">
        <v>0</v>
      </c>
      <c r="H210" s="22">
        <v>0</v>
      </c>
      <c r="I210" s="28">
        <v>0</v>
      </c>
      <c r="J210" s="22">
        <v>0</v>
      </c>
      <c r="K210" s="28">
        <v>0</v>
      </c>
      <c r="L210" s="22">
        <v>0</v>
      </c>
      <c r="M210" s="28">
        <v>0</v>
      </c>
      <c r="N210" s="22">
        <v>0</v>
      </c>
      <c r="O210" s="28">
        <v>0</v>
      </c>
      <c r="P210" s="22">
        <v>0</v>
      </c>
      <c r="Q210" s="28">
        <v>0</v>
      </c>
      <c r="R210" s="22">
        <v>0</v>
      </c>
      <c r="S210" s="28">
        <v>0</v>
      </c>
      <c r="T210" s="22">
        <v>0</v>
      </c>
      <c r="U210" s="28">
        <v>0</v>
      </c>
      <c r="V210" s="22">
        <v>0</v>
      </c>
      <c r="W210" s="28">
        <v>0</v>
      </c>
      <c r="X210" s="22">
        <v>0</v>
      </c>
      <c r="Y210" s="28">
        <v>0</v>
      </c>
      <c r="Z210" s="22">
        <v>0</v>
      </c>
      <c r="AA210" s="28">
        <v>0</v>
      </c>
      <c r="AB210" s="22">
        <v>0</v>
      </c>
      <c r="AC210" s="28">
        <v>0</v>
      </c>
      <c r="AD210" s="22">
        <v>0</v>
      </c>
      <c r="AE210" s="28">
        <v>1</v>
      </c>
      <c r="AF210" s="22">
        <v>0</v>
      </c>
      <c r="AG210" s="28">
        <v>0</v>
      </c>
      <c r="AH210" s="22">
        <v>0</v>
      </c>
      <c r="AI210" s="28">
        <v>0</v>
      </c>
      <c r="AJ210" s="22">
        <v>0</v>
      </c>
      <c r="AK210" s="28">
        <v>0</v>
      </c>
      <c r="AL210" s="22">
        <v>0</v>
      </c>
      <c r="AM210" s="216">
        <v>0</v>
      </c>
      <c r="AN210" s="27">
        <v>0</v>
      </c>
      <c r="AO210" s="28">
        <v>0</v>
      </c>
      <c r="AP210" s="22">
        <v>0</v>
      </c>
      <c r="AQ210" s="85">
        <v>0</v>
      </c>
      <c r="AR210" s="1806">
        <v>0</v>
      </c>
      <c r="AS210" s="85">
        <v>0</v>
      </c>
      <c r="AT210" s="353">
        <v>0</v>
      </c>
      <c r="AU210" s="395">
        <v>0</v>
      </c>
      <c r="AV210" s="353">
        <v>0</v>
      </c>
      <c r="AW210" s="395">
        <v>0</v>
      </c>
      <c r="AX210" s="85">
        <v>0</v>
      </c>
      <c r="AY210" s="56" t="str">
        <f t="shared" si="118"/>
        <v/>
      </c>
      <c r="CA210" s="18" t="str">
        <f t="shared" si="145"/>
        <v/>
      </c>
      <c r="CB210" s="18" t="str">
        <f t="shared" si="146"/>
        <v/>
      </c>
      <c r="CC210" s="18" t="str">
        <f t="shared" si="147"/>
        <v/>
      </c>
      <c r="CD210" s="18" t="str">
        <f t="shared" si="148"/>
        <v/>
      </c>
      <c r="CE210" s="18" t="str">
        <f t="shared" si="149"/>
        <v/>
      </c>
      <c r="CF210" s="18" t="str">
        <f t="shared" si="150"/>
        <v/>
      </c>
      <c r="CG210" s="18" t="str">
        <f t="shared" si="136"/>
        <v/>
      </c>
      <c r="CH210" s="18" t="str">
        <f t="shared" si="151"/>
        <v/>
      </c>
      <c r="CI210" s="18" t="str">
        <f t="shared" si="137"/>
        <v/>
      </c>
      <c r="CJ210" s="18" t="str">
        <f t="shared" si="152"/>
        <v/>
      </c>
      <c r="CK210" s="18" t="str">
        <f t="shared" si="153"/>
        <v/>
      </c>
      <c r="CL210" s="56"/>
      <c r="CO210" s="370">
        <f t="shared" si="127"/>
        <v>0</v>
      </c>
      <c r="CP210" s="370">
        <f t="shared" si="128"/>
        <v>0</v>
      </c>
      <c r="CQ210" s="370">
        <f t="shared" si="154"/>
        <v>0</v>
      </c>
      <c r="CR210" s="370">
        <f t="shared" si="129"/>
        <v>0</v>
      </c>
      <c r="CS210" s="370">
        <f t="shared" si="130"/>
        <v>0</v>
      </c>
      <c r="CT210" s="370">
        <f t="shared" si="131"/>
        <v>0</v>
      </c>
      <c r="CU210" s="370">
        <f t="shared" si="155"/>
        <v>0</v>
      </c>
      <c r="CV210" s="370">
        <f t="shared" si="132"/>
        <v>0</v>
      </c>
      <c r="CW210" s="370">
        <f t="shared" si="156"/>
        <v>0</v>
      </c>
      <c r="CX210" s="370">
        <f t="shared" si="157"/>
        <v>0</v>
      </c>
      <c r="CY210" s="370">
        <f t="shared" si="135"/>
        <v>0</v>
      </c>
    </row>
    <row r="211" spans="1:103" x14ac:dyDescent="0.25">
      <c r="A211" s="4128"/>
      <c r="B211" s="407" t="s">
        <v>233</v>
      </c>
      <c r="C211" s="397">
        <f t="shared" si="140"/>
        <v>1</v>
      </c>
      <c r="D211" s="398">
        <f t="shared" si="144"/>
        <v>0</v>
      </c>
      <c r="E211" s="396">
        <f t="shared" si="144"/>
        <v>1</v>
      </c>
      <c r="F211" s="22">
        <v>0</v>
      </c>
      <c r="G211" s="28">
        <v>0</v>
      </c>
      <c r="H211" s="22">
        <v>0</v>
      </c>
      <c r="I211" s="28">
        <v>0</v>
      </c>
      <c r="J211" s="22">
        <v>0</v>
      </c>
      <c r="K211" s="28">
        <v>0</v>
      </c>
      <c r="L211" s="22">
        <v>0</v>
      </c>
      <c r="M211" s="28">
        <v>1</v>
      </c>
      <c r="N211" s="22">
        <v>0</v>
      </c>
      <c r="O211" s="28">
        <v>0</v>
      </c>
      <c r="P211" s="22">
        <v>0</v>
      </c>
      <c r="Q211" s="28">
        <v>0</v>
      </c>
      <c r="R211" s="22">
        <v>0</v>
      </c>
      <c r="S211" s="28">
        <v>0</v>
      </c>
      <c r="T211" s="22">
        <v>0</v>
      </c>
      <c r="U211" s="28">
        <v>0</v>
      </c>
      <c r="V211" s="22">
        <v>0</v>
      </c>
      <c r="W211" s="28">
        <v>0</v>
      </c>
      <c r="X211" s="22">
        <v>0</v>
      </c>
      <c r="Y211" s="28">
        <v>0</v>
      </c>
      <c r="Z211" s="22">
        <v>0</v>
      </c>
      <c r="AA211" s="28">
        <v>0</v>
      </c>
      <c r="AB211" s="22">
        <v>0</v>
      </c>
      <c r="AC211" s="28">
        <v>0</v>
      </c>
      <c r="AD211" s="22">
        <v>0</v>
      </c>
      <c r="AE211" s="28">
        <v>0</v>
      </c>
      <c r="AF211" s="22">
        <v>0</v>
      </c>
      <c r="AG211" s="28">
        <v>0</v>
      </c>
      <c r="AH211" s="22">
        <v>0</v>
      </c>
      <c r="AI211" s="28">
        <v>0</v>
      </c>
      <c r="AJ211" s="22">
        <v>0</v>
      </c>
      <c r="AK211" s="28">
        <v>0</v>
      </c>
      <c r="AL211" s="22">
        <v>0</v>
      </c>
      <c r="AM211" s="216">
        <v>0</v>
      </c>
      <c r="AN211" s="27">
        <v>0</v>
      </c>
      <c r="AO211" s="28">
        <v>0</v>
      </c>
      <c r="AP211" s="22">
        <v>0</v>
      </c>
      <c r="AQ211" s="52">
        <v>0</v>
      </c>
      <c r="AR211" s="49">
        <v>0</v>
      </c>
      <c r="AS211" s="52">
        <v>0</v>
      </c>
      <c r="AT211" s="323">
        <v>0</v>
      </c>
      <c r="AU211" s="399">
        <v>0</v>
      </c>
      <c r="AV211" s="323">
        <v>0</v>
      </c>
      <c r="AW211" s="399">
        <v>0</v>
      </c>
      <c r="AX211" s="52">
        <v>0</v>
      </c>
      <c r="AY211" s="56" t="str">
        <f t="shared" si="118"/>
        <v/>
      </c>
      <c r="CA211" s="18" t="str">
        <f t="shared" si="145"/>
        <v/>
      </c>
      <c r="CB211" s="18" t="str">
        <f t="shared" si="146"/>
        <v/>
      </c>
      <c r="CC211" s="18" t="str">
        <f t="shared" si="147"/>
        <v/>
      </c>
      <c r="CD211" s="18" t="str">
        <f t="shared" si="148"/>
        <v/>
      </c>
      <c r="CE211" s="18" t="str">
        <f t="shared" si="149"/>
        <v/>
      </c>
      <c r="CF211" s="18" t="str">
        <f t="shared" si="150"/>
        <v/>
      </c>
      <c r="CG211" s="18" t="str">
        <f t="shared" si="136"/>
        <v/>
      </c>
      <c r="CH211" s="18" t="str">
        <f t="shared" si="151"/>
        <v/>
      </c>
      <c r="CI211" s="18" t="str">
        <f t="shared" si="137"/>
        <v/>
      </c>
      <c r="CJ211" s="18" t="str">
        <f t="shared" si="152"/>
        <v/>
      </c>
      <c r="CK211" s="18" t="str">
        <f t="shared" si="153"/>
        <v/>
      </c>
      <c r="CL211" s="56"/>
      <c r="CO211" s="370">
        <f t="shared" si="127"/>
        <v>0</v>
      </c>
      <c r="CP211" s="370">
        <f t="shared" si="128"/>
        <v>0</v>
      </c>
      <c r="CQ211" s="370">
        <f t="shared" si="154"/>
        <v>0</v>
      </c>
      <c r="CR211" s="370">
        <f t="shared" si="154"/>
        <v>0</v>
      </c>
      <c r="CS211" s="370">
        <f t="shared" si="130"/>
        <v>0</v>
      </c>
      <c r="CT211" s="370">
        <f t="shared" si="131"/>
        <v>0</v>
      </c>
      <c r="CU211" s="370">
        <f t="shared" si="155"/>
        <v>0</v>
      </c>
      <c r="CV211" s="370">
        <f t="shared" si="155"/>
        <v>0</v>
      </c>
      <c r="CW211" s="370">
        <f t="shared" si="156"/>
        <v>0</v>
      </c>
      <c r="CX211" s="370">
        <f t="shared" si="157"/>
        <v>0</v>
      </c>
      <c r="CY211" s="370">
        <f t="shared" si="135"/>
        <v>0</v>
      </c>
    </row>
    <row r="212" spans="1:103" x14ac:dyDescent="0.25">
      <c r="A212" s="3782"/>
      <c r="B212" s="408" t="s">
        <v>234</v>
      </c>
      <c r="C212" s="409">
        <f t="shared" si="140"/>
        <v>0</v>
      </c>
      <c r="D212" s="400">
        <f>SUM(H212+J212+L212+N212+P212+R212+T212+V212+X212+Z212+AB212+AD212+AF212+AH212+AJ212+AL212)</f>
        <v>0</v>
      </c>
      <c r="E212" s="410">
        <f>SUM(I212+K212+M212+O212+Q212+S212+U212+W212+Y212+AA212+AC212+AE212+AG212+AI212+AK212+AM212)</f>
        <v>0</v>
      </c>
      <c r="F212" s="411"/>
      <c r="G212" s="412"/>
      <c r="H212" s="49"/>
      <c r="I212" s="52"/>
      <c r="J212" s="49"/>
      <c r="K212" s="52"/>
      <c r="L212" s="49"/>
      <c r="M212" s="52"/>
      <c r="N212" s="49"/>
      <c r="O212" s="52"/>
      <c r="P212" s="49"/>
      <c r="Q212" s="52"/>
      <c r="R212" s="49"/>
      <c r="S212" s="52"/>
      <c r="T212" s="49"/>
      <c r="U212" s="52"/>
      <c r="V212" s="49"/>
      <c r="W212" s="52"/>
      <c r="X212" s="49"/>
      <c r="Y212" s="52"/>
      <c r="Z212" s="49"/>
      <c r="AA212" s="52"/>
      <c r="AB212" s="49"/>
      <c r="AC212" s="52"/>
      <c r="AD212" s="49"/>
      <c r="AE212" s="52"/>
      <c r="AF212" s="49"/>
      <c r="AG212" s="52"/>
      <c r="AH212" s="49"/>
      <c r="AI212" s="52"/>
      <c r="AJ212" s="49"/>
      <c r="AK212" s="52"/>
      <c r="AL212" s="49"/>
      <c r="AM212" s="323"/>
      <c r="AN212" s="254"/>
      <c r="AO212" s="52"/>
      <c r="AP212" s="49"/>
      <c r="AQ212" s="37"/>
      <c r="AR212" s="30"/>
      <c r="AS212" s="37"/>
      <c r="AT212" s="223"/>
      <c r="AU212" s="243"/>
      <c r="AV212" s="223"/>
      <c r="AW212" s="243"/>
      <c r="AX212" s="37"/>
      <c r="AY212" s="56" t="str">
        <f t="shared" si="118"/>
        <v/>
      </c>
      <c r="CA212" s="18" t="str">
        <f t="shared" si="145"/>
        <v/>
      </c>
      <c r="CB212" s="18" t="str">
        <f t="shared" si="146"/>
        <v/>
      </c>
      <c r="CC212" s="18" t="str">
        <f t="shared" si="147"/>
        <v/>
      </c>
      <c r="CD212" s="18" t="str">
        <f t="shared" si="148"/>
        <v/>
      </c>
      <c r="CE212" s="18" t="str">
        <f t="shared" si="149"/>
        <v/>
      </c>
      <c r="CF212" s="18" t="str">
        <f t="shared" si="150"/>
        <v/>
      </c>
      <c r="CG212" s="18" t="str">
        <f t="shared" si="136"/>
        <v/>
      </c>
      <c r="CH212" s="18" t="str">
        <f t="shared" si="151"/>
        <v/>
      </c>
      <c r="CI212" s="18" t="str">
        <f t="shared" si="137"/>
        <v/>
      </c>
      <c r="CJ212" s="18" t="str">
        <f t="shared" si="152"/>
        <v/>
      </c>
      <c r="CK212" s="18" t="str">
        <f t="shared" si="153"/>
        <v/>
      </c>
      <c r="CL212" s="56"/>
      <c r="CO212" s="370">
        <f t="shared" si="127"/>
        <v>0</v>
      </c>
      <c r="CP212" s="370">
        <f t="shared" si="128"/>
        <v>0</v>
      </c>
      <c r="CQ212" s="370">
        <f t="shared" si="154"/>
        <v>0</v>
      </c>
      <c r="CR212" s="370">
        <f t="shared" si="154"/>
        <v>0</v>
      </c>
      <c r="CS212" s="370">
        <f t="shared" si="130"/>
        <v>0</v>
      </c>
      <c r="CT212" s="370">
        <f t="shared" si="131"/>
        <v>0</v>
      </c>
      <c r="CU212" s="370">
        <f t="shared" si="155"/>
        <v>0</v>
      </c>
      <c r="CV212" s="370">
        <f t="shared" si="155"/>
        <v>0</v>
      </c>
      <c r="CW212" s="370">
        <f t="shared" si="156"/>
        <v>0</v>
      </c>
      <c r="CX212" s="370">
        <f t="shared" si="157"/>
        <v>0</v>
      </c>
      <c r="CY212" s="370">
        <f t="shared" si="135"/>
        <v>0</v>
      </c>
    </row>
    <row r="213" spans="1:103" ht="15" customHeight="1" x14ac:dyDescent="0.25">
      <c r="A213" s="4183" t="s">
        <v>235</v>
      </c>
      <c r="B213" s="1961" t="s">
        <v>236</v>
      </c>
      <c r="C213" s="1951">
        <f t="shared" si="140"/>
        <v>1</v>
      </c>
      <c r="D213" s="1952">
        <f t="shared" si="144"/>
        <v>1</v>
      </c>
      <c r="E213" s="1950">
        <f t="shared" si="144"/>
        <v>0</v>
      </c>
      <c r="F213" s="1920">
        <v>0</v>
      </c>
      <c r="G213" s="1921">
        <v>0</v>
      </c>
      <c r="H213" s="1920">
        <v>0</v>
      </c>
      <c r="I213" s="1921">
        <v>0</v>
      </c>
      <c r="J213" s="1920">
        <v>0</v>
      </c>
      <c r="K213" s="1921">
        <v>0</v>
      </c>
      <c r="L213" s="1920">
        <v>0</v>
      </c>
      <c r="M213" s="1921">
        <v>0</v>
      </c>
      <c r="N213" s="1920">
        <v>0</v>
      </c>
      <c r="O213" s="1921">
        <v>0</v>
      </c>
      <c r="P213" s="1920">
        <v>0</v>
      </c>
      <c r="Q213" s="1921">
        <v>0</v>
      </c>
      <c r="R213" s="1920">
        <v>0</v>
      </c>
      <c r="S213" s="1921">
        <v>0</v>
      </c>
      <c r="T213" s="1920">
        <v>0</v>
      </c>
      <c r="U213" s="1921">
        <v>0</v>
      </c>
      <c r="V213" s="1920">
        <v>0</v>
      </c>
      <c r="W213" s="1921">
        <v>0</v>
      </c>
      <c r="X213" s="1920">
        <v>0</v>
      </c>
      <c r="Y213" s="1921">
        <v>0</v>
      </c>
      <c r="Z213" s="1920">
        <v>0</v>
      </c>
      <c r="AA213" s="1921">
        <v>0</v>
      </c>
      <c r="AB213" s="1920">
        <v>0</v>
      </c>
      <c r="AC213" s="1921">
        <v>0</v>
      </c>
      <c r="AD213" s="1920">
        <v>1</v>
      </c>
      <c r="AE213" s="1921">
        <v>0</v>
      </c>
      <c r="AF213" s="1920">
        <v>0</v>
      </c>
      <c r="AG213" s="1921">
        <v>0</v>
      </c>
      <c r="AH213" s="1920">
        <v>0</v>
      </c>
      <c r="AI213" s="1921">
        <v>0</v>
      </c>
      <c r="AJ213" s="1920">
        <v>0</v>
      </c>
      <c r="AK213" s="1921">
        <v>0</v>
      </c>
      <c r="AL213" s="1920">
        <v>0</v>
      </c>
      <c r="AM213" s="1922">
        <v>0</v>
      </c>
      <c r="AN213" s="1923">
        <v>0</v>
      </c>
      <c r="AO213" s="1921">
        <v>0</v>
      </c>
      <c r="AP213" s="1920">
        <v>0</v>
      </c>
      <c r="AQ213" s="414">
        <v>0</v>
      </c>
      <c r="AR213" s="1962">
        <v>0</v>
      </c>
      <c r="AS213" s="414">
        <v>0</v>
      </c>
      <c r="AT213" s="415">
        <v>0</v>
      </c>
      <c r="AU213" s="1963">
        <v>0</v>
      </c>
      <c r="AV213" s="415">
        <v>0</v>
      </c>
      <c r="AW213" s="1963">
        <v>0</v>
      </c>
      <c r="AX213" s="414">
        <v>0</v>
      </c>
      <c r="AY213" s="56" t="str">
        <f t="shared" si="118"/>
        <v/>
      </c>
      <c r="CA213" s="18" t="str">
        <f t="shared" si="145"/>
        <v/>
      </c>
      <c r="CB213" s="18" t="str">
        <f t="shared" si="146"/>
        <v/>
      </c>
      <c r="CC213" s="18" t="str">
        <f t="shared" si="147"/>
        <v/>
      </c>
      <c r="CD213" s="18" t="str">
        <f t="shared" si="148"/>
        <v/>
      </c>
      <c r="CE213" s="18" t="str">
        <f t="shared" si="149"/>
        <v/>
      </c>
      <c r="CF213" s="18" t="str">
        <f t="shared" si="150"/>
        <v/>
      </c>
      <c r="CG213" s="18" t="str">
        <f t="shared" si="136"/>
        <v/>
      </c>
      <c r="CH213" s="18" t="str">
        <f t="shared" si="151"/>
        <v/>
      </c>
      <c r="CI213" s="18" t="str">
        <f t="shared" si="137"/>
        <v/>
      </c>
      <c r="CJ213" s="18" t="str">
        <f t="shared" si="152"/>
        <v/>
      </c>
      <c r="CK213" s="18" t="str">
        <f t="shared" si="153"/>
        <v/>
      </c>
      <c r="CL213" s="56"/>
      <c r="CO213" s="370">
        <f t="shared" si="127"/>
        <v>0</v>
      </c>
      <c r="CP213" s="370">
        <f t="shared" si="128"/>
        <v>0</v>
      </c>
      <c r="CQ213" s="370">
        <f t="shared" si="154"/>
        <v>0</v>
      </c>
      <c r="CR213" s="370">
        <f t="shared" si="154"/>
        <v>0</v>
      </c>
      <c r="CS213" s="370">
        <f t="shared" si="130"/>
        <v>0</v>
      </c>
      <c r="CT213" s="370">
        <f t="shared" si="131"/>
        <v>0</v>
      </c>
      <c r="CU213" s="370">
        <f t="shared" si="155"/>
        <v>0</v>
      </c>
      <c r="CV213" s="370">
        <f t="shared" si="155"/>
        <v>0</v>
      </c>
      <c r="CW213" s="370">
        <f t="shared" si="156"/>
        <v>0</v>
      </c>
      <c r="CX213" s="370">
        <f t="shared" si="157"/>
        <v>0</v>
      </c>
      <c r="CY213" s="370">
        <f t="shared" si="135"/>
        <v>0</v>
      </c>
    </row>
    <row r="214" spans="1:103" x14ac:dyDescent="0.25">
      <c r="A214" s="4128"/>
      <c r="B214" s="396" t="s">
        <v>237</v>
      </c>
      <c r="C214" s="397">
        <f t="shared" si="140"/>
        <v>0</v>
      </c>
      <c r="D214" s="398">
        <f>SUM(F214+H214+J214+L214+N214+P214+R214+T214+V214+X214+Z214+AB214+AD214+AF214+AH214+AJ214+AL214)</f>
        <v>0</v>
      </c>
      <c r="E214" s="396">
        <f t="shared" si="144"/>
        <v>0</v>
      </c>
      <c r="F214" s="22"/>
      <c r="G214" s="28"/>
      <c r="H214" s="22"/>
      <c r="I214" s="28"/>
      <c r="J214" s="22"/>
      <c r="K214" s="28"/>
      <c r="L214" s="22"/>
      <c r="M214" s="28"/>
      <c r="N214" s="22"/>
      <c r="O214" s="28"/>
      <c r="P214" s="22"/>
      <c r="Q214" s="28"/>
      <c r="R214" s="22"/>
      <c r="S214" s="28"/>
      <c r="T214" s="22"/>
      <c r="U214" s="28"/>
      <c r="V214" s="22"/>
      <c r="W214" s="28"/>
      <c r="X214" s="22"/>
      <c r="Y214" s="28"/>
      <c r="Z214" s="22"/>
      <c r="AA214" s="28"/>
      <c r="AB214" s="22"/>
      <c r="AC214" s="28"/>
      <c r="AD214" s="22"/>
      <c r="AE214" s="28"/>
      <c r="AF214" s="22"/>
      <c r="AG214" s="28"/>
      <c r="AH214" s="22"/>
      <c r="AI214" s="28"/>
      <c r="AJ214" s="22"/>
      <c r="AK214" s="28"/>
      <c r="AL214" s="22"/>
      <c r="AM214" s="216"/>
      <c r="AN214" s="27"/>
      <c r="AO214" s="28"/>
      <c r="AP214" s="22"/>
      <c r="AQ214" s="52"/>
      <c r="AR214" s="49"/>
      <c r="AS214" s="52"/>
      <c r="AT214" s="323"/>
      <c r="AU214" s="399"/>
      <c r="AV214" s="323"/>
      <c r="AW214" s="399"/>
      <c r="AX214" s="52"/>
      <c r="AY214" s="56" t="str">
        <f t="shared" si="118"/>
        <v/>
      </c>
      <c r="CA214" s="18" t="str">
        <f t="shared" si="145"/>
        <v/>
      </c>
      <c r="CB214" s="18" t="str">
        <f t="shared" si="146"/>
        <v/>
      </c>
      <c r="CC214" s="18" t="str">
        <f t="shared" si="147"/>
        <v/>
      </c>
      <c r="CD214" s="18" t="str">
        <f t="shared" si="148"/>
        <v/>
      </c>
      <c r="CE214" s="18" t="str">
        <f t="shared" si="149"/>
        <v/>
      </c>
      <c r="CF214" s="18" t="str">
        <f t="shared" si="150"/>
        <v/>
      </c>
      <c r="CG214" s="18" t="str">
        <f t="shared" si="136"/>
        <v/>
      </c>
      <c r="CH214" s="18" t="str">
        <f t="shared" si="151"/>
        <v/>
      </c>
      <c r="CI214" s="18" t="str">
        <f t="shared" si="137"/>
        <v/>
      </c>
      <c r="CJ214" s="18" t="str">
        <f t="shared" si="152"/>
        <v/>
      </c>
      <c r="CK214" s="18" t="str">
        <f t="shared" si="153"/>
        <v/>
      </c>
      <c r="CL214" s="56"/>
      <c r="CO214" s="370">
        <f t="shared" si="127"/>
        <v>0</v>
      </c>
      <c r="CP214" s="370">
        <f t="shared" si="128"/>
        <v>0</v>
      </c>
      <c r="CQ214" s="370">
        <f t="shared" si="154"/>
        <v>0</v>
      </c>
      <c r="CR214" s="370">
        <f t="shared" si="154"/>
        <v>0</v>
      </c>
      <c r="CS214" s="370">
        <f t="shared" si="130"/>
        <v>0</v>
      </c>
      <c r="CT214" s="370">
        <f t="shared" si="131"/>
        <v>0</v>
      </c>
      <c r="CU214" s="370">
        <f t="shared" si="155"/>
        <v>0</v>
      </c>
      <c r="CV214" s="370">
        <f t="shared" si="155"/>
        <v>0</v>
      </c>
      <c r="CW214" s="370">
        <f t="shared" si="156"/>
        <v>0</v>
      </c>
      <c r="CX214" s="370">
        <f t="shared" si="157"/>
        <v>0</v>
      </c>
      <c r="CY214" s="370">
        <f t="shared" si="135"/>
        <v>0</v>
      </c>
    </row>
    <row r="215" spans="1:103" x14ac:dyDescent="0.25">
      <c r="A215" s="4128"/>
      <c r="B215" s="410" t="s">
        <v>238</v>
      </c>
      <c r="C215" s="409">
        <f t="shared" si="140"/>
        <v>0</v>
      </c>
      <c r="D215" s="400">
        <f>SUM(F215+H215+J215+L215+N215+P215+R215+T215+V215+X215+Z215+AB215+AD215+AF215+AH215+AJ215+AL215)</f>
        <v>0</v>
      </c>
      <c r="E215" s="410">
        <f>SUM(G215+I215+K215+M215+O215+Q215+S215+U215+W215+Y215+AA215+AC215+AE215+AG215+AI215+AK215+AM215)</f>
        <v>0</v>
      </c>
      <c r="F215" s="49"/>
      <c r="G215" s="52"/>
      <c r="H215" s="49"/>
      <c r="I215" s="52"/>
      <c r="J215" s="49"/>
      <c r="K215" s="52"/>
      <c r="L215" s="49"/>
      <c r="M215" s="52"/>
      <c r="N215" s="49"/>
      <c r="O215" s="52"/>
      <c r="P215" s="49"/>
      <c r="Q215" s="52"/>
      <c r="R215" s="49"/>
      <c r="S215" s="52"/>
      <c r="T215" s="49"/>
      <c r="U215" s="52"/>
      <c r="V215" s="49"/>
      <c r="W215" s="52"/>
      <c r="X215" s="49"/>
      <c r="Y215" s="52"/>
      <c r="Z215" s="49"/>
      <c r="AA215" s="52"/>
      <c r="AB215" s="49"/>
      <c r="AC215" s="52"/>
      <c r="AD215" s="49"/>
      <c r="AE215" s="52"/>
      <c r="AF215" s="49"/>
      <c r="AG215" s="52"/>
      <c r="AH215" s="49"/>
      <c r="AI215" s="52"/>
      <c r="AJ215" s="49"/>
      <c r="AK215" s="52"/>
      <c r="AL215" s="49"/>
      <c r="AM215" s="323"/>
      <c r="AN215" s="254"/>
      <c r="AO215" s="52"/>
      <c r="AP215" s="49"/>
      <c r="AQ215" s="52"/>
      <c r="AR215" s="49"/>
      <c r="AS215" s="52"/>
      <c r="AT215" s="323"/>
      <c r="AU215" s="399"/>
      <c r="AV215" s="323"/>
      <c r="AW215" s="399"/>
      <c r="AX215" s="52"/>
      <c r="AY215" s="56" t="str">
        <f t="shared" si="118"/>
        <v/>
      </c>
      <c r="CA215" s="18" t="str">
        <f t="shared" si="145"/>
        <v/>
      </c>
      <c r="CB215" s="18" t="str">
        <f t="shared" si="146"/>
        <v/>
      </c>
      <c r="CC215" s="18" t="str">
        <f t="shared" si="147"/>
        <v/>
      </c>
      <c r="CD215" s="18" t="str">
        <f t="shared" si="148"/>
        <v/>
      </c>
      <c r="CE215" s="18" t="str">
        <f t="shared" si="149"/>
        <v/>
      </c>
      <c r="CF215" s="18" t="str">
        <f t="shared" si="150"/>
        <v/>
      </c>
      <c r="CG215" s="18" t="str">
        <f t="shared" si="136"/>
        <v/>
      </c>
      <c r="CH215" s="18" t="str">
        <f t="shared" si="151"/>
        <v/>
      </c>
      <c r="CI215" s="18" t="str">
        <f t="shared" si="137"/>
        <v/>
      </c>
      <c r="CJ215" s="18" t="str">
        <f t="shared" si="152"/>
        <v/>
      </c>
      <c r="CK215" s="18" t="str">
        <f t="shared" si="153"/>
        <v/>
      </c>
      <c r="CL215" s="56"/>
      <c r="CO215" s="370">
        <f t="shared" si="127"/>
        <v>0</v>
      </c>
      <c r="CP215" s="370">
        <f t="shared" si="128"/>
        <v>0</v>
      </c>
      <c r="CQ215" s="370">
        <f t="shared" si="154"/>
        <v>0</v>
      </c>
      <c r="CR215" s="370">
        <f t="shared" si="154"/>
        <v>0</v>
      </c>
      <c r="CS215" s="370">
        <f t="shared" si="130"/>
        <v>0</v>
      </c>
      <c r="CT215" s="370">
        <f t="shared" si="131"/>
        <v>0</v>
      </c>
      <c r="CU215" s="370">
        <f t="shared" si="155"/>
        <v>0</v>
      </c>
      <c r="CV215" s="370">
        <f t="shared" si="155"/>
        <v>0</v>
      </c>
      <c r="CW215" s="370">
        <f t="shared" si="156"/>
        <v>0</v>
      </c>
      <c r="CX215" s="370">
        <f t="shared" si="157"/>
        <v>0</v>
      </c>
      <c r="CY215" s="370">
        <f t="shared" si="135"/>
        <v>0</v>
      </c>
    </row>
    <row r="216" spans="1:103" x14ac:dyDescent="0.25">
      <c r="A216" s="4128"/>
      <c r="B216" s="410" t="s">
        <v>239</v>
      </c>
      <c r="C216" s="409">
        <f t="shared" si="140"/>
        <v>0</v>
      </c>
      <c r="D216" s="400">
        <f>SUM(F216+H216+J216+L216+N216+P216+R216+T216+V216+X216+Z216+AB216+AD216+AF216+AH216+AJ216+AL216)</f>
        <v>0</v>
      </c>
      <c r="E216" s="410">
        <f>SUM(G216+I216+K216+M216+O216+Q216+S216+U216+W216+Y216+AA216+AC216+AE216+AG216+AI216+AK216+AM216)</f>
        <v>0</v>
      </c>
      <c r="F216" s="49"/>
      <c r="G216" s="52"/>
      <c r="H216" s="49"/>
      <c r="I216" s="52"/>
      <c r="J216" s="49"/>
      <c r="K216" s="52"/>
      <c r="L216" s="49"/>
      <c r="M216" s="52"/>
      <c r="N216" s="49"/>
      <c r="O216" s="52"/>
      <c r="P216" s="49"/>
      <c r="Q216" s="52"/>
      <c r="R216" s="49"/>
      <c r="S216" s="52"/>
      <c r="T216" s="49"/>
      <c r="U216" s="52"/>
      <c r="V216" s="49"/>
      <c r="W216" s="52"/>
      <c r="X216" s="49"/>
      <c r="Y216" s="52"/>
      <c r="Z216" s="49"/>
      <c r="AA216" s="52"/>
      <c r="AB216" s="49"/>
      <c r="AC216" s="52"/>
      <c r="AD216" s="49"/>
      <c r="AE216" s="52"/>
      <c r="AF216" s="49"/>
      <c r="AG216" s="52"/>
      <c r="AH216" s="49"/>
      <c r="AI216" s="52"/>
      <c r="AJ216" s="49"/>
      <c r="AK216" s="52"/>
      <c r="AL216" s="49"/>
      <c r="AM216" s="323"/>
      <c r="AN216" s="254"/>
      <c r="AO216" s="52"/>
      <c r="AP216" s="49"/>
      <c r="AQ216" s="52"/>
      <c r="AR216" s="49"/>
      <c r="AS216" s="52"/>
      <c r="AT216" s="323"/>
      <c r="AU216" s="399"/>
      <c r="AV216" s="323"/>
      <c r="AW216" s="399"/>
      <c r="AX216" s="52"/>
      <c r="AY216" s="56" t="str">
        <f t="shared" si="118"/>
        <v/>
      </c>
      <c r="CA216" s="18" t="str">
        <f t="shared" si="145"/>
        <v/>
      </c>
      <c r="CB216" s="18" t="str">
        <f t="shared" si="146"/>
        <v/>
      </c>
      <c r="CC216" s="18" t="str">
        <f t="shared" si="147"/>
        <v/>
      </c>
      <c r="CD216" s="18" t="str">
        <f t="shared" si="148"/>
        <v/>
      </c>
      <c r="CE216" s="18" t="str">
        <f t="shared" si="149"/>
        <v/>
      </c>
      <c r="CF216" s="18" t="str">
        <f t="shared" si="150"/>
        <v/>
      </c>
      <c r="CG216" s="18" t="str">
        <f t="shared" si="136"/>
        <v/>
      </c>
      <c r="CH216" s="18" t="str">
        <f t="shared" si="151"/>
        <v/>
      </c>
      <c r="CI216" s="18" t="str">
        <f t="shared" si="137"/>
        <v/>
      </c>
      <c r="CJ216" s="18" t="str">
        <f t="shared" si="152"/>
        <v/>
      </c>
      <c r="CK216" s="18" t="str">
        <f t="shared" si="153"/>
        <v/>
      </c>
      <c r="CL216" s="56"/>
      <c r="CO216" s="370">
        <f t="shared" si="127"/>
        <v>0</v>
      </c>
      <c r="CP216" s="370">
        <f t="shared" si="128"/>
        <v>0</v>
      </c>
      <c r="CQ216" s="370">
        <f t="shared" si="154"/>
        <v>0</v>
      </c>
      <c r="CR216" s="370">
        <f t="shared" si="154"/>
        <v>0</v>
      </c>
      <c r="CS216" s="370">
        <f t="shared" si="130"/>
        <v>0</v>
      </c>
      <c r="CT216" s="370">
        <f t="shared" si="131"/>
        <v>0</v>
      </c>
      <c r="CU216" s="370">
        <f t="shared" si="155"/>
        <v>0</v>
      </c>
      <c r="CV216" s="370">
        <f t="shared" si="155"/>
        <v>0</v>
      </c>
      <c r="CW216" s="370">
        <f t="shared" si="156"/>
        <v>0</v>
      </c>
      <c r="CX216" s="370">
        <f t="shared" si="157"/>
        <v>0</v>
      </c>
      <c r="CY216" s="370">
        <f t="shared" si="135"/>
        <v>0</v>
      </c>
    </row>
    <row r="217" spans="1:103" x14ac:dyDescent="0.25">
      <c r="A217" s="3782"/>
      <c r="B217" s="377" t="s">
        <v>240</v>
      </c>
      <c r="C217" s="416">
        <f t="shared" si="140"/>
        <v>0</v>
      </c>
      <c r="D217" s="417">
        <f>SUM(F217+H217+J217+L217+N217+P217+R217+T217+V217+X217+Z217+AB217+AD217+AF217+AH217+AJ217+AL217)</f>
        <v>0</v>
      </c>
      <c r="E217" s="377">
        <f t="shared" si="144"/>
        <v>0</v>
      </c>
      <c r="F217" s="30"/>
      <c r="G217" s="37"/>
      <c r="H217" s="30"/>
      <c r="I217" s="37"/>
      <c r="J217" s="30"/>
      <c r="K217" s="37"/>
      <c r="L217" s="30"/>
      <c r="M217" s="37"/>
      <c r="N217" s="30"/>
      <c r="O217" s="37"/>
      <c r="P217" s="30"/>
      <c r="Q217" s="37"/>
      <c r="R217" s="30"/>
      <c r="S217" s="37"/>
      <c r="T217" s="30"/>
      <c r="U217" s="37"/>
      <c r="V217" s="30"/>
      <c r="W217" s="37"/>
      <c r="X217" s="30"/>
      <c r="Y217" s="37"/>
      <c r="Z217" s="30"/>
      <c r="AA217" s="37"/>
      <c r="AB217" s="30"/>
      <c r="AC217" s="37"/>
      <c r="AD217" s="30"/>
      <c r="AE217" s="37"/>
      <c r="AF217" s="30"/>
      <c r="AG217" s="37"/>
      <c r="AH217" s="30"/>
      <c r="AI217" s="37"/>
      <c r="AJ217" s="30"/>
      <c r="AK217" s="37"/>
      <c r="AL217" s="30"/>
      <c r="AM217" s="223"/>
      <c r="AN217" s="35"/>
      <c r="AO217" s="37"/>
      <c r="AP217" s="30"/>
      <c r="AQ217" s="37"/>
      <c r="AR217" s="30"/>
      <c r="AS217" s="37"/>
      <c r="AT217" s="223"/>
      <c r="AU217" s="243"/>
      <c r="AV217" s="223"/>
      <c r="AW217" s="243"/>
      <c r="AX217" s="37"/>
      <c r="AY217" s="56" t="str">
        <f t="shared" si="118"/>
        <v/>
      </c>
      <c r="CA217" s="18" t="str">
        <f t="shared" si="145"/>
        <v/>
      </c>
      <c r="CB217" s="18" t="str">
        <f t="shared" si="146"/>
        <v/>
      </c>
      <c r="CC217" s="18" t="str">
        <f t="shared" si="147"/>
        <v/>
      </c>
      <c r="CD217" s="18" t="str">
        <f t="shared" si="148"/>
        <v/>
      </c>
      <c r="CE217" s="18" t="str">
        <f t="shared" si="149"/>
        <v/>
      </c>
      <c r="CF217" s="18" t="str">
        <f t="shared" si="150"/>
        <v/>
      </c>
      <c r="CG217" s="18" t="str">
        <f t="shared" si="136"/>
        <v/>
      </c>
      <c r="CH217" s="18" t="str">
        <f t="shared" si="151"/>
        <v/>
      </c>
      <c r="CI217" s="18" t="str">
        <f t="shared" si="137"/>
        <v/>
      </c>
      <c r="CJ217" s="18" t="str">
        <f t="shared" si="152"/>
        <v/>
      </c>
      <c r="CK217" s="18" t="str">
        <f t="shared" si="153"/>
        <v/>
      </c>
      <c r="CL217" s="56"/>
      <c r="CO217" s="370">
        <f t="shared" si="127"/>
        <v>0</v>
      </c>
      <c r="CP217" s="370">
        <f t="shared" si="128"/>
        <v>0</v>
      </c>
      <c r="CQ217" s="370">
        <f t="shared" si="154"/>
        <v>0</v>
      </c>
      <c r="CR217" s="370">
        <f t="shared" si="154"/>
        <v>0</v>
      </c>
      <c r="CS217" s="370">
        <f t="shared" si="130"/>
        <v>0</v>
      </c>
      <c r="CT217" s="370">
        <f t="shared" si="131"/>
        <v>0</v>
      </c>
      <c r="CU217" s="370">
        <f t="shared" si="155"/>
        <v>0</v>
      </c>
      <c r="CV217" s="370">
        <f t="shared" si="155"/>
        <v>0</v>
      </c>
      <c r="CW217" s="370">
        <f t="shared" si="156"/>
        <v>0</v>
      </c>
      <c r="CX217" s="370">
        <f t="shared" si="157"/>
        <v>0</v>
      </c>
      <c r="CY217" s="370">
        <f t="shared" si="135"/>
        <v>0</v>
      </c>
    </row>
    <row r="218" spans="1:103" ht="15" customHeight="1" x14ac:dyDescent="0.25">
      <c r="A218" s="4183" t="s">
        <v>241</v>
      </c>
      <c r="B218" s="1950" t="s">
        <v>242</v>
      </c>
      <c r="C218" s="1951">
        <f t="shared" si="140"/>
        <v>2</v>
      </c>
      <c r="D218" s="1952">
        <f>SUM(F218+H218+J218+L218+N218)</f>
        <v>1</v>
      </c>
      <c r="E218" s="1950">
        <f t="shared" ref="D218:E221" si="158">SUM(G218+I218+K218+M218+O218)</f>
        <v>1</v>
      </c>
      <c r="F218" s="1920">
        <v>0</v>
      </c>
      <c r="G218" s="1921">
        <v>0</v>
      </c>
      <c r="H218" s="1920">
        <v>1</v>
      </c>
      <c r="I218" s="1921">
        <v>1</v>
      </c>
      <c r="J218" s="1920">
        <v>0</v>
      </c>
      <c r="K218" s="1921">
        <v>0</v>
      </c>
      <c r="L218" s="1920">
        <v>0</v>
      </c>
      <c r="M218" s="1921">
        <v>0</v>
      </c>
      <c r="N218" s="1920">
        <v>0</v>
      </c>
      <c r="O218" s="1921">
        <v>0</v>
      </c>
      <c r="P218" s="1964"/>
      <c r="Q218" s="418"/>
      <c r="R218" s="418"/>
      <c r="S218" s="418"/>
      <c r="T218" s="418"/>
      <c r="U218" s="418"/>
      <c r="V218" s="418"/>
      <c r="W218" s="418"/>
      <c r="X218" s="418"/>
      <c r="Y218" s="418"/>
      <c r="Z218" s="418"/>
      <c r="AA218" s="418"/>
      <c r="AB218" s="418"/>
      <c r="AC218" s="418"/>
      <c r="AD218" s="418"/>
      <c r="AE218" s="418"/>
      <c r="AF218" s="418"/>
      <c r="AG218" s="418"/>
      <c r="AH218" s="418"/>
      <c r="AI218" s="418"/>
      <c r="AJ218" s="418"/>
      <c r="AK218" s="418"/>
      <c r="AL218" s="418"/>
      <c r="AM218" s="419"/>
      <c r="AN218" s="1923">
        <v>0</v>
      </c>
      <c r="AO218" s="420"/>
      <c r="AP218" s="1920">
        <v>0</v>
      </c>
      <c r="AQ218" s="414">
        <v>0</v>
      </c>
      <c r="AR218" s="1962">
        <v>0</v>
      </c>
      <c r="AS218" s="414">
        <v>0</v>
      </c>
      <c r="AT218" s="415">
        <v>0</v>
      </c>
      <c r="AU218" s="1963">
        <v>0</v>
      </c>
      <c r="AV218" s="415">
        <v>0</v>
      </c>
      <c r="AW218" s="1963">
        <v>0</v>
      </c>
      <c r="AX218" s="414">
        <v>0</v>
      </c>
      <c r="AY218" s="56" t="str">
        <f>CA218&amp;CC218&amp;CD218&amp;CE218&amp;CF218&amp;CG218&amp;CH218&amp;CI218&amp;CJ218&amp;CK218</f>
        <v/>
      </c>
      <c r="CA218" s="18" t="str">
        <f>IF(AND(E218&gt;0,AN218=""), "* No olvide digitar la variable Gestantes. Digite Cero si no tiene.",IF(AN218&gt;E218,"  * La  variable Gestantes No puede ser mayor al Total Mujeres.",""))</f>
        <v/>
      </c>
      <c r="CB218" s="421"/>
      <c r="CC218" s="18" t="str">
        <f t="shared" ref="CC218:CC241" si="159">IF(AND(D218&gt;0,OR(AP218="")), "* No olvide digitar la variable Pueblos originarios - Hombres. Digite Cero si no tiene.",IF((AP218)&gt;D218,"  * La variable Pueblos originarios - Hombres No puede ser mayor al Total.",""))</f>
        <v/>
      </c>
      <c r="CD218" s="18" t="str">
        <f t="shared" si="142"/>
        <v/>
      </c>
      <c r="CE218" s="18" t="str">
        <f t="shared" si="143"/>
        <v/>
      </c>
      <c r="CF218" s="18" t="str">
        <f t="shared" si="150"/>
        <v/>
      </c>
      <c r="CG218" s="18" t="str">
        <f t="shared" si="136"/>
        <v/>
      </c>
      <c r="CH218" s="18" t="str">
        <f t="shared" ref="CH218:CH241" si="160">IF(AND(E218&gt;0,OR(AU218="")), "* No olvide digitar la variable Migrantes - Mujeres. Digite Cero si no tiene.",IF((AU218)&gt;E218,"  * La variable Migrantes - Mujeres No puede ser mayor al Total.",""))</f>
        <v/>
      </c>
      <c r="CI218" s="18" t="str">
        <f t="shared" si="137"/>
        <v/>
      </c>
      <c r="CJ218" s="18" t="str">
        <f t="shared" si="152"/>
        <v/>
      </c>
      <c r="CK218" s="18" t="str">
        <f t="shared" si="153"/>
        <v/>
      </c>
      <c r="CL218" s="56"/>
      <c r="CO218" s="370">
        <f t="shared" si="127"/>
        <v>0</v>
      </c>
      <c r="CP218" s="405"/>
      <c r="CQ218" s="370">
        <f t="shared" si="154"/>
        <v>0</v>
      </c>
      <c r="CR218" s="370">
        <f t="shared" si="154"/>
        <v>0</v>
      </c>
      <c r="CS218" s="370">
        <f t="shared" si="130"/>
        <v>0</v>
      </c>
      <c r="CT218" s="370">
        <f t="shared" si="131"/>
        <v>0</v>
      </c>
      <c r="CU218" s="370">
        <f t="shared" si="155"/>
        <v>0</v>
      </c>
      <c r="CV218" s="370">
        <f t="shared" si="155"/>
        <v>0</v>
      </c>
      <c r="CW218" s="370">
        <f t="shared" si="156"/>
        <v>0</v>
      </c>
      <c r="CX218" s="370">
        <f t="shared" si="157"/>
        <v>0</v>
      </c>
      <c r="CY218" s="370">
        <f t="shared" si="135"/>
        <v>0</v>
      </c>
    </row>
    <row r="219" spans="1:103" ht="22.5" x14ac:dyDescent="0.25">
      <c r="A219" s="4128"/>
      <c r="B219" s="396" t="s">
        <v>243</v>
      </c>
      <c r="C219" s="397">
        <f t="shared" si="140"/>
        <v>2</v>
      </c>
      <c r="D219" s="398">
        <f>SUM(F219+H219+J219+L219+N219)</f>
        <v>1</v>
      </c>
      <c r="E219" s="396">
        <f t="shared" si="158"/>
        <v>1</v>
      </c>
      <c r="F219" s="22">
        <v>0</v>
      </c>
      <c r="G219" s="28">
        <v>1</v>
      </c>
      <c r="H219" s="22">
        <v>1</v>
      </c>
      <c r="I219" s="28">
        <v>0</v>
      </c>
      <c r="J219" s="22">
        <v>0</v>
      </c>
      <c r="K219" s="28">
        <v>0</v>
      </c>
      <c r="L219" s="22">
        <v>0</v>
      </c>
      <c r="M219" s="28">
        <v>0</v>
      </c>
      <c r="N219" s="22">
        <v>0</v>
      </c>
      <c r="O219" s="28">
        <v>0</v>
      </c>
      <c r="P219" s="1965"/>
      <c r="Q219" s="422"/>
      <c r="R219" s="422"/>
      <c r="S219" s="422"/>
      <c r="T219" s="422"/>
      <c r="U219" s="422"/>
      <c r="V219" s="422"/>
      <c r="W219" s="422"/>
      <c r="X219" s="422"/>
      <c r="Y219" s="422"/>
      <c r="Z219" s="422"/>
      <c r="AA219" s="422"/>
      <c r="AB219" s="422"/>
      <c r="AC219" s="422"/>
      <c r="AD219" s="422"/>
      <c r="AE219" s="422"/>
      <c r="AF219" s="422"/>
      <c r="AG219" s="422"/>
      <c r="AH219" s="422"/>
      <c r="AI219" s="422"/>
      <c r="AJ219" s="422"/>
      <c r="AK219" s="422"/>
      <c r="AL219" s="422"/>
      <c r="AM219" s="423"/>
      <c r="AN219" s="27">
        <v>0</v>
      </c>
      <c r="AO219" s="424"/>
      <c r="AP219" s="22">
        <v>0</v>
      </c>
      <c r="AQ219" s="52">
        <v>0</v>
      </c>
      <c r="AR219" s="49">
        <v>0</v>
      </c>
      <c r="AS219" s="52">
        <v>1</v>
      </c>
      <c r="AT219" s="323">
        <v>0</v>
      </c>
      <c r="AU219" s="399">
        <v>0</v>
      </c>
      <c r="AV219" s="323">
        <v>0</v>
      </c>
      <c r="AW219" s="399">
        <v>0</v>
      </c>
      <c r="AX219" s="52">
        <v>0</v>
      </c>
      <c r="AY219" s="56" t="str">
        <f t="shared" ref="AY219:AY221" si="161">CA219&amp;CC219&amp;CD219&amp;CE219&amp;CF219&amp;CG219&amp;CH219&amp;CI219&amp;CJ219&amp;CK219</f>
        <v/>
      </c>
      <c r="CA219" s="18" t="str">
        <f t="shared" si="141"/>
        <v/>
      </c>
      <c r="CB219" s="421"/>
      <c r="CC219" s="18" t="str">
        <f t="shared" si="159"/>
        <v/>
      </c>
      <c r="CD219" s="18" t="str">
        <f t="shared" si="142"/>
        <v/>
      </c>
      <c r="CE219" s="18" t="str">
        <f t="shared" si="143"/>
        <v/>
      </c>
      <c r="CF219" s="18" t="str">
        <f t="shared" si="150"/>
        <v/>
      </c>
      <c r="CG219" s="18" t="str">
        <f t="shared" si="136"/>
        <v/>
      </c>
      <c r="CH219" s="18" t="str">
        <f t="shared" si="160"/>
        <v/>
      </c>
      <c r="CI219" s="18" t="str">
        <f t="shared" si="137"/>
        <v/>
      </c>
      <c r="CJ219" s="18" t="str">
        <f t="shared" si="152"/>
        <v/>
      </c>
      <c r="CK219" s="18" t="str">
        <f t="shared" si="153"/>
        <v/>
      </c>
      <c r="CL219" s="56"/>
      <c r="CO219" s="370">
        <f t="shared" si="127"/>
        <v>0</v>
      </c>
      <c r="CP219" s="405"/>
      <c r="CQ219" s="370">
        <f t="shared" si="154"/>
        <v>0</v>
      </c>
      <c r="CR219" s="370">
        <f t="shared" si="154"/>
        <v>0</v>
      </c>
      <c r="CS219" s="370">
        <f t="shared" si="130"/>
        <v>0</v>
      </c>
      <c r="CT219" s="370">
        <f t="shared" si="131"/>
        <v>0</v>
      </c>
      <c r="CU219" s="370">
        <f t="shared" si="155"/>
        <v>0</v>
      </c>
      <c r="CV219" s="370">
        <f t="shared" si="155"/>
        <v>0</v>
      </c>
      <c r="CW219" s="370">
        <f t="shared" si="156"/>
        <v>0</v>
      </c>
      <c r="CX219" s="370">
        <f t="shared" si="157"/>
        <v>0</v>
      </c>
      <c r="CY219" s="370">
        <f t="shared" si="135"/>
        <v>0</v>
      </c>
    </row>
    <row r="220" spans="1:103" ht="22.5" x14ac:dyDescent="0.25">
      <c r="A220" s="4128"/>
      <c r="B220" s="396" t="s">
        <v>244</v>
      </c>
      <c r="C220" s="397">
        <f t="shared" si="140"/>
        <v>0</v>
      </c>
      <c r="D220" s="398">
        <f t="shared" si="158"/>
        <v>0</v>
      </c>
      <c r="E220" s="396">
        <f t="shared" si="158"/>
        <v>0</v>
      </c>
      <c r="F220" s="22"/>
      <c r="G220" s="28"/>
      <c r="H220" s="22"/>
      <c r="I220" s="28"/>
      <c r="J220" s="22"/>
      <c r="K220" s="28"/>
      <c r="L220" s="22"/>
      <c r="M220" s="28"/>
      <c r="N220" s="22"/>
      <c r="O220" s="28"/>
      <c r="P220" s="1965"/>
      <c r="Q220" s="422"/>
      <c r="R220" s="422"/>
      <c r="S220" s="422"/>
      <c r="T220" s="422"/>
      <c r="U220" s="422"/>
      <c r="V220" s="422"/>
      <c r="W220" s="422"/>
      <c r="X220" s="422"/>
      <c r="Y220" s="422"/>
      <c r="Z220" s="422"/>
      <c r="AA220" s="422"/>
      <c r="AB220" s="422"/>
      <c r="AC220" s="422"/>
      <c r="AD220" s="422"/>
      <c r="AE220" s="422"/>
      <c r="AF220" s="422"/>
      <c r="AG220" s="422"/>
      <c r="AH220" s="422"/>
      <c r="AI220" s="422"/>
      <c r="AJ220" s="422"/>
      <c r="AK220" s="422"/>
      <c r="AL220" s="422"/>
      <c r="AM220" s="423"/>
      <c r="AN220" s="27">
        <v>0</v>
      </c>
      <c r="AO220" s="424"/>
      <c r="AP220" s="22"/>
      <c r="AQ220" s="52"/>
      <c r="AR220" s="49"/>
      <c r="AS220" s="52"/>
      <c r="AT220" s="323"/>
      <c r="AU220" s="399"/>
      <c r="AV220" s="323"/>
      <c r="AW220" s="399"/>
      <c r="AX220" s="52"/>
      <c r="AY220" s="56" t="str">
        <f t="shared" si="161"/>
        <v/>
      </c>
      <c r="CA220" s="18" t="str">
        <f t="shared" si="141"/>
        <v/>
      </c>
      <c r="CB220" s="421"/>
      <c r="CC220" s="18" t="str">
        <f t="shared" si="159"/>
        <v/>
      </c>
      <c r="CD220" s="18" t="str">
        <f t="shared" si="142"/>
        <v/>
      </c>
      <c r="CE220" s="18" t="str">
        <f t="shared" si="143"/>
        <v/>
      </c>
      <c r="CF220" s="18" t="str">
        <f t="shared" si="150"/>
        <v/>
      </c>
      <c r="CG220" s="18" t="str">
        <f t="shared" si="136"/>
        <v/>
      </c>
      <c r="CH220" s="18" t="str">
        <f t="shared" si="160"/>
        <v/>
      </c>
      <c r="CI220" s="18" t="str">
        <f t="shared" si="137"/>
        <v/>
      </c>
      <c r="CJ220" s="18" t="str">
        <f t="shared" si="152"/>
        <v/>
      </c>
      <c r="CK220" s="18" t="str">
        <f t="shared" si="153"/>
        <v/>
      </c>
      <c r="CL220" s="56"/>
      <c r="CO220" s="370">
        <f t="shared" si="127"/>
        <v>0</v>
      </c>
      <c r="CP220" s="405"/>
      <c r="CQ220" s="370">
        <f t="shared" si="154"/>
        <v>0</v>
      </c>
      <c r="CR220" s="370">
        <f t="shared" si="154"/>
        <v>0</v>
      </c>
      <c r="CS220" s="370">
        <f t="shared" si="130"/>
        <v>0</v>
      </c>
      <c r="CT220" s="370">
        <f t="shared" si="131"/>
        <v>0</v>
      </c>
      <c r="CU220" s="370">
        <f t="shared" si="155"/>
        <v>0</v>
      </c>
      <c r="CV220" s="370">
        <f t="shared" si="155"/>
        <v>0</v>
      </c>
      <c r="CW220" s="370">
        <f t="shared" si="156"/>
        <v>0</v>
      </c>
      <c r="CX220" s="370">
        <f t="shared" si="157"/>
        <v>0</v>
      </c>
      <c r="CY220" s="370">
        <f t="shared" si="135"/>
        <v>0</v>
      </c>
    </row>
    <row r="221" spans="1:103" ht="33" x14ac:dyDescent="0.25">
      <c r="A221" s="3782"/>
      <c r="B221" s="377" t="s">
        <v>245</v>
      </c>
      <c r="C221" s="416">
        <f t="shared" si="140"/>
        <v>0</v>
      </c>
      <c r="D221" s="417">
        <f t="shared" si="158"/>
        <v>0</v>
      </c>
      <c r="E221" s="377">
        <f t="shared" si="158"/>
        <v>0</v>
      </c>
      <c r="F221" s="30"/>
      <c r="G221" s="37"/>
      <c r="H221" s="30"/>
      <c r="I221" s="37"/>
      <c r="J221" s="30"/>
      <c r="K221" s="37"/>
      <c r="L221" s="30"/>
      <c r="M221" s="37"/>
      <c r="N221" s="30"/>
      <c r="O221" s="37"/>
      <c r="P221" s="425"/>
      <c r="Q221" s="426"/>
      <c r="R221" s="426"/>
      <c r="S221" s="426"/>
      <c r="T221" s="426"/>
      <c r="U221" s="426"/>
      <c r="V221" s="426"/>
      <c r="W221" s="426"/>
      <c r="X221" s="426"/>
      <c r="Y221" s="426"/>
      <c r="Z221" s="426"/>
      <c r="AA221" s="426"/>
      <c r="AB221" s="426"/>
      <c r="AC221" s="426"/>
      <c r="AD221" s="426"/>
      <c r="AE221" s="426"/>
      <c r="AF221" s="426"/>
      <c r="AG221" s="426"/>
      <c r="AH221" s="426"/>
      <c r="AI221" s="426"/>
      <c r="AJ221" s="426"/>
      <c r="AK221" s="426"/>
      <c r="AL221" s="426"/>
      <c r="AM221" s="427"/>
      <c r="AN221" s="35">
        <v>0</v>
      </c>
      <c r="AO221" s="225"/>
      <c r="AP221" s="30"/>
      <c r="AQ221" s="37"/>
      <c r="AR221" s="30"/>
      <c r="AS221" s="37"/>
      <c r="AT221" s="223"/>
      <c r="AU221" s="243"/>
      <c r="AV221" s="223"/>
      <c r="AW221" s="243"/>
      <c r="AX221" s="37"/>
      <c r="AY221" s="56" t="str">
        <f t="shared" si="161"/>
        <v/>
      </c>
      <c r="CA221" s="18" t="str">
        <f t="shared" si="141"/>
        <v/>
      </c>
      <c r="CB221" s="421"/>
      <c r="CC221" s="18" t="str">
        <f t="shared" si="159"/>
        <v/>
      </c>
      <c r="CD221" s="18" t="str">
        <f t="shared" si="142"/>
        <v/>
      </c>
      <c r="CE221" s="18" t="str">
        <f t="shared" si="143"/>
        <v/>
      </c>
      <c r="CF221" s="18" t="str">
        <f t="shared" si="150"/>
        <v/>
      </c>
      <c r="CG221" s="18" t="str">
        <f t="shared" si="136"/>
        <v/>
      </c>
      <c r="CH221" s="18" t="str">
        <f t="shared" si="160"/>
        <v/>
      </c>
      <c r="CI221" s="18" t="str">
        <f t="shared" si="137"/>
        <v/>
      </c>
      <c r="CJ221" s="18" t="str">
        <f t="shared" si="152"/>
        <v/>
      </c>
      <c r="CK221" s="18" t="str">
        <f t="shared" si="153"/>
        <v/>
      </c>
      <c r="CL221" s="56"/>
      <c r="CO221" s="370">
        <f t="shared" si="127"/>
        <v>0</v>
      </c>
      <c r="CP221" s="405"/>
      <c r="CQ221" s="370">
        <f t="shared" si="154"/>
        <v>0</v>
      </c>
      <c r="CR221" s="370">
        <f t="shared" si="154"/>
        <v>0</v>
      </c>
      <c r="CS221" s="370">
        <f t="shared" si="130"/>
        <v>0</v>
      </c>
      <c r="CT221" s="370">
        <f t="shared" si="131"/>
        <v>0</v>
      </c>
      <c r="CU221" s="370">
        <f t="shared" si="155"/>
        <v>0</v>
      </c>
      <c r="CV221" s="370">
        <f t="shared" si="155"/>
        <v>0</v>
      </c>
      <c r="CW221" s="370">
        <f t="shared" si="156"/>
        <v>0</v>
      </c>
      <c r="CX221" s="370">
        <f t="shared" si="157"/>
        <v>0</v>
      </c>
      <c r="CY221" s="370">
        <f t="shared" si="135"/>
        <v>0</v>
      </c>
    </row>
    <row r="222" spans="1:103" x14ac:dyDescent="0.25">
      <c r="A222" s="4183" t="s">
        <v>246</v>
      </c>
      <c r="B222" s="1966" t="s">
        <v>247</v>
      </c>
      <c r="C222" s="378">
        <f t="shared" si="140"/>
        <v>1</v>
      </c>
      <c r="D222" s="379">
        <f t="shared" ref="D222:E241" si="162">SUM(F222+H222+J222+L222+N222+P222+R222+T222+V222+X222+Z222+AB222+AD222+AF222+AH222+AJ222+AL222)</f>
        <v>0</v>
      </c>
      <c r="E222" s="380">
        <f t="shared" si="162"/>
        <v>1</v>
      </c>
      <c r="F222" s="45">
        <v>0</v>
      </c>
      <c r="G222" s="48">
        <v>0</v>
      </c>
      <c r="H222" s="45">
        <v>0</v>
      </c>
      <c r="I222" s="48">
        <v>0</v>
      </c>
      <c r="J222" s="45">
        <v>0</v>
      </c>
      <c r="K222" s="48">
        <v>1</v>
      </c>
      <c r="L222" s="45">
        <v>0</v>
      </c>
      <c r="M222" s="48">
        <v>0</v>
      </c>
      <c r="N222" s="45">
        <v>0</v>
      </c>
      <c r="O222" s="48">
        <v>0</v>
      </c>
      <c r="P222" s="45">
        <v>0</v>
      </c>
      <c r="Q222" s="48">
        <v>0</v>
      </c>
      <c r="R222" s="45">
        <v>0</v>
      </c>
      <c r="S222" s="48">
        <v>0</v>
      </c>
      <c r="T222" s="45">
        <v>0</v>
      </c>
      <c r="U222" s="48">
        <v>0</v>
      </c>
      <c r="V222" s="45">
        <v>0</v>
      </c>
      <c r="W222" s="48">
        <v>0</v>
      </c>
      <c r="X222" s="45">
        <v>0</v>
      </c>
      <c r="Y222" s="48">
        <v>0</v>
      </c>
      <c r="Z222" s="45">
        <v>0</v>
      </c>
      <c r="AA222" s="48">
        <v>0</v>
      </c>
      <c r="AB222" s="45">
        <v>0</v>
      </c>
      <c r="AC222" s="48">
        <v>0</v>
      </c>
      <c r="AD222" s="45">
        <v>0</v>
      </c>
      <c r="AE222" s="48">
        <v>0</v>
      </c>
      <c r="AF222" s="45">
        <v>0</v>
      </c>
      <c r="AG222" s="48">
        <v>0</v>
      </c>
      <c r="AH222" s="45">
        <v>0</v>
      </c>
      <c r="AI222" s="48">
        <v>0</v>
      </c>
      <c r="AJ222" s="45">
        <v>0</v>
      </c>
      <c r="AK222" s="48">
        <v>0</v>
      </c>
      <c r="AL222" s="45">
        <v>0</v>
      </c>
      <c r="AM222" s="46">
        <v>0</v>
      </c>
      <c r="AN222" s="105">
        <v>0</v>
      </c>
      <c r="AO222" s="1921">
        <v>0</v>
      </c>
      <c r="AP222" s="1967">
        <v>0</v>
      </c>
      <c r="AQ222" s="48">
        <v>0</v>
      </c>
      <c r="AR222" s="45">
        <v>0</v>
      </c>
      <c r="AS222" s="48">
        <v>0</v>
      </c>
      <c r="AT222" s="333">
        <v>0</v>
      </c>
      <c r="AU222" s="352">
        <v>0</v>
      </c>
      <c r="AV222" s="351">
        <v>1</v>
      </c>
      <c r="AW222" s="352">
        <v>0</v>
      </c>
      <c r="AX222" s="48">
        <v>0</v>
      </c>
      <c r="AY222" s="56" t="str">
        <f t="shared" si="118"/>
        <v/>
      </c>
      <c r="CA222" s="18" t="str">
        <f t="shared" si="141"/>
        <v/>
      </c>
      <c r="CB222" s="18" t="str">
        <f>IF(AND(E222&gt;0,AO222=""), "* No olvide digitar la variable Madre de hijo menor de 5 años. Digite Cero si no tiene.",IF(AO222&gt;E222,"  * La variable Madre de hijo menor de 5 años No puede ser mayor al Total Mujeres.",""))</f>
        <v/>
      </c>
      <c r="CC222" s="18" t="str">
        <f t="shared" si="159"/>
        <v/>
      </c>
      <c r="CD222" s="18" t="str">
        <f t="shared" si="142"/>
        <v/>
      </c>
      <c r="CE222" s="18" t="str">
        <f t="shared" si="143"/>
        <v/>
      </c>
      <c r="CF222" s="18" t="str">
        <f t="shared" si="150"/>
        <v/>
      </c>
      <c r="CG222" s="18" t="str">
        <f t="shared" si="136"/>
        <v/>
      </c>
      <c r="CH222" s="18" t="str">
        <f t="shared" si="160"/>
        <v/>
      </c>
      <c r="CI222" s="18" t="str">
        <f t="shared" si="137"/>
        <v/>
      </c>
      <c r="CJ222" s="18" t="str">
        <f t="shared" si="152"/>
        <v/>
      </c>
      <c r="CK222" s="18" t="str">
        <f t="shared" si="153"/>
        <v/>
      </c>
      <c r="CL222" s="56"/>
      <c r="CO222" s="370">
        <f t="shared" si="127"/>
        <v>0</v>
      </c>
      <c r="CP222" s="370">
        <f>IF(AND(E222&gt;0,AO222=""),1,IF(AO222&gt;E222,1,0))</f>
        <v>0</v>
      </c>
      <c r="CQ222" s="370">
        <f t="shared" si="154"/>
        <v>0</v>
      </c>
      <c r="CR222" s="370">
        <f t="shared" si="154"/>
        <v>0</v>
      </c>
      <c r="CS222" s="370">
        <f t="shared" si="130"/>
        <v>0</v>
      </c>
      <c r="CT222" s="370">
        <f t="shared" si="131"/>
        <v>0</v>
      </c>
      <c r="CU222" s="370">
        <f t="shared" si="155"/>
        <v>0</v>
      </c>
      <c r="CV222" s="370">
        <f t="shared" si="155"/>
        <v>0</v>
      </c>
      <c r="CW222" s="370">
        <f t="shared" si="156"/>
        <v>0</v>
      </c>
      <c r="CX222" s="370">
        <f t="shared" si="157"/>
        <v>0</v>
      </c>
      <c r="CY222" s="370">
        <f t="shared" si="135"/>
        <v>0</v>
      </c>
    </row>
    <row r="223" spans="1:103" x14ac:dyDescent="0.25">
      <c r="A223" s="4128"/>
      <c r="B223" s="429" t="s">
        <v>248</v>
      </c>
      <c r="C223" s="397">
        <f t="shared" si="140"/>
        <v>0</v>
      </c>
      <c r="D223" s="398">
        <f t="shared" si="162"/>
        <v>0</v>
      </c>
      <c r="E223" s="396">
        <f t="shared" si="162"/>
        <v>0</v>
      </c>
      <c r="F223" s="22">
        <v>0</v>
      </c>
      <c r="G223" s="28">
        <v>0</v>
      </c>
      <c r="H223" s="22">
        <v>0</v>
      </c>
      <c r="I223" s="28">
        <v>0</v>
      </c>
      <c r="J223" s="22">
        <v>0</v>
      </c>
      <c r="K223" s="28">
        <v>0</v>
      </c>
      <c r="L223" s="22">
        <v>0</v>
      </c>
      <c r="M223" s="28">
        <v>0</v>
      </c>
      <c r="N223" s="22">
        <v>0</v>
      </c>
      <c r="O223" s="28">
        <v>0</v>
      </c>
      <c r="P223" s="22">
        <v>0</v>
      </c>
      <c r="Q223" s="28">
        <v>0</v>
      </c>
      <c r="R223" s="22">
        <v>0</v>
      </c>
      <c r="S223" s="28">
        <v>0</v>
      </c>
      <c r="T223" s="22">
        <v>0</v>
      </c>
      <c r="U223" s="28">
        <v>0</v>
      </c>
      <c r="V223" s="22">
        <v>0</v>
      </c>
      <c r="W223" s="28">
        <v>0</v>
      </c>
      <c r="X223" s="22">
        <v>0</v>
      </c>
      <c r="Y223" s="28">
        <v>0</v>
      </c>
      <c r="Z223" s="22">
        <v>0</v>
      </c>
      <c r="AA223" s="28">
        <v>0</v>
      </c>
      <c r="AB223" s="22">
        <v>0</v>
      </c>
      <c r="AC223" s="28">
        <v>0</v>
      </c>
      <c r="AD223" s="22">
        <v>0</v>
      </c>
      <c r="AE223" s="28">
        <v>0</v>
      </c>
      <c r="AF223" s="22">
        <v>0</v>
      </c>
      <c r="AG223" s="28">
        <v>0</v>
      </c>
      <c r="AH223" s="22">
        <v>0</v>
      </c>
      <c r="AI223" s="28">
        <v>0</v>
      </c>
      <c r="AJ223" s="22">
        <v>0</v>
      </c>
      <c r="AK223" s="28">
        <v>0</v>
      </c>
      <c r="AL223" s="22">
        <v>0</v>
      </c>
      <c r="AM223" s="26">
        <v>0</v>
      </c>
      <c r="AN223" s="27">
        <v>0</v>
      </c>
      <c r="AO223" s="28">
        <v>0</v>
      </c>
      <c r="AP223" s="23">
        <v>0</v>
      </c>
      <c r="AQ223" s="28">
        <v>0</v>
      </c>
      <c r="AR223" s="22">
        <v>0</v>
      </c>
      <c r="AS223" s="28">
        <v>0</v>
      </c>
      <c r="AT223" s="216">
        <v>0</v>
      </c>
      <c r="AU223" s="239">
        <v>0</v>
      </c>
      <c r="AV223" s="430">
        <v>0</v>
      </c>
      <c r="AW223" s="239">
        <v>0</v>
      </c>
      <c r="AX223" s="28">
        <v>0</v>
      </c>
      <c r="AY223" s="56" t="str">
        <f t="shared" si="118"/>
        <v/>
      </c>
      <c r="CA223" s="18" t="str">
        <f t="shared" si="141"/>
        <v/>
      </c>
      <c r="CB223" s="18" t="str">
        <f>IF(AND(E223&gt;0,AO223=""), "* No olvide digitar la variable Madre de hijo menor de 5 años. Digite Cero si no tiene.",IF(AO223&gt;E223,"  * La variable Madre de hijo menor de 5 años No puede ser mayor al Total Mujeres.",""))</f>
        <v/>
      </c>
      <c r="CC223" s="18" t="str">
        <f t="shared" si="159"/>
        <v/>
      </c>
      <c r="CD223" s="18" t="str">
        <f t="shared" si="142"/>
        <v/>
      </c>
      <c r="CE223" s="18" t="str">
        <f t="shared" si="143"/>
        <v/>
      </c>
      <c r="CF223" s="18" t="str">
        <f t="shared" si="150"/>
        <v/>
      </c>
      <c r="CG223" s="18" t="str">
        <f t="shared" si="136"/>
        <v/>
      </c>
      <c r="CH223" s="18" t="str">
        <f t="shared" si="160"/>
        <v/>
      </c>
      <c r="CI223" s="18" t="str">
        <f t="shared" si="137"/>
        <v/>
      </c>
      <c r="CJ223" s="18" t="str">
        <f t="shared" si="152"/>
        <v/>
      </c>
      <c r="CK223" s="18" t="str">
        <f t="shared" si="153"/>
        <v/>
      </c>
      <c r="CL223" s="56"/>
      <c r="CO223" s="370">
        <f t="shared" si="127"/>
        <v>0</v>
      </c>
      <c r="CP223" s="370">
        <f>IF(AND(E223&gt;0,AO223=""),1,IF(AO223&gt;E223,1,0))</f>
        <v>0</v>
      </c>
      <c r="CQ223" s="370">
        <f t="shared" si="154"/>
        <v>0</v>
      </c>
      <c r="CR223" s="370">
        <f t="shared" si="154"/>
        <v>0</v>
      </c>
      <c r="CS223" s="370">
        <f t="shared" si="130"/>
        <v>0</v>
      </c>
      <c r="CT223" s="370">
        <f t="shared" si="131"/>
        <v>0</v>
      </c>
      <c r="CU223" s="370">
        <f t="shared" si="155"/>
        <v>0</v>
      </c>
      <c r="CV223" s="370">
        <f t="shared" si="155"/>
        <v>0</v>
      </c>
      <c r="CW223" s="370">
        <f t="shared" si="156"/>
        <v>0</v>
      </c>
      <c r="CX223" s="370">
        <f t="shared" si="157"/>
        <v>0</v>
      </c>
      <c r="CY223" s="370">
        <f t="shared" si="135"/>
        <v>0</v>
      </c>
    </row>
    <row r="224" spans="1:103" x14ac:dyDescent="0.25">
      <c r="A224" s="4128"/>
      <c r="B224" s="401" t="s">
        <v>249</v>
      </c>
      <c r="C224" s="397">
        <f t="shared" si="140"/>
        <v>0</v>
      </c>
      <c r="D224" s="398">
        <f t="shared" si="162"/>
        <v>0</v>
      </c>
      <c r="E224" s="396">
        <f t="shared" si="162"/>
        <v>0</v>
      </c>
      <c r="F224" s="22">
        <v>0</v>
      </c>
      <c r="G224" s="28">
        <v>0</v>
      </c>
      <c r="H224" s="22">
        <v>0</v>
      </c>
      <c r="I224" s="28">
        <v>0</v>
      </c>
      <c r="J224" s="22">
        <v>0</v>
      </c>
      <c r="K224" s="28">
        <v>0</v>
      </c>
      <c r="L224" s="22">
        <v>0</v>
      </c>
      <c r="M224" s="28">
        <v>0</v>
      </c>
      <c r="N224" s="22">
        <v>0</v>
      </c>
      <c r="O224" s="28">
        <v>0</v>
      </c>
      <c r="P224" s="22">
        <v>0</v>
      </c>
      <c r="Q224" s="28">
        <v>0</v>
      </c>
      <c r="R224" s="22">
        <v>0</v>
      </c>
      <c r="S224" s="28">
        <v>0</v>
      </c>
      <c r="T224" s="22">
        <v>0</v>
      </c>
      <c r="U224" s="28">
        <v>0</v>
      </c>
      <c r="V224" s="22">
        <v>0</v>
      </c>
      <c r="W224" s="28">
        <v>0</v>
      </c>
      <c r="X224" s="22">
        <v>0</v>
      </c>
      <c r="Y224" s="28">
        <v>0</v>
      </c>
      <c r="Z224" s="22">
        <v>0</v>
      </c>
      <c r="AA224" s="28">
        <v>0</v>
      </c>
      <c r="AB224" s="22">
        <v>0</v>
      </c>
      <c r="AC224" s="28">
        <v>0</v>
      </c>
      <c r="AD224" s="22">
        <v>0</v>
      </c>
      <c r="AE224" s="28">
        <v>0</v>
      </c>
      <c r="AF224" s="22">
        <v>0</v>
      </c>
      <c r="AG224" s="28">
        <v>0</v>
      </c>
      <c r="AH224" s="22">
        <v>0</v>
      </c>
      <c r="AI224" s="28">
        <v>0</v>
      </c>
      <c r="AJ224" s="22">
        <v>0</v>
      </c>
      <c r="AK224" s="28">
        <v>0</v>
      </c>
      <c r="AL224" s="22">
        <v>0</v>
      </c>
      <c r="AM224" s="26">
        <v>0</v>
      </c>
      <c r="AN224" s="27">
        <v>0</v>
      </c>
      <c r="AO224" s="28">
        <v>0</v>
      </c>
      <c r="AP224" s="23">
        <v>0</v>
      </c>
      <c r="AQ224" s="28">
        <v>0</v>
      </c>
      <c r="AR224" s="22">
        <v>0</v>
      </c>
      <c r="AS224" s="28">
        <v>0</v>
      </c>
      <c r="AT224" s="216">
        <v>0</v>
      </c>
      <c r="AU224" s="239">
        <v>0</v>
      </c>
      <c r="AV224" s="430">
        <v>0</v>
      </c>
      <c r="AW224" s="239">
        <v>0</v>
      </c>
      <c r="AX224" s="28">
        <v>0</v>
      </c>
      <c r="AY224" s="56" t="str">
        <f t="shared" si="118"/>
        <v/>
      </c>
      <c r="CA224" s="18" t="str">
        <f t="shared" si="141"/>
        <v/>
      </c>
      <c r="CB224" s="18" t="str">
        <f>IF(AND(E224&gt;0,AO224=""), "* No olvide digitar la variable Madre de hijo menor de 5 años. Digite Cero si no tiene.",IF(AO224&gt;E224,"  * La variable Madre de hijo menor de 5 años No puede ser mayor al Total Mujeres.",""))</f>
        <v/>
      </c>
      <c r="CC224" s="18" t="str">
        <f t="shared" si="159"/>
        <v/>
      </c>
      <c r="CD224" s="18" t="str">
        <f t="shared" si="142"/>
        <v/>
      </c>
      <c r="CE224" s="18" t="str">
        <f t="shared" si="143"/>
        <v/>
      </c>
      <c r="CF224" s="18" t="str">
        <f t="shared" si="150"/>
        <v/>
      </c>
      <c r="CG224" s="18" t="str">
        <f t="shared" si="136"/>
        <v/>
      </c>
      <c r="CH224" s="18" t="str">
        <f t="shared" si="160"/>
        <v/>
      </c>
      <c r="CI224" s="18" t="str">
        <f t="shared" si="137"/>
        <v/>
      </c>
      <c r="CJ224" s="18" t="str">
        <f t="shared" si="152"/>
        <v/>
      </c>
      <c r="CK224" s="18" t="str">
        <f t="shared" si="153"/>
        <v/>
      </c>
      <c r="CL224" s="56"/>
      <c r="CO224" s="370">
        <f t="shared" si="127"/>
        <v>0</v>
      </c>
      <c r="CP224" s="370">
        <f>IF(AND(E224&gt;0,AO224=""),1,IF(AO224&gt;E224,1,0))</f>
        <v>0</v>
      </c>
      <c r="CQ224" s="370">
        <f t="shared" si="154"/>
        <v>0</v>
      </c>
      <c r="CR224" s="370">
        <f t="shared" si="154"/>
        <v>0</v>
      </c>
      <c r="CS224" s="370">
        <f t="shared" si="130"/>
        <v>0</v>
      </c>
      <c r="CT224" s="370">
        <f t="shared" si="131"/>
        <v>0</v>
      </c>
      <c r="CU224" s="370">
        <f t="shared" si="155"/>
        <v>0</v>
      </c>
      <c r="CV224" s="370">
        <f t="shared" si="155"/>
        <v>0</v>
      </c>
      <c r="CW224" s="370">
        <f t="shared" si="156"/>
        <v>0</v>
      </c>
      <c r="CX224" s="370">
        <f t="shared" si="157"/>
        <v>0</v>
      </c>
      <c r="CY224" s="370">
        <f t="shared" si="135"/>
        <v>0</v>
      </c>
    </row>
    <row r="225" spans="1:103" x14ac:dyDescent="0.25">
      <c r="A225" s="4128"/>
      <c r="B225" s="401" t="s">
        <v>250</v>
      </c>
      <c r="C225" s="397">
        <f t="shared" si="140"/>
        <v>2</v>
      </c>
      <c r="D225" s="398">
        <f t="shared" si="162"/>
        <v>0</v>
      </c>
      <c r="E225" s="396">
        <f t="shared" si="162"/>
        <v>2</v>
      </c>
      <c r="F225" s="22">
        <v>0</v>
      </c>
      <c r="G225" s="28">
        <v>0</v>
      </c>
      <c r="H225" s="22">
        <v>0</v>
      </c>
      <c r="I225" s="28">
        <v>0</v>
      </c>
      <c r="J225" s="22">
        <v>0</v>
      </c>
      <c r="K225" s="28">
        <v>2</v>
      </c>
      <c r="L225" s="22">
        <v>0</v>
      </c>
      <c r="M225" s="28">
        <v>0</v>
      </c>
      <c r="N225" s="22">
        <v>0</v>
      </c>
      <c r="O225" s="28">
        <v>0</v>
      </c>
      <c r="P225" s="22">
        <v>0</v>
      </c>
      <c r="Q225" s="28">
        <v>0</v>
      </c>
      <c r="R225" s="22">
        <v>0</v>
      </c>
      <c r="S225" s="28">
        <v>0</v>
      </c>
      <c r="T225" s="22">
        <v>0</v>
      </c>
      <c r="U225" s="28">
        <v>0</v>
      </c>
      <c r="V225" s="22">
        <v>0</v>
      </c>
      <c r="W225" s="28">
        <v>0</v>
      </c>
      <c r="X225" s="22">
        <v>0</v>
      </c>
      <c r="Y225" s="28">
        <v>0</v>
      </c>
      <c r="Z225" s="22">
        <v>0</v>
      </c>
      <c r="AA225" s="28">
        <v>0</v>
      </c>
      <c r="AB225" s="22">
        <v>0</v>
      </c>
      <c r="AC225" s="28">
        <v>0</v>
      </c>
      <c r="AD225" s="22">
        <v>0</v>
      </c>
      <c r="AE225" s="28">
        <v>0</v>
      </c>
      <c r="AF225" s="22">
        <v>0</v>
      </c>
      <c r="AG225" s="28">
        <v>0</v>
      </c>
      <c r="AH225" s="22">
        <v>0</v>
      </c>
      <c r="AI225" s="28">
        <v>0</v>
      </c>
      <c r="AJ225" s="22">
        <v>0</v>
      </c>
      <c r="AK225" s="28">
        <v>0</v>
      </c>
      <c r="AL225" s="22">
        <v>0</v>
      </c>
      <c r="AM225" s="26">
        <v>0</v>
      </c>
      <c r="AN225" s="27">
        <v>0</v>
      </c>
      <c r="AO225" s="28">
        <v>0</v>
      </c>
      <c r="AP225" s="23">
        <v>0</v>
      </c>
      <c r="AQ225" s="28">
        <v>0</v>
      </c>
      <c r="AR225" s="22">
        <v>0</v>
      </c>
      <c r="AS225" s="28">
        <v>2</v>
      </c>
      <c r="AT225" s="216">
        <v>0</v>
      </c>
      <c r="AU225" s="239">
        <v>0</v>
      </c>
      <c r="AV225" s="430">
        <v>0</v>
      </c>
      <c r="AW225" s="239">
        <v>0</v>
      </c>
      <c r="AX225" s="28">
        <v>0</v>
      </c>
      <c r="AY225" s="56" t="str">
        <f t="shared" si="118"/>
        <v/>
      </c>
      <c r="CA225" s="18" t="str">
        <f t="shared" si="141"/>
        <v/>
      </c>
      <c r="CB225" s="18" t="str">
        <f>IF(AND(E225&gt;0,AO225=""), "* No olvide digitar la variable Madre de hijo menor de 5 años. Digite Cero si no tiene.",IF(AO225&gt;E225,"  * La variable Madre de hijo menor de 5 años No puede ser mayor al Total Mujeres.",""))</f>
        <v/>
      </c>
      <c r="CC225" s="18" t="str">
        <f t="shared" si="159"/>
        <v/>
      </c>
      <c r="CD225" s="18" t="str">
        <f t="shared" si="142"/>
        <v/>
      </c>
      <c r="CE225" s="18" t="str">
        <f t="shared" si="143"/>
        <v/>
      </c>
      <c r="CF225" s="18" t="str">
        <f t="shared" si="150"/>
        <v/>
      </c>
      <c r="CG225" s="18" t="str">
        <f t="shared" si="136"/>
        <v/>
      </c>
      <c r="CH225" s="18" t="str">
        <f t="shared" si="160"/>
        <v/>
      </c>
      <c r="CI225" s="18" t="str">
        <f t="shared" si="137"/>
        <v/>
      </c>
      <c r="CJ225" s="18" t="str">
        <f t="shared" si="152"/>
        <v/>
      </c>
      <c r="CK225" s="18" t="str">
        <f t="shared" si="153"/>
        <v/>
      </c>
      <c r="CL225" s="56"/>
      <c r="CO225" s="370">
        <f t="shared" si="127"/>
        <v>0</v>
      </c>
      <c r="CP225" s="370">
        <f>IF(AND(E225&gt;0,AO225=""),1,IF(AO225&gt;E225,1,0))</f>
        <v>0</v>
      </c>
      <c r="CQ225" s="370">
        <f t="shared" si="154"/>
        <v>0</v>
      </c>
      <c r="CR225" s="370">
        <f t="shared" si="154"/>
        <v>0</v>
      </c>
      <c r="CS225" s="370">
        <f t="shared" si="130"/>
        <v>0</v>
      </c>
      <c r="CT225" s="370">
        <f t="shared" si="131"/>
        <v>0</v>
      </c>
      <c r="CU225" s="370">
        <f t="shared" si="155"/>
        <v>0</v>
      </c>
      <c r="CV225" s="370">
        <f t="shared" si="155"/>
        <v>0</v>
      </c>
      <c r="CW225" s="370">
        <f t="shared" si="156"/>
        <v>0</v>
      </c>
      <c r="CX225" s="370">
        <f t="shared" si="157"/>
        <v>0</v>
      </c>
      <c r="CY225" s="370">
        <f t="shared" si="135"/>
        <v>0</v>
      </c>
    </row>
    <row r="226" spans="1:103" x14ac:dyDescent="0.25">
      <c r="A226" s="3782"/>
      <c r="B226" s="431" t="s">
        <v>251</v>
      </c>
      <c r="C226" s="1957">
        <f t="shared" si="140"/>
        <v>0</v>
      </c>
      <c r="D226" s="388">
        <f t="shared" si="162"/>
        <v>0</v>
      </c>
      <c r="E226" s="369">
        <f t="shared" si="162"/>
        <v>0</v>
      </c>
      <c r="F226" s="22"/>
      <c r="G226" s="28"/>
      <c r="H226" s="22"/>
      <c r="I226" s="28"/>
      <c r="J226" s="22"/>
      <c r="K226" s="28"/>
      <c r="L226" s="22"/>
      <c r="M226" s="28"/>
      <c r="N226" s="22"/>
      <c r="O226" s="28"/>
      <c r="P226" s="22"/>
      <c r="Q226" s="28"/>
      <c r="R226" s="22"/>
      <c r="S226" s="28"/>
      <c r="T226" s="22"/>
      <c r="U226" s="28"/>
      <c r="V226" s="22"/>
      <c r="W226" s="28"/>
      <c r="X226" s="22"/>
      <c r="Y226" s="28"/>
      <c r="Z226" s="22"/>
      <c r="AA226" s="28"/>
      <c r="AB226" s="22"/>
      <c r="AC226" s="28"/>
      <c r="AD226" s="22"/>
      <c r="AE226" s="28"/>
      <c r="AF226" s="22"/>
      <c r="AG226" s="28"/>
      <c r="AH226" s="22"/>
      <c r="AI226" s="28"/>
      <c r="AJ226" s="22"/>
      <c r="AK226" s="28"/>
      <c r="AL226" s="30"/>
      <c r="AM226" s="34"/>
      <c r="AN226" s="35"/>
      <c r="AO226" s="37"/>
      <c r="AP226" s="31"/>
      <c r="AQ226" s="37"/>
      <c r="AR226" s="30"/>
      <c r="AS226" s="37"/>
      <c r="AT226" s="223"/>
      <c r="AU226" s="243"/>
      <c r="AV226" s="432"/>
      <c r="AW226" s="243"/>
      <c r="AX226" s="37"/>
      <c r="AY226" s="56" t="str">
        <f t="shared" si="118"/>
        <v/>
      </c>
      <c r="CA226" s="18" t="str">
        <f t="shared" si="141"/>
        <v/>
      </c>
      <c r="CB226" s="18" t="str">
        <f>IF(AND(E226&gt;0,AO226=""), "* No olvide digitar la variable Madre de hijo menor de 5 años. Digite Cero si no tiene.",IF(AO226&gt;E226,"  * La variable Madre de hijo menor de 5 años No puede ser mayor al Total Mujeres.",""))</f>
        <v/>
      </c>
      <c r="CC226" s="18" t="str">
        <f t="shared" si="159"/>
        <v/>
      </c>
      <c r="CD226" s="18" t="str">
        <f t="shared" si="142"/>
        <v/>
      </c>
      <c r="CE226" s="18" t="str">
        <f t="shared" si="143"/>
        <v/>
      </c>
      <c r="CF226" s="18" t="str">
        <f t="shared" si="150"/>
        <v/>
      </c>
      <c r="CG226" s="18" t="str">
        <f t="shared" si="136"/>
        <v/>
      </c>
      <c r="CH226" s="18" t="str">
        <f t="shared" si="160"/>
        <v/>
      </c>
      <c r="CI226" s="18" t="str">
        <f t="shared" si="137"/>
        <v/>
      </c>
      <c r="CJ226" s="18" t="str">
        <f t="shared" si="152"/>
        <v/>
      </c>
      <c r="CK226" s="18" t="str">
        <f t="shared" si="153"/>
        <v/>
      </c>
      <c r="CL226" s="56"/>
      <c r="CO226" s="370">
        <f t="shared" si="127"/>
        <v>0</v>
      </c>
      <c r="CP226" s="370">
        <f>IF(AND(E226&gt;0,AO226=""),1,IF(AO226&gt;E226,1,0))</f>
        <v>0</v>
      </c>
      <c r="CQ226" s="370">
        <f t="shared" si="154"/>
        <v>0</v>
      </c>
      <c r="CR226" s="370">
        <f t="shared" si="154"/>
        <v>0</v>
      </c>
      <c r="CS226" s="370">
        <f t="shared" si="130"/>
        <v>0</v>
      </c>
      <c r="CT226" s="370">
        <f t="shared" si="131"/>
        <v>0</v>
      </c>
      <c r="CU226" s="370">
        <f t="shared" si="155"/>
        <v>0</v>
      </c>
      <c r="CV226" s="370">
        <f t="shared" si="155"/>
        <v>0</v>
      </c>
      <c r="CW226" s="370">
        <f t="shared" si="156"/>
        <v>0</v>
      </c>
      <c r="CX226" s="370">
        <f t="shared" si="157"/>
        <v>0</v>
      </c>
      <c r="CY226" s="370">
        <f t="shared" si="135"/>
        <v>0</v>
      </c>
    </row>
    <row r="227" spans="1:103" ht="15" customHeight="1" x14ac:dyDescent="0.25">
      <c r="A227" s="4183" t="s">
        <v>252</v>
      </c>
      <c r="B227" s="1961" t="s">
        <v>253</v>
      </c>
      <c r="C227" s="1951">
        <f t="shared" si="140"/>
        <v>0</v>
      </c>
      <c r="D227" s="1952">
        <f t="shared" si="162"/>
        <v>0</v>
      </c>
      <c r="E227" s="1950">
        <f t="shared" si="162"/>
        <v>0</v>
      </c>
      <c r="F227" s="1955"/>
      <c r="G227" s="1956"/>
      <c r="H227" s="1955"/>
      <c r="I227" s="1956"/>
      <c r="J227" s="1955"/>
      <c r="K227" s="1956"/>
      <c r="L227" s="1955"/>
      <c r="M227" s="1956"/>
      <c r="N227" s="1955"/>
      <c r="O227" s="1956"/>
      <c r="P227" s="1955"/>
      <c r="Q227" s="1956"/>
      <c r="R227" s="1920"/>
      <c r="S227" s="1921"/>
      <c r="T227" s="1920"/>
      <c r="U227" s="1921"/>
      <c r="V227" s="1920"/>
      <c r="W227" s="1921"/>
      <c r="X227" s="1920"/>
      <c r="Y227" s="1921"/>
      <c r="Z227" s="1920"/>
      <c r="AA227" s="1921"/>
      <c r="AB227" s="1920"/>
      <c r="AC227" s="1921"/>
      <c r="AD227" s="1920"/>
      <c r="AE227" s="1921"/>
      <c r="AF227" s="1920"/>
      <c r="AG227" s="1921"/>
      <c r="AH227" s="1920"/>
      <c r="AI227" s="1921"/>
      <c r="AJ227" s="1920"/>
      <c r="AK227" s="1921"/>
      <c r="AL227" s="1920"/>
      <c r="AM227" s="1933"/>
      <c r="AN227" s="1968"/>
      <c r="AO227" s="420"/>
      <c r="AP227" s="1967"/>
      <c r="AQ227" s="414"/>
      <c r="AR227" s="1969"/>
      <c r="AS227" s="437"/>
      <c r="AT227" s="415"/>
      <c r="AU227" s="1963"/>
      <c r="AV227" s="415"/>
      <c r="AW227" s="1963"/>
      <c r="AX227" s="437"/>
      <c r="AY227" s="56" t="str">
        <f>CC227&amp;CD227&amp;CE227&amp;CF227&amp;CG227&amp;CH227&amp;CI227&amp;CJ227</f>
        <v/>
      </c>
      <c r="CA227" s="421"/>
      <c r="CB227" s="421"/>
      <c r="CC227" s="18" t="str">
        <f t="shared" si="159"/>
        <v/>
      </c>
      <c r="CD227" s="18" t="str">
        <f t="shared" si="142"/>
        <v/>
      </c>
      <c r="CE227" s="438"/>
      <c r="CF227" s="438"/>
      <c r="CG227" s="18" t="str">
        <f t="shared" si="136"/>
        <v/>
      </c>
      <c r="CH227" s="18" t="str">
        <f>IF(AND(E227&gt;0,OR(AU227="")), "* No olvide digitar la variable Migrantes - Mujeres. Digite Cero si no tiene.",IF((AU227)&gt;E227,"  * La variable Migrantes - Mujeres No puede ser mayor al Total.",""))</f>
        <v/>
      </c>
      <c r="CI227" s="18" t="str">
        <f t="shared" si="137"/>
        <v/>
      </c>
      <c r="CJ227" s="18" t="str">
        <f t="shared" si="152"/>
        <v/>
      </c>
      <c r="CK227" s="421"/>
      <c r="CL227" s="56"/>
      <c r="CO227" s="405"/>
      <c r="CP227" s="405"/>
      <c r="CQ227" s="370">
        <f t="shared" si="154"/>
        <v>0</v>
      </c>
      <c r="CR227" s="370">
        <f>IF(AND(E227&gt;0,OR(AQ227="")),1,IF((AQ227)&gt;E227,1,0))</f>
        <v>0</v>
      </c>
      <c r="CS227" s="405"/>
      <c r="CT227" s="405"/>
      <c r="CU227" s="370">
        <f>IF(AND(D227&gt;0,OR(AT227="")),1,IF((AT227)&gt;D227,1,0))</f>
        <v>0</v>
      </c>
      <c r="CV227" s="370">
        <f t="shared" si="155"/>
        <v>0</v>
      </c>
      <c r="CW227" s="370">
        <f t="shared" si="156"/>
        <v>0</v>
      </c>
      <c r="CX227" s="370">
        <f t="shared" si="157"/>
        <v>0</v>
      </c>
      <c r="CY227" s="405"/>
    </row>
    <row r="228" spans="1:103" x14ac:dyDescent="0.25">
      <c r="A228" s="4128"/>
      <c r="B228" s="401" t="s">
        <v>254</v>
      </c>
      <c r="C228" s="397">
        <f t="shared" si="140"/>
        <v>1</v>
      </c>
      <c r="D228" s="398">
        <f>SUM(F228+H228+J228+L228+N228+P228+R228+T228+V228+X228+Z228+AB228+AD228+AF228+AH228+AJ228+AL228)</f>
        <v>0</v>
      </c>
      <c r="E228" s="396">
        <f t="shared" si="162"/>
        <v>1</v>
      </c>
      <c r="F228" s="439"/>
      <c r="G228" s="440"/>
      <c r="H228" s="439"/>
      <c r="I228" s="440"/>
      <c r="J228" s="439"/>
      <c r="K228" s="440"/>
      <c r="L228" s="439"/>
      <c r="M228" s="440"/>
      <c r="N228" s="439"/>
      <c r="O228" s="440"/>
      <c r="P228" s="439"/>
      <c r="Q228" s="440"/>
      <c r="R228" s="22">
        <v>0</v>
      </c>
      <c r="S228" s="28">
        <v>0</v>
      </c>
      <c r="T228" s="22">
        <v>0</v>
      </c>
      <c r="U228" s="28">
        <v>0</v>
      </c>
      <c r="V228" s="22">
        <v>0</v>
      </c>
      <c r="W228" s="28">
        <v>0</v>
      </c>
      <c r="X228" s="22">
        <v>0</v>
      </c>
      <c r="Y228" s="28">
        <v>0</v>
      </c>
      <c r="Z228" s="22">
        <v>0</v>
      </c>
      <c r="AA228" s="28">
        <v>0</v>
      </c>
      <c r="AB228" s="22">
        <v>0</v>
      </c>
      <c r="AC228" s="28">
        <v>0</v>
      </c>
      <c r="AD228" s="22">
        <v>0</v>
      </c>
      <c r="AE228" s="28">
        <v>0</v>
      </c>
      <c r="AF228" s="22">
        <v>0</v>
      </c>
      <c r="AG228" s="28">
        <v>0</v>
      </c>
      <c r="AH228" s="22">
        <v>0</v>
      </c>
      <c r="AI228" s="28">
        <v>0</v>
      </c>
      <c r="AJ228" s="22">
        <v>0</v>
      </c>
      <c r="AK228" s="28">
        <v>1</v>
      </c>
      <c r="AL228" s="22">
        <v>0</v>
      </c>
      <c r="AM228" s="26">
        <v>0</v>
      </c>
      <c r="AN228" s="441"/>
      <c r="AO228" s="424"/>
      <c r="AP228" s="22">
        <v>0</v>
      </c>
      <c r="AQ228" s="52">
        <v>0</v>
      </c>
      <c r="AR228" s="442"/>
      <c r="AS228" s="443"/>
      <c r="AT228" s="323">
        <v>0</v>
      </c>
      <c r="AU228" s="399">
        <v>0</v>
      </c>
      <c r="AV228" s="323">
        <v>0</v>
      </c>
      <c r="AW228" s="399">
        <v>0</v>
      </c>
      <c r="AX228" s="443"/>
      <c r="AY228" s="56" t="str">
        <f t="shared" ref="AY228:AY229" si="163">CC228&amp;CD228&amp;CE228&amp;CF228&amp;CG228&amp;CH228&amp;CI228&amp;CJ228</f>
        <v/>
      </c>
      <c r="CA228" s="421"/>
      <c r="CB228" s="421"/>
      <c r="CC228" s="18" t="str">
        <f t="shared" si="159"/>
        <v/>
      </c>
      <c r="CD228" s="18" t="str">
        <f t="shared" si="142"/>
        <v/>
      </c>
      <c r="CE228" s="438"/>
      <c r="CF228" s="438"/>
      <c r="CG228" s="18" t="str">
        <f t="shared" si="136"/>
        <v/>
      </c>
      <c r="CH228" s="18" t="str">
        <f t="shared" si="160"/>
        <v/>
      </c>
      <c r="CI228" s="18" t="str">
        <f t="shared" si="137"/>
        <v/>
      </c>
      <c r="CJ228" s="18" t="str">
        <f t="shared" si="152"/>
        <v/>
      </c>
      <c r="CK228" s="421"/>
      <c r="CL228" s="56"/>
      <c r="CO228" s="405"/>
      <c r="CP228" s="405"/>
      <c r="CQ228" s="370">
        <f t="shared" si="154"/>
        <v>0</v>
      </c>
      <c r="CR228" s="370">
        <f t="shared" si="154"/>
        <v>0</v>
      </c>
      <c r="CS228" s="405"/>
      <c r="CT228" s="405"/>
      <c r="CU228" s="370">
        <f t="shared" si="155"/>
        <v>0</v>
      </c>
      <c r="CV228" s="370">
        <f t="shared" si="155"/>
        <v>0</v>
      </c>
      <c r="CW228" s="370">
        <f t="shared" si="156"/>
        <v>0</v>
      </c>
      <c r="CX228" s="370">
        <f t="shared" si="157"/>
        <v>0</v>
      </c>
      <c r="CY228" s="405"/>
    </row>
    <row r="229" spans="1:103" x14ac:dyDescent="0.25">
      <c r="A229" s="3782"/>
      <c r="B229" s="444" t="s">
        <v>255</v>
      </c>
      <c r="C229" s="416">
        <f t="shared" si="140"/>
        <v>0</v>
      </c>
      <c r="D229" s="417">
        <f t="shared" si="162"/>
        <v>0</v>
      </c>
      <c r="E229" s="377">
        <f t="shared" si="162"/>
        <v>0</v>
      </c>
      <c r="F229" s="445"/>
      <c r="G229" s="446"/>
      <c r="H229" s="445"/>
      <c r="I229" s="446"/>
      <c r="J229" s="445"/>
      <c r="K229" s="446"/>
      <c r="L229" s="445"/>
      <c r="M229" s="446"/>
      <c r="N229" s="445"/>
      <c r="O229" s="446"/>
      <c r="P229" s="445"/>
      <c r="Q229" s="446"/>
      <c r="R229" s="30"/>
      <c r="S229" s="37"/>
      <c r="T229" s="30"/>
      <c r="U229" s="37"/>
      <c r="V229" s="30"/>
      <c r="W229" s="37"/>
      <c r="X229" s="30"/>
      <c r="Y229" s="37"/>
      <c r="Z229" s="30"/>
      <c r="AA229" s="37"/>
      <c r="AB229" s="30"/>
      <c r="AC229" s="37"/>
      <c r="AD229" s="30"/>
      <c r="AE229" s="37"/>
      <c r="AF229" s="30"/>
      <c r="AG229" s="37"/>
      <c r="AH229" s="30"/>
      <c r="AI229" s="37"/>
      <c r="AJ229" s="30"/>
      <c r="AK229" s="37"/>
      <c r="AL229" s="30"/>
      <c r="AM229" s="34"/>
      <c r="AN229" s="447"/>
      <c r="AO229" s="225"/>
      <c r="AP229" s="30"/>
      <c r="AQ229" s="37"/>
      <c r="AR229" s="445"/>
      <c r="AS229" s="446"/>
      <c r="AT229" s="223"/>
      <c r="AU229" s="243"/>
      <c r="AV229" s="223"/>
      <c r="AW229" s="243"/>
      <c r="AX229" s="446"/>
      <c r="AY229" s="56" t="str">
        <f t="shared" si="163"/>
        <v/>
      </c>
      <c r="CA229" s="421"/>
      <c r="CB229" s="421"/>
      <c r="CC229" s="18" t="str">
        <f t="shared" si="159"/>
        <v/>
      </c>
      <c r="CD229" s="18" t="str">
        <f t="shared" si="142"/>
        <v/>
      </c>
      <c r="CE229" s="438"/>
      <c r="CF229" s="438"/>
      <c r="CG229" s="18" t="str">
        <f t="shared" si="136"/>
        <v/>
      </c>
      <c r="CH229" s="18" t="str">
        <f t="shared" si="160"/>
        <v/>
      </c>
      <c r="CI229" s="18" t="str">
        <f t="shared" si="137"/>
        <v/>
      </c>
      <c r="CJ229" s="18" t="str">
        <f t="shared" si="152"/>
        <v/>
      </c>
      <c r="CK229" s="421"/>
      <c r="CL229" s="56"/>
      <c r="CO229" s="405"/>
      <c r="CP229" s="405"/>
      <c r="CQ229" s="370">
        <f t="shared" si="154"/>
        <v>0</v>
      </c>
      <c r="CR229" s="370">
        <f>IF(AND(E229&gt;0,OR(AQ229="")),1,IF((AQ229)&gt;E229,1,0))</f>
        <v>0</v>
      </c>
      <c r="CS229" s="405"/>
      <c r="CT229" s="405"/>
      <c r="CU229" s="370">
        <f t="shared" si="155"/>
        <v>0</v>
      </c>
      <c r="CV229" s="370">
        <f t="shared" si="155"/>
        <v>0</v>
      </c>
      <c r="CW229" s="370">
        <f t="shared" si="156"/>
        <v>0</v>
      </c>
      <c r="CX229" s="370">
        <f t="shared" si="157"/>
        <v>0</v>
      </c>
      <c r="CY229" s="405"/>
    </row>
    <row r="230" spans="1:103" x14ac:dyDescent="0.25">
      <c r="A230" s="4203" t="s">
        <v>256</v>
      </c>
      <c r="B230" s="4204"/>
      <c r="C230" s="1951">
        <f>SUM(D230+E230)</f>
        <v>1</v>
      </c>
      <c r="D230" s="1952">
        <f>SUM(F230+H230+J230+L230+N230+P230+R230+T230+V230+X230+Z230+AB230+AD230+AF230+AH230+AJ230+AL230)</f>
        <v>1</v>
      </c>
      <c r="E230" s="1950">
        <f>SUM(G230+I230+K230+M230+O230+Q230+S230+U230+W230+Y230+AA230+AC230+AE230+AG230+AI230+AK230+AM230)</f>
        <v>0</v>
      </c>
      <c r="F230" s="1920">
        <v>0</v>
      </c>
      <c r="G230" s="1921">
        <v>0</v>
      </c>
      <c r="H230" s="1920">
        <v>0</v>
      </c>
      <c r="I230" s="1921">
        <v>0</v>
      </c>
      <c r="J230" s="1920">
        <v>0</v>
      </c>
      <c r="K230" s="1921">
        <v>0</v>
      </c>
      <c r="L230" s="1920">
        <v>1</v>
      </c>
      <c r="M230" s="1921">
        <v>0</v>
      </c>
      <c r="N230" s="1920">
        <v>0</v>
      </c>
      <c r="O230" s="1921">
        <v>0</v>
      </c>
      <c r="P230" s="1920">
        <v>0</v>
      </c>
      <c r="Q230" s="1921">
        <v>0</v>
      </c>
      <c r="R230" s="1920">
        <v>0</v>
      </c>
      <c r="S230" s="1921">
        <v>0</v>
      </c>
      <c r="T230" s="1920">
        <v>0</v>
      </c>
      <c r="U230" s="1921">
        <v>0</v>
      </c>
      <c r="V230" s="1920">
        <v>0</v>
      </c>
      <c r="W230" s="1921">
        <v>0</v>
      </c>
      <c r="X230" s="1920">
        <v>0</v>
      </c>
      <c r="Y230" s="1921">
        <v>0</v>
      </c>
      <c r="Z230" s="1920">
        <v>0</v>
      </c>
      <c r="AA230" s="1921">
        <v>0</v>
      </c>
      <c r="AB230" s="1920">
        <v>0</v>
      </c>
      <c r="AC230" s="1921">
        <v>0</v>
      </c>
      <c r="AD230" s="1920">
        <v>0</v>
      </c>
      <c r="AE230" s="1921">
        <v>0</v>
      </c>
      <c r="AF230" s="1920">
        <v>0</v>
      </c>
      <c r="AG230" s="1921">
        <v>0</v>
      </c>
      <c r="AH230" s="1920">
        <v>0</v>
      </c>
      <c r="AI230" s="1921">
        <v>0</v>
      </c>
      <c r="AJ230" s="1920">
        <v>0</v>
      </c>
      <c r="AK230" s="1921">
        <v>0</v>
      </c>
      <c r="AL230" s="1920">
        <v>0</v>
      </c>
      <c r="AM230" s="1933">
        <v>0</v>
      </c>
      <c r="AN230" s="27">
        <v>0</v>
      </c>
      <c r="AO230" s="28">
        <v>0</v>
      </c>
      <c r="AP230" s="1920">
        <v>0</v>
      </c>
      <c r="AQ230" s="1921">
        <v>0</v>
      </c>
      <c r="AR230" s="1920">
        <v>0</v>
      </c>
      <c r="AS230" s="1921">
        <v>0</v>
      </c>
      <c r="AT230" s="1922">
        <v>0</v>
      </c>
      <c r="AU230" s="1953">
        <v>0</v>
      </c>
      <c r="AV230" s="1922">
        <v>0</v>
      </c>
      <c r="AW230" s="1953">
        <v>0</v>
      </c>
      <c r="AX230" s="1921">
        <v>0</v>
      </c>
      <c r="AY230" s="56" t="str">
        <f t="shared" si="118"/>
        <v/>
      </c>
      <c r="CA230" s="18" t="str">
        <f t="shared" ref="CA230:CA241" si="164">IF(AND(E230&gt;0,AN230=""), "* No olvide digitar la variable Gestantes. Digite Cero si no tiene.",IF(AN230&gt;E230,"  * La  variable Gestantes No puede ser mayor al Total Mujeres.",""))</f>
        <v/>
      </c>
      <c r="CB230" s="18" t="str">
        <f t="shared" ref="CB230:CB241" si="165">IF(AND(E230&gt;0,AO230=""), "* No olvide digitar la variable Madre de hijo menor de 5 años. Digite Cero si no tiene.",IF(AO230&gt;E230,"  * La variable Madre de hijo menor de 5 años No puede ser mayor al Total Mujeres.",""))</f>
        <v/>
      </c>
      <c r="CC230" s="18" t="str">
        <f t="shared" si="159"/>
        <v/>
      </c>
      <c r="CD230" s="18" t="str">
        <f t="shared" si="142"/>
        <v/>
      </c>
      <c r="CE230" s="18" t="str">
        <f t="shared" si="143"/>
        <v/>
      </c>
      <c r="CF230" s="18" t="str">
        <f t="shared" si="150"/>
        <v/>
      </c>
      <c r="CG230" s="18" t="str">
        <f t="shared" si="136"/>
        <v/>
      </c>
      <c r="CH230" s="18" t="str">
        <f t="shared" si="160"/>
        <v/>
      </c>
      <c r="CI230" s="18" t="str">
        <f t="shared" si="137"/>
        <v/>
      </c>
      <c r="CJ230" s="18" t="str">
        <f t="shared" si="152"/>
        <v/>
      </c>
      <c r="CK230" s="18" t="str">
        <f t="shared" si="153"/>
        <v/>
      </c>
      <c r="CL230" s="56"/>
      <c r="CO230" s="370">
        <f t="shared" ref="CO230:CO241" si="166">IF(AND(E230&gt;0,AN230=""),1,IF(AN230&gt;E230,1,0))</f>
        <v>0</v>
      </c>
      <c r="CP230" s="370">
        <f t="shared" ref="CP230:CP241" si="167">IF(AND(E230&gt;0,AO230=""),1,IF(AO230&gt;E230,1,0))</f>
        <v>0</v>
      </c>
      <c r="CQ230" s="370">
        <f t="shared" si="154"/>
        <v>0</v>
      </c>
      <c r="CR230" s="370">
        <f t="shared" si="154"/>
        <v>0</v>
      </c>
      <c r="CS230" s="370">
        <f t="shared" si="130"/>
        <v>0</v>
      </c>
      <c r="CT230" s="370">
        <f t="shared" si="131"/>
        <v>0</v>
      </c>
      <c r="CU230" s="370">
        <f t="shared" si="155"/>
        <v>0</v>
      </c>
      <c r="CV230" s="370">
        <f t="shared" si="155"/>
        <v>0</v>
      </c>
      <c r="CW230" s="370">
        <f t="shared" si="156"/>
        <v>0</v>
      </c>
      <c r="CX230" s="370">
        <f t="shared" si="157"/>
        <v>0</v>
      </c>
      <c r="CY230" s="370">
        <f t="shared" si="135"/>
        <v>0</v>
      </c>
    </row>
    <row r="231" spans="1:103" x14ac:dyDescent="0.25">
      <c r="A231" s="3178" t="s">
        <v>257</v>
      </c>
      <c r="B231" s="3179"/>
      <c r="C231" s="378">
        <f>SUM(D231+E231)</f>
        <v>2</v>
      </c>
      <c r="D231" s="379">
        <f>SUM(F231+H231+J231+L231+N231+P231+R231+T231+V231+X231+Z231+AB231+AD231+AF231+AH231+AJ231+AL231)</f>
        <v>1</v>
      </c>
      <c r="E231" s="380">
        <f>SUM(G231+I231+K231+M231+O231+Q231+S231+U231+W231+Y231+AA231+AC231+AE231+AG231+AI231+AK231+AM231)</f>
        <v>1</v>
      </c>
      <c r="F231" s="45">
        <v>0</v>
      </c>
      <c r="G231" s="48">
        <v>0</v>
      </c>
      <c r="H231" s="45">
        <v>0</v>
      </c>
      <c r="I231" s="48">
        <v>0</v>
      </c>
      <c r="J231" s="45">
        <v>0</v>
      </c>
      <c r="K231" s="48">
        <v>1</v>
      </c>
      <c r="L231" s="45">
        <v>1</v>
      </c>
      <c r="M231" s="48">
        <v>0</v>
      </c>
      <c r="N231" s="45">
        <v>0</v>
      </c>
      <c r="O231" s="48">
        <v>0</v>
      </c>
      <c r="P231" s="45">
        <v>0</v>
      </c>
      <c r="Q231" s="48">
        <v>0</v>
      </c>
      <c r="R231" s="45">
        <v>0</v>
      </c>
      <c r="S231" s="48">
        <v>0</v>
      </c>
      <c r="T231" s="45">
        <v>0</v>
      </c>
      <c r="U231" s="48">
        <v>0</v>
      </c>
      <c r="V231" s="45">
        <v>0</v>
      </c>
      <c r="W231" s="48">
        <v>0</v>
      </c>
      <c r="X231" s="45">
        <v>0</v>
      </c>
      <c r="Y231" s="48">
        <v>0</v>
      </c>
      <c r="Z231" s="45">
        <v>0</v>
      </c>
      <c r="AA231" s="48">
        <v>0</v>
      </c>
      <c r="AB231" s="45">
        <v>0</v>
      </c>
      <c r="AC231" s="48">
        <v>0</v>
      </c>
      <c r="AD231" s="45">
        <v>0</v>
      </c>
      <c r="AE231" s="48">
        <v>0</v>
      </c>
      <c r="AF231" s="45">
        <v>0</v>
      </c>
      <c r="AG231" s="48">
        <v>0</v>
      </c>
      <c r="AH231" s="45">
        <v>0</v>
      </c>
      <c r="AI231" s="48">
        <v>0</v>
      </c>
      <c r="AJ231" s="45">
        <v>0</v>
      </c>
      <c r="AK231" s="48">
        <v>0</v>
      </c>
      <c r="AL231" s="45">
        <v>0</v>
      </c>
      <c r="AM231" s="333">
        <v>0</v>
      </c>
      <c r="AN231" s="27">
        <v>0</v>
      </c>
      <c r="AO231" s="28">
        <v>0</v>
      </c>
      <c r="AP231" s="22">
        <v>0</v>
      </c>
      <c r="AQ231" s="28">
        <v>0</v>
      </c>
      <c r="AR231" s="22">
        <v>0</v>
      </c>
      <c r="AS231" s="28">
        <v>1</v>
      </c>
      <c r="AT231" s="216">
        <v>0</v>
      </c>
      <c r="AU231" s="239">
        <v>0</v>
      </c>
      <c r="AV231" s="216">
        <v>0</v>
      </c>
      <c r="AW231" s="239">
        <v>0</v>
      </c>
      <c r="AX231" s="28">
        <v>0</v>
      </c>
      <c r="AY231" s="56" t="str">
        <f t="shared" si="118"/>
        <v/>
      </c>
      <c r="CA231" s="18" t="str">
        <f t="shared" si="164"/>
        <v/>
      </c>
      <c r="CB231" s="18" t="str">
        <f t="shared" si="165"/>
        <v/>
      </c>
      <c r="CC231" s="18" t="str">
        <f t="shared" si="159"/>
        <v/>
      </c>
      <c r="CD231" s="18" t="str">
        <f t="shared" si="142"/>
        <v/>
      </c>
      <c r="CE231" s="18" t="str">
        <f t="shared" si="143"/>
        <v/>
      </c>
      <c r="CF231" s="18" t="str">
        <f t="shared" si="150"/>
        <v/>
      </c>
      <c r="CG231" s="18" t="str">
        <f t="shared" si="136"/>
        <v/>
      </c>
      <c r="CH231" s="18" t="str">
        <f t="shared" si="160"/>
        <v/>
      </c>
      <c r="CI231" s="18" t="str">
        <f t="shared" si="137"/>
        <v/>
      </c>
      <c r="CJ231" s="18" t="str">
        <f t="shared" si="152"/>
        <v/>
      </c>
      <c r="CK231" s="18" t="str">
        <f t="shared" si="153"/>
        <v/>
      </c>
      <c r="CL231" s="56"/>
      <c r="CO231" s="370">
        <f t="shared" si="166"/>
        <v>0</v>
      </c>
      <c r="CP231" s="370">
        <f t="shared" si="167"/>
        <v>0</v>
      </c>
      <c r="CQ231" s="370">
        <f t="shared" si="154"/>
        <v>0</v>
      </c>
      <c r="CR231" s="370">
        <f t="shared" si="154"/>
        <v>0</v>
      </c>
      <c r="CS231" s="370">
        <f t="shared" si="130"/>
        <v>0</v>
      </c>
      <c r="CT231" s="370">
        <f t="shared" si="131"/>
        <v>0</v>
      </c>
      <c r="CU231" s="370">
        <f t="shared" si="155"/>
        <v>0</v>
      </c>
      <c r="CV231" s="370">
        <f t="shared" si="155"/>
        <v>0</v>
      </c>
      <c r="CW231" s="370">
        <f t="shared" si="156"/>
        <v>0</v>
      </c>
      <c r="CX231" s="370">
        <f t="shared" si="157"/>
        <v>0</v>
      </c>
      <c r="CY231" s="370">
        <f t="shared" si="135"/>
        <v>0</v>
      </c>
    </row>
    <row r="232" spans="1:103" x14ac:dyDescent="0.25">
      <c r="A232" s="3010" t="s">
        <v>258</v>
      </c>
      <c r="B232" s="3011"/>
      <c r="C232" s="397">
        <f t="shared" si="140"/>
        <v>0</v>
      </c>
      <c r="D232" s="398">
        <f t="shared" si="162"/>
        <v>0</v>
      </c>
      <c r="E232" s="396">
        <f t="shared" si="162"/>
        <v>0</v>
      </c>
      <c r="F232" s="22">
        <v>0</v>
      </c>
      <c r="G232" s="28">
        <v>0</v>
      </c>
      <c r="H232" s="22">
        <v>0</v>
      </c>
      <c r="I232" s="28">
        <v>0</v>
      </c>
      <c r="J232" s="22">
        <v>0</v>
      </c>
      <c r="K232" s="28">
        <v>0</v>
      </c>
      <c r="L232" s="22">
        <v>0</v>
      </c>
      <c r="M232" s="28">
        <v>0</v>
      </c>
      <c r="N232" s="22">
        <v>0</v>
      </c>
      <c r="O232" s="28">
        <v>0</v>
      </c>
      <c r="P232" s="22">
        <v>0</v>
      </c>
      <c r="Q232" s="28">
        <v>0</v>
      </c>
      <c r="R232" s="22">
        <v>0</v>
      </c>
      <c r="S232" s="28">
        <v>0</v>
      </c>
      <c r="T232" s="22">
        <v>0</v>
      </c>
      <c r="U232" s="28">
        <v>0</v>
      </c>
      <c r="V232" s="22">
        <v>0</v>
      </c>
      <c r="W232" s="28">
        <v>0</v>
      </c>
      <c r="X232" s="22">
        <v>0</v>
      </c>
      <c r="Y232" s="28">
        <v>0</v>
      </c>
      <c r="Z232" s="22">
        <v>0</v>
      </c>
      <c r="AA232" s="28">
        <v>0</v>
      </c>
      <c r="AB232" s="22">
        <v>0</v>
      </c>
      <c r="AC232" s="28">
        <v>0</v>
      </c>
      <c r="AD232" s="22">
        <v>0</v>
      </c>
      <c r="AE232" s="28">
        <v>0</v>
      </c>
      <c r="AF232" s="22">
        <v>0</v>
      </c>
      <c r="AG232" s="28">
        <v>0</v>
      </c>
      <c r="AH232" s="22">
        <v>0</v>
      </c>
      <c r="AI232" s="28">
        <v>0</v>
      </c>
      <c r="AJ232" s="22">
        <v>0</v>
      </c>
      <c r="AK232" s="28">
        <v>0</v>
      </c>
      <c r="AL232" s="22">
        <v>0</v>
      </c>
      <c r="AM232" s="216">
        <v>0</v>
      </c>
      <c r="AN232" s="27">
        <v>0</v>
      </c>
      <c r="AO232" s="28">
        <v>0</v>
      </c>
      <c r="AP232" s="22">
        <v>0</v>
      </c>
      <c r="AQ232" s="28">
        <v>0</v>
      </c>
      <c r="AR232" s="22">
        <v>0</v>
      </c>
      <c r="AS232" s="28">
        <v>0</v>
      </c>
      <c r="AT232" s="216">
        <v>0</v>
      </c>
      <c r="AU232" s="239">
        <v>0</v>
      </c>
      <c r="AV232" s="216">
        <v>0</v>
      </c>
      <c r="AW232" s="239">
        <v>0</v>
      </c>
      <c r="AX232" s="28">
        <v>0</v>
      </c>
      <c r="AY232" s="56" t="str">
        <f t="shared" si="118"/>
        <v/>
      </c>
      <c r="CA232" s="18" t="str">
        <f t="shared" si="164"/>
        <v/>
      </c>
      <c r="CB232" s="18" t="str">
        <f t="shared" si="165"/>
        <v/>
      </c>
      <c r="CC232" s="18" t="str">
        <f t="shared" si="159"/>
        <v/>
      </c>
      <c r="CD232" s="18" t="str">
        <f t="shared" si="142"/>
        <v/>
      </c>
      <c r="CE232" s="18" t="str">
        <f t="shared" si="143"/>
        <v/>
      </c>
      <c r="CF232" s="18" t="str">
        <f t="shared" si="150"/>
        <v/>
      </c>
      <c r="CG232" s="18" t="str">
        <f t="shared" si="136"/>
        <v/>
      </c>
      <c r="CH232" s="18" t="str">
        <f t="shared" si="160"/>
        <v/>
      </c>
      <c r="CI232" s="18" t="str">
        <f t="shared" si="137"/>
        <v/>
      </c>
      <c r="CJ232" s="18" t="str">
        <f t="shared" si="152"/>
        <v/>
      </c>
      <c r="CK232" s="18" t="str">
        <f t="shared" si="153"/>
        <v/>
      </c>
      <c r="CL232" s="56"/>
      <c r="CO232" s="370">
        <f t="shared" si="166"/>
        <v>0</v>
      </c>
      <c r="CP232" s="370">
        <f t="shared" si="167"/>
        <v>0</v>
      </c>
      <c r="CQ232" s="370">
        <f t="shared" si="154"/>
        <v>0</v>
      </c>
      <c r="CR232" s="370">
        <f t="shared" si="154"/>
        <v>0</v>
      </c>
      <c r="CS232" s="370">
        <f t="shared" si="130"/>
        <v>0</v>
      </c>
      <c r="CT232" s="370">
        <f t="shared" si="131"/>
        <v>0</v>
      </c>
      <c r="CU232" s="370">
        <f t="shared" si="155"/>
        <v>0</v>
      </c>
      <c r="CV232" s="370">
        <f t="shared" si="155"/>
        <v>0</v>
      </c>
      <c r="CW232" s="370">
        <f t="shared" si="156"/>
        <v>0</v>
      </c>
      <c r="CX232" s="370">
        <f t="shared" si="157"/>
        <v>0</v>
      </c>
      <c r="CY232" s="370">
        <f t="shared" si="135"/>
        <v>0</v>
      </c>
    </row>
    <row r="233" spans="1:103" x14ac:dyDescent="0.25">
      <c r="A233" s="3010" t="s">
        <v>259</v>
      </c>
      <c r="B233" s="3011"/>
      <c r="C233" s="397">
        <f t="shared" si="140"/>
        <v>3</v>
      </c>
      <c r="D233" s="398">
        <f t="shared" si="162"/>
        <v>1</v>
      </c>
      <c r="E233" s="396">
        <f t="shared" si="162"/>
        <v>2</v>
      </c>
      <c r="F233" s="22">
        <v>0</v>
      </c>
      <c r="G233" s="28">
        <v>0</v>
      </c>
      <c r="H233" s="22">
        <v>0</v>
      </c>
      <c r="I233" s="28">
        <v>0</v>
      </c>
      <c r="J233" s="22">
        <v>1</v>
      </c>
      <c r="K233" s="28">
        <v>1</v>
      </c>
      <c r="L233" s="22">
        <v>0</v>
      </c>
      <c r="M233" s="28">
        <v>1</v>
      </c>
      <c r="N233" s="22">
        <v>0</v>
      </c>
      <c r="O233" s="28">
        <v>0</v>
      </c>
      <c r="P233" s="22">
        <v>0</v>
      </c>
      <c r="Q233" s="28">
        <v>0</v>
      </c>
      <c r="R233" s="22">
        <v>0</v>
      </c>
      <c r="S233" s="28">
        <v>0</v>
      </c>
      <c r="T233" s="22">
        <v>0</v>
      </c>
      <c r="U233" s="28">
        <v>0</v>
      </c>
      <c r="V233" s="22">
        <v>0</v>
      </c>
      <c r="W233" s="28">
        <v>0</v>
      </c>
      <c r="X233" s="22">
        <v>0</v>
      </c>
      <c r="Y233" s="28">
        <v>0</v>
      </c>
      <c r="Z233" s="22">
        <v>0</v>
      </c>
      <c r="AA233" s="28">
        <v>0</v>
      </c>
      <c r="AB233" s="22">
        <v>0</v>
      </c>
      <c r="AC233" s="28">
        <v>0</v>
      </c>
      <c r="AD233" s="22">
        <v>0</v>
      </c>
      <c r="AE233" s="28">
        <v>0</v>
      </c>
      <c r="AF233" s="22">
        <v>0</v>
      </c>
      <c r="AG233" s="28">
        <v>0</v>
      </c>
      <c r="AH233" s="22">
        <v>0</v>
      </c>
      <c r="AI233" s="28">
        <v>0</v>
      </c>
      <c r="AJ233" s="22">
        <v>0</v>
      </c>
      <c r="AK233" s="28">
        <v>0</v>
      </c>
      <c r="AL233" s="22">
        <v>0</v>
      </c>
      <c r="AM233" s="216">
        <v>0</v>
      </c>
      <c r="AN233" s="27">
        <v>0</v>
      </c>
      <c r="AO233" s="28">
        <v>0</v>
      </c>
      <c r="AP233" s="22">
        <v>0</v>
      </c>
      <c r="AQ233" s="28">
        <v>0</v>
      </c>
      <c r="AR233" s="22">
        <v>0</v>
      </c>
      <c r="AS233" s="28">
        <v>1</v>
      </c>
      <c r="AT233" s="216">
        <v>0</v>
      </c>
      <c r="AU233" s="239">
        <v>0</v>
      </c>
      <c r="AV233" s="216">
        <v>0</v>
      </c>
      <c r="AW233" s="239">
        <v>0</v>
      </c>
      <c r="AX233" s="28">
        <v>0</v>
      </c>
      <c r="AY233" s="56" t="str">
        <f t="shared" si="118"/>
        <v/>
      </c>
      <c r="CA233" s="18" t="str">
        <f t="shared" si="164"/>
        <v/>
      </c>
      <c r="CB233" s="18" t="str">
        <f t="shared" si="165"/>
        <v/>
      </c>
      <c r="CC233" s="18" t="str">
        <f t="shared" si="159"/>
        <v/>
      </c>
      <c r="CD233" s="18" t="str">
        <f t="shared" si="142"/>
        <v/>
      </c>
      <c r="CE233" s="18" t="str">
        <f t="shared" si="143"/>
        <v/>
      </c>
      <c r="CF233" s="18" t="str">
        <f t="shared" si="150"/>
        <v/>
      </c>
      <c r="CG233" s="18" t="str">
        <f t="shared" si="136"/>
        <v/>
      </c>
      <c r="CH233" s="18" t="str">
        <f t="shared" si="160"/>
        <v/>
      </c>
      <c r="CI233" s="18" t="str">
        <f t="shared" si="137"/>
        <v/>
      </c>
      <c r="CJ233" s="18" t="str">
        <f t="shared" si="152"/>
        <v/>
      </c>
      <c r="CK233" s="18" t="str">
        <f t="shared" si="153"/>
        <v/>
      </c>
      <c r="CL233" s="56"/>
      <c r="CO233" s="370">
        <f t="shared" si="166"/>
        <v>0</v>
      </c>
      <c r="CP233" s="370">
        <f t="shared" si="167"/>
        <v>0</v>
      </c>
      <c r="CQ233" s="370">
        <f t="shared" si="154"/>
        <v>0</v>
      </c>
      <c r="CR233" s="370">
        <f t="shared" si="154"/>
        <v>0</v>
      </c>
      <c r="CS233" s="370">
        <f t="shared" si="130"/>
        <v>0</v>
      </c>
      <c r="CT233" s="370">
        <f t="shared" si="131"/>
        <v>0</v>
      </c>
      <c r="CU233" s="370">
        <f t="shared" si="155"/>
        <v>0</v>
      </c>
      <c r="CV233" s="370">
        <f t="shared" si="155"/>
        <v>0</v>
      </c>
      <c r="CW233" s="370">
        <f t="shared" si="156"/>
        <v>0</v>
      </c>
      <c r="CX233" s="370">
        <f t="shared" si="157"/>
        <v>0</v>
      </c>
      <c r="CY233" s="370">
        <f t="shared" si="135"/>
        <v>0</v>
      </c>
    </row>
    <row r="234" spans="1:103" x14ac:dyDescent="0.25">
      <c r="A234" s="3020" t="s">
        <v>260</v>
      </c>
      <c r="B234" s="3021"/>
      <c r="C234" s="409">
        <f t="shared" si="140"/>
        <v>5</v>
      </c>
      <c r="D234" s="400">
        <f t="shared" si="162"/>
        <v>1</v>
      </c>
      <c r="E234" s="410">
        <f t="shared" si="162"/>
        <v>4</v>
      </c>
      <c r="F234" s="30">
        <v>0</v>
      </c>
      <c r="G234" s="37">
        <v>0</v>
      </c>
      <c r="H234" s="30">
        <v>0</v>
      </c>
      <c r="I234" s="37">
        <v>0</v>
      </c>
      <c r="J234" s="30">
        <v>0</v>
      </c>
      <c r="K234" s="37">
        <v>1</v>
      </c>
      <c r="L234" s="30">
        <v>1</v>
      </c>
      <c r="M234" s="37">
        <v>2</v>
      </c>
      <c r="N234" s="30">
        <v>0</v>
      </c>
      <c r="O234" s="37">
        <v>1</v>
      </c>
      <c r="P234" s="30">
        <v>0</v>
      </c>
      <c r="Q234" s="37">
        <v>0</v>
      </c>
      <c r="R234" s="30">
        <v>0</v>
      </c>
      <c r="S234" s="37">
        <v>0</v>
      </c>
      <c r="T234" s="30">
        <v>0</v>
      </c>
      <c r="U234" s="37">
        <v>0</v>
      </c>
      <c r="V234" s="30">
        <v>0</v>
      </c>
      <c r="W234" s="37">
        <v>0</v>
      </c>
      <c r="X234" s="30">
        <v>0</v>
      </c>
      <c r="Y234" s="37">
        <v>0</v>
      </c>
      <c r="Z234" s="30">
        <v>0</v>
      </c>
      <c r="AA234" s="37">
        <v>0</v>
      </c>
      <c r="AB234" s="30">
        <v>0</v>
      </c>
      <c r="AC234" s="37">
        <v>0</v>
      </c>
      <c r="AD234" s="30">
        <v>0</v>
      </c>
      <c r="AE234" s="37">
        <v>0</v>
      </c>
      <c r="AF234" s="30">
        <v>0</v>
      </c>
      <c r="AG234" s="37">
        <v>0</v>
      </c>
      <c r="AH234" s="30">
        <v>0</v>
      </c>
      <c r="AI234" s="37">
        <v>0</v>
      </c>
      <c r="AJ234" s="30">
        <v>0</v>
      </c>
      <c r="AK234" s="37">
        <v>0</v>
      </c>
      <c r="AL234" s="30">
        <v>0</v>
      </c>
      <c r="AM234" s="223">
        <v>0</v>
      </c>
      <c r="AN234" s="35">
        <v>0</v>
      </c>
      <c r="AO234" s="37">
        <v>0</v>
      </c>
      <c r="AP234" s="30">
        <v>0</v>
      </c>
      <c r="AQ234" s="37">
        <v>0</v>
      </c>
      <c r="AR234" s="30">
        <v>0</v>
      </c>
      <c r="AS234" s="37">
        <v>1</v>
      </c>
      <c r="AT234" s="223">
        <v>0</v>
      </c>
      <c r="AU234" s="243">
        <v>0</v>
      </c>
      <c r="AV234" s="223">
        <v>0</v>
      </c>
      <c r="AW234" s="243">
        <v>0</v>
      </c>
      <c r="AX234" s="37">
        <v>0</v>
      </c>
      <c r="AY234" s="56" t="str">
        <f t="shared" si="118"/>
        <v/>
      </c>
      <c r="CA234" s="18" t="str">
        <f t="shared" si="164"/>
        <v/>
      </c>
      <c r="CB234" s="18" t="str">
        <f t="shared" si="165"/>
        <v/>
      </c>
      <c r="CC234" s="18" t="str">
        <f t="shared" si="159"/>
        <v/>
      </c>
      <c r="CD234" s="18" t="str">
        <f t="shared" si="142"/>
        <v/>
      </c>
      <c r="CE234" s="18" t="str">
        <f t="shared" si="143"/>
        <v/>
      </c>
      <c r="CF234" s="18" t="str">
        <f t="shared" si="150"/>
        <v/>
      </c>
      <c r="CG234" s="18" t="str">
        <f t="shared" si="136"/>
        <v/>
      </c>
      <c r="CH234" s="18" t="str">
        <f t="shared" si="160"/>
        <v/>
      </c>
      <c r="CI234" s="18" t="str">
        <f t="shared" si="137"/>
        <v/>
      </c>
      <c r="CJ234" s="18" t="str">
        <f t="shared" si="152"/>
        <v/>
      </c>
      <c r="CK234" s="18" t="str">
        <f t="shared" si="153"/>
        <v/>
      </c>
      <c r="CL234" s="56"/>
      <c r="CO234" s="370">
        <f t="shared" si="166"/>
        <v>0</v>
      </c>
      <c r="CP234" s="370">
        <f t="shared" si="167"/>
        <v>0</v>
      </c>
      <c r="CQ234" s="370">
        <f t="shared" si="154"/>
        <v>0</v>
      </c>
      <c r="CR234" s="370">
        <f t="shared" si="154"/>
        <v>0</v>
      </c>
      <c r="CS234" s="370">
        <f t="shared" si="130"/>
        <v>0</v>
      </c>
      <c r="CT234" s="370">
        <f t="shared" si="131"/>
        <v>0</v>
      </c>
      <c r="CU234" s="370">
        <f t="shared" si="155"/>
        <v>0</v>
      </c>
      <c r="CV234" s="370">
        <f t="shared" si="155"/>
        <v>0</v>
      </c>
      <c r="CW234" s="370">
        <f t="shared" si="156"/>
        <v>0</v>
      </c>
      <c r="CX234" s="370">
        <f t="shared" si="157"/>
        <v>0</v>
      </c>
      <c r="CY234" s="370">
        <f t="shared" si="135"/>
        <v>0</v>
      </c>
    </row>
    <row r="235" spans="1:103" x14ac:dyDescent="0.25">
      <c r="A235" s="4183" t="s">
        <v>261</v>
      </c>
      <c r="B235" s="1966" t="s">
        <v>262</v>
      </c>
      <c r="C235" s="1951">
        <f t="shared" si="140"/>
        <v>0</v>
      </c>
      <c r="D235" s="1952">
        <f t="shared" si="162"/>
        <v>0</v>
      </c>
      <c r="E235" s="1970">
        <f t="shared" si="162"/>
        <v>0</v>
      </c>
      <c r="F235" s="1806"/>
      <c r="G235" s="85"/>
      <c r="H235" s="1806"/>
      <c r="I235" s="85"/>
      <c r="J235" s="1806"/>
      <c r="K235" s="85"/>
      <c r="L235" s="1806"/>
      <c r="M235" s="85"/>
      <c r="N235" s="1806"/>
      <c r="O235" s="85"/>
      <c r="P235" s="1806"/>
      <c r="Q235" s="85"/>
      <c r="R235" s="1806"/>
      <c r="S235" s="85"/>
      <c r="T235" s="1806"/>
      <c r="U235" s="85"/>
      <c r="V235" s="1806"/>
      <c r="W235" s="85"/>
      <c r="X235" s="1806"/>
      <c r="Y235" s="85"/>
      <c r="Z235" s="1806"/>
      <c r="AA235" s="85"/>
      <c r="AB235" s="1806"/>
      <c r="AC235" s="85"/>
      <c r="AD235" s="1806"/>
      <c r="AE235" s="85"/>
      <c r="AF235" s="1806"/>
      <c r="AG235" s="85"/>
      <c r="AH235" s="1806"/>
      <c r="AI235" s="85"/>
      <c r="AJ235" s="1806"/>
      <c r="AK235" s="85"/>
      <c r="AL235" s="1806"/>
      <c r="AM235" s="353"/>
      <c r="AN235" s="84"/>
      <c r="AO235" s="85"/>
      <c r="AP235" s="1806"/>
      <c r="AQ235" s="85"/>
      <c r="AR235" s="1806"/>
      <c r="AS235" s="85"/>
      <c r="AT235" s="353"/>
      <c r="AU235" s="395"/>
      <c r="AV235" s="353"/>
      <c r="AW235" s="395"/>
      <c r="AX235" s="85"/>
      <c r="AY235" s="56" t="str">
        <f t="shared" si="118"/>
        <v/>
      </c>
      <c r="CA235" s="18" t="str">
        <f t="shared" si="164"/>
        <v/>
      </c>
      <c r="CB235" s="18" t="str">
        <f t="shared" si="165"/>
        <v/>
      </c>
      <c r="CC235" s="18" t="str">
        <f t="shared" si="159"/>
        <v/>
      </c>
      <c r="CD235" s="18" t="str">
        <f t="shared" si="142"/>
        <v/>
      </c>
      <c r="CE235" s="18" t="str">
        <f t="shared" si="143"/>
        <v/>
      </c>
      <c r="CF235" s="18" t="str">
        <f t="shared" si="150"/>
        <v/>
      </c>
      <c r="CG235" s="18" t="str">
        <f t="shared" si="136"/>
        <v/>
      </c>
      <c r="CH235" s="18" t="str">
        <f t="shared" si="160"/>
        <v/>
      </c>
      <c r="CI235" s="18" t="str">
        <f t="shared" si="137"/>
        <v/>
      </c>
      <c r="CJ235" s="18" t="str">
        <f t="shared" si="152"/>
        <v/>
      </c>
      <c r="CK235" s="18" t="str">
        <f t="shared" si="153"/>
        <v/>
      </c>
      <c r="CL235" s="56"/>
      <c r="CO235" s="370">
        <f t="shared" si="166"/>
        <v>0</v>
      </c>
      <c r="CP235" s="370">
        <f t="shared" si="167"/>
        <v>0</v>
      </c>
      <c r="CQ235" s="370">
        <f t="shared" si="154"/>
        <v>0</v>
      </c>
      <c r="CR235" s="370">
        <f t="shared" si="154"/>
        <v>0</v>
      </c>
      <c r="CS235" s="370">
        <f t="shared" si="130"/>
        <v>0</v>
      </c>
      <c r="CT235" s="370">
        <f t="shared" si="131"/>
        <v>0</v>
      </c>
      <c r="CU235" s="370">
        <f t="shared" si="155"/>
        <v>0</v>
      </c>
      <c r="CV235" s="370">
        <f t="shared" si="155"/>
        <v>0</v>
      </c>
      <c r="CW235" s="370">
        <f t="shared" si="156"/>
        <v>0</v>
      </c>
      <c r="CX235" s="370">
        <f t="shared" si="157"/>
        <v>0</v>
      </c>
      <c r="CY235" s="370">
        <f t="shared" si="135"/>
        <v>0</v>
      </c>
    </row>
    <row r="236" spans="1:103" x14ac:dyDescent="0.25">
      <c r="A236" s="4128"/>
      <c r="B236" s="253" t="s">
        <v>263</v>
      </c>
      <c r="C236" s="397">
        <f t="shared" si="140"/>
        <v>0</v>
      </c>
      <c r="D236" s="398">
        <f t="shared" si="162"/>
        <v>0</v>
      </c>
      <c r="E236" s="449">
        <f t="shared" si="162"/>
        <v>0</v>
      </c>
      <c r="F236" s="49"/>
      <c r="G236" s="52"/>
      <c r="H236" s="49"/>
      <c r="I236" s="52"/>
      <c r="J236" s="49"/>
      <c r="K236" s="52"/>
      <c r="L236" s="49"/>
      <c r="M236" s="52"/>
      <c r="N236" s="49"/>
      <c r="O236" s="52"/>
      <c r="P236" s="49"/>
      <c r="Q236" s="52"/>
      <c r="R236" s="49"/>
      <c r="S236" s="52"/>
      <c r="T236" s="49"/>
      <c r="U236" s="52"/>
      <c r="V236" s="49"/>
      <c r="W236" s="52"/>
      <c r="X236" s="49"/>
      <c r="Y236" s="52"/>
      <c r="Z236" s="49"/>
      <c r="AA236" s="52"/>
      <c r="AB236" s="49"/>
      <c r="AC236" s="52"/>
      <c r="AD236" s="49"/>
      <c r="AE236" s="52"/>
      <c r="AF236" s="49"/>
      <c r="AG236" s="52"/>
      <c r="AH236" s="49"/>
      <c r="AI236" s="52"/>
      <c r="AJ236" s="49"/>
      <c r="AK236" s="52"/>
      <c r="AL236" s="49"/>
      <c r="AM236" s="323"/>
      <c r="AN236" s="254"/>
      <c r="AO236" s="52"/>
      <c r="AP236" s="49"/>
      <c r="AQ236" s="52"/>
      <c r="AR236" s="49"/>
      <c r="AS236" s="52"/>
      <c r="AT236" s="323"/>
      <c r="AU236" s="399"/>
      <c r="AV236" s="323"/>
      <c r="AW236" s="399"/>
      <c r="AX236" s="52"/>
      <c r="AY236" s="56" t="str">
        <f t="shared" si="118"/>
        <v/>
      </c>
      <c r="CA236" s="18" t="str">
        <f t="shared" si="164"/>
        <v/>
      </c>
      <c r="CB236" s="18" t="str">
        <f t="shared" si="165"/>
        <v/>
      </c>
      <c r="CC236" s="18" t="str">
        <f t="shared" si="159"/>
        <v/>
      </c>
      <c r="CD236" s="18" t="str">
        <f t="shared" si="142"/>
        <v/>
      </c>
      <c r="CE236" s="18" t="str">
        <f t="shared" si="143"/>
        <v/>
      </c>
      <c r="CF236" s="18" t="str">
        <f t="shared" si="150"/>
        <v/>
      </c>
      <c r="CG236" s="18" t="str">
        <f t="shared" si="136"/>
        <v/>
      </c>
      <c r="CH236" s="18" t="str">
        <f t="shared" si="160"/>
        <v/>
      </c>
      <c r="CI236" s="18" t="str">
        <f t="shared" si="137"/>
        <v/>
      </c>
      <c r="CJ236" s="18" t="str">
        <f t="shared" si="152"/>
        <v/>
      </c>
      <c r="CK236" s="18" t="str">
        <f t="shared" si="153"/>
        <v/>
      </c>
      <c r="CL236" s="56"/>
      <c r="CO236" s="370">
        <f t="shared" si="166"/>
        <v>0</v>
      </c>
      <c r="CP236" s="370">
        <f t="shared" si="167"/>
        <v>0</v>
      </c>
      <c r="CQ236" s="370">
        <f t="shared" si="154"/>
        <v>0</v>
      </c>
      <c r="CR236" s="370">
        <f t="shared" si="154"/>
        <v>0</v>
      </c>
      <c r="CS236" s="370">
        <f t="shared" si="130"/>
        <v>0</v>
      </c>
      <c r="CT236" s="370">
        <f t="shared" si="131"/>
        <v>0</v>
      </c>
      <c r="CU236" s="370">
        <f t="shared" si="155"/>
        <v>0</v>
      </c>
      <c r="CV236" s="370">
        <f t="shared" si="155"/>
        <v>0</v>
      </c>
      <c r="CW236" s="370">
        <f t="shared" si="156"/>
        <v>0</v>
      </c>
      <c r="CX236" s="370">
        <f t="shared" si="157"/>
        <v>0</v>
      </c>
      <c r="CY236" s="370">
        <f t="shared" si="135"/>
        <v>0</v>
      </c>
    </row>
    <row r="237" spans="1:103" x14ac:dyDescent="0.25">
      <c r="A237" s="4128"/>
      <c r="B237" s="253" t="s">
        <v>264</v>
      </c>
      <c r="C237" s="397">
        <f t="shared" si="140"/>
        <v>0</v>
      </c>
      <c r="D237" s="398">
        <f t="shared" si="162"/>
        <v>0</v>
      </c>
      <c r="E237" s="449">
        <f t="shared" si="162"/>
        <v>0</v>
      </c>
      <c r="F237" s="49"/>
      <c r="G237" s="52"/>
      <c r="H237" s="49"/>
      <c r="I237" s="52"/>
      <c r="J237" s="49"/>
      <c r="K237" s="52"/>
      <c r="L237" s="49"/>
      <c r="M237" s="52"/>
      <c r="N237" s="49"/>
      <c r="O237" s="52"/>
      <c r="P237" s="49"/>
      <c r="Q237" s="52"/>
      <c r="R237" s="49"/>
      <c r="S237" s="52"/>
      <c r="T237" s="49"/>
      <c r="U237" s="52"/>
      <c r="V237" s="49"/>
      <c r="W237" s="52"/>
      <c r="X237" s="49"/>
      <c r="Y237" s="52"/>
      <c r="Z237" s="49"/>
      <c r="AA237" s="52"/>
      <c r="AB237" s="49"/>
      <c r="AC237" s="52"/>
      <c r="AD237" s="49"/>
      <c r="AE237" s="52"/>
      <c r="AF237" s="49"/>
      <c r="AG237" s="52"/>
      <c r="AH237" s="49"/>
      <c r="AI237" s="52"/>
      <c r="AJ237" s="49"/>
      <c r="AK237" s="52"/>
      <c r="AL237" s="49"/>
      <c r="AM237" s="323"/>
      <c r="AN237" s="254"/>
      <c r="AO237" s="52"/>
      <c r="AP237" s="49"/>
      <c r="AQ237" s="52"/>
      <c r="AR237" s="49"/>
      <c r="AS237" s="52"/>
      <c r="AT237" s="323"/>
      <c r="AU237" s="399"/>
      <c r="AV237" s="323"/>
      <c r="AW237" s="399"/>
      <c r="AX237" s="52"/>
      <c r="AY237" s="56" t="str">
        <f t="shared" si="118"/>
        <v/>
      </c>
      <c r="CA237" s="18" t="str">
        <f t="shared" si="164"/>
        <v/>
      </c>
      <c r="CB237" s="18" t="str">
        <f t="shared" si="165"/>
        <v/>
      </c>
      <c r="CC237" s="18" t="str">
        <f t="shared" si="159"/>
        <v/>
      </c>
      <c r="CD237" s="18" t="str">
        <f t="shared" si="142"/>
        <v/>
      </c>
      <c r="CE237" s="18" t="str">
        <f t="shared" si="143"/>
        <v/>
      </c>
      <c r="CF237" s="18" t="str">
        <f t="shared" si="150"/>
        <v/>
      </c>
      <c r="CG237" s="18" t="str">
        <f t="shared" si="136"/>
        <v/>
      </c>
      <c r="CH237" s="18" t="str">
        <f t="shared" si="160"/>
        <v/>
      </c>
      <c r="CI237" s="18" t="str">
        <f t="shared" si="137"/>
        <v/>
      </c>
      <c r="CJ237" s="18" t="str">
        <f t="shared" si="152"/>
        <v/>
      </c>
      <c r="CK237" s="18" t="str">
        <f t="shared" si="153"/>
        <v/>
      </c>
      <c r="CL237" s="56"/>
      <c r="CO237" s="370">
        <f t="shared" si="166"/>
        <v>0</v>
      </c>
      <c r="CP237" s="370">
        <f t="shared" si="167"/>
        <v>0</v>
      </c>
      <c r="CQ237" s="370">
        <f t="shared" si="154"/>
        <v>0</v>
      </c>
      <c r="CR237" s="370">
        <f t="shared" si="154"/>
        <v>0</v>
      </c>
      <c r="CS237" s="370">
        <f t="shared" si="130"/>
        <v>0</v>
      </c>
      <c r="CT237" s="370">
        <f t="shared" si="131"/>
        <v>0</v>
      </c>
      <c r="CU237" s="370">
        <f t="shared" si="155"/>
        <v>0</v>
      </c>
      <c r="CV237" s="370">
        <f t="shared" si="155"/>
        <v>0</v>
      </c>
      <c r="CW237" s="370">
        <f t="shared" si="156"/>
        <v>0</v>
      </c>
      <c r="CX237" s="370">
        <f t="shared" si="157"/>
        <v>0</v>
      </c>
      <c r="CY237" s="370">
        <f t="shared" si="135"/>
        <v>0</v>
      </c>
    </row>
    <row r="238" spans="1:103" x14ac:dyDescent="0.25">
      <c r="A238" s="4128"/>
      <c r="B238" s="253" t="s">
        <v>265</v>
      </c>
      <c r="C238" s="397">
        <f t="shared" si="140"/>
        <v>0</v>
      </c>
      <c r="D238" s="398">
        <f t="shared" si="162"/>
        <v>0</v>
      </c>
      <c r="E238" s="449">
        <f t="shared" si="162"/>
        <v>0</v>
      </c>
      <c r="F238" s="49"/>
      <c r="G238" s="52"/>
      <c r="H238" s="49"/>
      <c r="I238" s="52"/>
      <c r="J238" s="49"/>
      <c r="K238" s="52"/>
      <c r="L238" s="49"/>
      <c r="M238" s="52"/>
      <c r="N238" s="49"/>
      <c r="O238" s="52"/>
      <c r="P238" s="49"/>
      <c r="Q238" s="52"/>
      <c r="R238" s="49"/>
      <c r="S238" s="52"/>
      <c r="T238" s="49"/>
      <c r="U238" s="52"/>
      <c r="V238" s="49"/>
      <c r="W238" s="52"/>
      <c r="X238" s="49"/>
      <c r="Y238" s="52"/>
      <c r="Z238" s="49"/>
      <c r="AA238" s="52"/>
      <c r="AB238" s="49"/>
      <c r="AC238" s="52"/>
      <c r="AD238" s="49"/>
      <c r="AE238" s="52"/>
      <c r="AF238" s="49"/>
      <c r="AG238" s="52"/>
      <c r="AH238" s="49"/>
      <c r="AI238" s="52"/>
      <c r="AJ238" s="49"/>
      <c r="AK238" s="52"/>
      <c r="AL238" s="49"/>
      <c r="AM238" s="323"/>
      <c r="AN238" s="254"/>
      <c r="AO238" s="52"/>
      <c r="AP238" s="49"/>
      <c r="AQ238" s="52"/>
      <c r="AR238" s="49"/>
      <c r="AS238" s="52"/>
      <c r="AT238" s="323"/>
      <c r="AU238" s="399"/>
      <c r="AV238" s="323"/>
      <c r="AW238" s="399"/>
      <c r="AX238" s="52"/>
      <c r="AY238" s="56" t="str">
        <f t="shared" si="118"/>
        <v/>
      </c>
      <c r="CA238" s="18" t="str">
        <f t="shared" si="164"/>
        <v/>
      </c>
      <c r="CB238" s="18" t="str">
        <f t="shared" si="165"/>
        <v/>
      </c>
      <c r="CC238" s="18" t="str">
        <f t="shared" si="159"/>
        <v/>
      </c>
      <c r="CD238" s="18" t="str">
        <f t="shared" si="142"/>
        <v/>
      </c>
      <c r="CE238" s="18" t="str">
        <f t="shared" si="143"/>
        <v/>
      </c>
      <c r="CF238" s="18" t="str">
        <f t="shared" si="150"/>
        <v/>
      </c>
      <c r="CG238" s="18" t="str">
        <f t="shared" si="136"/>
        <v/>
      </c>
      <c r="CH238" s="18" t="str">
        <f t="shared" si="160"/>
        <v/>
      </c>
      <c r="CI238" s="18" t="str">
        <f t="shared" si="137"/>
        <v/>
      </c>
      <c r="CJ238" s="18" t="str">
        <f t="shared" si="152"/>
        <v/>
      </c>
      <c r="CK238" s="18" t="str">
        <f t="shared" si="153"/>
        <v/>
      </c>
      <c r="CL238" s="56"/>
      <c r="CO238" s="370">
        <f t="shared" si="166"/>
        <v>0</v>
      </c>
      <c r="CP238" s="370">
        <f t="shared" si="167"/>
        <v>0</v>
      </c>
      <c r="CQ238" s="370">
        <f t="shared" si="154"/>
        <v>0</v>
      </c>
      <c r="CR238" s="370">
        <f t="shared" si="154"/>
        <v>0</v>
      </c>
      <c r="CS238" s="370">
        <f t="shared" si="130"/>
        <v>0</v>
      </c>
      <c r="CT238" s="370">
        <f t="shared" si="131"/>
        <v>0</v>
      </c>
      <c r="CU238" s="370">
        <f t="shared" si="155"/>
        <v>0</v>
      </c>
      <c r="CV238" s="370">
        <f t="shared" si="155"/>
        <v>0</v>
      </c>
      <c r="CW238" s="370">
        <f t="shared" si="156"/>
        <v>0</v>
      </c>
      <c r="CX238" s="370">
        <f t="shared" si="157"/>
        <v>0</v>
      </c>
      <c r="CY238" s="370">
        <f t="shared" si="135"/>
        <v>0</v>
      </c>
    </row>
    <row r="239" spans="1:103" ht="22.5" x14ac:dyDescent="0.25">
      <c r="A239" s="3782"/>
      <c r="B239" s="450" t="s">
        <v>266</v>
      </c>
      <c r="C239" s="416">
        <f t="shared" si="140"/>
        <v>0</v>
      </c>
      <c r="D239" s="417">
        <f t="shared" si="162"/>
        <v>0</v>
      </c>
      <c r="E239" s="451">
        <f t="shared" si="162"/>
        <v>0</v>
      </c>
      <c r="F239" s="30"/>
      <c r="G239" s="37"/>
      <c r="H239" s="30"/>
      <c r="I239" s="37"/>
      <c r="J239" s="30"/>
      <c r="K239" s="37"/>
      <c r="L239" s="30"/>
      <c r="M239" s="37"/>
      <c r="N239" s="30"/>
      <c r="O239" s="37"/>
      <c r="P239" s="30"/>
      <c r="Q239" s="37"/>
      <c r="R239" s="30"/>
      <c r="S239" s="37"/>
      <c r="T239" s="30"/>
      <c r="U239" s="37"/>
      <c r="V239" s="30"/>
      <c r="W239" s="37"/>
      <c r="X239" s="30"/>
      <c r="Y239" s="37"/>
      <c r="Z239" s="30"/>
      <c r="AA239" s="37"/>
      <c r="AB239" s="30"/>
      <c r="AC239" s="37"/>
      <c r="AD239" s="30"/>
      <c r="AE239" s="37"/>
      <c r="AF239" s="30"/>
      <c r="AG239" s="37"/>
      <c r="AH239" s="30"/>
      <c r="AI239" s="37"/>
      <c r="AJ239" s="30"/>
      <c r="AK239" s="37"/>
      <c r="AL239" s="30"/>
      <c r="AM239" s="223"/>
      <c r="AN239" s="35"/>
      <c r="AO239" s="37"/>
      <c r="AP239" s="30"/>
      <c r="AQ239" s="37"/>
      <c r="AR239" s="30"/>
      <c r="AS239" s="37"/>
      <c r="AT239" s="223"/>
      <c r="AU239" s="243"/>
      <c r="AV239" s="223"/>
      <c r="AW239" s="243"/>
      <c r="AX239" s="37"/>
      <c r="AY239" s="56" t="str">
        <f t="shared" si="118"/>
        <v/>
      </c>
      <c r="CA239" s="18" t="str">
        <f t="shared" si="164"/>
        <v/>
      </c>
      <c r="CB239" s="18" t="str">
        <f t="shared" si="165"/>
        <v/>
      </c>
      <c r="CC239" s="18" t="str">
        <f t="shared" si="159"/>
        <v/>
      </c>
      <c r="CD239" s="18" t="str">
        <f t="shared" si="142"/>
        <v/>
      </c>
      <c r="CE239" s="18" t="str">
        <f t="shared" si="143"/>
        <v/>
      </c>
      <c r="CF239" s="18" t="str">
        <f t="shared" si="150"/>
        <v/>
      </c>
      <c r="CG239" s="18" t="str">
        <f t="shared" si="136"/>
        <v/>
      </c>
      <c r="CH239" s="18" t="str">
        <f t="shared" si="160"/>
        <v/>
      </c>
      <c r="CI239" s="18" t="str">
        <f t="shared" si="137"/>
        <v/>
      </c>
      <c r="CJ239" s="18" t="str">
        <f t="shared" si="152"/>
        <v/>
      </c>
      <c r="CK239" s="18" t="str">
        <f t="shared" si="153"/>
        <v/>
      </c>
      <c r="CL239" s="56"/>
      <c r="CO239" s="370">
        <f t="shared" si="166"/>
        <v>0</v>
      </c>
      <c r="CP239" s="370">
        <f t="shared" si="167"/>
        <v>0</v>
      </c>
      <c r="CQ239" s="370">
        <f t="shared" si="154"/>
        <v>0</v>
      </c>
      <c r="CR239" s="370">
        <f t="shared" si="154"/>
        <v>0</v>
      </c>
      <c r="CS239" s="370">
        <f t="shared" si="130"/>
        <v>0</v>
      </c>
      <c r="CT239" s="370">
        <f t="shared" si="131"/>
        <v>0</v>
      </c>
      <c r="CU239" s="370">
        <f t="shared" si="155"/>
        <v>0</v>
      </c>
      <c r="CV239" s="370">
        <f t="shared" si="155"/>
        <v>0</v>
      </c>
      <c r="CW239" s="370">
        <f t="shared" si="156"/>
        <v>0</v>
      </c>
      <c r="CX239" s="370">
        <f t="shared" si="157"/>
        <v>0</v>
      </c>
      <c r="CY239" s="370">
        <f t="shared" si="135"/>
        <v>0</v>
      </c>
    </row>
    <row r="240" spans="1:103" x14ac:dyDescent="0.25">
      <c r="A240" s="3176" t="s">
        <v>267</v>
      </c>
      <c r="B240" s="3177"/>
      <c r="C240" s="1957">
        <f t="shared" si="140"/>
        <v>0</v>
      </c>
      <c r="D240" s="388">
        <f t="shared" si="162"/>
        <v>0</v>
      </c>
      <c r="E240" s="369">
        <f t="shared" si="162"/>
        <v>0</v>
      </c>
      <c r="F240" s="1806"/>
      <c r="G240" s="85"/>
      <c r="H240" s="1806"/>
      <c r="I240" s="85"/>
      <c r="J240" s="1806"/>
      <c r="K240" s="85"/>
      <c r="L240" s="1806"/>
      <c r="M240" s="85"/>
      <c r="N240" s="1806"/>
      <c r="O240" s="85"/>
      <c r="P240" s="1806"/>
      <c r="Q240" s="85"/>
      <c r="R240" s="1806"/>
      <c r="S240" s="85"/>
      <c r="T240" s="1806"/>
      <c r="U240" s="85"/>
      <c r="V240" s="1806"/>
      <c r="W240" s="85"/>
      <c r="X240" s="1806"/>
      <c r="Y240" s="85"/>
      <c r="Z240" s="1806"/>
      <c r="AA240" s="85"/>
      <c r="AB240" s="1806"/>
      <c r="AC240" s="85"/>
      <c r="AD240" s="1806"/>
      <c r="AE240" s="85"/>
      <c r="AF240" s="1806"/>
      <c r="AG240" s="85"/>
      <c r="AH240" s="1806"/>
      <c r="AI240" s="85"/>
      <c r="AJ240" s="1806"/>
      <c r="AK240" s="85"/>
      <c r="AL240" s="1806"/>
      <c r="AM240" s="353"/>
      <c r="AN240" s="84"/>
      <c r="AO240" s="85"/>
      <c r="AP240" s="1806"/>
      <c r="AQ240" s="85"/>
      <c r="AR240" s="1806"/>
      <c r="AS240" s="85"/>
      <c r="AT240" s="353"/>
      <c r="AU240" s="395"/>
      <c r="AV240" s="353"/>
      <c r="AW240" s="395"/>
      <c r="AX240" s="85"/>
      <c r="AY240" s="56" t="str">
        <f t="shared" si="118"/>
        <v/>
      </c>
      <c r="CA240" s="18" t="str">
        <f t="shared" si="164"/>
        <v/>
      </c>
      <c r="CB240" s="18" t="str">
        <f t="shared" si="165"/>
        <v/>
      </c>
      <c r="CC240" s="18" t="str">
        <f t="shared" si="159"/>
        <v/>
      </c>
      <c r="CD240" s="18" t="str">
        <f t="shared" si="142"/>
        <v/>
      </c>
      <c r="CE240" s="18" t="str">
        <f t="shared" si="143"/>
        <v/>
      </c>
      <c r="CF240" s="18" t="str">
        <f t="shared" si="150"/>
        <v/>
      </c>
      <c r="CG240" s="18" t="str">
        <f t="shared" si="136"/>
        <v/>
      </c>
      <c r="CH240" s="18" t="str">
        <f t="shared" si="160"/>
        <v/>
      </c>
      <c r="CI240" s="18" t="str">
        <f t="shared" si="137"/>
        <v/>
      </c>
      <c r="CJ240" s="18" t="str">
        <f>IF(AND(D240&gt;0,OR(AW240="")), "* No olvide digitar la variable Trans Femenino. Digite Cero si no tiene.",IF((AW240)&gt;D240,"  * La variable Trans Femenino No puede ser mayor al Total Hombres.",""))</f>
        <v/>
      </c>
      <c r="CK240" s="18" t="str">
        <f t="shared" si="153"/>
        <v/>
      </c>
      <c r="CL240" s="56"/>
      <c r="CO240" s="370">
        <f t="shared" si="166"/>
        <v>0</v>
      </c>
      <c r="CP240" s="370">
        <f t="shared" si="167"/>
        <v>0</v>
      </c>
      <c r="CQ240" s="370">
        <f t="shared" si="154"/>
        <v>0</v>
      </c>
      <c r="CR240" s="370">
        <f t="shared" si="154"/>
        <v>0</v>
      </c>
      <c r="CS240" s="370">
        <f t="shared" si="130"/>
        <v>0</v>
      </c>
      <c r="CT240" s="370">
        <f t="shared" si="131"/>
        <v>0</v>
      </c>
      <c r="CU240" s="370">
        <f t="shared" si="155"/>
        <v>0</v>
      </c>
      <c r="CV240" s="370">
        <f t="shared" si="155"/>
        <v>0</v>
      </c>
      <c r="CW240" s="370">
        <f t="shared" si="156"/>
        <v>0</v>
      </c>
      <c r="CX240" s="370">
        <f t="shared" si="157"/>
        <v>0</v>
      </c>
      <c r="CY240" s="370">
        <f t="shared" si="135"/>
        <v>0</v>
      </c>
    </row>
    <row r="241" spans="1:103" x14ac:dyDescent="0.25">
      <c r="A241" s="3016" t="s">
        <v>268</v>
      </c>
      <c r="B241" s="3017"/>
      <c r="C241" s="416">
        <f t="shared" si="140"/>
        <v>4</v>
      </c>
      <c r="D241" s="417">
        <f t="shared" si="162"/>
        <v>0</v>
      </c>
      <c r="E241" s="377">
        <f t="shared" si="162"/>
        <v>4</v>
      </c>
      <c r="F241" s="30">
        <v>0</v>
      </c>
      <c r="G241" s="37">
        <v>0</v>
      </c>
      <c r="H241" s="30">
        <v>0</v>
      </c>
      <c r="I241" s="37">
        <v>0</v>
      </c>
      <c r="J241" s="30">
        <v>0</v>
      </c>
      <c r="K241" s="37">
        <v>0</v>
      </c>
      <c r="L241" s="30">
        <v>0</v>
      </c>
      <c r="M241" s="37">
        <v>0</v>
      </c>
      <c r="N241" s="30">
        <v>0</v>
      </c>
      <c r="O241" s="37">
        <v>0</v>
      </c>
      <c r="P241" s="30">
        <v>0</v>
      </c>
      <c r="Q241" s="37">
        <v>0</v>
      </c>
      <c r="R241" s="30">
        <v>0</v>
      </c>
      <c r="S241" s="37">
        <v>1</v>
      </c>
      <c r="T241" s="30">
        <v>0</v>
      </c>
      <c r="U241" s="37">
        <v>0</v>
      </c>
      <c r="V241" s="30">
        <v>0</v>
      </c>
      <c r="W241" s="37">
        <v>2</v>
      </c>
      <c r="X241" s="30">
        <v>0</v>
      </c>
      <c r="Y241" s="37">
        <v>0</v>
      </c>
      <c r="Z241" s="30">
        <v>0</v>
      </c>
      <c r="AA241" s="37">
        <v>0</v>
      </c>
      <c r="AB241" s="30">
        <v>0</v>
      </c>
      <c r="AC241" s="37">
        <v>0</v>
      </c>
      <c r="AD241" s="30">
        <v>0</v>
      </c>
      <c r="AE241" s="37">
        <v>0</v>
      </c>
      <c r="AF241" s="30">
        <v>0</v>
      </c>
      <c r="AG241" s="37">
        <v>0</v>
      </c>
      <c r="AH241" s="30">
        <v>0</v>
      </c>
      <c r="AI241" s="37">
        <v>1</v>
      </c>
      <c r="AJ241" s="30">
        <v>0</v>
      </c>
      <c r="AK241" s="37">
        <v>0</v>
      </c>
      <c r="AL241" s="30">
        <v>0</v>
      </c>
      <c r="AM241" s="223">
        <v>0</v>
      </c>
      <c r="AN241" s="452">
        <v>0</v>
      </c>
      <c r="AO241" s="453">
        <v>0</v>
      </c>
      <c r="AP241" s="30">
        <v>0</v>
      </c>
      <c r="AQ241" s="37">
        <v>0</v>
      </c>
      <c r="AR241" s="30">
        <v>0</v>
      </c>
      <c r="AS241" s="37">
        <v>0</v>
      </c>
      <c r="AT241" s="223">
        <v>0</v>
      </c>
      <c r="AU241" s="243">
        <v>0</v>
      </c>
      <c r="AV241" s="223">
        <v>0</v>
      </c>
      <c r="AW241" s="243">
        <v>0</v>
      </c>
      <c r="AX241" s="37">
        <v>0</v>
      </c>
      <c r="AY241" s="56" t="str">
        <f t="shared" si="118"/>
        <v/>
      </c>
      <c r="CA241" s="18" t="str">
        <f t="shared" si="164"/>
        <v/>
      </c>
      <c r="CB241" s="18" t="str">
        <f t="shared" si="165"/>
        <v/>
      </c>
      <c r="CC241" s="18" t="str">
        <f t="shared" si="159"/>
        <v/>
      </c>
      <c r="CD241" s="18" t="str">
        <f t="shared" si="142"/>
        <v/>
      </c>
      <c r="CE241" s="18" t="str">
        <f t="shared" si="143"/>
        <v/>
      </c>
      <c r="CF241" s="18" t="str">
        <f t="shared" si="150"/>
        <v/>
      </c>
      <c r="CG241" s="18" t="str">
        <f t="shared" si="136"/>
        <v/>
      </c>
      <c r="CH241" s="18" t="str">
        <f t="shared" si="160"/>
        <v/>
      </c>
      <c r="CI241" s="18" t="str">
        <f t="shared" si="137"/>
        <v/>
      </c>
      <c r="CJ241" s="18" t="str">
        <f t="shared" si="152"/>
        <v/>
      </c>
      <c r="CK241" s="18" t="str">
        <f>IF(AND($C241&gt;0,AX241=""), "* No olvide digitar la variable Adolescentes derivados de Espacios Amigables. Digite Cero si no tiene.",IF(AX241&gt;$C241,"  * La variable Adolescentes derivados de Espacios Amigables No puede ser mayor al Total.",""))</f>
        <v/>
      </c>
      <c r="CL241" s="56"/>
      <c r="CO241" s="370">
        <f t="shared" si="166"/>
        <v>0</v>
      </c>
      <c r="CP241" s="370">
        <f t="shared" si="167"/>
        <v>0</v>
      </c>
      <c r="CQ241" s="370">
        <f t="shared" si="154"/>
        <v>0</v>
      </c>
      <c r="CR241" s="370">
        <f t="shared" si="154"/>
        <v>0</v>
      </c>
      <c r="CS241" s="370">
        <f t="shared" si="130"/>
        <v>0</v>
      </c>
      <c r="CT241" s="370">
        <f t="shared" si="131"/>
        <v>0</v>
      </c>
      <c r="CU241" s="370">
        <f t="shared" si="155"/>
        <v>0</v>
      </c>
      <c r="CV241" s="370">
        <f t="shared" si="155"/>
        <v>0</v>
      </c>
      <c r="CW241" s="370">
        <f t="shared" si="156"/>
        <v>0</v>
      </c>
      <c r="CX241" s="370">
        <f t="shared" si="157"/>
        <v>0</v>
      </c>
      <c r="CY241" s="370">
        <f t="shared" si="135"/>
        <v>0</v>
      </c>
    </row>
    <row r="242" spans="1:103" s="56" customFormat="1" ht="12" x14ac:dyDescent="0.2">
      <c r="A242" s="657" t="s">
        <v>269</v>
      </c>
      <c r="B242" s="657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  <c r="AP242" s="55"/>
      <c r="AQ242" s="55"/>
      <c r="AR242" s="55"/>
      <c r="AS242" s="55"/>
      <c r="AT242" s="55"/>
      <c r="AU242" s="55"/>
      <c r="AV242" s="55"/>
      <c r="AW242" s="55"/>
      <c r="AX242" s="55"/>
    </row>
    <row r="243" spans="1:103" ht="15" customHeight="1" x14ac:dyDescent="0.25">
      <c r="A243" s="4185" t="s">
        <v>270</v>
      </c>
      <c r="B243" s="2987"/>
      <c r="C243" s="4192" t="s">
        <v>91</v>
      </c>
      <c r="D243" s="4192"/>
      <c r="E243" s="4192"/>
      <c r="F243" s="4192" t="s">
        <v>202</v>
      </c>
      <c r="G243" s="4192"/>
      <c r="H243" s="4192" t="s">
        <v>203</v>
      </c>
      <c r="I243" s="4192"/>
      <c r="J243" s="4192" t="s">
        <v>204</v>
      </c>
      <c r="K243" s="4192"/>
      <c r="L243" s="4192" t="s">
        <v>16</v>
      </c>
      <c r="M243" s="4192"/>
      <c r="N243" s="4189" t="s">
        <v>17</v>
      </c>
      <c r="O243" s="4190"/>
      <c r="P243" s="4191" t="s">
        <v>18</v>
      </c>
      <c r="Q243" s="4191"/>
      <c r="R243" s="4191" t="s">
        <v>19</v>
      </c>
      <c r="S243" s="4191"/>
      <c r="T243" s="4191" t="s">
        <v>20</v>
      </c>
      <c r="U243" s="4191"/>
      <c r="V243" s="4191" t="s">
        <v>21</v>
      </c>
      <c r="W243" s="4191"/>
      <c r="X243" s="4191" t="s">
        <v>22</v>
      </c>
      <c r="Y243" s="4191"/>
      <c r="Z243" s="4191" t="s">
        <v>23</v>
      </c>
      <c r="AA243" s="4191"/>
      <c r="AB243" s="4191" t="s">
        <v>61</v>
      </c>
      <c r="AC243" s="4191"/>
      <c r="AD243" s="4191" t="s">
        <v>62</v>
      </c>
      <c r="AE243" s="4191"/>
      <c r="AF243" s="4191" t="s">
        <v>63</v>
      </c>
      <c r="AG243" s="4191"/>
      <c r="AH243" s="4191" t="s">
        <v>148</v>
      </c>
      <c r="AI243" s="4191"/>
      <c r="AJ243" s="4191" t="s">
        <v>149</v>
      </c>
      <c r="AK243" s="4191"/>
      <c r="AL243" s="4191" t="s">
        <v>150</v>
      </c>
      <c r="AM243" s="4179"/>
      <c r="AN243" s="4187" t="s">
        <v>271</v>
      </c>
      <c r="AO243" s="4186"/>
      <c r="AP243" s="4181"/>
      <c r="AQ243" s="4206" t="s">
        <v>205</v>
      </c>
      <c r="AR243" s="4201" t="s">
        <v>206</v>
      </c>
      <c r="AS243" s="4191" t="s">
        <v>12</v>
      </c>
      <c r="AT243" s="4191"/>
      <c r="AU243" s="4202" t="s">
        <v>207</v>
      </c>
      <c r="AV243" s="2987" t="s">
        <v>272</v>
      </c>
      <c r="AW243" s="4202" t="s">
        <v>13</v>
      </c>
      <c r="AX243" s="2987" t="s">
        <v>273</v>
      </c>
    </row>
    <row r="244" spans="1:103" ht="21" x14ac:dyDescent="0.25">
      <c r="A244" s="3042"/>
      <c r="B244" s="2988"/>
      <c r="C244" s="1900" t="s">
        <v>120</v>
      </c>
      <c r="D244" s="1971" t="s">
        <v>79</v>
      </c>
      <c r="E244" s="364" t="s">
        <v>121</v>
      </c>
      <c r="F244" s="1936" t="s">
        <v>79</v>
      </c>
      <c r="G244" s="364" t="s">
        <v>121</v>
      </c>
      <c r="H244" s="1936" t="s">
        <v>79</v>
      </c>
      <c r="I244" s="364" t="s">
        <v>121</v>
      </c>
      <c r="J244" s="1936" t="s">
        <v>79</v>
      </c>
      <c r="K244" s="364" t="s">
        <v>121</v>
      </c>
      <c r="L244" s="1936" t="s">
        <v>79</v>
      </c>
      <c r="M244" s="364" t="s">
        <v>121</v>
      </c>
      <c r="N244" s="1936" t="s">
        <v>79</v>
      </c>
      <c r="O244" s="364" t="s">
        <v>121</v>
      </c>
      <c r="P244" s="1936" t="s">
        <v>79</v>
      </c>
      <c r="Q244" s="364" t="s">
        <v>121</v>
      </c>
      <c r="R244" s="1936" t="s">
        <v>79</v>
      </c>
      <c r="S244" s="364" t="s">
        <v>121</v>
      </c>
      <c r="T244" s="1936" t="s">
        <v>79</v>
      </c>
      <c r="U244" s="364" t="s">
        <v>121</v>
      </c>
      <c r="V244" s="1936" t="s">
        <v>79</v>
      </c>
      <c r="W244" s="364" t="s">
        <v>121</v>
      </c>
      <c r="X244" s="1936" t="s">
        <v>79</v>
      </c>
      <c r="Y244" s="364" t="s">
        <v>121</v>
      </c>
      <c r="Z244" s="1936" t="s">
        <v>79</v>
      </c>
      <c r="AA244" s="364" t="s">
        <v>121</v>
      </c>
      <c r="AB244" s="1936" t="s">
        <v>79</v>
      </c>
      <c r="AC244" s="364" t="s">
        <v>121</v>
      </c>
      <c r="AD244" s="1936" t="s">
        <v>79</v>
      </c>
      <c r="AE244" s="364" t="s">
        <v>121</v>
      </c>
      <c r="AF244" s="1936" t="s">
        <v>79</v>
      </c>
      <c r="AG244" s="364" t="s">
        <v>121</v>
      </c>
      <c r="AH244" s="1936" t="s">
        <v>79</v>
      </c>
      <c r="AI244" s="364" t="s">
        <v>121</v>
      </c>
      <c r="AJ244" s="1936" t="s">
        <v>79</v>
      </c>
      <c r="AK244" s="364" t="s">
        <v>121</v>
      </c>
      <c r="AL244" s="1936" t="s">
        <v>79</v>
      </c>
      <c r="AM244" s="365" t="s">
        <v>121</v>
      </c>
      <c r="AN244" s="1916" t="s">
        <v>164</v>
      </c>
      <c r="AO244" s="1972" t="s">
        <v>166</v>
      </c>
      <c r="AP244" s="1903" t="s">
        <v>274</v>
      </c>
      <c r="AQ244" s="3188"/>
      <c r="AR244" s="3174"/>
      <c r="AS244" s="1936" t="s">
        <v>79</v>
      </c>
      <c r="AT244" s="364" t="s">
        <v>121</v>
      </c>
      <c r="AU244" s="3019"/>
      <c r="AV244" s="2988"/>
      <c r="AW244" s="3019"/>
      <c r="AX244" s="2988"/>
    </row>
    <row r="245" spans="1:103" s="56" customFormat="1" x14ac:dyDescent="0.25">
      <c r="A245" s="4205" t="s">
        <v>275</v>
      </c>
      <c r="B245" s="4197"/>
      <c r="C245" s="1938">
        <f>SUM(D245+E245)</f>
        <v>19</v>
      </c>
      <c r="D245" s="1939">
        <f>SUM(F245+H245+J245+L245+N245+P245+R245+T245+V245+X245+Z245+AB245+AD245+AF245+AH245+AJ245+AL245)</f>
        <v>4</v>
      </c>
      <c r="E245" s="369">
        <f>SUM(G245+I245+K245+M245+O245+Q245+S245+U245+W245+Y245+AA245+AC245+AE245+AG245+AI245+AK245+AM245)</f>
        <v>15</v>
      </c>
      <c r="F245" s="1940">
        <v>0</v>
      </c>
      <c r="G245" s="1942">
        <v>0</v>
      </c>
      <c r="H245" s="1940">
        <v>0</v>
      </c>
      <c r="I245" s="1942">
        <v>0</v>
      </c>
      <c r="J245" s="1940">
        <v>1</v>
      </c>
      <c r="K245" s="1942">
        <v>1</v>
      </c>
      <c r="L245" s="1940">
        <v>1</v>
      </c>
      <c r="M245" s="1942">
        <v>4</v>
      </c>
      <c r="N245" s="1940">
        <v>1</v>
      </c>
      <c r="O245" s="1942">
        <v>0</v>
      </c>
      <c r="P245" s="1940">
        <v>0</v>
      </c>
      <c r="Q245" s="1942">
        <v>0</v>
      </c>
      <c r="R245" s="1940">
        <v>0</v>
      </c>
      <c r="S245" s="1942">
        <v>0</v>
      </c>
      <c r="T245" s="1940">
        <v>0</v>
      </c>
      <c r="U245" s="1942">
        <v>1</v>
      </c>
      <c r="V245" s="1940">
        <v>0</v>
      </c>
      <c r="W245" s="1942">
        <v>3</v>
      </c>
      <c r="X245" s="1940">
        <v>0</v>
      </c>
      <c r="Y245" s="1942">
        <v>1</v>
      </c>
      <c r="Z245" s="1940">
        <v>0</v>
      </c>
      <c r="AA245" s="1942">
        <v>0</v>
      </c>
      <c r="AB245" s="1940">
        <v>0</v>
      </c>
      <c r="AC245" s="1942">
        <v>0</v>
      </c>
      <c r="AD245" s="1940">
        <v>1</v>
      </c>
      <c r="AE245" s="1942">
        <v>3</v>
      </c>
      <c r="AF245" s="1940">
        <v>0</v>
      </c>
      <c r="AG245" s="1942">
        <v>1</v>
      </c>
      <c r="AH245" s="1940">
        <v>0</v>
      </c>
      <c r="AI245" s="1942">
        <v>1</v>
      </c>
      <c r="AJ245" s="1940">
        <v>0</v>
      </c>
      <c r="AK245" s="1942">
        <v>0</v>
      </c>
      <c r="AL245" s="1940">
        <v>0</v>
      </c>
      <c r="AM245" s="1943">
        <v>0</v>
      </c>
      <c r="AN245" s="95">
        <v>1</v>
      </c>
      <c r="AO245" s="112">
        <v>0</v>
      </c>
      <c r="AP245" s="220">
        <v>4</v>
      </c>
      <c r="AQ245" s="1973">
        <v>0</v>
      </c>
      <c r="AR245" s="1942">
        <v>0</v>
      </c>
      <c r="AS245" s="1940">
        <v>0</v>
      </c>
      <c r="AT245" s="1942">
        <v>0</v>
      </c>
      <c r="AU245" s="1973">
        <v>0</v>
      </c>
      <c r="AV245" s="1942">
        <v>1</v>
      </c>
      <c r="AW245" s="1940">
        <v>0</v>
      </c>
      <c r="AX245" s="1942">
        <v>0</v>
      </c>
      <c r="AY245" s="56" t="str">
        <f>CA245&amp;CB245&amp;CC245&amp;CD245&amp;CE245&amp;CF245&amp;CG245&amp;CH245&amp;CI245</f>
        <v/>
      </c>
      <c r="CA245" s="40"/>
      <c r="CB245" s="18" t="str">
        <f>IF(AND(E245&gt;0,AQ245=""), "* No olvide digitar la variable Gestantes. Digite Cero si no tiene.", IF(AQ245&gt;E245," * La variable Gestantes No puede ser mayor al Total Mujeres.",""))</f>
        <v/>
      </c>
      <c r="CC245" s="18" t="str">
        <f>IF(AND(E245&gt;0,AR245=""), "* No olvide digitar la variable Madre de hijo menor de 5 años. Digite Cero si no tiene.",IF(AR245&gt;E245,"  * La variable Madre de hijo menor de 5 años No puede ser mayor al Total Mujeres.",""))</f>
        <v/>
      </c>
      <c r="CD245" s="18" t="str">
        <f>IF(AND(D245&gt;0,OR(AS245="")), "* No olvide digitar la variable Pueblos originarios Hombres. Digite Cero si no tiene.",IF(AS245&gt;D245,"  * La variable Pueblos originarios Hombres No puede ser mayor al Total Hombres.",""))</f>
        <v/>
      </c>
      <c r="CE245" s="18" t="str">
        <f>IF(AND(E245&gt;0,OR(AT245="")), "* No olvide digitar la variable Pueblos originarios Mujeres. Digite Cero si no tiene.",IF(AT245&gt;E245,"  * La variable Pueblos originarios Mujeres No puede ser mayor al Total Mujeres.",""))</f>
        <v/>
      </c>
      <c r="CF245" s="18" t="str">
        <f>IF(AND(C245&gt;0,AU245=""), "* No olvide digitar la variable Niños, niñas, adolescentes y jóvenes SENAME. Digite Cero si no tiene.",IF(AU245&gt;C245,"  * La variable Niños, niñas, adolescentes y jóvenes SENAME No puede ser mayor al Total.",""))</f>
        <v/>
      </c>
      <c r="CG245" s="18" t="str">
        <f>IF(AND(C245&gt;0,AV245=""), "* No olvide digitar la variable Niños, niñas, adolescentes y jóvenes Mejor Niñez. Digite Cero si no tiene.",IF(AV245&gt;C245,"  * La variable Niños, niñas, adolescentes y jóvenes Mejor Niñez No puede ser mayor al Total.",""))</f>
        <v/>
      </c>
      <c r="CH245" s="18" t="str">
        <f>IF(AND(C245&gt;0,AW245=""), "* No olvide digitar la variable Migrantes. Digite Cero si no tiene.",IF(AW245&gt;C245,"  * La variable Migrantes No puede ser mayor al Total.",""))</f>
        <v/>
      </c>
      <c r="CI245" s="18" t="str">
        <f>IF(AND(C245&gt;0,AX245=""), "* No olvide digitar la variable Trans (Masculino/ Femenino). Digite Cero si no tiene.",IF(AX245&gt;C245,"  * La variable Trans (Masculino/Femenino) No puede ser mayor al Total Ambos Sexos.",""))</f>
        <v/>
      </c>
      <c r="CL245"/>
      <c r="CO245"/>
      <c r="CP245" s="459">
        <f>IF(AND(E245&gt;0,AQ245=""),1,IF(AQ245&gt;E245,1,0))</f>
        <v>0</v>
      </c>
      <c r="CQ245" s="459">
        <f>IF(AND(E245&gt;0,AR245=""),1,IF(AR245&gt;E245,1,0))</f>
        <v>0</v>
      </c>
      <c r="CR245" s="459">
        <f>IF(AND(D245&gt;0,OR(AS245="")),1,IF(AS245&gt;D245,1,0))</f>
        <v>0</v>
      </c>
      <c r="CS245" s="459">
        <f>IF(AND(E245&gt;0,OR(AT245="")),1,IF(AT245&gt;E245,1,0))</f>
        <v>0</v>
      </c>
      <c r="CT245" s="459">
        <f>IF(AND(C245&gt;0,AU245=""),1,IF(AU245&gt;C245,1,0))</f>
        <v>0</v>
      </c>
      <c r="CU245" s="459">
        <f>IF(AND(C245&gt;0,AV245=""),1,IF(AV245&gt;C245,1,0))</f>
        <v>0</v>
      </c>
      <c r="CV245" s="459">
        <f>IF(AND(C245&gt;0,AW245=""),1,IF(AW245&gt;C245,1,0))</f>
        <v>0</v>
      </c>
      <c r="CW245" s="459">
        <f>IF(AND(C245&gt;0,AX245=""),1,IF(AX245&gt;C245,1,0))</f>
        <v>0</v>
      </c>
    </row>
    <row r="246" spans="1:103" s="56" customFormat="1" ht="12" customHeight="1" x14ac:dyDescent="0.2">
      <c r="A246" s="4198" t="s">
        <v>215</v>
      </c>
      <c r="B246" s="4199"/>
      <c r="C246" s="1974"/>
      <c r="D246" s="461"/>
      <c r="E246" s="461"/>
      <c r="F246" s="462"/>
      <c r="G246" s="462"/>
      <c r="H246" s="462"/>
      <c r="I246" s="462"/>
      <c r="J246" s="462"/>
      <c r="K246" s="462"/>
      <c r="L246" s="462"/>
      <c r="M246" s="462"/>
      <c r="N246" s="462"/>
      <c r="O246" s="462"/>
      <c r="P246" s="462"/>
      <c r="Q246" s="462"/>
      <c r="R246" s="462"/>
      <c r="S246" s="462"/>
      <c r="T246" s="462"/>
      <c r="U246" s="462"/>
      <c r="V246" s="462"/>
      <c r="W246" s="462"/>
      <c r="X246" s="462"/>
      <c r="Y246" s="462"/>
      <c r="Z246" s="462"/>
      <c r="AA246" s="462"/>
      <c r="AB246" s="462"/>
      <c r="AC246" s="462"/>
      <c r="AD246" s="462"/>
      <c r="AE246" s="462"/>
      <c r="AF246" s="462"/>
      <c r="AG246" s="462"/>
      <c r="AH246" s="462"/>
      <c r="AI246" s="462"/>
      <c r="AJ246" s="462"/>
      <c r="AK246" s="462"/>
      <c r="AL246" s="462"/>
      <c r="AM246" s="1975"/>
      <c r="AN246" s="1975"/>
      <c r="AO246" s="1975"/>
      <c r="AP246" s="1976"/>
      <c r="AQ246" s="1975"/>
      <c r="AR246" s="1975"/>
      <c r="AS246" s="1975"/>
      <c r="AT246" s="1975"/>
      <c r="AU246" s="1975"/>
      <c r="AV246" s="1975"/>
      <c r="AW246" s="1975"/>
      <c r="AX246" s="1977"/>
    </row>
    <row r="247" spans="1:103" s="56" customFormat="1" x14ac:dyDescent="0.25">
      <c r="A247" s="4183" t="s">
        <v>216</v>
      </c>
      <c r="B247" s="1950" t="s">
        <v>217</v>
      </c>
      <c r="C247" s="1951">
        <f t="shared" ref="C247:C250" si="168">SUM(D247+E247)</f>
        <v>2</v>
      </c>
      <c r="D247" s="1952">
        <f t="shared" ref="D247:E250" si="169">SUM(F247+H247+J247+L247+N247+P247+R247+T247+V247+X247+Z247+AB247+AD247+AF247+AH247+AJ247+AL247)</f>
        <v>0</v>
      </c>
      <c r="E247" s="1950">
        <f>SUM(G247+I247+K247+M247+O247+Q247+S247+U247+W247+Y247+AA247+AC247+AE247+AG247+AI247+AK247+AM247)</f>
        <v>2</v>
      </c>
      <c r="F247" s="1920">
        <v>0</v>
      </c>
      <c r="G247" s="1921">
        <v>0</v>
      </c>
      <c r="H247" s="1940">
        <v>0</v>
      </c>
      <c r="I247" s="1942">
        <v>0</v>
      </c>
      <c r="J247" s="1940">
        <v>0</v>
      </c>
      <c r="K247" s="1942">
        <v>1</v>
      </c>
      <c r="L247" s="1940">
        <v>0</v>
      </c>
      <c r="M247" s="1942">
        <v>1</v>
      </c>
      <c r="N247" s="1940">
        <v>0</v>
      </c>
      <c r="O247" s="1942">
        <v>0</v>
      </c>
      <c r="P247" s="1940">
        <v>0</v>
      </c>
      <c r="Q247" s="1942">
        <v>0</v>
      </c>
      <c r="R247" s="1940">
        <v>0</v>
      </c>
      <c r="S247" s="1942">
        <v>0</v>
      </c>
      <c r="T247" s="1940">
        <v>0</v>
      </c>
      <c r="U247" s="1942">
        <v>0</v>
      </c>
      <c r="V247" s="1940">
        <v>0</v>
      </c>
      <c r="W247" s="1942">
        <v>0</v>
      </c>
      <c r="X247" s="1940">
        <v>0</v>
      </c>
      <c r="Y247" s="1942">
        <v>0</v>
      </c>
      <c r="Z247" s="1940">
        <v>0</v>
      </c>
      <c r="AA247" s="1942">
        <v>0</v>
      </c>
      <c r="AB247" s="1940">
        <v>0</v>
      </c>
      <c r="AC247" s="1942">
        <v>0</v>
      </c>
      <c r="AD247" s="1940">
        <v>0</v>
      </c>
      <c r="AE247" s="1942">
        <v>0</v>
      </c>
      <c r="AF247" s="1940">
        <v>0</v>
      </c>
      <c r="AG247" s="1942">
        <v>0</v>
      </c>
      <c r="AH247" s="1940">
        <v>0</v>
      </c>
      <c r="AI247" s="1942">
        <v>0</v>
      </c>
      <c r="AJ247" s="1940">
        <v>0</v>
      </c>
      <c r="AK247" s="1942">
        <v>0</v>
      </c>
      <c r="AL247" s="1940">
        <v>0</v>
      </c>
      <c r="AM247" s="1943">
        <v>0</v>
      </c>
      <c r="AN247" s="95">
        <v>0</v>
      </c>
      <c r="AO247" s="112">
        <v>0</v>
      </c>
      <c r="AP247" s="220">
        <v>2</v>
      </c>
      <c r="AQ247" s="1973">
        <v>0</v>
      </c>
      <c r="AR247" s="1942">
        <v>0</v>
      </c>
      <c r="AS247" s="1940">
        <v>0</v>
      </c>
      <c r="AT247" s="1942">
        <v>0</v>
      </c>
      <c r="AU247" s="1973">
        <v>0</v>
      </c>
      <c r="AV247" s="1942">
        <v>1</v>
      </c>
      <c r="AW247" s="1940">
        <v>0</v>
      </c>
      <c r="AX247" s="1942">
        <v>0</v>
      </c>
      <c r="AY247" s="56" t="str">
        <f>CA247&amp;CB247&amp;CC247&amp;CD247&amp;CE247&amp;CF247&amp;CG247&amp;CH247&amp;CI247</f>
        <v/>
      </c>
      <c r="CA247" s="40"/>
      <c r="CB247" s="18" t="str">
        <f t="shared" ref="CB247:CB268" si="170">IF(AND(E247&gt;0,AQ247=""), "* No olvide digitar la variable Gestantes. Digite Cero si no tiene.",IF(AQ247&gt;E247,"  * La variable Gestantes No puede ser mayor al Total Mujeres.",""))</f>
        <v/>
      </c>
      <c r="CC247" s="18" t="str">
        <f t="shared" ref="CC247:CC293" si="171">IF(AND(E247&gt;0,AR247=""), "* No olvide digitar la variable Madre de hijo menor de 5 años. Digite Cero si no tiene.",IF(AR247&gt;E247,"  * La variable Madre de hijo menor de 5 años No puede ser mayor al Total Mujeres.",""))</f>
        <v/>
      </c>
      <c r="CD247" s="18" t="str">
        <f t="shared" ref="CD247:CD259" si="172">IF(AND(D247&gt;0,OR(AS247="")), "* No olvide digitar la variable Pueblos originarios Hombres. Digite Cero si no tiene.",IF(AS247&gt;D247,"  * La variable Pueblos originarios Hombres No puede ser mayor al Total Hombres.",""))</f>
        <v/>
      </c>
      <c r="CE247" s="18" t="str">
        <f t="shared" ref="CE247:CE293" si="173">IF(AND(E247&gt;0,OR(AT247="")), "* No olvide digitar la variable Pueblos originarios Mujeres. Digite Cero si no tiene.",IF(AT247&gt;E247,"  * La variable Pueblos originarios Mujeres No puede ser mayor al Total Mujeres.",""))</f>
        <v/>
      </c>
      <c r="CF247" s="18" t="str">
        <f t="shared" ref="CF247:CF293" si="174">IF(AND(C247&gt;0,AU247=""), "* No olvide digitar la variable Niños, niñas, adolescentes y jóvenes SENAME. Digite Cero si no tiene.",IF(AU247&gt;C247,"  * La variable Niños, niñas, adolescentes y jóvenes SENAME No puede ser mayor al Total.",""))</f>
        <v/>
      </c>
      <c r="CG247" s="18" t="str">
        <f t="shared" ref="CG247:CG293" si="175">IF(AND(C247&gt;0,AV247=""), "* No olvide digitar la variable Niños, niñas, adolescentes y jóvenes Mejor Niñez. Digite Cero si no tiene.",IF(AV247&gt;C247,"  * La variable Niños, niñas, adolescentes y jóvenes Mejor Niñez No puede ser mayor al Total.",""))</f>
        <v/>
      </c>
      <c r="CH247" s="18" t="str">
        <f t="shared" ref="CH247:CH293" si="176">IF(AND(C247&gt;0,AW247=""), "* No olvide digitar la variable Migrantes. Digite Cero si no tiene.",IF(AW247&gt;C247,"  * La variable Migrantes No puede ser mayor al Total.",""))</f>
        <v/>
      </c>
      <c r="CI247" s="18" t="str">
        <f t="shared" ref="CI247:CI293" si="177">IF(AND(C247&gt;0,AX247=""), "* No olvide digitar la variable Trans (Masculino/ Femenino). Digite Cero si no tiene.",IF(AX247&gt;C247,"  * La variable Trans (Masculino/Femenino) No puede ser mayor al Total Ambos Sexos.",""))</f>
        <v/>
      </c>
      <c r="CL247"/>
      <c r="CO247"/>
      <c r="CP247" s="459">
        <f t="shared" ref="CP247:CP278" si="178">IF(AND(E247&gt;0,AQ247=""),1,IF(AQ247&gt;E247,1,0))</f>
        <v>0</v>
      </c>
      <c r="CQ247" s="459">
        <f t="shared" ref="CQ247:CQ269" si="179">IF(AND(E247&gt;0,AR247=""),1,IF(AR247&gt;E247,1,0))</f>
        <v>0</v>
      </c>
      <c r="CR247" s="459">
        <f t="shared" ref="CR247:CS262" si="180">IF(AND(D247&gt;0,OR(AS247="")),1,IF(AS247&gt;D247,1,0))</f>
        <v>0</v>
      </c>
      <c r="CS247" s="459">
        <f t="shared" si="180"/>
        <v>0</v>
      </c>
      <c r="CT247" s="459">
        <f t="shared" ref="CT247:CT293" si="181">IF(AND(C247&gt;0,AU247=""),1,IF(AU247&gt;C247,1,0))</f>
        <v>0</v>
      </c>
      <c r="CU247" s="459">
        <f t="shared" ref="CU247:CU293" si="182">IF(AND(C247&gt;0,AV247=""),1,IF(AV247&gt;C247,1,0))</f>
        <v>0</v>
      </c>
      <c r="CV247" s="459">
        <f t="shared" ref="CV247:CV293" si="183">IF(AND(C247&gt;0,AW247=""),1,IF(AW247&gt;C247,1,0))</f>
        <v>0</v>
      </c>
      <c r="CW247" s="459">
        <f t="shared" ref="CW247:CW293" si="184">IF(AND(C247&gt;0,AX247=""),1,IF(AX247&gt;C247,1,0))</f>
        <v>0</v>
      </c>
    </row>
    <row r="248" spans="1:103" s="56" customFormat="1" x14ac:dyDescent="0.25">
      <c r="A248" s="3782"/>
      <c r="B248" s="377" t="s">
        <v>218</v>
      </c>
      <c r="C248" s="378">
        <f t="shared" si="168"/>
        <v>0</v>
      </c>
      <c r="D248" s="379">
        <f t="shared" si="169"/>
        <v>0</v>
      </c>
      <c r="E248" s="380">
        <f t="shared" si="169"/>
        <v>0</v>
      </c>
      <c r="F248" s="45">
        <v>0</v>
      </c>
      <c r="G248" s="48">
        <v>0</v>
      </c>
      <c r="H248" s="45">
        <v>0</v>
      </c>
      <c r="I248" s="48">
        <v>0</v>
      </c>
      <c r="J248" s="45">
        <v>0</v>
      </c>
      <c r="K248" s="48">
        <v>0</v>
      </c>
      <c r="L248" s="45">
        <v>0</v>
      </c>
      <c r="M248" s="48">
        <v>0</v>
      </c>
      <c r="N248" s="45">
        <v>0</v>
      </c>
      <c r="O248" s="48">
        <v>0</v>
      </c>
      <c r="P248" s="45">
        <v>0</v>
      </c>
      <c r="Q248" s="48">
        <v>0</v>
      </c>
      <c r="R248" s="45">
        <v>0</v>
      </c>
      <c r="S248" s="48">
        <v>0</v>
      </c>
      <c r="T248" s="45">
        <v>0</v>
      </c>
      <c r="U248" s="48">
        <v>0</v>
      </c>
      <c r="V248" s="45">
        <v>0</v>
      </c>
      <c r="W248" s="48">
        <v>0</v>
      </c>
      <c r="X248" s="45">
        <v>0</v>
      </c>
      <c r="Y248" s="48">
        <v>0</v>
      </c>
      <c r="Z248" s="45">
        <v>0</v>
      </c>
      <c r="AA248" s="48">
        <v>0</v>
      </c>
      <c r="AB248" s="45">
        <v>0</v>
      </c>
      <c r="AC248" s="48">
        <v>0</v>
      </c>
      <c r="AD248" s="45">
        <v>0</v>
      </c>
      <c r="AE248" s="48">
        <v>0</v>
      </c>
      <c r="AF248" s="45">
        <v>0</v>
      </c>
      <c r="AG248" s="48">
        <v>0</v>
      </c>
      <c r="AH248" s="45">
        <v>0</v>
      </c>
      <c r="AI248" s="48">
        <v>0</v>
      </c>
      <c r="AJ248" s="45">
        <v>0</v>
      </c>
      <c r="AK248" s="48">
        <v>0</v>
      </c>
      <c r="AL248" s="45">
        <v>0</v>
      </c>
      <c r="AM248" s="333">
        <v>0</v>
      </c>
      <c r="AN248" s="105">
        <v>0</v>
      </c>
      <c r="AO248" s="47">
        <v>0</v>
      </c>
      <c r="AP248" s="286">
        <v>0</v>
      </c>
      <c r="AQ248" s="112">
        <v>0</v>
      </c>
      <c r="AR248" s="96">
        <v>0</v>
      </c>
      <c r="AS248" s="91">
        <v>0</v>
      </c>
      <c r="AT248" s="96">
        <v>0</v>
      </c>
      <c r="AU248" s="112">
        <v>0</v>
      </c>
      <c r="AV248" s="96">
        <v>0</v>
      </c>
      <c r="AW248" s="112">
        <v>0</v>
      </c>
      <c r="AX248" s="96">
        <v>0</v>
      </c>
      <c r="AY248" s="56" t="str">
        <f t="shared" ref="AY248:AY293" si="185">CA248&amp;CB248&amp;CC248&amp;CD248&amp;CE248&amp;CF248&amp;CG248&amp;CH248&amp;CI248</f>
        <v/>
      </c>
      <c r="CA248" s="40"/>
      <c r="CB248" s="18" t="str">
        <f t="shared" si="170"/>
        <v/>
      </c>
      <c r="CC248" s="18" t="str">
        <f t="shared" si="171"/>
        <v/>
      </c>
      <c r="CD248" s="18" t="str">
        <f t="shared" si="172"/>
        <v/>
      </c>
      <c r="CE248" s="18" t="str">
        <f t="shared" si="173"/>
        <v/>
      </c>
      <c r="CF248" s="18" t="str">
        <f t="shared" si="174"/>
        <v/>
      </c>
      <c r="CG248" s="18" t="str">
        <f t="shared" si="175"/>
        <v/>
      </c>
      <c r="CH248" s="18" t="str">
        <f t="shared" si="176"/>
        <v/>
      </c>
      <c r="CI248" s="18" t="str">
        <f t="shared" si="177"/>
        <v/>
      </c>
      <c r="CL248"/>
      <c r="CO248"/>
      <c r="CP248" s="459">
        <f t="shared" si="178"/>
        <v>0</v>
      </c>
      <c r="CQ248" s="459">
        <f t="shared" si="179"/>
        <v>0</v>
      </c>
      <c r="CR248" s="459">
        <f t="shared" si="180"/>
        <v>0</v>
      </c>
      <c r="CS248" s="459">
        <f t="shared" si="180"/>
        <v>0</v>
      </c>
      <c r="CT248" s="459">
        <f t="shared" si="181"/>
        <v>0</v>
      </c>
      <c r="CU248" s="459">
        <f t="shared" si="182"/>
        <v>0</v>
      </c>
      <c r="CV248" s="459">
        <f t="shared" si="183"/>
        <v>0</v>
      </c>
      <c r="CW248" s="459">
        <f t="shared" si="184"/>
        <v>0</v>
      </c>
    </row>
    <row r="249" spans="1:103" s="56" customFormat="1" x14ac:dyDescent="0.25">
      <c r="A249" s="4183" t="s">
        <v>219</v>
      </c>
      <c r="B249" s="1950" t="s">
        <v>217</v>
      </c>
      <c r="C249" s="1951">
        <f t="shared" si="168"/>
        <v>0</v>
      </c>
      <c r="D249" s="1952">
        <f t="shared" si="169"/>
        <v>0</v>
      </c>
      <c r="E249" s="1950">
        <f t="shared" si="169"/>
        <v>0</v>
      </c>
      <c r="F249" s="1920">
        <v>0</v>
      </c>
      <c r="G249" s="1921">
        <v>0</v>
      </c>
      <c r="H249" s="1920">
        <v>0</v>
      </c>
      <c r="I249" s="1921">
        <v>0</v>
      </c>
      <c r="J249" s="1920">
        <v>0</v>
      </c>
      <c r="K249" s="1921">
        <v>0</v>
      </c>
      <c r="L249" s="1920">
        <v>0</v>
      </c>
      <c r="M249" s="1921">
        <v>0</v>
      </c>
      <c r="N249" s="1920">
        <v>0</v>
      </c>
      <c r="O249" s="1921">
        <v>0</v>
      </c>
      <c r="P249" s="1920">
        <v>0</v>
      </c>
      <c r="Q249" s="1921">
        <v>0</v>
      </c>
      <c r="R249" s="1920">
        <v>0</v>
      </c>
      <c r="S249" s="1921">
        <v>0</v>
      </c>
      <c r="T249" s="1920">
        <v>0</v>
      </c>
      <c r="U249" s="1921">
        <v>0</v>
      </c>
      <c r="V249" s="1920">
        <v>0</v>
      </c>
      <c r="W249" s="1921">
        <v>0</v>
      </c>
      <c r="X249" s="1920">
        <v>0</v>
      </c>
      <c r="Y249" s="1921">
        <v>0</v>
      </c>
      <c r="Z249" s="1920">
        <v>0</v>
      </c>
      <c r="AA249" s="1921">
        <v>0</v>
      </c>
      <c r="AB249" s="1920">
        <v>0</v>
      </c>
      <c r="AC249" s="1921">
        <v>0</v>
      </c>
      <c r="AD249" s="1920">
        <v>0</v>
      </c>
      <c r="AE249" s="1921">
        <v>0</v>
      </c>
      <c r="AF249" s="1920">
        <v>0</v>
      </c>
      <c r="AG249" s="1921">
        <v>0</v>
      </c>
      <c r="AH249" s="1920">
        <v>0</v>
      </c>
      <c r="AI249" s="1921">
        <v>0</v>
      </c>
      <c r="AJ249" s="1920">
        <v>0</v>
      </c>
      <c r="AK249" s="1921">
        <v>0</v>
      </c>
      <c r="AL249" s="1920">
        <v>0</v>
      </c>
      <c r="AM249" s="1922">
        <v>0</v>
      </c>
      <c r="AN249" s="1923">
        <v>0</v>
      </c>
      <c r="AO249" s="1967">
        <v>0</v>
      </c>
      <c r="AP249" s="1925">
        <v>0</v>
      </c>
      <c r="AQ249" s="1967">
        <v>0</v>
      </c>
      <c r="AR249" s="1921">
        <v>0</v>
      </c>
      <c r="AS249" s="1920">
        <v>0</v>
      </c>
      <c r="AT249" s="1921">
        <v>0</v>
      </c>
      <c r="AU249" s="1967">
        <v>0</v>
      </c>
      <c r="AV249" s="1921">
        <v>0</v>
      </c>
      <c r="AW249" s="1967">
        <v>0</v>
      </c>
      <c r="AX249" s="1921">
        <v>0</v>
      </c>
      <c r="AY249" s="56" t="str">
        <f t="shared" si="185"/>
        <v/>
      </c>
      <c r="CA249" s="40"/>
      <c r="CB249" s="18" t="str">
        <f t="shared" si="170"/>
        <v/>
      </c>
      <c r="CC249" s="18" t="str">
        <f t="shared" si="171"/>
        <v/>
      </c>
      <c r="CD249" s="18" t="str">
        <f t="shared" si="172"/>
        <v/>
      </c>
      <c r="CE249" s="18" t="str">
        <f t="shared" si="173"/>
        <v/>
      </c>
      <c r="CF249" s="18" t="str">
        <f t="shared" si="174"/>
        <v/>
      </c>
      <c r="CG249" s="18" t="str">
        <f t="shared" si="175"/>
        <v/>
      </c>
      <c r="CH249" s="18" t="str">
        <f t="shared" si="176"/>
        <v/>
      </c>
      <c r="CI249" s="18" t="str">
        <f t="shared" si="177"/>
        <v/>
      </c>
      <c r="CL249"/>
      <c r="CO249"/>
      <c r="CP249" s="459">
        <f t="shared" si="178"/>
        <v>0</v>
      </c>
      <c r="CQ249" s="459">
        <f t="shared" si="179"/>
        <v>0</v>
      </c>
      <c r="CR249" s="459">
        <f t="shared" si="180"/>
        <v>0</v>
      </c>
      <c r="CS249" s="459">
        <f t="shared" si="180"/>
        <v>0</v>
      </c>
      <c r="CT249" s="459">
        <f t="shared" si="181"/>
        <v>0</v>
      </c>
      <c r="CU249" s="459">
        <f t="shared" si="182"/>
        <v>0</v>
      </c>
      <c r="CV249" s="459">
        <f t="shared" si="183"/>
        <v>0</v>
      </c>
      <c r="CW249" s="459">
        <f t="shared" si="184"/>
        <v>0</v>
      </c>
    </row>
    <row r="250" spans="1:103" s="56" customFormat="1" x14ac:dyDescent="0.25">
      <c r="A250" s="3782"/>
      <c r="B250" s="377" t="s">
        <v>218</v>
      </c>
      <c r="C250" s="378">
        <f t="shared" si="168"/>
        <v>0</v>
      </c>
      <c r="D250" s="379">
        <f t="shared" si="169"/>
        <v>0</v>
      </c>
      <c r="E250" s="380">
        <f t="shared" si="169"/>
        <v>0</v>
      </c>
      <c r="F250" s="45">
        <v>0</v>
      </c>
      <c r="G250" s="48">
        <v>0</v>
      </c>
      <c r="H250" s="45">
        <v>0</v>
      </c>
      <c r="I250" s="48">
        <v>0</v>
      </c>
      <c r="J250" s="45">
        <v>0</v>
      </c>
      <c r="K250" s="48">
        <v>0</v>
      </c>
      <c r="L250" s="45">
        <v>0</v>
      </c>
      <c r="M250" s="48">
        <v>0</v>
      </c>
      <c r="N250" s="45">
        <v>0</v>
      </c>
      <c r="O250" s="48">
        <v>0</v>
      </c>
      <c r="P250" s="45">
        <v>0</v>
      </c>
      <c r="Q250" s="48">
        <v>0</v>
      </c>
      <c r="R250" s="45">
        <v>0</v>
      </c>
      <c r="S250" s="48">
        <v>0</v>
      </c>
      <c r="T250" s="45">
        <v>0</v>
      </c>
      <c r="U250" s="48">
        <v>0</v>
      </c>
      <c r="V250" s="45">
        <v>0</v>
      </c>
      <c r="W250" s="48">
        <v>0</v>
      </c>
      <c r="X250" s="45">
        <v>0</v>
      </c>
      <c r="Y250" s="48">
        <v>0</v>
      </c>
      <c r="Z250" s="45">
        <v>0</v>
      </c>
      <c r="AA250" s="48">
        <v>0</v>
      </c>
      <c r="AB250" s="45">
        <v>0</v>
      </c>
      <c r="AC250" s="48">
        <v>0</v>
      </c>
      <c r="AD250" s="45">
        <v>0</v>
      </c>
      <c r="AE250" s="48">
        <v>0</v>
      </c>
      <c r="AF250" s="45">
        <v>0</v>
      </c>
      <c r="AG250" s="48">
        <v>0</v>
      </c>
      <c r="AH250" s="45">
        <v>0</v>
      </c>
      <c r="AI250" s="48">
        <v>0</v>
      </c>
      <c r="AJ250" s="45">
        <v>0</v>
      </c>
      <c r="AK250" s="48">
        <v>0</v>
      </c>
      <c r="AL250" s="45">
        <v>0</v>
      </c>
      <c r="AM250" s="333">
        <v>0</v>
      </c>
      <c r="AN250" s="105">
        <v>0</v>
      </c>
      <c r="AO250" s="47">
        <v>0</v>
      </c>
      <c r="AP250" s="286">
        <v>0</v>
      </c>
      <c r="AQ250" s="112">
        <v>0</v>
      </c>
      <c r="AR250" s="96">
        <v>0</v>
      </c>
      <c r="AS250" s="91">
        <v>0</v>
      </c>
      <c r="AT250" s="96">
        <v>0</v>
      </c>
      <c r="AU250" s="112">
        <v>0</v>
      </c>
      <c r="AV250" s="96">
        <v>0</v>
      </c>
      <c r="AW250" s="112">
        <v>0</v>
      </c>
      <c r="AX250" s="96">
        <v>0</v>
      </c>
      <c r="AY250" s="56" t="str">
        <f t="shared" si="185"/>
        <v/>
      </c>
      <c r="CA250" s="40"/>
      <c r="CB250" s="18" t="str">
        <f t="shared" si="170"/>
        <v/>
      </c>
      <c r="CC250" s="18" t="str">
        <f t="shared" si="171"/>
        <v/>
      </c>
      <c r="CD250" s="18" t="str">
        <f t="shared" si="172"/>
        <v/>
      </c>
      <c r="CE250" s="18" t="str">
        <f t="shared" si="173"/>
        <v/>
      </c>
      <c r="CF250" s="18" t="str">
        <f t="shared" si="174"/>
        <v/>
      </c>
      <c r="CG250" s="18" t="str">
        <f t="shared" si="175"/>
        <v/>
      </c>
      <c r="CH250" s="18" t="str">
        <f t="shared" si="176"/>
        <v/>
      </c>
      <c r="CI250" s="18" t="str">
        <f t="shared" si="177"/>
        <v/>
      </c>
      <c r="CL250"/>
      <c r="CO250"/>
      <c r="CP250" s="459">
        <f t="shared" si="178"/>
        <v>0</v>
      </c>
      <c r="CQ250" s="459">
        <f t="shared" si="179"/>
        <v>0</v>
      </c>
      <c r="CR250" s="459">
        <f t="shared" si="180"/>
        <v>0</v>
      </c>
      <c r="CS250" s="459">
        <f t="shared" si="180"/>
        <v>0</v>
      </c>
      <c r="CT250" s="459">
        <f t="shared" si="181"/>
        <v>0</v>
      </c>
      <c r="CU250" s="459">
        <f t="shared" si="182"/>
        <v>0</v>
      </c>
      <c r="CV250" s="459">
        <f t="shared" si="183"/>
        <v>0</v>
      </c>
      <c r="CW250" s="459">
        <f t="shared" si="184"/>
        <v>0</v>
      </c>
    </row>
    <row r="251" spans="1:103" x14ac:dyDescent="0.25">
      <c r="A251" s="4183" t="s">
        <v>220</v>
      </c>
      <c r="B251" s="1950" t="s">
        <v>217</v>
      </c>
      <c r="C251" s="1951">
        <f>SUM(D251+E251)</f>
        <v>1</v>
      </c>
      <c r="D251" s="1952">
        <f t="shared" ref="D251:E259" si="186">SUM(F251+H251+J251+L251+N251+P251+R251+T251+V251+X251+Z251+AB251+AD251+AF251+AH251+AJ251+AL251)</f>
        <v>0</v>
      </c>
      <c r="E251" s="1950">
        <f t="shared" si="186"/>
        <v>1</v>
      </c>
      <c r="F251" s="1920">
        <v>0</v>
      </c>
      <c r="G251" s="1921">
        <v>0</v>
      </c>
      <c r="H251" s="1920">
        <v>0</v>
      </c>
      <c r="I251" s="1921">
        <v>0</v>
      </c>
      <c r="J251" s="1920">
        <v>0</v>
      </c>
      <c r="K251" s="1921">
        <v>0</v>
      </c>
      <c r="L251" s="1920">
        <v>0</v>
      </c>
      <c r="M251" s="1921">
        <v>0</v>
      </c>
      <c r="N251" s="1920">
        <v>0</v>
      </c>
      <c r="O251" s="1921">
        <v>0</v>
      </c>
      <c r="P251" s="1920">
        <v>0</v>
      </c>
      <c r="Q251" s="1921">
        <v>0</v>
      </c>
      <c r="R251" s="1920">
        <v>0</v>
      </c>
      <c r="S251" s="1921">
        <v>0</v>
      </c>
      <c r="T251" s="1920">
        <v>0</v>
      </c>
      <c r="U251" s="1921">
        <v>0</v>
      </c>
      <c r="V251" s="1920">
        <v>0</v>
      </c>
      <c r="W251" s="1921">
        <v>1</v>
      </c>
      <c r="X251" s="1920">
        <v>0</v>
      </c>
      <c r="Y251" s="1921">
        <v>0</v>
      </c>
      <c r="Z251" s="1920">
        <v>0</v>
      </c>
      <c r="AA251" s="1921">
        <v>0</v>
      </c>
      <c r="AB251" s="1920">
        <v>0</v>
      </c>
      <c r="AC251" s="1921">
        <v>0</v>
      </c>
      <c r="AD251" s="1920">
        <v>0</v>
      </c>
      <c r="AE251" s="1921">
        <v>0</v>
      </c>
      <c r="AF251" s="1920">
        <v>0</v>
      </c>
      <c r="AG251" s="1921">
        <v>0</v>
      </c>
      <c r="AH251" s="1920">
        <v>0</v>
      </c>
      <c r="AI251" s="1921">
        <v>0</v>
      </c>
      <c r="AJ251" s="1920">
        <v>0</v>
      </c>
      <c r="AK251" s="1921">
        <v>0</v>
      </c>
      <c r="AL251" s="1920">
        <v>0</v>
      </c>
      <c r="AM251" s="1922">
        <v>0</v>
      </c>
      <c r="AN251" s="1923">
        <v>0</v>
      </c>
      <c r="AO251" s="1967">
        <v>0</v>
      </c>
      <c r="AP251" s="1925">
        <v>0</v>
      </c>
      <c r="AQ251" s="1967">
        <v>0</v>
      </c>
      <c r="AR251" s="1921">
        <v>0</v>
      </c>
      <c r="AS251" s="1920">
        <v>0</v>
      </c>
      <c r="AT251" s="1921">
        <v>0</v>
      </c>
      <c r="AU251" s="1967">
        <v>0</v>
      </c>
      <c r="AV251" s="1921">
        <v>0</v>
      </c>
      <c r="AW251" s="1967">
        <v>0</v>
      </c>
      <c r="AX251" s="1921">
        <v>0</v>
      </c>
      <c r="AY251" s="56" t="str">
        <f t="shared" si="185"/>
        <v/>
      </c>
      <c r="AZ251" s="56"/>
      <c r="BA251" s="56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6"/>
      <c r="BM251" s="56"/>
      <c r="BN251" s="56"/>
      <c r="BO251" s="56"/>
      <c r="CA251" s="40"/>
      <c r="CB251" s="18" t="str">
        <f t="shared" si="170"/>
        <v/>
      </c>
      <c r="CC251" s="18" t="str">
        <f t="shared" si="171"/>
        <v/>
      </c>
      <c r="CD251" s="18" t="str">
        <f t="shared" si="172"/>
        <v/>
      </c>
      <c r="CE251" s="18" t="str">
        <f t="shared" si="173"/>
        <v/>
      </c>
      <c r="CF251" s="18" t="str">
        <f t="shared" si="174"/>
        <v/>
      </c>
      <c r="CG251" s="18" t="str">
        <f t="shared" si="175"/>
        <v/>
      </c>
      <c r="CH251" s="18" t="str">
        <f t="shared" si="176"/>
        <v/>
      </c>
      <c r="CI251" s="18" t="str">
        <f t="shared" si="177"/>
        <v/>
      </c>
      <c r="CJ251" s="56"/>
      <c r="CK251" s="56"/>
      <c r="CM251" s="56"/>
      <c r="CN251" s="56"/>
      <c r="CP251" s="459">
        <f t="shared" si="178"/>
        <v>0</v>
      </c>
      <c r="CQ251" s="459">
        <f t="shared" si="179"/>
        <v>0</v>
      </c>
      <c r="CR251" s="459">
        <f t="shared" si="180"/>
        <v>0</v>
      </c>
      <c r="CS251" s="459">
        <f t="shared" si="180"/>
        <v>0</v>
      </c>
      <c r="CT251" s="459">
        <f t="shared" si="181"/>
        <v>0</v>
      </c>
      <c r="CU251" s="459">
        <f t="shared" si="182"/>
        <v>0</v>
      </c>
      <c r="CV251" s="459">
        <f t="shared" si="183"/>
        <v>0</v>
      </c>
      <c r="CW251" s="459">
        <f t="shared" si="184"/>
        <v>0</v>
      </c>
    </row>
    <row r="252" spans="1:103" x14ac:dyDescent="0.25">
      <c r="A252" s="3782"/>
      <c r="B252" s="377" t="s">
        <v>218</v>
      </c>
      <c r="C252" s="416">
        <f>SUM(D252+E252)</f>
        <v>0</v>
      </c>
      <c r="D252" s="417">
        <f t="shared" si="186"/>
        <v>0</v>
      </c>
      <c r="E252" s="377">
        <f t="shared" si="186"/>
        <v>0</v>
      </c>
      <c r="F252" s="30">
        <v>0</v>
      </c>
      <c r="G252" s="37">
        <v>0</v>
      </c>
      <c r="H252" s="30">
        <v>0</v>
      </c>
      <c r="I252" s="37">
        <v>0</v>
      </c>
      <c r="J252" s="30">
        <v>0</v>
      </c>
      <c r="K252" s="37">
        <v>0</v>
      </c>
      <c r="L252" s="30">
        <v>0</v>
      </c>
      <c r="M252" s="37">
        <v>0</v>
      </c>
      <c r="N252" s="30">
        <v>0</v>
      </c>
      <c r="O252" s="37">
        <v>0</v>
      </c>
      <c r="P252" s="30">
        <v>0</v>
      </c>
      <c r="Q252" s="37">
        <v>0</v>
      </c>
      <c r="R252" s="30">
        <v>0</v>
      </c>
      <c r="S252" s="37">
        <v>0</v>
      </c>
      <c r="T252" s="30">
        <v>0</v>
      </c>
      <c r="U252" s="37">
        <v>0</v>
      </c>
      <c r="V252" s="30">
        <v>0</v>
      </c>
      <c r="W252" s="37">
        <v>0</v>
      </c>
      <c r="X252" s="30">
        <v>0</v>
      </c>
      <c r="Y252" s="37">
        <v>0</v>
      </c>
      <c r="Z252" s="30">
        <v>0</v>
      </c>
      <c r="AA252" s="37">
        <v>0</v>
      </c>
      <c r="AB252" s="30">
        <v>0</v>
      </c>
      <c r="AC252" s="37">
        <v>0</v>
      </c>
      <c r="AD252" s="30">
        <v>0</v>
      </c>
      <c r="AE252" s="37">
        <v>0</v>
      </c>
      <c r="AF252" s="30">
        <v>0</v>
      </c>
      <c r="AG252" s="37">
        <v>0</v>
      </c>
      <c r="AH252" s="30">
        <v>0</v>
      </c>
      <c r="AI252" s="37">
        <v>0</v>
      </c>
      <c r="AJ252" s="49">
        <v>0</v>
      </c>
      <c r="AK252" s="52">
        <v>0</v>
      </c>
      <c r="AL252" s="45">
        <v>0</v>
      </c>
      <c r="AM252" s="333">
        <v>0</v>
      </c>
      <c r="AN252" s="105">
        <v>0</v>
      </c>
      <c r="AO252" s="47">
        <v>0</v>
      </c>
      <c r="AP252" s="286">
        <v>0</v>
      </c>
      <c r="AQ252" s="112">
        <v>0</v>
      </c>
      <c r="AR252" s="96">
        <v>0</v>
      </c>
      <c r="AS252" s="91">
        <v>0</v>
      </c>
      <c r="AT252" s="96">
        <v>0</v>
      </c>
      <c r="AU252" s="112">
        <v>0</v>
      </c>
      <c r="AV252" s="96">
        <v>0</v>
      </c>
      <c r="AW252" s="112">
        <v>0</v>
      </c>
      <c r="AX252" s="96">
        <v>0</v>
      </c>
      <c r="AY252" s="56" t="str">
        <f t="shared" si="185"/>
        <v/>
      </c>
      <c r="AZ252" s="56"/>
      <c r="BA252" s="56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6"/>
      <c r="BM252" s="56"/>
      <c r="BN252" s="56"/>
      <c r="BO252" s="56"/>
      <c r="CA252" s="40"/>
      <c r="CB252" s="18" t="str">
        <f t="shared" si="170"/>
        <v/>
      </c>
      <c r="CC252" s="18" t="str">
        <f t="shared" si="171"/>
        <v/>
      </c>
      <c r="CD252" s="18" t="str">
        <f t="shared" si="172"/>
        <v/>
      </c>
      <c r="CE252" s="18" t="str">
        <f t="shared" si="173"/>
        <v/>
      </c>
      <c r="CF252" s="18" t="str">
        <f t="shared" si="174"/>
        <v/>
      </c>
      <c r="CG252" s="18" t="str">
        <f t="shared" si="175"/>
        <v/>
      </c>
      <c r="CH252" s="18" t="str">
        <f t="shared" si="176"/>
        <v/>
      </c>
      <c r="CI252" s="18" t="str">
        <f t="shared" si="177"/>
        <v/>
      </c>
      <c r="CJ252" s="56"/>
      <c r="CK252" s="56"/>
      <c r="CM252" s="56"/>
      <c r="CN252" s="56"/>
      <c r="CP252" s="459">
        <f t="shared" si="178"/>
        <v>0</v>
      </c>
      <c r="CQ252" s="459">
        <f t="shared" si="179"/>
        <v>0</v>
      </c>
      <c r="CR252" s="459">
        <f t="shared" si="180"/>
        <v>0</v>
      </c>
      <c r="CS252" s="459">
        <f t="shared" si="180"/>
        <v>0</v>
      </c>
      <c r="CT252" s="459">
        <f t="shared" si="181"/>
        <v>0</v>
      </c>
      <c r="CU252" s="459">
        <f t="shared" si="182"/>
        <v>0</v>
      </c>
      <c r="CV252" s="459">
        <f t="shared" si="183"/>
        <v>0</v>
      </c>
      <c r="CW252" s="459">
        <f t="shared" si="184"/>
        <v>0</v>
      </c>
    </row>
    <row r="253" spans="1:103" x14ac:dyDescent="0.25">
      <c r="A253" s="4193" t="s">
        <v>221</v>
      </c>
      <c r="B253" s="4194"/>
      <c r="C253" s="1978">
        <f t="shared" ref="C253:C292" si="187">SUM(D253+E253)</f>
        <v>1</v>
      </c>
      <c r="D253" s="1939">
        <f t="shared" si="186"/>
        <v>0</v>
      </c>
      <c r="E253" s="1954">
        <f t="shared" si="186"/>
        <v>1</v>
      </c>
      <c r="F253" s="1940">
        <v>0</v>
      </c>
      <c r="G253" s="1942">
        <v>0</v>
      </c>
      <c r="H253" s="1940">
        <v>0</v>
      </c>
      <c r="I253" s="1942">
        <v>0</v>
      </c>
      <c r="J253" s="1940">
        <v>0</v>
      </c>
      <c r="K253" s="1942">
        <v>0</v>
      </c>
      <c r="L253" s="1940">
        <v>0</v>
      </c>
      <c r="M253" s="1942">
        <v>1</v>
      </c>
      <c r="N253" s="1940">
        <v>0</v>
      </c>
      <c r="O253" s="1942">
        <v>0</v>
      </c>
      <c r="P253" s="1940">
        <v>0</v>
      </c>
      <c r="Q253" s="1942">
        <v>0</v>
      </c>
      <c r="R253" s="1940">
        <v>0</v>
      </c>
      <c r="S253" s="1942">
        <v>0</v>
      </c>
      <c r="T253" s="1940">
        <v>0</v>
      </c>
      <c r="U253" s="1942">
        <v>0</v>
      </c>
      <c r="V253" s="1940">
        <v>0</v>
      </c>
      <c r="W253" s="1942">
        <v>0</v>
      </c>
      <c r="X253" s="1940">
        <v>0</v>
      </c>
      <c r="Y253" s="1942">
        <v>0</v>
      </c>
      <c r="Z253" s="1940">
        <v>0</v>
      </c>
      <c r="AA253" s="1942">
        <v>0</v>
      </c>
      <c r="AB253" s="1940">
        <v>0</v>
      </c>
      <c r="AC253" s="1942">
        <v>0</v>
      </c>
      <c r="AD253" s="1940">
        <v>0</v>
      </c>
      <c r="AE253" s="1942">
        <v>0</v>
      </c>
      <c r="AF253" s="1940">
        <v>0</v>
      </c>
      <c r="AG253" s="1942">
        <v>0</v>
      </c>
      <c r="AH253" s="1940">
        <v>0</v>
      </c>
      <c r="AI253" s="1942">
        <v>0</v>
      </c>
      <c r="AJ253" s="1940">
        <v>0</v>
      </c>
      <c r="AK253" s="1942">
        <v>0</v>
      </c>
      <c r="AL253" s="1920">
        <v>0</v>
      </c>
      <c r="AM253" s="1922">
        <v>0</v>
      </c>
      <c r="AN253" s="1923">
        <v>0</v>
      </c>
      <c r="AO253" s="1967">
        <v>0</v>
      </c>
      <c r="AP253" s="1925">
        <v>0</v>
      </c>
      <c r="AQ253" s="1973">
        <v>0</v>
      </c>
      <c r="AR253" s="1942">
        <v>0</v>
      </c>
      <c r="AS253" s="1940">
        <v>0</v>
      </c>
      <c r="AT253" s="1942">
        <v>0</v>
      </c>
      <c r="AU253" s="1973">
        <v>0</v>
      </c>
      <c r="AV253" s="1942">
        <v>0</v>
      </c>
      <c r="AW253" s="1973">
        <v>0</v>
      </c>
      <c r="AX253" s="1942">
        <v>0</v>
      </c>
      <c r="AY253" s="56" t="str">
        <f t="shared" si="185"/>
        <v/>
      </c>
      <c r="AZ253" s="56"/>
      <c r="BA253" s="56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6"/>
      <c r="BM253" s="56"/>
      <c r="BN253" s="56"/>
      <c r="BO253" s="56"/>
      <c r="CA253" s="40"/>
      <c r="CB253" s="18" t="str">
        <f t="shared" si="170"/>
        <v/>
      </c>
      <c r="CC253" s="18" t="str">
        <f t="shared" si="171"/>
        <v/>
      </c>
      <c r="CD253" s="18" t="str">
        <f t="shared" si="172"/>
        <v/>
      </c>
      <c r="CE253" s="18" t="str">
        <f t="shared" si="173"/>
        <v/>
      </c>
      <c r="CF253" s="18" t="str">
        <f t="shared" si="174"/>
        <v/>
      </c>
      <c r="CG253" s="18" t="str">
        <f t="shared" si="175"/>
        <v/>
      </c>
      <c r="CH253" s="18" t="str">
        <f t="shared" si="176"/>
        <v/>
      </c>
      <c r="CI253" s="18" t="str">
        <f t="shared" si="177"/>
        <v/>
      </c>
      <c r="CJ253" s="56"/>
      <c r="CK253" s="56"/>
      <c r="CM253" s="56"/>
      <c r="CN253" s="56"/>
      <c r="CP253" s="459">
        <f t="shared" si="178"/>
        <v>0</v>
      </c>
      <c r="CQ253" s="459">
        <f t="shared" si="179"/>
        <v>0</v>
      </c>
      <c r="CR253" s="459">
        <f t="shared" si="180"/>
        <v>0</v>
      </c>
      <c r="CS253" s="459">
        <f t="shared" si="180"/>
        <v>0</v>
      </c>
      <c r="CT253" s="459">
        <f t="shared" si="181"/>
        <v>0</v>
      </c>
      <c r="CU253" s="459">
        <f t="shared" si="182"/>
        <v>0</v>
      </c>
      <c r="CV253" s="459">
        <f t="shared" si="183"/>
        <v>0</v>
      </c>
      <c r="CW253" s="459">
        <f t="shared" si="184"/>
        <v>0</v>
      </c>
    </row>
    <row r="254" spans="1:103" x14ac:dyDescent="0.25">
      <c r="A254" s="4183" t="s">
        <v>222</v>
      </c>
      <c r="B254" s="1950" t="s">
        <v>223</v>
      </c>
      <c r="C254" s="1951">
        <f t="shared" si="187"/>
        <v>0</v>
      </c>
      <c r="D254" s="1952">
        <f>SUM(H254+J254+L254+N254+P254+R254+T254+V254+X254+Z254+AB254+AD254+AF254+AH254+AJ254+AL254)</f>
        <v>0</v>
      </c>
      <c r="E254" s="1950">
        <f>SUM(I254+K254+M254+O254+Q254+S254+U254+W254+Y254+AA254+AC254+AE254+AG254+AI254+AK254+AM254)</f>
        <v>0</v>
      </c>
      <c r="F254" s="1955"/>
      <c r="G254" s="1956"/>
      <c r="H254" s="1920"/>
      <c r="I254" s="1921"/>
      <c r="J254" s="1920"/>
      <c r="K254" s="1921"/>
      <c r="L254" s="1920"/>
      <c r="M254" s="1921"/>
      <c r="N254" s="1920"/>
      <c r="O254" s="1921"/>
      <c r="P254" s="1920"/>
      <c r="Q254" s="1921"/>
      <c r="R254" s="1920"/>
      <c r="S254" s="1921"/>
      <c r="T254" s="1920"/>
      <c r="U254" s="1921"/>
      <c r="V254" s="1920"/>
      <c r="W254" s="1921"/>
      <c r="X254" s="1920"/>
      <c r="Y254" s="1921"/>
      <c r="Z254" s="1920"/>
      <c r="AA254" s="1921"/>
      <c r="AB254" s="1920"/>
      <c r="AC254" s="1921"/>
      <c r="AD254" s="1920"/>
      <c r="AE254" s="1921"/>
      <c r="AF254" s="1920"/>
      <c r="AG254" s="1921"/>
      <c r="AH254" s="1920"/>
      <c r="AI254" s="1921"/>
      <c r="AJ254" s="1920"/>
      <c r="AK254" s="1921"/>
      <c r="AL254" s="1920"/>
      <c r="AM254" s="1922"/>
      <c r="AN254" s="1923"/>
      <c r="AO254" s="1967"/>
      <c r="AP254" s="1925"/>
      <c r="AQ254" s="1967"/>
      <c r="AR254" s="1921"/>
      <c r="AS254" s="1920"/>
      <c r="AT254" s="1921"/>
      <c r="AU254" s="1967"/>
      <c r="AV254" s="1921"/>
      <c r="AW254" s="1967"/>
      <c r="AX254" s="1921"/>
      <c r="AY254" s="56" t="str">
        <f t="shared" si="185"/>
        <v/>
      </c>
      <c r="AZ254" s="56"/>
      <c r="BA254" s="56"/>
      <c r="BB254" s="56"/>
      <c r="BC254" s="56"/>
      <c r="BD254" s="56"/>
      <c r="BE254" s="56"/>
      <c r="BF254" s="56"/>
      <c r="BG254" s="56"/>
      <c r="BH254" s="56"/>
      <c r="BI254" s="56"/>
      <c r="BJ254" s="56"/>
      <c r="BK254" s="56"/>
      <c r="BL254" s="56"/>
      <c r="BM254" s="56"/>
      <c r="BN254" s="56"/>
      <c r="BO254" s="56"/>
      <c r="CA254" s="40"/>
      <c r="CB254" s="18" t="str">
        <f t="shared" si="170"/>
        <v/>
      </c>
      <c r="CC254" s="18" t="str">
        <f t="shared" si="171"/>
        <v/>
      </c>
      <c r="CD254" s="18" t="str">
        <f t="shared" si="172"/>
        <v/>
      </c>
      <c r="CE254" s="18" t="str">
        <f t="shared" si="173"/>
        <v/>
      </c>
      <c r="CF254" s="18" t="str">
        <f t="shared" si="174"/>
        <v/>
      </c>
      <c r="CG254" s="18" t="str">
        <f t="shared" si="175"/>
        <v/>
      </c>
      <c r="CH254" s="18" t="str">
        <f t="shared" si="176"/>
        <v/>
      </c>
      <c r="CI254" s="18" t="str">
        <f t="shared" si="177"/>
        <v/>
      </c>
      <c r="CJ254" s="56"/>
      <c r="CK254" s="56"/>
      <c r="CM254" s="56"/>
      <c r="CN254" s="56"/>
      <c r="CP254" s="459">
        <f t="shared" si="178"/>
        <v>0</v>
      </c>
      <c r="CQ254" s="459">
        <f t="shared" si="179"/>
        <v>0</v>
      </c>
      <c r="CR254" s="459">
        <f t="shared" si="180"/>
        <v>0</v>
      </c>
      <c r="CS254" s="459">
        <f t="shared" si="180"/>
        <v>0</v>
      </c>
      <c r="CT254" s="459">
        <f t="shared" si="181"/>
        <v>0</v>
      </c>
      <c r="CU254" s="459">
        <f t="shared" si="182"/>
        <v>0</v>
      </c>
      <c r="CV254" s="459">
        <f t="shared" si="183"/>
        <v>0</v>
      </c>
      <c r="CW254" s="459">
        <f t="shared" si="184"/>
        <v>0</v>
      </c>
    </row>
    <row r="255" spans="1:103" x14ac:dyDescent="0.25">
      <c r="A255" s="3782"/>
      <c r="B255" s="377" t="s">
        <v>224</v>
      </c>
      <c r="C255" s="1957">
        <f t="shared" si="187"/>
        <v>0</v>
      </c>
      <c r="D255" s="388">
        <f>SUM(H255+J255+L255+N255+P255+R255+T255+V255+X255+Z255+AB255+AD255+AF255+AH255+AJ255+AL255)</f>
        <v>0</v>
      </c>
      <c r="E255" s="369">
        <f>SUM(I255+K255+M255+O255+Q255+S255+U255+W255+Y255+AA255+AC255+AE255+AG255+AI255+AK255+AM255)</f>
        <v>0</v>
      </c>
      <c r="F255" s="1958"/>
      <c r="G255" s="389"/>
      <c r="H255" s="1806"/>
      <c r="I255" s="85"/>
      <c r="J255" s="1806"/>
      <c r="K255" s="85"/>
      <c r="L255" s="1806"/>
      <c r="M255" s="85"/>
      <c r="N255" s="1806"/>
      <c r="O255" s="85"/>
      <c r="P255" s="1806"/>
      <c r="Q255" s="85"/>
      <c r="R255" s="1806"/>
      <c r="S255" s="85"/>
      <c r="T255" s="1806"/>
      <c r="U255" s="85"/>
      <c r="V255" s="1806"/>
      <c r="W255" s="85"/>
      <c r="X255" s="1806"/>
      <c r="Y255" s="85"/>
      <c r="Z255" s="1806"/>
      <c r="AA255" s="85"/>
      <c r="AB255" s="1806"/>
      <c r="AC255" s="85"/>
      <c r="AD255" s="1806"/>
      <c r="AE255" s="85"/>
      <c r="AF255" s="1806"/>
      <c r="AG255" s="85"/>
      <c r="AH255" s="1806"/>
      <c r="AI255" s="85"/>
      <c r="AJ255" s="91"/>
      <c r="AK255" s="96"/>
      <c r="AL255" s="45"/>
      <c r="AM255" s="333"/>
      <c r="AN255" s="105"/>
      <c r="AO255" s="47"/>
      <c r="AP255" s="286"/>
      <c r="AQ255" s="112"/>
      <c r="AR255" s="96"/>
      <c r="AS255" s="91"/>
      <c r="AT255" s="96"/>
      <c r="AU255" s="112"/>
      <c r="AV255" s="96"/>
      <c r="AW255" s="112"/>
      <c r="AX255" s="96"/>
      <c r="AY255" s="56" t="str">
        <f t="shared" si="185"/>
        <v/>
      </c>
      <c r="AZ255" s="56"/>
      <c r="BA255" s="56"/>
      <c r="BB255" s="56"/>
      <c r="BC255" s="56"/>
      <c r="BD255" s="56"/>
      <c r="BE255" s="56"/>
      <c r="BF255" s="56"/>
      <c r="BG255" s="56"/>
      <c r="BH255" s="56"/>
      <c r="BI255" s="56"/>
      <c r="BJ255" s="56"/>
      <c r="BK255" s="56"/>
      <c r="BL255" s="56"/>
      <c r="BM255" s="56"/>
      <c r="BN255" s="56"/>
      <c r="BO255" s="56"/>
      <c r="CA255" s="40"/>
      <c r="CB255" s="18" t="str">
        <f t="shared" si="170"/>
        <v/>
      </c>
      <c r="CC255" s="18" t="str">
        <f t="shared" si="171"/>
        <v/>
      </c>
      <c r="CD255" s="18" t="str">
        <f t="shared" si="172"/>
        <v/>
      </c>
      <c r="CE255" s="18" t="str">
        <f t="shared" si="173"/>
        <v/>
      </c>
      <c r="CF255" s="18" t="str">
        <f t="shared" si="174"/>
        <v/>
      </c>
      <c r="CG255" s="18" t="str">
        <f t="shared" si="175"/>
        <v/>
      </c>
      <c r="CH255" s="18" t="str">
        <f t="shared" si="176"/>
        <v/>
      </c>
      <c r="CI255" s="18" t="str">
        <f t="shared" si="177"/>
        <v/>
      </c>
      <c r="CJ255" s="56"/>
      <c r="CK255" s="56"/>
      <c r="CM255" s="56"/>
      <c r="CN255" s="56"/>
      <c r="CP255" s="459">
        <f t="shared" si="178"/>
        <v>0</v>
      </c>
      <c r="CQ255" s="459">
        <f t="shared" si="179"/>
        <v>0</v>
      </c>
      <c r="CR255" s="459">
        <f t="shared" si="180"/>
        <v>0</v>
      </c>
      <c r="CS255" s="459">
        <f t="shared" si="180"/>
        <v>0</v>
      </c>
      <c r="CT255" s="459">
        <f t="shared" si="181"/>
        <v>0</v>
      </c>
      <c r="CU255" s="459">
        <f t="shared" si="182"/>
        <v>0</v>
      </c>
      <c r="CV255" s="459">
        <f t="shared" si="183"/>
        <v>0</v>
      </c>
      <c r="CW255" s="459">
        <f t="shared" si="184"/>
        <v>0</v>
      </c>
    </row>
    <row r="256" spans="1:103" s="56" customFormat="1" x14ac:dyDescent="0.25">
      <c r="A256" s="1959" t="s">
        <v>225</v>
      </c>
      <c r="B256" s="1960"/>
      <c r="C256" s="1908">
        <f t="shared" si="187"/>
        <v>19</v>
      </c>
      <c r="D256" s="1909">
        <f t="shared" si="186"/>
        <v>4</v>
      </c>
      <c r="E256" s="1910">
        <f t="shared" si="186"/>
        <v>15</v>
      </c>
      <c r="F256" s="1979">
        <v>0</v>
      </c>
      <c r="G256" s="1980">
        <v>0</v>
      </c>
      <c r="H256" s="1979">
        <v>0</v>
      </c>
      <c r="I256" s="1980">
        <v>0</v>
      </c>
      <c r="J256" s="1979">
        <v>1</v>
      </c>
      <c r="K256" s="1980">
        <v>1</v>
      </c>
      <c r="L256" s="1979">
        <v>1</v>
      </c>
      <c r="M256" s="1980">
        <v>4</v>
      </c>
      <c r="N256" s="1979">
        <v>1</v>
      </c>
      <c r="O256" s="1980">
        <v>0</v>
      </c>
      <c r="P256" s="1979">
        <v>0</v>
      </c>
      <c r="Q256" s="1980">
        <v>0</v>
      </c>
      <c r="R256" s="1979">
        <v>0</v>
      </c>
      <c r="S256" s="1980">
        <v>0</v>
      </c>
      <c r="T256" s="1979">
        <v>0</v>
      </c>
      <c r="U256" s="1980">
        <v>1</v>
      </c>
      <c r="V256" s="1979">
        <v>0</v>
      </c>
      <c r="W256" s="1980">
        <v>3</v>
      </c>
      <c r="X256" s="1979">
        <v>0</v>
      </c>
      <c r="Y256" s="1980">
        <v>1</v>
      </c>
      <c r="Z256" s="1979">
        <v>0</v>
      </c>
      <c r="AA256" s="1980">
        <v>0</v>
      </c>
      <c r="AB256" s="1979">
        <v>0</v>
      </c>
      <c r="AC256" s="1980">
        <v>0</v>
      </c>
      <c r="AD256" s="1979">
        <v>1</v>
      </c>
      <c r="AE256" s="1980">
        <v>3</v>
      </c>
      <c r="AF256" s="1979">
        <v>0</v>
      </c>
      <c r="AG256" s="1980">
        <v>1</v>
      </c>
      <c r="AH256" s="1979">
        <v>0</v>
      </c>
      <c r="AI256" s="1980">
        <v>1</v>
      </c>
      <c r="AJ256" s="1979">
        <v>0</v>
      </c>
      <c r="AK256" s="1980">
        <v>0</v>
      </c>
      <c r="AL256" s="1920">
        <v>0</v>
      </c>
      <c r="AM256" s="1922">
        <v>0</v>
      </c>
      <c r="AN256" s="1923">
        <v>1</v>
      </c>
      <c r="AO256" s="1967">
        <v>0</v>
      </c>
      <c r="AP256" s="1925">
        <v>4</v>
      </c>
      <c r="AQ256" s="1973">
        <v>0</v>
      </c>
      <c r="AR256" s="1942">
        <v>0</v>
      </c>
      <c r="AS256" s="1940">
        <v>0</v>
      </c>
      <c r="AT256" s="1942">
        <v>0</v>
      </c>
      <c r="AU256" s="1973">
        <v>0</v>
      </c>
      <c r="AV256" s="1942">
        <v>1</v>
      </c>
      <c r="AW256" s="1973">
        <v>0</v>
      </c>
      <c r="AX256" s="1942">
        <v>0</v>
      </c>
      <c r="AY256" s="56" t="str">
        <f t="shared" si="185"/>
        <v/>
      </c>
      <c r="CA256" s="40"/>
      <c r="CB256" s="18" t="str">
        <f t="shared" si="170"/>
        <v/>
      </c>
      <c r="CC256" s="18" t="str">
        <f t="shared" si="171"/>
        <v/>
      </c>
      <c r="CD256" s="18" t="str">
        <f t="shared" si="172"/>
        <v/>
      </c>
      <c r="CE256" s="18" t="str">
        <f t="shared" si="173"/>
        <v/>
      </c>
      <c r="CF256" s="18" t="str">
        <f t="shared" si="174"/>
        <v/>
      </c>
      <c r="CG256" s="18" t="str">
        <f t="shared" si="175"/>
        <v/>
      </c>
      <c r="CH256" s="18" t="str">
        <f t="shared" si="176"/>
        <v/>
      </c>
      <c r="CI256" s="18" t="str">
        <f t="shared" si="177"/>
        <v/>
      </c>
      <c r="CL256"/>
      <c r="CO256"/>
      <c r="CP256" s="459">
        <f t="shared" si="178"/>
        <v>0</v>
      </c>
      <c r="CQ256" s="459">
        <f t="shared" si="179"/>
        <v>0</v>
      </c>
      <c r="CR256" s="459">
        <f t="shared" si="180"/>
        <v>0</v>
      </c>
      <c r="CS256" s="459">
        <f t="shared" si="180"/>
        <v>0</v>
      </c>
      <c r="CT256" s="459">
        <f t="shared" si="181"/>
        <v>0</v>
      </c>
      <c r="CU256" s="459">
        <f t="shared" si="182"/>
        <v>0</v>
      </c>
      <c r="CV256" s="459">
        <f t="shared" si="183"/>
        <v>0</v>
      </c>
      <c r="CW256" s="459">
        <f t="shared" si="184"/>
        <v>0</v>
      </c>
    </row>
    <row r="257" spans="1:101" ht="15" customHeight="1" x14ac:dyDescent="0.25">
      <c r="A257" s="4183" t="s">
        <v>226</v>
      </c>
      <c r="B257" s="380" t="s">
        <v>227</v>
      </c>
      <c r="C257" s="378">
        <f t="shared" si="187"/>
        <v>0</v>
      </c>
      <c r="D257" s="379">
        <f t="shared" si="186"/>
        <v>0</v>
      </c>
      <c r="E257" s="380">
        <f t="shared" si="186"/>
        <v>0</v>
      </c>
      <c r="F257" s="45"/>
      <c r="G257" s="48"/>
      <c r="H257" s="45"/>
      <c r="I257" s="48"/>
      <c r="J257" s="45"/>
      <c r="K257" s="48"/>
      <c r="L257" s="45"/>
      <c r="M257" s="48"/>
      <c r="N257" s="45"/>
      <c r="O257" s="48"/>
      <c r="P257" s="45"/>
      <c r="Q257" s="48"/>
      <c r="R257" s="45"/>
      <c r="S257" s="48"/>
      <c r="T257" s="45"/>
      <c r="U257" s="48"/>
      <c r="V257" s="45"/>
      <c r="W257" s="48"/>
      <c r="X257" s="45"/>
      <c r="Y257" s="48"/>
      <c r="Z257" s="45"/>
      <c r="AA257" s="48"/>
      <c r="AB257" s="45"/>
      <c r="AC257" s="48"/>
      <c r="AD257" s="45"/>
      <c r="AE257" s="48"/>
      <c r="AF257" s="45"/>
      <c r="AG257" s="48"/>
      <c r="AH257" s="45"/>
      <c r="AI257" s="48"/>
      <c r="AJ257" s="45"/>
      <c r="AK257" s="48"/>
      <c r="AL257" s="1920"/>
      <c r="AM257" s="1922"/>
      <c r="AN257" s="1923"/>
      <c r="AO257" s="1967"/>
      <c r="AP257" s="1925"/>
      <c r="AQ257" s="1967"/>
      <c r="AR257" s="1921"/>
      <c r="AS257" s="1920"/>
      <c r="AT257" s="1921"/>
      <c r="AU257" s="1967"/>
      <c r="AV257" s="1921"/>
      <c r="AW257" s="1967"/>
      <c r="AX257" s="1921"/>
      <c r="AY257" s="56" t="str">
        <f t="shared" si="185"/>
        <v/>
      </c>
      <c r="AZ257" s="56"/>
      <c r="BA257" s="56"/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CA257" s="40"/>
      <c r="CB257" s="18" t="str">
        <f t="shared" si="170"/>
        <v/>
      </c>
      <c r="CC257" s="18" t="str">
        <f t="shared" si="171"/>
        <v/>
      </c>
      <c r="CD257" s="18" t="str">
        <f t="shared" si="172"/>
        <v/>
      </c>
      <c r="CE257" s="18" t="str">
        <f t="shared" si="173"/>
        <v/>
      </c>
      <c r="CF257" s="18" t="str">
        <f t="shared" si="174"/>
        <v/>
      </c>
      <c r="CG257" s="18" t="str">
        <f t="shared" si="175"/>
        <v/>
      </c>
      <c r="CH257" s="18" t="str">
        <f t="shared" si="176"/>
        <v/>
      </c>
      <c r="CI257" s="18" t="str">
        <f t="shared" si="177"/>
        <v/>
      </c>
      <c r="CJ257" s="56"/>
      <c r="CK257" s="56"/>
      <c r="CM257" s="56"/>
      <c r="CN257" s="56"/>
      <c r="CP257" s="459">
        <f t="shared" si="178"/>
        <v>0</v>
      </c>
      <c r="CQ257" s="459">
        <f t="shared" si="179"/>
        <v>0</v>
      </c>
      <c r="CR257" s="459">
        <f t="shared" si="180"/>
        <v>0</v>
      </c>
      <c r="CS257" s="459">
        <f t="shared" si="180"/>
        <v>0</v>
      </c>
      <c r="CT257" s="459">
        <f t="shared" si="181"/>
        <v>0</v>
      </c>
      <c r="CU257" s="459">
        <f t="shared" si="182"/>
        <v>0</v>
      </c>
      <c r="CV257" s="459">
        <f t="shared" si="183"/>
        <v>0</v>
      </c>
      <c r="CW257" s="459">
        <f t="shared" si="184"/>
        <v>0</v>
      </c>
    </row>
    <row r="258" spans="1:101" x14ac:dyDescent="0.25">
      <c r="A258" s="4128"/>
      <c r="B258" s="396" t="s">
        <v>228</v>
      </c>
      <c r="C258" s="397">
        <f t="shared" si="187"/>
        <v>2</v>
      </c>
      <c r="D258" s="398">
        <f t="shared" si="186"/>
        <v>0</v>
      </c>
      <c r="E258" s="396">
        <f t="shared" si="186"/>
        <v>2</v>
      </c>
      <c r="F258" s="22">
        <v>0</v>
      </c>
      <c r="G258" s="28">
        <v>0</v>
      </c>
      <c r="H258" s="22">
        <v>0</v>
      </c>
      <c r="I258" s="28">
        <v>0</v>
      </c>
      <c r="J258" s="22">
        <v>0</v>
      </c>
      <c r="K258" s="28">
        <v>1</v>
      </c>
      <c r="L258" s="22">
        <v>0</v>
      </c>
      <c r="M258" s="28">
        <v>1</v>
      </c>
      <c r="N258" s="22">
        <v>0</v>
      </c>
      <c r="O258" s="28">
        <v>0</v>
      </c>
      <c r="P258" s="22">
        <v>0</v>
      </c>
      <c r="Q258" s="28">
        <v>0</v>
      </c>
      <c r="R258" s="22">
        <v>0</v>
      </c>
      <c r="S258" s="28">
        <v>0</v>
      </c>
      <c r="T258" s="22">
        <v>0</v>
      </c>
      <c r="U258" s="28">
        <v>0</v>
      </c>
      <c r="V258" s="22">
        <v>0</v>
      </c>
      <c r="W258" s="28">
        <v>0</v>
      </c>
      <c r="X258" s="22">
        <v>0</v>
      </c>
      <c r="Y258" s="28">
        <v>0</v>
      </c>
      <c r="Z258" s="22">
        <v>0</v>
      </c>
      <c r="AA258" s="28">
        <v>0</v>
      </c>
      <c r="AB258" s="22">
        <v>0</v>
      </c>
      <c r="AC258" s="28">
        <v>0</v>
      </c>
      <c r="AD258" s="22">
        <v>0</v>
      </c>
      <c r="AE258" s="28">
        <v>0</v>
      </c>
      <c r="AF258" s="22">
        <v>0</v>
      </c>
      <c r="AG258" s="28">
        <v>0</v>
      </c>
      <c r="AH258" s="22">
        <v>0</v>
      </c>
      <c r="AI258" s="28">
        <v>0</v>
      </c>
      <c r="AJ258" s="22">
        <v>0</v>
      </c>
      <c r="AK258" s="28">
        <v>0</v>
      </c>
      <c r="AL258" s="22">
        <v>0</v>
      </c>
      <c r="AM258" s="216">
        <v>0</v>
      </c>
      <c r="AN258" s="27">
        <v>0</v>
      </c>
      <c r="AO258" s="23">
        <v>0</v>
      </c>
      <c r="AP258" s="213">
        <v>2</v>
      </c>
      <c r="AQ258" s="23">
        <v>0</v>
      </c>
      <c r="AR258" s="28">
        <v>0</v>
      </c>
      <c r="AS258" s="22">
        <v>0</v>
      </c>
      <c r="AT258" s="28">
        <v>0</v>
      </c>
      <c r="AU258" s="23">
        <v>0</v>
      </c>
      <c r="AV258" s="28">
        <v>1</v>
      </c>
      <c r="AW258" s="23">
        <v>0</v>
      </c>
      <c r="AX258" s="28">
        <v>0</v>
      </c>
      <c r="AY258" s="56" t="str">
        <f t="shared" si="185"/>
        <v/>
      </c>
      <c r="AZ258" s="56"/>
      <c r="BA258" s="56"/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6"/>
      <c r="BM258" s="56"/>
      <c r="BN258" s="56"/>
      <c r="BO258" s="56"/>
      <c r="CA258" s="40"/>
      <c r="CB258" s="18" t="str">
        <f t="shared" si="170"/>
        <v/>
      </c>
      <c r="CC258" s="18" t="str">
        <f t="shared" si="171"/>
        <v/>
      </c>
      <c r="CD258" s="18" t="str">
        <f t="shared" si="172"/>
        <v/>
      </c>
      <c r="CE258" s="18" t="str">
        <f t="shared" si="173"/>
        <v/>
      </c>
      <c r="CF258" s="18" t="str">
        <f t="shared" si="174"/>
        <v/>
      </c>
      <c r="CG258" s="18" t="str">
        <f t="shared" si="175"/>
        <v/>
      </c>
      <c r="CH258" s="18" t="str">
        <f t="shared" si="176"/>
        <v/>
      </c>
      <c r="CI258" s="18" t="str">
        <f t="shared" si="177"/>
        <v/>
      </c>
      <c r="CJ258" s="56"/>
      <c r="CK258" s="56"/>
      <c r="CM258" s="56"/>
      <c r="CN258" s="56"/>
      <c r="CP258" s="459">
        <f t="shared" si="178"/>
        <v>0</v>
      </c>
      <c r="CQ258" s="459">
        <f t="shared" si="179"/>
        <v>0</v>
      </c>
      <c r="CR258" s="459">
        <f t="shared" si="180"/>
        <v>0</v>
      </c>
      <c r="CS258" s="459">
        <f t="shared" si="180"/>
        <v>0</v>
      </c>
      <c r="CT258" s="459">
        <f t="shared" si="181"/>
        <v>0</v>
      </c>
      <c r="CU258" s="459">
        <f t="shared" si="182"/>
        <v>0</v>
      </c>
      <c r="CV258" s="459">
        <f t="shared" si="183"/>
        <v>0</v>
      </c>
      <c r="CW258" s="459">
        <f t="shared" si="184"/>
        <v>0</v>
      </c>
    </row>
    <row r="259" spans="1:101" x14ac:dyDescent="0.25">
      <c r="A259" s="4128"/>
      <c r="B259" s="396" t="s">
        <v>229</v>
      </c>
      <c r="C259" s="397">
        <f t="shared" si="187"/>
        <v>0</v>
      </c>
      <c r="D259" s="398">
        <f t="shared" si="186"/>
        <v>0</v>
      </c>
      <c r="E259" s="396">
        <f>SUM(G259+I259+K259+M259+O259+Q259+S259+U259+W259+Y259+AA259+AC259+AE259+AG259+AI259+AK259+AM259)</f>
        <v>0</v>
      </c>
      <c r="F259" s="22"/>
      <c r="G259" s="28"/>
      <c r="H259" s="22"/>
      <c r="I259" s="28"/>
      <c r="J259" s="22"/>
      <c r="K259" s="28"/>
      <c r="L259" s="22"/>
      <c r="M259" s="28"/>
      <c r="N259" s="22"/>
      <c r="O259" s="28"/>
      <c r="P259" s="22"/>
      <c r="Q259" s="28"/>
      <c r="R259" s="22"/>
      <c r="S259" s="28"/>
      <c r="T259" s="22"/>
      <c r="U259" s="28"/>
      <c r="V259" s="22"/>
      <c r="W259" s="28"/>
      <c r="X259" s="22"/>
      <c r="Y259" s="28"/>
      <c r="Z259" s="22"/>
      <c r="AA259" s="28"/>
      <c r="AB259" s="22"/>
      <c r="AC259" s="28"/>
      <c r="AD259" s="22"/>
      <c r="AE259" s="28"/>
      <c r="AF259" s="22"/>
      <c r="AG259" s="28"/>
      <c r="AH259" s="22"/>
      <c r="AI259" s="28"/>
      <c r="AJ259" s="22"/>
      <c r="AK259" s="28"/>
      <c r="AL259" s="45"/>
      <c r="AM259" s="333"/>
      <c r="AN259" s="105"/>
      <c r="AO259" s="47"/>
      <c r="AP259" s="286"/>
      <c r="AQ259" s="27"/>
      <c r="AR259" s="28"/>
      <c r="AS259" s="22"/>
      <c r="AT259" s="28"/>
      <c r="AU259" s="23"/>
      <c r="AV259" s="28"/>
      <c r="AW259" s="23"/>
      <c r="AX259" s="28"/>
      <c r="AY259" s="56" t="str">
        <f t="shared" si="185"/>
        <v/>
      </c>
      <c r="AZ259" s="56"/>
      <c r="BA259" s="56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6"/>
      <c r="BM259" s="56"/>
      <c r="BN259" s="56"/>
      <c r="BO259" s="56"/>
      <c r="CA259" s="40"/>
      <c r="CB259" s="18" t="str">
        <f t="shared" si="170"/>
        <v/>
      </c>
      <c r="CC259" s="18" t="str">
        <f t="shared" si="171"/>
        <v/>
      </c>
      <c r="CD259" s="18" t="str">
        <f t="shared" si="172"/>
        <v/>
      </c>
      <c r="CE259" s="18" t="str">
        <f t="shared" si="173"/>
        <v/>
      </c>
      <c r="CF259" s="18" t="str">
        <f t="shared" si="174"/>
        <v/>
      </c>
      <c r="CG259" s="18" t="str">
        <f t="shared" si="175"/>
        <v/>
      </c>
      <c r="CH259" s="18" t="str">
        <f t="shared" si="176"/>
        <v/>
      </c>
      <c r="CI259" s="18" t="str">
        <f t="shared" si="177"/>
        <v/>
      </c>
      <c r="CJ259" s="56"/>
      <c r="CK259" s="56"/>
      <c r="CM259" s="56"/>
      <c r="CN259" s="56"/>
      <c r="CP259" s="459">
        <f t="shared" si="178"/>
        <v>0</v>
      </c>
      <c r="CQ259" s="459">
        <f t="shared" si="179"/>
        <v>0</v>
      </c>
      <c r="CR259" s="459">
        <f t="shared" si="180"/>
        <v>0</v>
      </c>
      <c r="CS259" s="459">
        <f t="shared" si="180"/>
        <v>0</v>
      </c>
      <c r="CT259" s="459">
        <f t="shared" si="181"/>
        <v>0</v>
      </c>
      <c r="CU259" s="459">
        <f t="shared" si="182"/>
        <v>0</v>
      </c>
      <c r="CV259" s="459">
        <f t="shared" si="183"/>
        <v>0</v>
      </c>
      <c r="CW259" s="459">
        <f t="shared" si="184"/>
        <v>0</v>
      </c>
    </row>
    <row r="260" spans="1:101" x14ac:dyDescent="0.25">
      <c r="A260" s="4128"/>
      <c r="B260" s="401" t="s">
        <v>230</v>
      </c>
      <c r="C260" s="397">
        <f t="shared" si="187"/>
        <v>0</v>
      </c>
      <c r="D260" s="467"/>
      <c r="E260" s="396">
        <f>SUM(K260+M260+O260+Q260+S260+U260+W260+Y260+AA260+AC260+AE260+AG260+AI260+AK260+AM260)</f>
        <v>0</v>
      </c>
      <c r="F260" s="345"/>
      <c r="G260" s="346"/>
      <c r="H260" s="345"/>
      <c r="I260" s="346"/>
      <c r="J260" s="345"/>
      <c r="K260" s="28"/>
      <c r="L260" s="345"/>
      <c r="M260" s="28"/>
      <c r="N260" s="345"/>
      <c r="O260" s="28"/>
      <c r="P260" s="345"/>
      <c r="Q260" s="28"/>
      <c r="R260" s="345"/>
      <c r="S260" s="28"/>
      <c r="T260" s="345"/>
      <c r="U260" s="28"/>
      <c r="V260" s="345"/>
      <c r="W260" s="28"/>
      <c r="X260" s="345"/>
      <c r="Y260" s="28"/>
      <c r="Z260" s="345"/>
      <c r="AA260" s="28"/>
      <c r="AB260" s="345"/>
      <c r="AC260" s="28"/>
      <c r="AD260" s="345"/>
      <c r="AE260" s="28"/>
      <c r="AF260" s="345"/>
      <c r="AG260" s="28"/>
      <c r="AH260" s="345"/>
      <c r="AI260" s="28"/>
      <c r="AJ260" s="345"/>
      <c r="AK260" s="28"/>
      <c r="AL260" s="345"/>
      <c r="AM260" s="216"/>
      <c r="AN260" s="105"/>
      <c r="AO260" s="47"/>
      <c r="AP260" s="286"/>
      <c r="AQ260" s="47"/>
      <c r="AR260" s="48"/>
      <c r="AS260" s="439"/>
      <c r="AT260" s="48"/>
      <c r="AU260" s="47"/>
      <c r="AV260" s="48"/>
      <c r="AW260" s="47"/>
      <c r="AX260" s="48"/>
      <c r="AY260" s="56" t="str">
        <f t="shared" si="185"/>
        <v/>
      </c>
      <c r="AZ260" s="56"/>
      <c r="BA260" s="56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6"/>
      <c r="BM260" s="56"/>
      <c r="BN260" s="56"/>
      <c r="BO260" s="56"/>
      <c r="CA260" s="40"/>
      <c r="CB260" s="18" t="str">
        <f t="shared" si="170"/>
        <v/>
      </c>
      <c r="CC260" s="18" t="str">
        <f t="shared" si="171"/>
        <v/>
      </c>
      <c r="CD260" s="421"/>
      <c r="CE260" s="18" t="str">
        <f t="shared" si="173"/>
        <v/>
      </c>
      <c r="CF260" s="18" t="str">
        <f t="shared" si="174"/>
        <v/>
      </c>
      <c r="CG260" s="18" t="str">
        <f t="shared" si="175"/>
        <v/>
      </c>
      <c r="CH260" s="18" t="str">
        <f t="shared" si="176"/>
        <v/>
      </c>
      <c r="CI260" s="18" t="str">
        <f t="shared" si="177"/>
        <v/>
      </c>
      <c r="CP260" s="370">
        <f t="shared" si="178"/>
        <v>0</v>
      </c>
      <c r="CQ260" s="370">
        <f t="shared" si="179"/>
        <v>0</v>
      </c>
      <c r="CR260" s="370">
        <f t="shared" si="180"/>
        <v>0</v>
      </c>
      <c r="CS260" s="370">
        <f t="shared" si="180"/>
        <v>0</v>
      </c>
      <c r="CT260" s="370">
        <f t="shared" si="181"/>
        <v>0</v>
      </c>
      <c r="CU260" s="370">
        <f t="shared" si="182"/>
        <v>0</v>
      </c>
      <c r="CV260" s="370">
        <f t="shared" si="183"/>
        <v>0</v>
      </c>
      <c r="CW260" s="370">
        <f t="shared" si="184"/>
        <v>0</v>
      </c>
    </row>
    <row r="261" spans="1:101" x14ac:dyDescent="0.25">
      <c r="A261" s="4128"/>
      <c r="B261" s="396" t="s">
        <v>231</v>
      </c>
      <c r="C261" s="397">
        <f t="shared" si="187"/>
        <v>1</v>
      </c>
      <c r="D261" s="398">
        <f t="shared" ref="D261:E269" si="188">SUM(F261+H261+J261+L261+N261+P261+R261+T261+V261+X261+Z261+AB261+AD261+AF261+AH261+AJ261+AL261)</f>
        <v>0</v>
      </c>
      <c r="E261" s="396">
        <f t="shared" si="188"/>
        <v>1</v>
      </c>
      <c r="F261" s="22">
        <v>0</v>
      </c>
      <c r="G261" s="28">
        <v>0</v>
      </c>
      <c r="H261" s="22">
        <v>0</v>
      </c>
      <c r="I261" s="28">
        <v>0</v>
      </c>
      <c r="J261" s="22">
        <v>0</v>
      </c>
      <c r="K261" s="28">
        <v>0</v>
      </c>
      <c r="L261" s="22">
        <v>0</v>
      </c>
      <c r="M261" s="28">
        <v>1</v>
      </c>
      <c r="N261" s="22">
        <v>0</v>
      </c>
      <c r="O261" s="28">
        <v>0</v>
      </c>
      <c r="P261" s="22">
        <v>0</v>
      </c>
      <c r="Q261" s="28">
        <v>0</v>
      </c>
      <c r="R261" s="22">
        <v>0</v>
      </c>
      <c r="S261" s="28">
        <v>0</v>
      </c>
      <c r="T261" s="22">
        <v>0</v>
      </c>
      <c r="U261" s="28">
        <v>0</v>
      </c>
      <c r="V261" s="22">
        <v>0</v>
      </c>
      <c r="W261" s="28">
        <v>0</v>
      </c>
      <c r="X261" s="22">
        <v>0</v>
      </c>
      <c r="Y261" s="28">
        <v>0</v>
      </c>
      <c r="Z261" s="22">
        <v>0</v>
      </c>
      <c r="AA261" s="28">
        <v>0</v>
      </c>
      <c r="AB261" s="22">
        <v>0</v>
      </c>
      <c r="AC261" s="28">
        <v>0</v>
      </c>
      <c r="AD261" s="22">
        <v>0</v>
      </c>
      <c r="AE261" s="28">
        <v>0</v>
      </c>
      <c r="AF261" s="22">
        <v>0</v>
      </c>
      <c r="AG261" s="28">
        <v>0</v>
      </c>
      <c r="AH261" s="22">
        <v>0</v>
      </c>
      <c r="AI261" s="28">
        <v>0</v>
      </c>
      <c r="AJ261" s="22">
        <v>0</v>
      </c>
      <c r="AK261" s="28">
        <v>0</v>
      </c>
      <c r="AL261" s="22">
        <v>0</v>
      </c>
      <c r="AM261" s="216">
        <v>0</v>
      </c>
      <c r="AN261" s="105">
        <v>0</v>
      </c>
      <c r="AO261" s="47">
        <v>0</v>
      </c>
      <c r="AP261" s="286">
        <v>1</v>
      </c>
      <c r="AQ261" s="23">
        <v>0</v>
      </c>
      <c r="AR261" s="28">
        <v>0</v>
      </c>
      <c r="AS261" s="22">
        <v>0</v>
      </c>
      <c r="AT261" s="28">
        <v>0</v>
      </c>
      <c r="AU261" s="23">
        <v>0</v>
      </c>
      <c r="AV261" s="28">
        <v>0</v>
      </c>
      <c r="AW261" s="23">
        <v>0</v>
      </c>
      <c r="AX261" s="28">
        <v>0</v>
      </c>
      <c r="AY261" s="56" t="str">
        <f t="shared" si="185"/>
        <v/>
      </c>
      <c r="AZ261" s="56"/>
      <c r="BA261" s="56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6"/>
      <c r="BM261" s="56"/>
      <c r="BN261" s="56"/>
      <c r="BO261" s="56"/>
      <c r="CA261" s="40"/>
      <c r="CB261" s="18" t="str">
        <f t="shared" si="170"/>
        <v/>
      </c>
      <c r="CC261" s="18" t="str">
        <f t="shared" si="171"/>
        <v/>
      </c>
      <c r="CD261" s="18" t="str">
        <f t="shared" ref="CD261:CD293" si="189">IF(AND(D261&gt;0,OR(AS261="")), "* No olvide digitar la variable Pueblos originarios Hombres. Digite Cero si no tiene.",IF(AS261&gt;D261,"  * La variable Pueblos originarios Hombres No puede ser mayor al Total Hombres.",""))</f>
        <v/>
      </c>
      <c r="CE261" s="18" t="str">
        <f t="shared" si="173"/>
        <v/>
      </c>
      <c r="CF261" s="18" t="str">
        <f t="shared" si="174"/>
        <v/>
      </c>
      <c r="CG261" s="18" t="str">
        <f t="shared" si="175"/>
        <v/>
      </c>
      <c r="CH261" s="18" t="str">
        <f t="shared" si="176"/>
        <v/>
      </c>
      <c r="CI261" s="18" t="str">
        <f t="shared" si="177"/>
        <v/>
      </c>
      <c r="CP261" s="370">
        <f t="shared" si="178"/>
        <v>0</v>
      </c>
      <c r="CQ261" s="370">
        <f t="shared" si="179"/>
        <v>0</v>
      </c>
      <c r="CR261" s="370">
        <f t="shared" si="180"/>
        <v>0</v>
      </c>
      <c r="CS261" s="370">
        <f t="shared" si="180"/>
        <v>0</v>
      </c>
      <c r="CT261" s="370">
        <f t="shared" si="181"/>
        <v>0</v>
      </c>
      <c r="CU261" s="370">
        <f t="shared" si="182"/>
        <v>0</v>
      </c>
      <c r="CV261" s="370">
        <f t="shared" si="183"/>
        <v>0</v>
      </c>
      <c r="CW261" s="370">
        <f t="shared" si="184"/>
        <v>0</v>
      </c>
    </row>
    <row r="262" spans="1:101" x14ac:dyDescent="0.25">
      <c r="A262" s="4128"/>
      <c r="B262" s="406" t="s">
        <v>232</v>
      </c>
      <c r="C262" s="397">
        <f t="shared" si="187"/>
        <v>0</v>
      </c>
      <c r="D262" s="398">
        <f t="shared" si="188"/>
        <v>0</v>
      </c>
      <c r="E262" s="396">
        <f t="shared" si="188"/>
        <v>0</v>
      </c>
      <c r="F262" s="22"/>
      <c r="G262" s="28"/>
      <c r="H262" s="22"/>
      <c r="I262" s="28"/>
      <c r="J262" s="22"/>
      <c r="K262" s="28"/>
      <c r="L262" s="22"/>
      <c r="M262" s="28"/>
      <c r="N262" s="22"/>
      <c r="O262" s="28"/>
      <c r="P262" s="22"/>
      <c r="Q262" s="28"/>
      <c r="R262" s="22"/>
      <c r="S262" s="28"/>
      <c r="T262" s="22"/>
      <c r="U262" s="28"/>
      <c r="V262" s="22"/>
      <c r="W262" s="28"/>
      <c r="X262" s="22"/>
      <c r="Y262" s="28"/>
      <c r="Z262" s="22"/>
      <c r="AA262" s="28"/>
      <c r="AB262" s="22"/>
      <c r="AC262" s="28"/>
      <c r="AD262" s="22"/>
      <c r="AE262" s="28"/>
      <c r="AF262" s="22"/>
      <c r="AG262" s="28"/>
      <c r="AH262" s="22"/>
      <c r="AI262" s="28"/>
      <c r="AJ262" s="22"/>
      <c r="AK262" s="28"/>
      <c r="AL262" s="22"/>
      <c r="AM262" s="216"/>
      <c r="AN262" s="105"/>
      <c r="AO262" s="47"/>
      <c r="AP262" s="286"/>
      <c r="AQ262" s="23"/>
      <c r="AR262" s="28"/>
      <c r="AS262" s="22"/>
      <c r="AT262" s="28"/>
      <c r="AU262" s="23"/>
      <c r="AV262" s="28"/>
      <c r="AW262" s="23"/>
      <c r="AX262" s="28"/>
      <c r="AY262" s="56" t="str">
        <f t="shared" si="185"/>
        <v/>
      </c>
      <c r="AZ262" s="56"/>
      <c r="BA262" s="56"/>
      <c r="BB262" s="56"/>
      <c r="BC262" s="56"/>
      <c r="BD262" s="56"/>
      <c r="BE262" s="56"/>
      <c r="BF262" s="56"/>
      <c r="BG262" s="56"/>
      <c r="BH262" s="56"/>
      <c r="BI262" s="56"/>
      <c r="BJ262" s="56"/>
      <c r="BK262" s="56"/>
      <c r="BL262" s="56"/>
      <c r="BM262" s="56"/>
      <c r="BN262" s="56"/>
      <c r="BO262" s="56"/>
      <c r="CA262" s="40"/>
      <c r="CB262" s="18" t="str">
        <f t="shared" si="170"/>
        <v/>
      </c>
      <c r="CC262" s="18" t="str">
        <f t="shared" si="171"/>
        <v/>
      </c>
      <c r="CD262" s="18" t="str">
        <f t="shared" si="189"/>
        <v/>
      </c>
      <c r="CE262" s="18" t="str">
        <f t="shared" si="173"/>
        <v/>
      </c>
      <c r="CF262" s="18" t="str">
        <f t="shared" si="174"/>
        <v/>
      </c>
      <c r="CG262" s="18" t="str">
        <f t="shared" si="175"/>
        <v/>
      </c>
      <c r="CH262" s="18" t="str">
        <f t="shared" si="176"/>
        <v/>
      </c>
      <c r="CI262" s="18" t="str">
        <f t="shared" si="177"/>
        <v/>
      </c>
      <c r="CP262" s="370">
        <f t="shared" si="178"/>
        <v>0</v>
      </c>
      <c r="CQ262" s="370">
        <f t="shared" si="179"/>
        <v>0</v>
      </c>
      <c r="CR262" s="370">
        <f t="shared" si="180"/>
        <v>0</v>
      </c>
      <c r="CS262" s="370">
        <f t="shared" si="180"/>
        <v>0</v>
      </c>
      <c r="CT262" s="370">
        <f t="shared" si="181"/>
        <v>0</v>
      </c>
      <c r="CU262" s="370">
        <f t="shared" si="182"/>
        <v>0</v>
      </c>
      <c r="CV262" s="370">
        <f t="shared" si="183"/>
        <v>0</v>
      </c>
      <c r="CW262" s="370">
        <f t="shared" si="184"/>
        <v>0</v>
      </c>
    </row>
    <row r="263" spans="1:101" x14ac:dyDescent="0.25">
      <c r="A263" s="4128"/>
      <c r="B263" s="407" t="s">
        <v>276</v>
      </c>
      <c r="C263" s="397">
        <f t="shared" si="187"/>
        <v>0</v>
      </c>
      <c r="D263" s="398">
        <f t="shared" si="188"/>
        <v>0</v>
      </c>
      <c r="E263" s="396">
        <f t="shared" si="188"/>
        <v>0</v>
      </c>
      <c r="F263" s="22"/>
      <c r="G263" s="28"/>
      <c r="H263" s="22"/>
      <c r="I263" s="28"/>
      <c r="J263" s="22"/>
      <c r="K263" s="28"/>
      <c r="L263" s="22"/>
      <c r="M263" s="28"/>
      <c r="N263" s="22"/>
      <c r="O263" s="28"/>
      <c r="P263" s="22"/>
      <c r="Q263" s="28"/>
      <c r="R263" s="22"/>
      <c r="S263" s="28"/>
      <c r="T263" s="22"/>
      <c r="U263" s="28"/>
      <c r="V263" s="22"/>
      <c r="W263" s="28"/>
      <c r="X263" s="22"/>
      <c r="Y263" s="28"/>
      <c r="Z263" s="22"/>
      <c r="AA263" s="28"/>
      <c r="AB263" s="22"/>
      <c r="AC263" s="28"/>
      <c r="AD263" s="22"/>
      <c r="AE263" s="28"/>
      <c r="AF263" s="22"/>
      <c r="AG263" s="28"/>
      <c r="AH263" s="22"/>
      <c r="AI263" s="28"/>
      <c r="AJ263" s="22"/>
      <c r="AK263" s="28"/>
      <c r="AL263" s="22"/>
      <c r="AM263" s="216"/>
      <c r="AN263" s="105"/>
      <c r="AO263" s="47"/>
      <c r="AP263" s="286"/>
      <c r="AQ263" s="23"/>
      <c r="AR263" s="28"/>
      <c r="AS263" s="22"/>
      <c r="AT263" s="28"/>
      <c r="AU263" s="23"/>
      <c r="AV263" s="28"/>
      <c r="AW263" s="23"/>
      <c r="AX263" s="28"/>
      <c r="AY263" s="56" t="str">
        <f t="shared" si="185"/>
        <v/>
      </c>
      <c r="AZ263" s="56"/>
      <c r="BA263" s="56"/>
      <c r="BB263" s="56"/>
      <c r="BC263" s="56"/>
      <c r="BD263" s="56"/>
      <c r="BE263" s="56"/>
      <c r="BF263" s="56"/>
      <c r="BG263" s="56"/>
      <c r="BH263" s="56"/>
      <c r="BI263" s="56"/>
      <c r="BJ263" s="56"/>
      <c r="BK263" s="56"/>
      <c r="BL263" s="56"/>
      <c r="BM263" s="56"/>
      <c r="BN263" s="56"/>
      <c r="BO263" s="56"/>
      <c r="CA263" s="40"/>
      <c r="CB263" s="18" t="str">
        <f t="shared" si="170"/>
        <v/>
      </c>
      <c r="CC263" s="18" t="str">
        <f t="shared" si="171"/>
        <v/>
      </c>
      <c r="CD263" s="18" t="str">
        <f t="shared" si="189"/>
        <v/>
      </c>
      <c r="CE263" s="18" t="str">
        <f t="shared" si="173"/>
        <v/>
      </c>
      <c r="CF263" s="18" t="str">
        <f t="shared" si="174"/>
        <v/>
      </c>
      <c r="CG263" s="18" t="str">
        <f t="shared" si="175"/>
        <v/>
      </c>
      <c r="CH263" s="18" t="str">
        <f t="shared" si="176"/>
        <v/>
      </c>
      <c r="CI263" s="18" t="str">
        <f t="shared" si="177"/>
        <v/>
      </c>
      <c r="CP263" s="370">
        <f t="shared" si="178"/>
        <v>0</v>
      </c>
      <c r="CQ263" s="370">
        <f t="shared" si="179"/>
        <v>0</v>
      </c>
      <c r="CR263" s="370">
        <f t="shared" ref="CR263:CS293" si="190">IF(AND(D263&gt;0,OR(AS263="")),1,IF(AS263&gt;D263,1,0))</f>
        <v>0</v>
      </c>
      <c r="CS263" s="370">
        <f t="shared" si="190"/>
        <v>0</v>
      </c>
      <c r="CT263" s="370">
        <f t="shared" si="181"/>
        <v>0</v>
      </c>
      <c r="CU263" s="370">
        <f t="shared" si="182"/>
        <v>0</v>
      </c>
      <c r="CV263" s="370">
        <f t="shared" si="183"/>
        <v>0</v>
      </c>
      <c r="CW263" s="370">
        <f t="shared" si="184"/>
        <v>0</v>
      </c>
    </row>
    <row r="264" spans="1:101" x14ac:dyDescent="0.25">
      <c r="A264" s="3782"/>
      <c r="B264" s="408" t="s">
        <v>234</v>
      </c>
      <c r="C264" s="409">
        <f t="shared" si="187"/>
        <v>0</v>
      </c>
      <c r="D264" s="400">
        <f>SUM(H264+J264+L264+N264+P264+R264+T264+V264+X264+Z264+AB264+AD264+AF264+AH264+AJ264+AL264)</f>
        <v>0</v>
      </c>
      <c r="E264" s="410">
        <f>SUM(I264+K264+M264+O264+Q264+S264+U264+W264+Y264+AA264+AC264+AE264+AG264+AI264+AK264+AM264)</f>
        <v>0</v>
      </c>
      <c r="F264" s="411"/>
      <c r="G264" s="412"/>
      <c r="H264" s="49"/>
      <c r="I264" s="52"/>
      <c r="J264" s="49"/>
      <c r="K264" s="52"/>
      <c r="L264" s="49"/>
      <c r="M264" s="52"/>
      <c r="N264" s="49"/>
      <c r="O264" s="52"/>
      <c r="P264" s="49"/>
      <c r="Q264" s="52"/>
      <c r="R264" s="49"/>
      <c r="S264" s="52"/>
      <c r="T264" s="49"/>
      <c r="U264" s="52"/>
      <c r="V264" s="49"/>
      <c r="W264" s="52"/>
      <c r="X264" s="49"/>
      <c r="Y264" s="52"/>
      <c r="Z264" s="49"/>
      <c r="AA264" s="52"/>
      <c r="AB264" s="49"/>
      <c r="AC264" s="52"/>
      <c r="AD264" s="49"/>
      <c r="AE264" s="52"/>
      <c r="AF264" s="49"/>
      <c r="AG264" s="52"/>
      <c r="AH264" s="49"/>
      <c r="AI264" s="52"/>
      <c r="AJ264" s="49"/>
      <c r="AK264" s="52"/>
      <c r="AL264" s="49"/>
      <c r="AM264" s="323"/>
      <c r="AN264" s="35"/>
      <c r="AO264" s="31"/>
      <c r="AP264" s="220"/>
      <c r="AQ264" s="51"/>
      <c r="AR264" s="52"/>
      <c r="AS264" s="49"/>
      <c r="AT264" s="52"/>
      <c r="AU264" s="51"/>
      <c r="AV264" s="52"/>
      <c r="AW264" s="51"/>
      <c r="AX264" s="52"/>
      <c r="AY264" s="56" t="str">
        <f t="shared" si="185"/>
        <v/>
      </c>
      <c r="AZ264" s="56"/>
      <c r="BA264" s="56"/>
      <c r="BB264" s="56"/>
      <c r="BC264" s="56"/>
      <c r="BD264" s="56"/>
      <c r="BE264" s="56"/>
      <c r="BF264" s="56"/>
      <c r="BG264" s="56"/>
      <c r="BH264" s="56"/>
      <c r="BI264" s="56"/>
      <c r="BJ264" s="56"/>
      <c r="BK264" s="56"/>
      <c r="BL264" s="56"/>
      <c r="BM264" s="56"/>
      <c r="BN264" s="56"/>
      <c r="BO264" s="56"/>
      <c r="CA264" s="40"/>
      <c r="CB264" s="18" t="str">
        <f t="shared" si="170"/>
        <v/>
      </c>
      <c r="CC264" s="18" t="str">
        <f t="shared" si="171"/>
        <v/>
      </c>
      <c r="CD264" s="18" t="str">
        <f t="shared" si="189"/>
        <v/>
      </c>
      <c r="CE264" s="18" t="str">
        <f t="shared" si="173"/>
        <v/>
      </c>
      <c r="CF264" s="18" t="str">
        <f t="shared" si="174"/>
        <v/>
      </c>
      <c r="CG264" s="18" t="str">
        <f t="shared" si="175"/>
        <v/>
      </c>
      <c r="CH264" s="18" t="str">
        <f t="shared" si="176"/>
        <v/>
      </c>
      <c r="CI264" s="18" t="str">
        <f t="shared" si="177"/>
        <v/>
      </c>
      <c r="CP264" s="370">
        <f t="shared" si="178"/>
        <v>0</v>
      </c>
      <c r="CQ264" s="370">
        <f t="shared" si="179"/>
        <v>0</v>
      </c>
      <c r="CR264" s="370">
        <f t="shared" si="190"/>
        <v>0</v>
      </c>
      <c r="CS264" s="370">
        <f t="shared" si="190"/>
        <v>0</v>
      </c>
      <c r="CT264" s="370">
        <f t="shared" si="181"/>
        <v>0</v>
      </c>
      <c r="CU264" s="370">
        <f t="shared" si="182"/>
        <v>0</v>
      </c>
      <c r="CV264" s="370">
        <f t="shared" si="183"/>
        <v>0</v>
      </c>
      <c r="CW264" s="370">
        <f t="shared" si="184"/>
        <v>0</v>
      </c>
    </row>
    <row r="265" spans="1:101" ht="15" customHeight="1" x14ac:dyDescent="0.25">
      <c r="A265" s="4183" t="s">
        <v>235</v>
      </c>
      <c r="B265" s="1961" t="s">
        <v>236</v>
      </c>
      <c r="C265" s="1951">
        <f t="shared" si="187"/>
        <v>0</v>
      </c>
      <c r="D265" s="1952">
        <f t="shared" si="188"/>
        <v>0</v>
      </c>
      <c r="E265" s="1950">
        <f t="shared" si="188"/>
        <v>0</v>
      </c>
      <c r="F265" s="1920"/>
      <c r="G265" s="1921"/>
      <c r="H265" s="1920"/>
      <c r="I265" s="1921"/>
      <c r="J265" s="1920"/>
      <c r="K265" s="1921"/>
      <c r="L265" s="1920"/>
      <c r="M265" s="1921"/>
      <c r="N265" s="1920"/>
      <c r="O265" s="1921"/>
      <c r="P265" s="1920"/>
      <c r="Q265" s="1921"/>
      <c r="R265" s="1920"/>
      <c r="S265" s="1921"/>
      <c r="T265" s="1920"/>
      <c r="U265" s="1921"/>
      <c r="V265" s="1920"/>
      <c r="W265" s="1921"/>
      <c r="X265" s="1920"/>
      <c r="Y265" s="1921"/>
      <c r="Z265" s="1920"/>
      <c r="AA265" s="1921"/>
      <c r="AB265" s="1920"/>
      <c r="AC265" s="1921"/>
      <c r="AD265" s="1920"/>
      <c r="AE265" s="1921"/>
      <c r="AF265" s="1920"/>
      <c r="AG265" s="1921"/>
      <c r="AH265" s="1920"/>
      <c r="AI265" s="1921"/>
      <c r="AJ265" s="1962"/>
      <c r="AK265" s="414"/>
      <c r="AL265" s="1920"/>
      <c r="AM265" s="1922"/>
      <c r="AN265" s="105"/>
      <c r="AO265" s="47"/>
      <c r="AP265" s="286"/>
      <c r="AQ265" s="1967"/>
      <c r="AR265" s="1921"/>
      <c r="AS265" s="1920"/>
      <c r="AT265" s="1921"/>
      <c r="AU265" s="1967"/>
      <c r="AV265" s="1921"/>
      <c r="AW265" s="1967"/>
      <c r="AX265" s="1921"/>
      <c r="AY265" s="56" t="str">
        <f t="shared" si="185"/>
        <v/>
      </c>
      <c r="AZ265" s="56"/>
      <c r="BA265" s="56"/>
      <c r="BB265" s="56"/>
      <c r="BC265" s="56"/>
      <c r="BD265" s="56"/>
      <c r="BE265" s="56"/>
      <c r="BF265" s="56"/>
      <c r="BG265" s="56"/>
      <c r="BH265" s="56"/>
      <c r="BI265" s="56"/>
      <c r="BJ265" s="56"/>
      <c r="BK265" s="56"/>
      <c r="BL265" s="56"/>
      <c r="BM265" s="56"/>
      <c r="BN265" s="56"/>
      <c r="BO265" s="56"/>
      <c r="CA265" s="40"/>
      <c r="CB265" s="18" t="str">
        <f t="shared" si="170"/>
        <v/>
      </c>
      <c r="CC265" s="18" t="str">
        <f t="shared" si="171"/>
        <v/>
      </c>
      <c r="CD265" s="18" t="str">
        <f t="shared" si="189"/>
        <v/>
      </c>
      <c r="CE265" s="18" t="str">
        <f t="shared" si="173"/>
        <v/>
      </c>
      <c r="CF265" s="18" t="str">
        <f t="shared" si="174"/>
        <v/>
      </c>
      <c r="CG265" s="18" t="str">
        <f t="shared" si="175"/>
        <v/>
      </c>
      <c r="CH265" s="18" t="str">
        <f t="shared" si="176"/>
        <v/>
      </c>
      <c r="CI265" s="18" t="str">
        <f t="shared" si="177"/>
        <v/>
      </c>
      <c r="CP265" s="370">
        <f t="shared" si="178"/>
        <v>0</v>
      </c>
      <c r="CQ265" s="370">
        <f t="shared" si="179"/>
        <v>0</v>
      </c>
      <c r="CR265" s="370">
        <f t="shared" si="190"/>
        <v>0</v>
      </c>
      <c r="CS265" s="370">
        <f t="shared" si="190"/>
        <v>0</v>
      </c>
      <c r="CT265" s="370">
        <f t="shared" si="181"/>
        <v>0</v>
      </c>
      <c r="CU265" s="370">
        <f t="shared" si="182"/>
        <v>0</v>
      </c>
      <c r="CV265" s="370">
        <f t="shared" si="183"/>
        <v>0</v>
      </c>
      <c r="CW265" s="370">
        <f t="shared" si="184"/>
        <v>0</v>
      </c>
    </row>
    <row r="266" spans="1:101" x14ac:dyDescent="0.25">
      <c r="A266" s="4128"/>
      <c r="B266" s="396" t="s">
        <v>237</v>
      </c>
      <c r="C266" s="397">
        <f t="shared" si="187"/>
        <v>0</v>
      </c>
      <c r="D266" s="398">
        <f t="shared" si="188"/>
        <v>0</v>
      </c>
      <c r="E266" s="396">
        <f>SUM(G266+I266+K266+M266+O266+Q266+S266+U266+W266+Y266+AA266+AC266+AE266+AG266+AI266+AK266+AM266)</f>
        <v>0</v>
      </c>
      <c r="F266" s="22"/>
      <c r="G266" s="28"/>
      <c r="H266" s="22"/>
      <c r="I266" s="28"/>
      <c r="J266" s="22"/>
      <c r="K266" s="28"/>
      <c r="L266" s="22"/>
      <c r="M266" s="28"/>
      <c r="N266" s="22"/>
      <c r="O266" s="28"/>
      <c r="P266" s="22"/>
      <c r="Q266" s="28"/>
      <c r="R266" s="22"/>
      <c r="S266" s="28"/>
      <c r="T266" s="22"/>
      <c r="U266" s="28"/>
      <c r="V266" s="22"/>
      <c r="W266" s="28"/>
      <c r="X266" s="22"/>
      <c r="Y266" s="28"/>
      <c r="Z266" s="22"/>
      <c r="AA266" s="28"/>
      <c r="AB266" s="22"/>
      <c r="AC266" s="28"/>
      <c r="AD266" s="22"/>
      <c r="AE266" s="28"/>
      <c r="AF266" s="22"/>
      <c r="AG266" s="28"/>
      <c r="AH266" s="22"/>
      <c r="AI266" s="28"/>
      <c r="AJ266" s="49"/>
      <c r="AK266" s="52"/>
      <c r="AL266" s="22"/>
      <c r="AM266" s="216"/>
      <c r="AN266" s="105"/>
      <c r="AO266" s="47"/>
      <c r="AP266" s="286"/>
      <c r="AQ266" s="23"/>
      <c r="AR266" s="28"/>
      <c r="AS266" s="22"/>
      <c r="AT266" s="28"/>
      <c r="AU266" s="23"/>
      <c r="AV266" s="28"/>
      <c r="AW266" s="23"/>
      <c r="AX266" s="28"/>
      <c r="AY266" s="56" t="str">
        <f t="shared" si="185"/>
        <v/>
      </c>
      <c r="AZ266" s="56"/>
      <c r="BA266" s="56"/>
      <c r="BB266" s="56"/>
      <c r="BC266" s="56"/>
      <c r="BD266" s="56"/>
      <c r="BE266" s="56"/>
      <c r="BF266" s="56"/>
      <c r="BG266" s="56"/>
      <c r="BH266" s="56"/>
      <c r="BI266" s="56"/>
      <c r="BJ266" s="56"/>
      <c r="BK266" s="56"/>
      <c r="BL266" s="56"/>
      <c r="BM266" s="56"/>
      <c r="BN266" s="56"/>
      <c r="BO266" s="56"/>
      <c r="CA266" s="40"/>
      <c r="CB266" s="18" t="str">
        <f t="shared" si="170"/>
        <v/>
      </c>
      <c r="CC266" s="18" t="str">
        <f t="shared" si="171"/>
        <v/>
      </c>
      <c r="CD266" s="18" t="str">
        <f t="shared" si="189"/>
        <v/>
      </c>
      <c r="CE266" s="18" t="str">
        <f t="shared" si="173"/>
        <v/>
      </c>
      <c r="CF266" s="18" t="str">
        <f t="shared" si="174"/>
        <v/>
      </c>
      <c r="CG266" s="18" t="str">
        <f t="shared" si="175"/>
        <v/>
      </c>
      <c r="CH266" s="18" t="str">
        <f t="shared" si="176"/>
        <v/>
      </c>
      <c r="CI266" s="18" t="str">
        <f t="shared" si="177"/>
        <v/>
      </c>
      <c r="CP266" s="370">
        <f t="shared" si="178"/>
        <v>0</v>
      </c>
      <c r="CQ266" s="370">
        <f t="shared" si="179"/>
        <v>0</v>
      </c>
      <c r="CR266" s="370">
        <f t="shared" si="190"/>
        <v>0</v>
      </c>
      <c r="CS266" s="370">
        <f t="shared" si="190"/>
        <v>0</v>
      </c>
      <c r="CT266" s="370">
        <f t="shared" si="181"/>
        <v>0</v>
      </c>
      <c r="CU266" s="370">
        <f t="shared" si="182"/>
        <v>0</v>
      </c>
      <c r="CV266" s="370">
        <f t="shared" si="183"/>
        <v>0</v>
      </c>
      <c r="CW266" s="370">
        <f t="shared" si="184"/>
        <v>0</v>
      </c>
    </row>
    <row r="267" spans="1:101" x14ac:dyDescent="0.25">
      <c r="A267" s="4128"/>
      <c r="B267" s="410" t="s">
        <v>238</v>
      </c>
      <c r="C267" s="409">
        <f>SUM(D267+E267)</f>
        <v>0</v>
      </c>
      <c r="D267" s="400">
        <f>SUM(F267+H267+J267+L267+N267+P267+R267+T267+V267+X267+Z267+AB267+AD267+AF267+AH267+AJ267+AL267)</f>
        <v>0</v>
      </c>
      <c r="E267" s="410">
        <f>SUM(G267+I267+K267+M267+O267+Q267+S267+U267+W267+Y267+AA267+AC267+AE267+AG267+AI267+AK267+AM267)</f>
        <v>0</v>
      </c>
      <c r="F267" s="49"/>
      <c r="G267" s="52"/>
      <c r="H267" s="49"/>
      <c r="I267" s="52"/>
      <c r="J267" s="49"/>
      <c r="K267" s="52"/>
      <c r="L267" s="49"/>
      <c r="M267" s="52"/>
      <c r="N267" s="49"/>
      <c r="O267" s="52"/>
      <c r="P267" s="49"/>
      <c r="Q267" s="52"/>
      <c r="R267" s="49"/>
      <c r="S267" s="52"/>
      <c r="T267" s="49"/>
      <c r="U267" s="52"/>
      <c r="V267" s="49"/>
      <c r="W267" s="52"/>
      <c r="X267" s="49"/>
      <c r="Y267" s="52"/>
      <c r="Z267" s="49"/>
      <c r="AA267" s="52"/>
      <c r="AB267" s="49"/>
      <c r="AC267" s="52"/>
      <c r="AD267" s="49"/>
      <c r="AE267" s="52"/>
      <c r="AF267" s="49"/>
      <c r="AG267" s="52"/>
      <c r="AH267" s="49"/>
      <c r="AI267" s="52"/>
      <c r="AJ267" s="49"/>
      <c r="AK267" s="52"/>
      <c r="AL267" s="49"/>
      <c r="AM267" s="323"/>
      <c r="AN267" s="27"/>
      <c r="AO267" s="23"/>
      <c r="AP267" s="213"/>
      <c r="AQ267" s="51"/>
      <c r="AR267" s="52"/>
      <c r="AS267" s="49"/>
      <c r="AT267" s="52"/>
      <c r="AU267" s="51"/>
      <c r="AV267" s="52"/>
      <c r="AW267" s="51"/>
      <c r="AX267" s="52"/>
      <c r="AY267" s="56" t="str">
        <f t="shared" si="185"/>
        <v/>
      </c>
      <c r="AZ267" s="56"/>
      <c r="BA267" s="56"/>
      <c r="BB267" s="56"/>
      <c r="BC267" s="56"/>
      <c r="BD267" s="56"/>
      <c r="BE267" s="56"/>
      <c r="BF267" s="56"/>
      <c r="BG267" s="56"/>
      <c r="BH267" s="56"/>
      <c r="BI267" s="56"/>
      <c r="BJ267" s="56"/>
      <c r="BK267" s="56"/>
      <c r="BL267" s="56"/>
      <c r="BM267" s="56"/>
      <c r="BN267" s="56"/>
      <c r="BO267" s="56"/>
      <c r="CA267" s="40"/>
      <c r="CB267" s="18" t="str">
        <f t="shared" si="170"/>
        <v/>
      </c>
      <c r="CC267" s="18" t="str">
        <f t="shared" si="171"/>
        <v/>
      </c>
      <c r="CD267" s="18" t="str">
        <f t="shared" si="189"/>
        <v/>
      </c>
      <c r="CE267" s="18" t="str">
        <f t="shared" si="173"/>
        <v/>
      </c>
      <c r="CF267" s="18" t="str">
        <f t="shared" si="174"/>
        <v/>
      </c>
      <c r="CG267" s="18" t="str">
        <f t="shared" si="175"/>
        <v/>
      </c>
      <c r="CH267" s="18" t="str">
        <f t="shared" si="176"/>
        <v/>
      </c>
      <c r="CI267" s="18" t="str">
        <f t="shared" si="177"/>
        <v/>
      </c>
      <c r="CP267" s="370">
        <f t="shared" si="178"/>
        <v>0</v>
      </c>
      <c r="CQ267" s="370">
        <f t="shared" si="179"/>
        <v>0</v>
      </c>
      <c r="CR267" s="370">
        <f t="shared" si="190"/>
        <v>0</v>
      </c>
      <c r="CS267" s="370">
        <f t="shared" si="190"/>
        <v>0</v>
      </c>
      <c r="CT267" s="370">
        <f t="shared" si="181"/>
        <v>0</v>
      </c>
      <c r="CU267" s="370">
        <f t="shared" si="182"/>
        <v>0</v>
      </c>
      <c r="CV267" s="370">
        <f t="shared" si="183"/>
        <v>0</v>
      </c>
      <c r="CW267" s="370">
        <f t="shared" si="184"/>
        <v>0</v>
      </c>
    </row>
    <row r="268" spans="1:101" x14ac:dyDescent="0.25">
      <c r="A268" s="4128"/>
      <c r="B268" s="410" t="s">
        <v>239</v>
      </c>
      <c r="C268" s="409">
        <f>SUM(D268+E268)</f>
        <v>0</v>
      </c>
      <c r="D268" s="400">
        <f>SUM(F268+H268+J268+L268+N268+P268+R268+T268+V268+X268+Z268+AB268+AD268+AF268+AH268+AJ268+AL268)</f>
        <v>0</v>
      </c>
      <c r="E268" s="410">
        <f>SUM(G268+I268+K268+M268+O268+Q268+S268+U268+W268+Y268+AA268+AC268+AE268+AG268+AI268+AK268+AM268)</f>
        <v>0</v>
      </c>
      <c r="F268" s="49"/>
      <c r="G268" s="52"/>
      <c r="H268" s="49"/>
      <c r="I268" s="52"/>
      <c r="J268" s="49"/>
      <c r="K268" s="52"/>
      <c r="L268" s="49"/>
      <c r="M268" s="52"/>
      <c r="N268" s="49"/>
      <c r="O268" s="52"/>
      <c r="P268" s="49"/>
      <c r="Q268" s="52"/>
      <c r="R268" s="49"/>
      <c r="S268" s="52"/>
      <c r="T268" s="49"/>
      <c r="U268" s="52"/>
      <c r="V268" s="49"/>
      <c r="W268" s="52"/>
      <c r="X268" s="49"/>
      <c r="Y268" s="52"/>
      <c r="Z268" s="49"/>
      <c r="AA268" s="52"/>
      <c r="AB268" s="49"/>
      <c r="AC268" s="52"/>
      <c r="AD268" s="49"/>
      <c r="AE268" s="52"/>
      <c r="AF268" s="49"/>
      <c r="AG268" s="52"/>
      <c r="AH268" s="49"/>
      <c r="AI268" s="52"/>
      <c r="AJ268" s="49"/>
      <c r="AK268" s="52"/>
      <c r="AL268" s="49"/>
      <c r="AM268" s="323"/>
      <c r="AN268" s="84"/>
      <c r="AO268" s="468"/>
      <c r="AP268" s="469"/>
      <c r="AQ268" s="51"/>
      <c r="AR268" s="52"/>
      <c r="AS268" s="49"/>
      <c r="AT268" s="52"/>
      <c r="AU268" s="51"/>
      <c r="AV268" s="52"/>
      <c r="AW268" s="51"/>
      <c r="AX268" s="52"/>
      <c r="AY268" s="56" t="str">
        <f t="shared" si="185"/>
        <v/>
      </c>
      <c r="AZ268" s="56"/>
      <c r="BA268" s="56"/>
      <c r="BB268" s="56"/>
      <c r="BC268" s="56"/>
      <c r="BD268" s="56"/>
      <c r="BE268" s="56"/>
      <c r="BF268" s="56"/>
      <c r="BG268" s="56"/>
      <c r="BH268" s="56"/>
      <c r="BI268" s="56"/>
      <c r="BJ268" s="56"/>
      <c r="BK268" s="56"/>
      <c r="BL268" s="56"/>
      <c r="BM268" s="56"/>
      <c r="BN268" s="56"/>
      <c r="BO268" s="56"/>
      <c r="CA268" s="40"/>
      <c r="CB268" s="18" t="str">
        <f t="shared" si="170"/>
        <v/>
      </c>
      <c r="CC268" s="18" t="str">
        <f t="shared" si="171"/>
        <v/>
      </c>
      <c r="CD268" s="18" t="str">
        <f t="shared" si="189"/>
        <v/>
      </c>
      <c r="CE268" s="18" t="str">
        <f t="shared" si="173"/>
        <v/>
      </c>
      <c r="CF268" s="18" t="str">
        <f t="shared" si="174"/>
        <v/>
      </c>
      <c r="CG268" s="18" t="str">
        <f t="shared" si="175"/>
        <v/>
      </c>
      <c r="CH268" s="18" t="str">
        <f t="shared" si="176"/>
        <v/>
      </c>
      <c r="CI268" s="18" t="str">
        <f t="shared" si="177"/>
        <v/>
      </c>
      <c r="CP268" s="370">
        <f t="shared" si="178"/>
        <v>0</v>
      </c>
      <c r="CQ268" s="370">
        <f t="shared" si="179"/>
        <v>0</v>
      </c>
      <c r="CR268" s="370">
        <f t="shared" si="190"/>
        <v>0</v>
      </c>
      <c r="CS268" s="370">
        <f t="shared" si="190"/>
        <v>0</v>
      </c>
      <c r="CT268" s="370">
        <f t="shared" si="181"/>
        <v>0</v>
      </c>
      <c r="CU268" s="370">
        <f t="shared" si="182"/>
        <v>0</v>
      </c>
      <c r="CV268" s="370">
        <f t="shared" si="183"/>
        <v>0</v>
      </c>
      <c r="CW268" s="370">
        <f t="shared" si="184"/>
        <v>0</v>
      </c>
    </row>
    <row r="269" spans="1:101" x14ac:dyDescent="0.25">
      <c r="A269" s="3782"/>
      <c r="B269" s="377" t="s">
        <v>240</v>
      </c>
      <c r="C269" s="416">
        <f t="shared" si="187"/>
        <v>0</v>
      </c>
      <c r="D269" s="417">
        <f t="shared" si="188"/>
        <v>0</v>
      </c>
      <c r="E269" s="377">
        <f t="shared" si="188"/>
        <v>0</v>
      </c>
      <c r="F269" s="30"/>
      <c r="G269" s="37"/>
      <c r="H269" s="30"/>
      <c r="I269" s="37"/>
      <c r="J269" s="30"/>
      <c r="K269" s="37"/>
      <c r="L269" s="30"/>
      <c r="M269" s="37"/>
      <c r="N269" s="30"/>
      <c r="O269" s="37"/>
      <c r="P269" s="30"/>
      <c r="Q269" s="37"/>
      <c r="R269" s="30"/>
      <c r="S269" s="37"/>
      <c r="T269" s="30"/>
      <c r="U269" s="37"/>
      <c r="V269" s="30"/>
      <c r="W269" s="37"/>
      <c r="X269" s="30"/>
      <c r="Y269" s="37"/>
      <c r="Z269" s="30"/>
      <c r="AA269" s="37"/>
      <c r="AB269" s="30"/>
      <c r="AC269" s="37"/>
      <c r="AD269" s="30"/>
      <c r="AE269" s="37"/>
      <c r="AF269" s="30"/>
      <c r="AG269" s="37"/>
      <c r="AH269" s="30"/>
      <c r="AI269" s="37"/>
      <c r="AJ269" s="30"/>
      <c r="AK269" s="37"/>
      <c r="AL269" s="30"/>
      <c r="AM269" s="223"/>
      <c r="AN269" s="35"/>
      <c r="AO269" s="31"/>
      <c r="AP269" s="220"/>
      <c r="AQ269" s="31"/>
      <c r="AR269" s="37"/>
      <c r="AS269" s="30"/>
      <c r="AT269" s="37"/>
      <c r="AU269" s="31"/>
      <c r="AV269" s="37"/>
      <c r="AW269" s="31"/>
      <c r="AX269" s="37"/>
      <c r="AY269" s="56" t="str">
        <f t="shared" si="185"/>
        <v/>
      </c>
      <c r="AZ269" s="56"/>
      <c r="BA269" s="56"/>
      <c r="BB269" s="56"/>
      <c r="BC269" s="56"/>
      <c r="BD269" s="56"/>
      <c r="BE269" s="56"/>
      <c r="BF269" s="56"/>
      <c r="BG269" s="56"/>
      <c r="BH269" s="56"/>
      <c r="BI269" s="56"/>
      <c r="BJ269" s="56"/>
      <c r="BK269" s="56"/>
      <c r="BL269" s="56"/>
      <c r="BM269" s="56"/>
      <c r="BN269" s="56"/>
      <c r="BO269" s="56"/>
      <c r="CA269" s="40"/>
      <c r="CB269" s="18" t="str">
        <f>IF(AND(E269&gt;0,AQ269=""), "* No olvide digitar la variable Gestantes. Digite Cero si no tiene.",IF(AQ269&gt;E269,"  * La variable Gestantes No puede ser mayor al Total Mujeres.",""))</f>
        <v/>
      </c>
      <c r="CC269" s="18" t="str">
        <f t="shared" si="171"/>
        <v/>
      </c>
      <c r="CD269" s="18" t="str">
        <f t="shared" si="189"/>
        <v/>
      </c>
      <c r="CE269" s="18" t="str">
        <f t="shared" si="173"/>
        <v/>
      </c>
      <c r="CF269" s="18" t="str">
        <f t="shared" si="174"/>
        <v/>
      </c>
      <c r="CG269" s="18" t="str">
        <f t="shared" si="175"/>
        <v/>
      </c>
      <c r="CH269" s="18" t="str">
        <f t="shared" si="176"/>
        <v/>
      </c>
      <c r="CI269" s="18" t="str">
        <f t="shared" si="177"/>
        <v/>
      </c>
      <c r="CP269" s="370">
        <f t="shared" si="178"/>
        <v>0</v>
      </c>
      <c r="CQ269" s="370">
        <f t="shared" si="179"/>
        <v>0</v>
      </c>
      <c r="CR269" s="370">
        <f t="shared" si="190"/>
        <v>0</v>
      </c>
      <c r="CS269" s="370">
        <f t="shared" si="190"/>
        <v>0</v>
      </c>
      <c r="CT269" s="370">
        <f t="shared" si="181"/>
        <v>0</v>
      </c>
      <c r="CU269" s="370">
        <f t="shared" si="182"/>
        <v>0</v>
      </c>
      <c r="CV269" s="370">
        <f t="shared" si="183"/>
        <v>0</v>
      </c>
      <c r="CW269" s="370">
        <f t="shared" si="184"/>
        <v>0</v>
      </c>
    </row>
    <row r="270" spans="1:101" ht="15" customHeight="1" x14ac:dyDescent="0.25">
      <c r="A270" s="4183" t="s">
        <v>277</v>
      </c>
      <c r="B270" s="1950" t="s">
        <v>242</v>
      </c>
      <c r="C270" s="1951">
        <f t="shared" si="187"/>
        <v>0</v>
      </c>
      <c r="D270" s="1952">
        <f>SUM(F270+H270+J270+L270+N270)</f>
        <v>0</v>
      </c>
      <c r="E270" s="1950">
        <f>SUM(G270+I270+K270+M270+O270)</f>
        <v>0</v>
      </c>
      <c r="F270" s="1920"/>
      <c r="G270" s="1921"/>
      <c r="H270" s="1920"/>
      <c r="I270" s="1921"/>
      <c r="J270" s="1920"/>
      <c r="K270" s="1921"/>
      <c r="L270" s="1920"/>
      <c r="M270" s="1921"/>
      <c r="N270" s="1920"/>
      <c r="O270" s="1921"/>
      <c r="P270" s="1964"/>
      <c r="Q270" s="418"/>
      <c r="R270" s="418"/>
      <c r="S270" s="418"/>
      <c r="T270" s="418"/>
      <c r="U270" s="418"/>
      <c r="V270" s="418"/>
      <c r="W270" s="418"/>
      <c r="X270" s="418"/>
      <c r="Y270" s="418"/>
      <c r="Z270" s="418"/>
      <c r="AA270" s="418"/>
      <c r="AB270" s="418"/>
      <c r="AC270" s="418"/>
      <c r="AD270" s="418"/>
      <c r="AE270" s="418"/>
      <c r="AF270" s="418"/>
      <c r="AG270" s="418"/>
      <c r="AH270" s="418"/>
      <c r="AI270" s="418"/>
      <c r="AJ270" s="418"/>
      <c r="AK270" s="418"/>
      <c r="AL270" s="418"/>
      <c r="AM270" s="419"/>
      <c r="AN270" s="1923"/>
      <c r="AO270" s="1967"/>
      <c r="AP270" s="1925"/>
      <c r="AQ270" s="1967"/>
      <c r="AR270" s="420"/>
      <c r="AS270" s="1920"/>
      <c r="AT270" s="1921"/>
      <c r="AU270" s="1967"/>
      <c r="AV270" s="1921"/>
      <c r="AW270" s="1967"/>
      <c r="AX270" s="1921"/>
      <c r="AY270" s="56" t="str">
        <f t="shared" si="185"/>
        <v/>
      </c>
      <c r="AZ270" s="56"/>
      <c r="BA270" s="56"/>
      <c r="BB270" s="56"/>
      <c r="BC270" s="56"/>
      <c r="BD270" s="56"/>
      <c r="BE270" s="56"/>
      <c r="BF270" s="56"/>
      <c r="BG270" s="56"/>
      <c r="BH270" s="56"/>
      <c r="BI270" s="56"/>
      <c r="BJ270" s="56"/>
      <c r="BK270" s="56"/>
      <c r="BL270" s="56"/>
      <c r="BM270" s="56"/>
      <c r="BN270" s="56"/>
      <c r="BO270" s="56"/>
      <c r="CA270" s="40"/>
      <c r="CB270" s="18" t="str">
        <f t="shared" ref="CB270:CB272" si="191">IF(AND(E270&gt;0,AQ270=""), "* No olvide digitar la variable Gestantes. Digite Cero si no tiene.",IF(AQ270&gt;E270,"  * La variable Gestantes No puede ser mayor al Total Mujeres.",""))</f>
        <v/>
      </c>
      <c r="CC270" s="470"/>
      <c r="CD270" s="18" t="str">
        <f t="shared" si="189"/>
        <v/>
      </c>
      <c r="CE270" s="18" t="str">
        <f t="shared" si="173"/>
        <v/>
      </c>
      <c r="CF270" s="18" t="str">
        <f t="shared" si="174"/>
        <v/>
      </c>
      <c r="CG270" s="18" t="str">
        <f t="shared" si="175"/>
        <v/>
      </c>
      <c r="CH270" s="18" t="str">
        <f t="shared" si="176"/>
        <v/>
      </c>
      <c r="CI270" s="18" t="str">
        <f t="shared" si="177"/>
        <v/>
      </c>
      <c r="CP270" s="370">
        <f t="shared" si="178"/>
        <v>0</v>
      </c>
      <c r="CQ270" s="169"/>
      <c r="CR270" s="370">
        <f t="shared" si="190"/>
        <v>0</v>
      </c>
      <c r="CS270" s="370">
        <f t="shared" si="190"/>
        <v>0</v>
      </c>
      <c r="CT270" s="370">
        <f t="shared" si="181"/>
        <v>0</v>
      </c>
      <c r="CU270" s="370">
        <f t="shared" si="182"/>
        <v>0</v>
      </c>
      <c r="CV270" s="370">
        <f t="shared" si="183"/>
        <v>0</v>
      </c>
      <c r="CW270" s="370">
        <f t="shared" si="184"/>
        <v>0</v>
      </c>
    </row>
    <row r="271" spans="1:101" ht="22.5" x14ac:dyDescent="0.25">
      <c r="A271" s="4128"/>
      <c r="B271" s="396" t="s">
        <v>243</v>
      </c>
      <c r="C271" s="397">
        <f t="shared" si="187"/>
        <v>0</v>
      </c>
      <c r="D271" s="398">
        <f t="shared" ref="D271:E273" si="192">SUM(F271+H271+J271+L271+N271)</f>
        <v>0</v>
      </c>
      <c r="E271" s="396">
        <f t="shared" si="192"/>
        <v>0</v>
      </c>
      <c r="F271" s="22"/>
      <c r="G271" s="28"/>
      <c r="H271" s="22"/>
      <c r="I271" s="28"/>
      <c r="J271" s="22"/>
      <c r="K271" s="28"/>
      <c r="L271" s="22"/>
      <c r="M271" s="28"/>
      <c r="N271" s="22"/>
      <c r="O271" s="28"/>
      <c r="P271" s="1965"/>
      <c r="Q271" s="422"/>
      <c r="R271" s="422"/>
      <c r="S271" s="422"/>
      <c r="T271" s="422"/>
      <c r="U271" s="422"/>
      <c r="V271" s="422"/>
      <c r="W271" s="422"/>
      <c r="X271" s="422"/>
      <c r="Y271" s="422"/>
      <c r="Z271" s="422"/>
      <c r="AA271" s="422"/>
      <c r="AB271" s="422"/>
      <c r="AC271" s="422"/>
      <c r="AD271" s="422"/>
      <c r="AE271" s="422"/>
      <c r="AF271" s="422"/>
      <c r="AG271" s="422"/>
      <c r="AH271" s="422"/>
      <c r="AI271" s="422"/>
      <c r="AJ271" s="422"/>
      <c r="AK271" s="422"/>
      <c r="AL271" s="422"/>
      <c r="AM271" s="423"/>
      <c r="AN271" s="105"/>
      <c r="AO271" s="47"/>
      <c r="AP271" s="286"/>
      <c r="AQ271" s="23"/>
      <c r="AR271" s="424"/>
      <c r="AS271" s="22"/>
      <c r="AT271" s="28"/>
      <c r="AU271" s="23"/>
      <c r="AV271" s="28"/>
      <c r="AW271" s="23"/>
      <c r="AX271" s="28"/>
      <c r="AY271" s="56" t="str">
        <f t="shared" si="185"/>
        <v/>
      </c>
      <c r="AZ271" s="56"/>
      <c r="BA271" s="56"/>
      <c r="BB271" s="56"/>
      <c r="BC271" s="56"/>
      <c r="BD271" s="56"/>
      <c r="BE271" s="56"/>
      <c r="BF271" s="56"/>
      <c r="BG271" s="56"/>
      <c r="BH271" s="56"/>
      <c r="BI271" s="56"/>
      <c r="BJ271" s="56"/>
      <c r="BK271" s="56"/>
      <c r="BL271" s="56"/>
      <c r="BM271" s="56"/>
      <c r="BN271" s="56"/>
      <c r="BO271" s="56"/>
      <c r="CA271" s="40"/>
      <c r="CB271" s="18" t="str">
        <f t="shared" si="191"/>
        <v/>
      </c>
      <c r="CC271" s="470"/>
      <c r="CD271" s="18" t="str">
        <f t="shared" si="189"/>
        <v/>
      </c>
      <c r="CE271" s="18" t="str">
        <f t="shared" si="173"/>
        <v/>
      </c>
      <c r="CF271" s="18" t="str">
        <f t="shared" si="174"/>
        <v/>
      </c>
      <c r="CG271" s="18" t="str">
        <f t="shared" si="175"/>
        <v/>
      </c>
      <c r="CH271" s="18" t="str">
        <f t="shared" si="176"/>
        <v/>
      </c>
      <c r="CI271" s="18" t="str">
        <f t="shared" si="177"/>
        <v/>
      </c>
      <c r="CP271" s="370">
        <f t="shared" si="178"/>
        <v>0</v>
      </c>
      <c r="CQ271" s="169"/>
      <c r="CR271" s="370">
        <f t="shared" si="190"/>
        <v>0</v>
      </c>
      <c r="CS271" s="370">
        <f t="shared" si="190"/>
        <v>0</v>
      </c>
      <c r="CT271" s="370">
        <f t="shared" si="181"/>
        <v>0</v>
      </c>
      <c r="CU271" s="370">
        <f t="shared" si="182"/>
        <v>0</v>
      </c>
      <c r="CV271" s="370">
        <f t="shared" si="183"/>
        <v>0</v>
      </c>
      <c r="CW271" s="370">
        <f t="shared" si="184"/>
        <v>0</v>
      </c>
    </row>
    <row r="272" spans="1:101" ht="22.5" x14ac:dyDescent="0.25">
      <c r="A272" s="4128"/>
      <c r="B272" s="396" t="s">
        <v>244</v>
      </c>
      <c r="C272" s="397">
        <f t="shared" si="187"/>
        <v>0</v>
      </c>
      <c r="D272" s="398">
        <f t="shared" si="192"/>
        <v>0</v>
      </c>
      <c r="E272" s="396">
        <f t="shared" si="192"/>
        <v>0</v>
      </c>
      <c r="F272" s="22"/>
      <c r="G272" s="28"/>
      <c r="H272" s="22"/>
      <c r="I272" s="28"/>
      <c r="J272" s="22"/>
      <c r="K272" s="28"/>
      <c r="L272" s="22"/>
      <c r="M272" s="28"/>
      <c r="N272" s="22"/>
      <c r="O272" s="28"/>
      <c r="P272" s="1965"/>
      <c r="Q272" s="422"/>
      <c r="R272" s="422"/>
      <c r="S272" s="422"/>
      <c r="T272" s="422"/>
      <c r="U272" s="422"/>
      <c r="V272" s="422"/>
      <c r="W272" s="422"/>
      <c r="X272" s="422"/>
      <c r="Y272" s="422"/>
      <c r="Z272" s="422"/>
      <c r="AA272" s="422"/>
      <c r="AB272" s="422"/>
      <c r="AC272" s="422"/>
      <c r="AD272" s="422"/>
      <c r="AE272" s="422"/>
      <c r="AF272" s="422"/>
      <c r="AG272" s="422"/>
      <c r="AH272" s="422"/>
      <c r="AI272" s="422"/>
      <c r="AJ272" s="422"/>
      <c r="AK272" s="422"/>
      <c r="AL272" s="422"/>
      <c r="AM272" s="423"/>
      <c r="AN272" s="105"/>
      <c r="AO272" s="47"/>
      <c r="AP272" s="286"/>
      <c r="AQ272" s="23"/>
      <c r="AR272" s="424"/>
      <c r="AS272" s="22"/>
      <c r="AT272" s="28"/>
      <c r="AU272" s="23"/>
      <c r="AV272" s="28"/>
      <c r="AW272" s="23"/>
      <c r="AX272" s="28"/>
      <c r="AY272" s="56" t="str">
        <f>CA272&amp;CB272&amp;CC272&amp;CD272&amp;CE272&amp;CF272&amp;CG272&amp;CH272&amp;CI272</f>
        <v/>
      </c>
      <c r="AZ272" s="56"/>
      <c r="BA272" s="56"/>
      <c r="BB272" s="56"/>
      <c r="BC272" s="56"/>
      <c r="BD272" s="56"/>
      <c r="BE272" s="56"/>
      <c r="BF272" s="56"/>
      <c r="BG272" s="56"/>
      <c r="BH272" s="56"/>
      <c r="BI272" s="56"/>
      <c r="BJ272" s="56"/>
      <c r="BK272" s="56"/>
      <c r="BL272" s="56"/>
      <c r="BM272" s="56"/>
      <c r="BN272" s="56"/>
      <c r="BO272" s="56"/>
      <c r="CA272" s="40"/>
      <c r="CB272" s="18" t="str">
        <f t="shared" si="191"/>
        <v/>
      </c>
      <c r="CC272" s="470"/>
      <c r="CD272" s="18" t="str">
        <f t="shared" si="189"/>
        <v/>
      </c>
      <c r="CE272" s="18" t="str">
        <f t="shared" si="173"/>
        <v/>
      </c>
      <c r="CF272" s="18" t="str">
        <f t="shared" si="174"/>
        <v/>
      </c>
      <c r="CG272" s="18" t="str">
        <f t="shared" si="175"/>
        <v/>
      </c>
      <c r="CH272" s="18" t="str">
        <f t="shared" si="176"/>
        <v/>
      </c>
      <c r="CI272" s="18" t="str">
        <f t="shared" si="177"/>
        <v/>
      </c>
      <c r="CP272" s="370">
        <f t="shared" si="178"/>
        <v>0</v>
      </c>
      <c r="CQ272" s="169"/>
      <c r="CR272" s="370">
        <f t="shared" si="190"/>
        <v>0</v>
      </c>
      <c r="CS272" s="370">
        <f t="shared" si="190"/>
        <v>0</v>
      </c>
      <c r="CT272" s="370">
        <f t="shared" si="181"/>
        <v>0</v>
      </c>
      <c r="CU272" s="370">
        <f t="shared" si="182"/>
        <v>0</v>
      </c>
      <c r="CV272" s="370">
        <f t="shared" si="183"/>
        <v>0</v>
      </c>
      <c r="CW272" s="370">
        <f t="shared" si="184"/>
        <v>0</v>
      </c>
    </row>
    <row r="273" spans="1:101" ht="33" x14ac:dyDescent="0.25">
      <c r="A273" s="3782"/>
      <c r="B273" s="377" t="s">
        <v>245</v>
      </c>
      <c r="C273" s="416">
        <f t="shared" si="187"/>
        <v>0</v>
      </c>
      <c r="D273" s="417">
        <f t="shared" si="192"/>
        <v>0</v>
      </c>
      <c r="E273" s="377">
        <f t="shared" si="192"/>
        <v>0</v>
      </c>
      <c r="F273" s="30"/>
      <c r="G273" s="37"/>
      <c r="H273" s="30"/>
      <c r="I273" s="37"/>
      <c r="J273" s="30"/>
      <c r="K273" s="37"/>
      <c r="L273" s="30"/>
      <c r="M273" s="37"/>
      <c r="N273" s="30"/>
      <c r="O273" s="37"/>
      <c r="P273" s="425"/>
      <c r="Q273" s="426"/>
      <c r="R273" s="426"/>
      <c r="S273" s="426"/>
      <c r="T273" s="426"/>
      <c r="U273" s="426"/>
      <c r="V273" s="426"/>
      <c r="W273" s="426"/>
      <c r="X273" s="426"/>
      <c r="Y273" s="426"/>
      <c r="Z273" s="426"/>
      <c r="AA273" s="426"/>
      <c r="AB273" s="426"/>
      <c r="AC273" s="426"/>
      <c r="AD273" s="426"/>
      <c r="AE273" s="426"/>
      <c r="AF273" s="426"/>
      <c r="AG273" s="426"/>
      <c r="AH273" s="426"/>
      <c r="AI273" s="426"/>
      <c r="AJ273" s="426"/>
      <c r="AK273" s="426"/>
      <c r="AL273" s="426"/>
      <c r="AM273" s="427"/>
      <c r="AN273" s="105"/>
      <c r="AO273" s="47"/>
      <c r="AP273" s="34"/>
      <c r="AQ273" s="31"/>
      <c r="AR273" s="225"/>
      <c r="AS273" s="30"/>
      <c r="AT273" s="37"/>
      <c r="AU273" s="31"/>
      <c r="AV273" s="37"/>
      <c r="AW273" s="31"/>
      <c r="AX273" s="37"/>
      <c r="AY273" s="56" t="str">
        <f t="shared" si="185"/>
        <v/>
      </c>
      <c r="AZ273" s="56"/>
      <c r="BA273" s="56"/>
      <c r="BB273" s="56"/>
      <c r="BC273" s="56"/>
      <c r="BD273" s="56"/>
      <c r="BE273" s="56"/>
      <c r="BF273" s="56"/>
      <c r="BG273" s="56"/>
      <c r="BH273" s="56"/>
      <c r="BI273" s="56"/>
      <c r="BJ273" s="56"/>
      <c r="BK273" s="56"/>
      <c r="BL273" s="56"/>
      <c r="BM273" s="56"/>
      <c r="BN273" s="56"/>
      <c r="BO273" s="56"/>
      <c r="CA273" s="40"/>
      <c r="CB273" s="18" t="str">
        <f>IF(AND(E273&gt;0,AQ273=""), "* No olvide digitar la variable Gestantes. Digite Cero si no tiene.",IF(AQ273&gt;E273,"  * La variable Gestantes No puede ser mayor al Total Mujeres.",""))</f>
        <v/>
      </c>
      <c r="CC273" s="470"/>
      <c r="CD273" s="18" t="str">
        <f t="shared" si="189"/>
        <v/>
      </c>
      <c r="CE273" s="18" t="str">
        <f t="shared" si="173"/>
        <v/>
      </c>
      <c r="CF273" s="18" t="str">
        <f t="shared" si="174"/>
        <v/>
      </c>
      <c r="CG273" s="18" t="str">
        <f t="shared" si="175"/>
        <v/>
      </c>
      <c r="CH273" s="18" t="str">
        <f t="shared" si="176"/>
        <v/>
      </c>
      <c r="CI273" s="18" t="str">
        <f t="shared" si="177"/>
        <v/>
      </c>
      <c r="CP273" s="370">
        <f t="shared" si="178"/>
        <v>0</v>
      </c>
      <c r="CQ273" s="169"/>
      <c r="CR273" s="370">
        <f t="shared" si="190"/>
        <v>0</v>
      </c>
      <c r="CS273" s="370">
        <f t="shared" si="190"/>
        <v>0</v>
      </c>
      <c r="CT273" s="370">
        <f t="shared" si="181"/>
        <v>0</v>
      </c>
      <c r="CU273" s="370">
        <f t="shared" si="182"/>
        <v>0</v>
      </c>
      <c r="CV273" s="370">
        <f t="shared" si="183"/>
        <v>0</v>
      </c>
      <c r="CW273" s="370">
        <f t="shared" si="184"/>
        <v>0</v>
      </c>
    </row>
    <row r="274" spans="1:101" ht="15" customHeight="1" x14ac:dyDescent="0.25">
      <c r="A274" s="4183" t="s">
        <v>278</v>
      </c>
      <c r="B274" s="1966" t="s">
        <v>247</v>
      </c>
      <c r="C274" s="378">
        <f t="shared" si="187"/>
        <v>0</v>
      </c>
      <c r="D274" s="379">
        <f t="shared" ref="D274:E292" si="193">SUM(F274+H274+J274+L274+N274+P274+R274+T274+V274+X274+Z274+AB274+AD274+AF274+AH274+AJ274+AL274)</f>
        <v>0</v>
      </c>
      <c r="E274" s="380">
        <f>SUM(G274+I274+K274+M274+O274+Q274+S274+U274+W274+Y274+AA274+AC274+AE274+AG274+AI274+AK274+AM274)</f>
        <v>0</v>
      </c>
      <c r="F274" s="45"/>
      <c r="G274" s="48"/>
      <c r="H274" s="45"/>
      <c r="I274" s="48"/>
      <c r="J274" s="45"/>
      <c r="K274" s="48"/>
      <c r="L274" s="45"/>
      <c r="M274" s="48"/>
      <c r="N274" s="45"/>
      <c r="O274" s="48"/>
      <c r="P274" s="45"/>
      <c r="Q274" s="48"/>
      <c r="R274" s="45"/>
      <c r="S274" s="48"/>
      <c r="T274" s="45"/>
      <c r="U274" s="48"/>
      <c r="V274" s="45"/>
      <c r="W274" s="48"/>
      <c r="X274" s="45"/>
      <c r="Y274" s="48"/>
      <c r="Z274" s="45"/>
      <c r="AA274" s="48"/>
      <c r="AB274" s="45"/>
      <c r="AC274" s="48"/>
      <c r="AD274" s="45"/>
      <c r="AE274" s="48"/>
      <c r="AF274" s="45"/>
      <c r="AG274" s="48"/>
      <c r="AH274" s="45"/>
      <c r="AI274" s="48"/>
      <c r="AJ274" s="45"/>
      <c r="AK274" s="48"/>
      <c r="AL274" s="45"/>
      <c r="AM274" s="1933"/>
      <c r="AN274" s="1967"/>
      <c r="AO274" s="1924"/>
      <c r="AP274" s="1933"/>
      <c r="AQ274" s="47"/>
      <c r="AR274" s="48"/>
      <c r="AS274" s="1920"/>
      <c r="AT274" s="28"/>
      <c r="AU274" s="23"/>
      <c r="AV274" s="28"/>
      <c r="AW274" s="23"/>
      <c r="AX274" s="28"/>
      <c r="AY274" s="56" t="str">
        <f t="shared" si="185"/>
        <v/>
      </c>
      <c r="AZ274" s="56"/>
      <c r="BA274" s="56"/>
      <c r="BB274" s="56"/>
      <c r="BC274" s="56"/>
      <c r="BD274" s="56"/>
      <c r="BE274" s="56"/>
      <c r="BF274" s="56"/>
      <c r="BG274" s="56"/>
      <c r="BH274" s="56"/>
      <c r="BI274" s="56"/>
      <c r="BJ274" s="56"/>
      <c r="BK274" s="56"/>
      <c r="BL274" s="56"/>
      <c r="BM274" s="56"/>
      <c r="BN274" s="56"/>
      <c r="BO274" s="56"/>
      <c r="CA274" s="40"/>
      <c r="CB274" s="18" t="str">
        <f t="shared" ref="CB274:CB278" si="194">IF(AND(E274&gt;0,AQ274=""), "* No olvide digitar la variable Gestantes. Digite Cero si no tiene.",IF(AQ274&gt;E274,"  * La variable Gestantes No puede ser mayor al Total Mujeres.",""))</f>
        <v/>
      </c>
      <c r="CC274" s="18" t="str">
        <f t="shared" si="171"/>
        <v/>
      </c>
      <c r="CD274" s="18" t="str">
        <f t="shared" si="189"/>
        <v/>
      </c>
      <c r="CE274" s="18" t="str">
        <f t="shared" si="173"/>
        <v/>
      </c>
      <c r="CF274" s="18" t="str">
        <f t="shared" si="174"/>
        <v/>
      </c>
      <c r="CG274" s="18" t="str">
        <f t="shared" si="175"/>
        <v/>
      </c>
      <c r="CH274" s="18" t="str">
        <f t="shared" si="176"/>
        <v/>
      </c>
      <c r="CI274" s="18" t="str">
        <f t="shared" si="177"/>
        <v/>
      </c>
      <c r="CP274" s="370">
        <f t="shared" si="178"/>
        <v>0</v>
      </c>
      <c r="CQ274" s="370">
        <f>IF(AND(E274&gt;0,AR274=""),1,IF(AR274&gt;E274,1,0))</f>
        <v>0</v>
      </c>
      <c r="CR274" s="370">
        <f t="shared" si="190"/>
        <v>0</v>
      </c>
      <c r="CS274" s="370">
        <f t="shared" si="190"/>
        <v>0</v>
      </c>
      <c r="CT274" s="370">
        <f t="shared" si="181"/>
        <v>0</v>
      </c>
      <c r="CU274" s="370">
        <f t="shared" si="182"/>
        <v>0</v>
      </c>
      <c r="CV274" s="370">
        <f t="shared" si="183"/>
        <v>0</v>
      </c>
      <c r="CW274" s="370">
        <f t="shared" si="184"/>
        <v>0</v>
      </c>
    </row>
    <row r="275" spans="1:101" x14ac:dyDescent="0.25">
      <c r="A275" s="4128"/>
      <c r="B275" s="429" t="s">
        <v>248</v>
      </c>
      <c r="C275" s="397">
        <f t="shared" si="187"/>
        <v>0</v>
      </c>
      <c r="D275" s="398">
        <f t="shared" si="193"/>
        <v>0</v>
      </c>
      <c r="E275" s="396">
        <f t="shared" si="193"/>
        <v>0</v>
      </c>
      <c r="F275" s="22"/>
      <c r="G275" s="28"/>
      <c r="H275" s="22"/>
      <c r="I275" s="28"/>
      <c r="J275" s="22"/>
      <c r="K275" s="28"/>
      <c r="L275" s="22"/>
      <c r="M275" s="28"/>
      <c r="N275" s="22"/>
      <c r="O275" s="28"/>
      <c r="P275" s="22"/>
      <c r="Q275" s="28"/>
      <c r="R275" s="22"/>
      <c r="S275" s="28"/>
      <c r="T275" s="22"/>
      <c r="U275" s="28"/>
      <c r="V275" s="22"/>
      <c r="W275" s="28"/>
      <c r="X275" s="22"/>
      <c r="Y275" s="28"/>
      <c r="Z275" s="22"/>
      <c r="AA275" s="28"/>
      <c r="AB275" s="22"/>
      <c r="AC275" s="28"/>
      <c r="AD275" s="22"/>
      <c r="AE275" s="28"/>
      <c r="AF275" s="22"/>
      <c r="AG275" s="28"/>
      <c r="AH275" s="22"/>
      <c r="AI275" s="28"/>
      <c r="AJ275" s="22"/>
      <c r="AK275" s="28"/>
      <c r="AL275" s="22"/>
      <c r="AM275" s="26"/>
      <c r="AN275" s="23"/>
      <c r="AO275" s="24"/>
      <c r="AP275" s="26"/>
      <c r="AQ275" s="23"/>
      <c r="AR275" s="28"/>
      <c r="AS275" s="22"/>
      <c r="AT275" s="28"/>
      <c r="AU275" s="23"/>
      <c r="AV275" s="28"/>
      <c r="AW275" s="23"/>
      <c r="AX275" s="28"/>
      <c r="AY275" s="56" t="str">
        <f t="shared" si="185"/>
        <v/>
      </c>
      <c r="AZ275" s="56"/>
      <c r="BA275" s="56"/>
      <c r="BB275" s="56"/>
      <c r="BC275" s="56"/>
      <c r="BD275" s="56"/>
      <c r="BE275" s="56"/>
      <c r="BF275" s="56"/>
      <c r="BG275" s="56"/>
      <c r="BH275" s="56"/>
      <c r="BI275" s="56"/>
      <c r="BJ275" s="56"/>
      <c r="BK275" s="56"/>
      <c r="BL275" s="56"/>
      <c r="BM275" s="56"/>
      <c r="BN275" s="56"/>
      <c r="BO275" s="56"/>
      <c r="CA275" s="40"/>
      <c r="CB275" s="18" t="str">
        <f t="shared" si="194"/>
        <v/>
      </c>
      <c r="CC275" s="18" t="str">
        <f t="shared" si="171"/>
        <v/>
      </c>
      <c r="CD275" s="18" t="str">
        <f t="shared" si="189"/>
        <v/>
      </c>
      <c r="CE275" s="18" t="str">
        <f t="shared" si="173"/>
        <v/>
      </c>
      <c r="CF275" s="18" t="str">
        <f t="shared" si="174"/>
        <v/>
      </c>
      <c r="CG275" s="18" t="str">
        <f t="shared" si="175"/>
        <v/>
      </c>
      <c r="CH275" s="18" t="str">
        <f t="shared" si="176"/>
        <v/>
      </c>
      <c r="CI275" s="18" t="str">
        <f t="shared" si="177"/>
        <v/>
      </c>
      <c r="CP275" s="370">
        <f t="shared" si="178"/>
        <v>0</v>
      </c>
      <c r="CQ275" s="370">
        <f>IF(AND(E275&gt;0,AR275=""),1,IF(AR275&gt;E275,1,0))</f>
        <v>0</v>
      </c>
      <c r="CR275" s="370">
        <f t="shared" si="190"/>
        <v>0</v>
      </c>
      <c r="CS275" s="370">
        <f t="shared" si="190"/>
        <v>0</v>
      </c>
      <c r="CT275" s="370">
        <f t="shared" si="181"/>
        <v>0</v>
      </c>
      <c r="CU275" s="370">
        <f t="shared" si="182"/>
        <v>0</v>
      </c>
      <c r="CV275" s="370">
        <f t="shared" si="183"/>
        <v>0</v>
      </c>
      <c r="CW275" s="370">
        <f t="shared" si="184"/>
        <v>0</v>
      </c>
    </row>
    <row r="276" spans="1:101" x14ac:dyDescent="0.25">
      <c r="A276" s="4128"/>
      <c r="B276" s="401" t="s">
        <v>249</v>
      </c>
      <c r="C276" s="397">
        <f t="shared" si="187"/>
        <v>0</v>
      </c>
      <c r="D276" s="398">
        <f t="shared" si="193"/>
        <v>0</v>
      </c>
      <c r="E276" s="396">
        <f t="shared" si="193"/>
        <v>0</v>
      </c>
      <c r="F276" s="22"/>
      <c r="G276" s="28"/>
      <c r="H276" s="22"/>
      <c r="I276" s="28"/>
      <c r="J276" s="22"/>
      <c r="K276" s="28"/>
      <c r="L276" s="22"/>
      <c r="M276" s="28"/>
      <c r="N276" s="22"/>
      <c r="O276" s="28"/>
      <c r="P276" s="22"/>
      <c r="Q276" s="28"/>
      <c r="R276" s="22"/>
      <c r="S276" s="28"/>
      <c r="T276" s="22"/>
      <c r="U276" s="28"/>
      <c r="V276" s="22"/>
      <c r="W276" s="28"/>
      <c r="X276" s="22"/>
      <c r="Y276" s="28"/>
      <c r="Z276" s="22"/>
      <c r="AA276" s="28"/>
      <c r="AB276" s="22"/>
      <c r="AC276" s="28"/>
      <c r="AD276" s="22"/>
      <c r="AE276" s="28"/>
      <c r="AF276" s="22"/>
      <c r="AG276" s="28"/>
      <c r="AH276" s="22"/>
      <c r="AI276" s="28"/>
      <c r="AJ276" s="22"/>
      <c r="AK276" s="28"/>
      <c r="AL276" s="22"/>
      <c r="AM276" s="26"/>
      <c r="AN276" s="23"/>
      <c r="AO276" s="24"/>
      <c r="AP276" s="26"/>
      <c r="AQ276" s="23"/>
      <c r="AR276" s="28"/>
      <c r="AS276" s="22"/>
      <c r="AT276" s="28"/>
      <c r="AU276" s="23"/>
      <c r="AV276" s="28"/>
      <c r="AW276" s="23"/>
      <c r="AX276" s="28"/>
      <c r="AY276" s="56" t="str">
        <f t="shared" si="185"/>
        <v/>
      </c>
      <c r="AZ276" s="56"/>
      <c r="BA276" s="56"/>
      <c r="BB276" s="56"/>
      <c r="BC276" s="56"/>
      <c r="BD276" s="56"/>
      <c r="BE276" s="56"/>
      <c r="BF276" s="56"/>
      <c r="BG276" s="56"/>
      <c r="BH276" s="56"/>
      <c r="BI276" s="56"/>
      <c r="BJ276" s="56"/>
      <c r="BK276" s="56"/>
      <c r="BL276" s="56"/>
      <c r="BM276" s="56"/>
      <c r="BN276" s="56"/>
      <c r="BO276" s="56"/>
      <c r="CA276" s="40"/>
      <c r="CB276" s="18" t="str">
        <f t="shared" si="194"/>
        <v/>
      </c>
      <c r="CC276" s="18" t="str">
        <f t="shared" si="171"/>
        <v/>
      </c>
      <c r="CD276" s="18" t="str">
        <f t="shared" si="189"/>
        <v/>
      </c>
      <c r="CE276" s="18" t="str">
        <f t="shared" si="173"/>
        <v/>
      </c>
      <c r="CF276" s="18" t="str">
        <f t="shared" si="174"/>
        <v/>
      </c>
      <c r="CG276" s="18" t="str">
        <f t="shared" si="175"/>
        <v/>
      </c>
      <c r="CH276" s="18" t="str">
        <f t="shared" si="176"/>
        <v/>
      </c>
      <c r="CI276" s="18" t="str">
        <f t="shared" si="177"/>
        <v/>
      </c>
      <c r="CP276" s="370">
        <f t="shared" si="178"/>
        <v>0</v>
      </c>
      <c r="CQ276" s="370">
        <f>IF(AND(E276&gt;0,AR276=""),1,IF(AR276&gt;E276,1,0))</f>
        <v>0</v>
      </c>
      <c r="CR276" s="370">
        <f t="shared" si="190"/>
        <v>0</v>
      </c>
      <c r="CS276" s="370">
        <f t="shared" si="190"/>
        <v>0</v>
      </c>
      <c r="CT276" s="370">
        <f t="shared" si="181"/>
        <v>0</v>
      </c>
      <c r="CU276" s="370">
        <f t="shared" si="182"/>
        <v>0</v>
      </c>
      <c r="CV276" s="370">
        <f t="shared" si="183"/>
        <v>0</v>
      </c>
      <c r="CW276" s="370">
        <f t="shared" si="184"/>
        <v>0</v>
      </c>
    </row>
    <row r="277" spans="1:101" x14ac:dyDescent="0.25">
      <c r="A277" s="4128"/>
      <c r="B277" s="401" t="s">
        <v>250</v>
      </c>
      <c r="C277" s="378">
        <f t="shared" si="187"/>
        <v>3</v>
      </c>
      <c r="D277" s="379">
        <f t="shared" si="193"/>
        <v>2</v>
      </c>
      <c r="E277" s="380">
        <f t="shared" si="193"/>
        <v>1</v>
      </c>
      <c r="F277" s="22">
        <v>0</v>
      </c>
      <c r="G277" s="28">
        <v>0</v>
      </c>
      <c r="H277" s="22">
        <v>0</v>
      </c>
      <c r="I277" s="28">
        <v>0</v>
      </c>
      <c r="J277" s="22">
        <v>0</v>
      </c>
      <c r="K277" s="28">
        <v>0</v>
      </c>
      <c r="L277" s="22">
        <v>1</v>
      </c>
      <c r="M277" s="28">
        <v>0</v>
      </c>
      <c r="N277" s="22">
        <v>0</v>
      </c>
      <c r="O277" s="28">
        <v>0</v>
      </c>
      <c r="P277" s="22">
        <v>0</v>
      </c>
      <c r="Q277" s="28">
        <v>0</v>
      </c>
      <c r="R277" s="22">
        <v>0</v>
      </c>
      <c r="S277" s="28">
        <v>0</v>
      </c>
      <c r="T277" s="22">
        <v>0</v>
      </c>
      <c r="U277" s="28">
        <v>0</v>
      </c>
      <c r="V277" s="22">
        <v>0</v>
      </c>
      <c r="W277" s="28">
        <v>0</v>
      </c>
      <c r="X277" s="22">
        <v>0</v>
      </c>
      <c r="Y277" s="28">
        <v>0</v>
      </c>
      <c r="Z277" s="22">
        <v>0</v>
      </c>
      <c r="AA277" s="28">
        <v>0</v>
      </c>
      <c r="AB277" s="22">
        <v>0</v>
      </c>
      <c r="AC277" s="28">
        <v>0</v>
      </c>
      <c r="AD277" s="22">
        <v>1</v>
      </c>
      <c r="AE277" s="28">
        <v>1</v>
      </c>
      <c r="AF277" s="22">
        <v>0</v>
      </c>
      <c r="AG277" s="28">
        <v>0</v>
      </c>
      <c r="AH277" s="22">
        <v>0</v>
      </c>
      <c r="AI277" s="28">
        <v>0</v>
      </c>
      <c r="AJ277" s="22">
        <v>0</v>
      </c>
      <c r="AK277" s="28">
        <v>0</v>
      </c>
      <c r="AL277" s="22">
        <v>0</v>
      </c>
      <c r="AM277" s="26">
        <v>0</v>
      </c>
      <c r="AN277" s="23">
        <v>0</v>
      </c>
      <c r="AO277" s="24">
        <v>0</v>
      </c>
      <c r="AP277" s="26">
        <v>0</v>
      </c>
      <c r="AQ277" s="23">
        <v>0</v>
      </c>
      <c r="AR277" s="28">
        <v>0</v>
      </c>
      <c r="AS277" s="22">
        <v>0</v>
      </c>
      <c r="AT277" s="28">
        <v>0</v>
      </c>
      <c r="AU277" s="23">
        <v>0</v>
      </c>
      <c r="AV277" s="28">
        <v>0</v>
      </c>
      <c r="AW277" s="23">
        <v>0</v>
      </c>
      <c r="AX277" s="28">
        <v>0</v>
      </c>
      <c r="AY277" s="56" t="str">
        <f t="shared" si="185"/>
        <v/>
      </c>
      <c r="AZ277" s="56"/>
      <c r="BA277" s="56"/>
      <c r="BB277" s="56"/>
      <c r="BC277" s="56"/>
      <c r="BD277" s="56"/>
      <c r="BE277" s="56"/>
      <c r="BF277" s="56"/>
      <c r="BG277" s="56"/>
      <c r="BH277" s="56"/>
      <c r="BI277" s="56"/>
      <c r="BJ277" s="56"/>
      <c r="BK277" s="56"/>
      <c r="BL277" s="56"/>
      <c r="BM277" s="56"/>
      <c r="BN277" s="56"/>
      <c r="BO277" s="56"/>
      <c r="CA277" s="40"/>
      <c r="CB277" s="18" t="str">
        <f t="shared" si="194"/>
        <v/>
      </c>
      <c r="CC277" s="18" t="str">
        <f t="shared" si="171"/>
        <v/>
      </c>
      <c r="CD277" s="18" t="str">
        <f t="shared" si="189"/>
        <v/>
      </c>
      <c r="CE277" s="18" t="str">
        <f t="shared" si="173"/>
        <v/>
      </c>
      <c r="CF277" s="18" t="str">
        <f t="shared" si="174"/>
        <v/>
      </c>
      <c r="CG277" s="18" t="str">
        <f t="shared" si="175"/>
        <v/>
      </c>
      <c r="CH277" s="18" t="str">
        <f t="shared" si="176"/>
        <v/>
      </c>
      <c r="CI277" s="18" t="str">
        <f t="shared" si="177"/>
        <v/>
      </c>
      <c r="CP277" s="370">
        <f t="shared" si="178"/>
        <v>0</v>
      </c>
      <c r="CQ277" s="370">
        <f>IF(AND(E277&gt;0,AR277=""),1,IF(AR277&gt;E277,1,0))</f>
        <v>0</v>
      </c>
      <c r="CR277" s="370">
        <f t="shared" si="190"/>
        <v>0</v>
      </c>
      <c r="CS277" s="370">
        <f t="shared" si="190"/>
        <v>0</v>
      </c>
      <c r="CT277" s="370">
        <f t="shared" si="181"/>
        <v>0</v>
      </c>
      <c r="CU277" s="370">
        <f t="shared" si="182"/>
        <v>0</v>
      </c>
      <c r="CV277" s="370">
        <f t="shared" si="183"/>
        <v>0</v>
      </c>
      <c r="CW277" s="370">
        <f t="shared" si="184"/>
        <v>0</v>
      </c>
    </row>
    <row r="278" spans="1:101" x14ac:dyDescent="0.25">
      <c r="A278" s="3782"/>
      <c r="B278" s="431" t="s">
        <v>251</v>
      </c>
      <c r="C278" s="1957">
        <f t="shared" si="187"/>
        <v>0</v>
      </c>
      <c r="D278" s="388">
        <f t="shared" si="193"/>
        <v>0</v>
      </c>
      <c r="E278" s="369">
        <f t="shared" si="193"/>
        <v>0</v>
      </c>
      <c r="F278" s="22"/>
      <c r="G278" s="28"/>
      <c r="H278" s="22"/>
      <c r="I278" s="28"/>
      <c r="J278" s="22"/>
      <c r="K278" s="28"/>
      <c r="L278" s="22"/>
      <c r="M278" s="28"/>
      <c r="N278" s="22"/>
      <c r="O278" s="28"/>
      <c r="P278" s="22"/>
      <c r="Q278" s="28"/>
      <c r="R278" s="22"/>
      <c r="S278" s="28"/>
      <c r="T278" s="22"/>
      <c r="U278" s="28"/>
      <c r="V278" s="22"/>
      <c r="W278" s="28"/>
      <c r="X278" s="22"/>
      <c r="Y278" s="28"/>
      <c r="Z278" s="22"/>
      <c r="AA278" s="28"/>
      <c r="AB278" s="22"/>
      <c r="AC278" s="28"/>
      <c r="AD278" s="22"/>
      <c r="AE278" s="28"/>
      <c r="AF278" s="22"/>
      <c r="AG278" s="28"/>
      <c r="AH278" s="22"/>
      <c r="AI278" s="28"/>
      <c r="AJ278" s="22"/>
      <c r="AK278" s="28"/>
      <c r="AL278" s="30"/>
      <c r="AM278" s="34"/>
      <c r="AN278" s="31"/>
      <c r="AO278" s="32"/>
      <c r="AP278" s="34"/>
      <c r="AQ278" s="31"/>
      <c r="AR278" s="37"/>
      <c r="AS278" s="22"/>
      <c r="AT278" s="28"/>
      <c r="AU278" s="23"/>
      <c r="AV278" s="28"/>
      <c r="AW278" s="23"/>
      <c r="AX278" s="28"/>
      <c r="AY278" s="56" t="str">
        <f t="shared" si="185"/>
        <v/>
      </c>
      <c r="AZ278" s="56"/>
      <c r="BA278" s="56"/>
      <c r="BB278" s="56"/>
      <c r="BC278" s="56"/>
      <c r="BD278" s="56"/>
      <c r="BE278" s="56"/>
      <c r="BF278" s="56"/>
      <c r="BG278" s="56"/>
      <c r="BH278" s="56"/>
      <c r="BI278" s="56"/>
      <c r="BJ278" s="56"/>
      <c r="BK278" s="56"/>
      <c r="BL278" s="56"/>
      <c r="BM278" s="56"/>
      <c r="BN278" s="56"/>
      <c r="BO278" s="56"/>
      <c r="CA278" s="40"/>
      <c r="CB278" s="18" t="str">
        <f t="shared" si="194"/>
        <v/>
      </c>
      <c r="CC278" s="18" t="str">
        <f t="shared" si="171"/>
        <v/>
      </c>
      <c r="CD278" s="18" t="str">
        <f t="shared" si="189"/>
        <v/>
      </c>
      <c r="CE278" s="18" t="str">
        <f t="shared" si="173"/>
        <v/>
      </c>
      <c r="CF278" s="18" t="str">
        <f t="shared" si="174"/>
        <v/>
      </c>
      <c r="CG278" s="18" t="str">
        <f t="shared" si="175"/>
        <v/>
      </c>
      <c r="CH278" s="18" t="str">
        <f t="shared" si="176"/>
        <v/>
      </c>
      <c r="CI278" s="18" t="str">
        <f t="shared" si="177"/>
        <v/>
      </c>
      <c r="CP278" s="370">
        <f t="shared" si="178"/>
        <v>0</v>
      </c>
      <c r="CQ278" s="370">
        <f>IF(AND(E278&gt;0,AR278=""),1,IF(AR278&gt;E278,1,0))</f>
        <v>0</v>
      </c>
      <c r="CR278" s="370">
        <f t="shared" si="190"/>
        <v>0</v>
      </c>
      <c r="CS278" s="370">
        <f t="shared" si="190"/>
        <v>0</v>
      </c>
      <c r="CT278" s="370">
        <f t="shared" si="181"/>
        <v>0</v>
      </c>
      <c r="CU278" s="370">
        <f t="shared" si="182"/>
        <v>0</v>
      </c>
      <c r="CV278" s="370">
        <f t="shared" si="183"/>
        <v>0</v>
      </c>
      <c r="CW278" s="370">
        <f t="shared" si="184"/>
        <v>0</v>
      </c>
    </row>
    <row r="279" spans="1:101" ht="15" customHeight="1" x14ac:dyDescent="0.25">
      <c r="A279" s="4183" t="s">
        <v>252</v>
      </c>
      <c r="B279" s="1961" t="s">
        <v>253</v>
      </c>
      <c r="C279" s="1951">
        <f t="shared" si="187"/>
        <v>0</v>
      </c>
      <c r="D279" s="1952">
        <f t="shared" si="193"/>
        <v>0</v>
      </c>
      <c r="E279" s="1950">
        <f t="shared" si="193"/>
        <v>0</v>
      </c>
      <c r="F279" s="1955"/>
      <c r="G279" s="1956"/>
      <c r="H279" s="1955"/>
      <c r="I279" s="1956"/>
      <c r="J279" s="1955"/>
      <c r="K279" s="1956"/>
      <c r="L279" s="1955"/>
      <c r="M279" s="1956"/>
      <c r="N279" s="1955"/>
      <c r="O279" s="1956"/>
      <c r="P279" s="1955"/>
      <c r="Q279" s="1956"/>
      <c r="R279" s="1920"/>
      <c r="S279" s="1921"/>
      <c r="T279" s="1920"/>
      <c r="U279" s="1921"/>
      <c r="V279" s="1920"/>
      <c r="W279" s="1921"/>
      <c r="X279" s="1920"/>
      <c r="Y279" s="1921"/>
      <c r="Z279" s="1920"/>
      <c r="AA279" s="1921"/>
      <c r="AB279" s="1920"/>
      <c r="AC279" s="1921"/>
      <c r="AD279" s="1920"/>
      <c r="AE279" s="1921"/>
      <c r="AF279" s="1920"/>
      <c r="AG279" s="1921"/>
      <c r="AH279" s="1920"/>
      <c r="AI279" s="1921"/>
      <c r="AJ279" s="1920"/>
      <c r="AK279" s="1921"/>
      <c r="AL279" s="1920"/>
      <c r="AM279" s="1922"/>
      <c r="AN279" s="105"/>
      <c r="AO279" s="47"/>
      <c r="AP279" s="286"/>
      <c r="AQ279" s="471"/>
      <c r="AR279" s="420"/>
      <c r="AS279" s="1920"/>
      <c r="AT279" s="1921"/>
      <c r="AU279" s="1981"/>
      <c r="AV279" s="1956"/>
      <c r="AW279" s="1967"/>
      <c r="AX279" s="1921"/>
      <c r="AY279" s="56" t="str">
        <f t="shared" si="185"/>
        <v/>
      </c>
      <c r="AZ279" s="56"/>
      <c r="BA279" s="56"/>
      <c r="BB279" s="56"/>
      <c r="BC279" s="56"/>
      <c r="BD279" s="56"/>
      <c r="BE279" s="56"/>
      <c r="BF279" s="56"/>
      <c r="BG279" s="56"/>
      <c r="BH279" s="56"/>
      <c r="BI279" s="56"/>
      <c r="BJ279" s="56"/>
      <c r="BK279" s="56"/>
      <c r="BL279" s="56"/>
      <c r="BM279" s="56"/>
      <c r="BN279" s="56"/>
      <c r="BO279" s="56"/>
      <c r="CA279" s="40"/>
      <c r="CB279" s="438"/>
      <c r="CC279" s="438"/>
      <c r="CD279" s="18" t="str">
        <f t="shared" si="189"/>
        <v/>
      </c>
      <c r="CE279" s="18" t="str">
        <f t="shared" si="173"/>
        <v/>
      </c>
      <c r="CF279" s="470"/>
      <c r="CG279" s="470"/>
      <c r="CH279" s="18" t="str">
        <f t="shared" si="176"/>
        <v/>
      </c>
      <c r="CI279" s="18" t="str">
        <f t="shared" si="177"/>
        <v/>
      </c>
      <c r="CP279" s="169"/>
      <c r="CQ279" s="169"/>
      <c r="CR279" s="370">
        <f t="shared" si="190"/>
        <v>0</v>
      </c>
      <c r="CS279" s="370">
        <f t="shared" si="190"/>
        <v>0</v>
      </c>
      <c r="CT279" s="472"/>
      <c r="CU279" s="472"/>
      <c r="CV279" s="370">
        <f t="shared" si="183"/>
        <v>0</v>
      </c>
      <c r="CW279" s="370">
        <f t="shared" si="184"/>
        <v>0</v>
      </c>
    </row>
    <row r="280" spans="1:101" x14ac:dyDescent="0.25">
      <c r="A280" s="4128"/>
      <c r="B280" s="401" t="s">
        <v>254</v>
      </c>
      <c r="C280" s="378">
        <f t="shared" si="187"/>
        <v>0</v>
      </c>
      <c r="D280" s="379">
        <f t="shared" si="193"/>
        <v>0</v>
      </c>
      <c r="E280" s="380">
        <f t="shared" si="193"/>
        <v>0</v>
      </c>
      <c r="F280" s="473"/>
      <c r="G280" s="474"/>
      <c r="H280" s="473"/>
      <c r="I280" s="474"/>
      <c r="J280" s="473"/>
      <c r="K280" s="474"/>
      <c r="L280" s="473"/>
      <c r="M280" s="474"/>
      <c r="N280" s="473"/>
      <c r="O280" s="474"/>
      <c r="P280" s="473"/>
      <c r="Q280" s="474"/>
      <c r="R280" s="45"/>
      <c r="S280" s="48"/>
      <c r="T280" s="45"/>
      <c r="U280" s="48"/>
      <c r="V280" s="45"/>
      <c r="W280" s="48"/>
      <c r="X280" s="45"/>
      <c r="Y280" s="48"/>
      <c r="Z280" s="45"/>
      <c r="AA280" s="48"/>
      <c r="AB280" s="45"/>
      <c r="AC280" s="48"/>
      <c r="AD280" s="45"/>
      <c r="AE280" s="48"/>
      <c r="AF280" s="45"/>
      <c r="AG280" s="48"/>
      <c r="AH280" s="45"/>
      <c r="AI280" s="48"/>
      <c r="AJ280" s="45"/>
      <c r="AK280" s="48"/>
      <c r="AL280" s="45"/>
      <c r="AM280" s="333"/>
      <c r="AN280" s="105"/>
      <c r="AO280" s="47"/>
      <c r="AP280" s="286"/>
      <c r="AQ280" s="475"/>
      <c r="AR280" s="424"/>
      <c r="AS280" s="45"/>
      <c r="AT280" s="48"/>
      <c r="AU280" s="128"/>
      <c r="AV280" s="474"/>
      <c r="AW280" s="47"/>
      <c r="AX280" s="48"/>
      <c r="AY280" s="56" t="str">
        <f t="shared" si="185"/>
        <v/>
      </c>
      <c r="AZ280" s="56"/>
      <c r="BA280" s="56"/>
      <c r="BB280" s="56"/>
      <c r="BC280" s="56"/>
      <c r="BD280" s="56"/>
      <c r="BE280" s="56"/>
      <c r="BF280" s="56"/>
      <c r="BG280" s="56"/>
      <c r="BH280" s="56"/>
      <c r="BI280" s="56"/>
      <c r="BJ280" s="56"/>
      <c r="BK280" s="56"/>
      <c r="BL280" s="56"/>
      <c r="BM280" s="56"/>
      <c r="BN280" s="56"/>
      <c r="BO280" s="56"/>
      <c r="CA280" s="40"/>
      <c r="CB280" s="421"/>
      <c r="CC280" s="438"/>
      <c r="CD280" s="18" t="str">
        <f t="shared" si="189"/>
        <v/>
      </c>
      <c r="CE280" s="18" t="str">
        <f t="shared" si="173"/>
        <v/>
      </c>
      <c r="CF280" s="470"/>
      <c r="CG280" s="470"/>
      <c r="CH280" s="18" t="str">
        <f t="shared" si="176"/>
        <v/>
      </c>
      <c r="CI280" s="18" t="str">
        <f t="shared" si="177"/>
        <v/>
      </c>
      <c r="CP280" s="169"/>
      <c r="CQ280" s="169"/>
      <c r="CR280" s="370">
        <f t="shared" si="190"/>
        <v>0</v>
      </c>
      <c r="CS280" s="370">
        <f t="shared" si="190"/>
        <v>0</v>
      </c>
      <c r="CT280" s="472"/>
      <c r="CU280" s="472"/>
      <c r="CV280" s="370">
        <f t="shared" si="183"/>
        <v>0</v>
      </c>
      <c r="CW280" s="370">
        <f t="shared" si="184"/>
        <v>0</v>
      </c>
    </row>
    <row r="281" spans="1:101" x14ac:dyDescent="0.25">
      <c r="A281" s="3782"/>
      <c r="B281" s="444" t="s">
        <v>255</v>
      </c>
      <c r="C281" s="381">
        <f t="shared" si="187"/>
        <v>0</v>
      </c>
      <c r="D281" s="382">
        <f t="shared" si="193"/>
        <v>0</v>
      </c>
      <c r="E281" s="383">
        <f t="shared" si="193"/>
        <v>0</v>
      </c>
      <c r="F281" s="476"/>
      <c r="G281" s="477"/>
      <c r="H281" s="476"/>
      <c r="I281" s="477"/>
      <c r="J281" s="476"/>
      <c r="K281" s="477"/>
      <c r="L281" s="476"/>
      <c r="M281" s="477"/>
      <c r="N281" s="476"/>
      <c r="O281" s="477"/>
      <c r="P281" s="476"/>
      <c r="Q281" s="477"/>
      <c r="R281" s="91"/>
      <c r="S281" s="96"/>
      <c r="T281" s="91"/>
      <c r="U281" s="96"/>
      <c r="V281" s="91"/>
      <c r="W281" s="96"/>
      <c r="X281" s="91"/>
      <c r="Y281" s="96"/>
      <c r="Z281" s="91"/>
      <c r="AA281" s="96"/>
      <c r="AB281" s="91"/>
      <c r="AC281" s="96"/>
      <c r="AD281" s="91"/>
      <c r="AE281" s="96"/>
      <c r="AF281" s="91"/>
      <c r="AG281" s="96"/>
      <c r="AH281" s="91"/>
      <c r="AI281" s="96"/>
      <c r="AJ281" s="91"/>
      <c r="AK281" s="96"/>
      <c r="AL281" s="91"/>
      <c r="AM281" s="384"/>
      <c r="AN281" s="95"/>
      <c r="AO281" s="112"/>
      <c r="AP281" s="274"/>
      <c r="AQ281" s="478"/>
      <c r="AR281" s="225"/>
      <c r="AS281" s="91"/>
      <c r="AT281" s="96"/>
      <c r="AU281" s="129"/>
      <c r="AV281" s="477"/>
      <c r="AW281" s="112"/>
      <c r="AX281" s="96"/>
      <c r="AY281" s="56" t="str">
        <f t="shared" si="185"/>
        <v/>
      </c>
      <c r="AZ281" s="56"/>
      <c r="BA281" s="56"/>
      <c r="BB281" s="56"/>
      <c r="BC281" s="56"/>
      <c r="BD281" s="56"/>
      <c r="BE281" s="56"/>
      <c r="BF281" s="56"/>
      <c r="BG281" s="56"/>
      <c r="BH281" s="56"/>
      <c r="BI281" s="56"/>
      <c r="BJ281" s="56"/>
      <c r="BK281" s="56"/>
      <c r="BL281" s="56"/>
      <c r="BM281" s="56"/>
      <c r="BN281" s="56"/>
      <c r="BO281" s="56"/>
      <c r="CA281" s="40"/>
      <c r="CB281" s="421"/>
      <c r="CC281" s="438"/>
      <c r="CD281" s="18" t="str">
        <f t="shared" si="189"/>
        <v/>
      </c>
      <c r="CE281" s="18" t="str">
        <f t="shared" si="173"/>
        <v/>
      </c>
      <c r="CF281" s="470"/>
      <c r="CG281" s="470"/>
      <c r="CH281" s="18" t="str">
        <f t="shared" si="176"/>
        <v/>
      </c>
      <c r="CI281" s="18" t="str">
        <f t="shared" si="177"/>
        <v/>
      </c>
      <c r="CP281" s="169"/>
      <c r="CQ281" s="169"/>
      <c r="CR281" s="370">
        <f t="shared" si="190"/>
        <v>0</v>
      </c>
      <c r="CS281" s="370">
        <f t="shared" si="190"/>
        <v>0</v>
      </c>
      <c r="CT281" s="472"/>
      <c r="CU281" s="472"/>
      <c r="CV281" s="370">
        <f t="shared" si="183"/>
        <v>0</v>
      </c>
      <c r="CW281" s="370">
        <f t="shared" si="184"/>
        <v>0</v>
      </c>
    </row>
    <row r="282" spans="1:101" x14ac:dyDescent="0.25">
      <c r="A282" s="4203" t="s">
        <v>256</v>
      </c>
      <c r="B282" s="4204"/>
      <c r="C282" s="1951">
        <f>SUM(D282+E282)</f>
        <v>2</v>
      </c>
      <c r="D282" s="1952">
        <f>SUM(F282+H282+J282+L282+N282+P282+R282+T282+V282+X282+Z282+AB282+AD282+AF282+AH282+AJ282+AL282)</f>
        <v>0</v>
      </c>
      <c r="E282" s="1950">
        <f>SUM(G282+I282+K282+M282+O282+Q282+S282+U282+W282+Y282+AA282+AC282+AE282+AG282+AI282+AK282+AM282)</f>
        <v>2</v>
      </c>
      <c r="F282" s="1920">
        <v>0</v>
      </c>
      <c r="G282" s="1921">
        <v>0</v>
      </c>
      <c r="H282" s="1920">
        <v>0</v>
      </c>
      <c r="I282" s="1921">
        <v>0</v>
      </c>
      <c r="J282" s="1920">
        <v>0</v>
      </c>
      <c r="K282" s="1921">
        <v>0</v>
      </c>
      <c r="L282" s="1920">
        <v>0</v>
      </c>
      <c r="M282" s="1921">
        <v>0</v>
      </c>
      <c r="N282" s="1920">
        <v>0</v>
      </c>
      <c r="O282" s="1921">
        <v>0</v>
      </c>
      <c r="P282" s="1920">
        <v>0</v>
      </c>
      <c r="Q282" s="1921">
        <v>0</v>
      </c>
      <c r="R282" s="1920">
        <v>0</v>
      </c>
      <c r="S282" s="1921">
        <v>0</v>
      </c>
      <c r="T282" s="1920">
        <v>0</v>
      </c>
      <c r="U282" s="1921">
        <v>0</v>
      </c>
      <c r="V282" s="1920">
        <v>0</v>
      </c>
      <c r="W282" s="1921">
        <v>1</v>
      </c>
      <c r="X282" s="1920">
        <v>0</v>
      </c>
      <c r="Y282" s="1921">
        <v>0</v>
      </c>
      <c r="Z282" s="1920">
        <v>0</v>
      </c>
      <c r="AA282" s="1921">
        <v>0</v>
      </c>
      <c r="AB282" s="1920">
        <v>0</v>
      </c>
      <c r="AC282" s="1921">
        <v>0</v>
      </c>
      <c r="AD282" s="1920">
        <v>0</v>
      </c>
      <c r="AE282" s="1921">
        <v>0</v>
      </c>
      <c r="AF282" s="1920">
        <v>0</v>
      </c>
      <c r="AG282" s="1921">
        <v>0</v>
      </c>
      <c r="AH282" s="1920">
        <v>0</v>
      </c>
      <c r="AI282" s="1921">
        <v>1</v>
      </c>
      <c r="AJ282" s="1920">
        <v>0</v>
      </c>
      <c r="AK282" s="1921">
        <v>0</v>
      </c>
      <c r="AL282" s="1920">
        <v>0</v>
      </c>
      <c r="AM282" s="1922">
        <v>0</v>
      </c>
      <c r="AN282" s="1923">
        <v>0</v>
      </c>
      <c r="AO282" s="1967">
        <v>0</v>
      </c>
      <c r="AP282" s="1925">
        <v>0</v>
      </c>
      <c r="AQ282" s="1967">
        <v>0</v>
      </c>
      <c r="AR282" s="1921">
        <v>0</v>
      </c>
      <c r="AS282" s="1920">
        <v>0</v>
      </c>
      <c r="AT282" s="1921">
        <v>0</v>
      </c>
      <c r="AU282" s="1967">
        <v>0</v>
      </c>
      <c r="AV282" s="1921">
        <v>0</v>
      </c>
      <c r="AW282" s="1967">
        <v>0</v>
      </c>
      <c r="AX282" s="1921">
        <v>0</v>
      </c>
      <c r="AY282" s="56" t="str">
        <f t="shared" si="185"/>
        <v/>
      </c>
      <c r="AZ282" s="56"/>
      <c r="BA282" s="56"/>
      <c r="BB282" s="56"/>
      <c r="BC282" s="56"/>
      <c r="BD282" s="56"/>
      <c r="BE282" s="56"/>
      <c r="BF282" s="56"/>
      <c r="BG282" s="56"/>
      <c r="BH282" s="56"/>
      <c r="BI282" s="56"/>
      <c r="BJ282" s="56"/>
      <c r="BK282" s="56"/>
      <c r="BL282" s="56"/>
      <c r="BM282" s="56"/>
      <c r="BN282" s="56"/>
      <c r="BO282" s="56"/>
      <c r="CA282" s="40"/>
      <c r="CB282" s="18" t="str">
        <f t="shared" ref="CB282:CB293" si="195">IF(AND(E282&gt;0,AQ282=""), "* No olvide digitar la variable Gestantes. Digite Cero si no tiene.",IF(AQ282&gt;E282,"  * La variable Gestantes No puede ser mayor al Total Mujeres.",""))</f>
        <v/>
      </c>
      <c r="CC282" s="18" t="str">
        <f t="shared" si="171"/>
        <v/>
      </c>
      <c r="CD282" s="18" t="str">
        <f t="shared" si="189"/>
        <v/>
      </c>
      <c r="CE282" s="18" t="str">
        <f t="shared" si="173"/>
        <v/>
      </c>
      <c r="CF282" s="18" t="str">
        <f t="shared" si="174"/>
        <v/>
      </c>
      <c r="CG282" s="18" t="str">
        <f t="shared" si="175"/>
        <v/>
      </c>
      <c r="CH282" s="18" t="str">
        <f t="shared" si="176"/>
        <v/>
      </c>
      <c r="CI282" s="18" t="str">
        <f t="shared" si="177"/>
        <v/>
      </c>
      <c r="CP282" s="370">
        <f t="shared" ref="CP282:CP293" si="196">IF(AND(E282&gt;0,AQ282=""),1,IF(AQ282&gt;E282,1,0))</f>
        <v>0</v>
      </c>
      <c r="CQ282" s="370">
        <f t="shared" ref="CQ282:CQ293" si="197">IF(AND(E282&gt;0,AR282=""),1,IF(AR282&gt;E282,1,0))</f>
        <v>0</v>
      </c>
      <c r="CR282" s="370">
        <f t="shared" si="190"/>
        <v>0</v>
      </c>
      <c r="CS282" s="370">
        <f t="shared" si="190"/>
        <v>0</v>
      </c>
      <c r="CT282" s="370">
        <f t="shared" si="181"/>
        <v>0</v>
      </c>
      <c r="CU282" s="370">
        <f t="shared" si="182"/>
        <v>0</v>
      </c>
      <c r="CV282" s="370">
        <f t="shared" si="183"/>
        <v>0</v>
      </c>
      <c r="CW282" s="370">
        <f t="shared" si="184"/>
        <v>0</v>
      </c>
    </row>
    <row r="283" spans="1:101" x14ac:dyDescent="0.25">
      <c r="A283" s="3178" t="s">
        <v>257</v>
      </c>
      <c r="B283" s="3179"/>
      <c r="C283" s="397">
        <f>SUM(D283+E283)</f>
        <v>0</v>
      </c>
      <c r="D283" s="398">
        <f>SUM(F283+H283+J283+L283+N283+P283+R283+T283+V283+X283+Z283+AB283+AD283+AF283+AH283+AJ283+AL283)</f>
        <v>0</v>
      </c>
      <c r="E283" s="396">
        <f>SUM(G283+I283+K283+M283+O283+Q283+S283+U283+W283+Y283+AA283+AC283+AE283+AG283+AI283+AK283+AM283)</f>
        <v>0</v>
      </c>
      <c r="F283" s="45">
        <v>0</v>
      </c>
      <c r="G283" s="48">
        <v>0</v>
      </c>
      <c r="H283" s="45">
        <v>0</v>
      </c>
      <c r="I283" s="48">
        <v>0</v>
      </c>
      <c r="J283" s="45">
        <v>0</v>
      </c>
      <c r="K283" s="48">
        <v>0</v>
      </c>
      <c r="L283" s="45">
        <v>0</v>
      </c>
      <c r="M283" s="48">
        <v>0</v>
      </c>
      <c r="N283" s="45">
        <v>0</v>
      </c>
      <c r="O283" s="48">
        <v>0</v>
      </c>
      <c r="P283" s="45">
        <v>0</v>
      </c>
      <c r="Q283" s="48">
        <v>0</v>
      </c>
      <c r="R283" s="45">
        <v>0</v>
      </c>
      <c r="S283" s="48">
        <v>0</v>
      </c>
      <c r="T283" s="45">
        <v>0</v>
      </c>
      <c r="U283" s="48">
        <v>0</v>
      </c>
      <c r="V283" s="45">
        <v>0</v>
      </c>
      <c r="W283" s="48">
        <v>0</v>
      </c>
      <c r="X283" s="45">
        <v>0</v>
      </c>
      <c r="Y283" s="48">
        <v>0</v>
      </c>
      <c r="Z283" s="45">
        <v>0</v>
      </c>
      <c r="AA283" s="48">
        <v>0</v>
      </c>
      <c r="AB283" s="45">
        <v>0</v>
      </c>
      <c r="AC283" s="48">
        <v>0</v>
      </c>
      <c r="AD283" s="45">
        <v>0</v>
      </c>
      <c r="AE283" s="48">
        <v>0</v>
      </c>
      <c r="AF283" s="45">
        <v>0</v>
      </c>
      <c r="AG283" s="48">
        <v>0</v>
      </c>
      <c r="AH283" s="45">
        <v>0</v>
      </c>
      <c r="AI283" s="48">
        <v>0</v>
      </c>
      <c r="AJ283" s="45">
        <v>0</v>
      </c>
      <c r="AK283" s="48">
        <v>0</v>
      </c>
      <c r="AL283" s="45">
        <v>0</v>
      </c>
      <c r="AM283" s="333">
        <v>0</v>
      </c>
      <c r="AN283" s="105">
        <v>0</v>
      </c>
      <c r="AO283" s="47">
        <v>0</v>
      </c>
      <c r="AP283" s="286">
        <v>0</v>
      </c>
      <c r="AQ283" s="47">
        <v>0</v>
      </c>
      <c r="AR283" s="48">
        <v>0</v>
      </c>
      <c r="AS283" s="45">
        <v>0</v>
      </c>
      <c r="AT283" s="48">
        <v>0</v>
      </c>
      <c r="AU283" s="47">
        <v>0</v>
      </c>
      <c r="AV283" s="48">
        <v>0</v>
      </c>
      <c r="AW283" s="47">
        <v>0</v>
      </c>
      <c r="AX283" s="48">
        <v>0</v>
      </c>
      <c r="AY283" s="56" t="str">
        <f t="shared" si="185"/>
        <v/>
      </c>
      <c r="AZ283" s="56"/>
      <c r="BA283" s="56"/>
      <c r="BB283" s="56"/>
      <c r="BC283" s="56"/>
      <c r="BD283" s="56"/>
      <c r="BE283" s="56"/>
      <c r="BF283" s="56"/>
      <c r="BG283" s="56"/>
      <c r="BH283" s="56"/>
      <c r="BI283" s="56"/>
      <c r="BJ283" s="56"/>
      <c r="BK283" s="56"/>
      <c r="BL283" s="56"/>
      <c r="BM283" s="56"/>
      <c r="BN283" s="56"/>
      <c r="BO283" s="56"/>
      <c r="CA283" s="40"/>
      <c r="CB283" s="18" t="str">
        <f t="shared" si="195"/>
        <v/>
      </c>
      <c r="CC283" s="18" t="str">
        <f t="shared" si="171"/>
        <v/>
      </c>
      <c r="CD283" s="18" t="str">
        <f t="shared" si="189"/>
        <v/>
      </c>
      <c r="CE283" s="18" t="str">
        <f t="shared" si="173"/>
        <v/>
      </c>
      <c r="CF283" s="18" t="str">
        <f t="shared" si="174"/>
        <v/>
      </c>
      <c r="CG283" s="18" t="str">
        <f t="shared" si="175"/>
        <v/>
      </c>
      <c r="CH283" s="18" t="str">
        <f t="shared" si="176"/>
        <v/>
      </c>
      <c r="CI283" s="18" t="str">
        <f t="shared" si="177"/>
        <v/>
      </c>
      <c r="CP283" s="370">
        <f t="shared" si="196"/>
        <v>0</v>
      </c>
      <c r="CQ283" s="370">
        <f t="shared" si="197"/>
        <v>0</v>
      </c>
      <c r="CR283" s="370">
        <f t="shared" si="190"/>
        <v>0</v>
      </c>
      <c r="CS283" s="370">
        <f t="shared" si="190"/>
        <v>0</v>
      </c>
      <c r="CT283" s="370">
        <f t="shared" si="181"/>
        <v>0</v>
      </c>
      <c r="CU283" s="370">
        <f t="shared" si="182"/>
        <v>0</v>
      </c>
      <c r="CV283" s="370">
        <f t="shared" si="183"/>
        <v>0</v>
      </c>
      <c r="CW283" s="370">
        <f t="shared" si="184"/>
        <v>0</v>
      </c>
    </row>
    <row r="284" spans="1:101" x14ac:dyDescent="0.25">
      <c r="A284" s="3010" t="s">
        <v>258</v>
      </c>
      <c r="B284" s="3011"/>
      <c r="C284" s="397">
        <f t="shared" si="187"/>
        <v>1</v>
      </c>
      <c r="D284" s="398">
        <f t="shared" si="193"/>
        <v>0</v>
      </c>
      <c r="E284" s="396">
        <f t="shared" si="193"/>
        <v>1</v>
      </c>
      <c r="F284" s="22">
        <v>0</v>
      </c>
      <c r="G284" s="28">
        <v>0</v>
      </c>
      <c r="H284" s="22">
        <v>0</v>
      </c>
      <c r="I284" s="28">
        <v>0</v>
      </c>
      <c r="J284" s="22">
        <v>0</v>
      </c>
      <c r="K284" s="28">
        <v>0</v>
      </c>
      <c r="L284" s="22">
        <v>0</v>
      </c>
      <c r="M284" s="28">
        <v>1</v>
      </c>
      <c r="N284" s="22">
        <v>0</v>
      </c>
      <c r="O284" s="28">
        <v>0</v>
      </c>
      <c r="P284" s="22">
        <v>0</v>
      </c>
      <c r="Q284" s="28">
        <v>0</v>
      </c>
      <c r="R284" s="22">
        <v>0</v>
      </c>
      <c r="S284" s="28">
        <v>0</v>
      </c>
      <c r="T284" s="22">
        <v>0</v>
      </c>
      <c r="U284" s="28">
        <v>0</v>
      </c>
      <c r="V284" s="22">
        <v>0</v>
      </c>
      <c r="W284" s="28">
        <v>0</v>
      </c>
      <c r="X284" s="22">
        <v>0</v>
      </c>
      <c r="Y284" s="28">
        <v>0</v>
      </c>
      <c r="Z284" s="22">
        <v>0</v>
      </c>
      <c r="AA284" s="28">
        <v>0</v>
      </c>
      <c r="AB284" s="22">
        <v>0</v>
      </c>
      <c r="AC284" s="28">
        <v>0</v>
      </c>
      <c r="AD284" s="22">
        <v>0</v>
      </c>
      <c r="AE284" s="28">
        <v>0</v>
      </c>
      <c r="AF284" s="22">
        <v>0</v>
      </c>
      <c r="AG284" s="28">
        <v>0</v>
      </c>
      <c r="AH284" s="22">
        <v>0</v>
      </c>
      <c r="AI284" s="28">
        <v>0</v>
      </c>
      <c r="AJ284" s="22">
        <v>0</v>
      </c>
      <c r="AK284" s="28">
        <v>0</v>
      </c>
      <c r="AL284" s="22">
        <v>0</v>
      </c>
      <c r="AM284" s="216">
        <v>0</v>
      </c>
      <c r="AN284" s="105">
        <v>0</v>
      </c>
      <c r="AO284" s="47">
        <v>0</v>
      </c>
      <c r="AP284" s="286">
        <v>1</v>
      </c>
      <c r="AQ284" s="23">
        <v>0</v>
      </c>
      <c r="AR284" s="28">
        <v>0</v>
      </c>
      <c r="AS284" s="22">
        <v>0</v>
      </c>
      <c r="AT284" s="28">
        <v>0</v>
      </c>
      <c r="AU284" s="23">
        <v>0</v>
      </c>
      <c r="AV284" s="28">
        <v>0</v>
      </c>
      <c r="AW284" s="23">
        <v>0</v>
      </c>
      <c r="AX284" s="28">
        <v>0</v>
      </c>
      <c r="AY284" s="56" t="str">
        <f t="shared" si="185"/>
        <v/>
      </c>
      <c r="AZ284" s="56"/>
      <c r="BA284" s="56"/>
      <c r="BB284" s="56"/>
      <c r="BC284" s="56"/>
      <c r="BD284" s="56"/>
      <c r="BE284" s="56"/>
      <c r="BF284" s="56"/>
      <c r="BG284" s="56"/>
      <c r="BH284" s="56"/>
      <c r="BI284" s="56"/>
      <c r="BJ284" s="56"/>
      <c r="BK284" s="56"/>
      <c r="BL284" s="56"/>
      <c r="BM284" s="56"/>
      <c r="BN284" s="56"/>
      <c r="BO284" s="56"/>
      <c r="CA284" s="40"/>
      <c r="CB284" s="18" t="str">
        <f t="shared" si="195"/>
        <v/>
      </c>
      <c r="CC284" s="18" t="str">
        <f t="shared" si="171"/>
        <v/>
      </c>
      <c r="CD284" s="18" t="str">
        <f t="shared" si="189"/>
        <v/>
      </c>
      <c r="CE284" s="18" t="str">
        <f t="shared" si="173"/>
        <v/>
      </c>
      <c r="CF284" s="18" t="str">
        <f t="shared" si="174"/>
        <v/>
      </c>
      <c r="CG284" s="18" t="str">
        <f t="shared" si="175"/>
        <v/>
      </c>
      <c r="CH284" s="18" t="str">
        <f t="shared" si="176"/>
        <v/>
      </c>
      <c r="CI284" s="18" t="str">
        <f t="shared" si="177"/>
        <v/>
      </c>
      <c r="CP284" s="370">
        <f t="shared" si="196"/>
        <v>0</v>
      </c>
      <c r="CQ284" s="370">
        <f t="shared" si="197"/>
        <v>0</v>
      </c>
      <c r="CR284" s="370">
        <f t="shared" si="190"/>
        <v>0</v>
      </c>
      <c r="CS284" s="370">
        <f t="shared" si="190"/>
        <v>0</v>
      </c>
      <c r="CT284" s="370">
        <f t="shared" si="181"/>
        <v>0</v>
      </c>
      <c r="CU284" s="370">
        <f t="shared" si="182"/>
        <v>0</v>
      </c>
      <c r="CV284" s="370">
        <f t="shared" si="183"/>
        <v>0</v>
      </c>
      <c r="CW284" s="370">
        <f t="shared" si="184"/>
        <v>0</v>
      </c>
    </row>
    <row r="285" spans="1:101" x14ac:dyDescent="0.25">
      <c r="A285" s="3010" t="s">
        <v>259</v>
      </c>
      <c r="B285" s="3011"/>
      <c r="C285" s="397">
        <f t="shared" si="187"/>
        <v>2</v>
      </c>
      <c r="D285" s="398">
        <f t="shared" si="193"/>
        <v>1</v>
      </c>
      <c r="E285" s="396">
        <f t="shared" si="193"/>
        <v>1</v>
      </c>
      <c r="F285" s="22">
        <v>0</v>
      </c>
      <c r="G285" s="28">
        <v>0</v>
      </c>
      <c r="H285" s="22">
        <v>0</v>
      </c>
      <c r="I285" s="28">
        <v>0</v>
      </c>
      <c r="J285" s="22">
        <v>0</v>
      </c>
      <c r="K285" s="28">
        <v>0</v>
      </c>
      <c r="L285" s="22">
        <v>0</v>
      </c>
      <c r="M285" s="28">
        <v>0</v>
      </c>
      <c r="N285" s="22">
        <v>1</v>
      </c>
      <c r="O285" s="28">
        <v>0</v>
      </c>
      <c r="P285" s="22">
        <v>0</v>
      </c>
      <c r="Q285" s="28">
        <v>0</v>
      </c>
      <c r="R285" s="22">
        <v>0</v>
      </c>
      <c r="S285" s="28">
        <v>0</v>
      </c>
      <c r="T285" s="22">
        <v>0</v>
      </c>
      <c r="U285" s="28">
        <v>1</v>
      </c>
      <c r="V285" s="22">
        <v>0</v>
      </c>
      <c r="W285" s="28">
        <v>0</v>
      </c>
      <c r="X285" s="22">
        <v>0</v>
      </c>
      <c r="Y285" s="28">
        <v>0</v>
      </c>
      <c r="Z285" s="22">
        <v>0</v>
      </c>
      <c r="AA285" s="28">
        <v>0</v>
      </c>
      <c r="AB285" s="22">
        <v>0</v>
      </c>
      <c r="AC285" s="28">
        <v>0</v>
      </c>
      <c r="AD285" s="22">
        <v>0</v>
      </c>
      <c r="AE285" s="28">
        <v>0</v>
      </c>
      <c r="AF285" s="22">
        <v>0</v>
      </c>
      <c r="AG285" s="28">
        <v>0</v>
      </c>
      <c r="AH285" s="22">
        <v>0</v>
      </c>
      <c r="AI285" s="28">
        <v>0</v>
      </c>
      <c r="AJ285" s="22">
        <v>0</v>
      </c>
      <c r="AK285" s="28">
        <v>0</v>
      </c>
      <c r="AL285" s="22">
        <v>0</v>
      </c>
      <c r="AM285" s="216">
        <v>0</v>
      </c>
      <c r="AN285" s="105">
        <v>0</v>
      </c>
      <c r="AO285" s="47">
        <v>0</v>
      </c>
      <c r="AP285" s="286">
        <v>0</v>
      </c>
      <c r="AQ285" s="23">
        <v>0</v>
      </c>
      <c r="AR285" s="28">
        <v>0</v>
      </c>
      <c r="AS285" s="22">
        <v>0</v>
      </c>
      <c r="AT285" s="28">
        <v>0</v>
      </c>
      <c r="AU285" s="23">
        <v>0</v>
      </c>
      <c r="AV285" s="28">
        <v>0</v>
      </c>
      <c r="AW285" s="23">
        <v>0</v>
      </c>
      <c r="AX285" s="28">
        <v>0</v>
      </c>
      <c r="AY285" s="56" t="str">
        <f t="shared" si="185"/>
        <v/>
      </c>
      <c r="AZ285" s="56"/>
      <c r="BA285" s="56"/>
      <c r="BB285" s="56"/>
      <c r="BC285" s="56"/>
      <c r="BD285" s="56"/>
      <c r="BE285" s="56"/>
      <c r="BF285" s="56"/>
      <c r="BG285" s="56"/>
      <c r="BH285" s="56"/>
      <c r="BI285" s="56"/>
      <c r="BJ285" s="56"/>
      <c r="BK285" s="56"/>
      <c r="BL285" s="56"/>
      <c r="BM285" s="56"/>
      <c r="BN285" s="56"/>
      <c r="BO285" s="56"/>
      <c r="CA285" s="40"/>
      <c r="CB285" s="18" t="str">
        <f t="shared" si="195"/>
        <v/>
      </c>
      <c r="CC285" s="18" t="str">
        <f t="shared" si="171"/>
        <v/>
      </c>
      <c r="CD285" s="18" t="str">
        <f t="shared" si="189"/>
        <v/>
      </c>
      <c r="CE285" s="18" t="str">
        <f t="shared" si="173"/>
        <v/>
      </c>
      <c r="CF285" s="18" t="str">
        <f t="shared" si="174"/>
        <v/>
      </c>
      <c r="CG285" s="18" t="str">
        <f t="shared" si="175"/>
        <v/>
      </c>
      <c r="CH285" s="18" t="str">
        <f t="shared" si="176"/>
        <v/>
      </c>
      <c r="CI285" s="18" t="str">
        <f t="shared" si="177"/>
        <v/>
      </c>
      <c r="CP285" s="370">
        <f t="shared" si="196"/>
        <v>0</v>
      </c>
      <c r="CQ285" s="370">
        <f t="shared" si="197"/>
        <v>0</v>
      </c>
      <c r="CR285" s="370">
        <f t="shared" si="190"/>
        <v>0</v>
      </c>
      <c r="CS285" s="370">
        <f t="shared" si="190"/>
        <v>0</v>
      </c>
      <c r="CT285" s="370">
        <f t="shared" si="181"/>
        <v>0</v>
      </c>
      <c r="CU285" s="370">
        <f t="shared" si="182"/>
        <v>0</v>
      </c>
      <c r="CV285" s="370">
        <f t="shared" si="183"/>
        <v>0</v>
      </c>
      <c r="CW285" s="370">
        <f t="shared" si="184"/>
        <v>0</v>
      </c>
    </row>
    <row r="286" spans="1:101" x14ac:dyDescent="0.25">
      <c r="A286" s="3020" t="s">
        <v>260</v>
      </c>
      <c r="B286" s="3021"/>
      <c r="C286" s="416">
        <f t="shared" si="187"/>
        <v>5</v>
      </c>
      <c r="D286" s="417">
        <f t="shared" si="193"/>
        <v>0</v>
      </c>
      <c r="E286" s="377">
        <f t="shared" si="193"/>
        <v>5</v>
      </c>
      <c r="F286" s="22">
        <v>0</v>
      </c>
      <c r="G286" s="28">
        <v>0</v>
      </c>
      <c r="H286" s="22">
        <v>0</v>
      </c>
      <c r="I286" s="28">
        <v>0</v>
      </c>
      <c r="J286" s="22">
        <v>0</v>
      </c>
      <c r="K286" s="28">
        <v>0</v>
      </c>
      <c r="L286" s="22">
        <v>0</v>
      </c>
      <c r="M286" s="28">
        <v>1</v>
      </c>
      <c r="N286" s="22">
        <v>0</v>
      </c>
      <c r="O286" s="28">
        <v>0</v>
      </c>
      <c r="P286" s="22">
        <v>0</v>
      </c>
      <c r="Q286" s="28">
        <v>0</v>
      </c>
      <c r="R286" s="22">
        <v>0</v>
      </c>
      <c r="S286" s="28">
        <v>0</v>
      </c>
      <c r="T286" s="22">
        <v>0</v>
      </c>
      <c r="U286" s="28">
        <v>0</v>
      </c>
      <c r="V286" s="22">
        <v>0</v>
      </c>
      <c r="W286" s="28">
        <v>1</v>
      </c>
      <c r="X286" s="22">
        <v>0</v>
      </c>
      <c r="Y286" s="28">
        <v>0</v>
      </c>
      <c r="Z286" s="22">
        <v>0</v>
      </c>
      <c r="AA286" s="28">
        <v>0</v>
      </c>
      <c r="AB286" s="22">
        <v>0</v>
      </c>
      <c r="AC286" s="28">
        <v>0</v>
      </c>
      <c r="AD286" s="22">
        <v>0</v>
      </c>
      <c r="AE286" s="28">
        <v>2</v>
      </c>
      <c r="AF286" s="22">
        <v>0</v>
      </c>
      <c r="AG286" s="28">
        <v>1</v>
      </c>
      <c r="AH286" s="22">
        <v>0</v>
      </c>
      <c r="AI286" s="28">
        <v>0</v>
      </c>
      <c r="AJ286" s="22">
        <v>0</v>
      </c>
      <c r="AK286" s="28">
        <v>0</v>
      </c>
      <c r="AL286" s="22">
        <v>0</v>
      </c>
      <c r="AM286" s="216">
        <v>0</v>
      </c>
      <c r="AN286" s="105">
        <v>0</v>
      </c>
      <c r="AO286" s="47">
        <v>0</v>
      </c>
      <c r="AP286" s="286">
        <v>0</v>
      </c>
      <c r="AQ286" s="23">
        <v>0</v>
      </c>
      <c r="AR286" s="28">
        <v>0</v>
      </c>
      <c r="AS286" s="22">
        <v>0</v>
      </c>
      <c r="AT286" s="28">
        <v>0</v>
      </c>
      <c r="AU286" s="23">
        <v>0</v>
      </c>
      <c r="AV286" s="28">
        <v>0</v>
      </c>
      <c r="AW286" s="23">
        <v>0</v>
      </c>
      <c r="AX286" s="28">
        <v>0</v>
      </c>
      <c r="AY286" s="56" t="str">
        <f t="shared" si="185"/>
        <v/>
      </c>
      <c r="AZ286" s="56"/>
      <c r="BA286" s="56"/>
      <c r="BB286" s="56"/>
      <c r="BC286" s="56"/>
      <c r="BD286" s="56"/>
      <c r="BE286" s="56"/>
      <c r="BF286" s="56"/>
      <c r="BG286" s="56"/>
      <c r="BH286" s="56"/>
      <c r="BI286" s="56"/>
      <c r="BJ286" s="56"/>
      <c r="BK286" s="56"/>
      <c r="BL286" s="56"/>
      <c r="BM286" s="56"/>
      <c r="BN286" s="56"/>
      <c r="BO286" s="56"/>
      <c r="CA286" s="40"/>
      <c r="CB286" s="18" t="str">
        <f t="shared" si="195"/>
        <v/>
      </c>
      <c r="CC286" s="18" t="str">
        <f t="shared" si="171"/>
        <v/>
      </c>
      <c r="CD286" s="18" t="str">
        <f t="shared" si="189"/>
        <v/>
      </c>
      <c r="CE286" s="18" t="str">
        <f t="shared" si="173"/>
        <v/>
      </c>
      <c r="CF286" s="18" t="str">
        <f t="shared" si="174"/>
        <v/>
      </c>
      <c r="CG286" s="18" t="str">
        <f t="shared" si="175"/>
        <v/>
      </c>
      <c r="CH286" s="18" t="str">
        <f t="shared" si="176"/>
        <v/>
      </c>
      <c r="CI286" s="18" t="str">
        <f t="shared" si="177"/>
        <v/>
      </c>
      <c r="CP286" s="370">
        <f t="shared" si="196"/>
        <v>0</v>
      </c>
      <c r="CQ286" s="370">
        <f t="shared" si="197"/>
        <v>0</v>
      </c>
      <c r="CR286" s="370">
        <f t="shared" si="190"/>
        <v>0</v>
      </c>
      <c r="CS286" s="370">
        <f t="shared" si="190"/>
        <v>0</v>
      </c>
      <c r="CT286" s="370">
        <f t="shared" si="181"/>
        <v>0</v>
      </c>
      <c r="CU286" s="370">
        <f t="shared" si="182"/>
        <v>0</v>
      </c>
      <c r="CV286" s="370">
        <f t="shared" si="183"/>
        <v>0</v>
      </c>
      <c r="CW286" s="370">
        <f t="shared" si="184"/>
        <v>0</v>
      </c>
    </row>
    <row r="287" spans="1:101" x14ac:dyDescent="0.25">
      <c r="A287" s="4183" t="s">
        <v>261</v>
      </c>
      <c r="B287" s="1966" t="s">
        <v>262</v>
      </c>
      <c r="C287" s="378">
        <f t="shared" si="187"/>
        <v>1</v>
      </c>
      <c r="D287" s="379">
        <f t="shared" si="193"/>
        <v>1</v>
      </c>
      <c r="E287" s="380">
        <f t="shared" si="193"/>
        <v>0</v>
      </c>
      <c r="F287" s="49">
        <v>0</v>
      </c>
      <c r="G287" s="52">
        <v>0</v>
      </c>
      <c r="H287" s="49">
        <v>0</v>
      </c>
      <c r="I287" s="52">
        <v>0</v>
      </c>
      <c r="J287" s="49">
        <v>1</v>
      </c>
      <c r="K287" s="52">
        <v>0</v>
      </c>
      <c r="L287" s="49">
        <v>0</v>
      </c>
      <c r="M287" s="52">
        <v>0</v>
      </c>
      <c r="N287" s="49">
        <v>0</v>
      </c>
      <c r="O287" s="52">
        <v>0</v>
      </c>
      <c r="P287" s="49">
        <v>0</v>
      </c>
      <c r="Q287" s="52">
        <v>0</v>
      </c>
      <c r="R287" s="49">
        <v>0</v>
      </c>
      <c r="S287" s="52">
        <v>0</v>
      </c>
      <c r="T287" s="49">
        <v>0</v>
      </c>
      <c r="U287" s="52">
        <v>0</v>
      </c>
      <c r="V287" s="49">
        <v>0</v>
      </c>
      <c r="W287" s="52">
        <v>0</v>
      </c>
      <c r="X287" s="49">
        <v>0</v>
      </c>
      <c r="Y287" s="52">
        <v>0</v>
      </c>
      <c r="Z287" s="49">
        <v>0</v>
      </c>
      <c r="AA287" s="52">
        <v>0</v>
      </c>
      <c r="AB287" s="49">
        <v>0</v>
      </c>
      <c r="AC287" s="52">
        <v>0</v>
      </c>
      <c r="AD287" s="49">
        <v>0</v>
      </c>
      <c r="AE287" s="52">
        <v>0</v>
      </c>
      <c r="AF287" s="49">
        <v>0</v>
      </c>
      <c r="AG287" s="52">
        <v>0</v>
      </c>
      <c r="AH287" s="49">
        <v>0</v>
      </c>
      <c r="AI287" s="52">
        <v>0</v>
      </c>
      <c r="AJ287" s="49">
        <v>0</v>
      </c>
      <c r="AK287" s="52">
        <v>0</v>
      </c>
      <c r="AL287" s="49">
        <v>0</v>
      </c>
      <c r="AM287" s="323">
        <v>0</v>
      </c>
      <c r="AN287" s="105">
        <v>1</v>
      </c>
      <c r="AO287" s="47">
        <v>0</v>
      </c>
      <c r="AP287" s="286">
        <v>0</v>
      </c>
      <c r="AQ287" s="51">
        <v>0</v>
      </c>
      <c r="AR287" s="52">
        <v>0</v>
      </c>
      <c r="AS287" s="49">
        <v>0</v>
      </c>
      <c r="AT287" s="52">
        <v>0</v>
      </c>
      <c r="AU287" s="51">
        <v>0</v>
      </c>
      <c r="AV287" s="52">
        <v>0</v>
      </c>
      <c r="AW287" s="51">
        <v>0</v>
      </c>
      <c r="AX287" s="52">
        <v>0</v>
      </c>
      <c r="AY287" s="56" t="str">
        <f t="shared" si="185"/>
        <v/>
      </c>
      <c r="AZ287" s="56"/>
      <c r="BA287" s="56"/>
      <c r="BB287" s="56"/>
      <c r="BC287" s="56"/>
      <c r="BD287" s="56"/>
      <c r="BE287" s="56"/>
      <c r="BF287" s="56"/>
      <c r="BG287" s="56"/>
      <c r="BH287" s="56"/>
      <c r="BI287" s="56"/>
      <c r="BJ287" s="56"/>
      <c r="BK287" s="56"/>
      <c r="BL287" s="56"/>
      <c r="BM287" s="56"/>
      <c r="BN287" s="56"/>
      <c r="BO287" s="56"/>
      <c r="CA287" s="40"/>
      <c r="CB287" s="18" t="str">
        <f t="shared" si="195"/>
        <v/>
      </c>
      <c r="CC287" s="18" t="str">
        <f t="shared" si="171"/>
        <v/>
      </c>
      <c r="CD287" s="18" t="str">
        <f t="shared" si="189"/>
        <v/>
      </c>
      <c r="CE287" s="18" t="str">
        <f t="shared" si="173"/>
        <v/>
      </c>
      <c r="CF287" s="18" t="str">
        <f t="shared" si="174"/>
        <v/>
      </c>
      <c r="CG287" s="18" t="str">
        <f t="shared" si="175"/>
        <v/>
      </c>
      <c r="CH287" s="18" t="str">
        <f t="shared" si="176"/>
        <v/>
      </c>
      <c r="CI287" s="18" t="str">
        <f t="shared" si="177"/>
        <v/>
      </c>
      <c r="CP287" s="370">
        <f t="shared" si="196"/>
        <v>0</v>
      </c>
      <c r="CQ287" s="370">
        <f t="shared" si="197"/>
        <v>0</v>
      </c>
      <c r="CR287" s="370">
        <f t="shared" si="190"/>
        <v>0</v>
      </c>
      <c r="CS287" s="370">
        <f t="shared" si="190"/>
        <v>0</v>
      </c>
      <c r="CT287" s="370">
        <f t="shared" si="181"/>
        <v>0</v>
      </c>
      <c r="CU287" s="370">
        <f t="shared" si="182"/>
        <v>0</v>
      </c>
      <c r="CV287" s="370">
        <f t="shared" si="183"/>
        <v>0</v>
      </c>
      <c r="CW287" s="370">
        <f t="shared" si="184"/>
        <v>0</v>
      </c>
    </row>
    <row r="288" spans="1:101" x14ac:dyDescent="0.25">
      <c r="A288" s="4128"/>
      <c r="B288" s="253" t="s">
        <v>263</v>
      </c>
      <c r="C288" s="397">
        <f t="shared" si="187"/>
        <v>0</v>
      </c>
      <c r="D288" s="398">
        <f t="shared" si="193"/>
        <v>0</v>
      </c>
      <c r="E288" s="396">
        <f t="shared" si="193"/>
        <v>0</v>
      </c>
      <c r="F288" s="49"/>
      <c r="G288" s="52"/>
      <c r="H288" s="49"/>
      <c r="I288" s="52"/>
      <c r="J288" s="49"/>
      <c r="K288" s="52"/>
      <c r="L288" s="49"/>
      <c r="M288" s="52"/>
      <c r="N288" s="49"/>
      <c r="O288" s="52"/>
      <c r="P288" s="49"/>
      <c r="Q288" s="52"/>
      <c r="R288" s="49"/>
      <c r="S288" s="52"/>
      <c r="T288" s="49"/>
      <c r="U288" s="52"/>
      <c r="V288" s="49"/>
      <c r="W288" s="52"/>
      <c r="X288" s="49"/>
      <c r="Y288" s="52"/>
      <c r="Z288" s="49"/>
      <c r="AA288" s="52"/>
      <c r="AB288" s="49"/>
      <c r="AC288" s="52"/>
      <c r="AD288" s="49"/>
      <c r="AE288" s="52"/>
      <c r="AF288" s="49"/>
      <c r="AG288" s="52"/>
      <c r="AH288" s="49"/>
      <c r="AI288" s="52"/>
      <c r="AJ288" s="49"/>
      <c r="AK288" s="52"/>
      <c r="AL288" s="49"/>
      <c r="AM288" s="323"/>
      <c r="AN288" s="105"/>
      <c r="AO288" s="47"/>
      <c r="AP288" s="286"/>
      <c r="AQ288" s="51"/>
      <c r="AR288" s="52"/>
      <c r="AS288" s="49"/>
      <c r="AT288" s="52"/>
      <c r="AU288" s="51"/>
      <c r="AV288" s="52"/>
      <c r="AW288" s="51"/>
      <c r="AX288" s="52"/>
      <c r="AY288" s="56" t="str">
        <f t="shared" si="185"/>
        <v/>
      </c>
      <c r="AZ288" s="56"/>
      <c r="BA288" s="56"/>
      <c r="BB288" s="56"/>
      <c r="BC288" s="56"/>
      <c r="BD288" s="56"/>
      <c r="BE288" s="56"/>
      <c r="BF288" s="56"/>
      <c r="BG288" s="56"/>
      <c r="BH288" s="56"/>
      <c r="BI288" s="56"/>
      <c r="BJ288" s="56"/>
      <c r="BK288" s="56"/>
      <c r="BL288" s="56"/>
      <c r="BM288" s="56"/>
      <c r="BN288" s="56"/>
      <c r="BO288" s="56"/>
      <c r="CA288" s="40"/>
      <c r="CB288" s="18" t="str">
        <f t="shared" si="195"/>
        <v/>
      </c>
      <c r="CC288" s="18" t="str">
        <f t="shared" si="171"/>
        <v/>
      </c>
      <c r="CD288" s="18" t="str">
        <f t="shared" si="189"/>
        <v/>
      </c>
      <c r="CE288" s="18" t="str">
        <f t="shared" si="173"/>
        <v/>
      </c>
      <c r="CF288" s="18" t="str">
        <f t="shared" si="174"/>
        <v/>
      </c>
      <c r="CG288" s="18" t="str">
        <f t="shared" si="175"/>
        <v/>
      </c>
      <c r="CH288" s="18" t="str">
        <f t="shared" si="176"/>
        <v/>
      </c>
      <c r="CI288" s="18" t="str">
        <f t="shared" si="177"/>
        <v/>
      </c>
      <c r="CP288" s="370">
        <f t="shared" si="196"/>
        <v>0</v>
      </c>
      <c r="CQ288" s="370">
        <f t="shared" si="197"/>
        <v>0</v>
      </c>
      <c r="CR288" s="370">
        <f t="shared" si="190"/>
        <v>0</v>
      </c>
      <c r="CS288" s="370">
        <f t="shared" si="190"/>
        <v>0</v>
      </c>
      <c r="CT288" s="370">
        <f t="shared" si="181"/>
        <v>0</v>
      </c>
      <c r="CU288" s="370">
        <f t="shared" si="182"/>
        <v>0</v>
      </c>
      <c r="CV288" s="370">
        <f t="shared" si="183"/>
        <v>0</v>
      </c>
      <c r="CW288" s="370">
        <f t="shared" si="184"/>
        <v>0</v>
      </c>
    </row>
    <row r="289" spans="1:101" x14ac:dyDescent="0.25">
      <c r="A289" s="4128"/>
      <c r="B289" s="253" t="s">
        <v>264</v>
      </c>
      <c r="C289" s="397">
        <f t="shared" si="187"/>
        <v>0</v>
      </c>
      <c r="D289" s="398">
        <f t="shared" si="193"/>
        <v>0</v>
      </c>
      <c r="E289" s="396">
        <f t="shared" si="193"/>
        <v>0</v>
      </c>
      <c r="F289" s="49"/>
      <c r="G289" s="52"/>
      <c r="H289" s="49"/>
      <c r="I289" s="52"/>
      <c r="J289" s="49"/>
      <c r="K289" s="52"/>
      <c r="L289" s="49"/>
      <c r="M289" s="52"/>
      <c r="N289" s="49"/>
      <c r="O289" s="52"/>
      <c r="P289" s="49"/>
      <c r="Q289" s="52"/>
      <c r="R289" s="49"/>
      <c r="S289" s="52"/>
      <c r="T289" s="49"/>
      <c r="U289" s="52"/>
      <c r="V289" s="49"/>
      <c r="W289" s="52"/>
      <c r="X289" s="49"/>
      <c r="Y289" s="52"/>
      <c r="Z289" s="49"/>
      <c r="AA289" s="52"/>
      <c r="AB289" s="49"/>
      <c r="AC289" s="52"/>
      <c r="AD289" s="49"/>
      <c r="AE289" s="52"/>
      <c r="AF289" s="49"/>
      <c r="AG289" s="52"/>
      <c r="AH289" s="49"/>
      <c r="AI289" s="52"/>
      <c r="AJ289" s="49"/>
      <c r="AK289" s="52"/>
      <c r="AL289" s="49"/>
      <c r="AM289" s="323"/>
      <c r="AN289" s="105"/>
      <c r="AO289" s="47"/>
      <c r="AP289" s="286"/>
      <c r="AQ289" s="51"/>
      <c r="AR289" s="52"/>
      <c r="AS289" s="49"/>
      <c r="AT289" s="52"/>
      <c r="AU289" s="51"/>
      <c r="AV289" s="52"/>
      <c r="AW289" s="51"/>
      <c r="AX289" s="52"/>
      <c r="AY289" s="56" t="str">
        <f t="shared" si="185"/>
        <v/>
      </c>
      <c r="AZ289" s="56"/>
      <c r="BA289" s="56"/>
      <c r="BB289" s="56"/>
      <c r="BC289" s="56"/>
      <c r="BD289" s="56"/>
      <c r="BE289" s="56"/>
      <c r="BF289" s="56"/>
      <c r="BG289" s="56"/>
      <c r="BH289" s="56"/>
      <c r="BI289" s="56"/>
      <c r="BJ289" s="56"/>
      <c r="BK289" s="56"/>
      <c r="BL289" s="56"/>
      <c r="BM289" s="56"/>
      <c r="BN289" s="56"/>
      <c r="BO289" s="56"/>
      <c r="CA289" s="40"/>
      <c r="CB289" s="18" t="str">
        <f t="shared" si="195"/>
        <v/>
      </c>
      <c r="CC289" s="18" t="str">
        <f t="shared" si="171"/>
        <v/>
      </c>
      <c r="CD289" s="18" t="str">
        <f t="shared" si="189"/>
        <v/>
      </c>
      <c r="CE289" s="18" t="str">
        <f t="shared" si="173"/>
        <v/>
      </c>
      <c r="CF289" s="18" t="str">
        <f t="shared" si="174"/>
        <v/>
      </c>
      <c r="CG289" s="18" t="str">
        <f t="shared" si="175"/>
        <v/>
      </c>
      <c r="CH289" s="18" t="str">
        <f t="shared" si="176"/>
        <v/>
      </c>
      <c r="CI289" s="18" t="str">
        <f t="shared" si="177"/>
        <v/>
      </c>
      <c r="CP289" s="370">
        <f t="shared" si="196"/>
        <v>0</v>
      </c>
      <c r="CQ289" s="370">
        <f t="shared" si="197"/>
        <v>0</v>
      </c>
      <c r="CR289" s="370">
        <f t="shared" si="190"/>
        <v>0</v>
      </c>
      <c r="CS289" s="370">
        <f t="shared" si="190"/>
        <v>0</v>
      </c>
      <c r="CT289" s="370">
        <f t="shared" si="181"/>
        <v>0</v>
      </c>
      <c r="CU289" s="370">
        <f t="shared" si="182"/>
        <v>0</v>
      </c>
      <c r="CV289" s="370">
        <f t="shared" si="183"/>
        <v>0</v>
      </c>
      <c r="CW289" s="370">
        <f t="shared" si="184"/>
        <v>0</v>
      </c>
    </row>
    <row r="290" spans="1:101" x14ac:dyDescent="0.25">
      <c r="A290" s="4128"/>
      <c r="B290" s="253" t="s">
        <v>265</v>
      </c>
      <c r="C290" s="397">
        <f t="shared" si="187"/>
        <v>0</v>
      </c>
      <c r="D290" s="398">
        <f t="shared" si="193"/>
        <v>0</v>
      </c>
      <c r="E290" s="396">
        <f t="shared" si="193"/>
        <v>0</v>
      </c>
      <c r="F290" s="49"/>
      <c r="G290" s="52"/>
      <c r="H290" s="49"/>
      <c r="I290" s="52"/>
      <c r="J290" s="49"/>
      <c r="K290" s="52"/>
      <c r="L290" s="49"/>
      <c r="M290" s="52"/>
      <c r="N290" s="49"/>
      <c r="O290" s="52"/>
      <c r="P290" s="49"/>
      <c r="Q290" s="52"/>
      <c r="R290" s="49"/>
      <c r="S290" s="52"/>
      <c r="T290" s="49"/>
      <c r="U290" s="52"/>
      <c r="V290" s="49"/>
      <c r="W290" s="52"/>
      <c r="X290" s="49"/>
      <c r="Y290" s="52"/>
      <c r="Z290" s="49"/>
      <c r="AA290" s="52"/>
      <c r="AB290" s="49"/>
      <c r="AC290" s="52"/>
      <c r="AD290" s="49"/>
      <c r="AE290" s="52"/>
      <c r="AF290" s="49"/>
      <c r="AG290" s="52"/>
      <c r="AH290" s="49"/>
      <c r="AI290" s="52"/>
      <c r="AJ290" s="49"/>
      <c r="AK290" s="52"/>
      <c r="AL290" s="49"/>
      <c r="AM290" s="323"/>
      <c r="AN290" s="105"/>
      <c r="AO290" s="47"/>
      <c r="AP290" s="286"/>
      <c r="AQ290" s="51"/>
      <c r="AR290" s="52"/>
      <c r="AS290" s="49"/>
      <c r="AT290" s="52"/>
      <c r="AU290" s="51"/>
      <c r="AV290" s="52"/>
      <c r="AW290" s="51"/>
      <c r="AX290" s="52"/>
      <c r="AY290" s="56" t="str">
        <f t="shared" si="185"/>
        <v/>
      </c>
      <c r="AZ290" s="56"/>
      <c r="BA290" s="56"/>
      <c r="BB290" s="56"/>
      <c r="BC290" s="56"/>
      <c r="BD290" s="56"/>
      <c r="BE290" s="56"/>
      <c r="BF290" s="56"/>
      <c r="BG290" s="56"/>
      <c r="BH290" s="56"/>
      <c r="BI290" s="56"/>
      <c r="BJ290" s="56"/>
      <c r="BK290" s="56"/>
      <c r="BL290" s="56"/>
      <c r="BM290" s="56"/>
      <c r="BN290" s="56"/>
      <c r="BO290" s="56"/>
      <c r="CA290" s="40"/>
      <c r="CB290" s="18" t="str">
        <f t="shared" si="195"/>
        <v/>
      </c>
      <c r="CC290" s="18" t="str">
        <f t="shared" si="171"/>
        <v/>
      </c>
      <c r="CD290" s="18" t="str">
        <f t="shared" si="189"/>
        <v/>
      </c>
      <c r="CE290" s="18" t="str">
        <f t="shared" si="173"/>
        <v/>
      </c>
      <c r="CF290" s="18" t="str">
        <f t="shared" si="174"/>
        <v/>
      </c>
      <c r="CG290" s="18" t="str">
        <f t="shared" si="175"/>
        <v/>
      </c>
      <c r="CH290" s="18" t="str">
        <f t="shared" si="176"/>
        <v/>
      </c>
      <c r="CI290" s="18" t="str">
        <f t="shared" si="177"/>
        <v/>
      </c>
      <c r="CP290" s="370">
        <f t="shared" si="196"/>
        <v>0</v>
      </c>
      <c r="CQ290" s="370">
        <f t="shared" si="197"/>
        <v>0</v>
      </c>
      <c r="CR290" s="370">
        <f t="shared" si="190"/>
        <v>0</v>
      </c>
      <c r="CS290" s="370">
        <f t="shared" si="190"/>
        <v>0</v>
      </c>
      <c r="CT290" s="370">
        <f t="shared" si="181"/>
        <v>0</v>
      </c>
      <c r="CU290" s="370">
        <f t="shared" si="182"/>
        <v>0</v>
      </c>
      <c r="CV290" s="370">
        <f t="shared" si="183"/>
        <v>0</v>
      </c>
      <c r="CW290" s="370">
        <f t="shared" si="184"/>
        <v>0</v>
      </c>
    </row>
    <row r="291" spans="1:101" ht="22.5" x14ac:dyDescent="0.25">
      <c r="A291" s="3782"/>
      <c r="B291" s="450" t="s">
        <v>266</v>
      </c>
      <c r="C291" s="416">
        <f t="shared" si="187"/>
        <v>0</v>
      </c>
      <c r="D291" s="417">
        <f t="shared" si="193"/>
        <v>0</v>
      </c>
      <c r="E291" s="377">
        <f t="shared" si="193"/>
        <v>0</v>
      </c>
      <c r="F291" s="30"/>
      <c r="G291" s="37"/>
      <c r="H291" s="30"/>
      <c r="I291" s="37"/>
      <c r="J291" s="30"/>
      <c r="K291" s="37"/>
      <c r="L291" s="30"/>
      <c r="M291" s="37"/>
      <c r="N291" s="30"/>
      <c r="O291" s="37"/>
      <c r="P291" s="30"/>
      <c r="Q291" s="37"/>
      <c r="R291" s="30"/>
      <c r="S291" s="37"/>
      <c r="T291" s="30"/>
      <c r="U291" s="37"/>
      <c r="V291" s="30"/>
      <c r="W291" s="37"/>
      <c r="X291" s="30"/>
      <c r="Y291" s="37"/>
      <c r="Z291" s="30"/>
      <c r="AA291" s="37"/>
      <c r="AB291" s="30"/>
      <c r="AC291" s="37"/>
      <c r="AD291" s="30"/>
      <c r="AE291" s="37"/>
      <c r="AF291" s="30"/>
      <c r="AG291" s="37"/>
      <c r="AH291" s="30"/>
      <c r="AI291" s="37"/>
      <c r="AJ291" s="30"/>
      <c r="AK291" s="37"/>
      <c r="AL291" s="30"/>
      <c r="AM291" s="223"/>
      <c r="AN291" s="35"/>
      <c r="AO291" s="31"/>
      <c r="AP291" s="220"/>
      <c r="AQ291" s="31"/>
      <c r="AR291" s="37"/>
      <c r="AS291" s="30"/>
      <c r="AT291" s="37"/>
      <c r="AU291" s="31"/>
      <c r="AV291" s="37"/>
      <c r="AW291" s="31"/>
      <c r="AX291" s="37"/>
      <c r="AY291" s="56" t="str">
        <f t="shared" si="185"/>
        <v/>
      </c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6"/>
      <c r="BK291" s="56"/>
      <c r="BL291" s="56"/>
      <c r="BM291" s="56"/>
      <c r="BN291" s="56"/>
      <c r="BO291" s="56"/>
      <c r="CA291" s="40"/>
      <c r="CB291" s="18" t="str">
        <f t="shared" si="195"/>
        <v/>
      </c>
      <c r="CC291" s="18" t="str">
        <f t="shared" si="171"/>
        <v/>
      </c>
      <c r="CD291" s="18" t="str">
        <f t="shared" si="189"/>
        <v/>
      </c>
      <c r="CE291" s="18" t="str">
        <f t="shared" si="173"/>
        <v/>
      </c>
      <c r="CF291" s="18" t="str">
        <f t="shared" si="174"/>
        <v/>
      </c>
      <c r="CG291" s="18" t="str">
        <f t="shared" si="175"/>
        <v/>
      </c>
      <c r="CH291" s="18" t="str">
        <f t="shared" si="176"/>
        <v/>
      </c>
      <c r="CI291" s="18" t="str">
        <f t="shared" si="177"/>
        <v/>
      </c>
      <c r="CP291" s="370">
        <f t="shared" si="196"/>
        <v>0</v>
      </c>
      <c r="CQ291" s="370">
        <f t="shared" si="197"/>
        <v>0</v>
      </c>
      <c r="CR291" s="370">
        <f t="shared" si="190"/>
        <v>0</v>
      </c>
      <c r="CS291" s="370">
        <f t="shared" si="190"/>
        <v>0</v>
      </c>
      <c r="CT291" s="370">
        <f t="shared" si="181"/>
        <v>0</v>
      </c>
      <c r="CU291" s="370">
        <f t="shared" si="182"/>
        <v>0</v>
      </c>
      <c r="CV291" s="370">
        <f t="shared" si="183"/>
        <v>0</v>
      </c>
      <c r="CW291" s="370">
        <f t="shared" si="184"/>
        <v>0</v>
      </c>
    </row>
    <row r="292" spans="1:101" x14ac:dyDescent="0.25">
      <c r="A292" s="3176" t="s">
        <v>267</v>
      </c>
      <c r="B292" s="3177"/>
      <c r="C292" s="1957">
        <f t="shared" si="187"/>
        <v>0</v>
      </c>
      <c r="D292" s="388">
        <f t="shared" si="193"/>
        <v>0</v>
      </c>
      <c r="E292" s="369">
        <f t="shared" si="193"/>
        <v>0</v>
      </c>
      <c r="F292" s="1806"/>
      <c r="G292" s="85"/>
      <c r="H292" s="1806"/>
      <c r="I292" s="85"/>
      <c r="J292" s="1806"/>
      <c r="K292" s="85"/>
      <c r="L292" s="1806"/>
      <c r="M292" s="85"/>
      <c r="N292" s="1806"/>
      <c r="O292" s="85"/>
      <c r="P292" s="1806"/>
      <c r="Q292" s="85"/>
      <c r="R292" s="1806"/>
      <c r="S292" s="85"/>
      <c r="T292" s="1806"/>
      <c r="U292" s="85"/>
      <c r="V292" s="1806"/>
      <c r="W292" s="85"/>
      <c r="X292" s="1806"/>
      <c r="Y292" s="85"/>
      <c r="Z292" s="1806"/>
      <c r="AA292" s="85"/>
      <c r="AB292" s="1806"/>
      <c r="AC292" s="85"/>
      <c r="AD292" s="1806"/>
      <c r="AE292" s="85"/>
      <c r="AF292" s="1806"/>
      <c r="AG292" s="85"/>
      <c r="AH292" s="1806"/>
      <c r="AI292" s="85"/>
      <c r="AJ292" s="1806"/>
      <c r="AK292" s="85"/>
      <c r="AL292" s="1806"/>
      <c r="AM292" s="353"/>
      <c r="AN292" s="105"/>
      <c r="AO292" s="47"/>
      <c r="AP292" s="286"/>
      <c r="AQ292" s="468"/>
      <c r="AR292" s="85"/>
      <c r="AS292" s="1806"/>
      <c r="AT292" s="85"/>
      <c r="AU292" s="468"/>
      <c r="AV292" s="85"/>
      <c r="AW292" s="468"/>
      <c r="AX292" s="85"/>
      <c r="AY292" s="56" t="str">
        <f t="shared" si="185"/>
        <v/>
      </c>
      <c r="AZ292" s="56"/>
      <c r="BA292" s="56"/>
      <c r="BB292" s="56"/>
      <c r="BC292" s="56"/>
      <c r="BD292" s="56"/>
      <c r="BE292" s="56"/>
      <c r="BF292" s="56"/>
      <c r="BG292" s="56"/>
      <c r="BH292" s="56"/>
      <c r="BI292" s="56"/>
      <c r="BJ292" s="56"/>
      <c r="BK292" s="56"/>
      <c r="BL292" s="56"/>
      <c r="BM292" s="56"/>
      <c r="BN292" s="56"/>
      <c r="BO292" s="56"/>
      <c r="CA292" s="40"/>
      <c r="CB292" s="18" t="str">
        <f t="shared" si="195"/>
        <v/>
      </c>
      <c r="CC292" s="18" t="str">
        <f t="shared" si="171"/>
        <v/>
      </c>
      <c r="CD292" s="18" t="str">
        <f t="shared" si="189"/>
        <v/>
      </c>
      <c r="CE292" s="18" t="str">
        <f t="shared" si="173"/>
        <v/>
      </c>
      <c r="CF292" s="18" t="str">
        <f t="shared" si="174"/>
        <v/>
      </c>
      <c r="CG292" s="18" t="str">
        <f t="shared" si="175"/>
        <v/>
      </c>
      <c r="CH292" s="18" t="str">
        <f t="shared" si="176"/>
        <v/>
      </c>
      <c r="CI292" s="18" t="str">
        <f t="shared" si="177"/>
        <v/>
      </c>
      <c r="CP292" s="370">
        <f t="shared" si="196"/>
        <v>0</v>
      </c>
      <c r="CQ292" s="370">
        <f t="shared" si="197"/>
        <v>0</v>
      </c>
      <c r="CR292" s="370">
        <f t="shared" si="190"/>
        <v>0</v>
      </c>
      <c r="CS292" s="370">
        <f t="shared" si="190"/>
        <v>0</v>
      </c>
      <c r="CT292" s="370">
        <f t="shared" si="181"/>
        <v>0</v>
      </c>
      <c r="CU292" s="370">
        <f t="shared" si="182"/>
        <v>0</v>
      </c>
      <c r="CV292" s="370">
        <f t="shared" si="183"/>
        <v>0</v>
      </c>
      <c r="CW292" s="370">
        <f t="shared" si="184"/>
        <v>0</v>
      </c>
    </row>
    <row r="293" spans="1:101" x14ac:dyDescent="0.25">
      <c r="A293" s="3016" t="s">
        <v>268</v>
      </c>
      <c r="B293" s="3017"/>
      <c r="C293" s="416">
        <f>SUM(D293+E293)</f>
        <v>2</v>
      </c>
      <c r="D293" s="417">
        <f>SUM(F293+H293+J293+L293+N293+P293+R293+T293+V293+X293+Z293+AB293+AD293+AF293+AH293+AJ293+AL293)</f>
        <v>0</v>
      </c>
      <c r="E293" s="377">
        <f t="shared" ref="E293" si="198">SUM(G293+I293+K293+M293+O293+Q293+S293+U293+W293+Y293+AA293+AC293+AE293+AG293+AI293+AK293+AM293)</f>
        <v>2</v>
      </c>
      <c r="F293" s="30">
        <v>0</v>
      </c>
      <c r="G293" s="37">
        <v>0</v>
      </c>
      <c r="H293" s="30">
        <v>0</v>
      </c>
      <c r="I293" s="37">
        <v>0</v>
      </c>
      <c r="J293" s="30">
        <v>0</v>
      </c>
      <c r="K293" s="37">
        <v>0</v>
      </c>
      <c r="L293" s="30">
        <v>0</v>
      </c>
      <c r="M293" s="37">
        <v>0</v>
      </c>
      <c r="N293" s="30">
        <v>0</v>
      </c>
      <c r="O293" s="37">
        <v>0</v>
      </c>
      <c r="P293" s="30">
        <v>0</v>
      </c>
      <c r="Q293" s="37">
        <v>0</v>
      </c>
      <c r="R293" s="30">
        <v>0</v>
      </c>
      <c r="S293" s="37">
        <v>0</v>
      </c>
      <c r="T293" s="30">
        <v>0</v>
      </c>
      <c r="U293" s="37">
        <v>0</v>
      </c>
      <c r="V293" s="30">
        <v>0</v>
      </c>
      <c r="W293" s="37">
        <v>1</v>
      </c>
      <c r="X293" s="30">
        <v>0</v>
      </c>
      <c r="Y293" s="37">
        <v>1</v>
      </c>
      <c r="Z293" s="30">
        <v>0</v>
      </c>
      <c r="AA293" s="37">
        <v>0</v>
      </c>
      <c r="AB293" s="30">
        <v>0</v>
      </c>
      <c r="AC293" s="37">
        <v>0</v>
      </c>
      <c r="AD293" s="30">
        <v>0</v>
      </c>
      <c r="AE293" s="37">
        <v>0</v>
      </c>
      <c r="AF293" s="30">
        <v>0</v>
      </c>
      <c r="AG293" s="37">
        <v>0</v>
      </c>
      <c r="AH293" s="30">
        <v>0</v>
      </c>
      <c r="AI293" s="37">
        <v>0</v>
      </c>
      <c r="AJ293" s="30">
        <v>0</v>
      </c>
      <c r="AK293" s="37">
        <v>0</v>
      </c>
      <c r="AL293" s="30">
        <v>0</v>
      </c>
      <c r="AM293" s="223">
        <v>0</v>
      </c>
      <c r="AN293" s="95">
        <v>0</v>
      </c>
      <c r="AO293" s="112">
        <v>0</v>
      </c>
      <c r="AP293" s="274">
        <v>0</v>
      </c>
      <c r="AQ293" s="479">
        <v>0</v>
      </c>
      <c r="AR293" s="453">
        <v>0</v>
      </c>
      <c r="AS293" s="30">
        <v>0</v>
      </c>
      <c r="AT293" s="37">
        <v>0</v>
      </c>
      <c r="AU293" s="31">
        <v>0</v>
      </c>
      <c r="AV293" s="37">
        <v>0</v>
      </c>
      <c r="AW293" s="31">
        <v>0</v>
      </c>
      <c r="AX293" s="37">
        <v>0</v>
      </c>
      <c r="AY293" s="56" t="str">
        <f t="shared" si="185"/>
        <v/>
      </c>
      <c r="AZ293" s="56"/>
      <c r="BA293" s="56"/>
      <c r="BB293" s="56"/>
      <c r="BC293" s="56"/>
      <c r="BD293" s="56"/>
      <c r="BE293" s="56"/>
      <c r="BF293" s="56"/>
      <c r="BG293" s="56"/>
      <c r="BH293" s="56"/>
      <c r="BI293" s="56"/>
      <c r="BJ293" s="56"/>
      <c r="BK293" s="56"/>
      <c r="BL293" s="56"/>
      <c r="BM293" s="56"/>
      <c r="BN293" s="56"/>
      <c r="BO293" s="56"/>
      <c r="CA293" s="40"/>
      <c r="CB293" s="18" t="str">
        <f t="shared" si="195"/>
        <v/>
      </c>
      <c r="CC293" s="18" t="str">
        <f t="shared" si="171"/>
        <v/>
      </c>
      <c r="CD293" s="18" t="str">
        <f t="shared" si="189"/>
        <v/>
      </c>
      <c r="CE293" s="18" t="str">
        <f t="shared" si="173"/>
        <v/>
      </c>
      <c r="CF293" s="18" t="str">
        <f t="shared" si="174"/>
        <v/>
      </c>
      <c r="CG293" s="18" t="str">
        <f t="shared" si="175"/>
        <v/>
      </c>
      <c r="CH293" s="18" t="str">
        <f t="shared" si="176"/>
        <v/>
      </c>
      <c r="CI293" s="18" t="str">
        <f t="shared" si="177"/>
        <v/>
      </c>
      <c r="CP293" s="370">
        <f t="shared" si="196"/>
        <v>0</v>
      </c>
      <c r="CQ293" s="370">
        <f t="shared" si="197"/>
        <v>0</v>
      </c>
      <c r="CR293" s="370">
        <f t="shared" si="190"/>
        <v>0</v>
      </c>
      <c r="CS293" s="370">
        <f t="shared" si="190"/>
        <v>0</v>
      </c>
      <c r="CT293" s="370">
        <f t="shared" si="181"/>
        <v>0</v>
      </c>
      <c r="CU293" s="370">
        <f t="shared" si="182"/>
        <v>0</v>
      </c>
      <c r="CV293" s="370">
        <f t="shared" si="183"/>
        <v>0</v>
      </c>
      <c r="CW293" s="370">
        <f t="shared" si="184"/>
        <v>0</v>
      </c>
    </row>
    <row r="294" spans="1:101" s="56" customFormat="1" ht="12" x14ac:dyDescent="0.2">
      <c r="A294" s="38" t="s">
        <v>279</v>
      </c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</row>
    <row r="295" spans="1:101" ht="15" customHeight="1" x14ac:dyDescent="0.25">
      <c r="A295" s="4207" t="s">
        <v>280</v>
      </c>
      <c r="B295" s="4209" t="s">
        <v>281</v>
      </c>
      <c r="C295" s="4185" t="s">
        <v>4</v>
      </c>
      <c r="D295" s="3108"/>
      <c r="E295" s="2987"/>
      <c r="F295" s="4211" t="s">
        <v>139</v>
      </c>
      <c r="G295" s="4212"/>
      <c r="H295" s="4212"/>
      <c r="I295" s="4212"/>
      <c r="J295" s="4212"/>
      <c r="K295" s="4212"/>
      <c r="L295" s="4212"/>
      <c r="M295" s="4212"/>
      <c r="N295" s="4212"/>
      <c r="O295" s="4212"/>
      <c r="P295" s="4212"/>
      <c r="Q295" s="4212"/>
      <c r="R295" s="4212"/>
      <c r="S295" s="4212"/>
      <c r="T295" s="4212"/>
      <c r="U295" s="4212"/>
      <c r="V295" s="4212"/>
      <c r="W295" s="4212"/>
      <c r="X295" s="4212"/>
      <c r="Y295" s="4212"/>
      <c r="Z295" s="4212"/>
      <c r="AA295" s="4212"/>
      <c r="AB295" s="4212"/>
      <c r="AC295" s="4212"/>
      <c r="AD295" s="4212"/>
      <c r="AE295" s="4212"/>
      <c r="AF295" s="4212"/>
      <c r="AG295" s="4212"/>
      <c r="AH295" s="4212"/>
      <c r="AI295" s="4212"/>
      <c r="AJ295" s="4212"/>
      <c r="AK295" s="4213"/>
      <c r="AL295" s="4182" t="s">
        <v>12</v>
      </c>
      <c r="AM295" s="4214" t="s">
        <v>13</v>
      </c>
      <c r="AN295" s="4214" t="s">
        <v>207</v>
      </c>
      <c r="AO295" s="2987" t="s">
        <v>272</v>
      </c>
    </row>
    <row r="296" spans="1:101" ht="15" customHeight="1" x14ac:dyDescent="0.25">
      <c r="A296" s="4208"/>
      <c r="B296" s="4210"/>
      <c r="C296" s="3042"/>
      <c r="D296" s="3110"/>
      <c r="E296" s="2988"/>
      <c r="F296" s="4192" t="s">
        <v>203</v>
      </c>
      <c r="G296" s="4192"/>
      <c r="H296" s="4192" t="s">
        <v>204</v>
      </c>
      <c r="I296" s="4192"/>
      <c r="J296" s="4192" t="s">
        <v>16</v>
      </c>
      <c r="K296" s="4192"/>
      <c r="L296" s="4189" t="s">
        <v>17</v>
      </c>
      <c r="M296" s="4190"/>
      <c r="N296" s="4191" t="s">
        <v>18</v>
      </c>
      <c r="O296" s="4191"/>
      <c r="P296" s="4191" t="s">
        <v>19</v>
      </c>
      <c r="Q296" s="4191"/>
      <c r="R296" s="4191" t="s">
        <v>20</v>
      </c>
      <c r="S296" s="4191"/>
      <c r="T296" s="4191" t="s">
        <v>21</v>
      </c>
      <c r="U296" s="4191"/>
      <c r="V296" s="4191" t="s">
        <v>22</v>
      </c>
      <c r="W296" s="4191"/>
      <c r="X296" s="4191" t="s">
        <v>23</v>
      </c>
      <c r="Y296" s="4191"/>
      <c r="Z296" s="4191" t="s">
        <v>61</v>
      </c>
      <c r="AA296" s="4191"/>
      <c r="AB296" s="4191" t="s">
        <v>62</v>
      </c>
      <c r="AC296" s="4191"/>
      <c r="AD296" s="4191" t="s">
        <v>63</v>
      </c>
      <c r="AE296" s="4191"/>
      <c r="AF296" s="4191" t="s">
        <v>148</v>
      </c>
      <c r="AG296" s="4191"/>
      <c r="AH296" s="4191" t="s">
        <v>149</v>
      </c>
      <c r="AI296" s="4191"/>
      <c r="AJ296" s="4191" t="s">
        <v>150</v>
      </c>
      <c r="AK296" s="4215"/>
      <c r="AL296" s="3130"/>
      <c r="AM296" s="3200"/>
      <c r="AN296" s="3200"/>
      <c r="AO296" s="2994"/>
    </row>
    <row r="297" spans="1:101" x14ac:dyDescent="0.25">
      <c r="A297" s="3853"/>
      <c r="B297" s="3856"/>
      <c r="C297" s="1983" t="s">
        <v>120</v>
      </c>
      <c r="D297" s="1984" t="s">
        <v>79</v>
      </c>
      <c r="E297" s="482" t="s">
        <v>121</v>
      </c>
      <c r="F297" s="1985" t="s">
        <v>79</v>
      </c>
      <c r="G297" s="484" t="s">
        <v>121</v>
      </c>
      <c r="H297" s="1985" t="s">
        <v>79</v>
      </c>
      <c r="I297" s="484" t="s">
        <v>121</v>
      </c>
      <c r="J297" s="1985" t="s">
        <v>79</v>
      </c>
      <c r="K297" s="484" t="s">
        <v>121</v>
      </c>
      <c r="L297" s="1985" t="s">
        <v>79</v>
      </c>
      <c r="M297" s="484" t="s">
        <v>121</v>
      </c>
      <c r="N297" s="1985" t="s">
        <v>79</v>
      </c>
      <c r="O297" s="484" t="s">
        <v>121</v>
      </c>
      <c r="P297" s="1985" t="s">
        <v>79</v>
      </c>
      <c r="Q297" s="484" t="s">
        <v>121</v>
      </c>
      <c r="R297" s="1985" t="s">
        <v>79</v>
      </c>
      <c r="S297" s="484" t="s">
        <v>121</v>
      </c>
      <c r="T297" s="1986" t="s">
        <v>79</v>
      </c>
      <c r="U297" s="1986" t="s">
        <v>121</v>
      </c>
      <c r="V297" s="1987" t="s">
        <v>79</v>
      </c>
      <c r="W297" s="484" t="s">
        <v>121</v>
      </c>
      <c r="X297" s="1985" t="s">
        <v>79</v>
      </c>
      <c r="Y297" s="484" t="s">
        <v>121</v>
      </c>
      <c r="Z297" s="1985" t="s">
        <v>79</v>
      </c>
      <c r="AA297" s="484" t="s">
        <v>121</v>
      </c>
      <c r="AB297" s="1985" t="s">
        <v>79</v>
      </c>
      <c r="AC297" s="484" t="s">
        <v>121</v>
      </c>
      <c r="AD297" s="1985" t="s">
        <v>79</v>
      </c>
      <c r="AE297" s="484" t="s">
        <v>121</v>
      </c>
      <c r="AF297" s="1985" t="s">
        <v>79</v>
      </c>
      <c r="AG297" s="484" t="s">
        <v>121</v>
      </c>
      <c r="AH297" s="1985" t="s">
        <v>79</v>
      </c>
      <c r="AI297" s="484" t="s">
        <v>121</v>
      </c>
      <c r="AJ297" s="1985" t="s">
        <v>79</v>
      </c>
      <c r="AK297" s="487" t="s">
        <v>121</v>
      </c>
      <c r="AL297" s="3001"/>
      <c r="AM297" s="2983"/>
      <c r="AN297" s="2983"/>
      <c r="AO297" s="2988"/>
    </row>
    <row r="298" spans="1:101" x14ac:dyDescent="0.25">
      <c r="A298" s="4216" t="s">
        <v>282</v>
      </c>
      <c r="B298" s="1988" t="s">
        <v>92</v>
      </c>
      <c r="C298" s="1989">
        <f>SUM(D298+E298)</f>
        <v>0</v>
      </c>
      <c r="D298" s="1990">
        <f>SUM(F298+H298+J298+L298+N298+P298+R298+T298+V298+X298+Z298+AB298+AD298+AF298+AH298+AJ298)</f>
        <v>0</v>
      </c>
      <c r="E298" s="1919">
        <f>SUM(G298+I298+K298+M298+O298+Q298+S298+U298+W298+Y298+AA298+AC298+AE298+AG298+AI298+AK298)</f>
        <v>0</v>
      </c>
      <c r="F298" s="1920"/>
      <c r="G298" s="1921"/>
      <c r="H298" s="1920"/>
      <c r="I298" s="1921"/>
      <c r="J298" s="1920"/>
      <c r="K298" s="1921"/>
      <c r="L298" s="1920"/>
      <c r="M298" s="1921"/>
      <c r="N298" s="1920"/>
      <c r="O298" s="1921"/>
      <c r="P298" s="1920"/>
      <c r="Q298" s="1921"/>
      <c r="R298" s="1920"/>
      <c r="S298" s="1921"/>
      <c r="T298" s="1920"/>
      <c r="U298" s="1921"/>
      <c r="V298" s="1920"/>
      <c r="W298" s="1921"/>
      <c r="X298" s="1920"/>
      <c r="Y298" s="1921"/>
      <c r="Z298" s="1920"/>
      <c r="AA298" s="1921"/>
      <c r="AB298" s="1920"/>
      <c r="AC298" s="1921"/>
      <c r="AD298" s="1920"/>
      <c r="AE298" s="1921"/>
      <c r="AF298" s="1920"/>
      <c r="AG298" s="1921"/>
      <c r="AH298" s="1920"/>
      <c r="AI298" s="1921"/>
      <c r="AJ298" s="1920"/>
      <c r="AK298" s="1925"/>
      <c r="AL298" s="1923"/>
      <c r="AM298" s="1924"/>
      <c r="AN298" s="1924"/>
      <c r="AO298" s="1921"/>
      <c r="AP298" t="str">
        <f>CA298&amp;CB298&amp;CC298&amp;CD298</f>
        <v/>
      </c>
      <c r="CA298" s="18" t="str">
        <f>IF(AND(C298&gt;0,AL298="")," * No olvide digitar la variable Pueblos Originarios. Digite Cero si no tiene.",IF(AL298&gt;C298," * La variable Pueblos originarios No puede ser mayor al Total.",""))</f>
        <v/>
      </c>
      <c r="CB298" s="18" t="str">
        <f>IF(AND(C298&gt;0,AM298="")," * No olvide digitar la variable Migrantes. Digite Cero si no tiene.",IF(AM298&gt;C298," * La variable Migrantes No puede ser mayor al Total.",""))</f>
        <v/>
      </c>
      <c r="CC298" s="18" t="str">
        <f>IF(AND(C298&gt;0,AN298="")," * No olvide digitar la variable Niños, Niñas, adolescentes y Jóvenes SENAME. Digite Cero si no tiene.",IF(AN298&gt;C298," * La variable Niños, Niñas, adolescentes y Jóvenes SENAME No puede ser mayor al Total.",""))</f>
        <v/>
      </c>
      <c r="CD298" s="18" t="str">
        <f>IF(AND(C298&gt;0,AO298="")," * No olvide digitar la variable Niños, Niñas, adolescentes y Jóvenes Mejor Niñez. Digite Cero si no tiene.",IF(AO298&gt;C298," * La variable Niños, Niñas, adolescentes y Jóvenes Mejor Niñez No puede ser mayor al Total.",""))</f>
        <v/>
      </c>
      <c r="CO298" s="69">
        <f>IF(AND(C298&gt;0,AL298=""),1,IF(AL298&gt;C298,1,0))</f>
        <v>0</v>
      </c>
      <c r="CP298" s="69">
        <f>IF(AND(C298&gt;0,AM298=""),1,IF(AM298&gt;C298,1,0))</f>
        <v>0</v>
      </c>
      <c r="CQ298" s="69">
        <f>IF(AND(C298&gt;0,AN298=""),1,IF(AN298&gt;C298,1,0))</f>
        <v>0</v>
      </c>
      <c r="CR298" s="69">
        <f>IF(AND(C298&gt;0,AO298=""),1,IF(AO298&gt;C298,1,0))</f>
        <v>0</v>
      </c>
    </row>
    <row r="299" spans="1:101" x14ac:dyDescent="0.25">
      <c r="A299" s="3863"/>
      <c r="B299" s="492" t="s">
        <v>102</v>
      </c>
      <c r="C299" s="493">
        <f>SUM(D299+E299)</f>
        <v>0</v>
      </c>
      <c r="D299" s="494">
        <f t="shared" ref="D299:E301" si="199">SUM(F299+H299+J299+L299+N299+P299+R299+T299+V299+X299+Z299+AB299+AD299+AF299+AH299+AJ299)</f>
        <v>0</v>
      </c>
      <c r="E299" s="358">
        <f>SUM(G299+I299+K299+M299+O299+Q299+S299+U299+W299+Y299+AA299+AC299+AE299+AG299+AI299+AK299)</f>
        <v>0</v>
      </c>
      <c r="F299" s="30"/>
      <c r="G299" s="37"/>
      <c r="H299" s="30"/>
      <c r="I299" s="37"/>
      <c r="J299" s="30"/>
      <c r="K299" s="37"/>
      <c r="L299" s="30"/>
      <c r="M299" s="37"/>
      <c r="N299" s="30"/>
      <c r="O299" s="37"/>
      <c r="P299" s="30"/>
      <c r="Q299" s="37"/>
      <c r="R299" s="30"/>
      <c r="S299" s="37"/>
      <c r="T299" s="30"/>
      <c r="U299" s="37"/>
      <c r="V299" s="30"/>
      <c r="W299" s="37"/>
      <c r="X299" s="30"/>
      <c r="Y299" s="37"/>
      <c r="Z299" s="30"/>
      <c r="AA299" s="37"/>
      <c r="AB299" s="30"/>
      <c r="AC299" s="37"/>
      <c r="AD299" s="30"/>
      <c r="AE299" s="37"/>
      <c r="AF299" s="30"/>
      <c r="AG299" s="37"/>
      <c r="AH299" s="30"/>
      <c r="AI299" s="37"/>
      <c r="AJ299" s="30"/>
      <c r="AK299" s="220"/>
      <c r="AL299" s="35"/>
      <c r="AM299" s="32"/>
      <c r="AN299" s="32"/>
      <c r="AO299" s="37"/>
      <c r="AP299" t="str">
        <f>CA299&amp;CB299&amp;CC299&amp;CD299</f>
        <v/>
      </c>
      <c r="CA299" s="18" t="str">
        <f t="shared" ref="CA299:CA301" si="200">IF(AND(C299&gt;0,AL299="")," * No olvide digitar la variable Pueblos Originarios. Digite Cero si no tiene.",IF(AL299&gt;C299," * La variable Pueblos originarios No puede ser mayor al Total.",""))</f>
        <v/>
      </c>
      <c r="CB299" s="18" t="str">
        <f>IF(AND(C299&gt;0,AM299=""),"  * No olvide digitar la variable Migrantes. Digite Cero si no tiene.",IF(AM299&gt;C299,"  * La variable Migrantes No puede ser mayor al Total.",""))</f>
        <v/>
      </c>
      <c r="CC299" s="18" t="str">
        <f>IF(AND(C299&gt;0,AN299=""),"  * No olvide digitar la variable Niños, Niñas, adolescentes y Jóvenes SENAME. Digite Cero si no tiene.",IF(AN299&gt;C299,"  * La variable Niños, Niñas, adolescentes y Jóvenes SENAME No puede ser mayor al Total.",""))</f>
        <v/>
      </c>
      <c r="CD299" s="18" t="str">
        <f t="shared" ref="CD299:CD301" si="201">IF(AND(C299&gt;0,AO299="")," * No olvide digitar la variable Niños, Niñas, adolescentes y Jóvenes Mejor Niñez. Digite Cero si no tiene.",IF(AO299&gt;C299," * La variable Niños, Niñas, adolescentes y Jóvenes Mejor Niñez No puede ser mayor al Total.",""))</f>
        <v/>
      </c>
      <c r="CO299" s="69">
        <f>IF(AND(C299&gt;0,AL299=""),1,IF(AL299&gt;C299,1,0))</f>
        <v>0</v>
      </c>
      <c r="CP299" s="69">
        <f>IF(AND(C299&gt;0,AM299=""),1,IF(AM299&gt;C299,1,0))</f>
        <v>0</v>
      </c>
      <c r="CQ299" s="69">
        <f>IF(AND(C299&gt;0,AN299=""),1,IF(AN299&gt;C299,1,0))</f>
        <v>0</v>
      </c>
      <c r="CR299" s="69">
        <f>IF(AND(C299&gt;0,AO299=""),1,IF(AO299&gt;C299,1,0))</f>
        <v>0</v>
      </c>
    </row>
    <row r="300" spans="1:101" ht="15" customHeight="1" x14ac:dyDescent="0.25">
      <c r="A300" s="4216" t="s">
        <v>283</v>
      </c>
      <c r="B300" s="1988" t="s">
        <v>92</v>
      </c>
      <c r="C300" s="1991">
        <f>SUM(D300+E300)</f>
        <v>0</v>
      </c>
      <c r="D300" s="496">
        <f t="shared" si="199"/>
        <v>0</v>
      </c>
      <c r="E300" s="332">
        <f t="shared" si="199"/>
        <v>0</v>
      </c>
      <c r="F300" s="45"/>
      <c r="G300" s="48"/>
      <c r="H300" s="45"/>
      <c r="I300" s="48"/>
      <c r="J300" s="45"/>
      <c r="K300" s="48"/>
      <c r="L300" s="45"/>
      <c r="M300" s="48"/>
      <c r="N300" s="45"/>
      <c r="O300" s="48"/>
      <c r="P300" s="45"/>
      <c r="Q300" s="48"/>
      <c r="R300" s="45"/>
      <c r="S300" s="48"/>
      <c r="T300" s="45"/>
      <c r="U300" s="48"/>
      <c r="V300" s="45"/>
      <c r="W300" s="48"/>
      <c r="X300" s="45"/>
      <c r="Y300" s="48"/>
      <c r="Z300" s="45"/>
      <c r="AA300" s="48"/>
      <c r="AB300" s="45"/>
      <c r="AC300" s="48"/>
      <c r="AD300" s="45"/>
      <c r="AE300" s="48"/>
      <c r="AF300" s="45"/>
      <c r="AG300" s="48"/>
      <c r="AH300" s="45"/>
      <c r="AI300" s="48"/>
      <c r="AJ300" s="45"/>
      <c r="AK300" s="286"/>
      <c r="AL300" s="105"/>
      <c r="AM300" s="102"/>
      <c r="AN300" s="102"/>
      <c r="AO300" s="48"/>
      <c r="AP300" t="str">
        <f>CA300&amp;CB300&amp;CC300&amp;CD300</f>
        <v/>
      </c>
      <c r="CA300" s="18" t="str">
        <f t="shared" si="200"/>
        <v/>
      </c>
      <c r="CB300" s="18" t="str">
        <f>IF(AND(C300&gt;0,AM300=""),"  * No olvide digitar la variable Migrantes. Digite Cero si no tiene.",IF(AM300&gt;C300,"  * La variable Migrantes No puede ser mayor al Total.",""))</f>
        <v/>
      </c>
      <c r="CC300" s="18" t="str">
        <f>IF(AND(C300&gt;0,AN300=""),"  * No olvide digitar la variable Niños, Niñas, adolescentes y Jóvenes SENAME. Digite Cero si no tiene.",IF(AN300&gt;C300,"  * La variable Niños, Niñas, adolescentes y Jóvenes SENAME No puede ser mayor al Total.",""))</f>
        <v/>
      </c>
      <c r="CD300" s="18" t="str">
        <f t="shared" si="201"/>
        <v/>
      </c>
      <c r="CO300" s="69">
        <f>IF(AND(C300&gt;0,AL300=""),1,IF(AL300&gt;C300,1,0))</f>
        <v>0</v>
      </c>
      <c r="CP300" s="69">
        <f>IF(AND(C300&gt;0,AM300=""),1,IF(AM300&gt;C300,1,0))</f>
        <v>0</v>
      </c>
      <c r="CQ300" s="69">
        <f>IF(AND(C300&gt;0,AN300=""),1,IF(AN300&gt;C300,1,0))</f>
        <v>0</v>
      </c>
      <c r="CR300" s="69">
        <f>IF(AND(C300&gt;0,AO300=""),1,IF(AO300&gt;C300,1,0))</f>
        <v>0</v>
      </c>
    </row>
    <row r="301" spans="1:101" x14ac:dyDescent="0.25">
      <c r="A301" s="3863"/>
      <c r="B301" s="492" t="s">
        <v>102</v>
      </c>
      <c r="C301" s="493">
        <f>SUM(D301+E301)</f>
        <v>0</v>
      </c>
      <c r="D301" s="494">
        <f t="shared" si="199"/>
        <v>0</v>
      </c>
      <c r="E301" s="358">
        <f t="shared" si="199"/>
        <v>0</v>
      </c>
      <c r="F301" s="30"/>
      <c r="G301" s="37"/>
      <c r="H301" s="30"/>
      <c r="I301" s="37"/>
      <c r="J301" s="30"/>
      <c r="K301" s="37"/>
      <c r="L301" s="30"/>
      <c r="M301" s="37"/>
      <c r="N301" s="30"/>
      <c r="O301" s="37"/>
      <c r="P301" s="30"/>
      <c r="Q301" s="37"/>
      <c r="R301" s="30"/>
      <c r="S301" s="37"/>
      <c r="T301" s="30"/>
      <c r="U301" s="37"/>
      <c r="V301" s="30"/>
      <c r="W301" s="37"/>
      <c r="X301" s="30"/>
      <c r="Y301" s="37"/>
      <c r="Z301" s="30"/>
      <c r="AA301" s="37"/>
      <c r="AB301" s="30"/>
      <c r="AC301" s="37"/>
      <c r="AD301" s="30"/>
      <c r="AE301" s="37"/>
      <c r="AF301" s="30"/>
      <c r="AG301" s="37"/>
      <c r="AH301" s="30"/>
      <c r="AI301" s="37"/>
      <c r="AJ301" s="30"/>
      <c r="AK301" s="220"/>
      <c r="AL301" s="35"/>
      <c r="AM301" s="32"/>
      <c r="AN301" s="32"/>
      <c r="AO301" s="37"/>
      <c r="AP301" t="str">
        <f>CA301&amp;CB301&amp;CC301&amp;CD301</f>
        <v/>
      </c>
      <c r="CA301" s="18" t="str">
        <f t="shared" si="200"/>
        <v/>
      </c>
      <c r="CB301" s="18" t="str">
        <f>IF(AND(C301&gt;0,AM301=""),"  * No olvide digitar la variable Migrantes. Digite Cero si no tiene.",IF(AM301&gt;C301,"  * La variable Migrantes No puede ser mayor al Total.",""))</f>
        <v/>
      </c>
      <c r="CC301" s="18" t="str">
        <f>IF(AND(C301&gt;0,AN301=""),"  * No olvide digitar la variable Niños, Niñas, adolescentes y Jóvenes SENAME. Digite Cero si no tiene.",IF(AN301&gt;C301,"  * La variable Niños, Niñas, adolescentes y Jóvenes SENAME No puede ser mayor al Total.",""))</f>
        <v/>
      </c>
      <c r="CD301" s="18" t="str">
        <f t="shared" si="201"/>
        <v/>
      </c>
      <c r="CO301" s="69">
        <f>IF(AND(C301&gt;0,AL301=""),1,IF(AL301&gt;C301,1,0))</f>
        <v>0</v>
      </c>
      <c r="CP301" s="69">
        <f>IF(AND(C301&gt;0,AM301=""),1,IF(AM301&gt;C301,1,0))</f>
        <v>0</v>
      </c>
      <c r="CQ301" s="69">
        <f>IF(AND(C301&gt;0,AN301=""),1,IF(AN301&gt;C301,1,0))</f>
        <v>0</v>
      </c>
      <c r="CR301" s="69">
        <f>IF(AND(C301&gt;0,AO301=""),1,IF(AO301&gt;C301,1,0))</f>
        <v>0</v>
      </c>
    </row>
    <row r="302" spans="1:101" s="56" customFormat="1" ht="12" x14ac:dyDescent="0.2">
      <c r="A302" s="38" t="s">
        <v>284</v>
      </c>
      <c r="B302" s="657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  <c r="AS302" s="55"/>
      <c r="AT302" s="55"/>
      <c r="AU302" s="55"/>
      <c r="AV302" s="1992"/>
    </row>
    <row r="303" spans="1:101" ht="15" customHeight="1" x14ac:dyDescent="0.25">
      <c r="A303" s="4185" t="s">
        <v>285</v>
      </c>
      <c r="B303" s="2987"/>
      <c r="C303" s="4192" t="s">
        <v>286</v>
      </c>
      <c r="D303" s="4192"/>
      <c r="E303" s="4192"/>
      <c r="F303" s="4189" t="s">
        <v>139</v>
      </c>
      <c r="G303" s="3447"/>
      <c r="H303" s="3447"/>
      <c r="I303" s="3447"/>
      <c r="J303" s="3447"/>
      <c r="K303" s="3447"/>
      <c r="L303" s="3447"/>
      <c r="M303" s="3447"/>
      <c r="N303" s="3447"/>
      <c r="O303" s="3447"/>
      <c r="P303" s="3447"/>
      <c r="Q303" s="3447"/>
      <c r="R303" s="3447"/>
      <c r="S303" s="3447"/>
      <c r="T303" s="3447"/>
      <c r="U303" s="3447"/>
      <c r="V303" s="3447"/>
      <c r="W303" s="3447"/>
      <c r="X303" s="3447"/>
      <c r="Y303" s="3447"/>
      <c r="Z303" s="3447"/>
      <c r="AA303" s="3447"/>
      <c r="AB303" s="3447"/>
      <c r="AC303" s="3447"/>
      <c r="AD303" s="3447"/>
      <c r="AE303" s="3447"/>
      <c r="AF303" s="3447"/>
      <c r="AG303" s="3447"/>
      <c r="AH303" s="3447"/>
      <c r="AI303" s="3447"/>
      <c r="AJ303" s="3447"/>
      <c r="AK303" s="3447"/>
      <c r="AL303" s="3447"/>
      <c r="AM303" s="4217"/>
      <c r="AN303" s="3459" t="s">
        <v>271</v>
      </c>
      <c r="AO303" s="3459"/>
      <c r="AP303" s="4180"/>
      <c r="AQ303" s="3443" t="s">
        <v>209</v>
      </c>
      <c r="AR303" s="2987"/>
      <c r="AS303" s="3456" t="s">
        <v>12</v>
      </c>
      <c r="AT303" s="3438" t="s">
        <v>13</v>
      </c>
      <c r="AU303" s="3438" t="s">
        <v>287</v>
      </c>
      <c r="AV303" s="2987" t="s">
        <v>272</v>
      </c>
    </row>
    <row r="304" spans="1:101" ht="15" customHeight="1" x14ac:dyDescent="0.25">
      <c r="A304" s="3124"/>
      <c r="B304" s="2994"/>
      <c r="C304" s="4192"/>
      <c r="D304" s="4192"/>
      <c r="E304" s="4192"/>
      <c r="F304" s="4192" t="s">
        <v>202</v>
      </c>
      <c r="G304" s="4192"/>
      <c r="H304" s="4192" t="s">
        <v>203</v>
      </c>
      <c r="I304" s="4192"/>
      <c r="J304" s="4192" t="s">
        <v>204</v>
      </c>
      <c r="K304" s="4192"/>
      <c r="L304" s="4192" t="s">
        <v>16</v>
      </c>
      <c r="M304" s="4192"/>
      <c r="N304" s="4189" t="s">
        <v>17</v>
      </c>
      <c r="O304" s="4190"/>
      <c r="P304" s="4191" t="s">
        <v>18</v>
      </c>
      <c r="Q304" s="4191"/>
      <c r="R304" s="4191" t="s">
        <v>19</v>
      </c>
      <c r="S304" s="4191"/>
      <c r="T304" s="4191" t="s">
        <v>20</v>
      </c>
      <c r="U304" s="4191"/>
      <c r="V304" s="4191" t="s">
        <v>21</v>
      </c>
      <c r="W304" s="4191"/>
      <c r="X304" s="4191" t="s">
        <v>22</v>
      </c>
      <c r="Y304" s="4191"/>
      <c r="Z304" s="4191" t="s">
        <v>23</v>
      </c>
      <c r="AA304" s="4191"/>
      <c r="AB304" s="4191" t="s">
        <v>61</v>
      </c>
      <c r="AC304" s="4191"/>
      <c r="AD304" s="4191" t="s">
        <v>62</v>
      </c>
      <c r="AE304" s="4191"/>
      <c r="AF304" s="4191" t="s">
        <v>63</v>
      </c>
      <c r="AG304" s="4191"/>
      <c r="AH304" s="4191" t="s">
        <v>148</v>
      </c>
      <c r="AI304" s="4191"/>
      <c r="AJ304" s="4191" t="s">
        <v>149</v>
      </c>
      <c r="AK304" s="4191"/>
      <c r="AL304" s="4191" t="s">
        <v>150</v>
      </c>
      <c r="AM304" s="4215"/>
      <c r="AN304" s="3004" t="s">
        <v>288</v>
      </c>
      <c r="AO304" s="3004" t="s">
        <v>289</v>
      </c>
      <c r="AP304" s="2987" t="s">
        <v>290</v>
      </c>
      <c r="AQ304" s="3042"/>
      <c r="AR304" s="2988"/>
      <c r="AS304" s="4116"/>
      <c r="AT304" s="3200"/>
      <c r="AU304" s="3200"/>
      <c r="AV304" s="2994"/>
    </row>
    <row r="305" spans="1:99" x14ac:dyDescent="0.25">
      <c r="A305" s="3042"/>
      <c r="B305" s="2988"/>
      <c r="C305" s="1900" t="s">
        <v>120</v>
      </c>
      <c r="D305" s="1901" t="s">
        <v>79</v>
      </c>
      <c r="E305" s="1993" t="s">
        <v>121</v>
      </c>
      <c r="F305" s="1900" t="s">
        <v>291</v>
      </c>
      <c r="G305" s="1994" t="s">
        <v>121</v>
      </c>
      <c r="H305" s="1900" t="s">
        <v>291</v>
      </c>
      <c r="I305" s="1994" t="s">
        <v>121</v>
      </c>
      <c r="J305" s="1900" t="s">
        <v>291</v>
      </c>
      <c r="K305" s="1994" t="s">
        <v>121</v>
      </c>
      <c r="L305" s="1900" t="s">
        <v>291</v>
      </c>
      <c r="M305" s="1994" t="s">
        <v>121</v>
      </c>
      <c r="N305" s="1900" t="s">
        <v>291</v>
      </c>
      <c r="O305" s="1994" t="s">
        <v>121</v>
      </c>
      <c r="P305" s="1900" t="s">
        <v>291</v>
      </c>
      <c r="Q305" s="1994" t="s">
        <v>121</v>
      </c>
      <c r="R305" s="1900" t="s">
        <v>291</v>
      </c>
      <c r="S305" s="1994" t="s">
        <v>121</v>
      </c>
      <c r="T305" s="1900" t="s">
        <v>291</v>
      </c>
      <c r="U305" s="1994" t="s">
        <v>121</v>
      </c>
      <c r="V305" s="1900" t="s">
        <v>291</v>
      </c>
      <c r="W305" s="1994" t="s">
        <v>121</v>
      </c>
      <c r="X305" s="1900" t="s">
        <v>291</v>
      </c>
      <c r="Y305" s="1994" t="s">
        <v>121</v>
      </c>
      <c r="Z305" s="1900" t="s">
        <v>291</v>
      </c>
      <c r="AA305" s="1994" t="s">
        <v>121</v>
      </c>
      <c r="AB305" s="1900" t="s">
        <v>291</v>
      </c>
      <c r="AC305" s="1994" t="s">
        <v>121</v>
      </c>
      <c r="AD305" s="1900" t="s">
        <v>291</v>
      </c>
      <c r="AE305" s="1994" t="s">
        <v>121</v>
      </c>
      <c r="AF305" s="1900" t="s">
        <v>291</v>
      </c>
      <c r="AG305" s="1994" t="s">
        <v>121</v>
      </c>
      <c r="AH305" s="1900" t="s">
        <v>291</v>
      </c>
      <c r="AI305" s="1994" t="s">
        <v>121</v>
      </c>
      <c r="AJ305" s="1900" t="s">
        <v>291</v>
      </c>
      <c r="AK305" s="1994" t="s">
        <v>121</v>
      </c>
      <c r="AL305" s="1900" t="s">
        <v>291</v>
      </c>
      <c r="AM305" s="1932" t="s">
        <v>121</v>
      </c>
      <c r="AN305" s="3005"/>
      <c r="AO305" s="3005"/>
      <c r="AP305" s="2988"/>
      <c r="AQ305" s="1900" t="s">
        <v>212</v>
      </c>
      <c r="AR305" s="8" t="s">
        <v>213</v>
      </c>
      <c r="AS305" s="3019"/>
      <c r="AT305" s="2983"/>
      <c r="AU305" s="2983"/>
      <c r="AV305" s="2988"/>
    </row>
    <row r="306" spans="1:99" s="56" customFormat="1" ht="12" x14ac:dyDescent="0.2">
      <c r="A306" s="4179" t="s">
        <v>292</v>
      </c>
      <c r="B306" s="4180"/>
      <c r="C306" s="1938">
        <f>SUM(D306+E306)</f>
        <v>27</v>
      </c>
      <c r="D306" s="1939">
        <f>SUM(F306+H306+J306+L306+N306+P306+R306+T306+V306+X306+Z306+AB306+AD306+AF306+AH306+AJ306+AL306)</f>
        <v>4</v>
      </c>
      <c r="E306" s="1954">
        <f>SUM(G306+I306+K306+M306+O306+Q306+S306+U306+W306+Y306+AA306+AC306+AE306+AG306+AI306+AK306+AM306)</f>
        <v>23</v>
      </c>
      <c r="F306" s="1938">
        <f>SUM(F316:F324)</f>
        <v>0</v>
      </c>
      <c r="G306" s="1995">
        <f>SUM(G316:G324)</f>
        <v>0</v>
      </c>
      <c r="H306" s="1938">
        <f>SUM(H316:H324)</f>
        <v>0</v>
      </c>
      <c r="I306" s="1995">
        <f>SUM(I316:I324)</f>
        <v>0</v>
      </c>
      <c r="J306" s="1938">
        <f>SUM(J316:J324)</f>
        <v>0</v>
      </c>
      <c r="K306" s="1995">
        <f>SUM(K307:K324)</f>
        <v>0</v>
      </c>
      <c r="L306" s="1938">
        <f>SUM(L316:L324)</f>
        <v>0</v>
      </c>
      <c r="M306" s="1995">
        <f>SUM(M307:M324)</f>
        <v>2</v>
      </c>
      <c r="N306" s="1938">
        <f>SUM(N316:N324)</f>
        <v>1</v>
      </c>
      <c r="O306" s="1995">
        <f>SUM(O307:O324)</f>
        <v>5</v>
      </c>
      <c r="P306" s="1938">
        <f>SUM(P316:P324)</f>
        <v>0</v>
      </c>
      <c r="Q306" s="1995">
        <f>SUM(Q307:Q324)</f>
        <v>4</v>
      </c>
      <c r="R306" s="1938">
        <f>SUM(R316:R324)</f>
        <v>1</v>
      </c>
      <c r="S306" s="1995">
        <f>SUM(S307:S324)</f>
        <v>3</v>
      </c>
      <c r="T306" s="1938">
        <f>SUM(T316:T324)</f>
        <v>1</v>
      </c>
      <c r="U306" s="1995">
        <f>SUM(U307:U324)</f>
        <v>0</v>
      </c>
      <c r="V306" s="1938">
        <f>SUM(V316:V324)</f>
        <v>1</v>
      </c>
      <c r="W306" s="1995">
        <f>SUM(W307:W324)</f>
        <v>5</v>
      </c>
      <c r="X306" s="1938">
        <f>SUM(X316:X324)</f>
        <v>0</v>
      </c>
      <c r="Y306" s="1995">
        <f>SUM(Y307:Y324)</f>
        <v>1</v>
      </c>
      <c r="Z306" s="1938">
        <f>SUM(Z316:Z324)</f>
        <v>0</v>
      </c>
      <c r="AA306" s="1995">
        <f>SUM(AA307:AA324)</f>
        <v>1</v>
      </c>
      <c r="AB306" s="1938">
        <f t="shared" ref="AB306:AM306" si="202">SUM(AB316:AB324)</f>
        <v>0</v>
      </c>
      <c r="AC306" s="1995">
        <f>SUM(AC307:AC324)</f>
        <v>1</v>
      </c>
      <c r="AD306" s="1938">
        <f t="shared" si="202"/>
        <v>0</v>
      </c>
      <c r="AE306" s="1995">
        <f t="shared" si="202"/>
        <v>0</v>
      </c>
      <c r="AF306" s="1938">
        <f t="shared" si="202"/>
        <v>0</v>
      </c>
      <c r="AG306" s="1995">
        <f t="shared" si="202"/>
        <v>0</v>
      </c>
      <c r="AH306" s="1938">
        <f t="shared" si="202"/>
        <v>0</v>
      </c>
      <c r="AI306" s="1995">
        <f t="shared" si="202"/>
        <v>1</v>
      </c>
      <c r="AJ306" s="1938">
        <f t="shared" si="202"/>
        <v>0</v>
      </c>
      <c r="AK306" s="1995">
        <f t="shared" si="202"/>
        <v>0</v>
      </c>
      <c r="AL306" s="1938">
        <f>SUM(AL316:AL324)</f>
        <v>0</v>
      </c>
      <c r="AM306" s="1996">
        <f t="shared" si="202"/>
        <v>0</v>
      </c>
      <c r="AN306" s="1978">
        <f t="shared" ref="AN306:AU306" si="203">SUM(AN307:AN324)</f>
        <v>13</v>
      </c>
      <c r="AO306" s="1978">
        <f t="shared" si="203"/>
        <v>11</v>
      </c>
      <c r="AP306" s="1229">
        <f t="shared" si="203"/>
        <v>2</v>
      </c>
      <c r="AQ306" s="1938">
        <f t="shared" si="203"/>
        <v>0</v>
      </c>
      <c r="AR306" s="1229">
        <f t="shared" si="203"/>
        <v>0</v>
      </c>
      <c r="AS306" s="1938">
        <f t="shared" si="203"/>
        <v>0</v>
      </c>
      <c r="AT306" s="1939">
        <f t="shared" si="203"/>
        <v>0</v>
      </c>
      <c r="AU306" s="1939">
        <f t="shared" si="203"/>
        <v>0</v>
      </c>
      <c r="AV306" s="1954">
        <f>SUM(AV307:AV324)</f>
        <v>0</v>
      </c>
    </row>
    <row r="307" spans="1:99" x14ac:dyDescent="0.25">
      <c r="A307" s="3205" t="s">
        <v>205</v>
      </c>
      <c r="B307" s="101" t="s">
        <v>293</v>
      </c>
      <c r="C307" s="249">
        <f>SUM(E307)</f>
        <v>1</v>
      </c>
      <c r="D307" s="502"/>
      <c r="E307" s="380">
        <f t="shared" ref="E307:E315" si="204">SUM(K307+M307+O307+Q307+S307+U307+W307+Y307+AA307+AC307)</f>
        <v>1</v>
      </c>
      <c r="F307" s="503"/>
      <c r="G307" s="422"/>
      <c r="H307" s="422"/>
      <c r="I307" s="422"/>
      <c r="J307" s="475"/>
      <c r="K307" s="48"/>
      <c r="L307" s="1796"/>
      <c r="M307" s="48"/>
      <c r="N307" s="1796"/>
      <c r="O307" s="48"/>
      <c r="P307" s="1796"/>
      <c r="Q307" s="48">
        <v>1</v>
      </c>
      <c r="R307" s="1796"/>
      <c r="S307" s="48"/>
      <c r="T307" s="1796"/>
      <c r="U307" s="48"/>
      <c r="V307" s="1796"/>
      <c r="W307" s="48"/>
      <c r="X307" s="1796"/>
      <c r="Y307" s="48"/>
      <c r="Z307" s="1796"/>
      <c r="AA307" s="48"/>
      <c r="AB307" s="1796"/>
      <c r="AC307" s="48"/>
      <c r="AD307" s="503"/>
      <c r="AE307" s="422"/>
      <c r="AF307" s="422"/>
      <c r="AG307" s="422"/>
      <c r="AH307" s="422"/>
      <c r="AI307" s="422"/>
      <c r="AJ307" s="422"/>
      <c r="AK307" s="422"/>
      <c r="AL307" s="422"/>
      <c r="AM307" s="423"/>
      <c r="AN307" s="47"/>
      <c r="AO307" s="47"/>
      <c r="AP307" s="48"/>
      <c r="AQ307" s="45">
        <v>0</v>
      </c>
      <c r="AR307" s="422"/>
      <c r="AS307" s="45">
        <v>0</v>
      </c>
      <c r="AT307" s="102">
        <v>0</v>
      </c>
      <c r="AU307" s="102">
        <v>0</v>
      </c>
      <c r="AV307" s="48">
        <v>0</v>
      </c>
      <c r="AW307" t="str">
        <f t="shared" ref="AW307:AW324" si="205">CA307&amp;CB307&amp;CC307&amp;CD307&amp;CE307&amp;CF307&amp;CG307</f>
        <v/>
      </c>
      <c r="CA307" s="18" t="str">
        <f>IF((AO307+AP307)&gt;AN307," * Los Egresos Por Alta + Egresos Por Abandono no pueden ser mayor que el Total de Egresos.","")</f>
        <v/>
      </c>
      <c r="CB307" s="263" t="str">
        <f>IF(AND(E307&gt;0,OR(AQ307=""))," * No olvide digitar la variable Trans (Masculino). Digite Cero si no tiene.",IF(AQ307&gt;E307,"  * La variable Trans (Masculino) No puede ser mayor al Total Mujeres.",""))</f>
        <v/>
      </c>
      <c r="CC307" s="504"/>
      <c r="CD307" s="263" t="str">
        <f>IF(AND(C307&gt;0,AS307=""), " * No olvide digitar la variable Pueblos originarios. Digite Cero si no tiene.",IF(AS307&gt;C307,"  * La variable Pueblos originarios No puede ser mayor al Total.",""))</f>
        <v/>
      </c>
      <c r="CE307" s="263" t="str">
        <f>IF(AND(C307&gt;0,AT307=""), " * No olvide digitar la variable Migrantes. Digite Cero si no tiene.",IF(AT307&gt;C307,"  * La variable Migrantes No puede ser mayor al Total.",""))</f>
        <v/>
      </c>
      <c r="CF307" s="263" t="str">
        <f>IF(AND(C307&gt;0,AU307=""), " * No olvide digitar la variable Niños, Niñas, adolescentes y jóvenes SENAME. Digite Cero si no tiene.",IF(AU307&gt;C307,"  * La variable Niños, Niñas, adolescentes y jóvenes SENAME No puede ser mayor al Total.",""))</f>
        <v/>
      </c>
      <c r="CG307" s="263" t="str">
        <f>IF(AND(C307&gt;0,AV307=""), " * No olvide digitar la variable Niños, Niñas, adolescentes y jóvenes Mejor Niñez. Digite Cero si no tiene.",IF(AV307&gt;C307,"  * La variable Niños, Niñas, adolescentes y jóvenes Mejor Niñez No puede ser mayor al Total.",""))</f>
        <v/>
      </c>
      <c r="CO307" s="69">
        <f t="shared" ref="CO307:CO324" si="206">IF((AO307+AP307)&gt;AN307,1,0)</f>
        <v>0</v>
      </c>
      <c r="CP307" s="69">
        <f t="shared" ref="CP307:CP324" si="207">IF(AND(E307&gt;0,OR(AQ307="")),1,IF(AQ307&gt;E307,1,0))</f>
        <v>0</v>
      </c>
      <c r="CQ307" s="505"/>
      <c r="CR307" s="69">
        <f t="shared" ref="CR307:CR324" si="208">IF(AND(C307&gt;0,AS307=""),1,IF(AS307&gt;C307,1,0))</f>
        <v>0</v>
      </c>
      <c r="CS307" s="69">
        <f t="shared" ref="CS307:CS324" si="209">IF(AND(C307&gt;0,AT307=""),1,IF(AT307&gt;C307,1,0))</f>
        <v>0</v>
      </c>
      <c r="CT307" s="69">
        <f t="shared" ref="CT307:CT324" si="210">IF(AND(C307&gt;0,AU307=""),1,IF(AU307&gt;C307,1,0))</f>
        <v>0</v>
      </c>
      <c r="CU307" s="69">
        <f t="shared" ref="CU307:CU324" si="211">IF(AND(C307&gt;0,AV307=""),1,IF(AV307&gt;C307,1,0))</f>
        <v>0</v>
      </c>
    </row>
    <row r="308" spans="1:99" x14ac:dyDescent="0.25">
      <c r="A308" s="3205"/>
      <c r="B308" s="506" t="s">
        <v>294</v>
      </c>
      <c r="C308" s="210">
        <f>SUM(E308)</f>
        <v>0</v>
      </c>
      <c r="D308" s="502"/>
      <c r="E308" s="396">
        <f t="shared" si="204"/>
        <v>0</v>
      </c>
      <c r="F308" s="503"/>
      <c r="G308" s="422"/>
      <c r="H308" s="422"/>
      <c r="I308" s="422"/>
      <c r="J308" s="475"/>
      <c r="K308" s="48"/>
      <c r="L308" s="1796"/>
      <c r="M308" s="48"/>
      <c r="N308" s="1796"/>
      <c r="O308" s="48"/>
      <c r="P308" s="1796"/>
      <c r="Q308" s="48"/>
      <c r="R308" s="1796"/>
      <c r="S308" s="48"/>
      <c r="T308" s="1796"/>
      <c r="U308" s="48"/>
      <c r="V308" s="1796"/>
      <c r="W308" s="48"/>
      <c r="X308" s="1796"/>
      <c r="Y308" s="48"/>
      <c r="Z308" s="1796"/>
      <c r="AA308" s="48"/>
      <c r="AB308" s="1796"/>
      <c r="AC308" s="48"/>
      <c r="AD308" s="503"/>
      <c r="AE308" s="422"/>
      <c r="AF308" s="422"/>
      <c r="AG308" s="422"/>
      <c r="AH308" s="422"/>
      <c r="AI308" s="422"/>
      <c r="AJ308" s="422"/>
      <c r="AK308" s="422"/>
      <c r="AL308" s="422"/>
      <c r="AM308" s="423"/>
      <c r="AN308" s="47"/>
      <c r="AO308" s="47"/>
      <c r="AP308" s="48"/>
      <c r="AQ308" s="45"/>
      <c r="AR308" s="422"/>
      <c r="AS308" s="45"/>
      <c r="AT308" s="102"/>
      <c r="AU308" s="102"/>
      <c r="AV308" s="48"/>
      <c r="AW308" t="str">
        <f t="shared" si="205"/>
        <v/>
      </c>
      <c r="CA308" s="18" t="str">
        <f t="shared" ref="CA308:CA324" si="212">IF((AO308+AP308)&gt;AN308," * Los Egresos Por Alta + Egresos Por Abandono no pueden ser mayor que el Total de Egresos.","")</f>
        <v/>
      </c>
      <c r="CB308" s="263" t="str">
        <f t="shared" ref="CB308:CB324" si="213">IF(AND(E308&gt;0,OR(AQ308=""))," * No olvide digitar la variable Trans (Masculino). Digite Cero si no tiene.",IF(AQ308&gt;E308,"  * La variable Trans (Masculino) No puede ser mayor al Total Mujeres.",""))</f>
        <v/>
      </c>
      <c r="CC308" s="504"/>
      <c r="CD308" s="263" t="str">
        <f t="shared" ref="CD308:CD324" si="214">IF(AND(C308&gt;0,AS308=""), " * No olvide digitar la variable Pueblos originarios. Digite Cero si no tiene.",IF(AS308&gt;C308,"  * La variable Pueblos originarios No puede ser mayor al Total.",""))</f>
        <v/>
      </c>
      <c r="CE308" s="263" t="str">
        <f t="shared" ref="CE308:CE324" si="215">IF(AND(C308&gt;0,AT308=""), " * No olvide digitar la variable Migrantes. Digite Cero si no tiene.",IF(AT308&gt;C308,"  * La variable Migrantes No puede ser mayor al Total.",""))</f>
        <v/>
      </c>
      <c r="CF308" s="263" t="str">
        <f t="shared" ref="CF308:CF324" si="216">IF(AND(C308&gt;0,AU308=""), " * No olvide digitar la variable Niños, Niñas, adolescentes y jóvenes SENAME. Digite Cero si no tiene.",IF(AU308&gt;C308,"  * La variable Niños, Niñas, adolescentes y jóvenes SENAME No puede ser mayor al Total.",""))</f>
        <v/>
      </c>
      <c r="CG308" s="263" t="str">
        <f t="shared" ref="CG308:CG324" si="217">IF(AND(C308&gt;0,AV308=""), " * No olvide digitar la variable Niños, Niñas, adolescentes y jóvenes Mejor Niñez. Digite Cero si no tiene.",IF(AV308&gt;C308,"  * La variable Niños, Niñas, adolescentes y jóvenes Mejor Niñez No puede ser mayor al Total.",""))</f>
        <v/>
      </c>
      <c r="CO308" s="69">
        <f t="shared" si="206"/>
        <v>0</v>
      </c>
      <c r="CP308" s="69">
        <f t="shared" si="207"/>
        <v>0</v>
      </c>
      <c r="CQ308" s="505"/>
      <c r="CR308" s="69">
        <f t="shared" si="208"/>
        <v>0</v>
      </c>
      <c r="CS308" s="69">
        <f t="shared" si="209"/>
        <v>0</v>
      </c>
      <c r="CT308" s="69">
        <f t="shared" si="210"/>
        <v>0</v>
      </c>
      <c r="CU308" s="69">
        <f t="shared" si="211"/>
        <v>0</v>
      </c>
    </row>
    <row r="309" spans="1:99" x14ac:dyDescent="0.25">
      <c r="A309" s="3205"/>
      <c r="B309" s="507" t="s">
        <v>295</v>
      </c>
      <c r="C309" s="210">
        <f t="shared" ref="C309:C324" si="218">SUM(D309+E309)</f>
        <v>1</v>
      </c>
      <c r="D309" s="502"/>
      <c r="E309" s="396">
        <f t="shared" si="204"/>
        <v>1</v>
      </c>
      <c r="F309" s="503"/>
      <c r="G309" s="422"/>
      <c r="H309" s="422"/>
      <c r="I309" s="422"/>
      <c r="J309" s="475"/>
      <c r="K309" s="28"/>
      <c r="L309" s="1796"/>
      <c r="M309" s="28"/>
      <c r="N309" s="1796"/>
      <c r="O309" s="28">
        <v>1</v>
      </c>
      <c r="P309" s="1796"/>
      <c r="Q309" s="28"/>
      <c r="R309" s="1796"/>
      <c r="S309" s="28"/>
      <c r="T309" s="1796"/>
      <c r="U309" s="28"/>
      <c r="V309" s="1796"/>
      <c r="W309" s="28"/>
      <c r="X309" s="1796"/>
      <c r="Y309" s="28"/>
      <c r="Z309" s="1796"/>
      <c r="AA309" s="28"/>
      <c r="AB309" s="1796"/>
      <c r="AC309" s="28"/>
      <c r="AD309" s="503"/>
      <c r="AE309" s="422"/>
      <c r="AF309" s="422"/>
      <c r="AG309" s="422"/>
      <c r="AH309" s="422"/>
      <c r="AI309" s="422"/>
      <c r="AJ309" s="422"/>
      <c r="AK309" s="422"/>
      <c r="AL309" s="422"/>
      <c r="AM309" s="423"/>
      <c r="AN309" s="23"/>
      <c r="AO309" s="23"/>
      <c r="AP309" s="28"/>
      <c r="AQ309" s="22">
        <v>0</v>
      </c>
      <c r="AR309" s="422"/>
      <c r="AS309" s="22">
        <v>0</v>
      </c>
      <c r="AT309" s="24">
        <v>0</v>
      </c>
      <c r="AU309" s="24">
        <v>0</v>
      </c>
      <c r="AV309" s="28">
        <v>0</v>
      </c>
      <c r="AW309" t="str">
        <f t="shared" si="205"/>
        <v/>
      </c>
      <c r="CA309" s="18" t="str">
        <f t="shared" si="212"/>
        <v/>
      </c>
      <c r="CB309" s="263" t="str">
        <f t="shared" si="213"/>
        <v/>
      </c>
      <c r="CC309" s="504"/>
      <c r="CD309" s="263" t="str">
        <f t="shared" si="214"/>
        <v/>
      </c>
      <c r="CE309" s="263" t="str">
        <f t="shared" si="215"/>
        <v/>
      </c>
      <c r="CF309" s="263" t="str">
        <f t="shared" si="216"/>
        <v/>
      </c>
      <c r="CG309" s="263" t="str">
        <f t="shared" si="217"/>
        <v/>
      </c>
      <c r="CO309" s="69">
        <f t="shared" si="206"/>
        <v>0</v>
      </c>
      <c r="CP309" s="69">
        <f t="shared" si="207"/>
        <v>0</v>
      </c>
      <c r="CQ309" s="505"/>
      <c r="CR309" s="69">
        <f t="shared" si="208"/>
        <v>0</v>
      </c>
      <c r="CS309" s="69">
        <f t="shared" si="209"/>
        <v>0</v>
      </c>
      <c r="CT309" s="69">
        <f t="shared" si="210"/>
        <v>0</v>
      </c>
      <c r="CU309" s="69">
        <f t="shared" si="211"/>
        <v>0</v>
      </c>
    </row>
    <row r="310" spans="1:99" x14ac:dyDescent="0.25">
      <c r="A310" s="3205"/>
      <c r="B310" s="507" t="s">
        <v>296</v>
      </c>
      <c r="C310" s="210">
        <f t="shared" ref="C310:C315" si="219">SUM(E310)</f>
        <v>1</v>
      </c>
      <c r="D310" s="502"/>
      <c r="E310" s="396">
        <f t="shared" si="204"/>
        <v>1</v>
      </c>
      <c r="F310" s="503"/>
      <c r="G310" s="422"/>
      <c r="H310" s="422"/>
      <c r="I310" s="422"/>
      <c r="J310" s="475"/>
      <c r="K310" s="28"/>
      <c r="L310" s="1796"/>
      <c r="M310" s="28"/>
      <c r="N310" s="1796"/>
      <c r="O310" s="28">
        <v>1</v>
      </c>
      <c r="P310" s="1796"/>
      <c r="Q310" s="28"/>
      <c r="R310" s="1796"/>
      <c r="S310" s="28"/>
      <c r="T310" s="1796"/>
      <c r="U310" s="28"/>
      <c r="V310" s="1796"/>
      <c r="W310" s="28"/>
      <c r="X310" s="1796"/>
      <c r="Y310" s="28"/>
      <c r="Z310" s="1796"/>
      <c r="AA310" s="28"/>
      <c r="AB310" s="1796"/>
      <c r="AC310" s="28"/>
      <c r="AD310" s="503"/>
      <c r="AE310" s="422"/>
      <c r="AF310" s="422"/>
      <c r="AG310" s="422"/>
      <c r="AH310" s="422"/>
      <c r="AI310" s="422"/>
      <c r="AJ310" s="422"/>
      <c r="AK310" s="422"/>
      <c r="AL310" s="422"/>
      <c r="AM310" s="423"/>
      <c r="AN310" s="23"/>
      <c r="AO310" s="23"/>
      <c r="AP310" s="28"/>
      <c r="AQ310" s="22">
        <v>0</v>
      </c>
      <c r="AR310" s="422"/>
      <c r="AS310" s="22">
        <v>0</v>
      </c>
      <c r="AT310" s="24">
        <v>0</v>
      </c>
      <c r="AU310" s="24">
        <v>0</v>
      </c>
      <c r="AV310" s="28">
        <v>0</v>
      </c>
      <c r="AW310" t="str">
        <f t="shared" si="205"/>
        <v/>
      </c>
      <c r="CA310" s="18" t="str">
        <f t="shared" si="212"/>
        <v/>
      </c>
      <c r="CB310" s="263" t="str">
        <f t="shared" si="213"/>
        <v/>
      </c>
      <c r="CC310" s="504"/>
      <c r="CD310" s="263" t="str">
        <f t="shared" si="214"/>
        <v/>
      </c>
      <c r="CE310" s="263" t="str">
        <f t="shared" si="215"/>
        <v/>
      </c>
      <c r="CF310" s="263" t="str">
        <f t="shared" si="216"/>
        <v/>
      </c>
      <c r="CG310" s="263" t="str">
        <f t="shared" si="217"/>
        <v/>
      </c>
      <c r="CO310" s="69">
        <f t="shared" si="206"/>
        <v>0</v>
      </c>
      <c r="CP310" s="69">
        <f t="shared" si="207"/>
        <v>0</v>
      </c>
      <c r="CQ310" s="505"/>
      <c r="CR310" s="69">
        <f t="shared" si="208"/>
        <v>0</v>
      </c>
      <c r="CS310" s="69">
        <f t="shared" si="209"/>
        <v>0</v>
      </c>
      <c r="CT310" s="69">
        <f t="shared" si="210"/>
        <v>0</v>
      </c>
      <c r="CU310" s="69">
        <f t="shared" si="211"/>
        <v>0</v>
      </c>
    </row>
    <row r="311" spans="1:99" x14ac:dyDescent="0.25">
      <c r="A311" s="3205"/>
      <c r="B311" s="507" t="s">
        <v>297</v>
      </c>
      <c r="C311" s="210">
        <f t="shared" si="219"/>
        <v>0</v>
      </c>
      <c r="D311" s="502"/>
      <c r="E311" s="396">
        <f t="shared" si="204"/>
        <v>0</v>
      </c>
      <c r="F311" s="503"/>
      <c r="G311" s="422"/>
      <c r="H311" s="422"/>
      <c r="I311" s="422"/>
      <c r="J311" s="475"/>
      <c r="K311" s="28"/>
      <c r="L311" s="1796"/>
      <c r="M311" s="28"/>
      <c r="N311" s="1796"/>
      <c r="O311" s="28"/>
      <c r="P311" s="1796"/>
      <c r="Q311" s="28"/>
      <c r="R311" s="1796"/>
      <c r="S311" s="28"/>
      <c r="T311" s="1796"/>
      <c r="U311" s="28"/>
      <c r="V311" s="1796"/>
      <c r="W311" s="28"/>
      <c r="X311" s="1796"/>
      <c r="Y311" s="28"/>
      <c r="Z311" s="1796"/>
      <c r="AA311" s="28"/>
      <c r="AB311" s="1796"/>
      <c r="AC311" s="28"/>
      <c r="AD311" s="503"/>
      <c r="AE311" s="422"/>
      <c r="AF311" s="422"/>
      <c r="AG311" s="422"/>
      <c r="AH311" s="422"/>
      <c r="AI311" s="422"/>
      <c r="AJ311" s="422"/>
      <c r="AK311" s="422"/>
      <c r="AL311" s="422"/>
      <c r="AM311" s="423"/>
      <c r="AN311" s="23"/>
      <c r="AO311" s="23"/>
      <c r="AP311" s="28"/>
      <c r="AQ311" s="22"/>
      <c r="AR311" s="422"/>
      <c r="AS311" s="22"/>
      <c r="AT311" s="24"/>
      <c r="AU311" s="24"/>
      <c r="AV311" s="28"/>
      <c r="AW311" t="str">
        <f t="shared" si="205"/>
        <v/>
      </c>
      <c r="CA311" s="18" t="str">
        <f t="shared" si="212"/>
        <v/>
      </c>
      <c r="CB311" s="263" t="str">
        <f t="shared" si="213"/>
        <v/>
      </c>
      <c r="CC311" s="504"/>
      <c r="CD311" s="263" t="str">
        <f t="shared" si="214"/>
        <v/>
      </c>
      <c r="CE311" s="263" t="str">
        <f t="shared" si="215"/>
        <v/>
      </c>
      <c r="CF311" s="263" t="str">
        <f t="shared" si="216"/>
        <v/>
      </c>
      <c r="CG311" s="263" t="str">
        <f t="shared" si="217"/>
        <v/>
      </c>
      <c r="CO311" s="69">
        <f t="shared" si="206"/>
        <v>0</v>
      </c>
      <c r="CP311" s="69">
        <f t="shared" si="207"/>
        <v>0</v>
      </c>
      <c r="CQ311" s="505"/>
      <c r="CR311" s="69">
        <f t="shared" si="208"/>
        <v>0</v>
      </c>
      <c r="CS311" s="69">
        <f t="shared" si="209"/>
        <v>0</v>
      </c>
      <c r="CT311" s="69">
        <f t="shared" si="210"/>
        <v>0</v>
      </c>
      <c r="CU311" s="69">
        <f t="shared" si="211"/>
        <v>0</v>
      </c>
    </row>
    <row r="312" spans="1:99" x14ac:dyDescent="0.25">
      <c r="A312" s="3205"/>
      <c r="B312" s="507" t="s">
        <v>298</v>
      </c>
      <c r="C312" s="210">
        <f t="shared" si="219"/>
        <v>0</v>
      </c>
      <c r="D312" s="502"/>
      <c r="E312" s="396">
        <f t="shared" si="204"/>
        <v>0</v>
      </c>
      <c r="F312" s="503"/>
      <c r="G312" s="422"/>
      <c r="H312" s="422"/>
      <c r="I312" s="422"/>
      <c r="J312" s="475"/>
      <c r="K312" s="28"/>
      <c r="L312" s="1796"/>
      <c r="M312" s="28"/>
      <c r="N312" s="1796"/>
      <c r="O312" s="28"/>
      <c r="P312" s="1796"/>
      <c r="Q312" s="28"/>
      <c r="R312" s="1796"/>
      <c r="S312" s="28"/>
      <c r="T312" s="1796"/>
      <c r="U312" s="28"/>
      <c r="V312" s="1796"/>
      <c r="W312" s="28"/>
      <c r="X312" s="1796"/>
      <c r="Y312" s="28"/>
      <c r="Z312" s="1796"/>
      <c r="AA312" s="28"/>
      <c r="AB312" s="1796"/>
      <c r="AC312" s="28"/>
      <c r="AD312" s="503"/>
      <c r="AE312" s="422"/>
      <c r="AF312" s="422"/>
      <c r="AG312" s="422"/>
      <c r="AH312" s="422"/>
      <c r="AI312" s="422"/>
      <c r="AJ312" s="422"/>
      <c r="AK312" s="422"/>
      <c r="AL312" s="422"/>
      <c r="AM312" s="423"/>
      <c r="AN312" s="23"/>
      <c r="AO312" s="23"/>
      <c r="AP312" s="28"/>
      <c r="AQ312" s="22"/>
      <c r="AR312" s="422"/>
      <c r="AS312" s="22"/>
      <c r="AT312" s="24"/>
      <c r="AU312" s="24"/>
      <c r="AV312" s="28"/>
      <c r="AW312" t="str">
        <f t="shared" si="205"/>
        <v/>
      </c>
      <c r="CA312" s="18" t="str">
        <f t="shared" si="212"/>
        <v/>
      </c>
      <c r="CB312" s="263" t="str">
        <f t="shared" si="213"/>
        <v/>
      </c>
      <c r="CC312" s="504"/>
      <c r="CD312" s="263" t="str">
        <f t="shared" si="214"/>
        <v/>
      </c>
      <c r="CE312" s="263" t="str">
        <f t="shared" si="215"/>
        <v/>
      </c>
      <c r="CF312" s="263" t="str">
        <f t="shared" si="216"/>
        <v/>
      </c>
      <c r="CG312" s="263" t="str">
        <f t="shared" si="217"/>
        <v/>
      </c>
      <c r="CO312" s="69">
        <f t="shared" si="206"/>
        <v>0</v>
      </c>
      <c r="CP312" s="69">
        <f t="shared" si="207"/>
        <v>0</v>
      </c>
      <c r="CQ312" s="505"/>
      <c r="CR312" s="69">
        <f t="shared" si="208"/>
        <v>0</v>
      </c>
      <c r="CS312" s="69">
        <f t="shared" si="209"/>
        <v>0</v>
      </c>
      <c r="CT312" s="69">
        <f t="shared" si="210"/>
        <v>0</v>
      </c>
      <c r="CU312" s="69">
        <f t="shared" si="211"/>
        <v>0</v>
      </c>
    </row>
    <row r="313" spans="1:99" x14ac:dyDescent="0.25">
      <c r="A313" s="3205"/>
      <c r="B313" s="507" t="s">
        <v>299</v>
      </c>
      <c r="C313" s="210">
        <f t="shared" si="219"/>
        <v>0</v>
      </c>
      <c r="D313" s="502"/>
      <c r="E313" s="396">
        <f t="shared" si="204"/>
        <v>0</v>
      </c>
      <c r="F313" s="503"/>
      <c r="G313" s="422"/>
      <c r="H313" s="422"/>
      <c r="I313" s="422"/>
      <c r="J313" s="475"/>
      <c r="K313" s="28"/>
      <c r="L313" s="1796"/>
      <c r="M313" s="28"/>
      <c r="N313" s="1796"/>
      <c r="O313" s="28"/>
      <c r="P313" s="1796"/>
      <c r="Q313" s="28"/>
      <c r="R313" s="1796"/>
      <c r="S313" s="28"/>
      <c r="T313" s="1796"/>
      <c r="U313" s="28"/>
      <c r="V313" s="1796"/>
      <c r="W313" s="28"/>
      <c r="X313" s="1796"/>
      <c r="Y313" s="28"/>
      <c r="Z313" s="1796"/>
      <c r="AA313" s="28"/>
      <c r="AB313" s="1796"/>
      <c r="AC313" s="28"/>
      <c r="AD313" s="503"/>
      <c r="AE313" s="422"/>
      <c r="AF313" s="422"/>
      <c r="AG313" s="422"/>
      <c r="AH313" s="422"/>
      <c r="AI313" s="422"/>
      <c r="AJ313" s="422"/>
      <c r="AK313" s="422"/>
      <c r="AL313" s="422"/>
      <c r="AM313" s="423"/>
      <c r="AN313" s="23"/>
      <c r="AO313" s="23"/>
      <c r="AP313" s="28"/>
      <c r="AQ313" s="22"/>
      <c r="AR313" s="422"/>
      <c r="AS313" s="22"/>
      <c r="AT313" s="24"/>
      <c r="AU313" s="24"/>
      <c r="AV313" s="28"/>
      <c r="AW313" t="str">
        <f t="shared" si="205"/>
        <v/>
      </c>
      <c r="CA313" s="18" t="str">
        <f t="shared" si="212"/>
        <v/>
      </c>
      <c r="CB313" s="263" t="str">
        <f t="shared" si="213"/>
        <v/>
      </c>
      <c r="CC313" s="504"/>
      <c r="CD313" s="263" t="str">
        <f t="shared" si="214"/>
        <v/>
      </c>
      <c r="CE313" s="263" t="str">
        <f t="shared" si="215"/>
        <v/>
      </c>
      <c r="CF313" s="263" t="str">
        <f t="shared" si="216"/>
        <v/>
      </c>
      <c r="CG313" s="263" t="str">
        <f t="shared" si="217"/>
        <v/>
      </c>
      <c r="CO313" s="69">
        <f t="shared" si="206"/>
        <v>0</v>
      </c>
      <c r="CP313" s="69">
        <f t="shared" si="207"/>
        <v>0</v>
      </c>
      <c r="CQ313" s="505"/>
      <c r="CR313" s="69">
        <f t="shared" si="208"/>
        <v>0</v>
      </c>
      <c r="CS313" s="69">
        <f t="shared" si="209"/>
        <v>0</v>
      </c>
      <c r="CT313" s="69">
        <f t="shared" si="210"/>
        <v>0</v>
      </c>
      <c r="CU313" s="69">
        <f t="shared" si="211"/>
        <v>0</v>
      </c>
    </row>
    <row r="314" spans="1:99" x14ac:dyDescent="0.25">
      <c r="A314" s="3205"/>
      <c r="B314" s="507" t="s">
        <v>300</v>
      </c>
      <c r="C314" s="210">
        <f t="shared" si="219"/>
        <v>0</v>
      </c>
      <c r="D314" s="502"/>
      <c r="E314" s="396">
        <f t="shared" si="204"/>
        <v>0</v>
      </c>
      <c r="F314" s="503"/>
      <c r="G314" s="422"/>
      <c r="H314" s="422"/>
      <c r="I314" s="422"/>
      <c r="J314" s="475"/>
      <c r="K314" s="28"/>
      <c r="L314" s="1796"/>
      <c r="M314" s="28"/>
      <c r="N314" s="1796"/>
      <c r="O314" s="28"/>
      <c r="P314" s="1796"/>
      <c r="Q314" s="28"/>
      <c r="R314" s="1796"/>
      <c r="S314" s="28"/>
      <c r="T314" s="1796"/>
      <c r="U314" s="28"/>
      <c r="V314" s="1796"/>
      <c r="W314" s="28"/>
      <c r="X314" s="1796"/>
      <c r="Y314" s="28"/>
      <c r="Z314" s="1796"/>
      <c r="AA314" s="28"/>
      <c r="AB314" s="1796"/>
      <c r="AC314" s="28"/>
      <c r="AD314" s="503"/>
      <c r="AE314" s="422"/>
      <c r="AF314" s="422"/>
      <c r="AG314" s="422"/>
      <c r="AH314" s="422"/>
      <c r="AI314" s="422"/>
      <c r="AJ314" s="422"/>
      <c r="AK314" s="422"/>
      <c r="AL314" s="422"/>
      <c r="AM314" s="423"/>
      <c r="AN314" s="23"/>
      <c r="AO314" s="23"/>
      <c r="AP314" s="28"/>
      <c r="AQ314" s="22"/>
      <c r="AR314" s="422"/>
      <c r="AS314" s="22"/>
      <c r="AT314" s="24"/>
      <c r="AU314" s="24"/>
      <c r="AV314" s="28"/>
      <c r="AW314" t="str">
        <f t="shared" si="205"/>
        <v/>
      </c>
      <c r="CA314" s="18" t="str">
        <f t="shared" si="212"/>
        <v/>
      </c>
      <c r="CB314" s="263" t="str">
        <f t="shared" si="213"/>
        <v/>
      </c>
      <c r="CC314" s="504"/>
      <c r="CD314" s="263" t="str">
        <f t="shared" si="214"/>
        <v/>
      </c>
      <c r="CE314" s="263" t="str">
        <f t="shared" si="215"/>
        <v/>
      </c>
      <c r="CF314" s="263" t="str">
        <f t="shared" si="216"/>
        <v/>
      </c>
      <c r="CG314" s="263" t="str">
        <f t="shared" si="217"/>
        <v/>
      </c>
      <c r="CO314" s="69">
        <f t="shared" si="206"/>
        <v>0</v>
      </c>
      <c r="CP314" s="69">
        <f t="shared" si="207"/>
        <v>0</v>
      </c>
      <c r="CQ314" s="505"/>
      <c r="CR314" s="69">
        <f t="shared" si="208"/>
        <v>0</v>
      </c>
      <c r="CS314" s="69">
        <f t="shared" si="209"/>
        <v>0</v>
      </c>
      <c r="CT314" s="69">
        <f t="shared" si="210"/>
        <v>0</v>
      </c>
      <c r="CU314" s="69">
        <f t="shared" si="211"/>
        <v>0</v>
      </c>
    </row>
    <row r="315" spans="1:99" x14ac:dyDescent="0.25">
      <c r="A315" s="3206"/>
      <c r="B315" s="508" t="s">
        <v>301</v>
      </c>
      <c r="C315" s="266">
        <f t="shared" si="219"/>
        <v>0</v>
      </c>
      <c r="D315" s="509"/>
      <c r="E315" s="377">
        <f t="shared" si="204"/>
        <v>0</v>
      </c>
      <c r="F315" s="425"/>
      <c r="G315" s="426"/>
      <c r="H315" s="426"/>
      <c r="I315" s="426"/>
      <c r="J315" s="478"/>
      <c r="K315" s="37"/>
      <c r="L315" s="224"/>
      <c r="M315" s="37"/>
      <c r="N315" s="224"/>
      <c r="O315" s="37"/>
      <c r="P315" s="224"/>
      <c r="Q315" s="37"/>
      <c r="R315" s="224"/>
      <c r="S315" s="37"/>
      <c r="T315" s="224"/>
      <c r="U315" s="37"/>
      <c r="V315" s="224"/>
      <c r="W315" s="37"/>
      <c r="X315" s="224"/>
      <c r="Y315" s="37"/>
      <c r="Z315" s="224"/>
      <c r="AA315" s="37"/>
      <c r="AB315" s="224"/>
      <c r="AC315" s="37"/>
      <c r="AD315" s="425"/>
      <c r="AE315" s="426"/>
      <c r="AF315" s="426"/>
      <c r="AG315" s="426"/>
      <c r="AH315" s="426"/>
      <c r="AI315" s="426"/>
      <c r="AJ315" s="426"/>
      <c r="AK315" s="426"/>
      <c r="AL315" s="426"/>
      <c r="AM315" s="427"/>
      <c r="AN315" s="31"/>
      <c r="AO315" s="31"/>
      <c r="AP315" s="37"/>
      <c r="AQ315" s="30"/>
      <c r="AR315" s="426"/>
      <c r="AS315" s="30"/>
      <c r="AT315" s="32"/>
      <c r="AU315" s="32"/>
      <c r="AV315" s="37"/>
      <c r="AW315" t="str">
        <f t="shared" si="205"/>
        <v/>
      </c>
      <c r="CA315" s="18" t="str">
        <f t="shared" si="212"/>
        <v/>
      </c>
      <c r="CB315" s="263" t="str">
        <f t="shared" si="213"/>
        <v/>
      </c>
      <c r="CC315" s="504"/>
      <c r="CD315" s="263" t="str">
        <f t="shared" si="214"/>
        <v/>
      </c>
      <c r="CE315" s="263" t="str">
        <f t="shared" si="215"/>
        <v/>
      </c>
      <c r="CF315" s="263" t="str">
        <f t="shared" si="216"/>
        <v/>
      </c>
      <c r="CG315" s="263" t="str">
        <f t="shared" si="217"/>
        <v/>
      </c>
      <c r="CO315" s="69">
        <f t="shared" si="206"/>
        <v>0</v>
      </c>
      <c r="CP315" s="69">
        <f t="shared" si="207"/>
        <v>0</v>
      </c>
      <c r="CQ315" s="505"/>
      <c r="CR315" s="69">
        <f t="shared" si="208"/>
        <v>0</v>
      </c>
      <c r="CS315" s="69">
        <f t="shared" si="209"/>
        <v>0</v>
      </c>
      <c r="CT315" s="69">
        <f t="shared" si="210"/>
        <v>0</v>
      </c>
      <c r="CU315" s="69">
        <f t="shared" si="211"/>
        <v>0</v>
      </c>
    </row>
    <row r="316" spans="1:99" x14ac:dyDescent="0.25">
      <c r="A316" s="3207" t="s">
        <v>302</v>
      </c>
      <c r="B316" s="1904" t="s">
        <v>293</v>
      </c>
      <c r="C316" s="378">
        <f t="shared" si="218"/>
        <v>5</v>
      </c>
      <c r="D316" s="379">
        <f>SUM(F316+H316+J316+L316+N316+P316+R316+T316+V316+X316+Z316+AB316+AD316+AF316+AH316+AJ316+AL316)</f>
        <v>2</v>
      </c>
      <c r="E316" s="380">
        <f>SUM(G316+I316+K316+M316+O316+Q316+S316+U316+W316+Y316+AA316+AC316+AE316+AG316+AI316+AK316+AM316)</f>
        <v>3</v>
      </c>
      <c r="F316" s="1797"/>
      <c r="G316" s="1798"/>
      <c r="H316" s="1799"/>
      <c r="I316" s="1798"/>
      <c r="J316" s="1799"/>
      <c r="K316" s="352"/>
      <c r="L316" s="1800"/>
      <c r="M316" s="1798"/>
      <c r="N316" s="1799">
        <v>1</v>
      </c>
      <c r="O316" s="1801"/>
      <c r="P316" s="1797"/>
      <c r="Q316" s="1798">
        <v>2</v>
      </c>
      <c r="R316" s="1799"/>
      <c r="S316" s="1801"/>
      <c r="T316" s="1797"/>
      <c r="U316" s="1798"/>
      <c r="V316" s="1799">
        <v>1</v>
      </c>
      <c r="W316" s="1801">
        <v>1</v>
      </c>
      <c r="X316" s="1797"/>
      <c r="Y316" s="1798"/>
      <c r="Z316" s="1799"/>
      <c r="AA316" s="1801"/>
      <c r="AB316" s="1797"/>
      <c r="AC316" s="1798"/>
      <c r="AD316" s="1799"/>
      <c r="AE316" s="1801"/>
      <c r="AF316" s="1797"/>
      <c r="AG316" s="1798"/>
      <c r="AH316" s="1799"/>
      <c r="AI316" s="1801"/>
      <c r="AJ316" s="1797"/>
      <c r="AK316" s="1798"/>
      <c r="AL316" s="1799"/>
      <c r="AM316" s="1802"/>
      <c r="AN316" s="1997">
        <v>1</v>
      </c>
      <c r="AO316" s="47">
        <v>0</v>
      </c>
      <c r="AP316" s="48">
        <v>1</v>
      </c>
      <c r="AQ316" s="45">
        <v>0</v>
      </c>
      <c r="AR316" s="48">
        <v>0</v>
      </c>
      <c r="AS316" s="45">
        <v>0</v>
      </c>
      <c r="AT316" s="102">
        <v>0</v>
      </c>
      <c r="AU316" s="102">
        <v>0</v>
      </c>
      <c r="AV316" s="48">
        <v>0</v>
      </c>
      <c r="AW316" t="str">
        <f t="shared" si="205"/>
        <v/>
      </c>
      <c r="CA316" s="18" t="str">
        <f>IF((AO316+AP316)&gt;AN316," * Los Egresos Por Alta + Egresos Por Abandono no pueden ser mayor que el Total de Egresos.","")</f>
        <v/>
      </c>
      <c r="CB316" s="263" t="str">
        <f t="shared" si="213"/>
        <v/>
      </c>
      <c r="CC316" s="263" t="str">
        <f t="shared" ref="CC316:CC324" si="220">IF(AND(D316&gt;0,OR(AR316=""))," * No olvide digitar la variable Trans (Femenino). Digite Cero si no tiene.",IF(AR316&gt;D316,"  * La variable Trans (Femenino) No puede ser mayor al Total Hombres.",""))</f>
        <v/>
      </c>
      <c r="CD316" s="263" t="str">
        <f t="shared" si="214"/>
        <v/>
      </c>
      <c r="CE316" s="263" t="str">
        <f t="shared" si="215"/>
        <v/>
      </c>
      <c r="CF316" s="263" t="str">
        <f t="shared" si="216"/>
        <v/>
      </c>
      <c r="CG316" s="263" t="str">
        <f t="shared" si="217"/>
        <v/>
      </c>
      <c r="CO316" s="69">
        <f t="shared" si="206"/>
        <v>0</v>
      </c>
      <c r="CP316" s="69">
        <f t="shared" si="207"/>
        <v>0</v>
      </c>
      <c r="CQ316" s="69">
        <f t="shared" ref="CQ316:CQ324" si="221">IF(AND(D316&gt;0,OR(AR316="")),1,IF(AR316&gt;D316,1,0))</f>
        <v>0</v>
      </c>
      <c r="CR316" s="69">
        <f t="shared" si="208"/>
        <v>0</v>
      </c>
      <c r="CS316" s="69">
        <f t="shared" si="209"/>
        <v>0</v>
      </c>
      <c r="CT316" s="69">
        <f t="shared" si="210"/>
        <v>0</v>
      </c>
      <c r="CU316" s="69">
        <f t="shared" si="211"/>
        <v>0</v>
      </c>
    </row>
    <row r="317" spans="1:99" x14ac:dyDescent="0.25">
      <c r="A317" s="3205"/>
      <c r="B317" s="506" t="s">
        <v>294</v>
      </c>
      <c r="C317" s="249">
        <f t="shared" si="218"/>
        <v>0</v>
      </c>
      <c r="D317" s="250">
        <f t="shared" ref="D317:E324" si="222">SUM(F317+H317+J317+L317+N317+P317+R317+T317+V317+X317+Z317+AB317+AD317+AF317+AH317+AJ317+AL317)</f>
        <v>0</v>
      </c>
      <c r="E317" s="380">
        <f t="shared" si="222"/>
        <v>0</v>
      </c>
      <c r="F317" s="45"/>
      <c r="G317" s="352"/>
      <c r="H317" s="45"/>
      <c r="I317" s="352"/>
      <c r="J317" s="45"/>
      <c r="K317" s="352"/>
      <c r="L317" s="45"/>
      <c r="M317" s="352"/>
      <c r="N317" s="47"/>
      <c r="O317" s="510"/>
      <c r="P317" s="45"/>
      <c r="Q317" s="352"/>
      <c r="R317" s="47"/>
      <c r="S317" s="510"/>
      <c r="T317" s="45"/>
      <c r="U317" s="352"/>
      <c r="V317" s="47"/>
      <c r="W317" s="510"/>
      <c r="X317" s="45"/>
      <c r="Y317" s="352"/>
      <c r="Z317" s="47"/>
      <c r="AA317" s="510"/>
      <c r="AB317" s="45"/>
      <c r="AC317" s="352"/>
      <c r="AD317" s="47"/>
      <c r="AE317" s="510"/>
      <c r="AF317" s="45"/>
      <c r="AG317" s="352"/>
      <c r="AH317" s="47"/>
      <c r="AI317" s="510"/>
      <c r="AJ317" s="45"/>
      <c r="AK317" s="352"/>
      <c r="AL317" s="47"/>
      <c r="AM317" s="46"/>
      <c r="AN317" s="47"/>
      <c r="AO317" s="47"/>
      <c r="AP317" s="48"/>
      <c r="AQ317" s="45"/>
      <c r="AR317" s="48"/>
      <c r="AS317" s="45"/>
      <c r="AT317" s="102"/>
      <c r="AU317" s="102"/>
      <c r="AV317" s="48"/>
      <c r="AW317" t="str">
        <f t="shared" si="205"/>
        <v/>
      </c>
      <c r="CA317" s="18" t="str">
        <f t="shared" si="212"/>
        <v/>
      </c>
      <c r="CB317" s="263" t="str">
        <f t="shared" si="213"/>
        <v/>
      </c>
      <c r="CC317" s="263" t="str">
        <f t="shared" si="220"/>
        <v/>
      </c>
      <c r="CD317" s="263" t="str">
        <f t="shared" si="214"/>
        <v/>
      </c>
      <c r="CE317" s="263" t="str">
        <f t="shared" si="215"/>
        <v/>
      </c>
      <c r="CF317" s="263" t="str">
        <f t="shared" si="216"/>
        <v/>
      </c>
      <c r="CG317" s="263" t="str">
        <f t="shared" si="217"/>
        <v/>
      </c>
      <c r="CO317" s="69">
        <f t="shared" si="206"/>
        <v>0</v>
      </c>
      <c r="CP317" s="69">
        <f t="shared" si="207"/>
        <v>0</v>
      </c>
      <c r="CQ317" s="69">
        <f t="shared" si="221"/>
        <v>0</v>
      </c>
      <c r="CR317" s="69">
        <f t="shared" si="208"/>
        <v>0</v>
      </c>
      <c r="CS317" s="69">
        <f t="shared" si="209"/>
        <v>0</v>
      </c>
      <c r="CT317" s="69">
        <f t="shared" si="210"/>
        <v>0</v>
      </c>
      <c r="CU317" s="69">
        <f t="shared" si="211"/>
        <v>0</v>
      </c>
    </row>
    <row r="318" spans="1:99" x14ac:dyDescent="0.25">
      <c r="A318" s="3205"/>
      <c r="B318" s="507" t="s">
        <v>295</v>
      </c>
      <c r="C318" s="210">
        <f t="shared" si="218"/>
        <v>14</v>
      </c>
      <c r="D318" s="252">
        <f t="shared" si="222"/>
        <v>2</v>
      </c>
      <c r="E318" s="396">
        <f t="shared" si="222"/>
        <v>12</v>
      </c>
      <c r="F318" s="22"/>
      <c r="G318" s="239"/>
      <c r="H318" s="22"/>
      <c r="I318" s="239"/>
      <c r="J318" s="22"/>
      <c r="K318" s="239"/>
      <c r="L318" s="22"/>
      <c r="M318" s="239">
        <v>1</v>
      </c>
      <c r="N318" s="22"/>
      <c r="O318" s="25">
        <v>1</v>
      </c>
      <c r="P318" s="22"/>
      <c r="Q318" s="239">
        <v>1</v>
      </c>
      <c r="R318" s="23">
        <v>1</v>
      </c>
      <c r="S318" s="25">
        <v>2</v>
      </c>
      <c r="T318" s="22">
        <v>1</v>
      </c>
      <c r="U318" s="239"/>
      <c r="V318" s="23"/>
      <c r="W318" s="25">
        <v>4</v>
      </c>
      <c r="X318" s="22"/>
      <c r="Y318" s="239">
        <v>1</v>
      </c>
      <c r="Z318" s="23"/>
      <c r="AA318" s="25"/>
      <c r="AB318" s="22"/>
      <c r="AC318" s="239">
        <v>1</v>
      </c>
      <c r="AD318" s="23"/>
      <c r="AE318" s="25"/>
      <c r="AF318" s="22"/>
      <c r="AG318" s="239"/>
      <c r="AH318" s="23"/>
      <c r="AI318" s="25">
        <v>1</v>
      </c>
      <c r="AJ318" s="22"/>
      <c r="AK318" s="239"/>
      <c r="AL318" s="23"/>
      <c r="AM318" s="26"/>
      <c r="AN318" s="23">
        <v>9</v>
      </c>
      <c r="AO318" s="23">
        <v>8</v>
      </c>
      <c r="AP318" s="28">
        <v>1</v>
      </c>
      <c r="AQ318" s="22">
        <v>0</v>
      </c>
      <c r="AR318" s="28">
        <v>0</v>
      </c>
      <c r="AS318" s="22">
        <v>0</v>
      </c>
      <c r="AT318" s="24">
        <v>0</v>
      </c>
      <c r="AU318" s="24">
        <v>0</v>
      </c>
      <c r="AV318" s="28">
        <v>0</v>
      </c>
      <c r="AW318" t="str">
        <f t="shared" si="205"/>
        <v/>
      </c>
      <c r="CA318" s="18" t="str">
        <f t="shared" si="212"/>
        <v/>
      </c>
      <c r="CB318" s="263" t="str">
        <f t="shared" si="213"/>
        <v/>
      </c>
      <c r="CC318" s="263" t="str">
        <f t="shared" si="220"/>
        <v/>
      </c>
      <c r="CD318" s="263" t="str">
        <f t="shared" si="214"/>
        <v/>
      </c>
      <c r="CE318" s="263" t="str">
        <f t="shared" si="215"/>
        <v/>
      </c>
      <c r="CF318" s="263" t="str">
        <f t="shared" si="216"/>
        <v/>
      </c>
      <c r="CG318" s="263" t="str">
        <f t="shared" si="217"/>
        <v/>
      </c>
      <c r="CO318" s="69">
        <f t="shared" si="206"/>
        <v>0</v>
      </c>
      <c r="CP318" s="69">
        <f t="shared" si="207"/>
        <v>0</v>
      </c>
      <c r="CQ318" s="69">
        <f t="shared" si="221"/>
        <v>0</v>
      </c>
      <c r="CR318" s="69">
        <f t="shared" si="208"/>
        <v>0</v>
      </c>
      <c r="CS318" s="69">
        <f t="shared" si="209"/>
        <v>0</v>
      </c>
      <c r="CT318" s="69">
        <f t="shared" si="210"/>
        <v>0</v>
      </c>
      <c r="CU318" s="69">
        <f t="shared" si="211"/>
        <v>0</v>
      </c>
    </row>
    <row r="319" spans="1:99" x14ac:dyDescent="0.25">
      <c r="A319" s="3205"/>
      <c r="B319" s="507" t="s">
        <v>296</v>
      </c>
      <c r="C319" s="210">
        <f t="shared" si="218"/>
        <v>5</v>
      </c>
      <c r="D319" s="252">
        <f t="shared" si="222"/>
        <v>0</v>
      </c>
      <c r="E319" s="396">
        <f t="shared" si="222"/>
        <v>5</v>
      </c>
      <c r="F319" s="22"/>
      <c r="G319" s="239"/>
      <c r="H319" s="22"/>
      <c r="I319" s="239"/>
      <c r="J319" s="22"/>
      <c r="K319" s="239"/>
      <c r="L319" s="22"/>
      <c r="M319" s="239">
        <v>1</v>
      </c>
      <c r="N319" s="22"/>
      <c r="O319" s="25">
        <v>2</v>
      </c>
      <c r="P319" s="22"/>
      <c r="Q319" s="239"/>
      <c r="R319" s="23"/>
      <c r="S319" s="25">
        <v>1</v>
      </c>
      <c r="T319" s="22"/>
      <c r="U319" s="239"/>
      <c r="V319" s="23"/>
      <c r="W319" s="25"/>
      <c r="X319" s="22"/>
      <c r="Y319" s="239"/>
      <c r="Z319" s="23"/>
      <c r="AA319" s="25">
        <v>1</v>
      </c>
      <c r="AB319" s="22"/>
      <c r="AC319" s="239"/>
      <c r="AD319" s="23"/>
      <c r="AE319" s="25"/>
      <c r="AF319" s="22"/>
      <c r="AG319" s="239"/>
      <c r="AH319" s="23"/>
      <c r="AI319" s="25"/>
      <c r="AJ319" s="22"/>
      <c r="AK319" s="239"/>
      <c r="AL319" s="23"/>
      <c r="AM319" s="26"/>
      <c r="AN319" s="23">
        <v>2</v>
      </c>
      <c r="AO319" s="23">
        <v>2</v>
      </c>
      <c r="AP319" s="28"/>
      <c r="AQ319" s="22">
        <v>0</v>
      </c>
      <c r="AR319" s="28">
        <v>0</v>
      </c>
      <c r="AS319" s="22">
        <v>0</v>
      </c>
      <c r="AT319" s="24">
        <v>0</v>
      </c>
      <c r="AU319" s="24">
        <v>0</v>
      </c>
      <c r="AV319" s="28">
        <v>0</v>
      </c>
      <c r="AW319" t="str">
        <f t="shared" si="205"/>
        <v/>
      </c>
      <c r="CA319" s="18" t="str">
        <f t="shared" si="212"/>
        <v/>
      </c>
      <c r="CB319" s="263" t="str">
        <f t="shared" si="213"/>
        <v/>
      </c>
      <c r="CC319" s="263" t="str">
        <f t="shared" si="220"/>
        <v/>
      </c>
      <c r="CD319" s="263" t="str">
        <f t="shared" si="214"/>
        <v/>
      </c>
      <c r="CE319" s="263" t="str">
        <f t="shared" si="215"/>
        <v/>
      </c>
      <c r="CF319" s="263" t="str">
        <f t="shared" si="216"/>
        <v/>
      </c>
      <c r="CG319" s="263" t="str">
        <f t="shared" si="217"/>
        <v/>
      </c>
      <c r="CO319" s="69">
        <f t="shared" si="206"/>
        <v>0</v>
      </c>
      <c r="CP319" s="69">
        <f t="shared" si="207"/>
        <v>0</v>
      </c>
      <c r="CQ319" s="69">
        <f t="shared" si="221"/>
        <v>0</v>
      </c>
      <c r="CR319" s="69">
        <f t="shared" si="208"/>
        <v>0</v>
      </c>
      <c r="CS319" s="69">
        <f t="shared" si="209"/>
        <v>0</v>
      </c>
      <c r="CT319" s="69">
        <f t="shared" si="210"/>
        <v>0</v>
      </c>
      <c r="CU319" s="69">
        <f t="shared" si="211"/>
        <v>0</v>
      </c>
    </row>
    <row r="320" spans="1:99" x14ac:dyDescent="0.25">
      <c r="A320" s="3205"/>
      <c r="B320" s="507" t="s">
        <v>297</v>
      </c>
      <c r="C320" s="210">
        <f t="shared" si="218"/>
        <v>0</v>
      </c>
      <c r="D320" s="252">
        <f t="shared" si="222"/>
        <v>0</v>
      </c>
      <c r="E320" s="396">
        <f t="shared" si="222"/>
        <v>0</v>
      </c>
      <c r="F320" s="22"/>
      <c r="G320" s="239"/>
      <c r="H320" s="22"/>
      <c r="I320" s="239"/>
      <c r="J320" s="22"/>
      <c r="K320" s="239"/>
      <c r="L320" s="22"/>
      <c r="M320" s="239"/>
      <c r="N320" s="22"/>
      <c r="O320" s="25"/>
      <c r="P320" s="22"/>
      <c r="Q320" s="239"/>
      <c r="R320" s="23"/>
      <c r="S320" s="25"/>
      <c r="T320" s="22"/>
      <c r="U320" s="239"/>
      <c r="V320" s="23"/>
      <c r="W320" s="25"/>
      <c r="X320" s="22"/>
      <c r="Y320" s="239"/>
      <c r="Z320" s="23"/>
      <c r="AA320" s="25"/>
      <c r="AB320" s="22"/>
      <c r="AC320" s="239"/>
      <c r="AD320" s="23"/>
      <c r="AE320" s="25"/>
      <c r="AF320" s="22"/>
      <c r="AG320" s="239"/>
      <c r="AH320" s="23"/>
      <c r="AI320" s="25"/>
      <c r="AJ320" s="22"/>
      <c r="AK320" s="239"/>
      <c r="AL320" s="23"/>
      <c r="AM320" s="26"/>
      <c r="AN320" s="23"/>
      <c r="AO320" s="23"/>
      <c r="AP320" s="28"/>
      <c r="AQ320" s="22"/>
      <c r="AR320" s="28"/>
      <c r="AS320" s="22"/>
      <c r="AT320" s="24"/>
      <c r="AU320" s="24"/>
      <c r="AV320" s="28"/>
      <c r="AW320" t="str">
        <f t="shared" si="205"/>
        <v/>
      </c>
      <c r="CA320" s="18" t="str">
        <f t="shared" si="212"/>
        <v/>
      </c>
      <c r="CB320" s="263" t="str">
        <f t="shared" si="213"/>
        <v/>
      </c>
      <c r="CC320" s="263" t="str">
        <f t="shared" si="220"/>
        <v/>
      </c>
      <c r="CD320" s="263" t="str">
        <f t="shared" si="214"/>
        <v/>
      </c>
      <c r="CE320" s="263" t="str">
        <f t="shared" si="215"/>
        <v/>
      </c>
      <c r="CF320" s="263" t="str">
        <f t="shared" si="216"/>
        <v/>
      </c>
      <c r="CG320" s="263" t="str">
        <f t="shared" si="217"/>
        <v/>
      </c>
      <c r="CO320" s="69">
        <f t="shared" si="206"/>
        <v>0</v>
      </c>
      <c r="CP320" s="69">
        <f t="shared" si="207"/>
        <v>0</v>
      </c>
      <c r="CQ320" s="69">
        <f t="shared" si="221"/>
        <v>0</v>
      </c>
      <c r="CR320" s="69">
        <f t="shared" si="208"/>
        <v>0</v>
      </c>
      <c r="CS320" s="69">
        <f t="shared" si="209"/>
        <v>0</v>
      </c>
      <c r="CT320" s="69">
        <f t="shared" si="210"/>
        <v>0</v>
      </c>
      <c r="CU320" s="69">
        <f t="shared" si="211"/>
        <v>0</v>
      </c>
    </row>
    <row r="321" spans="1:99" x14ac:dyDescent="0.25">
      <c r="A321" s="3205"/>
      <c r="B321" s="507" t="s">
        <v>298</v>
      </c>
      <c r="C321" s="210">
        <f t="shared" si="218"/>
        <v>0</v>
      </c>
      <c r="D321" s="252">
        <f t="shared" si="222"/>
        <v>0</v>
      </c>
      <c r="E321" s="396">
        <f t="shared" si="222"/>
        <v>0</v>
      </c>
      <c r="F321" s="22"/>
      <c r="G321" s="239"/>
      <c r="H321" s="22"/>
      <c r="I321" s="239"/>
      <c r="J321" s="22"/>
      <c r="K321" s="239"/>
      <c r="L321" s="22"/>
      <c r="M321" s="239"/>
      <c r="N321" s="22"/>
      <c r="O321" s="25"/>
      <c r="P321" s="22"/>
      <c r="Q321" s="239"/>
      <c r="R321" s="23"/>
      <c r="S321" s="25"/>
      <c r="T321" s="22"/>
      <c r="U321" s="239"/>
      <c r="V321" s="23"/>
      <c r="W321" s="25"/>
      <c r="X321" s="22"/>
      <c r="Y321" s="239"/>
      <c r="Z321" s="23"/>
      <c r="AA321" s="25"/>
      <c r="AB321" s="22"/>
      <c r="AC321" s="239"/>
      <c r="AD321" s="23"/>
      <c r="AE321" s="25"/>
      <c r="AF321" s="22"/>
      <c r="AG321" s="239"/>
      <c r="AH321" s="23"/>
      <c r="AI321" s="25"/>
      <c r="AJ321" s="22"/>
      <c r="AK321" s="239"/>
      <c r="AL321" s="23"/>
      <c r="AM321" s="26"/>
      <c r="AN321" s="23"/>
      <c r="AO321" s="23"/>
      <c r="AP321" s="28"/>
      <c r="AQ321" s="22"/>
      <c r="AR321" s="28"/>
      <c r="AS321" s="22"/>
      <c r="AT321" s="24"/>
      <c r="AU321" s="24"/>
      <c r="AV321" s="28"/>
      <c r="AW321" t="str">
        <f t="shared" si="205"/>
        <v/>
      </c>
      <c r="CA321" s="18" t="str">
        <f t="shared" si="212"/>
        <v/>
      </c>
      <c r="CB321" s="263" t="str">
        <f t="shared" si="213"/>
        <v/>
      </c>
      <c r="CC321" s="263" t="str">
        <f t="shared" si="220"/>
        <v/>
      </c>
      <c r="CD321" s="263" t="str">
        <f t="shared" si="214"/>
        <v/>
      </c>
      <c r="CE321" s="263" t="str">
        <f t="shared" si="215"/>
        <v/>
      </c>
      <c r="CF321" s="263" t="str">
        <f t="shared" si="216"/>
        <v/>
      </c>
      <c r="CG321" s="263" t="str">
        <f t="shared" si="217"/>
        <v/>
      </c>
      <c r="CO321" s="69">
        <f t="shared" si="206"/>
        <v>0</v>
      </c>
      <c r="CP321" s="69">
        <f t="shared" si="207"/>
        <v>0</v>
      </c>
      <c r="CQ321" s="69">
        <f t="shared" si="221"/>
        <v>0</v>
      </c>
      <c r="CR321" s="69">
        <f t="shared" si="208"/>
        <v>0</v>
      </c>
      <c r="CS321" s="69">
        <f t="shared" si="209"/>
        <v>0</v>
      </c>
      <c r="CT321" s="69">
        <f t="shared" si="210"/>
        <v>0</v>
      </c>
      <c r="CU321" s="69">
        <f t="shared" si="211"/>
        <v>0</v>
      </c>
    </row>
    <row r="322" spans="1:99" x14ac:dyDescent="0.25">
      <c r="A322" s="3205"/>
      <c r="B322" s="507" t="s">
        <v>299</v>
      </c>
      <c r="C322" s="210">
        <f t="shared" si="218"/>
        <v>0</v>
      </c>
      <c r="D322" s="252">
        <f t="shared" si="222"/>
        <v>0</v>
      </c>
      <c r="E322" s="396">
        <f t="shared" si="222"/>
        <v>0</v>
      </c>
      <c r="F322" s="22"/>
      <c r="G322" s="239"/>
      <c r="H322" s="22"/>
      <c r="I322" s="239"/>
      <c r="J322" s="22"/>
      <c r="K322" s="239"/>
      <c r="L322" s="22"/>
      <c r="M322" s="239"/>
      <c r="N322" s="22"/>
      <c r="O322" s="25"/>
      <c r="P322" s="22"/>
      <c r="Q322" s="239"/>
      <c r="R322" s="23"/>
      <c r="S322" s="25"/>
      <c r="T322" s="22"/>
      <c r="U322" s="239"/>
      <c r="V322" s="23"/>
      <c r="W322" s="25"/>
      <c r="X322" s="22"/>
      <c r="Y322" s="239"/>
      <c r="Z322" s="23"/>
      <c r="AA322" s="25"/>
      <c r="AB322" s="22"/>
      <c r="AC322" s="239"/>
      <c r="AD322" s="23"/>
      <c r="AE322" s="25"/>
      <c r="AF322" s="22"/>
      <c r="AG322" s="239"/>
      <c r="AH322" s="23"/>
      <c r="AI322" s="25"/>
      <c r="AJ322" s="22"/>
      <c r="AK322" s="239"/>
      <c r="AL322" s="23"/>
      <c r="AM322" s="26"/>
      <c r="AN322" s="23"/>
      <c r="AO322" s="23"/>
      <c r="AP322" s="28"/>
      <c r="AQ322" s="22"/>
      <c r="AR322" s="28"/>
      <c r="AS322" s="22"/>
      <c r="AT322" s="24"/>
      <c r="AU322" s="24"/>
      <c r="AV322" s="28"/>
      <c r="AW322" t="str">
        <f t="shared" si="205"/>
        <v/>
      </c>
      <c r="CA322" s="18" t="str">
        <f t="shared" si="212"/>
        <v/>
      </c>
      <c r="CB322" s="263" t="str">
        <f t="shared" si="213"/>
        <v/>
      </c>
      <c r="CC322" s="263" t="str">
        <f t="shared" si="220"/>
        <v/>
      </c>
      <c r="CD322" s="263" t="str">
        <f t="shared" si="214"/>
        <v/>
      </c>
      <c r="CE322" s="263" t="str">
        <f t="shared" si="215"/>
        <v/>
      </c>
      <c r="CF322" s="263" t="str">
        <f t="shared" si="216"/>
        <v/>
      </c>
      <c r="CG322" s="263" t="str">
        <f t="shared" si="217"/>
        <v/>
      </c>
      <c r="CO322" s="69">
        <f t="shared" si="206"/>
        <v>0</v>
      </c>
      <c r="CP322" s="69">
        <f t="shared" si="207"/>
        <v>0</v>
      </c>
      <c r="CQ322" s="69">
        <f t="shared" si="221"/>
        <v>0</v>
      </c>
      <c r="CR322" s="69">
        <f t="shared" si="208"/>
        <v>0</v>
      </c>
      <c r="CS322" s="69">
        <f t="shared" si="209"/>
        <v>0</v>
      </c>
      <c r="CT322" s="69">
        <f t="shared" si="210"/>
        <v>0</v>
      </c>
      <c r="CU322" s="69">
        <f t="shared" si="211"/>
        <v>0</v>
      </c>
    </row>
    <row r="323" spans="1:99" x14ac:dyDescent="0.25">
      <c r="A323" s="3205"/>
      <c r="B323" s="507" t="s">
        <v>300</v>
      </c>
      <c r="C323" s="210">
        <f t="shared" si="218"/>
        <v>0</v>
      </c>
      <c r="D323" s="252">
        <f t="shared" si="222"/>
        <v>0</v>
      </c>
      <c r="E323" s="396">
        <f t="shared" si="222"/>
        <v>0</v>
      </c>
      <c r="F323" s="22"/>
      <c r="G323" s="239"/>
      <c r="H323" s="22"/>
      <c r="I323" s="239"/>
      <c r="J323" s="22"/>
      <c r="K323" s="239"/>
      <c r="L323" s="22"/>
      <c r="M323" s="239"/>
      <c r="N323" s="22"/>
      <c r="O323" s="25"/>
      <c r="P323" s="22"/>
      <c r="Q323" s="239"/>
      <c r="R323" s="23"/>
      <c r="S323" s="25"/>
      <c r="T323" s="22"/>
      <c r="U323" s="239"/>
      <c r="V323" s="23"/>
      <c r="W323" s="25"/>
      <c r="X323" s="22"/>
      <c r="Y323" s="239"/>
      <c r="Z323" s="23"/>
      <c r="AA323" s="25"/>
      <c r="AB323" s="22"/>
      <c r="AC323" s="239"/>
      <c r="AD323" s="23"/>
      <c r="AE323" s="25"/>
      <c r="AF323" s="22"/>
      <c r="AG323" s="239"/>
      <c r="AH323" s="23"/>
      <c r="AI323" s="25"/>
      <c r="AJ323" s="22"/>
      <c r="AK323" s="239"/>
      <c r="AL323" s="23"/>
      <c r="AM323" s="26"/>
      <c r="AN323" s="23"/>
      <c r="AO323" s="23"/>
      <c r="AP323" s="28"/>
      <c r="AQ323" s="22"/>
      <c r="AR323" s="28"/>
      <c r="AS323" s="22"/>
      <c r="AT323" s="24"/>
      <c r="AU323" s="24"/>
      <c r="AV323" s="28"/>
      <c r="AW323" t="str">
        <f t="shared" si="205"/>
        <v/>
      </c>
      <c r="CA323" s="18" t="str">
        <f t="shared" si="212"/>
        <v/>
      </c>
      <c r="CB323" s="263" t="str">
        <f t="shared" si="213"/>
        <v/>
      </c>
      <c r="CC323" s="263" t="str">
        <f t="shared" si="220"/>
        <v/>
      </c>
      <c r="CD323" s="263" t="str">
        <f t="shared" si="214"/>
        <v/>
      </c>
      <c r="CE323" s="263" t="str">
        <f t="shared" si="215"/>
        <v/>
      </c>
      <c r="CF323" s="263" t="str">
        <f t="shared" si="216"/>
        <v/>
      </c>
      <c r="CG323" s="263" t="str">
        <f t="shared" si="217"/>
        <v/>
      </c>
      <c r="CO323" s="69">
        <f t="shared" si="206"/>
        <v>0</v>
      </c>
      <c r="CP323" s="69">
        <f t="shared" si="207"/>
        <v>0</v>
      </c>
      <c r="CQ323" s="69">
        <f t="shared" si="221"/>
        <v>0</v>
      </c>
      <c r="CR323" s="69">
        <f t="shared" si="208"/>
        <v>0</v>
      </c>
      <c r="CS323" s="69">
        <f t="shared" si="209"/>
        <v>0</v>
      </c>
      <c r="CT323" s="69">
        <f t="shared" si="210"/>
        <v>0</v>
      </c>
      <c r="CU323" s="69">
        <f t="shared" si="211"/>
        <v>0</v>
      </c>
    </row>
    <row r="324" spans="1:99" x14ac:dyDescent="0.25">
      <c r="A324" s="4117"/>
      <c r="B324" s="508" t="s">
        <v>301</v>
      </c>
      <c r="C324" s="266">
        <f t="shared" si="218"/>
        <v>0</v>
      </c>
      <c r="D324" s="267">
        <f t="shared" si="222"/>
        <v>0</v>
      </c>
      <c r="E324" s="377">
        <f t="shared" si="222"/>
        <v>0</v>
      </c>
      <c r="F324" s="30"/>
      <c r="G324" s="243"/>
      <c r="H324" s="30"/>
      <c r="I324" s="243"/>
      <c r="J324" s="30"/>
      <c r="K324" s="243"/>
      <c r="L324" s="30"/>
      <c r="M324" s="243"/>
      <c r="N324" s="30"/>
      <c r="O324" s="33"/>
      <c r="P324" s="30"/>
      <c r="Q324" s="243"/>
      <c r="R324" s="31"/>
      <c r="S324" s="33"/>
      <c r="T324" s="30"/>
      <c r="U324" s="243"/>
      <c r="V324" s="31"/>
      <c r="W324" s="33"/>
      <c r="X324" s="30"/>
      <c r="Y324" s="243"/>
      <c r="Z324" s="31"/>
      <c r="AA324" s="33"/>
      <c r="AB324" s="30"/>
      <c r="AC324" s="243"/>
      <c r="AD324" s="31"/>
      <c r="AE324" s="33"/>
      <c r="AF324" s="30"/>
      <c r="AG324" s="243"/>
      <c r="AH324" s="31"/>
      <c r="AI324" s="33"/>
      <c r="AJ324" s="30"/>
      <c r="AK324" s="243"/>
      <c r="AL324" s="31"/>
      <c r="AM324" s="34"/>
      <c r="AN324" s="31">
        <v>1</v>
      </c>
      <c r="AO324" s="31">
        <v>1</v>
      </c>
      <c r="AP324" s="37">
        <v>0</v>
      </c>
      <c r="AQ324" s="30">
        <v>0</v>
      </c>
      <c r="AR324" s="37">
        <v>0</v>
      </c>
      <c r="AS324" s="30">
        <v>0</v>
      </c>
      <c r="AT324" s="32">
        <v>0</v>
      </c>
      <c r="AU324" s="32">
        <v>0</v>
      </c>
      <c r="AV324" s="37">
        <v>0</v>
      </c>
      <c r="AW324" t="str">
        <f t="shared" si="205"/>
        <v/>
      </c>
      <c r="CA324" s="18" t="str">
        <f t="shared" si="212"/>
        <v/>
      </c>
      <c r="CB324" s="263" t="str">
        <f t="shared" si="213"/>
        <v/>
      </c>
      <c r="CC324" s="263" t="str">
        <f t="shared" si="220"/>
        <v/>
      </c>
      <c r="CD324" s="263" t="str">
        <f t="shared" si="214"/>
        <v/>
      </c>
      <c r="CE324" s="263" t="str">
        <f t="shared" si="215"/>
        <v/>
      </c>
      <c r="CF324" s="263" t="str">
        <f t="shared" si="216"/>
        <v/>
      </c>
      <c r="CG324" s="263" t="str">
        <f t="shared" si="217"/>
        <v/>
      </c>
      <c r="CO324" s="69">
        <f t="shared" si="206"/>
        <v>0</v>
      </c>
      <c r="CP324" s="69">
        <f t="shared" si="207"/>
        <v>0</v>
      </c>
      <c r="CQ324" s="69">
        <f t="shared" si="221"/>
        <v>0</v>
      </c>
      <c r="CR324" s="69">
        <f t="shared" si="208"/>
        <v>0</v>
      </c>
      <c r="CS324" s="69">
        <f t="shared" si="209"/>
        <v>0</v>
      </c>
      <c r="CT324" s="69">
        <f t="shared" si="210"/>
        <v>0</v>
      </c>
      <c r="CU324" s="69">
        <f t="shared" si="211"/>
        <v>0</v>
      </c>
    </row>
    <row r="325" spans="1:99" s="56" customFormat="1" ht="12" x14ac:dyDescent="0.2">
      <c r="A325" s="38" t="s">
        <v>303</v>
      </c>
      <c r="B325" s="22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  <c r="AP325" s="55"/>
      <c r="AQ325" s="55"/>
      <c r="AR325" s="55"/>
      <c r="AS325" s="55"/>
      <c r="AT325" s="55"/>
      <c r="AU325" s="55"/>
      <c r="AV325" s="55"/>
      <c r="AW325" s="1803"/>
    </row>
    <row r="326" spans="1:99" ht="15" customHeight="1" x14ac:dyDescent="0.25">
      <c r="A326" s="3443" t="s">
        <v>90</v>
      </c>
      <c r="B326" s="2987"/>
      <c r="C326" s="4221" t="s">
        <v>286</v>
      </c>
      <c r="D326" s="3214"/>
      <c r="E326" s="3215"/>
      <c r="F326" s="4189" t="s">
        <v>139</v>
      </c>
      <c r="G326" s="3447"/>
      <c r="H326" s="3447"/>
      <c r="I326" s="3447"/>
      <c r="J326" s="3447"/>
      <c r="K326" s="3447"/>
      <c r="L326" s="3447"/>
      <c r="M326" s="3447"/>
      <c r="N326" s="3447"/>
      <c r="O326" s="3447"/>
      <c r="P326" s="3447"/>
      <c r="Q326" s="3447"/>
      <c r="R326" s="3447"/>
      <c r="S326" s="3447"/>
      <c r="T326" s="3447"/>
      <c r="U326" s="3447"/>
      <c r="V326" s="3447"/>
      <c r="W326" s="3447"/>
      <c r="X326" s="3447"/>
      <c r="Y326" s="3447"/>
      <c r="Z326" s="3447"/>
      <c r="AA326" s="3447"/>
      <c r="AB326" s="3447"/>
      <c r="AC326" s="3447"/>
      <c r="AD326" s="3447"/>
      <c r="AE326" s="3447"/>
      <c r="AF326" s="3447"/>
      <c r="AG326" s="3447"/>
      <c r="AH326" s="3447"/>
      <c r="AI326" s="3447"/>
      <c r="AJ326" s="3447"/>
      <c r="AK326" s="3447"/>
      <c r="AL326" s="3447"/>
      <c r="AM326" s="3447"/>
      <c r="AN326" s="3447"/>
      <c r="AO326" s="3447"/>
      <c r="AP326" s="3447"/>
      <c r="AQ326" s="4217"/>
      <c r="AR326" s="3108" t="s">
        <v>209</v>
      </c>
      <c r="AS326" s="2987"/>
      <c r="AT326" s="3456" t="s">
        <v>12</v>
      </c>
      <c r="AU326" s="3438" t="s">
        <v>13</v>
      </c>
      <c r="AV326" s="3438" t="s">
        <v>287</v>
      </c>
      <c r="AW326" s="2987" t="s">
        <v>272</v>
      </c>
    </row>
    <row r="327" spans="1:99" ht="15" customHeight="1" x14ac:dyDescent="0.25">
      <c r="A327" s="3124"/>
      <c r="B327" s="2994"/>
      <c r="C327" s="4125"/>
      <c r="D327" s="4126"/>
      <c r="E327" s="4127"/>
      <c r="F327" s="4179" t="s">
        <v>304</v>
      </c>
      <c r="G327" s="3459"/>
      <c r="H327" s="4179" t="s">
        <v>305</v>
      </c>
      <c r="I327" s="3459"/>
      <c r="J327" s="4179" t="s">
        <v>306</v>
      </c>
      <c r="K327" s="3459"/>
      <c r="L327" s="4179" t="s">
        <v>307</v>
      </c>
      <c r="M327" s="3459"/>
      <c r="N327" s="4179" t="s">
        <v>203</v>
      </c>
      <c r="O327" s="3459"/>
      <c r="P327" s="4179" t="s">
        <v>204</v>
      </c>
      <c r="Q327" s="3459"/>
      <c r="R327" s="4179" t="s">
        <v>16</v>
      </c>
      <c r="S327" s="3459"/>
      <c r="T327" s="4179" t="s">
        <v>17</v>
      </c>
      <c r="U327" s="3459"/>
      <c r="V327" s="4179" t="s">
        <v>18</v>
      </c>
      <c r="W327" s="4180"/>
      <c r="X327" s="4179" t="s">
        <v>19</v>
      </c>
      <c r="Y327" s="4180"/>
      <c r="Z327" s="4179" t="s">
        <v>20</v>
      </c>
      <c r="AA327" s="4180"/>
      <c r="AB327" s="4179" t="s">
        <v>21</v>
      </c>
      <c r="AC327" s="4180"/>
      <c r="AD327" s="4179" t="s">
        <v>22</v>
      </c>
      <c r="AE327" s="4180"/>
      <c r="AF327" s="4179" t="s">
        <v>23</v>
      </c>
      <c r="AG327" s="4180"/>
      <c r="AH327" s="4179" t="s">
        <v>61</v>
      </c>
      <c r="AI327" s="4180"/>
      <c r="AJ327" s="4179" t="s">
        <v>62</v>
      </c>
      <c r="AK327" s="4180"/>
      <c r="AL327" s="4179" t="s">
        <v>63</v>
      </c>
      <c r="AM327" s="4180"/>
      <c r="AN327" s="4179" t="s">
        <v>148</v>
      </c>
      <c r="AO327" s="4180"/>
      <c r="AP327" s="4179" t="s">
        <v>308</v>
      </c>
      <c r="AQ327" s="4181"/>
      <c r="AR327" s="4119"/>
      <c r="AS327" s="4118"/>
      <c r="AT327" s="4116"/>
      <c r="AU327" s="3200"/>
      <c r="AV327" s="3200"/>
      <c r="AW327" s="2994"/>
    </row>
    <row r="328" spans="1:99" x14ac:dyDescent="0.25">
      <c r="A328" s="4123"/>
      <c r="B328" s="4118"/>
      <c r="C328" s="1900" t="s">
        <v>120</v>
      </c>
      <c r="D328" s="1680" t="s">
        <v>79</v>
      </c>
      <c r="E328" s="513" t="s">
        <v>121</v>
      </c>
      <c r="F328" s="1900" t="s">
        <v>291</v>
      </c>
      <c r="G328" s="1994" t="s">
        <v>121</v>
      </c>
      <c r="H328" s="1900" t="s">
        <v>291</v>
      </c>
      <c r="I328" s="1994" t="s">
        <v>121</v>
      </c>
      <c r="J328" s="1900" t="s">
        <v>291</v>
      </c>
      <c r="K328" s="1994" t="s">
        <v>121</v>
      </c>
      <c r="L328" s="1900" t="s">
        <v>291</v>
      </c>
      <c r="M328" s="1994" t="s">
        <v>121</v>
      </c>
      <c r="N328" s="1900" t="s">
        <v>291</v>
      </c>
      <c r="O328" s="1994" t="s">
        <v>121</v>
      </c>
      <c r="P328" s="1900" t="s">
        <v>291</v>
      </c>
      <c r="Q328" s="1994" t="s">
        <v>121</v>
      </c>
      <c r="R328" s="1900" t="s">
        <v>291</v>
      </c>
      <c r="S328" s="1994" t="s">
        <v>121</v>
      </c>
      <c r="T328" s="1900" t="s">
        <v>291</v>
      </c>
      <c r="U328" s="1994" t="s">
        <v>121</v>
      </c>
      <c r="V328" s="1900" t="s">
        <v>291</v>
      </c>
      <c r="W328" s="1994" t="s">
        <v>121</v>
      </c>
      <c r="X328" s="1900" t="s">
        <v>291</v>
      </c>
      <c r="Y328" s="1994" t="s">
        <v>121</v>
      </c>
      <c r="Z328" s="1900" t="s">
        <v>291</v>
      </c>
      <c r="AA328" s="1994" t="s">
        <v>121</v>
      </c>
      <c r="AB328" s="1900" t="s">
        <v>291</v>
      </c>
      <c r="AC328" s="1994" t="s">
        <v>121</v>
      </c>
      <c r="AD328" s="1900" t="s">
        <v>291</v>
      </c>
      <c r="AE328" s="1994" t="s">
        <v>121</v>
      </c>
      <c r="AF328" s="1900" t="s">
        <v>291</v>
      </c>
      <c r="AG328" s="1994" t="s">
        <v>121</v>
      </c>
      <c r="AH328" s="1900" t="s">
        <v>291</v>
      </c>
      <c r="AI328" s="1994" t="s">
        <v>121</v>
      </c>
      <c r="AJ328" s="1900" t="s">
        <v>291</v>
      </c>
      <c r="AK328" s="1994" t="s">
        <v>121</v>
      </c>
      <c r="AL328" s="1900" t="s">
        <v>291</v>
      </c>
      <c r="AM328" s="1994" t="s">
        <v>121</v>
      </c>
      <c r="AN328" s="1900" t="s">
        <v>291</v>
      </c>
      <c r="AO328" s="1994" t="s">
        <v>121</v>
      </c>
      <c r="AP328" s="1900" t="s">
        <v>291</v>
      </c>
      <c r="AQ328" s="1932" t="s">
        <v>121</v>
      </c>
      <c r="AR328" s="1916" t="s">
        <v>212</v>
      </c>
      <c r="AS328" s="1994" t="s">
        <v>213</v>
      </c>
      <c r="AT328" s="3019"/>
      <c r="AU328" s="2983"/>
      <c r="AV328" s="2983"/>
      <c r="AW328" s="4118"/>
    </row>
    <row r="329" spans="1:99" x14ac:dyDescent="0.25">
      <c r="A329" s="3467" t="s">
        <v>309</v>
      </c>
      <c r="B329" s="1950" t="s">
        <v>205</v>
      </c>
      <c r="C329" s="249">
        <f>SUM(E329)</f>
        <v>0</v>
      </c>
      <c r="D329" s="1998"/>
      <c r="E329" s="1907">
        <f>+Q329+S329+U329+W329+Y329+AA329+AC329+AE329+AG329+AI329</f>
        <v>0</v>
      </c>
      <c r="F329" s="1999"/>
      <c r="G329" s="2000"/>
      <c r="H329" s="2000"/>
      <c r="I329" s="2000"/>
      <c r="J329" s="2000"/>
      <c r="K329" s="2000"/>
      <c r="L329" s="2000"/>
      <c r="M329" s="2000"/>
      <c r="N329" s="2000"/>
      <c r="O329" s="2000"/>
      <c r="P329" s="2001"/>
      <c r="Q329" s="1997"/>
      <c r="R329" s="2002"/>
      <c r="S329" s="1997"/>
      <c r="T329" s="2002"/>
      <c r="U329" s="1997"/>
      <c r="V329" s="2002"/>
      <c r="W329" s="1997"/>
      <c r="X329" s="2002"/>
      <c r="Y329" s="1997"/>
      <c r="Z329" s="2002"/>
      <c r="AA329" s="1997"/>
      <c r="AB329" s="2002"/>
      <c r="AC329" s="1997"/>
      <c r="AD329" s="2002"/>
      <c r="AE329" s="1997"/>
      <c r="AF329" s="2002"/>
      <c r="AG329" s="1997"/>
      <c r="AH329" s="2002"/>
      <c r="AI329" s="1997"/>
      <c r="AJ329" s="2002"/>
      <c r="AK329" s="2001"/>
      <c r="AL329" s="2002"/>
      <c r="AM329" s="2001"/>
      <c r="AN329" s="2002"/>
      <c r="AO329" s="2001"/>
      <c r="AP329" s="2002"/>
      <c r="AQ329" s="2003"/>
      <c r="AR329" s="1997"/>
      <c r="AS329" s="2000"/>
      <c r="AT329" s="2004"/>
      <c r="AU329" s="2005"/>
      <c r="AV329" s="2005"/>
      <c r="AW329" s="1921"/>
      <c r="AX329" t="str">
        <f t="shared" ref="AX329:AX339" si="223">CA329&amp;CB329&amp;CC329&amp;CD329&amp;CE329&amp;CF329</f>
        <v/>
      </c>
      <c r="CA329" s="18" t="str">
        <f>IF(AND(E329&gt;0,OR(AR329="")),"* No olvide digitar la variable Trans (masculino). Digite Cero si no tiene.",IF(AR329&gt;E329," * La variable Trans (masculino) No puede ser mayor al Total Mujeres.",""))</f>
        <v/>
      </c>
      <c r="CB329" s="438"/>
      <c r="CC329" s="18" t="str">
        <f>IF(AND(C329&gt;0,AT329="")," * No olvide digitar la variable Pueblos originarios. Digite Cero si no tiene.",IF(AT329&gt;C329," * La variable Pueblos originarios No puede ser mayor al Total Ambos Sexos.",""))</f>
        <v/>
      </c>
      <c r="CD329" s="18" t="str">
        <f>IF(AND(C329&gt;0,AU329="")," * No olvide digitar la variable Migrantes. Digite Cero si no tiene.",IF(AU329&gt;C329," * La variable Migrantes No puede ser mayor al Total Ambos Sexos.",""))</f>
        <v/>
      </c>
      <c r="CE329" s="18" t="str">
        <f>IF(AND(C329&gt;0,AV329="")," * No olvide digitar la variable Niños, niñas adolescentes y Jóvenes SENAME. Digite Cero si no tiene.",IF(AV329&gt;C329," * La variable Niños, niñas adolescentes y Jóvenes SENAME No puede ser mayor al Total Ambos Sexos.",""))</f>
        <v/>
      </c>
      <c r="CF329" s="18" t="str">
        <f>IF(AND(C329&gt;0,AW329="")," * No olvide digitar la variable Niños, niñas adolescentes y Jóvenes Mejor Niñez. Digite Cero si no tiene.",IF(AW329&gt;C329," * La variable Niños, niñas adolescentes y Jóvenes Mejor Niñez No puede ser mayor al Total Ambos Sexos.",""))</f>
        <v/>
      </c>
      <c r="CO329" s="69">
        <f>IF(AND(E329&gt;0,OR(AR329="")),1,IF(AR329&gt;E329,1,0))</f>
        <v>0</v>
      </c>
      <c r="CP329" s="505"/>
      <c r="CQ329" s="69">
        <f t="shared" ref="CQ329:CQ339" si="224">IF(AND(C329&gt;0,AT329=""),1,IF(AT329&gt;C329,1,0))</f>
        <v>0</v>
      </c>
      <c r="CR329" s="69">
        <f t="shared" ref="CR329:CR339" si="225">IF(AND(C329&gt;0,AU329=""),1,IF(AU329&gt;C329,1,0))</f>
        <v>0</v>
      </c>
      <c r="CS329" s="69">
        <f t="shared" ref="CS329:CS339" si="226">IF(AND(C329&gt;0,AV329=""),1,IF(AV329&gt;C329,1,0))</f>
        <v>0</v>
      </c>
      <c r="CT329" s="69">
        <f t="shared" ref="CT329:CT339" si="227">IF(AND(C329&gt;0,AW329=""),1,IF(AW329&gt;C329,1,0))</f>
        <v>0</v>
      </c>
    </row>
    <row r="330" spans="1:99" x14ac:dyDescent="0.25">
      <c r="A330" s="3782"/>
      <c r="B330" s="1805" t="s">
        <v>302</v>
      </c>
      <c r="C330" s="256">
        <f t="shared" ref="C330:C339" si="228">SUM(D330+E330)</f>
        <v>4</v>
      </c>
      <c r="D330" s="257">
        <f t="shared" ref="D330:E333" si="229">SUM(F330+H330+J330+L330+N330+P330+R330+T330+V330+X330+Z330+AB330+AD330+AF330+AH330+AJ330+AL330+AN330+AP330)</f>
        <v>3</v>
      </c>
      <c r="E330" s="270">
        <f t="shared" si="229"/>
        <v>1</v>
      </c>
      <c r="F330" s="1806"/>
      <c r="G330" s="468"/>
      <c r="H330" s="1806"/>
      <c r="I330" s="468"/>
      <c r="J330" s="1806"/>
      <c r="K330" s="85"/>
      <c r="L330" s="1806"/>
      <c r="M330" s="353"/>
      <c r="N330" s="1806"/>
      <c r="O330" s="85"/>
      <c r="P330" s="1806"/>
      <c r="Q330" s="468"/>
      <c r="R330" s="1806"/>
      <c r="S330" s="468"/>
      <c r="T330" s="1806"/>
      <c r="U330" s="468">
        <v>1</v>
      </c>
      <c r="V330" s="1806">
        <v>1</v>
      </c>
      <c r="W330" s="468"/>
      <c r="X330" s="1806"/>
      <c r="Y330" s="468"/>
      <c r="Z330" s="1806">
        <v>1</v>
      </c>
      <c r="AA330" s="468"/>
      <c r="AB330" s="1806"/>
      <c r="AC330" s="468"/>
      <c r="AD330" s="1806">
        <v>1</v>
      </c>
      <c r="AE330" s="468"/>
      <c r="AF330" s="1806"/>
      <c r="AG330" s="468"/>
      <c r="AH330" s="1806"/>
      <c r="AI330" s="468"/>
      <c r="AJ330" s="1806"/>
      <c r="AK330" s="468"/>
      <c r="AL330" s="1806"/>
      <c r="AM330" s="468"/>
      <c r="AN330" s="1806"/>
      <c r="AO330" s="468"/>
      <c r="AP330" s="1806"/>
      <c r="AQ330" s="469"/>
      <c r="AR330" s="468">
        <v>0</v>
      </c>
      <c r="AS330" s="85">
        <v>0</v>
      </c>
      <c r="AT330" s="1806">
        <v>0</v>
      </c>
      <c r="AU330" s="81">
        <v>0</v>
      </c>
      <c r="AV330" s="81">
        <v>0</v>
      </c>
      <c r="AW330" s="85">
        <v>0</v>
      </c>
      <c r="AX330" t="str">
        <f t="shared" si="223"/>
        <v/>
      </c>
      <c r="CA330" s="18" t="str">
        <f t="shared" ref="CA330:CA339" si="230">IF(AND(E330&gt;0,OR(AR330="")),"* No olvide digitar la variable Trans (masculino). Digite Cero si no tiene.",IF(AR330&gt;E330," * La variable Trans (masculino) No puede ser mayor al Total Mujeres.",""))</f>
        <v/>
      </c>
      <c r="CB330" s="18" t="str">
        <f>IF(AND(D330&gt;0,OR(AS330="")),"* No olvide digitar la variable Trans (Femenino). Digite Cero si no tiene.",IF(AS330&gt;D330," * La variable Trans (Femenino) No puede ser mayor al Total Hombres.",""))</f>
        <v/>
      </c>
      <c r="CC330" s="18" t="str">
        <f t="shared" ref="CC330:CC339" si="231">IF(AND(C330&gt;0,AT330="")," * No olvide digitar la variable Pueblos originarios. Digite Cero si no tiene.",IF(AT330&gt;C330," * La variable Pueblos originarios No puede ser mayor al Total Ambos Sexos.",""))</f>
        <v/>
      </c>
      <c r="CD330" s="18" t="str">
        <f t="shared" ref="CD330:CD339" si="232">IF(AND(C330&gt;0,AU330="")," * No olvide digitar la variable Migrantes. Digite Cero si no tiene.",IF(AU330&gt;C330," * La variable Migrantes No puede ser mayor al Total Ambos Sexos.",""))</f>
        <v/>
      </c>
      <c r="CE330" s="18" t="str">
        <f t="shared" ref="CE330:CE339" si="233">IF(AND(C330&gt;0,AV330="")," * No olvide digitar la variable Niños, niñas adolescentes y Jóvenes SENAME. Digite Cero si no tiene.",IF(AV330&gt;C330," * La variable Niños, niñas adolescentes y Jóvenes SENAME No puede ser mayor al Total Ambos Sexos.",""))</f>
        <v/>
      </c>
      <c r="CF330" s="18" t="str">
        <f t="shared" ref="CF330:CF339" si="234">IF(AND(C330&gt;0,AW330="")," * No olvide digitar la variable Niños, niñas adolescentes y Jóvenes Mejor Niñez. Digite Cero si no tiene.",IF(AW330&gt;C330," * La variable Niños, niñas adolescentes y Jóvenes Mejor Niñez No puede ser mayor al Total Ambos Sexos.",""))</f>
        <v/>
      </c>
      <c r="CO330" s="69">
        <f>IF(AND(E330&gt;0,OR(AR330="")),1,IF(AR330&gt;E330,1,0))</f>
        <v>0</v>
      </c>
      <c r="CP330" s="69">
        <f>IF(AND(D330&gt;0,OR(AS330="")),1,IF(AS330&gt;D330,1,0))</f>
        <v>0</v>
      </c>
      <c r="CQ330" s="69">
        <f t="shared" si="224"/>
        <v>0</v>
      </c>
      <c r="CR330" s="69">
        <f t="shared" si="225"/>
        <v>0</v>
      </c>
      <c r="CS330" s="69">
        <f t="shared" si="226"/>
        <v>0</v>
      </c>
      <c r="CT330" s="69">
        <f t="shared" si="227"/>
        <v>0</v>
      </c>
    </row>
    <row r="331" spans="1:99" x14ac:dyDescent="0.25">
      <c r="A331" s="4218" t="s">
        <v>310</v>
      </c>
      <c r="B331" s="4219"/>
      <c r="C331" s="1908">
        <f t="shared" si="228"/>
        <v>3</v>
      </c>
      <c r="D331" s="1909">
        <f t="shared" si="229"/>
        <v>1</v>
      </c>
      <c r="E331" s="1910">
        <f t="shared" si="229"/>
        <v>2</v>
      </c>
      <c r="F331" s="1940"/>
      <c r="G331" s="1973"/>
      <c r="H331" s="1940"/>
      <c r="I331" s="1973"/>
      <c r="J331" s="1940"/>
      <c r="K331" s="1942"/>
      <c r="L331" s="1940"/>
      <c r="M331" s="2006"/>
      <c r="N331" s="1940"/>
      <c r="O331" s="1942"/>
      <c r="P331" s="1940"/>
      <c r="Q331" s="1973"/>
      <c r="R331" s="1940"/>
      <c r="S331" s="1973"/>
      <c r="T331" s="1940"/>
      <c r="U331" s="1973"/>
      <c r="V331" s="1940"/>
      <c r="W331" s="1973"/>
      <c r="X331" s="1940">
        <v>1</v>
      </c>
      <c r="Y331" s="1973"/>
      <c r="Z331" s="1940"/>
      <c r="AA331" s="1973">
        <v>1</v>
      </c>
      <c r="AB331" s="1940"/>
      <c r="AC331" s="1973">
        <v>1</v>
      </c>
      <c r="AD331" s="1940"/>
      <c r="AE331" s="1973"/>
      <c r="AF331" s="1940"/>
      <c r="AG331" s="1973"/>
      <c r="AH331" s="1940"/>
      <c r="AI331" s="1973"/>
      <c r="AJ331" s="1940"/>
      <c r="AK331" s="1973"/>
      <c r="AL331" s="1940"/>
      <c r="AM331" s="1973"/>
      <c r="AN331" s="1940"/>
      <c r="AO331" s="1973"/>
      <c r="AP331" s="1940"/>
      <c r="AQ331" s="2007"/>
      <c r="AR331" s="1973">
        <v>0</v>
      </c>
      <c r="AS331" s="1942">
        <v>0</v>
      </c>
      <c r="AT331" s="1940">
        <v>0</v>
      </c>
      <c r="AU331" s="2008">
        <v>0</v>
      </c>
      <c r="AV331" s="2008">
        <v>0</v>
      </c>
      <c r="AW331" s="1942">
        <v>0</v>
      </c>
      <c r="AX331" t="str">
        <f t="shared" si="223"/>
        <v/>
      </c>
      <c r="CA331" s="18" t="str">
        <f t="shared" si="230"/>
        <v/>
      </c>
      <c r="CB331" s="18" t="str">
        <f>IF(AND(D331&gt;0,OR(AS331="")),"* No olvide digitar la variable Trans (Femenino). Digite Cero si no tiene.",IF(AS331&gt;D331," * La variable Trans (Femenino) No puede ser mayor al Total Hombres.",""))</f>
        <v/>
      </c>
      <c r="CC331" s="18" t="str">
        <f t="shared" si="231"/>
        <v/>
      </c>
      <c r="CD331" s="18" t="str">
        <f t="shared" si="232"/>
        <v/>
      </c>
      <c r="CE331" s="18" t="str">
        <f t="shared" si="233"/>
        <v/>
      </c>
      <c r="CF331" s="18" t="str">
        <f t="shared" si="234"/>
        <v/>
      </c>
      <c r="CO331" s="69">
        <f>IF(AND(E331&gt;0,OR(AR331="")),1,IF(AR331&gt;E331,1,0))</f>
        <v>0</v>
      </c>
      <c r="CP331" s="69">
        <f>IF(AND(D331&gt;0,OR(AS331="")),1,IF(AS331&gt;D331,1,0))</f>
        <v>0</v>
      </c>
      <c r="CQ331" s="69">
        <f t="shared" si="224"/>
        <v>0</v>
      </c>
      <c r="CR331" s="69">
        <f t="shared" si="225"/>
        <v>0</v>
      </c>
      <c r="CS331" s="69">
        <f t="shared" si="226"/>
        <v>0</v>
      </c>
      <c r="CT331" s="69">
        <f t="shared" si="227"/>
        <v>0</v>
      </c>
    </row>
    <row r="332" spans="1:99" x14ac:dyDescent="0.25">
      <c r="A332" s="4220" t="s">
        <v>311</v>
      </c>
      <c r="B332" s="4220"/>
      <c r="C332" s="1908">
        <f t="shared" si="228"/>
        <v>2</v>
      </c>
      <c r="D332" s="1909">
        <f t="shared" si="229"/>
        <v>2</v>
      </c>
      <c r="E332" s="1910">
        <f t="shared" si="229"/>
        <v>0</v>
      </c>
      <c r="F332" s="1940"/>
      <c r="G332" s="1973"/>
      <c r="H332" s="1940"/>
      <c r="I332" s="1973"/>
      <c r="J332" s="1940"/>
      <c r="K332" s="1942"/>
      <c r="L332" s="1940"/>
      <c r="M332" s="2006"/>
      <c r="N332" s="1940"/>
      <c r="O332" s="1942"/>
      <c r="P332" s="1940"/>
      <c r="Q332" s="1973"/>
      <c r="R332" s="1940"/>
      <c r="S332" s="1973"/>
      <c r="T332" s="1940">
        <v>1</v>
      </c>
      <c r="U332" s="1973"/>
      <c r="V332" s="1940"/>
      <c r="W332" s="1973"/>
      <c r="X332" s="1940"/>
      <c r="Y332" s="1973"/>
      <c r="Z332" s="1940"/>
      <c r="AA332" s="1973"/>
      <c r="AB332" s="1940"/>
      <c r="AC332" s="1973"/>
      <c r="AD332" s="1940"/>
      <c r="AE332" s="1973"/>
      <c r="AF332" s="1940">
        <v>1</v>
      </c>
      <c r="AG332" s="1973"/>
      <c r="AH332" s="1940"/>
      <c r="AI332" s="1973"/>
      <c r="AJ332" s="1940"/>
      <c r="AK332" s="1973"/>
      <c r="AL332" s="1940"/>
      <c r="AM332" s="1973"/>
      <c r="AN332" s="1940"/>
      <c r="AO332" s="1973"/>
      <c r="AP332" s="1940"/>
      <c r="AQ332" s="2007"/>
      <c r="AR332" s="1973">
        <v>0</v>
      </c>
      <c r="AS332" s="1942">
        <v>0</v>
      </c>
      <c r="AT332" s="1940">
        <v>0</v>
      </c>
      <c r="AU332" s="2008">
        <v>0</v>
      </c>
      <c r="AV332" s="2008">
        <v>0</v>
      </c>
      <c r="AW332" s="1942">
        <v>0</v>
      </c>
      <c r="AX332" t="str">
        <f t="shared" si="223"/>
        <v/>
      </c>
      <c r="CA332" s="18" t="str">
        <f t="shared" si="230"/>
        <v/>
      </c>
      <c r="CB332" s="18" t="str">
        <f>IF(AND(D332&gt;0,OR(AS332="")),"* No olvide digitar la variable Trans (Femenino). Digite Cero si no tiene.",IF(AS332&gt;D332," * La variable Trans (Femenino) No puede ser mayor al Total Hombres.",""))</f>
        <v/>
      </c>
      <c r="CC332" s="18" t="str">
        <f t="shared" si="231"/>
        <v/>
      </c>
      <c r="CD332" s="18" t="str">
        <f t="shared" si="232"/>
        <v/>
      </c>
      <c r="CE332" s="18" t="str">
        <f t="shared" si="233"/>
        <v/>
      </c>
      <c r="CF332" s="18" t="str">
        <f t="shared" si="234"/>
        <v/>
      </c>
      <c r="CO332" s="69">
        <f>IF(AND(E332&gt;0,OR(AR332="")),1,IF(AR332&gt;E332,1,0))</f>
        <v>0</v>
      </c>
      <c r="CP332" s="69">
        <f>IF(AND(D332&gt;0,OR(AS332="")),1,IF(AS332&gt;D332,1,0))</f>
        <v>0</v>
      </c>
      <c r="CQ332" s="69">
        <f t="shared" si="224"/>
        <v>0</v>
      </c>
      <c r="CR332" s="69">
        <f t="shared" si="225"/>
        <v>0</v>
      </c>
      <c r="CS332" s="69">
        <f t="shared" si="226"/>
        <v>0</v>
      </c>
      <c r="CT332" s="69">
        <f t="shared" si="227"/>
        <v>0</v>
      </c>
    </row>
    <row r="333" spans="1:99" ht="15" customHeight="1" x14ac:dyDescent="0.25">
      <c r="A333" s="3176" t="s">
        <v>312</v>
      </c>
      <c r="B333" s="3177"/>
      <c r="C333" s="249">
        <f t="shared" si="228"/>
        <v>0</v>
      </c>
      <c r="D333" s="250">
        <f t="shared" si="229"/>
        <v>0</v>
      </c>
      <c r="E333" s="295">
        <f t="shared" si="229"/>
        <v>0</v>
      </c>
      <c r="F333" s="45"/>
      <c r="G333" s="47"/>
      <c r="H333" s="45"/>
      <c r="I333" s="47"/>
      <c r="J333" s="45"/>
      <c r="K333" s="48"/>
      <c r="L333" s="45"/>
      <c r="M333" s="333"/>
      <c r="N333" s="45"/>
      <c r="O333" s="48"/>
      <c r="P333" s="45"/>
      <c r="Q333" s="47"/>
      <c r="R333" s="45"/>
      <c r="S333" s="47"/>
      <c r="T333" s="45"/>
      <c r="U333" s="47"/>
      <c r="V333" s="45"/>
      <c r="W333" s="47"/>
      <c r="X333" s="45"/>
      <c r="Y333" s="47"/>
      <c r="Z333" s="45"/>
      <c r="AA333" s="47"/>
      <c r="AB333" s="45"/>
      <c r="AC333" s="47"/>
      <c r="AD333" s="45"/>
      <c r="AE333" s="47"/>
      <c r="AF333" s="45"/>
      <c r="AG333" s="47"/>
      <c r="AH333" s="45"/>
      <c r="AI333" s="47"/>
      <c r="AJ333" s="45"/>
      <c r="AK333" s="47"/>
      <c r="AL333" s="45"/>
      <c r="AM333" s="47"/>
      <c r="AN333" s="45"/>
      <c r="AO333" s="47"/>
      <c r="AP333" s="45"/>
      <c r="AQ333" s="286"/>
      <c r="AR333" s="47"/>
      <c r="AS333" s="48"/>
      <c r="AT333" s="45"/>
      <c r="AU333" s="102"/>
      <c r="AV333" s="102"/>
      <c r="AW333" s="48"/>
      <c r="AX333" t="str">
        <f t="shared" si="223"/>
        <v/>
      </c>
      <c r="CA333" s="18" t="str">
        <f t="shared" si="230"/>
        <v/>
      </c>
      <c r="CB333" s="18" t="str">
        <f>IF(AND(D333&gt;0,OR(AS333="")),"* No olvide digitar la variable Trans (Femenino). Digite Cero si no tiene.",IF(AS333&gt;D333," * La variable Trans (Femenino) No puede ser mayor al Total Hombres.",""))</f>
        <v/>
      </c>
      <c r="CC333" s="18" t="str">
        <f t="shared" si="231"/>
        <v/>
      </c>
      <c r="CD333" s="18" t="str">
        <f t="shared" si="232"/>
        <v/>
      </c>
      <c r="CE333" s="18" t="str">
        <f t="shared" si="233"/>
        <v/>
      </c>
      <c r="CF333" s="18" t="str">
        <f t="shared" si="234"/>
        <v/>
      </c>
      <c r="CO333" s="69">
        <f>IF(AND(E333&gt;0,OR(AR333="")),1,IF(AR333&gt;E333,1,0))</f>
        <v>0</v>
      </c>
      <c r="CP333" s="69">
        <f>IF(AND(D333&gt;0,OR(AS333="")),1,IF(AS333&gt;D333,1,0))</f>
        <v>0</v>
      </c>
      <c r="CQ333" s="69">
        <f t="shared" si="224"/>
        <v>0</v>
      </c>
      <c r="CR333" s="69">
        <f t="shared" si="225"/>
        <v>0</v>
      </c>
      <c r="CS333" s="69">
        <f t="shared" si="226"/>
        <v>0</v>
      </c>
      <c r="CT333" s="69">
        <f t="shared" si="227"/>
        <v>0</v>
      </c>
    </row>
    <row r="334" spans="1:99" ht="15" customHeight="1" x14ac:dyDescent="0.25">
      <c r="A334" s="3219" t="s">
        <v>313</v>
      </c>
      <c r="B334" s="3220"/>
      <c r="C334" s="266">
        <f t="shared" si="228"/>
        <v>0</v>
      </c>
      <c r="D334" s="267">
        <f>SUM(F334+H334+J334+L334)</f>
        <v>0</v>
      </c>
      <c r="E334" s="271">
        <f>SUM(G334+I334+K334+M334)</f>
        <v>0</v>
      </c>
      <c r="F334" s="30"/>
      <c r="G334" s="31"/>
      <c r="H334" s="30"/>
      <c r="I334" s="31"/>
      <c r="J334" s="30"/>
      <c r="K334" s="37"/>
      <c r="L334" s="30"/>
      <c r="M334" s="223"/>
      <c r="N334" s="517"/>
      <c r="O334" s="518"/>
      <c r="P334" s="518"/>
      <c r="Q334" s="518"/>
      <c r="R334" s="518"/>
      <c r="S334" s="518"/>
      <c r="T334" s="518"/>
      <c r="U334" s="518"/>
      <c r="V334" s="518"/>
      <c r="W334" s="518"/>
      <c r="X334" s="518"/>
      <c r="Y334" s="518"/>
      <c r="Z334" s="518"/>
      <c r="AA334" s="518"/>
      <c r="AB334" s="518"/>
      <c r="AC334" s="518"/>
      <c r="AD334" s="518"/>
      <c r="AE334" s="518"/>
      <c r="AF334" s="518"/>
      <c r="AG334" s="518"/>
      <c r="AH334" s="518"/>
      <c r="AI334" s="518"/>
      <c r="AJ334" s="518"/>
      <c r="AK334" s="518"/>
      <c r="AL334" s="518"/>
      <c r="AM334" s="518"/>
      <c r="AN334" s="518"/>
      <c r="AO334" s="518"/>
      <c r="AP334" s="518"/>
      <c r="AQ334" s="518"/>
      <c r="AR334" s="519"/>
      <c r="AS334" s="348"/>
      <c r="AT334" s="30"/>
      <c r="AU334" s="32"/>
      <c r="AV334" s="32"/>
      <c r="AW334" s="37"/>
      <c r="AX334" t="str">
        <f t="shared" si="223"/>
        <v/>
      </c>
      <c r="CA334" s="438"/>
      <c r="CB334" s="438"/>
      <c r="CC334" s="18" t="str">
        <f t="shared" si="231"/>
        <v/>
      </c>
      <c r="CD334" s="18" t="str">
        <f t="shared" si="232"/>
        <v/>
      </c>
      <c r="CE334" s="18" t="str">
        <f t="shared" si="233"/>
        <v/>
      </c>
      <c r="CF334" s="18" t="str">
        <f t="shared" si="234"/>
        <v/>
      </c>
      <c r="CO334" s="520"/>
      <c r="CP334" s="505"/>
      <c r="CQ334" s="69">
        <f t="shared" si="224"/>
        <v>0</v>
      </c>
      <c r="CR334" s="69">
        <f t="shared" si="225"/>
        <v>0</v>
      </c>
      <c r="CS334" s="69">
        <f t="shared" si="226"/>
        <v>0</v>
      </c>
      <c r="CT334" s="69">
        <f t="shared" si="227"/>
        <v>0</v>
      </c>
    </row>
    <row r="335" spans="1:99" x14ac:dyDescent="0.25">
      <c r="A335" s="4128" t="s">
        <v>314</v>
      </c>
      <c r="B335" s="429" t="s">
        <v>315</v>
      </c>
      <c r="C335" s="249">
        <f t="shared" si="228"/>
        <v>0</v>
      </c>
      <c r="D335" s="250">
        <f t="shared" ref="D335:E339" si="235">SUM(F335+H335+J335+L335+N335+P335+R335+T335+V335+X335+Z335+AB335+AD335+AF335+AH335+AJ335+AL335+AN335+AP335)</f>
        <v>0</v>
      </c>
      <c r="E335" s="295">
        <f t="shared" si="235"/>
        <v>0</v>
      </c>
      <c r="F335" s="45"/>
      <c r="G335" s="47"/>
      <c r="H335" s="45"/>
      <c r="I335" s="47"/>
      <c r="J335" s="45"/>
      <c r="K335" s="48"/>
      <c r="L335" s="45"/>
      <c r="M335" s="333"/>
      <c r="N335" s="45"/>
      <c r="O335" s="48"/>
      <c r="P335" s="45"/>
      <c r="Q335" s="47"/>
      <c r="R335" s="45"/>
      <c r="S335" s="47"/>
      <c r="T335" s="45"/>
      <c r="U335" s="47"/>
      <c r="V335" s="45"/>
      <c r="W335" s="47"/>
      <c r="X335" s="45"/>
      <c r="Y335" s="47"/>
      <c r="Z335" s="45"/>
      <c r="AA335" s="47"/>
      <c r="AB335" s="45"/>
      <c r="AC335" s="47"/>
      <c r="AD335" s="45"/>
      <c r="AE335" s="47"/>
      <c r="AF335" s="45"/>
      <c r="AG335" s="47"/>
      <c r="AH335" s="45"/>
      <c r="AI335" s="47"/>
      <c r="AJ335" s="45"/>
      <c r="AK335" s="47"/>
      <c r="AL335" s="45"/>
      <c r="AM335" s="47"/>
      <c r="AN335" s="45"/>
      <c r="AO335" s="47"/>
      <c r="AP335" s="45"/>
      <c r="AQ335" s="286"/>
      <c r="AR335" s="47"/>
      <c r="AS335" s="48"/>
      <c r="AT335" s="45"/>
      <c r="AU335" s="102"/>
      <c r="AV335" s="102"/>
      <c r="AW335" s="48"/>
      <c r="AX335" t="str">
        <f t="shared" si="223"/>
        <v/>
      </c>
      <c r="CA335" s="18" t="str">
        <f t="shared" si="230"/>
        <v/>
      </c>
      <c r="CB335" s="18" t="str">
        <f>IF(AND(D335&gt;0,OR(AS335="")),"* No olvide digitar la variable Trans (Femenino). Digite Cero si no tiene.",IF(AS335&gt;D335," * La variable Trans (Femenino) No puede ser mayor al Total Hombres.",""))</f>
        <v/>
      </c>
      <c r="CC335" s="18" t="str">
        <f t="shared" si="231"/>
        <v/>
      </c>
      <c r="CD335" s="18" t="str">
        <f t="shared" si="232"/>
        <v/>
      </c>
      <c r="CE335" s="18" t="str">
        <f t="shared" si="233"/>
        <v/>
      </c>
      <c r="CF335" s="18" t="str">
        <f t="shared" si="234"/>
        <v/>
      </c>
      <c r="CO335" s="69">
        <f>IF(AND(E335&gt;0,OR(AR335="")),1,IF(AR335&gt;E335,1,0))</f>
        <v>0</v>
      </c>
      <c r="CP335" s="69">
        <f>IF(AND(D335&gt;0,OR(AS335="")),1,IF(AS335&gt;D335,1,0))</f>
        <v>0</v>
      </c>
      <c r="CQ335" s="69">
        <f t="shared" si="224"/>
        <v>0</v>
      </c>
      <c r="CR335" s="69">
        <f t="shared" si="225"/>
        <v>0</v>
      </c>
      <c r="CS335" s="69">
        <f t="shared" si="226"/>
        <v>0</v>
      </c>
      <c r="CT335" s="69">
        <f t="shared" si="227"/>
        <v>0</v>
      </c>
    </row>
    <row r="336" spans="1:99" x14ac:dyDescent="0.25">
      <c r="A336" s="4128"/>
      <c r="B336" s="521" t="s">
        <v>316</v>
      </c>
      <c r="C336" s="249">
        <f t="shared" si="228"/>
        <v>0</v>
      </c>
      <c r="D336" s="250">
        <f t="shared" si="235"/>
        <v>0</v>
      </c>
      <c r="E336" s="295">
        <f t="shared" si="235"/>
        <v>0</v>
      </c>
      <c r="F336" s="22"/>
      <c r="G336" s="23"/>
      <c r="H336" s="22"/>
      <c r="I336" s="23"/>
      <c r="J336" s="22"/>
      <c r="K336" s="28"/>
      <c r="L336" s="22"/>
      <c r="M336" s="216"/>
      <c r="N336" s="22"/>
      <c r="O336" s="28"/>
      <c r="P336" s="22"/>
      <c r="Q336" s="23"/>
      <c r="R336" s="22"/>
      <c r="S336" s="23"/>
      <c r="T336" s="22"/>
      <c r="U336" s="23"/>
      <c r="V336" s="22"/>
      <c r="W336" s="23"/>
      <c r="X336" s="22"/>
      <c r="Y336" s="23"/>
      <c r="Z336" s="22"/>
      <c r="AA336" s="23"/>
      <c r="AB336" s="22"/>
      <c r="AC336" s="23"/>
      <c r="AD336" s="22"/>
      <c r="AE336" s="23"/>
      <c r="AF336" s="22"/>
      <c r="AG336" s="23"/>
      <c r="AH336" s="22"/>
      <c r="AI336" s="23"/>
      <c r="AJ336" s="22"/>
      <c r="AK336" s="23"/>
      <c r="AL336" s="22"/>
      <c r="AM336" s="23"/>
      <c r="AN336" s="22"/>
      <c r="AO336" s="23"/>
      <c r="AP336" s="22"/>
      <c r="AQ336" s="213"/>
      <c r="AR336" s="23"/>
      <c r="AS336" s="28"/>
      <c r="AT336" s="22"/>
      <c r="AU336" s="24"/>
      <c r="AV336" s="24"/>
      <c r="AW336" s="28"/>
      <c r="AX336" t="str">
        <f t="shared" si="223"/>
        <v/>
      </c>
      <c r="CA336" s="18" t="str">
        <f t="shared" si="230"/>
        <v/>
      </c>
      <c r="CB336" s="18" t="str">
        <f>IF(AND(D336&gt;0,OR(AS336="")),"* No olvide digitar la variable Trans (Femenino). Digite Cero si no tiene.",IF(AS336&gt;D336," * La variable Trans (Femenino) No puede ser mayor al Total Hombres.",""))</f>
        <v/>
      </c>
      <c r="CC336" s="18" t="str">
        <f t="shared" si="231"/>
        <v/>
      </c>
      <c r="CD336" s="18" t="str">
        <f t="shared" si="232"/>
        <v/>
      </c>
      <c r="CE336" s="18" t="str">
        <f t="shared" si="233"/>
        <v/>
      </c>
      <c r="CF336" s="18" t="str">
        <f t="shared" si="234"/>
        <v/>
      </c>
      <c r="CO336" s="69">
        <f>IF(AND(E336&gt;0,OR(AR336="")),1,IF(AR336&gt;E336,1,0))</f>
        <v>0</v>
      </c>
      <c r="CP336" s="69">
        <f>IF(AND(D336&gt;0,OR(AS336="")),1,IF(AS336&gt;D336,1,0))</f>
        <v>0</v>
      </c>
      <c r="CQ336" s="69">
        <f t="shared" si="224"/>
        <v>0</v>
      </c>
      <c r="CR336" s="69">
        <f t="shared" si="225"/>
        <v>0</v>
      </c>
      <c r="CS336" s="69">
        <f t="shared" si="226"/>
        <v>0</v>
      </c>
      <c r="CT336" s="69">
        <f t="shared" si="227"/>
        <v>0</v>
      </c>
    </row>
    <row r="337" spans="1:99" x14ac:dyDescent="0.25">
      <c r="A337" s="4128"/>
      <c r="B337" s="521" t="s">
        <v>317</v>
      </c>
      <c r="C337" s="249">
        <f t="shared" si="228"/>
        <v>0</v>
      </c>
      <c r="D337" s="250">
        <f t="shared" si="235"/>
        <v>0</v>
      </c>
      <c r="E337" s="295">
        <f t="shared" si="235"/>
        <v>0</v>
      </c>
      <c r="F337" s="22"/>
      <c r="G337" s="23"/>
      <c r="H337" s="22"/>
      <c r="I337" s="23"/>
      <c r="J337" s="22"/>
      <c r="K337" s="28"/>
      <c r="L337" s="22"/>
      <c r="M337" s="216"/>
      <c r="N337" s="22"/>
      <c r="O337" s="28"/>
      <c r="P337" s="22"/>
      <c r="Q337" s="23"/>
      <c r="R337" s="22"/>
      <c r="S337" s="23"/>
      <c r="T337" s="22"/>
      <c r="U337" s="23"/>
      <c r="V337" s="22"/>
      <c r="W337" s="23"/>
      <c r="X337" s="22"/>
      <c r="Y337" s="23"/>
      <c r="Z337" s="22"/>
      <c r="AA337" s="23"/>
      <c r="AB337" s="22"/>
      <c r="AC337" s="23"/>
      <c r="AD337" s="22"/>
      <c r="AE337" s="23"/>
      <c r="AF337" s="22"/>
      <c r="AG337" s="23"/>
      <c r="AH337" s="22"/>
      <c r="AI337" s="23"/>
      <c r="AJ337" s="22"/>
      <c r="AK337" s="23"/>
      <c r="AL337" s="22"/>
      <c r="AM337" s="23"/>
      <c r="AN337" s="22"/>
      <c r="AO337" s="23"/>
      <c r="AP337" s="22"/>
      <c r="AQ337" s="213"/>
      <c r="AR337" s="23"/>
      <c r="AS337" s="28"/>
      <c r="AT337" s="22"/>
      <c r="AU337" s="24"/>
      <c r="AV337" s="24"/>
      <c r="AW337" s="28"/>
      <c r="AX337" t="str">
        <f t="shared" si="223"/>
        <v/>
      </c>
      <c r="CA337" s="18" t="str">
        <f t="shared" si="230"/>
        <v/>
      </c>
      <c r="CB337" s="18" t="str">
        <f>IF(AND(D337&gt;0,OR(AS337="")),"* No olvide digitar la variable Trans (Femenino). Digite Cero si no tiene.",IF(AS337&gt;D337," * La variable Trans (Femenino) No puede ser mayor al Total Hombres.",""))</f>
        <v/>
      </c>
      <c r="CC337" s="18" t="str">
        <f t="shared" si="231"/>
        <v/>
      </c>
      <c r="CD337" s="18" t="str">
        <f t="shared" si="232"/>
        <v/>
      </c>
      <c r="CE337" s="18" t="str">
        <f t="shared" si="233"/>
        <v/>
      </c>
      <c r="CF337" s="18" t="str">
        <f t="shared" si="234"/>
        <v/>
      </c>
      <c r="CO337" s="69">
        <f>IF(AND(E337&gt;0,OR(AR337="")),1,IF(AR337&gt;E337,1,0))</f>
        <v>0</v>
      </c>
      <c r="CP337" s="69">
        <f>IF(AND(D337&gt;0,OR(AS337="")),1,IF(AS337&gt;D337,1,0))</f>
        <v>0</v>
      </c>
      <c r="CQ337" s="69">
        <f t="shared" si="224"/>
        <v>0</v>
      </c>
      <c r="CR337" s="69">
        <f t="shared" si="225"/>
        <v>0</v>
      </c>
      <c r="CS337" s="69">
        <f t="shared" si="226"/>
        <v>0</v>
      </c>
      <c r="CT337" s="69">
        <f t="shared" si="227"/>
        <v>0</v>
      </c>
    </row>
    <row r="338" spans="1:99" x14ac:dyDescent="0.25">
      <c r="A338" s="4128"/>
      <c r="B338" s="253" t="s">
        <v>7</v>
      </c>
      <c r="C338" s="249">
        <f t="shared" si="228"/>
        <v>2</v>
      </c>
      <c r="D338" s="250">
        <f t="shared" si="235"/>
        <v>2</v>
      </c>
      <c r="E338" s="295">
        <f t="shared" si="235"/>
        <v>0</v>
      </c>
      <c r="F338" s="22"/>
      <c r="G338" s="23"/>
      <c r="H338" s="22"/>
      <c r="I338" s="23"/>
      <c r="J338" s="22"/>
      <c r="K338" s="28"/>
      <c r="L338" s="22"/>
      <c r="M338" s="216"/>
      <c r="N338" s="22"/>
      <c r="O338" s="28"/>
      <c r="P338" s="22"/>
      <c r="Q338" s="23"/>
      <c r="R338" s="22"/>
      <c r="S338" s="23"/>
      <c r="T338" s="22"/>
      <c r="U338" s="23"/>
      <c r="V338" s="22"/>
      <c r="W338" s="23"/>
      <c r="X338" s="22">
        <v>2</v>
      </c>
      <c r="Y338" s="23"/>
      <c r="Z338" s="22"/>
      <c r="AA338" s="23"/>
      <c r="AB338" s="22"/>
      <c r="AC338" s="23"/>
      <c r="AD338" s="22"/>
      <c r="AE338" s="23"/>
      <c r="AF338" s="22"/>
      <c r="AG338" s="23"/>
      <c r="AH338" s="22"/>
      <c r="AI338" s="23"/>
      <c r="AJ338" s="22"/>
      <c r="AK338" s="23"/>
      <c r="AL338" s="22"/>
      <c r="AM338" s="23"/>
      <c r="AN338" s="22"/>
      <c r="AO338" s="23"/>
      <c r="AP338" s="22"/>
      <c r="AQ338" s="213"/>
      <c r="AR338" s="23">
        <v>0</v>
      </c>
      <c r="AS338" s="28">
        <v>0</v>
      </c>
      <c r="AT338" s="22">
        <v>0</v>
      </c>
      <c r="AU338" s="24">
        <v>0</v>
      </c>
      <c r="AV338" s="24">
        <v>0</v>
      </c>
      <c r="AW338" s="28">
        <v>0</v>
      </c>
      <c r="AX338" t="str">
        <f t="shared" si="223"/>
        <v/>
      </c>
      <c r="CA338" s="18" t="str">
        <f t="shared" si="230"/>
        <v/>
      </c>
      <c r="CB338" s="18" t="str">
        <f>IF(AND(D338&gt;0,OR(AS338="")),"* No olvide digitar la variable Trans (Femenino). Digite Cero si no tiene.",IF(AS338&gt;D338," * La variable Trans (Femenino) No puede ser mayor al Total Hombres.",""))</f>
        <v/>
      </c>
      <c r="CC338" s="18" t="str">
        <f t="shared" si="231"/>
        <v/>
      </c>
      <c r="CD338" s="18" t="str">
        <f t="shared" si="232"/>
        <v/>
      </c>
      <c r="CE338" s="18" t="str">
        <f t="shared" si="233"/>
        <v/>
      </c>
      <c r="CF338" s="18" t="str">
        <f t="shared" si="234"/>
        <v/>
      </c>
      <c r="CO338" s="69">
        <f>IF(AND(E338&gt;0,OR(AR338="")),1,IF(AR338&gt;E338,1,0))</f>
        <v>0</v>
      </c>
      <c r="CP338" s="69">
        <f>IF(AND(D338&gt;0,OR(AS338="")),1,IF(AS338&gt;D338,1,0))</f>
        <v>0</v>
      </c>
      <c r="CQ338" s="69">
        <f t="shared" si="224"/>
        <v>0</v>
      </c>
      <c r="CR338" s="69">
        <f t="shared" si="225"/>
        <v>0</v>
      </c>
      <c r="CS338" s="69">
        <f t="shared" si="226"/>
        <v>0</v>
      </c>
      <c r="CT338" s="69">
        <f t="shared" si="227"/>
        <v>0</v>
      </c>
    </row>
    <row r="339" spans="1:99" x14ac:dyDescent="0.25">
      <c r="A339" s="3782"/>
      <c r="B339" s="1629" t="s">
        <v>318</v>
      </c>
      <c r="C339" s="266">
        <f t="shared" si="228"/>
        <v>2</v>
      </c>
      <c r="D339" s="267">
        <f t="shared" si="235"/>
        <v>2</v>
      </c>
      <c r="E339" s="271">
        <f t="shared" si="235"/>
        <v>0</v>
      </c>
      <c r="F339" s="91"/>
      <c r="G339" s="1808"/>
      <c r="H339" s="91"/>
      <c r="I339" s="1808"/>
      <c r="J339" s="91"/>
      <c r="K339" s="1809"/>
      <c r="L339" s="91"/>
      <c r="M339" s="384"/>
      <c r="N339" s="91"/>
      <c r="O339" s="1809"/>
      <c r="P339" s="91"/>
      <c r="Q339" s="1808"/>
      <c r="R339" s="91"/>
      <c r="S339" s="1808"/>
      <c r="T339" s="91">
        <v>1</v>
      </c>
      <c r="U339" s="1808"/>
      <c r="V339" s="91"/>
      <c r="W339" s="1808"/>
      <c r="X339" s="91"/>
      <c r="Y339" s="1808"/>
      <c r="Z339" s="91"/>
      <c r="AA339" s="1808"/>
      <c r="AB339" s="91"/>
      <c r="AC339" s="1808"/>
      <c r="AD339" s="91"/>
      <c r="AE339" s="1808"/>
      <c r="AF339" s="91">
        <v>1</v>
      </c>
      <c r="AG339" s="1808"/>
      <c r="AH339" s="91"/>
      <c r="AI339" s="1808"/>
      <c r="AJ339" s="91"/>
      <c r="AK339" s="1808"/>
      <c r="AL339" s="91"/>
      <c r="AM339" s="1808"/>
      <c r="AN339" s="91"/>
      <c r="AO339" s="1808"/>
      <c r="AP339" s="91"/>
      <c r="AQ339" s="1811"/>
      <c r="AR339" s="1808">
        <v>0</v>
      </c>
      <c r="AS339" s="1809">
        <v>0</v>
      </c>
      <c r="AT339" s="91">
        <v>0</v>
      </c>
      <c r="AU339" s="92">
        <v>0</v>
      </c>
      <c r="AV339" s="92">
        <v>0</v>
      </c>
      <c r="AW339" s="1809">
        <v>0</v>
      </c>
      <c r="AX339" t="str">
        <f t="shared" si="223"/>
        <v/>
      </c>
      <c r="CA339" s="18" t="str">
        <f t="shared" si="230"/>
        <v/>
      </c>
      <c r="CB339" s="18" t="str">
        <f>IF(AND(D339&gt;0,OR(AS339="")),"* No olvide digitar la variable Trans (Femenino). Digite Cero si no tiene.",IF(AS339&gt;D339," * La variable Trans (Femenino) No puede ser mayor al Total Hombres.",""))</f>
        <v/>
      </c>
      <c r="CC339" s="18" t="str">
        <f t="shared" si="231"/>
        <v/>
      </c>
      <c r="CD339" s="18" t="str">
        <f t="shared" si="232"/>
        <v/>
      </c>
      <c r="CE339" s="18" t="str">
        <f t="shared" si="233"/>
        <v/>
      </c>
      <c r="CF339" s="18" t="str">
        <f t="shared" si="234"/>
        <v/>
      </c>
      <c r="CO339" s="69">
        <f>IF(AND(E339&gt;0,OR(AR339="")),1,IF(AR339&gt;E339,1,0))</f>
        <v>0</v>
      </c>
      <c r="CP339" s="69">
        <f>IF(AND(D339&gt;0,OR(AS339="")),1,IF(AS339&gt;D339,1,0))</f>
        <v>0</v>
      </c>
      <c r="CQ339" s="69">
        <f t="shared" si="224"/>
        <v>0</v>
      </c>
      <c r="CR339" s="69">
        <f t="shared" si="225"/>
        <v>0</v>
      </c>
      <c r="CS339" s="69">
        <f t="shared" si="226"/>
        <v>0</v>
      </c>
      <c r="CT339" s="69">
        <f t="shared" si="227"/>
        <v>0</v>
      </c>
    </row>
    <row r="340" spans="1:99" s="56" customFormat="1" ht="12" x14ac:dyDescent="0.2">
      <c r="A340" s="38" t="s">
        <v>319</v>
      </c>
      <c r="B340" s="22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</row>
    <row r="341" spans="1:99" ht="15" customHeight="1" x14ac:dyDescent="0.25">
      <c r="A341" s="3443" t="s">
        <v>90</v>
      </c>
      <c r="B341" s="2987"/>
      <c r="C341" s="4192" t="s">
        <v>286</v>
      </c>
      <c r="D341" s="4192"/>
      <c r="E341" s="4192"/>
      <c r="F341" s="4189" t="s">
        <v>139</v>
      </c>
      <c r="G341" s="3447"/>
      <c r="H341" s="3447"/>
      <c r="I341" s="3447"/>
      <c r="J341" s="3447"/>
      <c r="K341" s="3447"/>
      <c r="L341" s="3447"/>
      <c r="M341" s="3447"/>
      <c r="N341" s="3447"/>
      <c r="O341" s="3447"/>
      <c r="P341" s="3447"/>
      <c r="Q341" s="3447"/>
      <c r="R341" s="3447"/>
      <c r="S341" s="3447"/>
      <c r="T341" s="3447"/>
      <c r="U341" s="3447"/>
      <c r="V341" s="3447"/>
      <c r="W341" s="3447"/>
      <c r="X341" s="3447"/>
      <c r="Y341" s="3447"/>
      <c r="Z341" s="3447"/>
      <c r="AA341" s="3447"/>
      <c r="AB341" s="3447"/>
      <c r="AC341" s="3447"/>
      <c r="AD341" s="3447"/>
      <c r="AE341" s="3447"/>
      <c r="AF341" s="3447"/>
      <c r="AG341" s="4217"/>
      <c r="AH341" s="3108" t="s">
        <v>209</v>
      </c>
      <c r="AI341" s="2987"/>
      <c r="AJ341" s="3456" t="s">
        <v>12</v>
      </c>
      <c r="AK341" s="2987" t="s">
        <v>13</v>
      </c>
    </row>
    <row r="342" spans="1:99" ht="15" customHeight="1" x14ac:dyDescent="0.25">
      <c r="A342" s="3124"/>
      <c r="B342" s="2994"/>
      <c r="C342" s="4192"/>
      <c r="D342" s="4192"/>
      <c r="E342" s="4192"/>
      <c r="F342" s="4192" t="s">
        <v>16</v>
      </c>
      <c r="G342" s="4192"/>
      <c r="H342" s="4189" t="s">
        <v>17</v>
      </c>
      <c r="I342" s="4190"/>
      <c r="J342" s="4191" t="s">
        <v>18</v>
      </c>
      <c r="K342" s="4191"/>
      <c r="L342" s="4191" t="s">
        <v>19</v>
      </c>
      <c r="M342" s="4191"/>
      <c r="N342" s="4191" t="s">
        <v>20</v>
      </c>
      <c r="O342" s="4191"/>
      <c r="P342" s="4191" t="s">
        <v>21</v>
      </c>
      <c r="Q342" s="4191"/>
      <c r="R342" s="4191" t="s">
        <v>22</v>
      </c>
      <c r="S342" s="4191"/>
      <c r="T342" s="4191" t="s">
        <v>23</v>
      </c>
      <c r="U342" s="4191"/>
      <c r="V342" s="4191" t="s">
        <v>61</v>
      </c>
      <c r="W342" s="4191"/>
      <c r="X342" s="4191" t="s">
        <v>62</v>
      </c>
      <c r="Y342" s="4191"/>
      <c r="Z342" s="4191" t="s">
        <v>63</v>
      </c>
      <c r="AA342" s="4191"/>
      <c r="AB342" s="4191" t="s">
        <v>148</v>
      </c>
      <c r="AC342" s="4191"/>
      <c r="AD342" s="4191" t="s">
        <v>149</v>
      </c>
      <c r="AE342" s="4191"/>
      <c r="AF342" s="4191" t="s">
        <v>150</v>
      </c>
      <c r="AG342" s="4215"/>
      <c r="AH342" s="3110"/>
      <c r="AI342" s="4118"/>
      <c r="AJ342" s="4116"/>
      <c r="AK342" s="2994"/>
    </row>
    <row r="343" spans="1:99" x14ac:dyDescent="0.25">
      <c r="A343" s="4123"/>
      <c r="B343" s="4118"/>
      <c r="C343" s="1900" t="s">
        <v>120</v>
      </c>
      <c r="D343" s="1901" t="s">
        <v>79</v>
      </c>
      <c r="E343" s="1993" t="s">
        <v>121</v>
      </c>
      <c r="F343" s="1900" t="s">
        <v>291</v>
      </c>
      <c r="G343" s="1994" t="s">
        <v>121</v>
      </c>
      <c r="H343" s="1900" t="s">
        <v>291</v>
      </c>
      <c r="I343" s="1994" t="s">
        <v>121</v>
      </c>
      <c r="J343" s="1900" t="s">
        <v>291</v>
      </c>
      <c r="K343" s="1994" t="s">
        <v>121</v>
      </c>
      <c r="L343" s="1900" t="s">
        <v>291</v>
      </c>
      <c r="M343" s="1994" t="s">
        <v>121</v>
      </c>
      <c r="N343" s="1900" t="s">
        <v>291</v>
      </c>
      <c r="O343" s="1994" t="s">
        <v>121</v>
      </c>
      <c r="P343" s="1900" t="s">
        <v>291</v>
      </c>
      <c r="Q343" s="1994" t="s">
        <v>121</v>
      </c>
      <c r="R343" s="1900" t="s">
        <v>291</v>
      </c>
      <c r="S343" s="1994" t="s">
        <v>121</v>
      </c>
      <c r="T343" s="1900" t="s">
        <v>291</v>
      </c>
      <c r="U343" s="1994" t="s">
        <v>121</v>
      </c>
      <c r="V343" s="1900" t="s">
        <v>291</v>
      </c>
      <c r="W343" s="1994" t="s">
        <v>121</v>
      </c>
      <c r="X343" s="1900" t="s">
        <v>291</v>
      </c>
      <c r="Y343" s="1994" t="s">
        <v>121</v>
      </c>
      <c r="Z343" s="1900" t="s">
        <v>291</v>
      </c>
      <c r="AA343" s="1994" t="s">
        <v>121</v>
      </c>
      <c r="AB343" s="1900" t="s">
        <v>291</v>
      </c>
      <c r="AC343" s="1994" t="s">
        <v>121</v>
      </c>
      <c r="AD343" s="1900" t="s">
        <v>291</v>
      </c>
      <c r="AE343" s="1994" t="s">
        <v>121</v>
      </c>
      <c r="AF343" s="1900" t="s">
        <v>291</v>
      </c>
      <c r="AG343" s="1932" t="s">
        <v>121</v>
      </c>
      <c r="AH343" s="1972" t="s">
        <v>212</v>
      </c>
      <c r="AI343" s="1812" t="s">
        <v>213</v>
      </c>
      <c r="AJ343" s="3019"/>
      <c r="AK343" s="4118"/>
    </row>
    <row r="344" spans="1:99" x14ac:dyDescent="0.25">
      <c r="A344" s="4224" t="s">
        <v>309</v>
      </c>
      <c r="B344" s="4224"/>
      <c r="C344" s="1908">
        <f>SUM(D344+E344)</f>
        <v>0</v>
      </c>
      <c r="D344" s="1909">
        <f t="shared" ref="D344:E346" si="236">SUM(F344+H344+J344+L344+N344+P344+R344+T344+V344+X344+Z344+AB344+AD344+AF344)</f>
        <v>0</v>
      </c>
      <c r="E344" s="1954">
        <f t="shared" si="236"/>
        <v>0</v>
      </c>
      <c r="F344" s="1940"/>
      <c r="G344" s="1973"/>
      <c r="H344" s="1940"/>
      <c r="I344" s="1973"/>
      <c r="J344" s="1940"/>
      <c r="K344" s="1973"/>
      <c r="L344" s="1940"/>
      <c r="M344" s="1973"/>
      <c r="N344" s="1940"/>
      <c r="O344" s="1973"/>
      <c r="P344" s="1940"/>
      <c r="Q344" s="1973"/>
      <c r="R344" s="1940"/>
      <c r="S344" s="1973"/>
      <c r="T344" s="1940"/>
      <c r="U344" s="1973"/>
      <c r="V344" s="1940"/>
      <c r="W344" s="1973"/>
      <c r="X344" s="1940"/>
      <c r="Y344" s="1973"/>
      <c r="Z344" s="1940"/>
      <c r="AA344" s="1973"/>
      <c r="AB344" s="1940"/>
      <c r="AC344" s="1973"/>
      <c r="AD344" s="1940"/>
      <c r="AE344" s="1973"/>
      <c r="AF344" s="1940"/>
      <c r="AG344" s="2007"/>
      <c r="AH344" s="1973"/>
      <c r="AI344" s="1942"/>
      <c r="AJ344" s="1940"/>
      <c r="AK344" s="1942"/>
      <c r="AL344" t="str">
        <f>CA344&amp;CB344&amp;CC344&amp;CD344</f>
        <v/>
      </c>
      <c r="CA344" s="18" t="str">
        <f>IF(AND(E344&gt;0,OR(AH344=""))," * No olvide digitar la variable Trans (Masculino). Digite Cero si no tiene.",IF((AH344)&gt;E344,"*  La variable Trans (Masculino) No puede ser mayor al Total Mujeres.",""))</f>
        <v/>
      </c>
      <c r="CB344" s="18" t="str">
        <f>IF(AND(D344&gt;0,OR(AI344=""))," * No olvide digitar la variable Trans (Femenino). Digite Cero si no tiene.",IF((AI344)&gt;D344,"*  La variable Trans (Femenino) No puede ser mayor al Total Hombres.",""))</f>
        <v/>
      </c>
      <c r="CC344" s="18" t="str">
        <f>IF(AND(C344&gt;0,AJ344="")," * No olvide digitar la variable Pueblos originarios. Digite Cero si no tiene.",IF(AJ344&gt;C344," * La variable Pueblos originarios No puede ser mayor al Total.",""))</f>
        <v/>
      </c>
      <c r="CD344" s="18" t="str">
        <f>IF(AND(C344&gt;0,AK344="")," * No olvide digitar la variable Migrantes. Digite Cero si no tiene.",IF(AK344&gt;C344," * La variable Migrantes No puede ser mayor al Total.",""))</f>
        <v/>
      </c>
      <c r="CO344" s="69">
        <f>IF(AND(E344&gt;0,OR(AH344="")),1,IF((AH344)&gt;E344,1,0))</f>
        <v>0</v>
      </c>
      <c r="CP344" s="69">
        <f>IF(AND(D344&gt;0,OR(AI344="")),1,IF((AI344)&gt;D344,1,0))</f>
        <v>0</v>
      </c>
      <c r="CQ344" s="69">
        <f>IF(AND(C344&gt;0,AJ344=""),1,IF(AJ344&gt;C344,1,0))</f>
        <v>0</v>
      </c>
      <c r="CR344" s="69">
        <f>IF(AND(C344&gt;0,AK344=""),1,IF(AK344&gt;C344,1,0))</f>
        <v>0</v>
      </c>
    </row>
    <row r="345" spans="1:99" x14ac:dyDescent="0.25">
      <c r="A345" s="4224" t="s">
        <v>311</v>
      </c>
      <c r="B345" s="4224"/>
      <c r="C345" s="1908">
        <f>SUM(D345+E345)</f>
        <v>0</v>
      </c>
      <c r="D345" s="1909">
        <f t="shared" si="236"/>
        <v>0</v>
      </c>
      <c r="E345" s="1954">
        <f t="shared" si="236"/>
        <v>0</v>
      </c>
      <c r="F345" s="1940"/>
      <c r="G345" s="1973"/>
      <c r="H345" s="1940"/>
      <c r="I345" s="1973"/>
      <c r="J345" s="1940"/>
      <c r="K345" s="1973"/>
      <c r="L345" s="1940"/>
      <c r="M345" s="1973"/>
      <c r="N345" s="1940"/>
      <c r="O345" s="1973"/>
      <c r="P345" s="1940"/>
      <c r="Q345" s="1973"/>
      <c r="R345" s="1940"/>
      <c r="S345" s="1973"/>
      <c r="T345" s="1940"/>
      <c r="U345" s="1973"/>
      <c r="V345" s="1940"/>
      <c r="W345" s="1973"/>
      <c r="X345" s="1940"/>
      <c r="Y345" s="1973"/>
      <c r="Z345" s="1940"/>
      <c r="AA345" s="1973"/>
      <c r="AB345" s="1940"/>
      <c r="AC345" s="1973"/>
      <c r="AD345" s="1940"/>
      <c r="AE345" s="1973"/>
      <c r="AF345" s="1940"/>
      <c r="AG345" s="2007"/>
      <c r="AH345" s="1973"/>
      <c r="AI345" s="1942"/>
      <c r="AJ345" s="1940"/>
      <c r="AK345" s="1942"/>
      <c r="AL345" t="str">
        <f>CA345&amp;CB345&amp;CC345&amp;CD345</f>
        <v/>
      </c>
      <c r="CA345" s="18" t="str">
        <f>IF(AND(E345&gt;0,OR(AH345=""))," * No olvide digitar la variable Trans (Masculino). Digite Cero si no tiene.",IF((AH345)&gt;E345,"*  La variable Trans (Masculino) No puede ser mayor al Total Mujeres.",""))</f>
        <v/>
      </c>
      <c r="CB345" s="18" t="str">
        <f>IF(AND(D345&gt;0,OR(AI345=""))," * No olvide digitar la variable Trans (Femenino). Digite Cero si no tiene.",IF((AI345)&gt;D345,"*  La variable Trans (Femenino) No puede ser mayor al Total Hombres.",""))</f>
        <v/>
      </c>
      <c r="CC345" s="18" t="str">
        <f>IF(AND(C345&gt;0,AJ345="")," * No olvide digitar la variable Pueblos originarios. Digite Cero si no tiene.",IF(AJ345&gt;C345," * La variable Pueblos originarios No puede ser mayor al Total.",""))</f>
        <v/>
      </c>
      <c r="CD345" s="18" t="str">
        <f>IF(AND(C345&gt;0,AK345="")," * No olvide digitar la variable Migrantes. Digite Cero si no tiene.",IF(AK345&gt;C345," * La variable Migrantes No puede ser mayor al Total.",""))</f>
        <v/>
      </c>
      <c r="CO345" s="69">
        <f>IF(AND(E345&gt;0,OR(AH345="")),1,IF((AH345)&gt;E345,1,0))</f>
        <v>0</v>
      </c>
      <c r="CP345" s="69">
        <f>IF(AND(D345&gt;0,OR(AI345="")),1,IF((AI345)&gt;D345,1,0))</f>
        <v>0</v>
      </c>
      <c r="CQ345" s="69">
        <f>IF(AND(C345&gt;0,AJ345=""),1,IF(AJ345&gt;C345,1,0))</f>
        <v>0</v>
      </c>
      <c r="CR345" s="69">
        <f>IF(AND(C345&gt;0,AK345=""),1,IF(AK345&gt;C345,1,0))</f>
        <v>0</v>
      </c>
    </row>
    <row r="346" spans="1:99" x14ac:dyDescent="0.25">
      <c r="A346" s="4224" t="s">
        <v>320</v>
      </c>
      <c r="B346" s="4224"/>
      <c r="C346" s="1908">
        <f>SUM(D346+E346)</f>
        <v>3</v>
      </c>
      <c r="D346" s="1909">
        <f t="shared" si="236"/>
        <v>1</v>
      </c>
      <c r="E346" s="1954">
        <f t="shared" si="236"/>
        <v>2</v>
      </c>
      <c r="F346" s="1940"/>
      <c r="G346" s="1973"/>
      <c r="H346" s="1940"/>
      <c r="I346" s="1973"/>
      <c r="J346" s="1940">
        <v>1</v>
      </c>
      <c r="K346" s="1973">
        <v>1</v>
      </c>
      <c r="L346" s="1940"/>
      <c r="M346" s="1973"/>
      <c r="N346" s="1940"/>
      <c r="O346" s="1973"/>
      <c r="P346" s="1940"/>
      <c r="Q346" s="1973">
        <v>1</v>
      </c>
      <c r="R346" s="1940"/>
      <c r="S346" s="1973"/>
      <c r="T346" s="1940"/>
      <c r="U346" s="1973"/>
      <c r="V346" s="1940"/>
      <c r="W346" s="1973"/>
      <c r="X346" s="1940"/>
      <c r="Y346" s="1973"/>
      <c r="Z346" s="1940"/>
      <c r="AA346" s="1973"/>
      <c r="AB346" s="1940"/>
      <c r="AC346" s="1973"/>
      <c r="AD346" s="1940"/>
      <c r="AE346" s="1973"/>
      <c r="AF346" s="1940"/>
      <c r="AG346" s="2007"/>
      <c r="AH346" s="1973">
        <v>0</v>
      </c>
      <c r="AI346" s="1942">
        <v>1</v>
      </c>
      <c r="AJ346" s="1940">
        <v>0</v>
      </c>
      <c r="AK346" s="1942">
        <v>1</v>
      </c>
      <c r="AL346" t="str">
        <f>CA346&amp;CB346&amp;CC346&amp;CD346</f>
        <v/>
      </c>
      <c r="CA346" s="18" t="str">
        <f>IF(AND(E346&gt;0,OR(AH346=""))," * No olvide digitar la variable Trans (Masculino). Digite Cero si no tiene.",IF((AH346)&gt;E346,"*  La variable Trans (Masculino) No puede ser mayor al Total Mujeres.",""))</f>
        <v/>
      </c>
      <c r="CB346" s="18" t="str">
        <f>IF(AND(D346&gt;0,OR(AI346=""))," * No olvide digitar la variable Trans (Femenino). Digite Cero si no tiene.",IF((AI346)&gt;D346,"*  La variable Trans (Femenino) No puede ser mayor al Total Hombres.",""))</f>
        <v/>
      </c>
      <c r="CC346" s="18" t="str">
        <f>IF(AND(C346&gt;0,AJ346="")," * No olvide digitar la variable Pueblos originarios. Digite Cero si no tiene.",IF(AJ346&gt;C346," * La variable Pueblos originarios No puede ser mayor al Total.",""))</f>
        <v/>
      </c>
      <c r="CD346" s="18" t="str">
        <f>IF(AND(C346&gt;0,AK346="")," * No olvide digitar la variable Migrantes. Digite Cero si no tiene.",IF(AK346&gt;C346," * La variable Migrantes No puede ser mayor al Total.",""))</f>
        <v/>
      </c>
      <c r="CO346" s="69">
        <f>IF(AND(E346&gt;0,OR(AH346="")),1,IF((AH346)&gt;E346,1,0))</f>
        <v>0</v>
      </c>
      <c r="CP346" s="69">
        <f>IF(AND(D346&gt;0,OR(AI346="")),1,IF((AI346)&gt;D346,1,0))</f>
        <v>0</v>
      </c>
      <c r="CQ346" s="69">
        <f>IF(AND(C346&gt;0,AJ346=""),1,IF(AJ346&gt;C346,1,0))</f>
        <v>0</v>
      </c>
      <c r="CR346" s="69">
        <f>IF(AND(C346&gt;0,AK346=""),1,IF(AK346&gt;C346,1,0))</f>
        <v>0</v>
      </c>
    </row>
    <row r="347" spans="1:99" s="56" customFormat="1" ht="12" x14ac:dyDescent="0.2">
      <c r="A347" s="2009" t="s">
        <v>321</v>
      </c>
      <c r="B347" s="2010"/>
      <c r="C347" s="2010"/>
      <c r="D347" s="2010"/>
      <c r="E347" s="2010"/>
      <c r="F347" s="2010"/>
      <c r="G347" s="2010"/>
      <c r="H347" s="2010"/>
      <c r="I347" s="2010"/>
      <c r="J347" s="2010"/>
      <c r="K347" s="2010"/>
      <c r="L347" s="2010"/>
      <c r="M347" s="2010"/>
      <c r="N347" s="2010"/>
      <c r="O347" s="55"/>
      <c r="P347" s="55"/>
      <c r="Q347" s="55"/>
      <c r="R347" s="55"/>
    </row>
    <row r="348" spans="1:99" ht="15" customHeight="1" x14ac:dyDescent="0.25">
      <c r="A348" s="3444" t="s">
        <v>322</v>
      </c>
      <c r="B348" s="3222" t="s">
        <v>323</v>
      </c>
      <c r="C348" s="3223"/>
      <c r="D348" s="3224"/>
      <c r="E348" s="3225" t="s">
        <v>139</v>
      </c>
      <c r="F348" s="3226"/>
      <c r="G348" s="3226"/>
      <c r="H348" s="3226"/>
      <c r="I348" s="3226"/>
      <c r="J348" s="3226"/>
      <c r="K348" s="3226"/>
      <c r="L348" s="3226"/>
      <c r="M348" s="3226"/>
      <c r="N348" s="527"/>
      <c r="O348" s="4222" t="s">
        <v>324</v>
      </c>
      <c r="P348" s="4223" t="s">
        <v>325</v>
      </c>
      <c r="Q348" s="3233" t="s">
        <v>326</v>
      </c>
      <c r="R348" s="4222" t="s">
        <v>12</v>
      </c>
      <c r="S348" s="2987" t="s">
        <v>13</v>
      </c>
      <c r="T348" s="4221" t="s">
        <v>209</v>
      </c>
      <c r="U348" s="3215"/>
    </row>
    <row r="349" spans="1:99" x14ac:dyDescent="0.25">
      <c r="A349" s="4129"/>
      <c r="B349" s="4123"/>
      <c r="C349" s="3110"/>
      <c r="D349" s="4118"/>
      <c r="E349" s="4179" t="s">
        <v>202</v>
      </c>
      <c r="F349" s="4180"/>
      <c r="G349" s="4179" t="s">
        <v>203</v>
      </c>
      <c r="H349" s="4180"/>
      <c r="I349" s="4179" t="s">
        <v>204</v>
      </c>
      <c r="J349" s="4180"/>
      <c r="K349" s="4179" t="s">
        <v>16</v>
      </c>
      <c r="L349" s="4180"/>
      <c r="M349" s="4179" t="s">
        <v>17</v>
      </c>
      <c r="N349" s="3459"/>
      <c r="O349" s="3228"/>
      <c r="P349" s="3231"/>
      <c r="Q349" s="3234"/>
      <c r="R349" s="3228"/>
      <c r="S349" s="2994"/>
      <c r="T349" s="4125"/>
      <c r="U349" s="4127"/>
    </row>
    <row r="350" spans="1:99" x14ac:dyDescent="0.25">
      <c r="A350" s="3768"/>
      <c r="B350" s="1085" t="s">
        <v>120</v>
      </c>
      <c r="C350" s="1815" t="s">
        <v>79</v>
      </c>
      <c r="D350" s="1812" t="s">
        <v>121</v>
      </c>
      <c r="E350" s="1900" t="s">
        <v>79</v>
      </c>
      <c r="F350" s="1902" t="s">
        <v>121</v>
      </c>
      <c r="G350" s="1900" t="s">
        <v>79</v>
      </c>
      <c r="H350" s="1902" t="s">
        <v>121</v>
      </c>
      <c r="I350" s="1900" t="s">
        <v>79</v>
      </c>
      <c r="J350" s="1902" t="s">
        <v>121</v>
      </c>
      <c r="K350" s="1900" t="s">
        <v>79</v>
      </c>
      <c r="L350" s="1902" t="s">
        <v>121</v>
      </c>
      <c r="M350" s="1900" t="s">
        <v>79</v>
      </c>
      <c r="N350" s="1681" t="s">
        <v>121</v>
      </c>
      <c r="O350" s="3229"/>
      <c r="P350" s="3232"/>
      <c r="Q350" s="4130"/>
      <c r="R350" s="3229"/>
      <c r="S350" s="4118"/>
      <c r="T350" s="1936" t="s">
        <v>212</v>
      </c>
      <c r="U350" s="1993" t="s">
        <v>213</v>
      </c>
    </row>
    <row r="351" spans="1:99" x14ac:dyDescent="0.25">
      <c r="A351" s="2011" t="s">
        <v>92</v>
      </c>
      <c r="B351" s="2012">
        <f>SUM(C351+D351)</f>
        <v>0</v>
      </c>
      <c r="C351" s="2013">
        <f>SUM(E351+G351+I351+K351+M351)</f>
        <v>0</v>
      </c>
      <c r="D351" s="1919">
        <f>SUM(F351+H351+J351+L351+N351)</f>
        <v>0</v>
      </c>
      <c r="E351" s="2004"/>
      <c r="F351" s="1921"/>
      <c r="G351" s="2004"/>
      <c r="H351" s="1921"/>
      <c r="I351" s="2004"/>
      <c r="J351" s="2014"/>
      <c r="K351" s="2004"/>
      <c r="L351" s="2014"/>
      <c r="M351" s="2015"/>
      <c r="N351" s="2005"/>
      <c r="O351" s="533"/>
      <c r="P351" s="2016"/>
      <c r="Q351" s="2017"/>
      <c r="R351" s="2018"/>
      <c r="S351" s="1921"/>
      <c r="T351" s="1997"/>
      <c r="U351" s="1921"/>
      <c r="V351" t="str">
        <f>CD351&amp;CE351&amp;CF351&amp;CG351</f>
        <v/>
      </c>
      <c r="CA351" s="438"/>
      <c r="CB351" s="504"/>
      <c r="CC351" s="504"/>
      <c r="CD351" s="18" t="str">
        <f>IF(AND(B351&gt;0,R351="")," * No olvide digitar la variable Pueblos originarios. Digite Cero si no tiene.",IF(R351&gt;B351," * La variable Pueblos originarios No puede ser mayor al Total.",""))</f>
        <v/>
      </c>
      <c r="CE351" s="18" t="str">
        <f>IF(AND(B351&gt;0,S351="")," * No olvide digitar la variable Migrantes. Digite Cero si no tiene.",IF(S351&gt;B351," * La variable Migrantes No puede ser mayor al Total.",""))</f>
        <v/>
      </c>
      <c r="CF351" s="263" t="str">
        <f>IF(AND(D351&gt;0,OR(T351=""))," * No olvide digitar la variable Trans (Masculino). Digite Cero si no tiene.",IF((T351)&gt;D351," * La variable Trans Masculino No puede ser mayor al Total Mujeres.",""))</f>
        <v/>
      </c>
      <c r="CG351" s="263" t="str">
        <f>IF(AND(C351&gt;0,OR(U351=""))," * No olvide digitar la variable Trans (Femenino). Digite Cero si no tiene.",IF((U351)&gt;C351," * La variable Trans Femenino No puede ser mayor al Total Hombres.",""))</f>
        <v/>
      </c>
      <c r="CO351" s="520"/>
      <c r="CP351" s="520"/>
      <c r="CQ351" s="520"/>
      <c r="CR351" s="69">
        <f>IF(AND(B351&gt;0,R351=""),1,IF(R351&gt;B351,1,0))</f>
        <v>0</v>
      </c>
      <c r="CS351" s="69">
        <f>IF(AND(B351&gt;0,S351=""),1,IF(S351&gt;B351,1,0))</f>
        <v>0</v>
      </c>
      <c r="CT351" s="69">
        <f>IF(AND(D351&gt;0,OR(T351="")),1,IF((T351)&gt;D351,1,0))</f>
        <v>0</v>
      </c>
      <c r="CU351" s="69">
        <f>IF(AND(C351&gt;0,OR(U351="")),1,IF((U351)&gt;C351,1,0))</f>
        <v>0</v>
      </c>
    </row>
    <row r="352" spans="1:99" x14ac:dyDescent="0.25">
      <c r="A352" s="1629" t="s">
        <v>102</v>
      </c>
      <c r="B352" s="381">
        <f>SUM(C352+D352)</f>
        <v>0</v>
      </c>
      <c r="C352" s="1818">
        <f>SUM(E352+G352+I352+K352+M352)</f>
        <v>0</v>
      </c>
      <c r="D352" s="1819">
        <f>SUM(F352+H352+J352+L352+N352)</f>
        <v>0</v>
      </c>
      <c r="E352" s="91"/>
      <c r="F352" s="1809"/>
      <c r="G352" s="91"/>
      <c r="H352" s="385"/>
      <c r="I352" s="91"/>
      <c r="J352" s="1809"/>
      <c r="K352" s="91"/>
      <c r="L352" s="1809"/>
      <c r="M352" s="384"/>
      <c r="N352" s="538"/>
      <c r="O352" s="539"/>
      <c r="P352" s="92"/>
      <c r="Q352" s="1809"/>
      <c r="R352" s="539"/>
      <c r="S352" s="1809"/>
      <c r="T352" s="1808"/>
      <c r="U352" s="1809"/>
      <c r="V352" t="str">
        <f>CA352&amp;CB352&amp;CC352&amp;CD352&amp;CE352&amp;CF352&amp;CG352</f>
        <v/>
      </c>
      <c r="CA352" s="18" t="str">
        <f>IF(AND(B352&gt;0,O352="")," * No olvide digitar la variable Aumento de funcionalidad familiar (4 puntos o más). Digite Cero si no tiene.",IF(O352&gt;B352," * La variable Aumento de funcionalidad familiar (4 puntos o más) No puede ser mayor al Total.",""))</f>
        <v/>
      </c>
      <c r="CB352" s="18" t="str">
        <f>IF(AND(B352&gt;0,P352="")," * No olvide digitar la variable Cumple con el 70% de los objetivos del plan de acompañamiento. Digite Cero si no tiene.",IF(P352&gt;B352," * La variable Cumple con el 70% de los objetivos del plan de acompañamiento No puede ser mayor al Total.",""))</f>
        <v/>
      </c>
      <c r="CC352" s="18" t="str">
        <f>IF(AND(B352&gt;0,Q352="")," * No olvide digitar la variable Egreso por alta clínica del Prog de Salud Mental. Digite Cero si no tiene.",IF(Q352&gt;B352," * La variable Egreso por alta clínica del Prog de Salud Mental No puede ser mayor al Total.",""))</f>
        <v/>
      </c>
      <c r="CD352" s="18" t="str">
        <f>IF(AND(B352&gt;0,R352="")," * No olvide digitar la variable Pueblos originarios. Digite Cero si no tiene.",IF(R352&gt;B352," * La variable Pueblos originarios No puede ser mayor al Total.",""))</f>
        <v/>
      </c>
      <c r="CE352" s="18" t="str">
        <f>IF(AND(B352&gt;0,S352="")," * No olvide digitar la variable Migrantes. Digite Cero si no tiene.",IF(S352&gt;B352," * La variable Migrantes No puede ser mayor al Total.",""))</f>
        <v/>
      </c>
      <c r="CF352" s="263" t="str">
        <f>IF(AND(D352&gt;0,OR(T352=""))," * No olvide digitar la variable Trans (Masculino). Digite Cero si no tiene.",IF((T352)&gt;D352," * La variable Trans Masculino No puede ser mayor al Total Mujeres.",""))</f>
        <v/>
      </c>
      <c r="CG352" s="263" t="str">
        <f>IF(AND(C352&gt;0,OR(U352=""))," * No olvide digitar la variable Trans (Femenino). Digite Cero si no tiene.",IF((U352)&gt;C352," * La variable Trans Femenino No puede ser mayor al Total Hombres.",""))</f>
        <v/>
      </c>
      <c r="CO352" s="20">
        <f>IF(AND($B352&gt;0,O352=""),1,IF(O352&gt;$B352,1,0))</f>
        <v>0</v>
      </c>
      <c r="CP352" s="20">
        <f>IF(AND($B352&gt;0,P352=""),1,IF(P352&gt;$B352,1,0))</f>
        <v>0</v>
      </c>
      <c r="CQ352" s="20">
        <f>IF(AND($B352&gt;0,Q352=""),1,IF(Q352&gt;$B352,1,0))</f>
        <v>0</v>
      </c>
      <c r="CR352" s="69">
        <f>IF(AND(B352&gt;0,R352=""),1,IF(R352&gt;B352,1,0))</f>
        <v>0</v>
      </c>
      <c r="CS352" s="69">
        <f>IF(AND(B352&gt;0,S352=""),1,IF(S352&gt;B352,1,0))</f>
        <v>0</v>
      </c>
      <c r="CT352" s="69">
        <f>IF(AND(D352&gt;0,OR(T352="")),1,IF((T352)&gt;D352,1,0))</f>
        <v>0</v>
      </c>
      <c r="CU352" s="69">
        <f>IF(AND(C352&gt;0,OR(U352="")),1,IF((U352)&gt;C352,1,0))</f>
        <v>0</v>
      </c>
    </row>
    <row r="353" spans="1:94" s="56" customFormat="1" ht="12" x14ac:dyDescent="0.2">
      <c r="A353" s="38" t="s">
        <v>327</v>
      </c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</row>
    <row r="354" spans="1:94" ht="15" customHeight="1" x14ac:dyDescent="0.25">
      <c r="A354" s="3444" t="s">
        <v>322</v>
      </c>
      <c r="B354" s="3444" t="s">
        <v>328</v>
      </c>
      <c r="C354" s="4191" t="s">
        <v>323</v>
      </c>
      <c r="D354" s="4191"/>
      <c r="E354" s="4191"/>
      <c r="F354" s="4179" t="s">
        <v>139</v>
      </c>
      <c r="G354" s="3459"/>
      <c r="H354" s="3459"/>
      <c r="I354" s="3459"/>
      <c r="J354" s="3459"/>
      <c r="K354" s="3459"/>
      <c r="L354" s="3459"/>
      <c r="M354" s="3459"/>
      <c r="N354" s="3459"/>
      <c r="O354" s="3459"/>
      <c r="P354" s="3459"/>
      <c r="Q354" s="3459"/>
      <c r="R354" s="3459"/>
      <c r="S354" s="3459"/>
      <c r="T354" s="3459"/>
      <c r="U354" s="3459"/>
      <c r="V354" s="3459"/>
      <c r="W354" s="3459"/>
      <c r="X354" s="3459"/>
      <c r="Y354" s="3459"/>
      <c r="Z354" s="3459"/>
      <c r="AA354" s="3459"/>
      <c r="AB354" s="3459"/>
      <c r="AC354" s="3459"/>
      <c r="AD354" s="3459"/>
      <c r="AE354" s="3459"/>
      <c r="AF354" s="3459"/>
      <c r="AG354" s="4181"/>
      <c r="AH354" s="3449" t="s">
        <v>12</v>
      </c>
      <c r="AI354" s="3137" t="s">
        <v>13</v>
      </c>
      <c r="AJ354" s="3459" t="s">
        <v>329</v>
      </c>
      <c r="AK354" s="3459"/>
      <c r="AL354" s="4180"/>
      <c r="AM354" s="3444" t="s">
        <v>330</v>
      </c>
    </row>
    <row r="355" spans="1:94" ht="15" customHeight="1" x14ac:dyDescent="0.25">
      <c r="A355" s="4129"/>
      <c r="B355" s="4129"/>
      <c r="C355" s="4191"/>
      <c r="D355" s="4191"/>
      <c r="E355" s="4191"/>
      <c r="F355" s="4179" t="s">
        <v>16</v>
      </c>
      <c r="G355" s="4180"/>
      <c r="H355" s="4179" t="s">
        <v>17</v>
      </c>
      <c r="I355" s="4180"/>
      <c r="J355" s="4179" t="s">
        <v>18</v>
      </c>
      <c r="K355" s="4180"/>
      <c r="L355" s="4179" t="s">
        <v>19</v>
      </c>
      <c r="M355" s="4180"/>
      <c r="N355" s="4179" t="s">
        <v>20</v>
      </c>
      <c r="O355" s="4180"/>
      <c r="P355" s="4179" t="s">
        <v>21</v>
      </c>
      <c r="Q355" s="4180"/>
      <c r="R355" s="4179" t="s">
        <v>22</v>
      </c>
      <c r="S355" s="4180"/>
      <c r="T355" s="4179" t="s">
        <v>23</v>
      </c>
      <c r="U355" s="4180"/>
      <c r="V355" s="4179" t="s">
        <v>61</v>
      </c>
      <c r="W355" s="4180"/>
      <c r="X355" s="4179" t="s">
        <v>62</v>
      </c>
      <c r="Y355" s="4180"/>
      <c r="Z355" s="4179" t="s">
        <v>63</v>
      </c>
      <c r="AA355" s="4180"/>
      <c r="AB355" s="4179" t="s">
        <v>148</v>
      </c>
      <c r="AC355" s="4180"/>
      <c r="AD355" s="4179" t="s">
        <v>149</v>
      </c>
      <c r="AE355" s="4180"/>
      <c r="AF355" s="4179" t="s">
        <v>150</v>
      </c>
      <c r="AG355" s="4181"/>
      <c r="AH355" s="3130"/>
      <c r="AI355" s="3237"/>
      <c r="AJ355" s="3004" t="s">
        <v>331</v>
      </c>
      <c r="AK355" s="3438" t="s">
        <v>332</v>
      </c>
      <c r="AL355" s="3460" t="s">
        <v>333</v>
      </c>
      <c r="AM355" s="4129"/>
    </row>
    <row r="356" spans="1:94" x14ac:dyDescent="0.25">
      <c r="A356" s="3768"/>
      <c r="B356" s="3768"/>
      <c r="C356" s="1936" t="s">
        <v>120</v>
      </c>
      <c r="D356" s="1971" t="s">
        <v>79</v>
      </c>
      <c r="E356" s="1902" t="s">
        <v>121</v>
      </c>
      <c r="F356" s="1900" t="s">
        <v>79</v>
      </c>
      <c r="G356" s="1902" t="s">
        <v>121</v>
      </c>
      <c r="H356" s="1900" t="s">
        <v>79</v>
      </c>
      <c r="I356" s="1902" t="s">
        <v>121</v>
      </c>
      <c r="J356" s="1900" t="s">
        <v>291</v>
      </c>
      <c r="K356" s="1902" t="s">
        <v>121</v>
      </c>
      <c r="L356" s="1900" t="s">
        <v>291</v>
      </c>
      <c r="M356" s="1902" t="s">
        <v>121</v>
      </c>
      <c r="N356" s="1900" t="s">
        <v>291</v>
      </c>
      <c r="O356" s="1902" t="s">
        <v>121</v>
      </c>
      <c r="P356" s="1900" t="s">
        <v>291</v>
      </c>
      <c r="Q356" s="1902" t="s">
        <v>121</v>
      </c>
      <c r="R356" s="1900" t="s">
        <v>291</v>
      </c>
      <c r="S356" s="1902" t="s">
        <v>121</v>
      </c>
      <c r="T356" s="1900" t="s">
        <v>291</v>
      </c>
      <c r="U356" s="1902" t="s">
        <v>121</v>
      </c>
      <c r="V356" s="1900" t="s">
        <v>291</v>
      </c>
      <c r="W356" s="1902" t="s">
        <v>121</v>
      </c>
      <c r="X356" s="1900" t="s">
        <v>291</v>
      </c>
      <c r="Y356" s="1902" t="s">
        <v>121</v>
      </c>
      <c r="Z356" s="1900" t="s">
        <v>291</v>
      </c>
      <c r="AA356" s="1902" t="s">
        <v>121</v>
      </c>
      <c r="AB356" s="1900" t="s">
        <v>291</v>
      </c>
      <c r="AC356" s="1902" t="s">
        <v>121</v>
      </c>
      <c r="AD356" s="1900" t="s">
        <v>291</v>
      </c>
      <c r="AE356" s="1902" t="s">
        <v>121</v>
      </c>
      <c r="AF356" s="1900" t="s">
        <v>291</v>
      </c>
      <c r="AG356" s="1903" t="s">
        <v>121</v>
      </c>
      <c r="AH356" s="3001"/>
      <c r="AI356" s="4132"/>
      <c r="AJ356" s="4131"/>
      <c r="AK356" s="2983"/>
      <c r="AL356" s="3027"/>
      <c r="AM356" s="3768"/>
    </row>
    <row r="357" spans="1:94" x14ac:dyDescent="0.25">
      <c r="A357" s="3467" t="s">
        <v>334</v>
      </c>
      <c r="B357" s="2019" t="s">
        <v>335</v>
      </c>
      <c r="C357" s="2020">
        <f>SUM(D357+E357)</f>
        <v>0</v>
      </c>
      <c r="D357" s="2013">
        <f>SUM(F357+H357+J357+L357+N357+P357+R357+T357+V357+X357+Z357+AB357+AD357+AF357)</f>
        <v>0</v>
      </c>
      <c r="E357" s="2021">
        <f>SUM(G357+I357+K357+M357+O357+Q357+S357+U357+W357+Y357+AA357+AC357+AE357+AG357)</f>
        <v>0</v>
      </c>
      <c r="F357" s="2004"/>
      <c r="G357" s="1921"/>
      <c r="H357" s="2004"/>
      <c r="I357" s="1921"/>
      <c r="J357" s="2004"/>
      <c r="K357" s="1921"/>
      <c r="L357" s="2004"/>
      <c r="M357" s="1921"/>
      <c r="N357" s="2004"/>
      <c r="O357" s="1921"/>
      <c r="P357" s="2004"/>
      <c r="Q357" s="1921"/>
      <c r="R357" s="2004"/>
      <c r="S357" s="1921"/>
      <c r="T357" s="2004"/>
      <c r="U357" s="1921"/>
      <c r="V357" s="2004"/>
      <c r="W357" s="1921"/>
      <c r="X357" s="2004"/>
      <c r="Y357" s="1921"/>
      <c r="Z357" s="2004"/>
      <c r="AA357" s="1921"/>
      <c r="AB357" s="2004"/>
      <c r="AC357" s="1921"/>
      <c r="AD357" s="2004"/>
      <c r="AE357" s="1921"/>
      <c r="AF357" s="2004"/>
      <c r="AG357" s="1925"/>
      <c r="AH357" s="2022"/>
      <c r="AI357" s="2023"/>
      <c r="AJ357" s="1997"/>
      <c r="AK357" s="2005"/>
      <c r="AL357" s="2014"/>
      <c r="AM357" s="2014"/>
      <c r="AN357" t="str">
        <f t="shared" ref="AN357:AN366" si="237">CA357&amp;CB357</f>
        <v/>
      </c>
      <c r="CA357" s="18" t="str">
        <f>IF(AND(C357&gt;0,AH357="")," * No olvide digitar la variable Pueblos originarios. Digite Cero si no tiene.",IF(AH357&gt;C357," * La variable Pueblos originarios No puede ser mayor al Total.",""))</f>
        <v/>
      </c>
      <c r="CB357" s="18" t="str">
        <f t="shared" ref="CB357:CB366" si="238">IF(AND(C357&gt;0,AI357="")," * No olvide digitar la variable Migrantes. Digite Cero si no tiene.",IF(AI357&gt;C357," * La variable Migrantes No puede ser mayor al Total.",""))</f>
        <v/>
      </c>
      <c r="CO357" s="69">
        <f t="shared" ref="CO357:CO366" si="239">IF(AND(C357&gt;0,AH357=""),1,IF(AH357&gt;C357,1,0))</f>
        <v>0</v>
      </c>
      <c r="CP357" s="69">
        <f t="shared" ref="CP357:CP366" si="240">IF(AND(C357&gt;0,AI357=""),1,IF(AI357&gt;C357,1,0))</f>
        <v>0</v>
      </c>
    </row>
    <row r="358" spans="1:94" x14ac:dyDescent="0.25">
      <c r="A358" s="4128"/>
      <c r="B358" s="101" t="s">
        <v>336</v>
      </c>
      <c r="C358" s="542">
        <f t="shared" ref="C358:C366" si="241">SUM(D358+E358)</f>
        <v>0</v>
      </c>
      <c r="D358" s="543">
        <f t="shared" ref="D358:E366" si="242">SUM(F358+H358+J358+L358+N358+P358+R358+T358+V358+X358+Z358+AB358+AD358+AF358)</f>
        <v>0</v>
      </c>
      <c r="E358" s="544">
        <f t="shared" si="242"/>
        <v>0</v>
      </c>
      <c r="F358" s="22"/>
      <c r="G358" s="28"/>
      <c r="H358" s="22"/>
      <c r="I358" s="28"/>
      <c r="J358" s="22"/>
      <c r="K358" s="28"/>
      <c r="L358" s="22"/>
      <c r="M358" s="28"/>
      <c r="N358" s="22"/>
      <c r="O358" s="28"/>
      <c r="P358" s="22"/>
      <c r="Q358" s="28"/>
      <c r="R358" s="22"/>
      <c r="S358" s="28"/>
      <c r="T358" s="22"/>
      <c r="U358" s="28"/>
      <c r="V358" s="22"/>
      <c r="W358" s="28"/>
      <c r="X358" s="22"/>
      <c r="Y358" s="28"/>
      <c r="Z358" s="22"/>
      <c r="AA358" s="28"/>
      <c r="AB358" s="22"/>
      <c r="AC358" s="28"/>
      <c r="AD358" s="22"/>
      <c r="AE358" s="28"/>
      <c r="AF358" s="22"/>
      <c r="AG358" s="213"/>
      <c r="AH358" s="27"/>
      <c r="AI358" s="26"/>
      <c r="AJ358" s="23"/>
      <c r="AK358" s="24"/>
      <c r="AL358" s="239"/>
      <c r="AM358" s="239"/>
      <c r="AN358" t="str">
        <f t="shared" si="237"/>
        <v/>
      </c>
      <c r="CA358" s="18" t="str">
        <f t="shared" ref="CA358:CA365" si="243">IF(AND(C358&gt;0,AH358="")," * No olvide digitar la variable Pueblos originarios. Digite Cero si no tiene.",IF(AH358&gt;C358," * La variable Pueblos originarios No puede ser mayor al Total.",""))</f>
        <v/>
      </c>
      <c r="CB358" s="18" t="str">
        <f t="shared" si="238"/>
        <v/>
      </c>
      <c r="CO358" s="69">
        <f t="shared" si="239"/>
        <v>0</v>
      </c>
      <c r="CP358" s="69">
        <f t="shared" si="240"/>
        <v>0</v>
      </c>
    </row>
    <row r="359" spans="1:94" x14ac:dyDescent="0.25">
      <c r="A359" s="3782"/>
      <c r="B359" s="1504" t="s">
        <v>337</v>
      </c>
      <c r="C359" s="545">
        <f t="shared" si="241"/>
        <v>0</v>
      </c>
      <c r="D359" s="546">
        <f t="shared" si="242"/>
        <v>0</v>
      </c>
      <c r="E359" s="547">
        <f t="shared" si="242"/>
        <v>0</v>
      </c>
      <c r="F359" s="30"/>
      <c r="G359" s="37"/>
      <c r="H359" s="30"/>
      <c r="I359" s="37"/>
      <c r="J359" s="30"/>
      <c r="K359" s="37"/>
      <c r="L359" s="30"/>
      <c r="M359" s="37"/>
      <c r="N359" s="30"/>
      <c r="O359" s="37"/>
      <c r="P359" s="30"/>
      <c r="Q359" s="37"/>
      <c r="R359" s="30"/>
      <c r="S359" s="37"/>
      <c r="T359" s="30"/>
      <c r="U359" s="37"/>
      <c r="V359" s="30"/>
      <c r="W359" s="37"/>
      <c r="X359" s="30"/>
      <c r="Y359" s="37"/>
      <c r="Z359" s="30"/>
      <c r="AA359" s="37"/>
      <c r="AB359" s="30"/>
      <c r="AC359" s="37"/>
      <c r="AD359" s="30"/>
      <c r="AE359" s="37"/>
      <c r="AF359" s="30"/>
      <c r="AG359" s="220"/>
      <c r="AH359" s="35"/>
      <c r="AI359" s="34"/>
      <c r="AJ359" s="31"/>
      <c r="AK359" s="32"/>
      <c r="AL359" s="243"/>
      <c r="AM359" s="243"/>
      <c r="AN359" t="str">
        <f t="shared" si="237"/>
        <v/>
      </c>
      <c r="CA359" s="18" t="str">
        <f t="shared" si="243"/>
        <v/>
      </c>
      <c r="CB359" s="18" t="str">
        <f t="shared" si="238"/>
        <v/>
      </c>
      <c r="CO359" s="69">
        <f t="shared" si="239"/>
        <v>0</v>
      </c>
      <c r="CP359" s="69">
        <f t="shared" si="240"/>
        <v>0</v>
      </c>
    </row>
    <row r="360" spans="1:94" x14ac:dyDescent="0.25">
      <c r="A360" s="3467" t="s">
        <v>338</v>
      </c>
      <c r="B360" s="2019" t="s">
        <v>335</v>
      </c>
      <c r="C360" s="2020">
        <f t="shared" si="241"/>
        <v>0</v>
      </c>
      <c r="D360" s="2013">
        <f t="shared" si="242"/>
        <v>0</v>
      </c>
      <c r="E360" s="2021">
        <f t="shared" si="242"/>
        <v>0</v>
      </c>
      <c r="F360" s="45"/>
      <c r="G360" s="48"/>
      <c r="H360" s="45"/>
      <c r="I360" s="48"/>
      <c r="J360" s="45"/>
      <c r="K360" s="48"/>
      <c r="L360" s="45"/>
      <c r="M360" s="48"/>
      <c r="N360" s="45"/>
      <c r="O360" s="48"/>
      <c r="P360" s="45"/>
      <c r="Q360" s="48"/>
      <c r="R360" s="45"/>
      <c r="S360" s="48"/>
      <c r="T360" s="45"/>
      <c r="U360" s="48"/>
      <c r="V360" s="45"/>
      <c r="W360" s="48"/>
      <c r="X360" s="45"/>
      <c r="Y360" s="48"/>
      <c r="Z360" s="45"/>
      <c r="AA360" s="48"/>
      <c r="AB360" s="45"/>
      <c r="AC360" s="48"/>
      <c r="AD360" s="45"/>
      <c r="AE360" s="48"/>
      <c r="AF360" s="45"/>
      <c r="AG360" s="286"/>
      <c r="AH360" s="105"/>
      <c r="AI360" s="46"/>
      <c r="AJ360" s="47"/>
      <c r="AK360" s="102"/>
      <c r="AL360" s="352"/>
      <c r="AM360" s="352"/>
      <c r="AN360" t="str">
        <f t="shared" si="237"/>
        <v/>
      </c>
      <c r="CA360" s="18" t="str">
        <f t="shared" si="243"/>
        <v/>
      </c>
      <c r="CB360" s="18" t="str">
        <f t="shared" si="238"/>
        <v/>
      </c>
      <c r="CO360" s="69">
        <f t="shared" si="239"/>
        <v>0</v>
      </c>
      <c r="CP360" s="69">
        <f t="shared" si="240"/>
        <v>0</v>
      </c>
    </row>
    <row r="361" spans="1:94" x14ac:dyDescent="0.25">
      <c r="A361" s="4128"/>
      <c r="B361" s="101" t="s">
        <v>336</v>
      </c>
      <c r="C361" s="542">
        <f t="shared" si="241"/>
        <v>0</v>
      </c>
      <c r="D361" s="543">
        <f t="shared" si="242"/>
        <v>0</v>
      </c>
      <c r="E361" s="544">
        <f t="shared" si="242"/>
        <v>0</v>
      </c>
      <c r="F361" s="22"/>
      <c r="G361" s="28"/>
      <c r="H361" s="22"/>
      <c r="I361" s="28"/>
      <c r="J361" s="22"/>
      <c r="K361" s="28"/>
      <c r="L361" s="22"/>
      <c r="M361" s="28"/>
      <c r="N361" s="22"/>
      <c r="O361" s="28"/>
      <c r="P361" s="22"/>
      <c r="Q361" s="28"/>
      <c r="R361" s="22"/>
      <c r="S361" s="28"/>
      <c r="T361" s="22"/>
      <c r="U361" s="28"/>
      <c r="V361" s="22"/>
      <c r="W361" s="28"/>
      <c r="X361" s="22"/>
      <c r="Y361" s="28"/>
      <c r="Z361" s="22"/>
      <c r="AA361" s="28"/>
      <c r="AB361" s="22"/>
      <c r="AC361" s="28"/>
      <c r="AD361" s="22"/>
      <c r="AE361" s="28"/>
      <c r="AF361" s="22"/>
      <c r="AG361" s="213"/>
      <c r="AH361" s="27"/>
      <c r="AI361" s="26"/>
      <c r="AJ361" s="23"/>
      <c r="AK361" s="24"/>
      <c r="AL361" s="239"/>
      <c r="AM361" s="239"/>
      <c r="AN361" t="str">
        <f t="shared" si="237"/>
        <v/>
      </c>
      <c r="CA361" s="18" t="str">
        <f t="shared" si="243"/>
        <v/>
      </c>
      <c r="CB361" s="18" t="str">
        <f t="shared" si="238"/>
        <v/>
      </c>
      <c r="CO361" s="69">
        <f t="shared" si="239"/>
        <v>0</v>
      </c>
      <c r="CP361" s="69">
        <f t="shared" si="240"/>
        <v>0</v>
      </c>
    </row>
    <row r="362" spans="1:94" x14ac:dyDescent="0.25">
      <c r="A362" s="3782"/>
      <c r="B362" s="1504" t="s">
        <v>337</v>
      </c>
      <c r="C362" s="493">
        <f t="shared" si="241"/>
        <v>0</v>
      </c>
      <c r="D362" s="548">
        <f t="shared" si="242"/>
        <v>0</v>
      </c>
      <c r="E362" s="549">
        <f t="shared" si="242"/>
        <v>0</v>
      </c>
      <c r="F362" s="91"/>
      <c r="G362" s="1809"/>
      <c r="H362" s="91"/>
      <c r="I362" s="1809"/>
      <c r="J362" s="91"/>
      <c r="K362" s="1809"/>
      <c r="L362" s="91"/>
      <c r="M362" s="1809"/>
      <c r="N362" s="91"/>
      <c r="O362" s="1809"/>
      <c r="P362" s="91"/>
      <c r="Q362" s="1809"/>
      <c r="R362" s="91"/>
      <c r="S362" s="1809"/>
      <c r="T362" s="91"/>
      <c r="U362" s="1809"/>
      <c r="V362" s="91"/>
      <c r="W362" s="1809"/>
      <c r="X362" s="91"/>
      <c r="Y362" s="1809"/>
      <c r="Z362" s="91"/>
      <c r="AA362" s="1809"/>
      <c r="AB362" s="91"/>
      <c r="AC362" s="1809"/>
      <c r="AD362" s="91"/>
      <c r="AE362" s="1809"/>
      <c r="AF362" s="91"/>
      <c r="AG362" s="1811"/>
      <c r="AH362" s="35"/>
      <c r="AI362" s="34"/>
      <c r="AJ362" s="31"/>
      <c r="AK362" s="32"/>
      <c r="AL362" s="243"/>
      <c r="AM362" s="243"/>
      <c r="AN362" t="str">
        <f t="shared" si="237"/>
        <v/>
      </c>
      <c r="CA362" s="18" t="str">
        <f t="shared" si="243"/>
        <v/>
      </c>
      <c r="CB362" s="18" t="str">
        <f t="shared" si="238"/>
        <v/>
      </c>
      <c r="CO362" s="69">
        <f t="shared" si="239"/>
        <v>0</v>
      </c>
      <c r="CP362" s="69">
        <f t="shared" si="240"/>
        <v>0</v>
      </c>
    </row>
    <row r="363" spans="1:94" x14ac:dyDescent="0.25">
      <c r="A363" s="3238" t="s">
        <v>339</v>
      </c>
      <c r="B363" s="2019" t="s">
        <v>340</v>
      </c>
      <c r="C363" s="550">
        <f t="shared" si="241"/>
        <v>0</v>
      </c>
      <c r="D363" s="551">
        <f t="shared" si="242"/>
        <v>0</v>
      </c>
      <c r="E363" s="552">
        <f t="shared" si="242"/>
        <v>0</v>
      </c>
      <c r="F363" s="45"/>
      <c r="G363" s="48"/>
      <c r="H363" s="45"/>
      <c r="I363" s="48"/>
      <c r="J363" s="45"/>
      <c r="K363" s="48"/>
      <c r="L363" s="45"/>
      <c r="M363" s="48"/>
      <c r="N363" s="45"/>
      <c r="O363" s="48"/>
      <c r="P363" s="45"/>
      <c r="Q363" s="48"/>
      <c r="R363" s="45"/>
      <c r="S363" s="48"/>
      <c r="T363" s="45"/>
      <c r="U363" s="48"/>
      <c r="V363" s="45"/>
      <c r="W363" s="48"/>
      <c r="X363" s="45"/>
      <c r="Y363" s="48"/>
      <c r="Z363" s="45"/>
      <c r="AA363" s="48"/>
      <c r="AB363" s="45"/>
      <c r="AC363" s="48"/>
      <c r="AD363" s="45"/>
      <c r="AE363" s="48"/>
      <c r="AF363" s="45"/>
      <c r="AG363" s="286"/>
      <c r="AH363" s="105"/>
      <c r="AI363" s="46"/>
      <c r="AJ363" s="47"/>
      <c r="AK363" s="102"/>
      <c r="AL363" s="352"/>
      <c r="AM363" s="352"/>
      <c r="AN363" t="str">
        <f t="shared" si="237"/>
        <v/>
      </c>
      <c r="CA363" s="18" t="str">
        <f t="shared" si="243"/>
        <v/>
      </c>
      <c r="CB363" s="18" t="str">
        <f t="shared" si="238"/>
        <v/>
      </c>
      <c r="CO363" s="69">
        <f t="shared" si="239"/>
        <v>0</v>
      </c>
      <c r="CP363" s="69">
        <f t="shared" si="240"/>
        <v>0</v>
      </c>
    </row>
    <row r="364" spans="1:94" x14ac:dyDescent="0.25">
      <c r="A364" s="3239"/>
      <c r="B364" s="75" t="s">
        <v>341</v>
      </c>
      <c r="C364" s="542">
        <f t="shared" si="241"/>
        <v>0</v>
      </c>
      <c r="D364" s="543">
        <f t="shared" si="242"/>
        <v>0</v>
      </c>
      <c r="E364" s="544">
        <f t="shared" si="242"/>
        <v>0</v>
      </c>
      <c r="F364" s="22"/>
      <c r="G364" s="28"/>
      <c r="H364" s="22"/>
      <c r="I364" s="28"/>
      <c r="J364" s="22"/>
      <c r="K364" s="28"/>
      <c r="L364" s="22"/>
      <c r="M364" s="28"/>
      <c r="N364" s="22"/>
      <c r="O364" s="28"/>
      <c r="P364" s="22"/>
      <c r="Q364" s="28"/>
      <c r="R364" s="22"/>
      <c r="S364" s="28"/>
      <c r="T364" s="22"/>
      <c r="U364" s="28"/>
      <c r="V364" s="22"/>
      <c r="W364" s="28"/>
      <c r="X364" s="22"/>
      <c r="Y364" s="28"/>
      <c r="Z364" s="22"/>
      <c r="AA364" s="28"/>
      <c r="AB364" s="22"/>
      <c r="AC364" s="28"/>
      <c r="AD364" s="22"/>
      <c r="AE364" s="28"/>
      <c r="AF364" s="22"/>
      <c r="AG364" s="213"/>
      <c r="AH364" s="27"/>
      <c r="AI364" s="26"/>
      <c r="AJ364" s="23"/>
      <c r="AK364" s="24"/>
      <c r="AL364" s="239"/>
      <c r="AM364" s="239"/>
      <c r="AN364" t="str">
        <f t="shared" si="237"/>
        <v/>
      </c>
      <c r="CA364" s="18" t="str">
        <f t="shared" si="243"/>
        <v/>
      </c>
      <c r="CB364" s="18" t="str">
        <f t="shared" si="238"/>
        <v/>
      </c>
      <c r="CO364" s="69">
        <f t="shared" si="239"/>
        <v>0</v>
      </c>
      <c r="CP364" s="69">
        <f t="shared" si="240"/>
        <v>0</v>
      </c>
    </row>
    <row r="365" spans="1:94" x14ac:dyDescent="0.25">
      <c r="A365" s="3239"/>
      <c r="B365" s="75" t="s">
        <v>342</v>
      </c>
      <c r="C365" s="542">
        <f t="shared" si="241"/>
        <v>0</v>
      </c>
      <c r="D365" s="543">
        <f t="shared" si="242"/>
        <v>0</v>
      </c>
      <c r="E365" s="544">
        <f t="shared" si="242"/>
        <v>0</v>
      </c>
      <c r="F365" s="22"/>
      <c r="G365" s="28"/>
      <c r="H365" s="22"/>
      <c r="I365" s="28"/>
      <c r="J365" s="22"/>
      <c r="K365" s="28"/>
      <c r="L365" s="22"/>
      <c r="M365" s="28"/>
      <c r="N365" s="22"/>
      <c r="O365" s="28"/>
      <c r="P365" s="22"/>
      <c r="Q365" s="28"/>
      <c r="R365" s="22"/>
      <c r="S365" s="28"/>
      <c r="T365" s="22"/>
      <c r="U365" s="28"/>
      <c r="V365" s="22"/>
      <c r="W365" s="28"/>
      <c r="X365" s="22"/>
      <c r="Y365" s="28"/>
      <c r="Z365" s="22"/>
      <c r="AA365" s="28"/>
      <c r="AB365" s="22"/>
      <c r="AC365" s="28"/>
      <c r="AD365" s="22"/>
      <c r="AE365" s="28"/>
      <c r="AF365" s="22"/>
      <c r="AG365" s="213"/>
      <c r="AH365" s="27"/>
      <c r="AI365" s="26"/>
      <c r="AJ365" s="23"/>
      <c r="AK365" s="24"/>
      <c r="AL365" s="239"/>
      <c r="AM365" s="239"/>
      <c r="AN365" t="str">
        <f t="shared" si="237"/>
        <v/>
      </c>
      <c r="CA365" s="18" t="str">
        <f t="shared" si="243"/>
        <v/>
      </c>
      <c r="CB365" s="18" t="str">
        <f t="shared" si="238"/>
        <v/>
      </c>
      <c r="CO365" s="69">
        <f t="shared" si="239"/>
        <v>0</v>
      </c>
      <c r="CP365" s="69">
        <f t="shared" si="240"/>
        <v>0</v>
      </c>
    </row>
    <row r="366" spans="1:94" x14ac:dyDescent="0.25">
      <c r="A366" s="4133"/>
      <c r="B366" s="1504" t="s">
        <v>343</v>
      </c>
      <c r="C366" s="493">
        <f t="shared" si="241"/>
        <v>0</v>
      </c>
      <c r="D366" s="548">
        <f t="shared" si="242"/>
        <v>0</v>
      </c>
      <c r="E366" s="549">
        <f t="shared" si="242"/>
        <v>0</v>
      </c>
      <c r="F366" s="91"/>
      <c r="G366" s="1809"/>
      <c r="H366" s="91"/>
      <c r="I366" s="1809"/>
      <c r="J366" s="91"/>
      <c r="K366" s="1809"/>
      <c r="L366" s="91"/>
      <c r="M366" s="1809"/>
      <c r="N366" s="91"/>
      <c r="O366" s="1809"/>
      <c r="P366" s="91"/>
      <c r="Q366" s="1809"/>
      <c r="R366" s="91"/>
      <c r="S366" s="1809"/>
      <c r="T366" s="91"/>
      <c r="U366" s="1809"/>
      <c r="V366" s="91"/>
      <c r="W366" s="1809"/>
      <c r="X366" s="91"/>
      <c r="Y366" s="1809"/>
      <c r="Z366" s="91"/>
      <c r="AA366" s="1809"/>
      <c r="AB366" s="91"/>
      <c r="AC366" s="1809"/>
      <c r="AD366" s="91"/>
      <c r="AE366" s="1809"/>
      <c r="AF366" s="91"/>
      <c r="AG366" s="1811"/>
      <c r="AH366" s="95"/>
      <c r="AI366" s="113"/>
      <c r="AJ366" s="1808"/>
      <c r="AK366" s="92"/>
      <c r="AL366" s="385"/>
      <c r="AM366" s="385"/>
      <c r="AN366" t="str">
        <f t="shared" si="237"/>
        <v/>
      </c>
      <c r="CA366" s="18" t="str">
        <f>IF(AND(C366&gt;0,AH366="")," * No olvide digitar la variable Pueblos originarios. Digite Cero si no tiene.",IF(AH366&gt;C366," * La variable Pueblos originarios No puede ser mayor al Total.",""))</f>
        <v/>
      </c>
      <c r="CB366" s="18" t="str">
        <f t="shared" si="238"/>
        <v/>
      </c>
      <c r="CO366" s="69">
        <f t="shared" si="239"/>
        <v>0</v>
      </c>
      <c r="CP366" s="69">
        <f t="shared" si="240"/>
        <v>0</v>
      </c>
    </row>
    <row r="367" spans="1:94" x14ac:dyDescent="0.25">
      <c r="A367" s="553" t="s">
        <v>344</v>
      </c>
      <c r="B367" s="657"/>
      <c r="C367" s="140"/>
      <c r="D367" s="56"/>
      <c r="E367" s="140"/>
      <c r="F367" s="140"/>
      <c r="G367" s="140"/>
      <c r="H367" s="140"/>
      <c r="I367" s="140"/>
      <c r="J367" s="140"/>
      <c r="K367" s="554"/>
      <c r="L367" s="140"/>
      <c r="M367" s="140"/>
      <c r="N367" s="140"/>
      <c r="O367" s="140"/>
      <c r="P367" s="140"/>
      <c r="Q367" s="140"/>
      <c r="R367" s="140"/>
      <c r="S367" s="140"/>
      <c r="T367" s="140"/>
      <c r="U367" s="140"/>
      <c r="V367" s="140"/>
      <c r="W367" s="140"/>
      <c r="X367" s="140"/>
      <c r="Y367" s="140"/>
      <c r="Z367" s="140"/>
      <c r="AA367" s="140"/>
      <c r="AB367" s="140"/>
      <c r="AC367" s="140"/>
      <c r="AD367" s="140"/>
      <c r="AE367" s="140"/>
      <c r="AF367" s="140"/>
      <c r="AG367" s="140"/>
      <c r="AH367" s="140"/>
      <c r="AI367" s="140"/>
      <c r="AJ367" s="140"/>
      <c r="AK367" s="140"/>
      <c r="AL367" s="140"/>
      <c r="AM367" s="140"/>
      <c r="AN367" s="140"/>
      <c r="AO367" s="140"/>
      <c r="AP367" s="140"/>
      <c r="AQ367" s="140"/>
      <c r="AR367" s="140"/>
      <c r="AS367" s="140"/>
    </row>
    <row r="368" spans="1:94" ht="15" customHeight="1" x14ac:dyDescent="0.25">
      <c r="A368" s="4225" t="s">
        <v>345</v>
      </c>
      <c r="B368" s="3443" t="s">
        <v>91</v>
      </c>
      <c r="C368" s="3108"/>
      <c r="D368" s="2987"/>
      <c r="E368" s="4189" t="s">
        <v>139</v>
      </c>
      <c r="F368" s="3447"/>
      <c r="G368" s="3447"/>
      <c r="H368" s="3447"/>
      <c r="I368" s="3447"/>
      <c r="J368" s="3447"/>
      <c r="K368" s="3447"/>
      <c r="L368" s="3447"/>
      <c r="M368" s="3447"/>
      <c r="N368" s="3447"/>
      <c r="O368" s="3447"/>
      <c r="P368" s="3447"/>
      <c r="Q368" s="3447"/>
      <c r="R368" s="3447"/>
      <c r="S368" s="3447"/>
      <c r="T368" s="3447"/>
      <c r="U368" s="3447"/>
      <c r="V368" s="3447"/>
      <c r="W368" s="3447"/>
      <c r="X368" s="3447"/>
      <c r="Y368" s="3447"/>
      <c r="Z368" s="3447"/>
      <c r="AA368" s="3447"/>
      <c r="AB368" s="3447"/>
      <c r="AC368" s="3447"/>
      <c r="AD368" s="3447"/>
      <c r="AE368" s="3447"/>
      <c r="AF368" s="3447"/>
      <c r="AG368" s="3447"/>
      <c r="AH368" s="3447"/>
      <c r="AI368" s="3447"/>
      <c r="AJ368" s="3447"/>
      <c r="AK368" s="3447"/>
      <c r="AL368" s="4217"/>
      <c r="AM368" s="4226" t="s">
        <v>346</v>
      </c>
      <c r="AN368" s="4226"/>
      <c r="AO368" s="4226"/>
      <c r="AP368" s="4227"/>
      <c r="AQ368" s="3596" t="s">
        <v>347</v>
      </c>
      <c r="AR368" s="3449" t="s">
        <v>12</v>
      </c>
      <c r="AS368" s="2987" t="s">
        <v>13</v>
      </c>
    </row>
    <row r="369" spans="1:94" ht="15" customHeight="1" x14ac:dyDescent="0.25">
      <c r="A369" s="4135"/>
      <c r="B369" s="3124"/>
      <c r="C369" s="3109"/>
      <c r="D369" s="2994"/>
      <c r="E369" s="4179" t="s">
        <v>202</v>
      </c>
      <c r="F369" s="4180"/>
      <c r="G369" s="4179" t="s">
        <v>203</v>
      </c>
      <c r="H369" s="4180"/>
      <c r="I369" s="4179" t="s">
        <v>204</v>
      </c>
      <c r="J369" s="4180"/>
      <c r="K369" s="4179" t="s">
        <v>16</v>
      </c>
      <c r="L369" s="4180"/>
      <c r="M369" s="4179" t="s">
        <v>17</v>
      </c>
      <c r="N369" s="4180"/>
      <c r="O369" s="4179" t="s">
        <v>348</v>
      </c>
      <c r="P369" s="4180"/>
      <c r="Q369" s="4179" t="s">
        <v>349</v>
      </c>
      <c r="R369" s="4180"/>
      <c r="S369" s="4179" t="s">
        <v>20</v>
      </c>
      <c r="T369" s="4180"/>
      <c r="U369" s="4179" t="s">
        <v>21</v>
      </c>
      <c r="V369" s="4180"/>
      <c r="W369" s="4179" t="s">
        <v>350</v>
      </c>
      <c r="X369" s="4180"/>
      <c r="Y369" s="4179" t="s">
        <v>23</v>
      </c>
      <c r="Z369" s="4180"/>
      <c r="AA369" s="4179" t="s">
        <v>61</v>
      </c>
      <c r="AB369" s="4180"/>
      <c r="AC369" s="4179" t="s">
        <v>62</v>
      </c>
      <c r="AD369" s="4180"/>
      <c r="AE369" s="4179" t="s">
        <v>63</v>
      </c>
      <c r="AF369" s="4180"/>
      <c r="AG369" s="4179" t="s">
        <v>148</v>
      </c>
      <c r="AH369" s="4180"/>
      <c r="AI369" s="4179" t="s">
        <v>149</v>
      </c>
      <c r="AJ369" s="4180"/>
      <c r="AK369" s="4189" t="s">
        <v>351</v>
      </c>
      <c r="AL369" s="4217"/>
      <c r="AM369" s="3249" t="s">
        <v>352</v>
      </c>
      <c r="AN369" s="4229" t="s">
        <v>353</v>
      </c>
      <c r="AO369" s="3253" t="s">
        <v>354</v>
      </c>
      <c r="AP369" s="3254" t="s">
        <v>355</v>
      </c>
      <c r="AQ369" s="4139"/>
      <c r="AR369" s="3130"/>
      <c r="AS369" s="2994"/>
    </row>
    <row r="370" spans="1:94" x14ac:dyDescent="0.25">
      <c r="A370" s="3888"/>
      <c r="B370" s="1900" t="s">
        <v>120</v>
      </c>
      <c r="C370" s="1972" t="s">
        <v>79</v>
      </c>
      <c r="D370" s="1994" t="s">
        <v>121</v>
      </c>
      <c r="E370" s="1900" t="s">
        <v>79</v>
      </c>
      <c r="F370" s="1902" t="s">
        <v>121</v>
      </c>
      <c r="G370" s="1900" t="s">
        <v>79</v>
      </c>
      <c r="H370" s="1902" t="s">
        <v>121</v>
      </c>
      <c r="I370" s="1900" t="s">
        <v>79</v>
      </c>
      <c r="J370" s="1902" t="s">
        <v>121</v>
      </c>
      <c r="K370" s="1900" t="s">
        <v>79</v>
      </c>
      <c r="L370" s="1902" t="s">
        <v>121</v>
      </c>
      <c r="M370" s="1900" t="s">
        <v>79</v>
      </c>
      <c r="N370" s="1902" t="s">
        <v>121</v>
      </c>
      <c r="O370" s="1900" t="s">
        <v>79</v>
      </c>
      <c r="P370" s="1902" t="s">
        <v>121</v>
      </c>
      <c r="Q370" s="1900" t="s">
        <v>79</v>
      </c>
      <c r="R370" s="1902" t="s">
        <v>121</v>
      </c>
      <c r="S370" s="1900" t="s">
        <v>79</v>
      </c>
      <c r="T370" s="1902" t="s">
        <v>121</v>
      </c>
      <c r="U370" s="1900" t="s">
        <v>79</v>
      </c>
      <c r="V370" s="1902" t="s">
        <v>121</v>
      </c>
      <c r="W370" s="1900" t="s">
        <v>79</v>
      </c>
      <c r="X370" s="1902" t="s">
        <v>121</v>
      </c>
      <c r="Y370" s="1900" t="s">
        <v>79</v>
      </c>
      <c r="Z370" s="1902" t="s">
        <v>121</v>
      </c>
      <c r="AA370" s="1900" t="s">
        <v>79</v>
      </c>
      <c r="AB370" s="1902" t="s">
        <v>121</v>
      </c>
      <c r="AC370" s="1900" t="s">
        <v>79</v>
      </c>
      <c r="AD370" s="1902" t="s">
        <v>121</v>
      </c>
      <c r="AE370" s="1900" t="s">
        <v>79</v>
      </c>
      <c r="AF370" s="1902" t="s">
        <v>121</v>
      </c>
      <c r="AG370" s="1900" t="s">
        <v>79</v>
      </c>
      <c r="AH370" s="1902" t="s">
        <v>121</v>
      </c>
      <c r="AI370" s="1900" t="s">
        <v>79</v>
      </c>
      <c r="AJ370" s="1902" t="s">
        <v>121</v>
      </c>
      <c r="AK370" s="1900" t="s">
        <v>79</v>
      </c>
      <c r="AL370" s="1903" t="s">
        <v>121</v>
      </c>
      <c r="AM370" s="4141"/>
      <c r="AN370" s="3252"/>
      <c r="AO370" s="3252"/>
      <c r="AP370" s="3255"/>
      <c r="AQ370" s="4228"/>
      <c r="AR370" s="3001"/>
      <c r="AS370" s="4118"/>
    </row>
    <row r="371" spans="1:94" x14ac:dyDescent="0.25">
      <c r="A371" s="2024" t="s">
        <v>356</v>
      </c>
      <c r="B371" s="2025"/>
      <c r="C371" s="2026"/>
      <c r="D371" s="2027"/>
      <c r="E371" s="2025"/>
      <c r="F371" s="2028"/>
      <c r="G371" s="2025"/>
      <c r="H371" s="2028"/>
      <c r="I371" s="2025"/>
      <c r="J371" s="2028"/>
      <c r="K371" s="2025"/>
      <c r="L371" s="2028"/>
      <c r="M371" s="2025"/>
      <c r="N371" s="2028"/>
      <c r="O371" s="2025"/>
      <c r="P371" s="2028"/>
      <c r="Q371" s="2025"/>
      <c r="R371" s="2028"/>
      <c r="S371" s="2025"/>
      <c r="T371" s="2028"/>
      <c r="U371" s="2025"/>
      <c r="V371" s="2028"/>
      <c r="W371" s="2025"/>
      <c r="X371" s="2028"/>
      <c r="Y371" s="2025"/>
      <c r="Z371" s="2028"/>
      <c r="AA371" s="2025"/>
      <c r="AB371" s="2028"/>
      <c r="AC371" s="2025"/>
      <c r="AD371" s="2028"/>
      <c r="AE371" s="2025"/>
      <c r="AF371" s="2028"/>
      <c r="AG371" s="2025"/>
      <c r="AH371" s="2028"/>
      <c r="AI371" s="2025"/>
      <c r="AJ371" s="2028"/>
      <c r="AK371" s="2025"/>
      <c r="AL371" s="2029"/>
      <c r="AM371" s="2030"/>
      <c r="AN371" s="2031"/>
      <c r="AO371" s="2031"/>
      <c r="AP371" s="2028"/>
      <c r="AQ371" s="2032"/>
      <c r="AR371" s="2030"/>
      <c r="AS371" s="2028"/>
    </row>
    <row r="372" spans="1:94" ht="21" x14ac:dyDescent="0.25">
      <c r="A372" s="563" t="s">
        <v>357</v>
      </c>
      <c r="B372" s="2033">
        <f t="shared" ref="B372:B382" si="244">SUM(C372:D372)</f>
        <v>0</v>
      </c>
      <c r="C372" s="2034">
        <f t="shared" ref="C372:D382" si="245">SUM(E372,G372,I372,K372,M372,O372,Q372,S372,U372,W372,Y372,AA372,AC372,AE372,AG372,AI372,AK372)</f>
        <v>0</v>
      </c>
      <c r="D372" s="2035">
        <f>SUM(F372,H372,J372,L372,N372,P372,R372,T372,V372,X372,Z372,AB372,AD372,AF372,AH372,AJ372,AL372)</f>
        <v>0</v>
      </c>
      <c r="E372" s="2004"/>
      <c r="F372" s="1921"/>
      <c r="G372" s="2004"/>
      <c r="H372" s="1921"/>
      <c r="I372" s="2004"/>
      <c r="J372" s="1921"/>
      <c r="K372" s="2004"/>
      <c r="L372" s="1921"/>
      <c r="M372" s="2004"/>
      <c r="N372" s="1921"/>
      <c r="O372" s="2004"/>
      <c r="P372" s="1921"/>
      <c r="Q372" s="2004"/>
      <c r="R372" s="1921"/>
      <c r="S372" s="2004"/>
      <c r="T372" s="1921"/>
      <c r="U372" s="2004"/>
      <c r="V372" s="1921"/>
      <c r="W372" s="2004"/>
      <c r="X372" s="1921"/>
      <c r="Y372" s="2004"/>
      <c r="Z372" s="1921"/>
      <c r="AA372" s="2004"/>
      <c r="AB372" s="1921"/>
      <c r="AC372" s="2004"/>
      <c r="AD372" s="1921"/>
      <c r="AE372" s="2004"/>
      <c r="AF372" s="1921"/>
      <c r="AG372" s="2004"/>
      <c r="AH372" s="1921"/>
      <c r="AI372" s="2004"/>
      <c r="AJ372" s="1921"/>
      <c r="AK372" s="2004"/>
      <c r="AL372" s="1925"/>
      <c r="AM372" s="2036"/>
      <c r="AN372" s="1998"/>
      <c r="AO372" s="1998"/>
      <c r="AP372" s="1956"/>
      <c r="AQ372" s="2037"/>
      <c r="AR372" s="2022"/>
      <c r="AS372" s="1921"/>
      <c r="AT372" t="str">
        <f>CA372&amp;CB372</f>
        <v/>
      </c>
      <c r="CA372" s="18" t="str">
        <f>IF(AND(B372&gt;0,AR372="")," A:AU* No olvide digitar la variable Pueblos originarios. Digite Cero si no tiene.",IF(AR372&gt;B372," * La variable Pueblos originarios No puede ser mayor al Total.",""))</f>
        <v/>
      </c>
      <c r="CB372" s="18" t="str">
        <f>IF(AND(B372&gt;0,AS372="")," * No olvide digitar la variable Migrantes. Digite Cero si no tiene.",IF(AS372&gt;B372," * La variable Migrantes No puede ser mayor al Total.",""))</f>
        <v/>
      </c>
      <c r="CO372" s="69">
        <f>IF(AND(B372&gt;0,AR372=""),1,IF(AR372&gt;B372,1,0))</f>
        <v>0</v>
      </c>
      <c r="CP372" s="69">
        <f>IF(AND(B372&gt;0,AS372=""),1,IF(AS372&gt;B372,1,0))</f>
        <v>0</v>
      </c>
    </row>
    <row r="373" spans="1:94" ht="21" x14ac:dyDescent="0.25">
      <c r="A373" s="1829" t="s">
        <v>358</v>
      </c>
      <c r="B373" s="2033">
        <f>SUM(C373:D373)</f>
        <v>0</v>
      </c>
      <c r="C373" s="2034">
        <f>SUM(E373,G373,I373,K373,M373,O373,Q373,S373,U373,W373,Y373,AA373,AC373,AE373,AG373,AI373,AK373)</f>
        <v>0</v>
      </c>
      <c r="D373" s="2035">
        <f>SUM(F373,H373,J373,L373,N373,P373,R373,T373,V373,X373,Z373,AB373,AD373,AF373,AH373,AJ373,AL373)</f>
        <v>0</v>
      </c>
      <c r="E373" s="30"/>
      <c r="F373" s="37"/>
      <c r="G373" s="30"/>
      <c r="H373" s="37"/>
      <c r="I373" s="30"/>
      <c r="J373" s="37"/>
      <c r="K373" s="30"/>
      <c r="L373" s="37"/>
      <c r="M373" s="30"/>
      <c r="N373" s="37"/>
      <c r="O373" s="30"/>
      <c r="P373" s="37"/>
      <c r="Q373" s="30"/>
      <c r="R373" s="37"/>
      <c r="S373" s="30"/>
      <c r="T373" s="37"/>
      <c r="U373" s="30"/>
      <c r="V373" s="37"/>
      <c r="W373" s="30"/>
      <c r="X373" s="37"/>
      <c r="Y373" s="30"/>
      <c r="Z373" s="37"/>
      <c r="AA373" s="30"/>
      <c r="AB373" s="37"/>
      <c r="AC373" s="30"/>
      <c r="AD373" s="37"/>
      <c r="AE373" s="30"/>
      <c r="AF373" s="37"/>
      <c r="AG373" s="30"/>
      <c r="AH373" s="37"/>
      <c r="AI373" s="30"/>
      <c r="AJ373" s="37"/>
      <c r="AK373" s="30"/>
      <c r="AL373" s="220"/>
      <c r="AM373" s="570"/>
      <c r="AN373" s="71"/>
      <c r="AO373" s="71"/>
      <c r="AP373" s="446"/>
      <c r="AQ373" s="571"/>
      <c r="AR373" s="35"/>
      <c r="AS373" s="37"/>
      <c r="AT373" t="str">
        <f>CA373&amp;CB373</f>
        <v/>
      </c>
      <c r="CA373" s="18" t="str">
        <f>IF(AND(B373&gt;0,AR373="")," * No olvide digitar la variable Pueblos originarios. Digite Cero si no tiene.",IF(AR373&gt;B373," * La variable Pueblos originarios No puede ser mayor al Total.",""))</f>
        <v/>
      </c>
      <c r="CB373" s="18" t="str">
        <f>IF(AND(B373&gt;0,AS373="")," * No olvide digitar la variable Migrantes. Digite Cero si no tiene.",IF(AS373&gt;B373," * La variable Migrantes No puede ser mayor al Total.",""))</f>
        <v/>
      </c>
      <c r="CO373" s="69">
        <f>IF(AND(B373&gt;0,AR373=""),1,IF(AR373&gt;B373,1,0))</f>
        <v>0</v>
      </c>
      <c r="CP373" s="69">
        <f>IF(AND(B373&gt;0,AS373=""),1,IF(AS373&gt;B373,1,0))</f>
        <v>0</v>
      </c>
    </row>
    <row r="374" spans="1:94" x14ac:dyDescent="0.25">
      <c r="A374" s="2038" t="s">
        <v>359</v>
      </c>
      <c r="B374" s="2039"/>
      <c r="C374" s="2040"/>
      <c r="D374" s="2027"/>
      <c r="E374" s="2025"/>
      <c r="F374" s="2028"/>
      <c r="G374" s="2025"/>
      <c r="H374" s="2028"/>
      <c r="I374" s="2025"/>
      <c r="J374" s="2028"/>
      <c r="K374" s="2025"/>
      <c r="L374" s="2028"/>
      <c r="M374" s="2025"/>
      <c r="N374" s="2028"/>
      <c r="O374" s="2025"/>
      <c r="P374" s="2028"/>
      <c r="Q374" s="2025"/>
      <c r="R374" s="2028"/>
      <c r="S374" s="2025"/>
      <c r="T374" s="2028"/>
      <c r="U374" s="2025"/>
      <c r="V374" s="2028"/>
      <c r="W374" s="2025"/>
      <c r="X374" s="2028"/>
      <c r="Y374" s="2025"/>
      <c r="Z374" s="2028"/>
      <c r="AA374" s="2025"/>
      <c r="AB374" s="2028"/>
      <c r="AC374" s="2025"/>
      <c r="AD374" s="2028"/>
      <c r="AE374" s="2025"/>
      <c r="AF374" s="2028"/>
      <c r="AG374" s="2025"/>
      <c r="AH374" s="2028"/>
      <c r="AI374" s="2025"/>
      <c r="AJ374" s="2028"/>
      <c r="AK374" s="2025"/>
      <c r="AL374" s="2029"/>
      <c r="AM374" s="2030"/>
      <c r="AN374" s="2031"/>
      <c r="AO374" s="2031"/>
      <c r="AP374" s="2028"/>
      <c r="AQ374" s="2032"/>
      <c r="AR374" s="2030"/>
      <c r="AS374" s="2028"/>
      <c r="CA374" s="438"/>
      <c r="CB374" s="438"/>
      <c r="CO374" s="575"/>
      <c r="CP374" s="575"/>
    </row>
    <row r="375" spans="1:94" ht="21" x14ac:dyDescent="0.25">
      <c r="A375" s="563" t="s">
        <v>360</v>
      </c>
      <c r="B375" s="576">
        <f t="shared" si="244"/>
        <v>0</v>
      </c>
      <c r="C375" s="577">
        <f t="shared" si="245"/>
        <v>0</v>
      </c>
      <c r="D375" s="251">
        <f t="shared" si="245"/>
        <v>0</v>
      </c>
      <c r="E375" s="45"/>
      <c r="F375" s="48"/>
      <c r="G375" s="45"/>
      <c r="H375" s="48"/>
      <c r="I375" s="45"/>
      <c r="J375" s="48"/>
      <c r="K375" s="45"/>
      <c r="L375" s="48"/>
      <c r="M375" s="45"/>
      <c r="N375" s="48"/>
      <c r="O375" s="45"/>
      <c r="P375" s="48"/>
      <c r="Q375" s="45"/>
      <c r="R375" s="48"/>
      <c r="S375" s="45"/>
      <c r="T375" s="48"/>
      <c r="U375" s="45"/>
      <c r="V375" s="48"/>
      <c r="W375" s="45"/>
      <c r="X375" s="48"/>
      <c r="Y375" s="45"/>
      <c r="Z375" s="48"/>
      <c r="AA375" s="45"/>
      <c r="AB375" s="48"/>
      <c r="AC375" s="45"/>
      <c r="AD375" s="48"/>
      <c r="AE375" s="45"/>
      <c r="AF375" s="48"/>
      <c r="AG375" s="45"/>
      <c r="AH375" s="48"/>
      <c r="AI375" s="45"/>
      <c r="AJ375" s="48"/>
      <c r="AK375" s="45"/>
      <c r="AL375" s="286"/>
      <c r="AM375" s="578"/>
      <c r="AN375" s="103"/>
      <c r="AO375" s="103"/>
      <c r="AP375" s="474"/>
      <c r="AQ375" s="579"/>
      <c r="AR375" s="105"/>
      <c r="AS375" s="48"/>
      <c r="AT375" t="str">
        <f t="shared" ref="AT375:AT376" si="246">CA375&amp;CB375</f>
        <v/>
      </c>
      <c r="CA375" s="18" t="str">
        <f t="shared" ref="CA375:CA389" si="247">IF(AND(B375&gt;0,AR375="")," * No olvide digitar la variable Pueblos originarios. Digite Cero si no tiene.",IF(AR375&gt;B375," * La variable Pueblos originarios No puede ser mayor al Total.",""))</f>
        <v/>
      </c>
      <c r="CB375" s="18" t="str">
        <f t="shared" ref="CB375:CB389" si="248">IF(AND(B375&gt;0,AS375="")," * No olvide digitar la variable Migrantes. Digite Cero si no tiene.",IF(AS375&gt;B375," * La variable Migrantes No puede ser mayor al Total.",""))</f>
        <v/>
      </c>
      <c r="CO375" s="69">
        <f>IF(AND(B375&gt;0,AR375=""),1,IF(AR375&gt;B375,1,0))</f>
        <v>0</v>
      </c>
      <c r="CP375" s="69">
        <f t="shared" ref="CP375:CP389" si="249">IF(AND(B375&gt;0,AS375=""),1,IF(AS375&gt;B375,1,0))</f>
        <v>0</v>
      </c>
    </row>
    <row r="376" spans="1:94" ht="21" x14ac:dyDescent="0.25">
      <c r="A376" s="580" t="s">
        <v>361</v>
      </c>
      <c r="B376" s="581">
        <f t="shared" si="244"/>
        <v>0</v>
      </c>
      <c r="C376" s="582">
        <f t="shared" si="245"/>
        <v>0</v>
      </c>
      <c r="D376" s="258">
        <f t="shared" si="245"/>
        <v>0</v>
      </c>
      <c r="E376" s="1806"/>
      <c r="F376" s="52"/>
      <c r="G376" s="49"/>
      <c r="H376" s="52"/>
      <c r="I376" s="49"/>
      <c r="J376" s="52"/>
      <c r="K376" s="49"/>
      <c r="L376" s="52"/>
      <c r="M376" s="49"/>
      <c r="N376" s="52"/>
      <c r="O376" s="49"/>
      <c r="P376" s="52"/>
      <c r="Q376" s="49"/>
      <c r="R376" s="52"/>
      <c r="S376" s="49"/>
      <c r="T376" s="52"/>
      <c r="U376" s="49"/>
      <c r="V376" s="52"/>
      <c r="W376" s="49"/>
      <c r="X376" s="52"/>
      <c r="Y376" s="49"/>
      <c r="Z376" s="52"/>
      <c r="AA376" s="49"/>
      <c r="AB376" s="52"/>
      <c r="AC376" s="49"/>
      <c r="AD376" s="52"/>
      <c r="AE376" s="49"/>
      <c r="AF376" s="52"/>
      <c r="AG376" s="49"/>
      <c r="AH376" s="52"/>
      <c r="AI376" s="49"/>
      <c r="AJ376" s="52"/>
      <c r="AK376" s="49"/>
      <c r="AL376" s="264"/>
      <c r="AM376" s="583"/>
      <c r="AN376" s="584"/>
      <c r="AO376" s="584"/>
      <c r="AP376" s="443"/>
      <c r="AQ376" s="585"/>
      <c r="AR376" s="254"/>
      <c r="AS376" s="52"/>
      <c r="AT376" t="str">
        <f t="shared" si="246"/>
        <v/>
      </c>
      <c r="CA376" s="18" t="str">
        <f t="shared" si="247"/>
        <v/>
      </c>
      <c r="CB376" s="18" t="str">
        <f t="shared" si="248"/>
        <v/>
      </c>
      <c r="CO376" s="69">
        <f t="shared" ref="CO376:CO389" si="250">IF(AND(B376&gt;0,AR376=""),1,IF(AR376&gt;B376,1,0))</f>
        <v>0</v>
      </c>
      <c r="CP376" s="69">
        <f t="shared" si="249"/>
        <v>0</v>
      </c>
    </row>
    <row r="377" spans="1:94" x14ac:dyDescent="0.25">
      <c r="A377" s="2024" t="s">
        <v>362</v>
      </c>
      <c r="B377" s="2039"/>
      <c r="C377" s="2040"/>
      <c r="D377" s="2027"/>
      <c r="E377" s="2025"/>
      <c r="F377" s="2028"/>
      <c r="G377" s="2025"/>
      <c r="H377" s="2028"/>
      <c r="I377" s="2025"/>
      <c r="J377" s="2028"/>
      <c r="K377" s="2025"/>
      <c r="L377" s="2028"/>
      <c r="M377" s="2025"/>
      <c r="N377" s="2028"/>
      <c r="O377" s="2025"/>
      <c r="P377" s="2028"/>
      <c r="Q377" s="2025"/>
      <c r="R377" s="2028"/>
      <c r="S377" s="2025"/>
      <c r="T377" s="2028"/>
      <c r="U377" s="2025"/>
      <c r="V377" s="2028"/>
      <c r="W377" s="2025"/>
      <c r="X377" s="2028"/>
      <c r="Y377" s="2025"/>
      <c r="Z377" s="2028"/>
      <c r="AA377" s="2025"/>
      <c r="AB377" s="2028"/>
      <c r="AC377" s="2025"/>
      <c r="AD377" s="2028"/>
      <c r="AE377" s="2025"/>
      <c r="AF377" s="2028"/>
      <c r="AG377" s="2025"/>
      <c r="AH377" s="2028"/>
      <c r="AI377" s="2025"/>
      <c r="AJ377" s="2028"/>
      <c r="AK377" s="2025"/>
      <c r="AL377" s="2029"/>
      <c r="AM377" s="2030"/>
      <c r="AN377" s="2031"/>
      <c r="AO377" s="2031"/>
      <c r="AP377" s="2028"/>
      <c r="AQ377" s="2032"/>
      <c r="AR377" s="2030"/>
      <c r="AS377" s="2028"/>
      <c r="CA377" s="438"/>
      <c r="CB377" s="438"/>
      <c r="CO377" s="575"/>
      <c r="CP377" s="575"/>
    </row>
    <row r="378" spans="1:94" ht="21" x14ac:dyDescent="0.25">
      <c r="A378" s="563" t="s">
        <v>363</v>
      </c>
      <c r="B378" s="1833">
        <f t="shared" si="244"/>
        <v>0</v>
      </c>
      <c r="C378" s="577">
        <f t="shared" si="245"/>
        <v>0</v>
      </c>
      <c r="D378" s="587">
        <f t="shared" si="245"/>
        <v>0</v>
      </c>
      <c r="E378" s="1806"/>
      <c r="F378" s="85"/>
      <c r="G378" s="1806"/>
      <c r="H378" s="85"/>
      <c r="I378" s="1806"/>
      <c r="J378" s="85"/>
      <c r="K378" s="1806"/>
      <c r="L378" s="85"/>
      <c r="M378" s="1806"/>
      <c r="N378" s="85"/>
      <c r="O378" s="1806"/>
      <c r="P378" s="85"/>
      <c r="Q378" s="1806"/>
      <c r="R378" s="85"/>
      <c r="S378" s="1806"/>
      <c r="T378" s="85"/>
      <c r="U378" s="1806"/>
      <c r="V378" s="85"/>
      <c r="W378" s="1806"/>
      <c r="X378" s="85"/>
      <c r="Y378" s="1806"/>
      <c r="Z378" s="85"/>
      <c r="AA378" s="1806"/>
      <c r="AB378" s="85"/>
      <c r="AC378" s="1806"/>
      <c r="AD378" s="85"/>
      <c r="AE378" s="1806"/>
      <c r="AF378" s="85"/>
      <c r="AG378" s="1806"/>
      <c r="AH378" s="85"/>
      <c r="AI378" s="1806"/>
      <c r="AJ378" s="85"/>
      <c r="AK378" s="1806"/>
      <c r="AL378" s="469"/>
      <c r="AM378" s="588"/>
      <c r="AN378" s="82"/>
      <c r="AO378" s="82"/>
      <c r="AP378" s="389"/>
      <c r="AQ378" s="1834"/>
      <c r="AR378" s="84"/>
      <c r="AS378" s="85"/>
      <c r="AT378" t="str">
        <f t="shared" ref="AT378:AT382" si="251">CA378&amp;CB378</f>
        <v/>
      </c>
      <c r="CA378" s="18" t="str">
        <f t="shared" si="247"/>
        <v/>
      </c>
      <c r="CB378" s="18" t="str">
        <f t="shared" si="248"/>
        <v/>
      </c>
      <c r="CO378" s="69">
        <f t="shared" si="250"/>
        <v>0</v>
      </c>
      <c r="CP378" s="69">
        <f t="shared" si="249"/>
        <v>0</v>
      </c>
    </row>
    <row r="379" spans="1:94" x14ac:dyDescent="0.25">
      <c r="A379" s="580" t="s">
        <v>364</v>
      </c>
      <c r="B379" s="581">
        <f t="shared" si="244"/>
        <v>0</v>
      </c>
      <c r="C379" s="582">
        <f t="shared" si="245"/>
        <v>0</v>
      </c>
      <c r="D379" s="258">
        <f t="shared" si="245"/>
        <v>0</v>
      </c>
      <c r="E379" s="49"/>
      <c r="F379" s="52"/>
      <c r="G379" s="49"/>
      <c r="H379" s="52"/>
      <c r="I379" s="49"/>
      <c r="J379" s="52"/>
      <c r="K379" s="49"/>
      <c r="L379" s="52"/>
      <c r="M379" s="49"/>
      <c r="N379" s="52"/>
      <c r="O379" s="49"/>
      <c r="P379" s="52"/>
      <c r="Q379" s="49"/>
      <c r="R379" s="52"/>
      <c r="S379" s="49"/>
      <c r="T379" s="52"/>
      <c r="U379" s="49"/>
      <c r="V379" s="52"/>
      <c r="W379" s="49"/>
      <c r="X379" s="52"/>
      <c r="Y379" s="49"/>
      <c r="Z379" s="52"/>
      <c r="AA379" s="49"/>
      <c r="AB379" s="52"/>
      <c r="AC379" s="49"/>
      <c r="AD379" s="52"/>
      <c r="AE379" s="49"/>
      <c r="AF379" s="52"/>
      <c r="AG379" s="49"/>
      <c r="AH379" s="52"/>
      <c r="AI379" s="49"/>
      <c r="AJ379" s="52"/>
      <c r="AK379" s="49"/>
      <c r="AL379" s="264"/>
      <c r="AM379" s="583"/>
      <c r="AN379" s="584"/>
      <c r="AO379" s="584"/>
      <c r="AP379" s="443"/>
      <c r="AQ379" s="585"/>
      <c r="AR379" s="254"/>
      <c r="AS379" s="52"/>
      <c r="AT379" t="str">
        <f t="shared" si="251"/>
        <v/>
      </c>
      <c r="CA379" s="18" t="str">
        <f t="shared" si="247"/>
        <v/>
      </c>
      <c r="CB379" s="18" t="str">
        <f t="shared" si="248"/>
        <v/>
      </c>
      <c r="CO379" s="69">
        <f t="shared" si="250"/>
        <v>0</v>
      </c>
      <c r="CP379" s="69">
        <f t="shared" si="249"/>
        <v>0</v>
      </c>
    </row>
    <row r="380" spans="1:94" x14ac:dyDescent="0.25">
      <c r="A380" s="590" t="s">
        <v>365</v>
      </c>
      <c r="B380" s="591">
        <f>SUM(C380:D380)</f>
        <v>0</v>
      </c>
      <c r="C380" s="592">
        <f>SUM(E380,G380,I380,K380,M380,O380,Q380,S380,U380,W380,Y380,AA380,AC380,AE380,AG380,AI380,AK380)</f>
        <v>0</v>
      </c>
      <c r="D380" s="212">
        <f>SUM(F380,H380,J380,L380,N380,P380,R380,T380,V380,X380,Z380,AB380,AD380,AF380,AH380,AJ380,AL380)</f>
        <v>0</v>
      </c>
      <c r="E380" s="22"/>
      <c r="F380" s="28"/>
      <c r="G380" s="22"/>
      <c r="H380" s="28"/>
      <c r="I380" s="22"/>
      <c r="J380" s="28"/>
      <c r="K380" s="22"/>
      <c r="L380" s="28"/>
      <c r="M380" s="22"/>
      <c r="N380" s="28"/>
      <c r="O380" s="22"/>
      <c r="P380" s="28"/>
      <c r="Q380" s="22"/>
      <c r="R380" s="28"/>
      <c r="S380" s="22"/>
      <c r="T380" s="28"/>
      <c r="U380" s="22"/>
      <c r="V380" s="28"/>
      <c r="W380" s="22"/>
      <c r="X380" s="28"/>
      <c r="Y380" s="22"/>
      <c r="Z380" s="28"/>
      <c r="AA380" s="22"/>
      <c r="AB380" s="28"/>
      <c r="AC380" s="22"/>
      <c r="AD380" s="28"/>
      <c r="AE380" s="22"/>
      <c r="AF380" s="28"/>
      <c r="AG380" s="22"/>
      <c r="AH380" s="28"/>
      <c r="AI380" s="22"/>
      <c r="AJ380" s="28"/>
      <c r="AK380" s="22"/>
      <c r="AL380" s="213"/>
      <c r="AM380" s="593"/>
      <c r="AN380" s="76"/>
      <c r="AO380" s="76"/>
      <c r="AP380" s="440"/>
      <c r="AQ380" s="594"/>
      <c r="AR380" s="27"/>
      <c r="AS380" s="28"/>
      <c r="AT380" t="str">
        <f t="shared" si="251"/>
        <v/>
      </c>
      <c r="CA380" s="18" t="str">
        <f t="shared" si="247"/>
        <v/>
      </c>
      <c r="CB380" s="18" t="str">
        <f t="shared" si="248"/>
        <v/>
      </c>
      <c r="CO380" s="69">
        <f t="shared" si="250"/>
        <v>0</v>
      </c>
      <c r="CP380" s="69">
        <f t="shared" si="249"/>
        <v>0</v>
      </c>
    </row>
    <row r="381" spans="1:94" x14ac:dyDescent="0.25">
      <c r="A381" s="1829" t="s">
        <v>366</v>
      </c>
      <c r="B381" s="1833">
        <f t="shared" si="244"/>
        <v>0</v>
      </c>
      <c r="C381" s="577">
        <f>SUM(E381,G381,I381,K381,M381,O381,Q381,S381,U381,W381,Y381,AA381,AC381,AE381,AG381,AI381,AK381)</f>
        <v>0</v>
      </c>
      <c r="D381" s="587">
        <f>SUM(F381,H381,J381,L381,N381,P381,R381,T381,V381,X381,Z381,AB381,AD381,AF381,AH381,AJ381,AL381)</f>
        <v>0</v>
      </c>
      <c r="E381" s="1806"/>
      <c r="F381" s="85"/>
      <c r="G381" s="1806"/>
      <c r="H381" s="85"/>
      <c r="I381" s="1806"/>
      <c r="J381" s="85"/>
      <c r="K381" s="1806"/>
      <c r="L381" s="85"/>
      <c r="M381" s="1806"/>
      <c r="N381" s="85"/>
      <c r="O381" s="1806"/>
      <c r="P381" s="85"/>
      <c r="Q381" s="1806"/>
      <c r="R381" s="85"/>
      <c r="S381" s="1806"/>
      <c r="T381" s="85"/>
      <c r="U381" s="1806"/>
      <c r="V381" s="85"/>
      <c r="W381" s="1806"/>
      <c r="X381" s="85"/>
      <c r="Y381" s="1806"/>
      <c r="Z381" s="85"/>
      <c r="AA381" s="1806"/>
      <c r="AB381" s="85"/>
      <c r="AC381" s="1806"/>
      <c r="AD381" s="85"/>
      <c r="AE381" s="1806"/>
      <c r="AF381" s="85"/>
      <c r="AG381" s="1806"/>
      <c r="AH381" s="85"/>
      <c r="AI381" s="1806"/>
      <c r="AJ381" s="85"/>
      <c r="AK381" s="1806"/>
      <c r="AL381" s="469"/>
      <c r="AM381" s="588"/>
      <c r="AN381" s="82"/>
      <c r="AO381" s="82"/>
      <c r="AP381" s="389"/>
      <c r="AQ381" s="1834"/>
      <c r="AR381" s="84"/>
      <c r="AS381" s="85"/>
      <c r="AT381" t="str">
        <f t="shared" si="251"/>
        <v/>
      </c>
      <c r="CA381" s="18" t="str">
        <f t="shared" si="247"/>
        <v/>
      </c>
      <c r="CB381" s="18" t="str">
        <f t="shared" si="248"/>
        <v/>
      </c>
      <c r="CO381" s="69">
        <f t="shared" si="250"/>
        <v>0</v>
      </c>
      <c r="CP381" s="69">
        <f t="shared" si="249"/>
        <v>0</v>
      </c>
    </row>
    <row r="382" spans="1:94" x14ac:dyDescent="0.25">
      <c r="A382" s="580" t="s">
        <v>367</v>
      </c>
      <c r="B382" s="581">
        <f t="shared" si="244"/>
        <v>0</v>
      </c>
      <c r="C382" s="582">
        <f t="shared" si="245"/>
        <v>0</v>
      </c>
      <c r="D382" s="258">
        <f t="shared" si="245"/>
        <v>0</v>
      </c>
      <c r="E382" s="49"/>
      <c r="F382" s="52"/>
      <c r="G382" s="49"/>
      <c r="H382" s="52"/>
      <c r="I382" s="49"/>
      <c r="J382" s="52"/>
      <c r="K382" s="49"/>
      <c r="L382" s="52"/>
      <c r="M382" s="49"/>
      <c r="N382" s="52"/>
      <c r="O382" s="49"/>
      <c r="P382" s="52"/>
      <c r="Q382" s="49"/>
      <c r="R382" s="52"/>
      <c r="S382" s="49"/>
      <c r="T382" s="52"/>
      <c r="U382" s="49"/>
      <c r="V382" s="52"/>
      <c r="W382" s="49"/>
      <c r="X382" s="52"/>
      <c r="Y382" s="49"/>
      <c r="Z382" s="52"/>
      <c r="AA382" s="49"/>
      <c r="AB382" s="52"/>
      <c r="AC382" s="49"/>
      <c r="AD382" s="52"/>
      <c r="AE382" s="49"/>
      <c r="AF382" s="52"/>
      <c r="AG382" s="49"/>
      <c r="AH382" s="52"/>
      <c r="AI382" s="49"/>
      <c r="AJ382" s="52"/>
      <c r="AK382" s="49"/>
      <c r="AL382" s="264"/>
      <c r="AM382" s="583"/>
      <c r="AN382" s="584"/>
      <c r="AO382" s="584"/>
      <c r="AP382" s="443"/>
      <c r="AQ382" s="585"/>
      <c r="AR382" s="254"/>
      <c r="AS382" s="52"/>
      <c r="AT382" t="str">
        <f t="shared" si="251"/>
        <v/>
      </c>
      <c r="CA382" s="18" t="str">
        <f t="shared" si="247"/>
        <v/>
      </c>
      <c r="CB382" s="18" t="str">
        <f t="shared" si="248"/>
        <v/>
      </c>
      <c r="CO382" s="69">
        <f t="shared" si="250"/>
        <v>0</v>
      </c>
      <c r="CP382" s="69">
        <f t="shared" si="249"/>
        <v>0</v>
      </c>
    </row>
    <row r="383" spans="1:94" x14ac:dyDescent="0.25">
      <c r="A383" s="2038" t="s">
        <v>368</v>
      </c>
      <c r="B383" s="2039"/>
      <c r="C383" s="2040"/>
      <c r="D383" s="2027"/>
      <c r="E383" s="2025"/>
      <c r="F383" s="2028"/>
      <c r="G383" s="2025"/>
      <c r="H383" s="2028"/>
      <c r="I383" s="2025"/>
      <c r="J383" s="2028"/>
      <c r="K383" s="2025"/>
      <c r="L383" s="2028"/>
      <c r="M383" s="2025"/>
      <c r="N383" s="2028"/>
      <c r="O383" s="2025"/>
      <c r="P383" s="2028"/>
      <c r="Q383" s="2025"/>
      <c r="R383" s="2028"/>
      <c r="S383" s="2025"/>
      <c r="T383" s="2028"/>
      <c r="U383" s="2025"/>
      <c r="V383" s="2028"/>
      <c r="W383" s="2025"/>
      <c r="X383" s="2028"/>
      <c r="Y383" s="2025"/>
      <c r="Z383" s="2028"/>
      <c r="AA383" s="2025"/>
      <c r="AB383" s="2028"/>
      <c r="AC383" s="2025"/>
      <c r="AD383" s="2028"/>
      <c r="AE383" s="2025"/>
      <c r="AF383" s="2028"/>
      <c r="AG383" s="2025"/>
      <c r="AH383" s="2028"/>
      <c r="AI383" s="2025"/>
      <c r="AJ383" s="2028"/>
      <c r="AK383" s="2025"/>
      <c r="AL383" s="2029"/>
      <c r="AM383" s="2030"/>
      <c r="AN383" s="2031"/>
      <c r="AO383" s="2031"/>
      <c r="AP383" s="2028"/>
      <c r="AQ383" s="2032"/>
      <c r="AR383" s="2030"/>
      <c r="AS383" s="2028"/>
      <c r="CA383" s="438"/>
      <c r="CB383" s="438"/>
      <c r="CO383" s="575"/>
      <c r="CP383" s="575"/>
    </row>
    <row r="384" spans="1:94" x14ac:dyDescent="0.25">
      <c r="A384" s="2041" t="s">
        <v>369</v>
      </c>
      <c r="B384" s="2042">
        <f t="shared" ref="B384:B389" si="252">SUM(C384:D384)</f>
        <v>0</v>
      </c>
      <c r="C384" s="2043">
        <f t="shared" ref="C384:D389" si="253">SUM(E384,G384,I384,K384,M384,O384,Q384,S384,U384,W384,Y384,AA384,AC384,AE384,AG384,AI384,AK384)</f>
        <v>0</v>
      </c>
      <c r="D384" s="2035">
        <f t="shared" si="253"/>
        <v>0</v>
      </c>
      <c r="E384" s="2004"/>
      <c r="F384" s="1921"/>
      <c r="G384" s="2004"/>
      <c r="H384" s="1921"/>
      <c r="I384" s="2004"/>
      <c r="J384" s="1921"/>
      <c r="K384" s="2004"/>
      <c r="L384" s="1921"/>
      <c r="M384" s="2004"/>
      <c r="N384" s="1921"/>
      <c r="O384" s="2004"/>
      <c r="P384" s="1921"/>
      <c r="Q384" s="2004"/>
      <c r="R384" s="1921"/>
      <c r="S384" s="2004"/>
      <c r="T384" s="1921"/>
      <c r="U384" s="2004"/>
      <c r="V384" s="1921"/>
      <c r="W384" s="2004"/>
      <c r="X384" s="1921"/>
      <c r="Y384" s="2004"/>
      <c r="Z384" s="1921"/>
      <c r="AA384" s="2004"/>
      <c r="AB384" s="1921"/>
      <c r="AC384" s="2004"/>
      <c r="AD384" s="1921"/>
      <c r="AE384" s="2004"/>
      <c r="AF384" s="1921"/>
      <c r="AG384" s="2004"/>
      <c r="AH384" s="1921"/>
      <c r="AI384" s="2004"/>
      <c r="AJ384" s="1921"/>
      <c r="AK384" s="2004"/>
      <c r="AL384" s="1925"/>
      <c r="AM384" s="2036"/>
      <c r="AN384" s="1998"/>
      <c r="AO384" s="1998"/>
      <c r="AP384" s="1956"/>
      <c r="AQ384" s="2037"/>
      <c r="AR384" s="2022"/>
      <c r="AS384" s="1921"/>
      <c r="AT384" t="str">
        <f t="shared" ref="AT384:AT389" si="254">CA384&amp;CB384</f>
        <v/>
      </c>
      <c r="CA384" s="18" t="str">
        <f t="shared" si="247"/>
        <v/>
      </c>
      <c r="CB384" s="18" t="str">
        <f t="shared" si="248"/>
        <v/>
      </c>
      <c r="CO384" s="69">
        <f t="shared" si="250"/>
        <v>0</v>
      </c>
      <c r="CP384" s="69">
        <f t="shared" si="249"/>
        <v>0</v>
      </c>
    </row>
    <row r="385" spans="1:94" x14ac:dyDescent="0.25">
      <c r="A385" s="590" t="s">
        <v>370</v>
      </c>
      <c r="B385" s="591">
        <f t="shared" si="252"/>
        <v>0</v>
      </c>
      <c r="C385" s="592">
        <f t="shared" si="253"/>
        <v>0</v>
      </c>
      <c r="D385" s="212">
        <f t="shared" si="253"/>
        <v>0</v>
      </c>
      <c r="E385" s="22"/>
      <c r="F385" s="28"/>
      <c r="G385" s="22"/>
      <c r="H385" s="28"/>
      <c r="I385" s="22"/>
      <c r="J385" s="28"/>
      <c r="K385" s="22"/>
      <c r="L385" s="28"/>
      <c r="M385" s="22"/>
      <c r="N385" s="28"/>
      <c r="O385" s="22"/>
      <c r="P385" s="28"/>
      <c r="Q385" s="22"/>
      <c r="R385" s="28"/>
      <c r="S385" s="22"/>
      <c r="T385" s="28"/>
      <c r="U385" s="22"/>
      <c r="V385" s="28"/>
      <c r="W385" s="22"/>
      <c r="X385" s="28"/>
      <c r="Y385" s="22"/>
      <c r="Z385" s="28"/>
      <c r="AA385" s="22"/>
      <c r="AB385" s="28"/>
      <c r="AC385" s="22"/>
      <c r="AD385" s="28"/>
      <c r="AE385" s="22"/>
      <c r="AF385" s="28"/>
      <c r="AG385" s="22"/>
      <c r="AH385" s="28"/>
      <c r="AI385" s="22"/>
      <c r="AJ385" s="28"/>
      <c r="AK385" s="22"/>
      <c r="AL385" s="213"/>
      <c r="AM385" s="593"/>
      <c r="AN385" s="76"/>
      <c r="AO385" s="76"/>
      <c r="AP385" s="440"/>
      <c r="AQ385" s="594"/>
      <c r="AR385" s="27"/>
      <c r="AS385" s="28"/>
      <c r="AT385" t="str">
        <f t="shared" si="254"/>
        <v/>
      </c>
      <c r="CA385" s="18" t="str">
        <f t="shared" si="247"/>
        <v/>
      </c>
      <c r="CB385" s="18" t="str">
        <f t="shared" si="248"/>
        <v/>
      </c>
      <c r="CO385" s="69">
        <f t="shared" si="250"/>
        <v>0</v>
      </c>
      <c r="CP385" s="69">
        <f t="shared" si="249"/>
        <v>0</v>
      </c>
    </row>
    <row r="386" spans="1:94" x14ac:dyDescent="0.25">
      <c r="A386" s="590" t="s">
        <v>371</v>
      </c>
      <c r="B386" s="591">
        <f t="shared" si="252"/>
        <v>0</v>
      </c>
      <c r="C386" s="592">
        <f t="shared" si="253"/>
        <v>0</v>
      </c>
      <c r="D386" s="212">
        <f t="shared" si="253"/>
        <v>0</v>
      </c>
      <c r="E386" s="22"/>
      <c r="F386" s="28"/>
      <c r="G386" s="22"/>
      <c r="H386" s="28"/>
      <c r="I386" s="22"/>
      <c r="J386" s="28"/>
      <c r="K386" s="22"/>
      <c r="L386" s="28"/>
      <c r="M386" s="22"/>
      <c r="N386" s="28"/>
      <c r="O386" s="22"/>
      <c r="P386" s="28"/>
      <c r="Q386" s="22"/>
      <c r="R386" s="28"/>
      <c r="S386" s="22"/>
      <c r="T386" s="28"/>
      <c r="U386" s="22"/>
      <c r="V386" s="28"/>
      <c r="W386" s="22"/>
      <c r="X386" s="28"/>
      <c r="Y386" s="22"/>
      <c r="Z386" s="28"/>
      <c r="AA386" s="22"/>
      <c r="AB386" s="28"/>
      <c r="AC386" s="22"/>
      <c r="AD386" s="28"/>
      <c r="AE386" s="22"/>
      <c r="AF386" s="28"/>
      <c r="AG386" s="22"/>
      <c r="AH386" s="28"/>
      <c r="AI386" s="22"/>
      <c r="AJ386" s="28"/>
      <c r="AK386" s="22"/>
      <c r="AL386" s="213"/>
      <c r="AM386" s="593"/>
      <c r="AN386" s="76"/>
      <c r="AO386" s="76"/>
      <c r="AP386" s="440"/>
      <c r="AQ386" s="594"/>
      <c r="AR386" s="27"/>
      <c r="AS386" s="28"/>
      <c r="AT386" t="str">
        <f t="shared" si="254"/>
        <v/>
      </c>
      <c r="CA386" s="18" t="str">
        <f t="shared" si="247"/>
        <v/>
      </c>
      <c r="CB386" s="18" t="str">
        <f t="shared" si="248"/>
        <v/>
      </c>
      <c r="CO386" s="69">
        <f t="shared" si="250"/>
        <v>0</v>
      </c>
      <c r="CP386" s="69">
        <f t="shared" si="249"/>
        <v>0</v>
      </c>
    </row>
    <row r="387" spans="1:94" x14ac:dyDescent="0.25">
      <c r="A387" s="590" t="s">
        <v>365</v>
      </c>
      <c r="B387" s="591">
        <f t="shared" si="252"/>
        <v>0</v>
      </c>
      <c r="C387" s="592">
        <f t="shared" si="253"/>
        <v>0</v>
      </c>
      <c r="D387" s="212">
        <f t="shared" si="253"/>
        <v>0</v>
      </c>
      <c r="E387" s="22"/>
      <c r="F387" s="28"/>
      <c r="G387" s="22"/>
      <c r="H387" s="28"/>
      <c r="I387" s="22"/>
      <c r="J387" s="28"/>
      <c r="K387" s="22"/>
      <c r="L387" s="28"/>
      <c r="M387" s="22"/>
      <c r="N387" s="28"/>
      <c r="O387" s="22"/>
      <c r="P387" s="28"/>
      <c r="Q387" s="22"/>
      <c r="R387" s="28"/>
      <c r="S387" s="22"/>
      <c r="T387" s="28"/>
      <c r="U387" s="22"/>
      <c r="V387" s="28"/>
      <c r="W387" s="22"/>
      <c r="X387" s="28"/>
      <c r="Y387" s="22"/>
      <c r="Z387" s="28"/>
      <c r="AA387" s="22"/>
      <c r="AB387" s="28"/>
      <c r="AC387" s="22"/>
      <c r="AD387" s="28"/>
      <c r="AE387" s="22"/>
      <c r="AF387" s="28"/>
      <c r="AG387" s="22"/>
      <c r="AH387" s="28"/>
      <c r="AI387" s="22"/>
      <c r="AJ387" s="28"/>
      <c r="AK387" s="22"/>
      <c r="AL387" s="213"/>
      <c r="AM387" s="593"/>
      <c r="AN387" s="76"/>
      <c r="AO387" s="76"/>
      <c r="AP387" s="440"/>
      <c r="AQ387" s="594"/>
      <c r="AR387" s="27"/>
      <c r="AS387" s="28"/>
      <c r="AT387" t="str">
        <f t="shared" si="254"/>
        <v/>
      </c>
      <c r="CA387" s="18" t="str">
        <f t="shared" si="247"/>
        <v/>
      </c>
      <c r="CB387" s="18" t="str">
        <f t="shared" si="248"/>
        <v/>
      </c>
      <c r="CO387" s="69">
        <f t="shared" si="250"/>
        <v>0</v>
      </c>
      <c r="CP387" s="69">
        <f t="shared" si="249"/>
        <v>0</v>
      </c>
    </row>
    <row r="388" spans="1:94" ht="21" x14ac:dyDescent="0.25">
      <c r="A388" s="590" t="s">
        <v>372</v>
      </c>
      <c r="B388" s="591">
        <f t="shared" si="252"/>
        <v>0</v>
      </c>
      <c r="C388" s="592">
        <f t="shared" si="253"/>
        <v>0</v>
      </c>
      <c r="D388" s="212">
        <f t="shared" si="253"/>
        <v>0</v>
      </c>
      <c r="E388" s="22"/>
      <c r="F388" s="28"/>
      <c r="G388" s="22"/>
      <c r="H388" s="28"/>
      <c r="I388" s="22"/>
      <c r="J388" s="28"/>
      <c r="K388" s="22"/>
      <c r="L388" s="28"/>
      <c r="M388" s="22"/>
      <c r="N388" s="28"/>
      <c r="O388" s="22"/>
      <c r="P388" s="28"/>
      <c r="Q388" s="22"/>
      <c r="R388" s="28"/>
      <c r="S388" s="22"/>
      <c r="T388" s="28"/>
      <c r="U388" s="22"/>
      <c r="V388" s="28"/>
      <c r="W388" s="22"/>
      <c r="X388" s="28"/>
      <c r="Y388" s="22"/>
      <c r="Z388" s="28"/>
      <c r="AA388" s="22"/>
      <c r="AB388" s="28"/>
      <c r="AC388" s="22"/>
      <c r="AD388" s="28"/>
      <c r="AE388" s="22"/>
      <c r="AF388" s="28"/>
      <c r="AG388" s="22"/>
      <c r="AH388" s="28"/>
      <c r="AI388" s="22"/>
      <c r="AJ388" s="28"/>
      <c r="AK388" s="22"/>
      <c r="AL388" s="213"/>
      <c r="AM388" s="593"/>
      <c r="AN388" s="76"/>
      <c r="AO388" s="76"/>
      <c r="AP388" s="440"/>
      <c r="AQ388" s="594"/>
      <c r="AR388" s="27"/>
      <c r="AS388" s="28"/>
      <c r="AT388" t="str">
        <f t="shared" si="254"/>
        <v/>
      </c>
      <c r="CA388" s="18" t="str">
        <f t="shared" si="247"/>
        <v/>
      </c>
      <c r="CB388" s="18" t="str">
        <f t="shared" si="248"/>
        <v/>
      </c>
      <c r="CO388" s="69">
        <f t="shared" si="250"/>
        <v>0</v>
      </c>
      <c r="CP388" s="69">
        <f t="shared" si="249"/>
        <v>0</v>
      </c>
    </row>
    <row r="389" spans="1:94" x14ac:dyDescent="0.25">
      <c r="A389" s="598" t="s">
        <v>373</v>
      </c>
      <c r="B389" s="599">
        <f t="shared" si="252"/>
        <v>0</v>
      </c>
      <c r="C389" s="600">
        <f t="shared" si="253"/>
        <v>0</v>
      </c>
      <c r="D389" s="219">
        <f t="shared" si="253"/>
        <v>0</v>
      </c>
      <c r="E389" s="30"/>
      <c r="F389" s="37"/>
      <c r="G389" s="30"/>
      <c r="H389" s="37"/>
      <c r="I389" s="30"/>
      <c r="J389" s="37"/>
      <c r="K389" s="30"/>
      <c r="L389" s="37"/>
      <c r="M389" s="30"/>
      <c r="N389" s="37"/>
      <c r="O389" s="30"/>
      <c r="P389" s="37"/>
      <c r="Q389" s="30"/>
      <c r="R389" s="37"/>
      <c r="S389" s="30"/>
      <c r="T389" s="37"/>
      <c r="U389" s="30"/>
      <c r="V389" s="37"/>
      <c r="W389" s="30"/>
      <c r="X389" s="37"/>
      <c r="Y389" s="30"/>
      <c r="Z389" s="37"/>
      <c r="AA389" s="30"/>
      <c r="AB389" s="37"/>
      <c r="AC389" s="30"/>
      <c r="AD389" s="37"/>
      <c r="AE389" s="30"/>
      <c r="AF389" s="37"/>
      <c r="AG389" s="30"/>
      <c r="AH389" s="37"/>
      <c r="AI389" s="30"/>
      <c r="AJ389" s="37"/>
      <c r="AK389" s="30"/>
      <c r="AL389" s="220"/>
      <c r="AM389" s="570"/>
      <c r="AN389" s="71"/>
      <c r="AO389" s="71"/>
      <c r="AP389" s="446"/>
      <c r="AQ389" s="571"/>
      <c r="AR389" s="35"/>
      <c r="AS389" s="37"/>
      <c r="AT389" t="str">
        <f t="shared" si="254"/>
        <v/>
      </c>
      <c r="CA389" s="18" t="str">
        <f t="shared" si="247"/>
        <v/>
      </c>
      <c r="CB389" s="18" t="str">
        <f t="shared" si="248"/>
        <v/>
      </c>
      <c r="CO389" s="69">
        <f t="shared" si="250"/>
        <v>0</v>
      </c>
      <c r="CP389" s="69">
        <f t="shared" si="249"/>
        <v>0</v>
      </c>
    </row>
    <row r="390" spans="1:94" x14ac:dyDescent="0.25">
      <c r="A390" s="4230" t="s">
        <v>374</v>
      </c>
      <c r="B390" s="4231"/>
      <c r="C390" s="4231"/>
      <c r="D390" s="4231"/>
      <c r="E390" s="4231"/>
      <c r="F390" s="4231"/>
      <c r="G390" s="4231"/>
      <c r="H390" s="4231"/>
      <c r="I390" s="4231"/>
      <c r="J390" s="4231"/>
      <c r="K390" s="4231"/>
      <c r="L390" s="4231"/>
    </row>
    <row r="391" spans="1:94" ht="15" customHeight="1" x14ac:dyDescent="0.25">
      <c r="A391" s="4225" t="s">
        <v>345</v>
      </c>
      <c r="B391" s="3444" t="s">
        <v>91</v>
      </c>
      <c r="C391" s="4232" t="s">
        <v>5</v>
      </c>
      <c r="D391" s="3459"/>
      <c r="E391" s="3459"/>
      <c r="F391" s="3459"/>
      <c r="G391" s="3459"/>
      <c r="H391" s="4181"/>
      <c r="I391" s="4187" t="s">
        <v>375</v>
      </c>
      <c r="J391" s="4181"/>
      <c r="K391" s="3004" t="s">
        <v>287</v>
      </c>
      <c r="L391" s="3108" t="s">
        <v>272</v>
      </c>
      <c r="M391" s="3260" t="s">
        <v>376</v>
      </c>
      <c r="N391" s="3261"/>
      <c r="O391" s="3261"/>
      <c r="P391" s="3261"/>
      <c r="Q391" s="3261"/>
      <c r="R391" s="3262"/>
      <c r="S391" s="4233" t="s">
        <v>377</v>
      </c>
      <c r="T391" s="4233"/>
      <c r="U391" s="4234"/>
    </row>
    <row r="392" spans="1:94" ht="15" customHeight="1" x14ac:dyDescent="0.25">
      <c r="A392" s="4135"/>
      <c r="B392" s="4129"/>
      <c r="C392" s="4232" t="s">
        <v>378</v>
      </c>
      <c r="D392" s="3459"/>
      <c r="E392" s="4180"/>
      <c r="F392" s="4232" t="s">
        <v>379</v>
      </c>
      <c r="G392" s="3459"/>
      <c r="H392" s="4181"/>
      <c r="I392" s="3449" t="s">
        <v>380</v>
      </c>
      <c r="J392" s="3137" t="s">
        <v>381</v>
      </c>
      <c r="K392" s="3258"/>
      <c r="L392" s="2994"/>
      <c r="M392" s="3124" t="s">
        <v>382</v>
      </c>
      <c r="N392" s="3259" t="s">
        <v>383</v>
      </c>
      <c r="O392" s="4235" t="s">
        <v>384</v>
      </c>
      <c r="P392" s="3109" t="s">
        <v>385</v>
      </c>
      <c r="Q392" s="3266" t="s">
        <v>386</v>
      </c>
      <c r="R392" s="3259" t="s">
        <v>387</v>
      </c>
      <c r="S392" s="3258" t="s">
        <v>388</v>
      </c>
      <c r="T392" s="3258" t="s">
        <v>389</v>
      </c>
      <c r="U392" s="2994" t="s">
        <v>390</v>
      </c>
    </row>
    <row r="393" spans="1:94" x14ac:dyDescent="0.25">
      <c r="A393" s="3888"/>
      <c r="B393" s="3768"/>
      <c r="C393" s="1900" t="s">
        <v>391</v>
      </c>
      <c r="D393" s="1972" t="s">
        <v>78</v>
      </c>
      <c r="E393" s="1812" t="s">
        <v>392</v>
      </c>
      <c r="F393" s="1900" t="s">
        <v>391</v>
      </c>
      <c r="G393" s="1972" t="s">
        <v>78</v>
      </c>
      <c r="H393" s="1835" t="s">
        <v>392</v>
      </c>
      <c r="I393" s="3001"/>
      <c r="J393" s="4132"/>
      <c r="K393" s="4131"/>
      <c r="L393" s="4118"/>
      <c r="M393" s="3124"/>
      <c r="N393" s="3265"/>
      <c r="O393" s="3019"/>
      <c r="P393" s="3110"/>
      <c r="Q393" s="2983"/>
      <c r="R393" s="3027"/>
      <c r="S393" s="4131"/>
      <c r="T393" s="4131"/>
      <c r="U393" s="4118"/>
    </row>
    <row r="394" spans="1:94" ht="21" x14ac:dyDescent="0.25">
      <c r="A394" s="2044" t="s">
        <v>393</v>
      </c>
      <c r="B394" s="1654">
        <f t="shared" ref="B394:B404" si="255">SUM(C394:H394)</f>
        <v>42</v>
      </c>
      <c r="C394" s="2004">
        <v>0</v>
      </c>
      <c r="D394" s="1997">
        <v>1</v>
      </c>
      <c r="E394" s="1921">
        <v>0</v>
      </c>
      <c r="F394" s="2004">
        <v>7</v>
      </c>
      <c r="G394" s="1997">
        <v>34</v>
      </c>
      <c r="H394" s="2023">
        <v>0</v>
      </c>
      <c r="I394" s="1941">
        <v>42</v>
      </c>
      <c r="J394" s="2007">
        <v>0</v>
      </c>
      <c r="K394" s="1973">
        <v>0</v>
      </c>
      <c r="L394" s="1922">
        <v>1</v>
      </c>
      <c r="M394" s="604"/>
      <c r="N394" s="605"/>
      <c r="O394" s="2001"/>
      <c r="P394" s="2000"/>
      <c r="Q394" s="2031"/>
      <c r="R394" s="474"/>
      <c r="S394" s="2001"/>
      <c r="T394" s="2001"/>
      <c r="U394" s="1956"/>
      <c r="V394" t="str">
        <f>CA394&amp;CB394</f>
        <v/>
      </c>
      <c r="CA394" s="18" t="str">
        <f>IF(AND(B394&gt;0,K394="")," * No olvide digitar la variable Niños, Niñas, Adolescentes y Jóvenes SENAME. Digite Cero si no tiene.",IF(K394&gt;B394," * La variable Niños, Niñas, Adolescentes y Jóvenes SENAME No puede ser mayor al Total.",""))</f>
        <v/>
      </c>
      <c r="CB394" s="18" t="str">
        <f>IF(AND(B394&gt;0,L394="")," * No olvide digitar la variable Niños, Niñas, Adolescentes y Jóvenes Mejor Niñez. Digite Cero si no tiene.",IF(L394&gt;B394," * La variable Niños, Niñas, Adolescentes y Jóvenes Mejor Niñez No puede ser mayor al Total.",""))</f>
        <v/>
      </c>
      <c r="CO394" s="69">
        <f>IF(AND($B394&gt;0,K394=""),1,IF(K394&gt;$B394,1,0))</f>
        <v>0</v>
      </c>
      <c r="CP394" s="69">
        <f>IF(AND($B394&gt;0,L394=""),1,IF(L394&gt;$B394,1,0))</f>
        <v>0</v>
      </c>
    </row>
    <row r="395" spans="1:94" x14ac:dyDescent="0.25">
      <c r="A395" s="2045" t="s">
        <v>101</v>
      </c>
      <c r="B395" s="2046">
        <f t="shared" si="255"/>
        <v>1</v>
      </c>
      <c r="C395" s="1908">
        <f>SUM(C396:C398)</f>
        <v>0</v>
      </c>
      <c r="D395" s="2047">
        <f t="shared" ref="D395:E395" si="256">SUM(D396:D398)</f>
        <v>0</v>
      </c>
      <c r="E395" s="2047">
        <f t="shared" si="256"/>
        <v>0</v>
      </c>
      <c r="F395" s="1908">
        <f>SUM(F396:F398)</f>
        <v>1</v>
      </c>
      <c r="G395" s="1909">
        <f>SUM(G396:G398)</f>
        <v>0</v>
      </c>
      <c r="H395" s="1911">
        <f>SUM(H396:H398)</f>
        <v>0</v>
      </c>
      <c r="I395" s="298">
        <f>SUM(I396:I398)</f>
        <v>1</v>
      </c>
      <c r="J395" s="606"/>
      <c r="K395" s="1837">
        <f t="shared" ref="K395:U395" si="257">SUM(K396:K398)</f>
        <v>0</v>
      </c>
      <c r="L395" s="2048">
        <f t="shared" si="257"/>
        <v>0</v>
      </c>
      <c r="M395" s="608">
        <f t="shared" si="257"/>
        <v>0</v>
      </c>
      <c r="N395" s="1838">
        <f t="shared" si="257"/>
        <v>0</v>
      </c>
      <c r="O395" s="1908">
        <f t="shared" si="257"/>
        <v>0</v>
      </c>
      <c r="P395" s="1909">
        <f t="shared" si="257"/>
        <v>0</v>
      </c>
      <c r="Q395" s="2047">
        <f t="shared" si="257"/>
        <v>0</v>
      </c>
      <c r="R395" s="1910">
        <f t="shared" si="257"/>
        <v>0</v>
      </c>
      <c r="S395" s="1908">
        <f t="shared" si="257"/>
        <v>0</v>
      </c>
      <c r="T395" s="2047">
        <f t="shared" si="257"/>
        <v>0</v>
      </c>
      <c r="U395" s="1910">
        <f t="shared" si="257"/>
        <v>0</v>
      </c>
    </row>
    <row r="396" spans="1:94" x14ac:dyDescent="0.25">
      <c r="A396" s="2041" t="s">
        <v>394</v>
      </c>
      <c r="B396" s="2049">
        <f t="shared" si="255"/>
        <v>0</v>
      </c>
      <c r="C396" s="2004">
        <v>0</v>
      </c>
      <c r="D396" s="1997">
        <v>0</v>
      </c>
      <c r="E396" s="1921">
        <v>0</v>
      </c>
      <c r="F396" s="2004">
        <v>0</v>
      </c>
      <c r="G396" s="2005">
        <v>0</v>
      </c>
      <c r="H396" s="1925">
        <v>0</v>
      </c>
      <c r="I396" s="2022">
        <v>0</v>
      </c>
      <c r="J396" s="2003"/>
      <c r="K396" s="1997">
        <v>0</v>
      </c>
      <c r="L396" s="1921">
        <v>0</v>
      </c>
      <c r="M396" s="2004">
        <v>0</v>
      </c>
      <c r="N396" s="1921"/>
      <c r="O396" s="2004"/>
      <c r="P396" s="2005"/>
      <c r="Q396" s="1997"/>
      <c r="R396" s="1921"/>
      <c r="S396" s="2004"/>
      <c r="T396" s="1997"/>
      <c r="U396" s="1921"/>
      <c r="V396" t="str">
        <f t="shared" ref="V396:V404" si="258">CA396&amp;CB396</f>
        <v/>
      </c>
      <c r="CA396" s="18" t="str">
        <f>IF(AND(B396&gt;0,K396="")," * No olvide digitar la variable Niños, Niñas, Adolescentes y Jóvenes SENAME. Digite Cero si no tiene.",IF(K396&gt;B396," * La variable Niños, Niñas, Adolescentes y Jóvenes SENAME No puede ser mayor al Total.",""))</f>
        <v/>
      </c>
      <c r="CB396" s="18" t="str">
        <f>IF(AND(B396&gt;0,L396="")," * No olvide digitar la variable Niños, Niñas, Adolescentes y Jóvenes Mejor Niñez. Digite Cero si no tiene.",IF(L396&gt;B396," * La variable Niños, Niñas, Adolescentes y Jóvenes Mejor Niñez No puede ser mayor al Total.",""))</f>
        <v/>
      </c>
      <c r="CO396" s="69">
        <f t="shared" ref="CO396:CP398" si="259">IF(AND($B396&gt;0,K396=""),1,IF(K396&gt;$B396,1,0))</f>
        <v>0</v>
      </c>
      <c r="CP396" s="69">
        <f>IF(AND($B396&gt;0,L396=""),1,IF(L396&gt;$B396,1,0))</f>
        <v>0</v>
      </c>
    </row>
    <row r="397" spans="1:94" x14ac:dyDescent="0.25">
      <c r="A397" s="590" t="s">
        <v>395</v>
      </c>
      <c r="B397" s="610">
        <f t="shared" si="255"/>
        <v>1</v>
      </c>
      <c r="C397" s="22">
        <v>0</v>
      </c>
      <c r="D397" s="23">
        <v>0</v>
      </c>
      <c r="E397" s="28">
        <v>0</v>
      </c>
      <c r="F397" s="22">
        <v>1</v>
      </c>
      <c r="G397" s="23">
        <v>0</v>
      </c>
      <c r="H397" s="213">
        <v>0</v>
      </c>
      <c r="I397" s="27">
        <v>1</v>
      </c>
      <c r="J397" s="611"/>
      <c r="K397" s="23">
        <v>0</v>
      </c>
      <c r="L397" s="28">
        <v>0</v>
      </c>
      <c r="M397" s="22">
        <v>0</v>
      </c>
      <c r="N397" s="239"/>
      <c r="O397" s="22"/>
      <c r="P397" s="24"/>
      <c r="Q397" s="23"/>
      <c r="R397" s="28"/>
      <c r="S397" s="22"/>
      <c r="T397" s="23"/>
      <c r="U397" s="28"/>
      <c r="V397" t="str">
        <f t="shared" si="258"/>
        <v/>
      </c>
      <c r="CA397" s="18" t="str">
        <f t="shared" ref="CA397" si="260">IF(AND(B397&gt;0,K397="")," * No olvide digitar la variable Niños, Niñas, Adolescentes y Jóvenes SENAME. Digite Cero si no tiene.",IF(K397&gt;B397," * La variable Niños, Niñas, Adolescentes y Jóvenes SENAME No puede ser mayor al Total.",""))</f>
        <v/>
      </c>
      <c r="CB397" s="18" t="str">
        <f t="shared" ref="CB397:CB398" si="261">IF(AND(B397&gt;0,L397="")," * No olvide digitar la variable Niños, Niñas, Adolescentes y Jóvenes Mejor Niñez. Digite Cero si no tiene.",IF(L397&gt;B397," * La variable Niños, Niñas, Adolescentes y Jóvenes Mejor Niñez No puede ser mayor al Total.",""))</f>
        <v/>
      </c>
      <c r="CO397" s="69">
        <f t="shared" si="259"/>
        <v>0</v>
      </c>
      <c r="CP397" s="69">
        <f t="shared" si="259"/>
        <v>0</v>
      </c>
    </row>
    <row r="398" spans="1:94" x14ac:dyDescent="0.25">
      <c r="A398" s="590" t="s">
        <v>396</v>
      </c>
      <c r="B398" s="612">
        <f t="shared" si="255"/>
        <v>0</v>
      </c>
      <c r="C398" s="22">
        <v>0</v>
      </c>
      <c r="D398" s="23">
        <v>0</v>
      </c>
      <c r="E398" s="28">
        <v>0</v>
      </c>
      <c r="F398" s="22">
        <v>0</v>
      </c>
      <c r="G398" s="23">
        <v>0</v>
      </c>
      <c r="H398" s="213">
        <v>0</v>
      </c>
      <c r="I398" s="27">
        <v>0</v>
      </c>
      <c r="J398" s="611"/>
      <c r="K398" s="23">
        <v>0</v>
      </c>
      <c r="L398" s="28">
        <v>0</v>
      </c>
      <c r="M398" s="22">
        <v>0</v>
      </c>
      <c r="N398" s="48"/>
      <c r="O398" s="45"/>
      <c r="P398" s="102"/>
      <c r="Q398" s="47"/>
      <c r="R398" s="48"/>
      <c r="S398" s="45"/>
      <c r="T398" s="47"/>
      <c r="U398" s="48"/>
      <c r="V398" t="str">
        <f t="shared" si="258"/>
        <v/>
      </c>
      <c r="CA398" s="18" t="str">
        <f>IF(AND(B398&gt;0,K398="")," * No olvide digitar la variable Niños, Niñas, Adolescentes y Jóvenes SENAME. Digite Cero si no tiene.",IF(K398&gt;B398," * La variable Niños, Niñas, Adolescentes y Jóvenes SENAME No puede ser mayor al Total.",""))</f>
        <v/>
      </c>
      <c r="CB398" s="18" t="str">
        <f t="shared" si="261"/>
        <v/>
      </c>
      <c r="CO398" s="69">
        <f t="shared" si="259"/>
        <v>0</v>
      </c>
      <c r="CP398" s="69">
        <f>IF(AND($B398&gt;0,L398=""),1,IF(L398&gt;$B398,1,0))</f>
        <v>0</v>
      </c>
    </row>
    <row r="399" spans="1:94" x14ac:dyDescent="0.25">
      <c r="A399" s="2045" t="s">
        <v>271</v>
      </c>
      <c r="B399" s="2046">
        <f t="shared" si="255"/>
        <v>1</v>
      </c>
      <c r="C399" s="1908">
        <f>SUM(C400:C403)</f>
        <v>0</v>
      </c>
      <c r="D399" s="2047">
        <f t="shared" ref="D399:U399" si="262">SUM(D400:D403)</f>
        <v>0</v>
      </c>
      <c r="E399" s="1910">
        <f t="shared" si="262"/>
        <v>0</v>
      </c>
      <c r="F399" s="1908">
        <f t="shared" si="262"/>
        <v>0</v>
      </c>
      <c r="G399" s="2050">
        <f t="shared" si="262"/>
        <v>1</v>
      </c>
      <c r="H399" s="1911">
        <f t="shared" si="262"/>
        <v>0</v>
      </c>
      <c r="I399" s="1912">
        <f>SUM(I400:I403)</f>
        <v>1</v>
      </c>
      <c r="J399" s="2051">
        <f t="shared" si="262"/>
        <v>0</v>
      </c>
      <c r="K399" s="2047">
        <f t="shared" si="262"/>
        <v>0</v>
      </c>
      <c r="L399" s="2048">
        <f t="shared" si="262"/>
        <v>0</v>
      </c>
      <c r="M399" s="1679">
        <f t="shared" si="262"/>
        <v>0</v>
      </c>
      <c r="N399" s="616">
        <f t="shared" si="262"/>
        <v>0</v>
      </c>
      <c r="O399" s="1679">
        <f t="shared" si="262"/>
        <v>0</v>
      </c>
      <c r="P399" s="2052">
        <f t="shared" si="262"/>
        <v>0</v>
      </c>
      <c r="Q399" s="618">
        <f t="shared" si="262"/>
        <v>0</v>
      </c>
      <c r="R399" s="616">
        <f t="shared" si="262"/>
        <v>0</v>
      </c>
      <c r="S399" s="1679">
        <f t="shared" si="262"/>
        <v>0</v>
      </c>
      <c r="T399" s="618">
        <f t="shared" si="262"/>
        <v>0</v>
      </c>
      <c r="U399" s="616">
        <f t="shared" si="262"/>
        <v>0</v>
      </c>
    </row>
    <row r="400" spans="1:94" x14ac:dyDescent="0.25">
      <c r="A400" s="2041" t="s">
        <v>397</v>
      </c>
      <c r="B400" s="2049">
        <f t="shared" si="255"/>
        <v>1</v>
      </c>
      <c r="C400" s="2004">
        <v>0</v>
      </c>
      <c r="D400" s="1997">
        <v>0</v>
      </c>
      <c r="E400" s="1921">
        <v>0</v>
      </c>
      <c r="F400" s="2004">
        <v>0</v>
      </c>
      <c r="G400" s="1997">
        <v>1</v>
      </c>
      <c r="H400" s="1925">
        <v>0</v>
      </c>
      <c r="I400" s="2022">
        <v>1</v>
      </c>
      <c r="J400" s="1925">
        <v>0</v>
      </c>
      <c r="K400" s="1997">
        <v>0</v>
      </c>
      <c r="L400" s="1922">
        <v>0</v>
      </c>
      <c r="M400" s="619"/>
      <c r="N400" s="620"/>
      <c r="O400" s="619"/>
      <c r="P400" s="621"/>
      <c r="Q400" s="622"/>
      <c r="R400" s="620"/>
      <c r="S400" s="619"/>
      <c r="T400" s="622"/>
      <c r="U400" s="623"/>
      <c r="V400" t="str">
        <f t="shared" si="258"/>
        <v/>
      </c>
      <c r="CA400" s="18" t="str">
        <f t="shared" ref="CA400:CA403" si="263">IF(AND(B400&gt;0,K400="")," * No olvide digitar la variable Niños, Niñas, Adolescentes y Jóvenes SENAME. Digite Cero si no tiene.",IF(K400&gt;B400," * La variable Niños, Niñas, Adolescentes y Jóvenes SENAME No puede ser mayor al Total.",""))</f>
        <v/>
      </c>
      <c r="CB400" s="18" t="str">
        <f t="shared" ref="CB400:CB404" si="264">IF(AND(B400&gt;0,L400="")," * No olvide digitar la variable Niños, Niñas, Adolescentes y Jóvenes Mejor Niñez. Digite Cero si no tiene.",IF(L400&gt;B400," * La variable Niños, Niñas, Adolescentes y Jóvenes Mejor Niñez No puede ser mayor al Total.",""))</f>
        <v/>
      </c>
      <c r="CO400" s="69">
        <f t="shared" ref="CO400:CP404" si="265">IF(AND($B400&gt;0,K400=""),1,IF(K400&gt;$B400,1,0))</f>
        <v>0</v>
      </c>
      <c r="CP400" s="69">
        <f t="shared" si="265"/>
        <v>0</v>
      </c>
    </row>
    <row r="401" spans="1:94" x14ac:dyDescent="0.25">
      <c r="A401" s="590" t="s">
        <v>398</v>
      </c>
      <c r="B401" s="610">
        <f t="shared" si="255"/>
        <v>0</v>
      </c>
      <c r="C401" s="22">
        <v>0</v>
      </c>
      <c r="D401" s="23">
        <v>0</v>
      </c>
      <c r="E401" s="28">
        <v>0</v>
      </c>
      <c r="F401" s="22">
        <v>0</v>
      </c>
      <c r="G401" s="23">
        <v>0</v>
      </c>
      <c r="H401" s="213">
        <v>0</v>
      </c>
      <c r="I401" s="27">
        <v>0</v>
      </c>
      <c r="J401" s="213">
        <v>0</v>
      </c>
      <c r="K401" s="23">
        <v>0</v>
      </c>
      <c r="L401" s="216">
        <v>0</v>
      </c>
      <c r="M401" s="624"/>
      <c r="N401" s="625"/>
      <c r="O401" s="624"/>
      <c r="P401" s="82"/>
      <c r="Q401" s="119"/>
      <c r="R401" s="625"/>
      <c r="S401" s="624"/>
      <c r="T401" s="119"/>
      <c r="U401" s="626"/>
      <c r="V401" t="str">
        <f t="shared" si="258"/>
        <v/>
      </c>
      <c r="CA401" s="18" t="str">
        <f t="shared" si="263"/>
        <v/>
      </c>
      <c r="CB401" s="18" t="str">
        <f t="shared" si="264"/>
        <v/>
      </c>
      <c r="CO401" s="69">
        <f t="shared" si="265"/>
        <v>0</v>
      </c>
      <c r="CP401" s="69">
        <f t="shared" si="265"/>
        <v>0</v>
      </c>
    </row>
    <row r="402" spans="1:94" x14ac:dyDescent="0.25">
      <c r="A402" s="590" t="s">
        <v>399</v>
      </c>
      <c r="B402" s="612">
        <f t="shared" si="255"/>
        <v>0</v>
      </c>
      <c r="C402" s="22">
        <v>0</v>
      </c>
      <c r="D402" s="23">
        <v>0</v>
      </c>
      <c r="E402" s="28">
        <v>0</v>
      </c>
      <c r="F402" s="22">
        <v>0</v>
      </c>
      <c r="G402" s="23">
        <v>0</v>
      </c>
      <c r="H402" s="213">
        <v>0</v>
      </c>
      <c r="I402" s="27">
        <v>0</v>
      </c>
      <c r="J402" s="213">
        <v>0</v>
      </c>
      <c r="K402" s="23">
        <v>0</v>
      </c>
      <c r="L402" s="216">
        <v>0</v>
      </c>
      <c r="M402" s="624"/>
      <c r="N402" s="625"/>
      <c r="O402" s="624"/>
      <c r="P402" s="82"/>
      <c r="Q402" s="119"/>
      <c r="R402" s="625"/>
      <c r="S402" s="624"/>
      <c r="T402" s="119"/>
      <c r="U402" s="626"/>
      <c r="V402" t="str">
        <f t="shared" si="258"/>
        <v/>
      </c>
      <c r="CA402" s="18" t="str">
        <f t="shared" si="263"/>
        <v/>
      </c>
      <c r="CB402" s="18" t="str">
        <f t="shared" si="264"/>
        <v/>
      </c>
      <c r="CO402" s="69">
        <f t="shared" si="265"/>
        <v>0</v>
      </c>
      <c r="CP402" s="69">
        <f t="shared" si="265"/>
        <v>0</v>
      </c>
    </row>
    <row r="403" spans="1:94" ht="15.75" thickBot="1" x14ac:dyDescent="0.3">
      <c r="A403" s="627" t="s">
        <v>400</v>
      </c>
      <c r="B403" s="628">
        <f t="shared" si="255"/>
        <v>0</v>
      </c>
      <c r="C403" s="629">
        <v>0</v>
      </c>
      <c r="D403" s="630">
        <v>0</v>
      </c>
      <c r="E403" s="127">
        <v>0</v>
      </c>
      <c r="F403" s="629">
        <v>0</v>
      </c>
      <c r="G403" s="630">
        <v>0</v>
      </c>
      <c r="H403" s="631">
        <v>0</v>
      </c>
      <c r="I403" s="126">
        <v>0</v>
      </c>
      <c r="J403" s="631">
        <v>0</v>
      </c>
      <c r="K403" s="630">
        <v>0</v>
      </c>
      <c r="L403" s="632">
        <v>0</v>
      </c>
      <c r="M403" s="633"/>
      <c r="N403" s="634"/>
      <c r="O403" s="633"/>
      <c r="P403" s="124"/>
      <c r="Q403" s="123"/>
      <c r="R403" s="634"/>
      <c r="S403" s="633"/>
      <c r="T403" s="123"/>
      <c r="U403" s="635"/>
      <c r="V403" t="str">
        <f t="shared" si="258"/>
        <v/>
      </c>
      <c r="CA403" s="18" t="str">
        <f t="shared" si="263"/>
        <v/>
      </c>
      <c r="CB403" s="18" t="str">
        <f t="shared" si="264"/>
        <v/>
      </c>
      <c r="CO403" s="69">
        <f t="shared" si="265"/>
        <v>0</v>
      </c>
      <c r="CP403" s="69">
        <f t="shared" si="265"/>
        <v>0</v>
      </c>
    </row>
    <row r="404" spans="1:94" ht="15.75" thickTop="1" x14ac:dyDescent="0.25">
      <c r="A404" s="1665" t="s">
        <v>401</v>
      </c>
      <c r="B404" s="1666">
        <f t="shared" si="255"/>
        <v>1</v>
      </c>
      <c r="C404" s="91">
        <v>0</v>
      </c>
      <c r="D404" s="1808">
        <v>0</v>
      </c>
      <c r="E404" s="1809">
        <v>0</v>
      </c>
      <c r="F404" s="91">
        <v>0</v>
      </c>
      <c r="G404" s="1808">
        <v>1</v>
      </c>
      <c r="H404" s="1811">
        <v>0</v>
      </c>
      <c r="I404" s="95">
        <v>1</v>
      </c>
      <c r="J404" s="1811"/>
      <c r="K404" s="1808">
        <v>0</v>
      </c>
      <c r="L404" s="384">
        <v>0</v>
      </c>
      <c r="M404" s="638"/>
      <c r="N404" s="639"/>
      <c r="O404" s="638"/>
      <c r="P404" s="640"/>
      <c r="Q404" s="641"/>
      <c r="R404" s="639"/>
      <c r="S404" s="638"/>
      <c r="T404" s="641"/>
      <c r="U404" s="642"/>
      <c r="V404" t="str">
        <f t="shared" si="258"/>
        <v/>
      </c>
      <c r="CA404" s="18" t="str">
        <f>IF(AND(B404&gt;0,K404="")," * No olvide digitar la variable Niños, Niñas, Adolescentes y Jóvenes SENAME. Digite Cero si no tiene.",IF(K404&gt;B404," * La variable Niños, Niñas, Adolescentes y Jóvenes SENAME No puede ser mayor al Total.",""))</f>
        <v/>
      </c>
      <c r="CB404" s="18" t="str">
        <f t="shared" si="264"/>
        <v/>
      </c>
      <c r="CO404" s="69">
        <f t="shared" si="265"/>
        <v>0</v>
      </c>
      <c r="CP404" s="69">
        <f t="shared" si="265"/>
        <v>0</v>
      </c>
    </row>
    <row r="405" spans="1:94" x14ac:dyDescent="0.25">
      <c r="A405" s="656" t="s">
        <v>402</v>
      </c>
      <c r="B405" s="657"/>
      <c r="C405" s="140"/>
      <c r="D405" s="56"/>
    </row>
    <row r="406" spans="1:94" ht="15" customHeight="1" x14ac:dyDescent="0.25">
      <c r="A406" s="4225" t="s">
        <v>403</v>
      </c>
      <c r="B406" s="3444" t="s">
        <v>91</v>
      </c>
      <c r="C406" s="4232" t="s">
        <v>5</v>
      </c>
      <c r="D406" s="4181"/>
      <c r="E406" s="2987" t="s">
        <v>287</v>
      </c>
      <c r="F406" s="3444" t="s">
        <v>272</v>
      </c>
    </row>
    <row r="407" spans="1:94" ht="15" customHeight="1" x14ac:dyDescent="0.25">
      <c r="A407" s="4135"/>
      <c r="B407" s="4129"/>
      <c r="C407" s="3456" t="s">
        <v>378</v>
      </c>
      <c r="D407" s="3137" t="s">
        <v>379</v>
      </c>
      <c r="E407" s="2994"/>
      <c r="F407" s="4129"/>
    </row>
    <row r="408" spans="1:94" x14ac:dyDescent="0.25">
      <c r="A408" s="4135"/>
      <c r="B408" s="3768"/>
      <c r="C408" s="3019"/>
      <c r="D408" s="4132"/>
      <c r="E408" s="4118"/>
      <c r="F408" s="3768"/>
    </row>
    <row r="409" spans="1:94" x14ac:dyDescent="0.25">
      <c r="A409" s="2041" t="s">
        <v>404</v>
      </c>
      <c r="B409" s="2049">
        <f>SUM(C409:D409)</f>
        <v>33</v>
      </c>
      <c r="C409" s="2004">
        <v>1</v>
      </c>
      <c r="D409" s="1925">
        <v>32</v>
      </c>
      <c r="E409" s="1997">
        <v>0</v>
      </c>
      <c r="F409" s="2053">
        <v>1</v>
      </c>
      <c r="G409" t="str">
        <f>CA409&amp;CB409</f>
        <v/>
      </c>
      <c r="CA409" s="18" t="str">
        <f>IF(AND(B409&gt;0,E409="")," * No olvide digitar la variable Niños, Niñas, Adolescentes y Jóvenes SENAME. Digite Cero si no tiene.",IF(E409&gt;B409," * La variable Niños, Niñas, Adolescentes y Jóvenes SENAME No puede ser mayor al Total.",""))</f>
        <v/>
      </c>
      <c r="CB409" s="18" t="str">
        <f>IF(AND(B409&gt;0,F409="")," * No olvide digitar la variable Niños, Niñas, Adolescentes y Jóvenes Mejor Niñez. Digite Cero si no tiene.",IF(F409&gt;B409," * La variable Niños, Niñas, Adolescentes y Jóvenes Mejor Niñez No puede ser mayor al Total.",""))</f>
        <v/>
      </c>
      <c r="CO409" s="69">
        <f>IF(AND($B409&gt;0,E409=""),1,IF(E409&gt;$B409,1,0))</f>
        <v>0</v>
      </c>
      <c r="CP409" s="69">
        <f>IF(AND($B409&gt;0,F409=""),1,IF(F409&gt;$B409,1,0))</f>
        <v>0</v>
      </c>
    </row>
    <row r="410" spans="1:94" x14ac:dyDescent="0.25">
      <c r="A410" s="590" t="s">
        <v>405</v>
      </c>
      <c r="B410" s="610">
        <f>SUM(C410:D410)</f>
        <v>33</v>
      </c>
      <c r="C410" s="22">
        <v>1</v>
      </c>
      <c r="D410" s="213">
        <v>32</v>
      </c>
      <c r="E410" s="23">
        <v>0</v>
      </c>
      <c r="F410" s="215">
        <v>1</v>
      </c>
      <c r="G410" t="str">
        <f t="shared" ref="G410" si="266">CA410&amp;CB410</f>
        <v/>
      </c>
      <c r="CA410" s="18" t="str">
        <f t="shared" ref="CA410:CA411" si="267">IF(AND(B410&gt;0,E410="")," * No olvide digitar la variable Niños, Niñas, Adolescentes y Jóvenes SENAME. Digite Cero si no tiene.",IF(E410&gt;B410," * La variable Niños, Niñas, Adolescentes y Jóvenes SENAME No puede ser mayor al Total.",""))</f>
        <v/>
      </c>
      <c r="CB410" s="18" t="str">
        <f t="shared" ref="CB410:CB411" si="268">IF(AND(B410&gt;0,F410="")," * No olvide digitar la variable Niños, Niñas, Adolescentes y Jóvenes Mejor Niñez. Digite Cero si no tiene.",IF(F410&gt;B410," * La variable Niños, Niñas, Adolescentes y Jóvenes Mejor Niñez No puede ser mayor al Total.",""))</f>
        <v/>
      </c>
      <c r="CO410" s="69">
        <f t="shared" ref="CO410:CP411" si="269">IF(AND($B410&gt;0,E410=""),1,IF(E410&gt;$B410,1,0))</f>
        <v>0</v>
      </c>
      <c r="CP410" s="69">
        <f t="shared" si="269"/>
        <v>0</v>
      </c>
    </row>
    <row r="411" spans="1:94" x14ac:dyDescent="0.25">
      <c r="A411" s="1665" t="s">
        <v>406</v>
      </c>
      <c r="B411" s="644">
        <f>SUM(C411:D411)</f>
        <v>8</v>
      </c>
      <c r="C411" s="30">
        <v>0</v>
      </c>
      <c r="D411" s="220">
        <v>8</v>
      </c>
      <c r="E411" s="31">
        <v>0</v>
      </c>
      <c r="F411" s="222">
        <v>0</v>
      </c>
      <c r="G411" t="str">
        <f>CA411&amp;CB411</f>
        <v/>
      </c>
      <c r="CA411" s="18" t="str">
        <f t="shared" si="267"/>
        <v/>
      </c>
      <c r="CB411" s="18" t="str">
        <f t="shared" si="268"/>
        <v/>
      </c>
      <c r="CO411" s="69">
        <f t="shared" si="269"/>
        <v>0</v>
      </c>
      <c r="CP411" s="69">
        <f t="shared" si="269"/>
        <v>0</v>
      </c>
    </row>
    <row r="437" spans="1:2" x14ac:dyDescent="0.25">
      <c r="A437" s="645">
        <f>SUM(C11:C14,C18:D31,C36:C51,C55:C59,C63:C83,B86,C89,C95:E98,C103:E106,C112:E114,C119:E128,C133:E141,C146:E150,C154:E163,C167:E176,C180:E187,C193:E241,C245:E293,C298:E301,C306:E324,C329:E339,C344:E346,B351:D352,C357:E366,B372:D373,B375:D376,B378:D382,B384:D389,B394:B404,B409:B411)</f>
        <v>775</v>
      </c>
      <c r="B437" s="646">
        <f>SUM(CO11:CY411)</f>
        <v>0</v>
      </c>
    </row>
  </sheetData>
  <mergeCells count="583">
    <mergeCell ref="A406:A408"/>
    <mergeCell ref="B406:B408"/>
    <mergeCell ref="C406:D406"/>
    <mergeCell ref="E406:E408"/>
    <mergeCell ref="F406:F408"/>
    <mergeCell ref="C407:C408"/>
    <mergeCell ref="D407:D408"/>
    <mergeCell ref="P392:P393"/>
    <mergeCell ref="Q392:Q393"/>
    <mergeCell ref="A390:L390"/>
    <mergeCell ref="A391:A393"/>
    <mergeCell ref="B391:B393"/>
    <mergeCell ref="C391:H391"/>
    <mergeCell ref="I391:J391"/>
    <mergeCell ref="K391:K393"/>
    <mergeCell ref="AA369:AB369"/>
    <mergeCell ref="AC369:AD369"/>
    <mergeCell ref="AE369:AF369"/>
    <mergeCell ref="R392:R393"/>
    <mergeCell ref="S392:S393"/>
    <mergeCell ref="T392:T393"/>
    <mergeCell ref="U392:U393"/>
    <mergeCell ref="L391:L393"/>
    <mergeCell ref="M391:R391"/>
    <mergeCell ref="S391:U391"/>
    <mergeCell ref="C392:E392"/>
    <mergeCell ref="F392:H392"/>
    <mergeCell ref="I392:I393"/>
    <mergeCell ref="J392:J393"/>
    <mergeCell ref="M392:M393"/>
    <mergeCell ref="N392:N393"/>
    <mergeCell ref="O392:O393"/>
    <mergeCell ref="AQ368:AQ370"/>
    <mergeCell ref="AR368:AR370"/>
    <mergeCell ref="AS368:AS370"/>
    <mergeCell ref="E369:F369"/>
    <mergeCell ref="G369:H369"/>
    <mergeCell ref="I369:J369"/>
    <mergeCell ref="K369:L369"/>
    <mergeCell ref="M369:N369"/>
    <mergeCell ref="O369:P369"/>
    <mergeCell ref="Q369:R369"/>
    <mergeCell ref="AM369:AM370"/>
    <mergeCell ref="AN369:AN370"/>
    <mergeCell ref="AO369:AO370"/>
    <mergeCell ref="AP369:AP370"/>
    <mergeCell ref="AG369:AH369"/>
    <mergeCell ref="AI369:AJ369"/>
    <mergeCell ref="AK369:AL369"/>
    <mergeCell ref="A360:A362"/>
    <mergeCell ref="A363:A366"/>
    <mergeCell ref="A368:A370"/>
    <mergeCell ref="B368:D369"/>
    <mergeCell ref="E368:AL368"/>
    <mergeCell ref="AM368:AP368"/>
    <mergeCell ref="S369:T369"/>
    <mergeCell ref="U369:V369"/>
    <mergeCell ref="W369:X369"/>
    <mergeCell ref="Y369:Z369"/>
    <mergeCell ref="AD355:AE355"/>
    <mergeCell ref="AF355:AG355"/>
    <mergeCell ref="AJ355:AJ356"/>
    <mergeCell ref="AK355:AK356"/>
    <mergeCell ref="AL355:AL356"/>
    <mergeCell ref="A357:A359"/>
    <mergeCell ref="AJ354:AL354"/>
    <mergeCell ref="AM354:AM356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A354:A356"/>
    <mergeCell ref="B354:B356"/>
    <mergeCell ref="C354:E355"/>
    <mergeCell ref="F354:AG354"/>
    <mergeCell ref="AH354:AH356"/>
    <mergeCell ref="AI354:AI356"/>
    <mergeCell ref="V355:W355"/>
    <mergeCell ref="X355:Y355"/>
    <mergeCell ref="Z355:AA355"/>
    <mergeCell ref="AB355:AC355"/>
    <mergeCell ref="R348:R350"/>
    <mergeCell ref="S348:S350"/>
    <mergeCell ref="T348:U349"/>
    <mergeCell ref="E349:F349"/>
    <mergeCell ref="G349:H349"/>
    <mergeCell ref="I349:J349"/>
    <mergeCell ref="K349:L349"/>
    <mergeCell ref="M349:N349"/>
    <mergeCell ref="A348:A350"/>
    <mergeCell ref="B348:D349"/>
    <mergeCell ref="E348:M348"/>
    <mergeCell ref="O348:O350"/>
    <mergeCell ref="P348:P350"/>
    <mergeCell ref="Q348:Q350"/>
    <mergeCell ref="AB342:AC342"/>
    <mergeCell ref="AD342:AE342"/>
    <mergeCell ref="AF342:AG342"/>
    <mergeCell ref="A344:B344"/>
    <mergeCell ref="A345:B345"/>
    <mergeCell ref="A346:B346"/>
    <mergeCell ref="AH341:AI342"/>
    <mergeCell ref="AJ341:AJ343"/>
    <mergeCell ref="AK341:AK343"/>
    <mergeCell ref="F342:G342"/>
    <mergeCell ref="H342:I342"/>
    <mergeCell ref="J342:K342"/>
    <mergeCell ref="L342:M342"/>
    <mergeCell ref="N342:O342"/>
    <mergeCell ref="P342:Q342"/>
    <mergeCell ref="R342:S342"/>
    <mergeCell ref="A333:B333"/>
    <mergeCell ref="A334:B334"/>
    <mergeCell ref="A335:A339"/>
    <mergeCell ref="A341:B343"/>
    <mergeCell ref="C341:E342"/>
    <mergeCell ref="F341:AG341"/>
    <mergeCell ref="T342:U342"/>
    <mergeCell ref="V342:W342"/>
    <mergeCell ref="X342:Y342"/>
    <mergeCell ref="Z342:AA342"/>
    <mergeCell ref="A329:A330"/>
    <mergeCell ref="A331:B331"/>
    <mergeCell ref="A332:B332"/>
    <mergeCell ref="Z327:AA327"/>
    <mergeCell ref="AB327:AC327"/>
    <mergeCell ref="AD327:AE327"/>
    <mergeCell ref="AF327:AG327"/>
    <mergeCell ref="AH327:AI327"/>
    <mergeCell ref="AJ327:AK327"/>
    <mergeCell ref="A326:B328"/>
    <mergeCell ref="C326:E327"/>
    <mergeCell ref="AU326:AU328"/>
    <mergeCell ref="AV326:AV328"/>
    <mergeCell ref="AW326:AW328"/>
    <mergeCell ref="F327:G327"/>
    <mergeCell ref="H327:I327"/>
    <mergeCell ref="J327:K327"/>
    <mergeCell ref="L327:M327"/>
    <mergeCell ref="N327:O327"/>
    <mergeCell ref="P327:Q327"/>
    <mergeCell ref="AL327:AM327"/>
    <mergeCell ref="AN327:AO327"/>
    <mergeCell ref="AP327:AQ327"/>
    <mergeCell ref="F326:AQ326"/>
    <mergeCell ref="AR326:AS327"/>
    <mergeCell ref="R327:S327"/>
    <mergeCell ref="T327:U327"/>
    <mergeCell ref="V327:W327"/>
    <mergeCell ref="X327:Y327"/>
    <mergeCell ref="AT326:AT328"/>
    <mergeCell ref="A306:B306"/>
    <mergeCell ref="X304:Y304"/>
    <mergeCell ref="Z304:AA304"/>
    <mergeCell ref="AB304:AC304"/>
    <mergeCell ref="AD304:AE304"/>
    <mergeCell ref="AF304:AG304"/>
    <mergeCell ref="AH304:AI304"/>
    <mergeCell ref="A307:A315"/>
    <mergeCell ref="A316:A324"/>
    <mergeCell ref="AQ303:AR304"/>
    <mergeCell ref="AS303:AS305"/>
    <mergeCell ref="AT303:AT305"/>
    <mergeCell ref="AU303:AU305"/>
    <mergeCell ref="AV303:AV305"/>
    <mergeCell ref="F304:G304"/>
    <mergeCell ref="H304:I304"/>
    <mergeCell ref="J304:K304"/>
    <mergeCell ref="L304:M304"/>
    <mergeCell ref="N304:O304"/>
    <mergeCell ref="AJ304:AK304"/>
    <mergeCell ref="AL304:AM304"/>
    <mergeCell ref="AN304:AN305"/>
    <mergeCell ref="AO304:AO305"/>
    <mergeCell ref="AP304:AP305"/>
    <mergeCell ref="A298:A299"/>
    <mergeCell ref="A300:A301"/>
    <mergeCell ref="A303:B305"/>
    <mergeCell ref="C303:E304"/>
    <mergeCell ref="F303:AM303"/>
    <mergeCell ref="AN303:AP303"/>
    <mergeCell ref="P304:Q304"/>
    <mergeCell ref="R304:S304"/>
    <mergeCell ref="T304:U304"/>
    <mergeCell ref="V304:W304"/>
    <mergeCell ref="C295:E296"/>
    <mergeCell ref="F295:AK295"/>
    <mergeCell ref="AL295:AL297"/>
    <mergeCell ref="AM295:AM297"/>
    <mergeCell ref="AN295:AN297"/>
    <mergeCell ref="AO295:AO297"/>
    <mergeCell ref="F296:G296"/>
    <mergeCell ref="H296:I296"/>
    <mergeCell ref="J296:K296"/>
    <mergeCell ref="L296:M296"/>
    <mergeCell ref="Z296:AA296"/>
    <mergeCell ref="AB296:AC296"/>
    <mergeCell ref="AD296:AE296"/>
    <mergeCell ref="AF296:AG296"/>
    <mergeCell ref="AH296:AI296"/>
    <mergeCell ref="AJ296:AK296"/>
    <mergeCell ref="N296:O296"/>
    <mergeCell ref="P296:Q296"/>
    <mergeCell ref="R296:S296"/>
    <mergeCell ref="T296:U296"/>
    <mergeCell ref="V296:W296"/>
    <mergeCell ref="X296:Y296"/>
    <mergeCell ref="A286:B286"/>
    <mergeCell ref="A287:A291"/>
    <mergeCell ref="A292:B292"/>
    <mergeCell ref="A293:B293"/>
    <mergeCell ref="A295:A297"/>
    <mergeCell ref="B295:B297"/>
    <mergeCell ref="A274:A278"/>
    <mergeCell ref="A279:A281"/>
    <mergeCell ref="A282:B282"/>
    <mergeCell ref="A283:B283"/>
    <mergeCell ref="A284:B284"/>
    <mergeCell ref="A285:B285"/>
    <mergeCell ref="A251:A252"/>
    <mergeCell ref="A253:B253"/>
    <mergeCell ref="A254:A255"/>
    <mergeCell ref="A257:A264"/>
    <mergeCell ref="A265:A269"/>
    <mergeCell ref="A270:A273"/>
    <mergeCell ref="AW243:AW244"/>
    <mergeCell ref="AX243:AX244"/>
    <mergeCell ref="A245:B245"/>
    <mergeCell ref="A246:B246"/>
    <mergeCell ref="A247:A248"/>
    <mergeCell ref="A249:A250"/>
    <mergeCell ref="AN243:AP243"/>
    <mergeCell ref="AQ243:AQ244"/>
    <mergeCell ref="AR243:AR244"/>
    <mergeCell ref="AS243:AT243"/>
    <mergeCell ref="AU243:AU244"/>
    <mergeCell ref="AV243:AV244"/>
    <mergeCell ref="AB243:AC243"/>
    <mergeCell ref="AD243:AE243"/>
    <mergeCell ref="AF243:AG243"/>
    <mergeCell ref="AH243:AI243"/>
    <mergeCell ref="AJ243:AK243"/>
    <mergeCell ref="AL243:AM243"/>
    <mergeCell ref="P243:Q243"/>
    <mergeCell ref="R243:S243"/>
    <mergeCell ref="T243:U243"/>
    <mergeCell ref="V243:W243"/>
    <mergeCell ref="X243:Y243"/>
    <mergeCell ref="Z243:AA243"/>
    <mergeCell ref="C243:E243"/>
    <mergeCell ref="F243:G243"/>
    <mergeCell ref="H243:I243"/>
    <mergeCell ref="J243:K243"/>
    <mergeCell ref="L243:M243"/>
    <mergeCell ref="N243:O243"/>
    <mergeCell ref="A233:B233"/>
    <mergeCell ref="A234:B234"/>
    <mergeCell ref="A235:A239"/>
    <mergeCell ref="A240:B240"/>
    <mergeCell ref="A241:B241"/>
    <mergeCell ref="A243:B244"/>
    <mergeCell ref="A218:A221"/>
    <mergeCell ref="A222:A226"/>
    <mergeCell ref="A227:A229"/>
    <mergeCell ref="A230:B230"/>
    <mergeCell ref="A231:B231"/>
    <mergeCell ref="A232:B232"/>
    <mergeCell ref="A197:A198"/>
    <mergeCell ref="A199:A200"/>
    <mergeCell ref="A201:B201"/>
    <mergeCell ref="A202:A203"/>
    <mergeCell ref="A205:A212"/>
    <mergeCell ref="A213:A217"/>
    <mergeCell ref="AT191:AU191"/>
    <mergeCell ref="AV191:AW191"/>
    <mergeCell ref="AX191:AX192"/>
    <mergeCell ref="A193:B193"/>
    <mergeCell ref="A194:B194"/>
    <mergeCell ref="A195:A196"/>
    <mergeCell ref="AL191:AM191"/>
    <mergeCell ref="AN191:AN192"/>
    <mergeCell ref="AO191:AO192"/>
    <mergeCell ref="AP191:AQ191"/>
    <mergeCell ref="AR191:AR192"/>
    <mergeCell ref="AS191:AS192"/>
    <mergeCell ref="Z191:AA191"/>
    <mergeCell ref="AB191:AC191"/>
    <mergeCell ref="AD191:AE191"/>
    <mergeCell ref="AF191:AG191"/>
    <mergeCell ref="AH191:AI191"/>
    <mergeCell ref="AJ191:AK191"/>
    <mergeCell ref="P191:Q191"/>
    <mergeCell ref="R191:S191"/>
    <mergeCell ref="T191:U191"/>
    <mergeCell ref="V191:W191"/>
    <mergeCell ref="X191:Y191"/>
    <mergeCell ref="P178:P179"/>
    <mergeCell ref="Q178:Q179"/>
    <mergeCell ref="A180:A183"/>
    <mergeCell ref="A184:A187"/>
    <mergeCell ref="A191:B192"/>
    <mergeCell ref="C191:E191"/>
    <mergeCell ref="F191:G191"/>
    <mergeCell ref="H191:I191"/>
    <mergeCell ref="J191:K191"/>
    <mergeCell ref="L191:M191"/>
    <mergeCell ref="C178:E178"/>
    <mergeCell ref="F178:G178"/>
    <mergeCell ref="H178:I178"/>
    <mergeCell ref="J178:K178"/>
    <mergeCell ref="L178:M178"/>
    <mergeCell ref="N178:O178"/>
    <mergeCell ref="A170:B170"/>
    <mergeCell ref="A171:A174"/>
    <mergeCell ref="A175:B175"/>
    <mergeCell ref="A176:B176"/>
    <mergeCell ref="A178:B179"/>
    <mergeCell ref="H165:I165"/>
    <mergeCell ref="J165:K165"/>
    <mergeCell ref="L165:M165"/>
    <mergeCell ref="N191:O191"/>
    <mergeCell ref="Q165:Q166"/>
    <mergeCell ref="R165:R166"/>
    <mergeCell ref="A158:A161"/>
    <mergeCell ref="A162:B162"/>
    <mergeCell ref="A163:B163"/>
    <mergeCell ref="A165:B166"/>
    <mergeCell ref="C165:E165"/>
    <mergeCell ref="F165:G165"/>
    <mergeCell ref="A167:A169"/>
    <mergeCell ref="A154:A156"/>
    <mergeCell ref="A157:B157"/>
    <mergeCell ref="A148:A149"/>
    <mergeCell ref="A150:B150"/>
    <mergeCell ref="A152:B153"/>
    <mergeCell ref="C152:E152"/>
    <mergeCell ref="F152:G152"/>
    <mergeCell ref="H152:I152"/>
    <mergeCell ref="N165:P165"/>
    <mergeCell ref="A146:B146"/>
    <mergeCell ref="A147:B147"/>
    <mergeCell ref="Z144:AA144"/>
    <mergeCell ref="AB144:AC144"/>
    <mergeCell ref="AD144:AE144"/>
    <mergeCell ref="AF144:AG144"/>
    <mergeCell ref="AH144:AI144"/>
    <mergeCell ref="AJ144:AK144"/>
    <mergeCell ref="J152:K152"/>
    <mergeCell ref="L152:M152"/>
    <mergeCell ref="N152:N153"/>
    <mergeCell ref="O152:O153"/>
    <mergeCell ref="AN143:AP143"/>
    <mergeCell ref="AQ143:AQ145"/>
    <mergeCell ref="AR143:AR145"/>
    <mergeCell ref="F144:G144"/>
    <mergeCell ref="H144:I144"/>
    <mergeCell ref="J144:K144"/>
    <mergeCell ref="L144:M144"/>
    <mergeCell ref="N144:O144"/>
    <mergeCell ref="P144:Q144"/>
    <mergeCell ref="R144:S144"/>
    <mergeCell ref="AL144:AM144"/>
    <mergeCell ref="AN144:AN145"/>
    <mergeCell ref="AO144:AO145"/>
    <mergeCell ref="AP144:AP145"/>
    <mergeCell ref="A133:B133"/>
    <mergeCell ref="A134:A141"/>
    <mergeCell ref="A143:B145"/>
    <mergeCell ref="C143:E144"/>
    <mergeCell ref="F143:AM143"/>
    <mergeCell ref="T144:U144"/>
    <mergeCell ref="V144:W144"/>
    <mergeCell ref="X144:Y144"/>
    <mergeCell ref="Z131:AA131"/>
    <mergeCell ref="AB131:AC131"/>
    <mergeCell ref="AD131:AE131"/>
    <mergeCell ref="AF131:AG131"/>
    <mergeCell ref="AH131:AH132"/>
    <mergeCell ref="AI131:AI132"/>
    <mergeCell ref="AH130:AK130"/>
    <mergeCell ref="AL130:AL132"/>
    <mergeCell ref="AM130:AM132"/>
    <mergeCell ref="F131:G131"/>
    <mergeCell ref="H131:I131"/>
    <mergeCell ref="J131:K131"/>
    <mergeCell ref="L131:M131"/>
    <mergeCell ref="N131:O131"/>
    <mergeCell ref="P131:Q131"/>
    <mergeCell ref="R131:S131"/>
    <mergeCell ref="AJ131:AJ132"/>
    <mergeCell ref="AK131:AK132"/>
    <mergeCell ref="A119:B119"/>
    <mergeCell ref="A120:A127"/>
    <mergeCell ref="A128:B128"/>
    <mergeCell ref="A130:B132"/>
    <mergeCell ref="C130:E131"/>
    <mergeCell ref="F130:AG130"/>
    <mergeCell ref="T131:U131"/>
    <mergeCell ref="V131:W131"/>
    <mergeCell ref="X131:Y131"/>
    <mergeCell ref="F116:AG116"/>
    <mergeCell ref="AH116:AH118"/>
    <mergeCell ref="AI116:AI118"/>
    <mergeCell ref="F117:G117"/>
    <mergeCell ref="H117:I117"/>
    <mergeCell ref="J117:K117"/>
    <mergeCell ref="L117:M117"/>
    <mergeCell ref="N117:O117"/>
    <mergeCell ref="P117:Q117"/>
    <mergeCell ref="R117:S117"/>
    <mergeCell ref="AF117:AG117"/>
    <mergeCell ref="T117:U117"/>
    <mergeCell ref="V117:W117"/>
    <mergeCell ref="X117:Y117"/>
    <mergeCell ref="Z117:AA117"/>
    <mergeCell ref="AB117:AC117"/>
    <mergeCell ref="AD117:AE117"/>
    <mergeCell ref="A111:B111"/>
    <mergeCell ref="A112:B112"/>
    <mergeCell ref="A113:B113"/>
    <mergeCell ref="A114:B114"/>
    <mergeCell ref="A116:B118"/>
    <mergeCell ref="C116:E117"/>
    <mergeCell ref="A106:B106"/>
    <mergeCell ref="A108:B110"/>
    <mergeCell ref="C108:E109"/>
    <mergeCell ref="F108:M108"/>
    <mergeCell ref="F109:G109"/>
    <mergeCell ref="H109:I109"/>
    <mergeCell ref="J109:K109"/>
    <mergeCell ref="L109:M109"/>
    <mergeCell ref="AB101:AC101"/>
    <mergeCell ref="AD101:AG101"/>
    <mergeCell ref="AH101:AI101"/>
    <mergeCell ref="A103:B103"/>
    <mergeCell ref="A104:B104"/>
    <mergeCell ref="A105:B105"/>
    <mergeCell ref="A100:B102"/>
    <mergeCell ref="C100:E101"/>
    <mergeCell ref="AJ100:AJ102"/>
    <mergeCell ref="AK100:AK102"/>
    <mergeCell ref="AL100:AL102"/>
    <mergeCell ref="F101:G101"/>
    <mergeCell ref="H101:I101"/>
    <mergeCell ref="J101:K101"/>
    <mergeCell ref="L101:M101"/>
    <mergeCell ref="N101:O101"/>
    <mergeCell ref="P101:Q101"/>
    <mergeCell ref="R101:S101"/>
    <mergeCell ref="F100:Q100"/>
    <mergeCell ref="R100:W100"/>
    <mergeCell ref="X100:AC100"/>
    <mergeCell ref="AD100:AI100"/>
    <mergeCell ref="T101:U101"/>
    <mergeCell ref="V101:W101"/>
    <mergeCell ref="X101:Y101"/>
    <mergeCell ref="Z101:AA101"/>
    <mergeCell ref="A95:B95"/>
    <mergeCell ref="A96:B96"/>
    <mergeCell ref="A97:B97"/>
    <mergeCell ref="A98:B98"/>
    <mergeCell ref="Z93:AA93"/>
    <mergeCell ref="AB93:AC93"/>
    <mergeCell ref="AD93:AE93"/>
    <mergeCell ref="AF93:AG93"/>
    <mergeCell ref="AH93:AI93"/>
    <mergeCell ref="N93:O93"/>
    <mergeCell ref="P93:Q93"/>
    <mergeCell ref="R93:S93"/>
    <mergeCell ref="T93:U93"/>
    <mergeCell ref="V93:W93"/>
    <mergeCell ref="X93:Y93"/>
    <mergeCell ref="A91:B94"/>
    <mergeCell ref="C91:E93"/>
    <mergeCell ref="AW91:AW94"/>
    <mergeCell ref="F92:Q92"/>
    <mergeCell ref="R92:W92"/>
    <mergeCell ref="X92:AC92"/>
    <mergeCell ref="AD92:AO92"/>
    <mergeCell ref="AP92:AP94"/>
    <mergeCell ref="AQ92:AQ94"/>
    <mergeCell ref="AR92:AR94"/>
    <mergeCell ref="AS92:AS94"/>
    <mergeCell ref="AT92:AT94"/>
    <mergeCell ref="F91:AC91"/>
    <mergeCell ref="AD91:AT91"/>
    <mergeCell ref="AU91:AU94"/>
    <mergeCell ref="AV91:AV94"/>
    <mergeCell ref="F93:G93"/>
    <mergeCell ref="H93:I93"/>
    <mergeCell ref="J93:K93"/>
    <mergeCell ref="L93:M93"/>
    <mergeCell ref="AL93:AM93"/>
    <mergeCell ref="AN93:AO93"/>
    <mergeCell ref="AJ93:AK93"/>
    <mergeCell ref="A78:B78"/>
    <mergeCell ref="A79:A80"/>
    <mergeCell ref="A81:A82"/>
    <mergeCell ref="A83:B83"/>
    <mergeCell ref="A88:B88"/>
    <mergeCell ref="A89:B89"/>
    <mergeCell ref="A64:B64"/>
    <mergeCell ref="A65:B65"/>
    <mergeCell ref="A66:A72"/>
    <mergeCell ref="A73:A74"/>
    <mergeCell ref="A75:A76"/>
    <mergeCell ref="A77:B77"/>
    <mergeCell ref="A61:B62"/>
    <mergeCell ref="C61:C62"/>
    <mergeCell ref="D61:P61"/>
    <mergeCell ref="Q61:Q62"/>
    <mergeCell ref="R61:R62"/>
    <mergeCell ref="A63:B63"/>
    <mergeCell ref="S53:T53"/>
    <mergeCell ref="U53:W53"/>
    <mergeCell ref="X53:X54"/>
    <mergeCell ref="A55:A56"/>
    <mergeCell ref="A57:A58"/>
    <mergeCell ref="A59:B59"/>
    <mergeCell ref="A51:B51"/>
    <mergeCell ref="A53:B54"/>
    <mergeCell ref="C53:C54"/>
    <mergeCell ref="D53:P53"/>
    <mergeCell ref="Q53:Q54"/>
    <mergeCell ref="R53:R54"/>
    <mergeCell ref="A37:B37"/>
    <mergeCell ref="A38:A44"/>
    <mergeCell ref="A45:A46"/>
    <mergeCell ref="A47:A48"/>
    <mergeCell ref="A49:B49"/>
    <mergeCell ref="A50:B50"/>
    <mergeCell ref="V33:V34"/>
    <mergeCell ref="W33:W34"/>
    <mergeCell ref="X33:Z33"/>
    <mergeCell ref="AA33:AA34"/>
    <mergeCell ref="A35:B35"/>
    <mergeCell ref="A36:B36"/>
    <mergeCell ref="C33:C34"/>
    <mergeCell ref="D33:P33"/>
    <mergeCell ref="Q33:Q34"/>
    <mergeCell ref="R33:R34"/>
    <mergeCell ref="S33:S34"/>
    <mergeCell ref="T33:U33"/>
    <mergeCell ref="A27:B27"/>
    <mergeCell ref="A28:B28"/>
    <mergeCell ref="A29:B29"/>
    <mergeCell ref="A30:B30"/>
    <mergeCell ref="A31:B31"/>
    <mergeCell ref="A33:B34"/>
    <mergeCell ref="A21:B21"/>
    <mergeCell ref="A22:B22"/>
    <mergeCell ref="A23:B23"/>
    <mergeCell ref="A24:B24"/>
    <mergeCell ref="A25:B25"/>
    <mergeCell ref="A26:B26"/>
    <mergeCell ref="D16:D17"/>
    <mergeCell ref="E16:E17"/>
    <mergeCell ref="F16:F17"/>
    <mergeCell ref="A18:B18"/>
    <mergeCell ref="A19:B19"/>
    <mergeCell ref="A20:B20"/>
    <mergeCell ref="A11:B11"/>
    <mergeCell ref="A12:B12"/>
    <mergeCell ref="A13:B13"/>
    <mergeCell ref="A14:B14"/>
    <mergeCell ref="A16:B17"/>
    <mergeCell ref="C16:C17"/>
    <mergeCell ref="Q9:Q10"/>
    <mergeCell ref="R9:R10"/>
    <mergeCell ref="S9:T9"/>
    <mergeCell ref="U9:U10"/>
    <mergeCell ref="V9:V10"/>
    <mergeCell ref="W9:X9"/>
    <mergeCell ref="A6:P6"/>
    <mergeCell ref="A9:B10"/>
    <mergeCell ref="C9:C10"/>
    <mergeCell ref="D9:N9"/>
    <mergeCell ref="O9:O10"/>
    <mergeCell ref="P9:P10"/>
  </mergeCells>
  <dataValidations count="12">
    <dataValidation type="whole" allowBlank="1" showInputMessage="1" showErrorMessage="1" sqref="C394:U394 C396:U398 C400:U404 C409:F411" xr:uid="{00000000-0002-0000-0700-000000000000}">
      <formula1>0</formula1>
      <formula2>9.99999999999999E+34</formula2>
    </dataValidation>
    <dataValidation type="whole" allowBlank="1" showInputMessage="1" showErrorMessage="1" sqref="F195:AX241 F329:AW339" xr:uid="{00000000-0002-0000-0700-000001000000}">
      <formula1>0</formula1>
      <formula2>9.99999999999999E+37</formula2>
    </dataValidation>
    <dataValidation type="whole" allowBlank="1" showInputMessage="1" showErrorMessage="1" sqref="F95:AW98" xr:uid="{00000000-0002-0000-0700-000002000000}">
      <formula1>0</formula1>
      <formula2>9.99999999999999E+39</formula2>
    </dataValidation>
    <dataValidation type="whole" allowBlank="1" showInputMessage="1" showErrorMessage="1" sqref="D64:R83" xr:uid="{00000000-0002-0000-0700-000003000000}">
      <formula1>0</formula1>
      <formula2>9.99999999999999E+28</formula2>
    </dataValidation>
    <dataValidation type="whole" allowBlank="1" showInputMessage="1" showErrorMessage="1" sqref="D36:M51 O36:AA51 N36 N38:N51" xr:uid="{00000000-0002-0000-0700-000004000000}">
      <formula1>0</formula1>
      <formula2>9.99999999999999E+32</formula2>
    </dataValidation>
    <dataValidation type="whole" operator="equal" allowBlank="1" showInputMessage="1" showErrorMessage="1" error="Valor no Permitido" sqref="B371:AS371 B374:AS374 B377:AS377 B383:AS383 J395" xr:uid="{00000000-0002-0000-0700-000005000000}">
      <formula1>0</formula1>
    </dataValidation>
    <dataValidation type="whole" operator="equal" allowBlank="1" showInputMessage="1" showErrorMessage="1" sqref="C246:AX246 D208 D329 C194:AX194 N37" xr:uid="{00000000-0002-0000-0700-000006000000}">
      <formula1>0</formula1>
    </dataValidation>
    <dataValidation type="whole" operator="greaterThanOrEqual" allowBlank="1" showInputMessage="1" showErrorMessage="1" error="Valor no Permitido" sqref="C399:U399 B384:AS389 B372:AS373 B375:AS376 B378:AS382 K395:U395 B395:B402 C395:I395 B409:B411" xr:uid="{00000000-0002-0000-0700-000007000000}">
      <formula1>0</formula1>
    </dataValidation>
    <dataValidation allowBlank="1" showInputMessage="1" showErrorMessage="1" errorTitle="Error de ingreso" error="Debe ingresar sólo números enteros positivos." sqref="AA33:AA34 X33 X53:X54 U53" xr:uid="{00000000-0002-0000-0700-000008000000}"/>
    <dataValidation type="whole" allowBlank="1" showInputMessage="1" showErrorMessage="1" sqref="F307:AV324 F180:Q182 F184:Q187" xr:uid="{00000000-0002-0000-0700-000009000000}">
      <formula1>0</formula1>
      <formula2>9.99999999999999E+38</formula2>
    </dataValidation>
    <dataValidation type="whole" allowBlank="1" showInputMessage="1" showErrorMessage="1" sqref="E351:U352 F247:G293 H248:AX293" xr:uid="{00000000-0002-0000-0700-00000A000000}">
      <formula1>0</formula1>
      <formula2>9.99999999999999E+35</formula2>
    </dataValidation>
    <dataValidation type="whole" operator="greaterThanOrEqual" allowBlank="1" showInputMessage="1" showErrorMessage="1" sqref="F344:AK346 C18:F31 F357:AM366 D11:X14 B86:D86 F133:AM141 F119:AI128 F111:M114 F154:O156 F158:O161 F146:AR150 D89:E89 F167:R169 F298:AO301 F245:AX245 D55:X59 F193:AX193 D52:U52 F171:R174 F103:AL106 H247:AX247" xr:uid="{00000000-0002-0000-0700-00000B000000}">
      <formula1>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Z437"/>
  <sheetViews>
    <sheetView topLeftCell="A205" workbookViewId="0">
      <selection activeCell="A230" sqref="A230:B230"/>
    </sheetView>
  </sheetViews>
  <sheetFormatPr baseColWidth="10" defaultColWidth="11.42578125" defaultRowHeight="15" x14ac:dyDescent="0.25"/>
  <cols>
    <col min="1" max="1" width="41.7109375" customWidth="1"/>
    <col min="2" max="2" width="37.42578125" customWidth="1"/>
    <col min="3" max="3" width="12.140625" customWidth="1"/>
    <col min="14" max="14" width="12.7109375" customWidth="1"/>
    <col min="15" max="15" width="13.7109375" customWidth="1"/>
    <col min="16" max="16" width="15.85546875" customWidth="1"/>
    <col min="17" max="17" width="12.5703125" customWidth="1"/>
    <col min="18" max="18" width="12.85546875" customWidth="1"/>
    <col min="20" max="20" width="11.85546875" customWidth="1"/>
    <col min="21" max="21" width="11.5703125" customWidth="1"/>
    <col min="22" max="22" width="12.28515625" customWidth="1"/>
    <col min="23" max="23" width="13.140625" customWidth="1"/>
    <col min="24" max="24" width="13.5703125" customWidth="1"/>
    <col min="35" max="35" width="10.7109375" customWidth="1"/>
    <col min="36" max="36" width="11.5703125" customWidth="1"/>
    <col min="37" max="37" width="10.42578125" customWidth="1"/>
    <col min="39" max="39" width="12.28515625" customWidth="1"/>
    <col min="40" max="40" width="12.5703125" customWidth="1"/>
    <col min="41" max="41" width="13.7109375" customWidth="1"/>
    <col min="42" max="42" width="12.5703125" customWidth="1"/>
    <col min="46" max="46" width="11.140625" customWidth="1"/>
    <col min="49" max="50" width="12.5703125" customWidth="1"/>
    <col min="66" max="67" width="11.42578125" customWidth="1"/>
    <col min="76" max="77" width="11.42578125" customWidth="1"/>
    <col min="78" max="104" width="11.42578125" hidden="1" customWidth="1"/>
  </cols>
  <sheetData>
    <row r="1" spans="1:102" x14ac:dyDescent="0.25">
      <c r="A1" s="1" t="s">
        <v>0</v>
      </c>
    </row>
    <row r="2" spans="1:102" x14ac:dyDescent="0.25">
      <c r="A2" s="1" t="str">
        <f>CONCATENATE("COMUNA: ",[9]NOMBRE!B2," (",[9]NOMBRE!C2,[9]NOMBRE!D2,[9]NOMBRE!E2,[9]NOMBRE!F2,[9]NOMBRE!G2,")")</f>
        <v>COMUNA: LINARES (07401)</v>
      </c>
    </row>
    <row r="3" spans="1:102" x14ac:dyDescent="0.25">
      <c r="A3" s="1" t="str">
        <f>CONCATENATE("ESTABLECIMIENTO/ESTRATEGIA: ", [9]NOMBRE!B3," (",[9]NOMBRE!C3,[9]NOMBRE!D3,[9]NOMBRE!E3,[9]NOMBRE!F3,[9]NOMBRE!G3,[9]NOMBRE!H3,")")</f>
        <v>ESTABLECIMIENTO/ESTRATEGIA: HOSPITAL PRESIDENTE CARLOS IBAÑEZ DEL CAMPO (116108)</v>
      </c>
    </row>
    <row r="4" spans="1:102" x14ac:dyDescent="0.25">
      <c r="A4" s="1" t="str">
        <f>CONCATENATE("MES: ",[9]NOMBRE!B6," (",[9]NOMBRE!C6,[9]NOMBRE!D6,")")</f>
        <v>MES: AGOSTO (08)</v>
      </c>
    </row>
    <row r="5" spans="1:102" x14ac:dyDescent="0.25">
      <c r="A5" s="1" t="str">
        <f>CONCATENATE("AÑO: ",[9]NOMBRE!B7)</f>
        <v>AÑO: 2025</v>
      </c>
    </row>
    <row r="6" spans="1:102" ht="15" customHeight="1" x14ac:dyDescent="0.25">
      <c r="A6" s="2991" t="s">
        <v>1</v>
      </c>
      <c r="B6" s="2991"/>
      <c r="C6" s="2991"/>
      <c r="D6" s="2991"/>
      <c r="E6" s="2991"/>
      <c r="F6" s="2991"/>
      <c r="G6" s="2991"/>
      <c r="H6" s="2991"/>
      <c r="I6" s="2991"/>
      <c r="J6" s="2991"/>
      <c r="K6" s="2991"/>
      <c r="L6" s="2991"/>
      <c r="M6" s="2991"/>
      <c r="N6" s="2991"/>
      <c r="O6" s="2991"/>
      <c r="P6" s="2991"/>
    </row>
    <row r="8" spans="1:102" x14ac:dyDescent="0.25">
      <c r="A8" s="2" t="s">
        <v>2</v>
      </c>
    </row>
    <row r="9" spans="1:102" ht="15" customHeight="1" x14ac:dyDescent="0.25">
      <c r="A9" s="3443" t="s">
        <v>3</v>
      </c>
      <c r="B9" s="2987"/>
      <c r="C9" s="3546" t="s">
        <v>4</v>
      </c>
      <c r="D9" s="3612" t="s">
        <v>5</v>
      </c>
      <c r="E9" s="3574"/>
      <c r="F9" s="3574"/>
      <c r="G9" s="3574"/>
      <c r="H9" s="3574"/>
      <c r="I9" s="3574"/>
      <c r="J9" s="3574"/>
      <c r="K9" s="3574"/>
      <c r="L9" s="3574"/>
      <c r="M9" s="3574"/>
      <c r="N9" s="3570"/>
      <c r="O9" s="3538" t="s">
        <v>6</v>
      </c>
      <c r="P9" s="3566" t="s">
        <v>7</v>
      </c>
      <c r="Q9" s="3566" t="s">
        <v>8</v>
      </c>
      <c r="R9" s="3900" t="s">
        <v>9</v>
      </c>
      <c r="S9" s="2986" t="s">
        <v>10</v>
      </c>
      <c r="T9" s="2986"/>
      <c r="U9" s="3566" t="s">
        <v>11</v>
      </c>
      <c r="V9" s="2987" t="s">
        <v>12</v>
      </c>
      <c r="W9" s="3605" t="s">
        <v>13</v>
      </c>
      <c r="X9" s="3541"/>
    </row>
    <row r="10" spans="1:102" ht="21" x14ac:dyDescent="0.25">
      <c r="A10" s="4147"/>
      <c r="B10" s="2994"/>
      <c r="C10" s="4236"/>
      <c r="D10" s="2054" t="s">
        <v>14</v>
      </c>
      <c r="E10" s="1845" t="s">
        <v>15</v>
      </c>
      <c r="F10" s="2055" t="s">
        <v>16</v>
      </c>
      <c r="G10" s="2055" t="s">
        <v>17</v>
      </c>
      <c r="H10" s="2055" t="s">
        <v>18</v>
      </c>
      <c r="I10" s="2055" t="s">
        <v>19</v>
      </c>
      <c r="J10" s="2055" t="s">
        <v>20</v>
      </c>
      <c r="K10" s="2055" t="s">
        <v>21</v>
      </c>
      <c r="L10" s="2055" t="s">
        <v>22</v>
      </c>
      <c r="M10" s="2055" t="s">
        <v>23</v>
      </c>
      <c r="N10" s="1932" t="s">
        <v>24</v>
      </c>
      <c r="O10" s="3001"/>
      <c r="P10" s="2983"/>
      <c r="Q10" s="2983"/>
      <c r="R10" s="2985"/>
      <c r="S10" s="7" t="s">
        <v>25</v>
      </c>
      <c r="T10" s="7" t="s">
        <v>26</v>
      </c>
      <c r="U10" s="2983"/>
      <c r="V10" s="2988"/>
      <c r="W10" s="2054" t="s">
        <v>27</v>
      </c>
      <c r="X10" s="8" t="s">
        <v>28</v>
      </c>
    </row>
    <row r="11" spans="1:102" x14ac:dyDescent="0.25">
      <c r="A11" s="4241" t="s">
        <v>29</v>
      </c>
      <c r="B11" s="4241"/>
      <c r="C11" s="2056">
        <f>SUM(D11:N11)</f>
        <v>0</v>
      </c>
      <c r="D11" s="2004"/>
      <c r="E11" s="1997"/>
      <c r="F11" s="699"/>
      <c r="G11" s="699"/>
      <c r="H11" s="699"/>
      <c r="I11" s="699"/>
      <c r="J11" s="699"/>
      <c r="K11" s="699"/>
      <c r="L11" s="699"/>
      <c r="M11" s="1851"/>
      <c r="N11" s="2023"/>
      <c r="O11" s="2022"/>
      <c r="P11" s="699"/>
      <c r="Q11" s="699"/>
      <c r="R11" s="16"/>
      <c r="S11" s="16"/>
      <c r="T11" s="16"/>
      <c r="U11" s="16"/>
      <c r="V11" s="2057"/>
      <c r="W11" s="2004"/>
      <c r="X11" s="2057"/>
      <c r="Y11" t="str">
        <f>CA11&amp;CB11&amp;CC11&amp;CD11&amp;CE11&amp;CF11&amp;CG11&amp;CH11&amp;CI11&amp;CJ11</f>
        <v/>
      </c>
      <c r="CA11" s="18" t="str">
        <f>IF(AND($C11&gt;0,O11="")," * No olvide digitar la variable Víctima de Violencia de Género. Digite Cero si no tiene.",IF(O11&gt;$C11," * La variable Víctima de Violencia de Género No puede ser mayor al Total.",""))</f>
        <v/>
      </c>
      <c r="CB11" s="18" t="str">
        <f>IF(AND(C11&gt;0,P11=""),"  * No olvide digitar la variable Ingresos por Traslados. Digite Cero si no tiene.",IF(P11&gt;C11,"  * La variable Ingresos por Traslados No puede ser mayor al Total.",""))</f>
        <v/>
      </c>
      <c r="CC11" s="18" t="str">
        <f>IF(AND($C11&gt;0,Q11="")," * No olvide digitar la variable Ingresos con Control Precoz Extrasistema. Digite Cero si no tiene.",IF(Q11&gt;$C11," * La variable Ingresos con Control Precoz Extrasistema No puede ser mayor al Total.",""))</f>
        <v/>
      </c>
      <c r="CD11" s="18" t="str">
        <f>IF(AND($C11&gt;0,R11="")," * No olvide digitar la variable Derivación por IVE causal 3 &lt;14 años. Digite Cero si no tiene.",IF(R11&gt;$C11," * La variable Derivación por IVE causal 3 &lt;14 años No puede ser mayor al Total.",""))</f>
        <v/>
      </c>
      <c r="CE11" s="18" t="str">
        <f>IF(AND($C11&gt;0,S11=""),"  * No olvide digitar la variable Trans masculino. Digite Cero si no tiene.",IF(S11&gt;$C11,"  * La variable Trans masculino No puede ser mayor al Total.",""))</f>
        <v/>
      </c>
      <c r="CF11" s="18" t="str">
        <f>IF(AND($C11&gt;0,T11=""),"  * No olvide digitar la variable No binarie. Digite Cero si no tiene.",IF(T11&gt;$C11," * La variable No binarie No puede ser mayor al Total.",""))</f>
        <v/>
      </c>
      <c r="CG11" s="18" t="str">
        <f>IF(AND($C11&gt;0,U11="")," * No olvide digitar la variable Personas con discapacidad. Digite Cero si no tiene.",IF(U11&gt;$C11," *La variable Personas con discapacidad No puede ser mayor al Total.",""))</f>
        <v/>
      </c>
      <c r="CH11" s="18" t="str">
        <f>IF(AND($C11&gt;0,V11="")," * No olvide digitar la variable Pueblos Originarios. Digite Cero si no tiene.",IF(V11&gt;$C11," *La variable Pueblos Originarios No puede ser mayor al Total.",""))</f>
        <v/>
      </c>
      <c r="CI11" s="18" t="str">
        <f>IF(AND($D11+E11+F11&gt;0,W11="")," * No olvide digitar la variable Migrantes Menor de 20 años. Digite Cero si no tiene.",IF(W11&gt;$D11+E11+F11," * La variable Migrantes Menor de 20 años No puede ser mayor a la suma del grupo Rango Etario menor de 20 años.",""))</f>
        <v/>
      </c>
      <c r="CJ11" s="18" t="str">
        <f>IF(AND($G11+$H11+$I11+$J11+$K11+$L11+$M11+$N11&gt;0,$X11="")," * No olvide digitar la variable Migrantes 20 y más años. Digite Cero si no tiene.",IF($G11+$H11+$I11+$J11+$K11+$L11+$M11+$N11&lt;$X11," * La variable Migrantes 20 y más años No puede ser mayor a la suma del grupo Rango Etario 20 y más años.",""))</f>
        <v/>
      </c>
      <c r="CO11" s="19">
        <f t="shared" ref="CO11:CQ14" si="0">IF(AND($C11&gt;0,O11=""),1,IF(O11&gt;$C11,1,0))</f>
        <v>0</v>
      </c>
      <c r="CP11" s="19">
        <f t="shared" si="0"/>
        <v>0</v>
      </c>
      <c r="CQ11" s="19">
        <f t="shared" si="0"/>
        <v>0</v>
      </c>
      <c r="CR11" s="20">
        <f>IF(R11&gt;$E11+D11,1,0)</f>
        <v>0</v>
      </c>
      <c r="CS11" s="19">
        <f t="shared" ref="CS11:CV14" si="1">IF(AND($C11&gt;0,S11=""),1,IF(S11&gt;$C11,1,0))</f>
        <v>0</v>
      </c>
      <c r="CT11" s="19">
        <f t="shared" si="1"/>
        <v>0</v>
      </c>
      <c r="CU11" s="19">
        <f t="shared" si="1"/>
        <v>0</v>
      </c>
      <c r="CV11" s="19">
        <f t="shared" si="1"/>
        <v>0</v>
      </c>
      <c r="CW11" s="19">
        <f>IF(AND(D11+E11+F11&gt;0,W11=""),1,IF(W11&gt;D11+E11+F11,1,0))</f>
        <v>0</v>
      </c>
      <c r="CX11" s="19">
        <f>IF(AND($G11+$H11+$I11+$J11+$K11+$L11+$M11+$N11&gt;0,$X11=""),1,IF($G11+$H11+$I11+$J11+$K11+$L11+$M11+$N11&lt;$X11,1,0))</f>
        <v>0</v>
      </c>
    </row>
    <row r="12" spans="1:102" x14ac:dyDescent="0.25">
      <c r="A12" s="3013" t="s">
        <v>30</v>
      </c>
      <c r="B12" s="3013"/>
      <c r="C12" s="21">
        <f t="shared" ref="C12:C14" si="2">SUM(D12:N12)</f>
        <v>0</v>
      </c>
      <c r="D12" s="22"/>
      <c r="E12" s="23"/>
      <c r="F12" s="24"/>
      <c r="G12" s="24"/>
      <c r="H12" s="24"/>
      <c r="I12" s="24"/>
      <c r="J12" s="24"/>
      <c r="K12" s="24"/>
      <c r="L12" s="24"/>
      <c r="M12" s="25"/>
      <c r="N12" s="26"/>
      <c r="O12" s="27"/>
      <c r="P12" s="24"/>
      <c r="Q12" s="24"/>
      <c r="R12" s="16"/>
      <c r="S12" s="16"/>
      <c r="T12" s="16"/>
      <c r="U12" s="16"/>
      <c r="V12" s="28"/>
      <c r="W12" s="22"/>
      <c r="X12" s="28"/>
      <c r="Y12" t="str">
        <f t="shared" ref="Y12:Y14" si="3">CA12&amp;CB12&amp;CC12&amp;CD12&amp;CE12&amp;CF12&amp;CG12&amp;CH12&amp;CI12&amp;CJ12</f>
        <v/>
      </c>
      <c r="CA12" s="18" t="str">
        <f t="shared" ref="CA12:CA14" si="4">IF(AND($C12&gt;0,O12="")," * No olvide digitar la variable Víctima de Violencia de Género. Digite Cero si no tiene.",IF(O12&gt;$C12," * La variable Víctima de Violencia de Género No puede ser mayor al Total.",""))</f>
        <v/>
      </c>
      <c r="CB12" s="18" t="str">
        <f t="shared" ref="CB12:CB14" si="5">IF(AND(C12&gt;0,P12=""),"  * No olvide digitar la variable Ingresos por Traslados. Digite Cero si no tiene.",IF(P12&gt;C12,"  * La variable Ingresos por Traslados No puede ser mayor al Total.",""))</f>
        <v/>
      </c>
      <c r="CC12" s="18" t="str">
        <f t="shared" ref="CC12:CC14" si="6">IF(AND($C12&gt;0,Q12="")," * No olvide digitar la variable Ingresos con Control Precoz Extrasistema. Digite Cero si no tiene.",IF(Q12&gt;$C12," * La variable Ingresos con Control Precoz Extrasistema No puede ser mayor al Total.",""))</f>
        <v/>
      </c>
      <c r="CD12" s="18" t="str">
        <f t="shared" ref="CD12:CD14" si="7">IF(AND($C12&gt;0,R12="")," * No olvide digitar la variable Derivación por IVE causal 3 &lt;14 años. Digite Cero si no tiene.",IF(R12&gt;$C12," * La variable Derivación por IVE causal 3 &lt;14 años No puede ser mayor al Total.",""))</f>
        <v/>
      </c>
      <c r="CE12" s="18" t="str">
        <f t="shared" ref="CE12:CE14" si="8">IF(AND($C12&gt;0,S12=""),"  * No olvide digitar la variable Trans masculino. Digite Cero si no tiene.",IF(S12&gt;$C12,"  * La variable Trans masculino No puede ser mayor al Total.",""))</f>
        <v/>
      </c>
      <c r="CF12" s="18" t="str">
        <f t="shared" ref="CF12:CF14" si="9">IF(AND($C12&gt;0,T12=""),"  * No olvide digitar la variable No binarie. Digite Cero si no tiene.",IF(T12&gt;$C12," * La variable No binarie No puede ser mayor al Total.",""))</f>
        <v/>
      </c>
      <c r="CG12" s="18" t="str">
        <f t="shared" ref="CG12:CG14" si="10">IF(AND($C12&gt;0,U12="")," * No olvide digitar la variable Personas con discapacidad. Digite Cero si no tiene.",IF(U12&gt;$C12," *La variable Personas con discapacidad No puede ser mayor al Total.",""))</f>
        <v/>
      </c>
      <c r="CH12" s="18" t="str">
        <f t="shared" ref="CH12:CH14" si="11">IF(AND($C12&gt;0,V12="")," * No olvide digitar la variable Pueblos Originarios. Digite Cero si no tiene.",IF(V12&gt;$C12," *La variable Pueblos Originarios No puede ser mayor al Total.",""))</f>
        <v/>
      </c>
      <c r="CI12" s="18" t="str">
        <f t="shared" ref="CI12:CI14" si="12">IF(AND($D12+E12+F12&gt;0,W12="")," * No olvide digitar la variable Migrantes Menor de 20 años. Digite Cero si no tiene.",IF(W12&gt;$D12+E12+F12," * La variable Migrantes Menor de 20 años No puede ser mayor a la suma del grupo Rango Etario menor de 20 años.",""))</f>
        <v/>
      </c>
      <c r="CJ12" s="18" t="str">
        <f t="shared" ref="CJ12:CJ14" si="13">IF(AND($G12+$H12+$I12+$J12+$K12+$L12+$M12+$N12&gt;0,$X12="")," * No olvide digitar la variable Migrantes 20 y más años. Digite Cero si no tiene.",IF($G12+$H12+$I12+$J12+$K12+$L12+$M12+$N12&lt;$X12," * La variable Migrantes 20 y más años No puede ser mayor a la suma del grupo Rango Etario 20 y más años.",""))</f>
        <v/>
      </c>
      <c r="CO12" s="19">
        <f t="shared" si="0"/>
        <v>0</v>
      </c>
      <c r="CP12" s="19">
        <f t="shared" si="0"/>
        <v>0</v>
      </c>
      <c r="CQ12" s="19">
        <f t="shared" si="0"/>
        <v>0</v>
      </c>
      <c r="CR12" s="20">
        <f>IF(R12&gt;$E12+D12,1,0)</f>
        <v>0</v>
      </c>
      <c r="CS12" s="19">
        <f t="shared" si="1"/>
        <v>0</v>
      </c>
      <c r="CT12" s="19">
        <f t="shared" si="1"/>
        <v>0</v>
      </c>
      <c r="CU12" s="19">
        <f t="shared" si="1"/>
        <v>0</v>
      </c>
      <c r="CV12" s="19">
        <f t="shared" si="1"/>
        <v>0</v>
      </c>
      <c r="CW12" s="19">
        <f>IF(AND(D12+E12+F12&gt;0,W12=""),1,IF(W12&gt;D12+E12+F12,1,0))</f>
        <v>0</v>
      </c>
      <c r="CX12" s="19">
        <f t="shared" ref="CX12:CX14" si="14">IF(AND($G12+$H12+$I12+$J12+$K12+$L12+$M12+$N12&gt;0,$X12=""),1,IF($G12+$H12+$I12+$J12+$K12+$L12+$M12+$N12&lt;$X12,1,0))</f>
        <v>0</v>
      </c>
    </row>
    <row r="13" spans="1:102" x14ac:dyDescent="0.25">
      <c r="A13" s="3014" t="s">
        <v>31</v>
      </c>
      <c r="B13" s="3015"/>
      <c r="C13" s="21">
        <f>SUM(D13:N13)</f>
        <v>0</v>
      </c>
      <c r="D13" s="22"/>
      <c r="E13" s="23"/>
      <c r="F13" s="24"/>
      <c r="G13" s="24"/>
      <c r="H13" s="24"/>
      <c r="I13" s="24"/>
      <c r="J13" s="24"/>
      <c r="K13" s="24"/>
      <c r="L13" s="24"/>
      <c r="M13" s="25"/>
      <c r="N13" s="26"/>
      <c r="O13" s="27"/>
      <c r="P13" s="24"/>
      <c r="Q13" s="24"/>
      <c r="R13" s="16"/>
      <c r="S13" s="16"/>
      <c r="T13" s="16"/>
      <c r="U13" s="16"/>
      <c r="V13" s="28"/>
      <c r="W13" s="22"/>
      <c r="X13" s="28"/>
      <c r="Y13" t="str">
        <f t="shared" si="3"/>
        <v/>
      </c>
      <c r="CA13" s="18" t="str">
        <f t="shared" si="4"/>
        <v/>
      </c>
      <c r="CB13" s="18" t="str">
        <f t="shared" si="5"/>
        <v/>
      </c>
      <c r="CC13" s="18" t="str">
        <f t="shared" si="6"/>
        <v/>
      </c>
      <c r="CD13" s="18" t="str">
        <f t="shared" si="7"/>
        <v/>
      </c>
      <c r="CE13" s="18" t="str">
        <f t="shared" si="8"/>
        <v/>
      </c>
      <c r="CF13" s="18" t="str">
        <f t="shared" si="9"/>
        <v/>
      </c>
      <c r="CG13" s="18" t="str">
        <f t="shared" si="10"/>
        <v/>
      </c>
      <c r="CH13" s="18" t="str">
        <f t="shared" si="11"/>
        <v/>
      </c>
      <c r="CI13" s="18" t="str">
        <f t="shared" si="12"/>
        <v/>
      </c>
      <c r="CJ13" s="18" t="str">
        <f t="shared" si="13"/>
        <v/>
      </c>
      <c r="CO13" s="19">
        <f t="shared" si="0"/>
        <v>0</v>
      </c>
      <c r="CP13" s="19">
        <f t="shared" si="0"/>
        <v>0</v>
      </c>
      <c r="CQ13" s="19">
        <f t="shared" si="0"/>
        <v>0</v>
      </c>
      <c r="CR13" s="20">
        <f>IF(R13&gt;$E13+D13,1,0)</f>
        <v>0</v>
      </c>
      <c r="CS13" s="19">
        <f t="shared" si="1"/>
        <v>0</v>
      </c>
      <c r="CT13" s="19">
        <f t="shared" si="1"/>
        <v>0</v>
      </c>
      <c r="CU13" s="19">
        <f t="shared" si="1"/>
        <v>0</v>
      </c>
      <c r="CV13" s="19">
        <f t="shared" si="1"/>
        <v>0</v>
      </c>
      <c r="CW13" s="19">
        <f>IF(AND(D13+E13+F13&gt;0,W13=""),1,IF(W13&gt;D13+E13+F13,1,0))</f>
        <v>0</v>
      </c>
      <c r="CX13" s="19">
        <f t="shared" si="14"/>
        <v>0</v>
      </c>
    </row>
    <row r="14" spans="1:102" x14ac:dyDescent="0.25">
      <c r="A14" s="3016" t="s">
        <v>32</v>
      </c>
      <c r="B14" s="3017"/>
      <c r="C14" s="29">
        <f t="shared" si="2"/>
        <v>0</v>
      </c>
      <c r="D14" s="30"/>
      <c r="E14" s="31"/>
      <c r="F14" s="32"/>
      <c r="G14" s="32"/>
      <c r="H14" s="32"/>
      <c r="I14" s="32"/>
      <c r="J14" s="32"/>
      <c r="K14" s="32"/>
      <c r="L14" s="32"/>
      <c r="M14" s="33"/>
      <c r="N14" s="34"/>
      <c r="O14" s="35"/>
      <c r="P14" s="32"/>
      <c r="Q14" s="32"/>
      <c r="R14" s="36"/>
      <c r="S14" s="36"/>
      <c r="T14" s="36"/>
      <c r="U14" s="36"/>
      <c r="V14" s="37"/>
      <c r="W14" s="30"/>
      <c r="X14" s="37"/>
      <c r="Y14" t="str">
        <f t="shared" si="3"/>
        <v/>
      </c>
      <c r="CA14" s="18" t="str">
        <f t="shared" si="4"/>
        <v/>
      </c>
      <c r="CB14" s="18" t="str">
        <f t="shared" si="5"/>
        <v/>
      </c>
      <c r="CC14" s="18" t="str">
        <f t="shared" si="6"/>
        <v/>
      </c>
      <c r="CD14" s="18" t="str">
        <f t="shared" si="7"/>
        <v/>
      </c>
      <c r="CE14" s="18" t="str">
        <f t="shared" si="8"/>
        <v/>
      </c>
      <c r="CF14" s="18" t="str">
        <f t="shared" si="9"/>
        <v/>
      </c>
      <c r="CG14" s="18" t="str">
        <f t="shared" si="10"/>
        <v/>
      </c>
      <c r="CH14" s="18" t="str">
        <f t="shared" si="11"/>
        <v/>
      </c>
      <c r="CI14" s="18" t="str">
        <f t="shared" si="12"/>
        <v/>
      </c>
      <c r="CJ14" s="18" t="str">
        <f t="shared" si="13"/>
        <v/>
      </c>
      <c r="CO14" s="19">
        <f t="shared" si="0"/>
        <v>0</v>
      </c>
      <c r="CP14" s="19">
        <f t="shared" si="0"/>
        <v>0</v>
      </c>
      <c r="CQ14" s="19">
        <f t="shared" si="0"/>
        <v>0</v>
      </c>
      <c r="CR14" s="20">
        <f>IF(R14&gt;$E14+D14,1,0)</f>
        <v>0</v>
      </c>
      <c r="CS14" s="19">
        <f t="shared" si="1"/>
        <v>0</v>
      </c>
      <c r="CT14" s="19">
        <f t="shared" si="1"/>
        <v>0</v>
      </c>
      <c r="CU14" s="19">
        <f t="shared" si="1"/>
        <v>0</v>
      </c>
      <c r="CV14" s="19">
        <f t="shared" si="1"/>
        <v>0</v>
      </c>
      <c r="CW14" s="19">
        <f>IF(AND(D14+E14+F14&gt;0,W14=""),1,IF(W14&gt;D14+E14+F14,1,0))</f>
        <v>0</v>
      </c>
      <c r="CX14" s="19">
        <f t="shared" si="14"/>
        <v>0</v>
      </c>
    </row>
    <row r="15" spans="1:102" x14ac:dyDescent="0.25">
      <c r="A15" s="38" t="s">
        <v>33</v>
      </c>
      <c r="B15" s="39"/>
      <c r="C15" s="39"/>
      <c r="D15" s="39"/>
      <c r="E15" s="39"/>
      <c r="F15" s="39"/>
      <c r="G15" s="39"/>
      <c r="H15" s="39"/>
      <c r="I15" s="39"/>
      <c r="J15" s="39"/>
      <c r="CN15" s="40"/>
      <c r="CO15" s="40"/>
      <c r="CP15" s="40"/>
      <c r="CQ15" s="40"/>
      <c r="CR15" s="40"/>
      <c r="CS15" s="40"/>
      <c r="CT15" s="40"/>
      <c r="CU15" s="40"/>
      <c r="CV15" s="40"/>
      <c r="CW15" s="40"/>
    </row>
    <row r="16" spans="1:102" ht="15" customHeight="1" x14ac:dyDescent="0.25">
      <c r="A16" s="3443" t="s">
        <v>34</v>
      </c>
      <c r="B16" s="2987"/>
      <c r="C16" s="3553" t="s">
        <v>35</v>
      </c>
      <c r="D16" s="4237" t="s">
        <v>36</v>
      </c>
      <c r="E16" s="3004" t="s">
        <v>12</v>
      </c>
      <c r="F16" s="2987" t="s">
        <v>13</v>
      </c>
      <c r="CN16" s="40"/>
      <c r="CO16" s="40"/>
      <c r="CP16" s="40"/>
      <c r="CQ16" s="40"/>
      <c r="CR16" s="40"/>
      <c r="CS16" s="40"/>
      <c r="CT16" s="40"/>
      <c r="CU16" s="40"/>
      <c r="CV16" s="40"/>
      <c r="CW16" s="40"/>
    </row>
    <row r="17" spans="1:101" x14ac:dyDescent="0.25">
      <c r="A17" s="4147"/>
      <c r="B17" s="2994"/>
      <c r="C17" s="3019"/>
      <c r="D17" s="3003"/>
      <c r="E17" s="4131"/>
      <c r="F17" s="2988"/>
      <c r="CN17" s="40"/>
      <c r="CO17" s="40"/>
      <c r="CP17" s="40"/>
      <c r="CQ17" s="40"/>
      <c r="CR17" s="40"/>
      <c r="CS17" s="40"/>
      <c r="CT17" s="40"/>
      <c r="CU17" s="40"/>
      <c r="CV17" s="40"/>
      <c r="CW17" s="40"/>
    </row>
    <row r="18" spans="1:101" x14ac:dyDescent="0.25">
      <c r="A18" s="4238" t="s">
        <v>37</v>
      </c>
      <c r="B18" s="3905"/>
      <c r="C18" s="2059">
        <v>82</v>
      </c>
      <c r="D18" s="2060">
        <v>0</v>
      </c>
      <c r="E18" s="1855">
        <v>0</v>
      </c>
      <c r="F18" s="1175">
        <v>9</v>
      </c>
      <c r="G18" t="str">
        <f t="shared" ref="G18:G31" si="15">CA18&amp;CB18&amp;CC18</f>
        <v/>
      </c>
      <c r="CA18" s="18" t="str">
        <f>IF(AND($C18&gt;0,$D18=""),"  * No olvide digitar la variable "&amp;$D$16&amp;""&amp;". Digite Cero si no tiene.",IF(D18&gt;C18,"  ** La variable Víctima de violencia de género No puede ser mayor al "&amp;$C$16&amp;""&amp;" .",""))</f>
        <v/>
      </c>
      <c r="CB18" s="18" t="str">
        <f>IF(AND(C18&gt;0,E18=""),"  * No olvide digitar la "&amp;$E$16&amp;""&amp;" . Digite Cero si no tiene.",IF(E18&gt;C18,"  * La variable Pueblos originarios No puede ser mayor al  "&amp;$C$16&amp;""&amp;" .",""))</f>
        <v/>
      </c>
      <c r="CC18" s="18" t="str">
        <f>IF(AND(C18&gt;0,F18=""),"  * No olvide digitar la "&amp;$F$16&amp;""&amp;" . Digite Cero si no tiene.",IF(F18&gt;C18,"  * La variable Migrantes No puede ser mayor al  "&amp;$C$16&amp;""&amp;" .",""))</f>
        <v/>
      </c>
      <c r="CN18" s="40"/>
      <c r="CO18" s="19">
        <f t="shared" ref="CO18:CO31" si="16">IF(AND(C18&gt;0,D18=""),1,IF(D18&gt;C18,1,0))</f>
        <v>0</v>
      </c>
      <c r="CP18" s="19">
        <f t="shared" ref="CP18:CP31" si="17">IF(AND(C18&gt;0,E18=""),1,IF(E18&gt;C18,1,0))</f>
        <v>0</v>
      </c>
      <c r="CQ18" s="19">
        <f t="shared" ref="CQ18:CQ31" si="18">IF(AND(C18&gt;0,F18=""),1,IF(F18&gt;C18,1,0))</f>
        <v>0</v>
      </c>
      <c r="CR18" s="40"/>
      <c r="CS18" s="40"/>
      <c r="CT18" s="40"/>
      <c r="CU18" s="40"/>
      <c r="CV18" s="40"/>
      <c r="CW18" s="40"/>
    </row>
    <row r="19" spans="1:101" x14ac:dyDescent="0.25">
      <c r="A19" s="4239" t="s">
        <v>38</v>
      </c>
      <c r="B19" s="4240"/>
      <c r="C19" s="45">
        <v>0</v>
      </c>
      <c r="D19" s="46">
        <v>0</v>
      </c>
      <c r="E19" s="47">
        <v>0</v>
      </c>
      <c r="F19" s="48">
        <v>0</v>
      </c>
      <c r="G19" t="str">
        <f t="shared" si="15"/>
        <v/>
      </c>
      <c r="CA19" s="18" t="str">
        <f t="shared" ref="CA19:CA31" si="19">IF(AND($C19&gt;0,$D19=""),"  * No olvide digitar la variable "&amp;$D$16&amp;""&amp;". Digite Cero si no tiene.",IF(D19&gt;C19,"  ** La variable Víctima de violencia de género No puede ser mayor al "&amp;$C$16&amp;""&amp;" .",""))</f>
        <v/>
      </c>
      <c r="CB19" s="18" t="str">
        <f t="shared" ref="CB19:CB31" si="20">IF(AND(C19&gt;0,E19=""),"  * No olvide digitar la "&amp;$E$16&amp;""&amp;" . Digite Cero si no tiene.",IF(E19&gt;C19,"  * La variable Pueblos originarios No puede ser mayor al  "&amp;$C$16&amp;""&amp;" .",""))</f>
        <v/>
      </c>
      <c r="CC19" s="18" t="str">
        <f t="shared" ref="CC19:CC31" si="21">IF(AND(C19&gt;0,F19=""),"  * No olvide digitar la "&amp;$F$16&amp;""&amp;" . Digite Cero si no tiene.",IF(F19&gt;C19,"  * La variable Migrantes No puede ser mayor al  "&amp;$C$16&amp;""&amp;" .",""))</f>
        <v/>
      </c>
      <c r="CN19" s="40"/>
      <c r="CO19" s="19">
        <f t="shared" si="16"/>
        <v>0</v>
      </c>
      <c r="CP19" s="19">
        <f t="shared" si="17"/>
        <v>0</v>
      </c>
      <c r="CQ19" s="19">
        <f t="shared" si="18"/>
        <v>0</v>
      </c>
      <c r="CR19" s="40"/>
      <c r="CS19" s="40"/>
      <c r="CT19" s="40"/>
      <c r="CU19" s="40"/>
      <c r="CV19" s="40"/>
      <c r="CW19" s="40"/>
    </row>
    <row r="20" spans="1:101" x14ac:dyDescent="0.25">
      <c r="A20" s="3010" t="s">
        <v>39</v>
      </c>
      <c r="B20" s="3011"/>
      <c r="C20" s="22">
        <v>1</v>
      </c>
      <c r="D20" s="26">
        <v>0</v>
      </c>
      <c r="E20" s="23">
        <v>0</v>
      </c>
      <c r="F20" s="28">
        <v>0</v>
      </c>
      <c r="G20" t="str">
        <f t="shared" si="15"/>
        <v/>
      </c>
      <c r="P20" t="s">
        <v>40</v>
      </c>
      <c r="CA20" s="18" t="str">
        <f t="shared" si="19"/>
        <v/>
      </c>
      <c r="CB20" s="18" t="str">
        <f t="shared" si="20"/>
        <v/>
      </c>
      <c r="CC20" s="18" t="str">
        <f t="shared" si="21"/>
        <v/>
      </c>
      <c r="CN20" s="40"/>
      <c r="CO20" s="19">
        <f t="shared" si="16"/>
        <v>0</v>
      </c>
      <c r="CP20" s="19">
        <f t="shared" si="17"/>
        <v>0</v>
      </c>
      <c r="CQ20" s="19">
        <f t="shared" si="18"/>
        <v>0</v>
      </c>
      <c r="CR20" s="40"/>
      <c r="CS20" s="40"/>
      <c r="CT20" s="40"/>
      <c r="CU20" s="40"/>
      <c r="CV20" s="40"/>
      <c r="CW20" s="40"/>
    </row>
    <row r="21" spans="1:101" ht="15" customHeight="1" x14ac:dyDescent="0.25">
      <c r="A21" s="3010" t="s">
        <v>41</v>
      </c>
      <c r="B21" s="3011"/>
      <c r="C21" s="22">
        <v>10</v>
      </c>
      <c r="D21" s="26">
        <v>0</v>
      </c>
      <c r="E21" s="23">
        <v>0</v>
      </c>
      <c r="F21" s="28">
        <v>1</v>
      </c>
      <c r="G21" t="str">
        <f t="shared" si="15"/>
        <v/>
      </c>
      <c r="CA21" s="18" t="str">
        <f t="shared" si="19"/>
        <v/>
      </c>
      <c r="CB21" s="18" t="str">
        <f t="shared" si="20"/>
        <v/>
      </c>
      <c r="CC21" s="18" t="str">
        <f t="shared" si="21"/>
        <v/>
      </c>
      <c r="CN21" s="40"/>
      <c r="CO21" s="19">
        <f t="shared" si="16"/>
        <v>0</v>
      </c>
      <c r="CP21" s="19">
        <f t="shared" si="17"/>
        <v>0</v>
      </c>
      <c r="CQ21" s="19">
        <f t="shared" si="18"/>
        <v>0</v>
      </c>
      <c r="CR21" s="40"/>
      <c r="CS21" s="40"/>
      <c r="CT21" s="40"/>
      <c r="CU21" s="40"/>
      <c r="CV21" s="40"/>
      <c r="CW21" s="40"/>
    </row>
    <row r="22" spans="1:101" x14ac:dyDescent="0.25">
      <c r="A22" s="3010" t="s">
        <v>42</v>
      </c>
      <c r="B22" s="3011"/>
      <c r="C22" s="22">
        <v>4</v>
      </c>
      <c r="D22" s="26">
        <v>0</v>
      </c>
      <c r="E22" s="23">
        <v>0</v>
      </c>
      <c r="F22" s="28">
        <v>0</v>
      </c>
      <c r="G22" t="str">
        <f t="shared" si="15"/>
        <v/>
      </c>
      <c r="CA22" s="18" t="str">
        <f t="shared" si="19"/>
        <v/>
      </c>
      <c r="CB22" s="18" t="str">
        <f t="shared" si="20"/>
        <v/>
      </c>
      <c r="CC22" s="18" t="str">
        <f t="shared" si="21"/>
        <v/>
      </c>
      <c r="CN22" s="40"/>
      <c r="CO22" s="19">
        <f t="shared" si="16"/>
        <v>0</v>
      </c>
      <c r="CP22" s="19">
        <f t="shared" si="17"/>
        <v>0</v>
      </c>
      <c r="CQ22" s="19">
        <f t="shared" si="18"/>
        <v>0</v>
      </c>
      <c r="CR22" s="40"/>
      <c r="CS22" s="40"/>
      <c r="CT22" s="40"/>
      <c r="CU22" s="40"/>
      <c r="CV22" s="40"/>
      <c r="CW22" s="40"/>
    </row>
    <row r="23" spans="1:101" x14ac:dyDescent="0.25">
      <c r="A23" s="3010" t="s">
        <v>43</v>
      </c>
      <c r="B23" s="3011"/>
      <c r="C23" s="22">
        <v>0</v>
      </c>
      <c r="D23" s="26">
        <v>0</v>
      </c>
      <c r="E23" s="23">
        <v>0</v>
      </c>
      <c r="F23" s="28">
        <v>0</v>
      </c>
      <c r="G23" t="str">
        <f t="shared" si="15"/>
        <v/>
      </c>
      <c r="CA23" s="18" t="str">
        <f t="shared" si="19"/>
        <v/>
      </c>
      <c r="CB23" s="18" t="str">
        <f t="shared" si="20"/>
        <v/>
      </c>
      <c r="CC23" s="18" t="str">
        <f t="shared" si="21"/>
        <v/>
      </c>
      <c r="CN23" s="40"/>
      <c r="CO23" s="19">
        <f t="shared" si="16"/>
        <v>0</v>
      </c>
      <c r="CP23" s="19">
        <f t="shared" si="17"/>
        <v>0</v>
      </c>
      <c r="CQ23" s="19">
        <f t="shared" si="18"/>
        <v>0</v>
      </c>
      <c r="CR23" s="40"/>
      <c r="CS23" s="40"/>
      <c r="CT23" s="40"/>
      <c r="CU23" s="40"/>
      <c r="CV23" s="40"/>
      <c r="CW23" s="40"/>
    </row>
    <row r="24" spans="1:101" x14ac:dyDescent="0.25">
      <c r="A24" s="3010" t="s">
        <v>44</v>
      </c>
      <c r="B24" s="3011"/>
      <c r="C24" s="22">
        <v>0</v>
      </c>
      <c r="D24" s="26">
        <v>0</v>
      </c>
      <c r="E24" s="23">
        <v>0</v>
      </c>
      <c r="F24" s="28">
        <v>0</v>
      </c>
      <c r="G24" t="str">
        <f t="shared" si="15"/>
        <v/>
      </c>
      <c r="CA24" s="18" t="str">
        <f t="shared" si="19"/>
        <v/>
      </c>
      <c r="CB24" s="18" t="str">
        <f t="shared" si="20"/>
        <v/>
      </c>
      <c r="CC24" s="18" t="str">
        <f t="shared" si="21"/>
        <v/>
      </c>
      <c r="CN24" s="40"/>
      <c r="CO24" s="19">
        <f t="shared" si="16"/>
        <v>0</v>
      </c>
      <c r="CP24" s="19">
        <f t="shared" si="17"/>
        <v>0</v>
      </c>
      <c r="CQ24" s="19">
        <f t="shared" si="18"/>
        <v>0</v>
      </c>
      <c r="CR24" s="40"/>
      <c r="CS24" s="40"/>
      <c r="CT24" s="40"/>
      <c r="CU24" s="40"/>
      <c r="CV24" s="40"/>
      <c r="CW24" s="40"/>
    </row>
    <row r="25" spans="1:101" x14ac:dyDescent="0.25">
      <c r="A25" s="3010" t="s">
        <v>45</v>
      </c>
      <c r="B25" s="3011"/>
      <c r="C25" s="22">
        <v>1</v>
      </c>
      <c r="D25" s="26">
        <v>0</v>
      </c>
      <c r="E25" s="23">
        <v>0</v>
      </c>
      <c r="F25" s="28">
        <v>0</v>
      </c>
      <c r="G25" t="str">
        <f t="shared" si="15"/>
        <v/>
      </c>
      <c r="CA25" s="18" t="str">
        <f t="shared" si="19"/>
        <v/>
      </c>
      <c r="CB25" s="18" t="str">
        <f t="shared" si="20"/>
        <v/>
      </c>
      <c r="CC25" s="18" t="str">
        <f t="shared" si="21"/>
        <v/>
      </c>
      <c r="CN25" s="40"/>
      <c r="CO25" s="19">
        <f t="shared" si="16"/>
        <v>0</v>
      </c>
      <c r="CP25" s="19">
        <f t="shared" si="17"/>
        <v>0</v>
      </c>
      <c r="CQ25" s="19">
        <f t="shared" si="18"/>
        <v>0</v>
      </c>
      <c r="CR25" s="40"/>
      <c r="CS25" s="40"/>
      <c r="CT25" s="40"/>
      <c r="CU25" s="40"/>
      <c r="CV25" s="40"/>
      <c r="CW25" s="40"/>
    </row>
    <row r="26" spans="1:101" x14ac:dyDescent="0.25">
      <c r="A26" s="3010" t="s">
        <v>46</v>
      </c>
      <c r="B26" s="3011"/>
      <c r="C26" s="22">
        <v>13</v>
      </c>
      <c r="D26" s="26">
        <v>0</v>
      </c>
      <c r="E26" s="23">
        <v>0</v>
      </c>
      <c r="F26" s="28">
        <v>2</v>
      </c>
      <c r="G26" t="str">
        <f t="shared" si="15"/>
        <v/>
      </c>
      <c r="CA26" s="18" t="str">
        <f t="shared" si="19"/>
        <v/>
      </c>
      <c r="CB26" s="18" t="str">
        <f t="shared" si="20"/>
        <v/>
      </c>
      <c r="CC26" s="18" t="str">
        <f t="shared" si="21"/>
        <v/>
      </c>
      <c r="CN26" s="40"/>
      <c r="CO26" s="19">
        <f t="shared" si="16"/>
        <v>0</v>
      </c>
      <c r="CP26" s="19">
        <f t="shared" si="17"/>
        <v>0</v>
      </c>
      <c r="CQ26" s="19">
        <f t="shared" si="18"/>
        <v>0</v>
      </c>
      <c r="CR26" s="40"/>
      <c r="CS26" s="40"/>
      <c r="CT26" s="40"/>
      <c r="CU26" s="40"/>
      <c r="CV26" s="40"/>
      <c r="CW26" s="40"/>
    </row>
    <row r="27" spans="1:101" x14ac:dyDescent="0.25">
      <c r="A27" s="3010" t="s">
        <v>47</v>
      </c>
      <c r="B27" s="3011"/>
      <c r="C27" s="22">
        <v>0</v>
      </c>
      <c r="D27" s="26">
        <v>0</v>
      </c>
      <c r="E27" s="23">
        <v>0</v>
      </c>
      <c r="F27" s="28">
        <v>0</v>
      </c>
      <c r="G27" t="str">
        <f t="shared" si="15"/>
        <v/>
      </c>
      <c r="CA27" s="18" t="str">
        <f t="shared" si="19"/>
        <v/>
      </c>
      <c r="CB27" s="18" t="str">
        <f t="shared" si="20"/>
        <v/>
      </c>
      <c r="CC27" s="18" t="str">
        <f t="shared" si="21"/>
        <v/>
      </c>
      <c r="CN27" s="40"/>
      <c r="CO27" s="19">
        <f t="shared" si="16"/>
        <v>0</v>
      </c>
      <c r="CP27" s="19">
        <f t="shared" si="17"/>
        <v>0</v>
      </c>
      <c r="CQ27" s="19">
        <f t="shared" si="18"/>
        <v>0</v>
      </c>
      <c r="CR27" s="40"/>
      <c r="CS27" s="40"/>
      <c r="CT27" s="40"/>
      <c r="CU27" s="40"/>
      <c r="CV27" s="40"/>
      <c r="CW27" s="40"/>
    </row>
    <row r="28" spans="1:101" x14ac:dyDescent="0.25">
      <c r="A28" s="3010" t="s">
        <v>48</v>
      </c>
      <c r="B28" s="3011"/>
      <c r="C28" s="49">
        <v>1</v>
      </c>
      <c r="D28" s="50">
        <v>0</v>
      </c>
      <c r="E28" s="51">
        <v>0</v>
      </c>
      <c r="F28" s="52">
        <v>1</v>
      </c>
      <c r="G28" t="str">
        <f t="shared" si="15"/>
        <v/>
      </c>
      <c r="CA28" s="18" t="str">
        <f t="shared" si="19"/>
        <v/>
      </c>
      <c r="CB28" s="18" t="str">
        <f t="shared" si="20"/>
        <v/>
      </c>
      <c r="CC28" s="18" t="str">
        <f t="shared" si="21"/>
        <v/>
      </c>
      <c r="CN28" s="40"/>
      <c r="CO28" s="19">
        <f t="shared" si="16"/>
        <v>0</v>
      </c>
      <c r="CP28" s="19">
        <f t="shared" si="17"/>
        <v>0</v>
      </c>
      <c r="CQ28" s="19">
        <f t="shared" si="18"/>
        <v>0</v>
      </c>
      <c r="CR28" s="40"/>
      <c r="CS28" s="40"/>
      <c r="CT28" s="40"/>
      <c r="CU28" s="40"/>
      <c r="CV28" s="40"/>
      <c r="CW28" s="40"/>
    </row>
    <row r="29" spans="1:101" x14ac:dyDescent="0.25">
      <c r="A29" s="3010" t="s">
        <v>49</v>
      </c>
      <c r="B29" s="3011"/>
      <c r="C29" s="49">
        <v>14</v>
      </c>
      <c r="D29" s="50">
        <v>0</v>
      </c>
      <c r="E29" s="51">
        <v>0</v>
      </c>
      <c r="F29" s="52">
        <v>1</v>
      </c>
      <c r="G29" t="str">
        <f t="shared" si="15"/>
        <v/>
      </c>
      <c r="CA29" s="18" t="str">
        <f t="shared" si="19"/>
        <v/>
      </c>
      <c r="CB29" s="18" t="str">
        <f t="shared" si="20"/>
        <v/>
      </c>
      <c r="CC29" s="18" t="str">
        <f t="shared" si="21"/>
        <v/>
      </c>
      <c r="CN29" s="40"/>
      <c r="CO29" s="19">
        <f t="shared" si="16"/>
        <v>0</v>
      </c>
      <c r="CP29" s="19">
        <f t="shared" si="17"/>
        <v>0</v>
      </c>
      <c r="CQ29" s="19">
        <f t="shared" si="18"/>
        <v>0</v>
      </c>
      <c r="CR29" s="40"/>
      <c r="CS29" s="40"/>
      <c r="CT29" s="40"/>
      <c r="CU29" s="40"/>
      <c r="CV29" s="40"/>
      <c r="CW29" s="40"/>
    </row>
    <row r="30" spans="1:101" x14ac:dyDescent="0.25">
      <c r="A30" s="3010" t="s">
        <v>50</v>
      </c>
      <c r="B30" s="3011"/>
      <c r="C30" s="49">
        <v>5</v>
      </c>
      <c r="D30" s="50">
        <v>0</v>
      </c>
      <c r="E30" s="51">
        <v>0</v>
      </c>
      <c r="F30" s="52">
        <v>0</v>
      </c>
      <c r="G30" t="str">
        <f t="shared" si="15"/>
        <v/>
      </c>
      <c r="CA30" s="18" t="str">
        <f t="shared" si="19"/>
        <v/>
      </c>
      <c r="CB30" s="18" t="str">
        <f t="shared" si="20"/>
        <v/>
      </c>
      <c r="CC30" s="18" t="str">
        <f t="shared" si="21"/>
        <v/>
      </c>
      <c r="CN30" s="40"/>
      <c r="CO30" s="19">
        <f t="shared" si="16"/>
        <v>0</v>
      </c>
      <c r="CP30" s="19">
        <f t="shared" si="17"/>
        <v>0</v>
      </c>
      <c r="CQ30" s="19">
        <f t="shared" si="18"/>
        <v>0</v>
      </c>
      <c r="CR30" s="40"/>
      <c r="CS30" s="40"/>
      <c r="CT30" s="40"/>
      <c r="CU30" s="40"/>
      <c r="CV30" s="40"/>
      <c r="CW30" s="40"/>
    </row>
    <row r="31" spans="1:101" x14ac:dyDescent="0.25">
      <c r="A31" s="3020" t="s">
        <v>51</v>
      </c>
      <c r="B31" s="3021"/>
      <c r="C31" s="30">
        <v>33</v>
      </c>
      <c r="D31" s="34">
        <v>0</v>
      </c>
      <c r="E31" s="31">
        <v>0</v>
      </c>
      <c r="F31" s="37">
        <v>4</v>
      </c>
      <c r="G31" t="str">
        <f t="shared" si="15"/>
        <v/>
      </c>
      <c r="CA31" s="18" t="str">
        <f t="shared" si="19"/>
        <v/>
      </c>
      <c r="CB31" s="18" t="str">
        <f t="shared" si="20"/>
        <v/>
      </c>
      <c r="CC31" s="18" t="str">
        <f t="shared" si="21"/>
        <v/>
      </c>
      <c r="CN31" s="40"/>
      <c r="CO31" s="19">
        <f t="shared" si="16"/>
        <v>0</v>
      </c>
      <c r="CP31" s="19">
        <f t="shared" si="17"/>
        <v>0</v>
      </c>
      <c r="CQ31" s="19">
        <f t="shared" si="18"/>
        <v>0</v>
      </c>
      <c r="CR31" s="40"/>
      <c r="CS31" s="40"/>
      <c r="CT31" s="40"/>
      <c r="CU31" s="40"/>
      <c r="CV31" s="40"/>
      <c r="CW31" s="40"/>
    </row>
    <row r="32" spans="1:101" s="56" customFormat="1" ht="12" x14ac:dyDescent="0.2">
      <c r="A32" s="38" t="s">
        <v>52</v>
      </c>
      <c r="B32" s="2061"/>
      <c r="C32" s="1857"/>
      <c r="D32" s="55"/>
      <c r="E32" s="55"/>
      <c r="F32" s="38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</row>
    <row r="33" spans="1:103" ht="15" customHeight="1" x14ac:dyDescent="0.25">
      <c r="A33" s="3443" t="s">
        <v>53</v>
      </c>
      <c r="B33" s="2987"/>
      <c r="C33" s="3546" t="s">
        <v>4</v>
      </c>
      <c r="D33" s="4246" t="s">
        <v>5</v>
      </c>
      <c r="E33" s="3574"/>
      <c r="F33" s="3574"/>
      <c r="G33" s="3574"/>
      <c r="H33" s="3574"/>
      <c r="I33" s="3574"/>
      <c r="J33" s="3574"/>
      <c r="K33" s="3574"/>
      <c r="L33" s="3574"/>
      <c r="M33" s="3574"/>
      <c r="N33" s="3574"/>
      <c r="O33" s="3574"/>
      <c r="P33" s="4217"/>
      <c r="Q33" s="3538" t="s">
        <v>54</v>
      </c>
      <c r="R33" s="3566" t="s">
        <v>55</v>
      </c>
      <c r="S33" s="2987" t="s">
        <v>12</v>
      </c>
      <c r="T33" s="4232" t="s">
        <v>13</v>
      </c>
      <c r="U33" s="3541"/>
      <c r="V33" s="3909" t="s">
        <v>56</v>
      </c>
      <c r="W33" s="3024" t="s">
        <v>57</v>
      </c>
      <c r="X33" s="4232" t="s">
        <v>58</v>
      </c>
      <c r="Y33" s="3540"/>
      <c r="Z33" s="3541"/>
      <c r="AA33" s="3589" t="s">
        <v>59</v>
      </c>
    </row>
    <row r="34" spans="1:103" ht="21" x14ac:dyDescent="0.25">
      <c r="A34" s="4147"/>
      <c r="B34" s="2994"/>
      <c r="C34" s="4236"/>
      <c r="D34" s="2054" t="s">
        <v>60</v>
      </c>
      <c r="E34" s="2055" t="s">
        <v>16</v>
      </c>
      <c r="F34" s="2055" t="s">
        <v>17</v>
      </c>
      <c r="G34" s="2055" t="s">
        <v>18</v>
      </c>
      <c r="H34" s="2055" t="s">
        <v>19</v>
      </c>
      <c r="I34" s="2055" t="s">
        <v>20</v>
      </c>
      <c r="J34" s="2055" t="s">
        <v>21</v>
      </c>
      <c r="K34" s="2055" t="s">
        <v>22</v>
      </c>
      <c r="L34" s="2055" t="s">
        <v>23</v>
      </c>
      <c r="M34" s="2055" t="s">
        <v>61</v>
      </c>
      <c r="N34" s="1858" t="s">
        <v>62</v>
      </c>
      <c r="O34" s="2055" t="s">
        <v>63</v>
      </c>
      <c r="P34" s="1932" t="s">
        <v>64</v>
      </c>
      <c r="Q34" s="3001"/>
      <c r="R34" s="2983"/>
      <c r="S34" s="2988"/>
      <c r="T34" s="2054" t="s">
        <v>27</v>
      </c>
      <c r="U34" s="8" t="s">
        <v>28</v>
      </c>
      <c r="V34" s="4242"/>
      <c r="W34" s="3024"/>
      <c r="X34" s="2063" t="s">
        <v>25</v>
      </c>
      <c r="Y34" s="2064" t="s">
        <v>65</v>
      </c>
      <c r="Z34" s="60" t="s">
        <v>26</v>
      </c>
      <c r="AA34" s="3027"/>
    </row>
    <row r="35" spans="1:103" x14ac:dyDescent="0.25">
      <c r="A35" s="4243" t="s">
        <v>66</v>
      </c>
      <c r="B35" s="4243"/>
      <c r="C35" s="2046">
        <f>SUM(D35:P35)</f>
        <v>0</v>
      </c>
      <c r="D35" s="2065">
        <f>SUM(D36:D49)</f>
        <v>0</v>
      </c>
      <c r="E35" s="2066">
        <f>SUM(E36:E49)</f>
        <v>0</v>
      </c>
      <c r="F35" s="2066">
        <f t="shared" ref="F35:M35" si="22">SUM(F36:F49)</f>
        <v>0</v>
      </c>
      <c r="G35" s="2066">
        <f t="shared" si="22"/>
        <v>0</v>
      </c>
      <c r="H35" s="2066">
        <f t="shared" si="22"/>
        <v>0</v>
      </c>
      <c r="I35" s="2066">
        <f t="shared" si="22"/>
        <v>0</v>
      </c>
      <c r="J35" s="2066">
        <f t="shared" si="22"/>
        <v>0</v>
      </c>
      <c r="K35" s="2066">
        <f t="shared" si="22"/>
        <v>0</v>
      </c>
      <c r="L35" s="2066">
        <f t="shared" si="22"/>
        <v>0</v>
      </c>
      <c r="M35" s="2066">
        <f t="shared" si="22"/>
        <v>0</v>
      </c>
      <c r="N35" s="2066">
        <f>SUM(N36:N48)</f>
        <v>0</v>
      </c>
      <c r="O35" s="2066">
        <f t="shared" ref="O35:P35" si="23">SUM(O36:O48)</f>
        <v>0</v>
      </c>
      <c r="P35" s="2066">
        <f t="shared" si="23"/>
        <v>0</v>
      </c>
      <c r="Q35" s="2067">
        <f t="shared" ref="Q35:AA35" si="24">SUM(Q36:Q49)</f>
        <v>0</v>
      </c>
      <c r="R35" s="2066">
        <f t="shared" si="24"/>
        <v>0</v>
      </c>
      <c r="S35" s="1192">
        <f t="shared" si="24"/>
        <v>0</v>
      </c>
      <c r="T35" s="2065">
        <f t="shared" si="24"/>
        <v>0</v>
      </c>
      <c r="U35" s="1192">
        <f t="shared" si="24"/>
        <v>0</v>
      </c>
      <c r="V35" s="2065">
        <f t="shared" si="24"/>
        <v>0</v>
      </c>
      <c r="W35" s="1192">
        <f t="shared" si="24"/>
        <v>0</v>
      </c>
      <c r="X35" s="2065">
        <f t="shared" si="24"/>
        <v>0</v>
      </c>
      <c r="Y35" s="2066">
        <f t="shared" si="24"/>
        <v>0</v>
      </c>
      <c r="Z35" s="1192">
        <f t="shared" si="24"/>
        <v>0</v>
      </c>
      <c r="AA35" s="1192">
        <f t="shared" si="24"/>
        <v>0</v>
      </c>
    </row>
    <row r="36" spans="1:103" x14ac:dyDescent="0.25">
      <c r="A36" s="4244" t="s">
        <v>67</v>
      </c>
      <c r="B36" s="4245"/>
      <c r="C36" s="2019">
        <f>SUM(D36:M36)</f>
        <v>0</v>
      </c>
      <c r="D36" s="2004"/>
      <c r="E36" s="699"/>
      <c r="F36" s="699"/>
      <c r="G36" s="699"/>
      <c r="H36" s="699"/>
      <c r="I36" s="699"/>
      <c r="J36" s="699"/>
      <c r="K36" s="699"/>
      <c r="L36" s="699"/>
      <c r="M36" s="699"/>
      <c r="N36" s="707"/>
      <c r="O36" s="707"/>
      <c r="P36" s="2069"/>
      <c r="Q36" s="2022"/>
      <c r="R36" s="699"/>
      <c r="S36" s="2057"/>
      <c r="T36" s="2004"/>
      <c r="U36" s="2057"/>
      <c r="V36" s="2004"/>
      <c r="W36" s="2057"/>
      <c r="X36" s="2004"/>
      <c r="Y36" s="699"/>
      <c r="Z36" s="2057"/>
      <c r="AA36" s="2057"/>
      <c r="AB36" t="str">
        <f>CA36&amp;CB36&amp;CC36&amp;CD36&amp;CE36&amp;CF36&amp;CG36&amp;CH36&amp;CI36&amp;CJ36&amp;CK36</f>
        <v/>
      </c>
      <c r="CA36" s="18" t="str">
        <f>IF(AND($C36&gt;0,Q36="")," * No olvide digitar la variable "&amp;$Q$33&amp;""&amp;". Digite Cero si no tiene.",IF(Q36&gt;$C36," * La variable "&amp;$Q$33&amp;""&amp;" no  puede ser mayor al Total.",""))</f>
        <v/>
      </c>
      <c r="CB36" s="18" t="str">
        <f>IF(AND($C36&gt;0,R36="")," * No olvide digitar la variable "&amp;$R$33&amp;""&amp;". Digite Cero si no tiene.", "")</f>
        <v/>
      </c>
      <c r="CC36" s="18" t="str">
        <f>IF(AND($C36&gt;0,S36="")," * No olvide digitar la variable "&amp;$S$33&amp;""&amp;". Digite Cero si no tiene.",IF(S36&gt;C36," * La variable "&amp;$S$33&amp;""&amp;" no  puede ser mayor al Total.",""))</f>
        <v/>
      </c>
      <c r="CD36" s="18" t="str">
        <f>IF(AND($D36+E36&gt;0,T36="")," * No olvide digitar la variable Migrantes "&amp;$T$34&amp;""&amp;". Digite Cero si no tiene.",IF(T36&gt;$D36+E36," * La variable Migrantes "&amp;$T$34&amp;""&amp;" no  puede ser mayor al Total.",""))</f>
        <v/>
      </c>
      <c r="CE36" s="18" t="str">
        <f>IF(AND($F36+$G36+$H36+$I36+$J36+$K36+$L36+$M36&gt;0,$U36="")," * No olvide digitar la variable Migrantes "&amp;$U$34&amp;""&amp;". Digite Cero si no tiene.",IF($U36&gt;$F36+$G36+$H36+$I36+$J36+$K36+$L36+$M36," * La variable Migrantes "&amp;$U$34&amp;""&amp;" no  puede ser mayor al Total.",""))</f>
        <v/>
      </c>
      <c r="CF36" s="18" t="str">
        <f>IF(AND($C36&gt;0,V36="")," * No olvide digitar la variable "&amp;$V$33&amp;""&amp;". Digite Cero si no tiene.","")</f>
        <v/>
      </c>
      <c r="CG36" s="18" t="str">
        <f>IF(AND($C36&gt;0,W36="")," * No olvide digitar la variable "&amp;$W$33&amp;""&amp;". Digite Cero si no tiene.",IF(W36&gt;$C36," * La variable "&amp;$W$33&amp;""&amp;" no  puede ser mayor al Total.",""))</f>
        <v/>
      </c>
      <c r="CH36" s="18" t="str">
        <f>IF(AND($C36&gt;0,X36="")," * No olvide digitar la variable "&amp;$X$34&amp;""&amp;". Digite Cero si no tiene.",IF(X36&gt;$C36," * La variable "&amp;$X$34&amp;""&amp;" no  puede ser mayor al Total.",""))</f>
        <v/>
      </c>
      <c r="CI36" s="18" t="str">
        <f>IF(AND($C36&gt;0,Y36="")," * No olvide digitar la variable "&amp;$Y$34&amp;""&amp;". Digite Cero si no tiene.",IF(Y36&gt;$C36," * La variable "&amp;$Y$34&amp;""&amp;" no  puede ser mayor al Total.",""))</f>
        <v/>
      </c>
      <c r="CJ36" s="18" t="str">
        <f>IF(AND($C36&gt;0,Z36="")," * No olvide digitar la variable "&amp;$Z$34&amp;""&amp;". Digite Cero si no tiene.",IF(Z36&gt;$C36," * La variable "&amp;$Z$34&amp;""&amp;" no  puede ser mayor al Total.",""))</f>
        <v/>
      </c>
      <c r="CK36" s="18" t="str">
        <f>IF(AND($C36&gt;0,AA36="")," * No olvide digitar la variable "&amp;$AA$33&amp;""&amp;". Digite Cero si no tiene.",IF(AA36&gt;$C36," * La variable "&amp;$AA$33&amp;""&amp;" no  puede ser mayor al Total.",""))</f>
        <v/>
      </c>
      <c r="CO36" s="69">
        <f t="shared" ref="CO36:CY51" si="25">IF(AND($C36&gt;0,Q36=""),1,IF(Q36&gt;$C36,1,0))</f>
        <v>0</v>
      </c>
      <c r="CP36" s="69"/>
      <c r="CQ36" s="69">
        <f t="shared" si="25"/>
        <v>0</v>
      </c>
      <c r="CR36" s="69">
        <f>IF(AND($D36+$E36&gt;0,$T36=""),1,IF(T36&gt;$D36+$E36,1,0))</f>
        <v>0</v>
      </c>
      <c r="CS36" s="69">
        <f>IF(AND($F36+$G36+$H36+$I36+$J36+$K36+$L36+$M36&gt;0,$U36=""),1,IF($U36&gt;$F36+$G36+$H36+$I36+$J36+$K36+$L36+$M36,1,0))</f>
        <v>0</v>
      </c>
      <c r="CT36" s="69">
        <f>IF(AND($C36&gt;0,V36=""),1,0)</f>
        <v>0</v>
      </c>
      <c r="CU36" s="69">
        <f>IF(AND($C36&gt;0,W36=""),1,IF(W36&gt;$C36,1,0))</f>
        <v>0</v>
      </c>
      <c r="CV36" s="69">
        <f>IF(AND($C36&gt;0,X36=""),1,IF(X36&gt;$C36,1,0))</f>
        <v>0</v>
      </c>
      <c r="CW36" s="69">
        <f>IF(AND($C36&gt;0,Y36=""),1,IF(Y36&gt;$C36,1,0))</f>
        <v>0</v>
      </c>
      <c r="CX36" s="69">
        <f>IF(AND($C36&gt;0,Z36=""),1,IF(Z36&gt;$C36,1,0))</f>
        <v>0</v>
      </c>
      <c r="CY36" s="69">
        <f t="shared" si="25"/>
        <v>0</v>
      </c>
    </row>
    <row r="37" spans="1:103" x14ac:dyDescent="0.25">
      <c r="A37" s="3033" t="s">
        <v>68</v>
      </c>
      <c r="B37" s="3034"/>
      <c r="C37" s="70">
        <f t="shared" ref="C37:C51" si="26">SUM(D37:M37)</f>
        <v>0</v>
      </c>
      <c r="D37" s="30"/>
      <c r="E37" s="32"/>
      <c r="F37" s="32"/>
      <c r="G37" s="32"/>
      <c r="H37" s="32"/>
      <c r="I37" s="32"/>
      <c r="J37" s="32"/>
      <c r="K37" s="32"/>
      <c r="L37" s="32"/>
      <c r="M37" s="32"/>
      <c r="N37" s="71"/>
      <c r="O37" s="71"/>
      <c r="P37" s="72"/>
      <c r="Q37" s="35"/>
      <c r="R37" s="32"/>
      <c r="S37" s="37"/>
      <c r="T37" s="30"/>
      <c r="U37" s="37"/>
      <c r="V37" s="30"/>
      <c r="W37" s="37"/>
      <c r="X37" s="30"/>
      <c r="Y37" s="32"/>
      <c r="Z37" s="37"/>
      <c r="AA37" s="37"/>
      <c r="AB37" t="str">
        <f t="shared" ref="AB37:AB51" si="27">CA37&amp;CB37&amp;CC37&amp;CD37&amp;CE37&amp;CF37&amp;CG37&amp;CH37&amp;CI37&amp;CJ37&amp;CK37</f>
        <v/>
      </c>
      <c r="CA37" s="18" t="str">
        <f t="shared" ref="CA37:CA51" si="28">IF(AND($C37&gt;0,Q37="")," * No olvide digitar la variable "&amp;$Q$33&amp;""&amp;". Digite Cero si no tiene.",IF(Q37&gt;$C37," * La variable "&amp;$Q$33&amp;""&amp;" no  puede ser mayor al Total.",""))</f>
        <v/>
      </c>
      <c r="CB37" s="18" t="str">
        <f t="shared" ref="CB37:CB51" si="29">IF(AND($C37&gt;0,R37="")," * No olvide digitar la variable "&amp;$R$33&amp;""&amp;". Digite Cero si no tiene.", "")</f>
        <v/>
      </c>
      <c r="CC37" s="18" t="str">
        <f t="shared" ref="CC37:CC51" si="30">IF(AND($C37&gt;0,S37="")," * No olvide digitar la variable "&amp;$S$33&amp;""&amp;". Digite Cero si no tiene.",IF(S37&gt;C37," * La variable "&amp;$S$33&amp;""&amp;" no  puede ser mayor al Total.",""))</f>
        <v/>
      </c>
      <c r="CD37" s="18" t="str">
        <f t="shared" ref="CD37:CD51" si="31">IF(AND($D37+E37&gt;0,T37="")," * No olvide digitar la variable Migrantes "&amp;$T$34&amp;""&amp;". Digite Cero si no tiene.",IF(T37&gt;$D37+E37," * La variable Migrantes "&amp;$T$34&amp;""&amp;" no  puede ser mayor al Total.",""))</f>
        <v/>
      </c>
      <c r="CE37" s="18" t="str">
        <f t="shared" ref="CE37:CE51" si="32">IF(AND($F37+$G37+$H37+$I37+$J37+$K37+$L37+$M37&gt;0,$U37="")," * No olvide digitar la variable Migrantes "&amp;$U$34&amp;""&amp;". Digite Cero si no tiene.",IF($U37&gt;$F37+$G37+$H37+$I37+$J37+$K37+$L37+$M37," * La variable Migrantes "&amp;$U$34&amp;""&amp;" no  puede ser mayor al Total.",""))</f>
        <v/>
      </c>
      <c r="CF37" s="18" t="str">
        <f t="shared" ref="CF37:CF51" si="33">IF(AND($C37&gt;0,V37="")," * No olvide digitar la variable "&amp;$V$33&amp;""&amp;". Digite Cero si no tiene.","")</f>
        <v/>
      </c>
      <c r="CG37" s="18" t="str">
        <f t="shared" ref="CG37:CG51" si="34">IF(AND($C37&gt;0,W37="")," * No olvide digitar la variable "&amp;$W$33&amp;""&amp;". Digite Cero si no tiene.",IF(W37&gt;$C37," * La variable "&amp;$W$33&amp;""&amp;" no  puede ser mayor al Total.",""))</f>
        <v/>
      </c>
      <c r="CH37" s="18" t="str">
        <f t="shared" ref="CH37:CH51" si="35">IF(AND($C37&gt;0,X37="")," * No olvide digitar la variable "&amp;$X$34&amp;""&amp;". Digite Cero si no tiene.",IF(X37&gt;$C37," * La variable "&amp;$X$34&amp;""&amp;" no  puede ser mayor al Total.",""))</f>
        <v/>
      </c>
      <c r="CI37" s="18" t="str">
        <f t="shared" ref="CI37:CI51" si="36">IF(AND($C37&gt;0,Y37="")," * No olvide digitar la variable "&amp;$Y$34&amp;""&amp;". Digite Cero si no tiene.",IF(Y37&gt;$C37," * La variable "&amp;$Y$34&amp;""&amp;" no  puede ser mayor al Total.",""))</f>
        <v/>
      </c>
      <c r="CJ37" s="18" t="str">
        <f t="shared" ref="CJ37:CJ51" si="37">IF(AND($C37&gt;0,Z37="")," * No olvide digitar la variable "&amp;$Z$34&amp;""&amp;". Digite Cero si no tiene.",IF(Z37&gt;$C37," * La variable "&amp;$Z$34&amp;""&amp;" no  puede ser mayor al Total.",""))</f>
        <v/>
      </c>
      <c r="CK37" s="18" t="str">
        <f t="shared" ref="CK37:CK51" si="38">IF(AND($C37&gt;0,AA37="")," * No olvide digitar la variable "&amp;$AA$33&amp;""&amp;". Digite Cero si no tiene.",IF(AA37&gt;$C37," * La variable "&amp;$AA$33&amp;""&amp;" no  puede ser mayor al Total.",""))</f>
        <v/>
      </c>
      <c r="CO37" s="69">
        <f t="shared" si="25"/>
        <v>0</v>
      </c>
      <c r="CP37" s="69"/>
      <c r="CQ37" s="69">
        <f t="shared" si="25"/>
        <v>0</v>
      </c>
      <c r="CR37" s="69">
        <f t="shared" ref="CR37:CR51" si="39">IF(AND($D37+$E37&gt;0,$T37=""),1,IF(T37&gt;$D37+$E37,1,0))</f>
        <v>0</v>
      </c>
      <c r="CS37" s="69">
        <f t="shared" ref="CS37:CS51" si="40">IF(AND($F37+$G37+$H37+$I37+$J37+$K37+$L37+$M37&gt;0,$U37=""),1,IF($U37&gt;$F37+$G37+$H37+$I37+$J37+$K37+$L37+$M37,1,0))</f>
        <v>0</v>
      </c>
      <c r="CT37" s="69">
        <f t="shared" ref="CT37:CT51" si="41">IF(AND($C37&gt;0,V37=""),1,0)</f>
        <v>0</v>
      </c>
      <c r="CU37" s="69">
        <f t="shared" ref="CU37:CX51" si="42">IF(AND($C37&gt;0,W37=""),1,IF(W37&gt;$C37,1,0))</f>
        <v>0</v>
      </c>
      <c r="CV37" s="69">
        <f t="shared" si="42"/>
        <v>0</v>
      </c>
      <c r="CW37" s="69">
        <f t="shared" si="42"/>
        <v>0</v>
      </c>
      <c r="CX37" s="69">
        <f t="shared" si="42"/>
        <v>0</v>
      </c>
      <c r="CY37" s="69">
        <f t="shared" si="25"/>
        <v>0</v>
      </c>
    </row>
    <row r="38" spans="1:103" x14ac:dyDescent="0.25">
      <c r="A38" s="4248" t="s">
        <v>69</v>
      </c>
      <c r="B38" s="2070" t="s">
        <v>70</v>
      </c>
      <c r="C38" s="2019">
        <f t="shared" si="26"/>
        <v>0</v>
      </c>
      <c r="D38" s="2004"/>
      <c r="E38" s="699"/>
      <c r="F38" s="699"/>
      <c r="G38" s="699"/>
      <c r="H38" s="699"/>
      <c r="I38" s="699"/>
      <c r="J38" s="699"/>
      <c r="K38" s="699"/>
      <c r="L38" s="699"/>
      <c r="M38" s="699"/>
      <c r="N38" s="707"/>
      <c r="O38" s="707"/>
      <c r="P38" s="2069"/>
      <c r="Q38" s="2022"/>
      <c r="R38" s="699"/>
      <c r="S38" s="2057"/>
      <c r="T38" s="2004"/>
      <c r="U38" s="2057"/>
      <c r="V38" s="2004"/>
      <c r="W38" s="2057"/>
      <c r="X38" s="2004"/>
      <c r="Y38" s="699"/>
      <c r="Z38" s="2057"/>
      <c r="AA38" s="2057"/>
      <c r="AB38" t="str">
        <f t="shared" si="27"/>
        <v/>
      </c>
      <c r="CA38" s="18" t="str">
        <f t="shared" si="28"/>
        <v/>
      </c>
      <c r="CB38" s="18" t="str">
        <f t="shared" si="29"/>
        <v/>
      </c>
      <c r="CC38" s="18" t="str">
        <f t="shared" si="30"/>
        <v/>
      </c>
      <c r="CD38" s="18" t="str">
        <f t="shared" si="31"/>
        <v/>
      </c>
      <c r="CE38" s="18" t="str">
        <f t="shared" si="32"/>
        <v/>
      </c>
      <c r="CF38" s="18" t="str">
        <f t="shared" si="33"/>
        <v/>
      </c>
      <c r="CG38" s="18" t="str">
        <f t="shared" si="34"/>
        <v/>
      </c>
      <c r="CH38" s="18" t="str">
        <f t="shared" si="35"/>
        <v/>
      </c>
      <c r="CI38" s="18" t="str">
        <f t="shared" si="36"/>
        <v/>
      </c>
      <c r="CJ38" s="18" t="str">
        <f t="shared" si="37"/>
        <v/>
      </c>
      <c r="CK38" s="18" t="str">
        <f t="shared" si="38"/>
        <v/>
      </c>
      <c r="CO38" s="69">
        <f t="shared" si="25"/>
        <v>0</v>
      </c>
      <c r="CP38" s="69"/>
      <c r="CQ38" s="69">
        <f t="shared" si="25"/>
        <v>0</v>
      </c>
      <c r="CR38" s="69">
        <f t="shared" si="39"/>
        <v>0</v>
      </c>
      <c r="CS38" s="69">
        <f t="shared" si="40"/>
        <v>0</v>
      </c>
      <c r="CT38" s="69">
        <f t="shared" si="41"/>
        <v>0</v>
      </c>
      <c r="CU38" s="69">
        <f t="shared" si="42"/>
        <v>0</v>
      </c>
      <c r="CV38" s="69">
        <f t="shared" si="42"/>
        <v>0</v>
      </c>
      <c r="CW38" s="69">
        <f t="shared" si="42"/>
        <v>0</v>
      </c>
      <c r="CX38" s="69">
        <f t="shared" si="42"/>
        <v>0</v>
      </c>
      <c r="CY38" s="69">
        <f t="shared" si="25"/>
        <v>0</v>
      </c>
    </row>
    <row r="39" spans="1:103" x14ac:dyDescent="0.25">
      <c r="A39" s="4248"/>
      <c r="B39" s="74" t="s">
        <v>71</v>
      </c>
      <c r="C39" s="75">
        <f t="shared" si="26"/>
        <v>0</v>
      </c>
      <c r="D39" s="22"/>
      <c r="E39" s="24"/>
      <c r="F39" s="24"/>
      <c r="G39" s="24"/>
      <c r="H39" s="24"/>
      <c r="I39" s="24"/>
      <c r="J39" s="24"/>
      <c r="K39" s="24"/>
      <c r="L39" s="24"/>
      <c r="M39" s="24"/>
      <c r="N39" s="76"/>
      <c r="O39" s="76"/>
      <c r="P39" s="77"/>
      <c r="Q39" s="27"/>
      <c r="R39" s="24"/>
      <c r="S39" s="28"/>
      <c r="T39" s="22"/>
      <c r="U39" s="28"/>
      <c r="V39" s="22"/>
      <c r="W39" s="28"/>
      <c r="X39" s="22"/>
      <c r="Y39" s="24"/>
      <c r="Z39" s="28"/>
      <c r="AA39" s="28"/>
      <c r="AB39" t="str">
        <f t="shared" si="27"/>
        <v/>
      </c>
      <c r="CA39" s="18" t="str">
        <f t="shared" si="28"/>
        <v/>
      </c>
      <c r="CB39" s="18" t="str">
        <f t="shared" si="29"/>
        <v/>
      </c>
      <c r="CC39" s="18" t="str">
        <f t="shared" si="30"/>
        <v/>
      </c>
      <c r="CD39" s="18" t="str">
        <f t="shared" si="31"/>
        <v/>
      </c>
      <c r="CE39" s="18" t="str">
        <f t="shared" si="32"/>
        <v/>
      </c>
      <c r="CF39" s="18" t="str">
        <f t="shared" si="33"/>
        <v/>
      </c>
      <c r="CG39" s="18" t="str">
        <f t="shared" si="34"/>
        <v/>
      </c>
      <c r="CH39" s="18" t="str">
        <f t="shared" si="35"/>
        <v/>
      </c>
      <c r="CI39" s="18" t="str">
        <f t="shared" si="36"/>
        <v/>
      </c>
      <c r="CJ39" s="18" t="str">
        <f t="shared" si="37"/>
        <v/>
      </c>
      <c r="CK39" s="18" t="str">
        <f t="shared" si="38"/>
        <v/>
      </c>
      <c r="CO39" s="69">
        <f t="shared" si="25"/>
        <v>0</v>
      </c>
      <c r="CP39" s="69"/>
      <c r="CQ39" s="69">
        <f t="shared" si="25"/>
        <v>0</v>
      </c>
      <c r="CR39" s="69">
        <f t="shared" si="39"/>
        <v>0</v>
      </c>
      <c r="CS39" s="69">
        <f t="shared" si="40"/>
        <v>0</v>
      </c>
      <c r="CT39" s="69">
        <f t="shared" si="41"/>
        <v>0</v>
      </c>
      <c r="CU39" s="69">
        <f t="shared" si="42"/>
        <v>0</v>
      </c>
      <c r="CV39" s="69">
        <f t="shared" si="42"/>
        <v>0</v>
      </c>
      <c r="CW39" s="69">
        <f t="shared" si="42"/>
        <v>0</v>
      </c>
      <c r="CX39" s="69">
        <f t="shared" si="42"/>
        <v>0</v>
      </c>
      <c r="CY39" s="69">
        <f t="shared" si="25"/>
        <v>0</v>
      </c>
    </row>
    <row r="40" spans="1:103" x14ac:dyDescent="0.25">
      <c r="A40" s="4248"/>
      <c r="B40" s="74" t="s">
        <v>72</v>
      </c>
      <c r="C40" s="75">
        <f t="shared" si="26"/>
        <v>0</v>
      </c>
      <c r="D40" s="22"/>
      <c r="E40" s="24"/>
      <c r="F40" s="24"/>
      <c r="G40" s="24"/>
      <c r="H40" s="24"/>
      <c r="I40" s="24"/>
      <c r="J40" s="24"/>
      <c r="K40" s="24"/>
      <c r="L40" s="24"/>
      <c r="M40" s="24"/>
      <c r="N40" s="76"/>
      <c r="O40" s="76"/>
      <c r="P40" s="77"/>
      <c r="Q40" s="27"/>
      <c r="R40" s="24"/>
      <c r="S40" s="28"/>
      <c r="T40" s="22"/>
      <c r="U40" s="28"/>
      <c r="V40" s="22"/>
      <c r="W40" s="28"/>
      <c r="X40" s="22"/>
      <c r="Y40" s="24"/>
      <c r="Z40" s="28"/>
      <c r="AA40" s="28"/>
      <c r="AB40" t="str">
        <f t="shared" si="27"/>
        <v/>
      </c>
      <c r="CA40" s="18" t="str">
        <f t="shared" si="28"/>
        <v/>
      </c>
      <c r="CB40" s="18" t="str">
        <f t="shared" si="29"/>
        <v/>
      </c>
      <c r="CC40" s="18" t="str">
        <f t="shared" si="30"/>
        <v/>
      </c>
      <c r="CD40" s="18" t="str">
        <f t="shared" si="31"/>
        <v/>
      </c>
      <c r="CE40" s="18" t="str">
        <f t="shared" si="32"/>
        <v/>
      </c>
      <c r="CF40" s="18" t="str">
        <f t="shared" si="33"/>
        <v/>
      </c>
      <c r="CG40" s="18" t="str">
        <f t="shared" si="34"/>
        <v/>
      </c>
      <c r="CH40" s="18" t="str">
        <f t="shared" si="35"/>
        <v/>
      </c>
      <c r="CI40" s="18" t="str">
        <f t="shared" si="36"/>
        <v/>
      </c>
      <c r="CJ40" s="18" t="str">
        <f t="shared" si="37"/>
        <v/>
      </c>
      <c r="CK40" s="18" t="str">
        <f t="shared" si="38"/>
        <v/>
      </c>
      <c r="CO40" s="69">
        <f t="shared" si="25"/>
        <v>0</v>
      </c>
      <c r="CP40" s="69"/>
      <c r="CQ40" s="69">
        <f t="shared" si="25"/>
        <v>0</v>
      </c>
      <c r="CR40" s="69">
        <f t="shared" si="39"/>
        <v>0</v>
      </c>
      <c r="CS40" s="69">
        <f t="shared" si="40"/>
        <v>0</v>
      </c>
      <c r="CT40" s="69">
        <f t="shared" si="41"/>
        <v>0</v>
      </c>
      <c r="CU40" s="69">
        <f t="shared" si="42"/>
        <v>0</v>
      </c>
      <c r="CV40" s="69">
        <f t="shared" si="42"/>
        <v>0</v>
      </c>
      <c r="CW40" s="69">
        <f t="shared" si="42"/>
        <v>0</v>
      </c>
      <c r="CX40" s="69">
        <f t="shared" si="42"/>
        <v>0</v>
      </c>
      <c r="CY40" s="69">
        <f t="shared" si="25"/>
        <v>0</v>
      </c>
    </row>
    <row r="41" spans="1:103" x14ac:dyDescent="0.25">
      <c r="A41" s="4248"/>
      <c r="B41" s="74" t="s">
        <v>73</v>
      </c>
      <c r="C41" s="75">
        <f t="shared" si="26"/>
        <v>0</v>
      </c>
      <c r="D41" s="22"/>
      <c r="E41" s="24"/>
      <c r="F41" s="24"/>
      <c r="G41" s="24"/>
      <c r="H41" s="24"/>
      <c r="I41" s="24"/>
      <c r="J41" s="24"/>
      <c r="K41" s="24"/>
      <c r="L41" s="24"/>
      <c r="M41" s="24"/>
      <c r="N41" s="76"/>
      <c r="O41" s="76"/>
      <c r="P41" s="77"/>
      <c r="Q41" s="27"/>
      <c r="R41" s="24"/>
      <c r="S41" s="28"/>
      <c r="T41" s="22"/>
      <c r="U41" s="28"/>
      <c r="V41" s="22"/>
      <c r="W41" s="28"/>
      <c r="X41" s="22"/>
      <c r="Y41" s="24"/>
      <c r="Z41" s="28"/>
      <c r="AA41" s="28"/>
      <c r="AB41" t="str">
        <f t="shared" si="27"/>
        <v/>
      </c>
      <c r="CA41" s="18" t="str">
        <f t="shared" si="28"/>
        <v/>
      </c>
      <c r="CB41" s="18" t="str">
        <f t="shared" si="29"/>
        <v/>
      </c>
      <c r="CC41" s="18" t="str">
        <f t="shared" si="30"/>
        <v/>
      </c>
      <c r="CD41" s="18" t="str">
        <f t="shared" si="31"/>
        <v/>
      </c>
      <c r="CE41" s="18" t="str">
        <f t="shared" si="32"/>
        <v/>
      </c>
      <c r="CF41" s="18" t="str">
        <f t="shared" si="33"/>
        <v/>
      </c>
      <c r="CG41" s="18" t="str">
        <f t="shared" si="34"/>
        <v/>
      </c>
      <c r="CH41" s="18" t="str">
        <f t="shared" si="35"/>
        <v/>
      </c>
      <c r="CI41" s="18" t="str">
        <f t="shared" si="36"/>
        <v/>
      </c>
      <c r="CJ41" s="18" t="str">
        <f t="shared" si="37"/>
        <v/>
      </c>
      <c r="CK41" s="18" t="str">
        <f t="shared" si="38"/>
        <v/>
      </c>
      <c r="CO41" s="69">
        <f t="shared" si="25"/>
        <v>0</v>
      </c>
      <c r="CP41" s="69"/>
      <c r="CQ41" s="69">
        <f t="shared" si="25"/>
        <v>0</v>
      </c>
      <c r="CR41" s="69">
        <f t="shared" si="39"/>
        <v>0</v>
      </c>
      <c r="CS41" s="69">
        <f t="shared" si="40"/>
        <v>0</v>
      </c>
      <c r="CT41" s="69">
        <f t="shared" si="41"/>
        <v>0</v>
      </c>
      <c r="CU41" s="69">
        <f t="shared" si="42"/>
        <v>0</v>
      </c>
      <c r="CV41" s="69">
        <f t="shared" si="42"/>
        <v>0</v>
      </c>
      <c r="CW41" s="69">
        <f t="shared" si="42"/>
        <v>0</v>
      </c>
      <c r="CX41" s="69">
        <f t="shared" si="42"/>
        <v>0</v>
      </c>
      <c r="CY41" s="69">
        <f t="shared" si="25"/>
        <v>0</v>
      </c>
    </row>
    <row r="42" spans="1:103" x14ac:dyDescent="0.25">
      <c r="A42" s="4248"/>
      <c r="B42" s="74" t="s">
        <v>74</v>
      </c>
      <c r="C42" s="75">
        <f t="shared" si="26"/>
        <v>0</v>
      </c>
      <c r="D42" s="22"/>
      <c r="E42" s="24"/>
      <c r="F42" s="24"/>
      <c r="G42" s="24"/>
      <c r="H42" s="24"/>
      <c r="I42" s="24"/>
      <c r="J42" s="24"/>
      <c r="K42" s="24"/>
      <c r="L42" s="24"/>
      <c r="M42" s="24"/>
      <c r="N42" s="76"/>
      <c r="O42" s="76"/>
      <c r="P42" s="77"/>
      <c r="Q42" s="27"/>
      <c r="R42" s="24"/>
      <c r="S42" s="28"/>
      <c r="T42" s="22"/>
      <c r="U42" s="28"/>
      <c r="V42" s="22"/>
      <c r="W42" s="28"/>
      <c r="X42" s="22"/>
      <c r="Y42" s="24"/>
      <c r="Z42" s="28"/>
      <c r="AA42" s="28"/>
      <c r="AB42" t="str">
        <f t="shared" si="27"/>
        <v/>
      </c>
      <c r="CA42" s="18" t="str">
        <f t="shared" si="28"/>
        <v/>
      </c>
      <c r="CB42" s="18" t="str">
        <f t="shared" si="29"/>
        <v/>
      </c>
      <c r="CC42" s="18" t="str">
        <f t="shared" si="30"/>
        <v/>
      </c>
      <c r="CD42" s="18" t="str">
        <f t="shared" si="31"/>
        <v/>
      </c>
      <c r="CE42" s="18" t="str">
        <f t="shared" si="32"/>
        <v/>
      </c>
      <c r="CF42" s="18" t="str">
        <f t="shared" si="33"/>
        <v/>
      </c>
      <c r="CG42" s="18" t="str">
        <f t="shared" si="34"/>
        <v/>
      </c>
      <c r="CH42" s="18" t="str">
        <f t="shared" si="35"/>
        <v/>
      </c>
      <c r="CI42" s="18" t="str">
        <f t="shared" si="36"/>
        <v/>
      </c>
      <c r="CJ42" s="18" t="str">
        <f t="shared" si="37"/>
        <v/>
      </c>
      <c r="CK42" s="18" t="str">
        <f t="shared" si="38"/>
        <v/>
      </c>
      <c r="CO42" s="69">
        <f t="shared" si="25"/>
        <v>0</v>
      </c>
      <c r="CP42" s="69"/>
      <c r="CQ42" s="69">
        <f t="shared" si="25"/>
        <v>0</v>
      </c>
      <c r="CR42" s="69">
        <f t="shared" si="39"/>
        <v>0</v>
      </c>
      <c r="CS42" s="69">
        <f t="shared" si="40"/>
        <v>0</v>
      </c>
      <c r="CT42" s="69">
        <f t="shared" si="41"/>
        <v>0</v>
      </c>
      <c r="CU42" s="69">
        <f t="shared" si="42"/>
        <v>0</v>
      </c>
      <c r="CV42" s="69">
        <f t="shared" si="42"/>
        <v>0</v>
      </c>
      <c r="CW42" s="69">
        <f t="shared" si="42"/>
        <v>0</v>
      </c>
      <c r="CX42" s="69">
        <f t="shared" si="42"/>
        <v>0</v>
      </c>
      <c r="CY42" s="69">
        <f t="shared" si="25"/>
        <v>0</v>
      </c>
    </row>
    <row r="43" spans="1:103" x14ac:dyDescent="0.25">
      <c r="A43" s="4248"/>
      <c r="B43" s="78" t="s">
        <v>75</v>
      </c>
      <c r="C43" s="2071">
        <f t="shared" si="26"/>
        <v>0</v>
      </c>
      <c r="D43" s="2072"/>
      <c r="E43" s="81"/>
      <c r="F43" s="81"/>
      <c r="G43" s="81"/>
      <c r="H43" s="81"/>
      <c r="I43" s="81"/>
      <c r="J43" s="81"/>
      <c r="K43" s="81"/>
      <c r="L43" s="81"/>
      <c r="M43" s="81"/>
      <c r="N43" s="82"/>
      <c r="O43" s="82"/>
      <c r="P43" s="83"/>
      <c r="Q43" s="84"/>
      <c r="R43" s="81"/>
      <c r="S43" s="85"/>
      <c r="T43" s="2072"/>
      <c r="U43" s="85"/>
      <c r="V43" s="2072"/>
      <c r="W43" s="85"/>
      <c r="X43" s="2072"/>
      <c r="Y43" s="81"/>
      <c r="Z43" s="85"/>
      <c r="AA43" s="85"/>
      <c r="AB43" t="str">
        <f t="shared" si="27"/>
        <v/>
      </c>
      <c r="CA43" s="18" t="str">
        <f t="shared" si="28"/>
        <v/>
      </c>
      <c r="CB43" s="18" t="str">
        <f t="shared" si="29"/>
        <v/>
      </c>
      <c r="CC43" s="18" t="str">
        <f t="shared" si="30"/>
        <v/>
      </c>
      <c r="CD43" s="18" t="str">
        <f t="shared" si="31"/>
        <v/>
      </c>
      <c r="CE43" s="18" t="str">
        <f>IF(AND($F43+$G43+$H43+$I43+$J43+$K43+$L43+$M43&gt;0,$U43="")," * No olvide digitar la variable Migrantes "&amp;$U$34&amp;""&amp;". Digite Cero si no tiene.",IF($U43&gt;$F43+$G43+$H43+$I43+$J43+$K43+$L43+$M43," * La variable Migrantes "&amp;$U$34&amp;""&amp;" no  puede ser mayor al Total.",""))</f>
        <v/>
      </c>
      <c r="CF43" s="18" t="str">
        <f t="shared" si="33"/>
        <v/>
      </c>
      <c r="CG43" s="18" t="str">
        <f t="shared" si="34"/>
        <v/>
      </c>
      <c r="CH43" s="18" t="str">
        <f t="shared" si="35"/>
        <v/>
      </c>
      <c r="CI43" s="18" t="str">
        <f t="shared" si="36"/>
        <v/>
      </c>
      <c r="CJ43" s="18" t="str">
        <f t="shared" si="37"/>
        <v/>
      </c>
      <c r="CK43" s="18" t="str">
        <f t="shared" si="38"/>
        <v/>
      </c>
      <c r="CO43" s="69">
        <f t="shared" si="25"/>
        <v>0</v>
      </c>
      <c r="CP43" s="69"/>
      <c r="CQ43" s="69">
        <f t="shared" si="25"/>
        <v>0</v>
      </c>
      <c r="CR43" s="69">
        <f t="shared" si="39"/>
        <v>0</v>
      </c>
      <c r="CS43" s="69">
        <f t="shared" si="40"/>
        <v>0</v>
      </c>
      <c r="CT43" s="69">
        <f t="shared" si="41"/>
        <v>0</v>
      </c>
      <c r="CU43" s="69">
        <f t="shared" si="42"/>
        <v>0</v>
      </c>
      <c r="CV43" s="69">
        <f t="shared" si="42"/>
        <v>0</v>
      </c>
      <c r="CW43" s="69">
        <f t="shared" si="42"/>
        <v>0</v>
      </c>
      <c r="CX43" s="69">
        <f t="shared" si="42"/>
        <v>0</v>
      </c>
      <c r="CY43" s="69">
        <f t="shared" si="25"/>
        <v>0</v>
      </c>
    </row>
    <row r="44" spans="1:103" x14ac:dyDescent="0.25">
      <c r="A44" s="4248"/>
      <c r="B44" s="86" t="s">
        <v>76</v>
      </c>
      <c r="C44" s="70">
        <f>SUM(D44:M44)</f>
        <v>0</v>
      </c>
      <c r="D44" s="30"/>
      <c r="E44" s="32"/>
      <c r="F44" s="32"/>
      <c r="G44" s="32"/>
      <c r="H44" s="32"/>
      <c r="I44" s="32"/>
      <c r="J44" s="32"/>
      <c r="K44" s="32"/>
      <c r="L44" s="32"/>
      <c r="M44" s="32"/>
      <c r="N44" s="71"/>
      <c r="O44" s="71"/>
      <c r="P44" s="72"/>
      <c r="Q44" s="35"/>
      <c r="R44" s="32"/>
      <c r="S44" s="37"/>
      <c r="T44" s="30"/>
      <c r="U44" s="37"/>
      <c r="V44" s="30"/>
      <c r="W44" s="37"/>
      <c r="X44" s="30"/>
      <c r="Y44" s="32"/>
      <c r="Z44" s="37"/>
      <c r="AA44" s="37"/>
      <c r="AB44" t="str">
        <f t="shared" si="27"/>
        <v/>
      </c>
      <c r="CA44" s="18" t="str">
        <f t="shared" si="28"/>
        <v/>
      </c>
      <c r="CB44" s="18" t="str">
        <f t="shared" si="29"/>
        <v/>
      </c>
      <c r="CC44" s="18" t="str">
        <f t="shared" si="30"/>
        <v/>
      </c>
      <c r="CD44" s="18" t="str">
        <f>IF(AND($D44+E44&gt;0,T44="")," * No olvide digitar la variable Migrantes "&amp;$T$34&amp;""&amp;". Digite Cero si no tiene.",IF(T44&gt;$D44+E44," * La variable Migrantes "&amp;$T$34&amp;""&amp;" no  puede ser mayor al Total.",""))</f>
        <v/>
      </c>
      <c r="CE44" s="18" t="str">
        <f t="shared" si="32"/>
        <v/>
      </c>
      <c r="CF44" s="18" t="str">
        <f t="shared" si="33"/>
        <v/>
      </c>
      <c r="CG44" s="18" t="str">
        <f t="shared" si="34"/>
        <v/>
      </c>
      <c r="CH44" s="18" t="str">
        <f t="shared" si="35"/>
        <v/>
      </c>
      <c r="CI44" s="18" t="str">
        <f t="shared" si="36"/>
        <v/>
      </c>
      <c r="CJ44" s="18" t="str">
        <f t="shared" si="37"/>
        <v/>
      </c>
      <c r="CK44" s="18" t="str">
        <f t="shared" si="38"/>
        <v/>
      </c>
      <c r="CO44" s="69">
        <f t="shared" si="25"/>
        <v>0</v>
      </c>
      <c r="CP44" s="69"/>
      <c r="CQ44" s="69">
        <f t="shared" si="25"/>
        <v>0</v>
      </c>
      <c r="CR44" s="69">
        <f t="shared" si="39"/>
        <v>0</v>
      </c>
      <c r="CS44" s="69">
        <f t="shared" si="40"/>
        <v>0</v>
      </c>
      <c r="CT44" s="69">
        <f t="shared" si="41"/>
        <v>0</v>
      </c>
      <c r="CU44" s="69">
        <f t="shared" si="42"/>
        <v>0</v>
      </c>
      <c r="CV44" s="69">
        <f t="shared" si="42"/>
        <v>0</v>
      </c>
      <c r="CW44" s="69">
        <f t="shared" si="42"/>
        <v>0</v>
      </c>
      <c r="CX44" s="69">
        <f t="shared" si="42"/>
        <v>0</v>
      </c>
      <c r="CY44" s="69">
        <f t="shared" si="25"/>
        <v>0</v>
      </c>
    </row>
    <row r="45" spans="1:103" x14ac:dyDescent="0.25">
      <c r="A45" s="3534" t="s">
        <v>77</v>
      </c>
      <c r="B45" s="2070" t="s">
        <v>78</v>
      </c>
      <c r="C45" s="2019">
        <f>SUM(D45:P45)</f>
        <v>0</v>
      </c>
      <c r="D45" s="2004"/>
      <c r="E45" s="699"/>
      <c r="F45" s="699"/>
      <c r="G45" s="699"/>
      <c r="H45" s="699"/>
      <c r="I45" s="699"/>
      <c r="J45" s="699"/>
      <c r="K45" s="699"/>
      <c r="L45" s="699"/>
      <c r="M45" s="699"/>
      <c r="N45" s="711"/>
      <c r="O45" s="711"/>
      <c r="P45" s="711"/>
      <c r="Q45" s="2022"/>
      <c r="R45" s="699"/>
      <c r="S45" s="2057"/>
      <c r="T45" s="2004"/>
      <c r="U45" s="2057"/>
      <c r="V45" s="2004"/>
      <c r="W45" s="2057"/>
      <c r="X45" s="2004"/>
      <c r="Y45" s="699"/>
      <c r="Z45" s="2057"/>
      <c r="AA45" s="2057"/>
      <c r="AB45" t="str">
        <f t="shared" si="27"/>
        <v/>
      </c>
      <c r="CA45" s="18" t="str">
        <f t="shared" si="28"/>
        <v/>
      </c>
      <c r="CB45" s="18" t="str">
        <f t="shared" si="29"/>
        <v/>
      </c>
      <c r="CC45" s="18" t="str">
        <f t="shared" si="30"/>
        <v/>
      </c>
      <c r="CD45" s="18" t="str">
        <f t="shared" si="31"/>
        <v/>
      </c>
      <c r="CE45" s="18" t="str">
        <f t="shared" si="32"/>
        <v/>
      </c>
      <c r="CF45" s="18" t="str">
        <f t="shared" si="33"/>
        <v/>
      </c>
      <c r="CG45" s="18" t="str">
        <f t="shared" si="34"/>
        <v/>
      </c>
      <c r="CH45" s="18" t="str">
        <f t="shared" si="35"/>
        <v/>
      </c>
      <c r="CI45" s="18" t="str">
        <f t="shared" si="36"/>
        <v/>
      </c>
      <c r="CJ45" s="18" t="str">
        <f t="shared" si="37"/>
        <v/>
      </c>
      <c r="CK45" s="18" t="str">
        <f t="shared" si="38"/>
        <v/>
      </c>
      <c r="CO45" s="69">
        <f t="shared" si="25"/>
        <v>0</v>
      </c>
      <c r="CP45" s="69"/>
      <c r="CQ45" s="69">
        <f t="shared" si="25"/>
        <v>0</v>
      </c>
      <c r="CR45" s="69">
        <f t="shared" si="39"/>
        <v>0</v>
      </c>
      <c r="CS45" s="69">
        <f t="shared" si="40"/>
        <v>0</v>
      </c>
      <c r="CT45" s="69">
        <f t="shared" si="41"/>
        <v>0</v>
      </c>
      <c r="CU45" s="69">
        <f t="shared" si="42"/>
        <v>0</v>
      </c>
      <c r="CV45" s="69">
        <f t="shared" si="42"/>
        <v>0</v>
      </c>
      <c r="CW45" s="69">
        <f t="shared" si="42"/>
        <v>0</v>
      </c>
      <c r="CX45" s="69">
        <f t="shared" si="42"/>
        <v>0</v>
      </c>
      <c r="CY45" s="69">
        <f t="shared" si="25"/>
        <v>0</v>
      </c>
    </row>
    <row r="46" spans="1:103" x14ac:dyDescent="0.25">
      <c r="A46" s="4249"/>
      <c r="B46" s="88" t="s">
        <v>79</v>
      </c>
      <c r="C46" s="70">
        <f>SUM(D46:P46)</f>
        <v>0</v>
      </c>
      <c r="D46" s="30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5"/>
      <c r="R46" s="32"/>
      <c r="S46" s="37"/>
      <c r="T46" s="30"/>
      <c r="U46" s="37"/>
      <c r="V46" s="30"/>
      <c r="W46" s="37"/>
      <c r="X46" s="30"/>
      <c r="Y46" s="32"/>
      <c r="Z46" s="37"/>
      <c r="AA46" s="37"/>
      <c r="AB46" t="str">
        <f t="shared" si="27"/>
        <v/>
      </c>
      <c r="CA46" s="18" t="str">
        <f t="shared" si="28"/>
        <v/>
      </c>
      <c r="CB46" s="18" t="str">
        <f t="shared" si="29"/>
        <v/>
      </c>
      <c r="CC46" s="18" t="str">
        <f t="shared" si="30"/>
        <v/>
      </c>
      <c r="CD46" s="18" t="str">
        <f t="shared" si="31"/>
        <v/>
      </c>
      <c r="CE46" s="18" t="str">
        <f t="shared" si="32"/>
        <v/>
      </c>
      <c r="CF46" s="18" t="str">
        <f t="shared" si="33"/>
        <v/>
      </c>
      <c r="CG46" s="18" t="str">
        <f t="shared" si="34"/>
        <v/>
      </c>
      <c r="CH46" s="18" t="str">
        <f t="shared" si="35"/>
        <v/>
      </c>
      <c r="CI46" s="18" t="str">
        <f t="shared" si="36"/>
        <v/>
      </c>
      <c r="CJ46" s="18" t="str">
        <f t="shared" si="37"/>
        <v/>
      </c>
      <c r="CK46" s="18" t="str">
        <f t="shared" si="38"/>
        <v/>
      </c>
      <c r="CO46" s="69">
        <f t="shared" si="25"/>
        <v>0</v>
      </c>
      <c r="CP46" s="69"/>
      <c r="CQ46" s="69">
        <f t="shared" si="25"/>
        <v>0</v>
      </c>
      <c r="CR46" s="69">
        <f t="shared" si="39"/>
        <v>0</v>
      </c>
      <c r="CS46" s="69">
        <f t="shared" si="40"/>
        <v>0</v>
      </c>
      <c r="CT46" s="69">
        <f t="shared" si="41"/>
        <v>0</v>
      </c>
      <c r="CU46" s="69">
        <f t="shared" si="42"/>
        <v>0</v>
      </c>
      <c r="CV46" s="69">
        <f t="shared" si="42"/>
        <v>0</v>
      </c>
      <c r="CW46" s="69">
        <f t="shared" si="42"/>
        <v>0</v>
      </c>
      <c r="CX46" s="69">
        <f t="shared" si="42"/>
        <v>0</v>
      </c>
      <c r="CY46" s="69">
        <f t="shared" si="25"/>
        <v>0</v>
      </c>
    </row>
    <row r="47" spans="1:103" x14ac:dyDescent="0.25">
      <c r="A47" s="3534" t="s">
        <v>80</v>
      </c>
      <c r="B47" s="2070" t="s">
        <v>78</v>
      </c>
      <c r="C47" s="2019">
        <f>SUM(D47:M47)</f>
        <v>0</v>
      </c>
      <c r="D47" s="2004"/>
      <c r="E47" s="699"/>
      <c r="F47" s="699"/>
      <c r="G47" s="699"/>
      <c r="H47" s="699"/>
      <c r="I47" s="699"/>
      <c r="J47" s="699"/>
      <c r="K47" s="699"/>
      <c r="L47" s="699"/>
      <c r="M47" s="699"/>
      <c r="N47" s="707"/>
      <c r="O47" s="707"/>
      <c r="P47" s="2069"/>
      <c r="Q47" s="2022"/>
      <c r="R47" s="699"/>
      <c r="S47" s="2057"/>
      <c r="T47" s="2004"/>
      <c r="U47" s="2057"/>
      <c r="V47" s="2004"/>
      <c r="W47" s="2057"/>
      <c r="X47" s="2004"/>
      <c r="Y47" s="699"/>
      <c r="Z47" s="2057"/>
      <c r="AA47" s="2057"/>
      <c r="AB47" t="str">
        <f t="shared" si="27"/>
        <v/>
      </c>
      <c r="CA47" s="18" t="str">
        <f t="shared" si="28"/>
        <v/>
      </c>
      <c r="CB47" s="18" t="str">
        <f t="shared" si="29"/>
        <v/>
      </c>
      <c r="CC47" s="18" t="str">
        <f t="shared" si="30"/>
        <v/>
      </c>
      <c r="CD47" s="18" t="str">
        <f t="shared" si="31"/>
        <v/>
      </c>
      <c r="CE47" s="18" t="str">
        <f t="shared" si="32"/>
        <v/>
      </c>
      <c r="CF47" s="18" t="str">
        <f t="shared" si="33"/>
        <v/>
      </c>
      <c r="CG47" s="18" t="str">
        <f t="shared" si="34"/>
        <v/>
      </c>
      <c r="CH47" s="18" t="str">
        <f t="shared" si="35"/>
        <v/>
      </c>
      <c r="CI47" s="18" t="str">
        <f t="shared" si="36"/>
        <v/>
      </c>
      <c r="CJ47" s="18" t="str">
        <f t="shared" si="37"/>
        <v/>
      </c>
      <c r="CK47" s="18" t="str">
        <f t="shared" si="38"/>
        <v/>
      </c>
      <c r="CO47" s="69">
        <f t="shared" si="25"/>
        <v>0</v>
      </c>
      <c r="CP47" s="69"/>
      <c r="CQ47" s="69">
        <f t="shared" si="25"/>
        <v>0</v>
      </c>
      <c r="CR47" s="69">
        <f t="shared" si="39"/>
        <v>0</v>
      </c>
      <c r="CS47" s="69">
        <f t="shared" si="40"/>
        <v>0</v>
      </c>
      <c r="CT47" s="69">
        <f t="shared" si="41"/>
        <v>0</v>
      </c>
      <c r="CU47" s="69">
        <f t="shared" si="42"/>
        <v>0</v>
      </c>
      <c r="CV47" s="69">
        <f t="shared" si="42"/>
        <v>0</v>
      </c>
      <c r="CW47" s="69">
        <f t="shared" si="42"/>
        <v>0</v>
      </c>
      <c r="CX47" s="69">
        <f t="shared" si="42"/>
        <v>0</v>
      </c>
      <c r="CY47" s="69">
        <f t="shared" si="25"/>
        <v>0</v>
      </c>
    </row>
    <row r="48" spans="1:103" x14ac:dyDescent="0.25">
      <c r="A48" s="4249"/>
      <c r="B48" s="89" t="s">
        <v>79</v>
      </c>
      <c r="C48" s="2073">
        <f>SUM(D48:M48)</f>
        <v>0</v>
      </c>
      <c r="D48" s="91"/>
      <c r="E48" s="92"/>
      <c r="F48" s="92"/>
      <c r="G48" s="92"/>
      <c r="H48" s="92"/>
      <c r="I48" s="92"/>
      <c r="J48" s="92"/>
      <c r="K48" s="92"/>
      <c r="L48" s="92"/>
      <c r="M48" s="92"/>
      <c r="N48" s="93"/>
      <c r="O48" s="93"/>
      <c r="P48" s="94"/>
      <c r="Q48" s="95"/>
      <c r="R48" s="92"/>
      <c r="S48" s="96"/>
      <c r="T48" s="91"/>
      <c r="U48" s="96"/>
      <c r="V48" s="91"/>
      <c r="W48" s="96"/>
      <c r="X48" s="91"/>
      <c r="Y48" s="92"/>
      <c r="Z48" s="96"/>
      <c r="AA48" s="96"/>
      <c r="AB48" t="str">
        <f t="shared" si="27"/>
        <v/>
      </c>
      <c r="CA48" s="18" t="str">
        <f t="shared" si="28"/>
        <v/>
      </c>
      <c r="CB48" s="18" t="str">
        <f t="shared" si="29"/>
        <v/>
      </c>
      <c r="CC48" s="18" t="str">
        <f t="shared" si="30"/>
        <v/>
      </c>
      <c r="CD48" s="18" t="str">
        <f>IF(AND($D48+E48&gt;0,T48="")," * No olvide digitar la variable Migrantes "&amp;$T$34&amp;""&amp;". Digite Cero si no tiene.",IF(T48&gt;$D48+E48," * La variable Migrantes "&amp;$T$34&amp;""&amp;" no  puede ser mayor al Total.",""))</f>
        <v/>
      </c>
      <c r="CE48" s="18" t="str">
        <f t="shared" si="32"/>
        <v/>
      </c>
      <c r="CF48" s="18" t="str">
        <f t="shared" si="33"/>
        <v/>
      </c>
      <c r="CG48" s="18" t="str">
        <f t="shared" si="34"/>
        <v/>
      </c>
      <c r="CH48" s="18" t="str">
        <f t="shared" si="35"/>
        <v/>
      </c>
      <c r="CI48" s="18" t="str">
        <f t="shared" si="36"/>
        <v/>
      </c>
      <c r="CJ48" s="18" t="str">
        <f t="shared" si="37"/>
        <v/>
      </c>
      <c r="CK48" s="18" t="str">
        <f t="shared" si="38"/>
        <v/>
      </c>
      <c r="CO48" s="69">
        <f t="shared" si="25"/>
        <v>0</v>
      </c>
      <c r="CP48" s="69"/>
      <c r="CQ48" s="69">
        <f t="shared" si="25"/>
        <v>0</v>
      </c>
      <c r="CR48" s="69">
        <f>IF(AND($D48+$E48&gt;0,$T48=""),1,IF(T48&gt;$D48+$E48,1,0))</f>
        <v>0</v>
      </c>
      <c r="CS48" s="69">
        <f t="shared" si="40"/>
        <v>0</v>
      </c>
      <c r="CT48" s="69">
        <f t="shared" si="41"/>
        <v>0</v>
      </c>
      <c r="CU48" s="69">
        <f t="shared" si="42"/>
        <v>0</v>
      </c>
      <c r="CV48" s="69">
        <f t="shared" si="42"/>
        <v>0</v>
      </c>
      <c r="CW48" s="69">
        <f t="shared" si="42"/>
        <v>0</v>
      </c>
      <c r="CX48" s="69">
        <f t="shared" si="42"/>
        <v>0</v>
      </c>
      <c r="CY48" s="69">
        <f t="shared" si="25"/>
        <v>0</v>
      </c>
    </row>
    <row r="49" spans="1:103" x14ac:dyDescent="0.25">
      <c r="A49" s="4250" t="s">
        <v>81</v>
      </c>
      <c r="B49" s="3914"/>
      <c r="C49" s="2046">
        <f>SUM(D49:M49)</f>
        <v>0</v>
      </c>
      <c r="D49" s="2059"/>
      <c r="E49" s="2074"/>
      <c r="F49" s="2074"/>
      <c r="G49" s="2074"/>
      <c r="H49" s="2074"/>
      <c r="I49" s="2074"/>
      <c r="J49" s="2074"/>
      <c r="K49" s="2074"/>
      <c r="L49" s="2074"/>
      <c r="M49" s="2074"/>
      <c r="N49" s="2075"/>
      <c r="O49" s="2075"/>
      <c r="P49" s="2076"/>
      <c r="Q49" s="2077"/>
      <c r="R49" s="2074"/>
      <c r="S49" s="1175"/>
      <c r="T49" s="2059"/>
      <c r="U49" s="1175"/>
      <c r="V49" s="2059"/>
      <c r="W49" s="1175"/>
      <c r="X49" s="2059"/>
      <c r="Y49" s="2074"/>
      <c r="Z49" s="1175"/>
      <c r="AA49" s="1175"/>
      <c r="AB49" t="str">
        <f t="shared" si="27"/>
        <v/>
      </c>
      <c r="CA49" s="18" t="str">
        <f t="shared" si="28"/>
        <v/>
      </c>
      <c r="CB49" s="18" t="str">
        <f t="shared" si="29"/>
        <v/>
      </c>
      <c r="CC49" s="18" t="str">
        <f t="shared" si="30"/>
        <v/>
      </c>
      <c r="CD49" s="18" t="str">
        <f>IF(AND($D49+E49&gt;0,T49="")," * No olvide digitar la variable Migrantes "&amp;$T$34&amp;""&amp;". Digite Cero si no tiene.",IF(T49&gt;$D49+E49," * La variable Migrantes "&amp;$T$34&amp;""&amp;" no  puede ser mayor al Total.",""))</f>
        <v/>
      </c>
      <c r="CE49" s="18" t="str">
        <f t="shared" si="32"/>
        <v/>
      </c>
      <c r="CF49" s="18" t="str">
        <f t="shared" si="33"/>
        <v/>
      </c>
      <c r="CG49" s="18" t="str">
        <f t="shared" si="34"/>
        <v/>
      </c>
      <c r="CH49" s="18" t="str">
        <f t="shared" si="35"/>
        <v/>
      </c>
      <c r="CI49" s="18" t="str">
        <f t="shared" si="36"/>
        <v/>
      </c>
      <c r="CJ49" s="18" t="str">
        <f t="shared" si="37"/>
        <v/>
      </c>
      <c r="CK49" s="18" t="str">
        <f t="shared" si="38"/>
        <v/>
      </c>
      <c r="CO49" s="69">
        <f t="shared" si="25"/>
        <v>0</v>
      </c>
      <c r="CP49" s="69"/>
      <c r="CQ49" s="69">
        <f t="shared" si="25"/>
        <v>0</v>
      </c>
      <c r="CR49" s="69">
        <f>IF(AND($D49+$E49&gt;0,$T49=""),1,IF(T49&gt;$D49+$E49,1,0))</f>
        <v>0</v>
      </c>
      <c r="CS49" s="69">
        <f t="shared" si="40"/>
        <v>0</v>
      </c>
      <c r="CT49" s="69">
        <f t="shared" si="41"/>
        <v>0</v>
      </c>
      <c r="CU49" s="69">
        <f t="shared" si="42"/>
        <v>0</v>
      </c>
      <c r="CV49" s="69">
        <f t="shared" si="42"/>
        <v>0</v>
      </c>
      <c r="CW49" s="69">
        <f t="shared" si="42"/>
        <v>0</v>
      </c>
      <c r="CX49" s="69">
        <f t="shared" si="42"/>
        <v>0</v>
      </c>
      <c r="CY49" s="69">
        <f t="shared" si="25"/>
        <v>0</v>
      </c>
    </row>
    <row r="50" spans="1:103" x14ac:dyDescent="0.25">
      <c r="A50" s="3040" t="s">
        <v>82</v>
      </c>
      <c r="B50" s="3041"/>
      <c r="C50" s="101">
        <f t="shared" si="26"/>
        <v>0</v>
      </c>
      <c r="D50" s="45"/>
      <c r="E50" s="102"/>
      <c r="F50" s="102"/>
      <c r="G50" s="102"/>
      <c r="H50" s="102"/>
      <c r="I50" s="102"/>
      <c r="J50" s="102"/>
      <c r="K50" s="102"/>
      <c r="L50" s="102"/>
      <c r="M50" s="102"/>
      <c r="N50" s="103"/>
      <c r="O50" s="103"/>
      <c r="P50" s="104"/>
      <c r="Q50" s="105"/>
      <c r="R50" s="102"/>
      <c r="S50" s="48"/>
      <c r="T50" s="45"/>
      <c r="U50" s="48"/>
      <c r="V50" s="45"/>
      <c r="W50" s="48"/>
      <c r="X50" s="45"/>
      <c r="Y50" s="102"/>
      <c r="Z50" s="48"/>
      <c r="AA50" s="48"/>
      <c r="AB50" t="str">
        <f t="shared" si="27"/>
        <v/>
      </c>
      <c r="CA50" s="18" t="str">
        <f t="shared" si="28"/>
        <v/>
      </c>
      <c r="CB50" s="18" t="str">
        <f t="shared" si="29"/>
        <v/>
      </c>
      <c r="CC50" s="18" t="str">
        <f t="shared" si="30"/>
        <v/>
      </c>
      <c r="CD50" s="18" t="str">
        <f t="shared" si="31"/>
        <v/>
      </c>
      <c r="CE50" s="18" t="str">
        <f t="shared" si="32"/>
        <v/>
      </c>
      <c r="CF50" s="18" t="str">
        <f t="shared" si="33"/>
        <v/>
      </c>
      <c r="CG50" s="18" t="str">
        <f t="shared" si="34"/>
        <v/>
      </c>
      <c r="CH50" s="18" t="str">
        <f t="shared" si="35"/>
        <v/>
      </c>
      <c r="CI50" s="18" t="str">
        <f t="shared" si="36"/>
        <v/>
      </c>
      <c r="CJ50" s="18" t="str">
        <f t="shared" si="37"/>
        <v/>
      </c>
      <c r="CK50" s="18" t="str">
        <f t="shared" si="38"/>
        <v/>
      </c>
      <c r="CO50" s="69">
        <f t="shared" si="25"/>
        <v>0</v>
      </c>
      <c r="CP50" s="69"/>
      <c r="CQ50" s="69">
        <f t="shared" si="25"/>
        <v>0</v>
      </c>
      <c r="CR50" s="69">
        <f t="shared" si="39"/>
        <v>0</v>
      </c>
      <c r="CS50" s="69">
        <f t="shared" si="40"/>
        <v>0</v>
      </c>
      <c r="CT50" s="69">
        <f t="shared" si="41"/>
        <v>0</v>
      </c>
      <c r="CU50" s="69">
        <f t="shared" si="42"/>
        <v>0</v>
      </c>
      <c r="CV50" s="69">
        <f t="shared" si="42"/>
        <v>0</v>
      </c>
      <c r="CW50" s="69">
        <f t="shared" si="42"/>
        <v>0</v>
      </c>
      <c r="CX50" s="69">
        <f t="shared" si="42"/>
        <v>0</v>
      </c>
      <c r="CY50" s="69">
        <f t="shared" si="25"/>
        <v>0</v>
      </c>
    </row>
    <row r="51" spans="1:103" x14ac:dyDescent="0.25">
      <c r="A51" s="4247" t="s">
        <v>83</v>
      </c>
      <c r="B51" s="3032"/>
      <c r="C51" s="2073">
        <f t="shared" si="26"/>
        <v>0</v>
      </c>
      <c r="D51" s="91"/>
      <c r="E51" s="92"/>
      <c r="F51" s="92"/>
      <c r="G51" s="92"/>
      <c r="H51" s="92"/>
      <c r="I51" s="92"/>
      <c r="J51" s="92"/>
      <c r="K51" s="92"/>
      <c r="L51" s="92"/>
      <c r="M51" s="92"/>
      <c r="N51" s="93"/>
      <c r="O51" s="93"/>
      <c r="P51" s="94"/>
      <c r="Q51" s="95"/>
      <c r="R51" s="92"/>
      <c r="S51" s="96"/>
      <c r="T51" s="91"/>
      <c r="U51" s="96"/>
      <c r="V51" s="91"/>
      <c r="W51" s="96"/>
      <c r="X51" s="91"/>
      <c r="Y51" s="92"/>
      <c r="Z51" s="96"/>
      <c r="AA51" s="96"/>
      <c r="AB51" t="str">
        <f t="shared" si="27"/>
        <v/>
      </c>
      <c r="CA51" s="18" t="str">
        <f t="shared" si="28"/>
        <v/>
      </c>
      <c r="CB51" s="18" t="str">
        <f t="shared" si="29"/>
        <v/>
      </c>
      <c r="CC51" s="18" t="str">
        <f t="shared" si="30"/>
        <v/>
      </c>
      <c r="CD51" s="18" t="str">
        <f t="shared" si="31"/>
        <v/>
      </c>
      <c r="CE51" s="18" t="str">
        <f t="shared" si="32"/>
        <v/>
      </c>
      <c r="CF51" s="18" t="str">
        <f t="shared" si="33"/>
        <v/>
      </c>
      <c r="CG51" s="18" t="str">
        <f t="shared" si="34"/>
        <v/>
      </c>
      <c r="CH51" s="18" t="str">
        <f t="shared" si="35"/>
        <v/>
      </c>
      <c r="CI51" s="18" t="str">
        <f t="shared" si="36"/>
        <v/>
      </c>
      <c r="CJ51" s="18" t="str">
        <f t="shared" si="37"/>
        <v/>
      </c>
      <c r="CK51" s="18" t="str">
        <f t="shared" si="38"/>
        <v/>
      </c>
      <c r="CO51" s="69">
        <f t="shared" si="25"/>
        <v>0</v>
      </c>
      <c r="CP51" s="69"/>
      <c r="CQ51" s="69">
        <f t="shared" si="25"/>
        <v>0</v>
      </c>
      <c r="CR51" s="69">
        <f t="shared" si="39"/>
        <v>0</v>
      </c>
      <c r="CS51" s="69">
        <f t="shared" si="40"/>
        <v>0</v>
      </c>
      <c r="CT51" s="69">
        <f t="shared" si="41"/>
        <v>0</v>
      </c>
      <c r="CU51" s="69">
        <f t="shared" si="42"/>
        <v>0</v>
      </c>
      <c r="CV51" s="69">
        <f t="shared" si="42"/>
        <v>0</v>
      </c>
      <c r="CW51" s="69">
        <f t="shared" si="42"/>
        <v>0</v>
      </c>
      <c r="CX51" s="69">
        <f t="shared" si="42"/>
        <v>0</v>
      </c>
      <c r="CY51" s="69">
        <f t="shared" si="25"/>
        <v>0</v>
      </c>
    </row>
    <row r="52" spans="1:103" x14ac:dyDescent="0.25">
      <c r="A52" s="38" t="s">
        <v>84</v>
      </c>
      <c r="CB52" s="40"/>
      <c r="CC52" s="40"/>
      <c r="CD52" s="40"/>
      <c r="CE52" s="40"/>
      <c r="CF52" s="40"/>
      <c r="CO52" s="106"/>
    </row>
    <row r="53" spans="1:103" ht="15" customHeight="1" x14ac:dyDescent="0.25">
      <c r="A53" s="3443" t="s">
        <v>53</v>
      </c>
      <c r="B53" s="2987"/>
      <c r="C53" s="3546" t="s">
        <v>4</v>
      </c>
      <c r="D53" s="4246" t="s">
        <v>5</v>
      </c>
      <c r="E53" s="3574"/>
      <c r="F53" s="3574"/>
      <c r="G53" s="3574"/>
      <c r="H53" s="3574"/>
      <c r="I53" s="3574"/>
      <c r="J53" s="3574"/>
      <c r="K53" s="3574"/>
      <c r="L53" s="3574"/>
      <c r="M53" s="3574"/>
      <c r="N53" s="3574"/>
      <c r="O53" s="3574"/>
      <c r="P53" s="4217"/>
      <c r="Q53" s="3538" t="s">
        <v>54</v>
      </c>
      <c r="R53" s="2987" t="s">
        <v>12</v>
      </c>
      <c r="S53" s="4232" t="s">
        <v>13</v>
      </c>
      <c r="T53" s="3541"/>
      <c r="U53" s="4232" t="s">
        <v>58</v>
      </c>
      <c r="V53" s="3540"/>
      <c r="W53" s="3541"/>
      <c r="X53" s="2987" t="s">
        <v>59</v>
      </c>
      <c r="CA53" s="40"/>
      <c r="CB53" s="40"/>
      <c r="CC53" s="40"/>
      <c r="CD53" s="40"/>
      <c r="CE53" s="40"/>
      <c r="CQ53" s="106"/>
    </row>
    <row r="54" spans="1:103" ht="21" x14ac:dyDescent="0.25">
      <c r="A54" s="4147"/>
      <c r="B54" s="2994"/>
      <c r="C54" s="4236"/>
      <c r="D54" s="2054" t="s">
        <v>60</v>
      </c>
      <c r="E54" s="2055" t="s">
        <v>16</v>
      </c>
      <c r="F54" s="2055" t="s">
        <v>17</v>
      </c>
      <c r="G54" s="2055" t="s">
        <v>18</v>
      </c>
      <c r="H54" s="2055" t="s">
        <v>19</v>
      </c>
      <c r="I54" s="2055" t="s">
        <v>20</v>
      </c>
      <c r="J54" s="2055" t="s">
        <v>21</v>
      </c>
      <c r="K54" s="2055" t="s">
        <v>22</v>
      </c>
      <c r="L54" s="2055" t="s">
        <v>23</v>
      </c>
      <c r="M54" s="2055" t="s">
        <v>61</v>
      </c>
      <c r="N54" s="1858" t="s">
        <v>62</v>
      </c>
      <c r="O54" s="2055" t="s">
        <v>63</v>
      </c>
      <c r="P54" s="1932" t="s">
        <v>64</v>
      </c>
      <c r="Q54" s="3001"/>
      <c r="R54" s="2988"/>
      <c r="S54" s="2054" t="s">
        <v>27</v>
      </c>
      <c r="T54" s="8" t="s">
        <v>28</v>
      </c>
      <c r="U54" s="2063" t="s">
        <v>25</v>
      </c>
      <c r="V54" s="2064" t="s">
        <v>65</v>
      </c>
      <c r="W54" s="107" t="s">
        <v>26</v>
      </c>
      <c r="X54" s="2988"/>
      <c r="CA54" s="40"/>
      <c r="CB54" s="40"/>
      <c r="CC54" s="40"/>
      <c r="CD54" s="40"/>
      <c r="CE54" s="40"/>
      <c r="CQ54" s="106"/>
    </row>
    <row r="55" spans="1:103" x14ac:dyDescent="0.25">
      <c r="A55" s="3534" t="s">
        <v>85</v>
      </c>
      <c r="B55" s="2078" t="s">
        <v>78</v>
      </c>
      <c r="C55" s="2019">
        <f>SUM(D55:P55)</f>
        <v>0</v>
      </c>
      <c r="D55" s="2004"/>
      <c r="E55" s="699"/>
      <c r="F55" s="699"/>
      <c r="G55" s="699"/>
      <c r="H55" s="699"/>
      <c r="I55" s="699"/>
      <c r="J55" s="699"/>
      <c r="K55" s="699"/>
      <c r="L55" s="699"/>
      <c r="M55" s="699"/>
      <c r="N55" s="1997"/>
      <c r="O55" s="699"/>
      <c r="P55" s="2023"/>
      <c r="Q55" s="2022"/>
      <c r="R55" s="2057"/>
      <c r="S55" s="2004"/>
      <c r="T55" s="2057"/>
      <c r="U55" s="2004"/>
      <c r="V55" s="699"/>
      <c r="W55" s="2057"/>
      <c r="X55" s="2057"/>
      <c r="Y55" t="str">
        <f>CA55&amp;CB55&amp;CC55&amp;CD55&amp;CE55&amp;CF55&amp;CG55&amp;CH55</f>
        <v/>
      </c>
      <c r="CA55" s="18" t="str">
        <f>IF(AND($C55&gt;0,Q55="")," * No olvide digitar la variable "&amp;Q$53&amp;""&amp;". Digite Cero si no tiene.",IF(Q55&gt;$C55," * La variable "&amp;Q$53&amp;""&amp;" no  puede ser mayor al Total.",""))</f>
        <v/>
      </c>
      <c r="CB55" s="18" t="str">
        <f>IF(AND($C55&gt;0,R55="")," * No olvide digitar la variable "&amp;R$53&amp;""&amp;". Digite Cero si no tiene.",IF(R55&gt;$C55," * La variable "&amp;R$53&amp;""&amp;" no  puede ser mayor al Total.",""))</f>
        <v/>
      </c>
      <c r="CC55" s="18" t="str">
        <f>IF(AND($D55+$E55&gt;0,$S55="")," * No olvide digitar la variable Migrantes "&amp;S$54&amp;""&amp;". Digite Cero si no tiene.",IF($S55&gt;$D55+$E55," * La variable Migrantes "&amp;S$54&amp;""&amp;" no  puede ser mayor al Total.",""))</f>
        <v/>
      </c>
      <c r="CD55" s="18" t="str">
        <f>IF(AND($F55+$G55+$H55+$I55+$J55+$K55+$L55+$M55+$N55+$O55+$P55&gt;0,$T55="")," * No olvide digitar la variable Migrantes "&amp;T$54&amp;""&amp;". Digite Cero si no tiene.",IF(T55&gt;$F55+$G55+$H55+$I55+$J55+$K55+$L55+$M55+$N55+$O55+$P55," * La variable Migrantes "&amp;T$54&amp;""&amp;" no  puede ser mayor al Total.",""))</f>
        <v/>
      </c>
      <c r="CE55" s="18" t="str">
        <f>IF(AND($C55&gt;0,U55="")," * No olvide digitar la variable "&amp;U$54&amp;""&amp;". Digite Cero si no tiene.",IF(U55&gt;$C55," * La variable "&amp;U$54&amp;""&amp;" no  puede ser mayor al Total.",""))</f>
        <v/>
      </c>
      <c r="CF55" s="18" t="str">
        <f>IF(AND($C55&gt;0,V55="")," * No olvide digitar la variable "&amp;V$54&amp;""&amp;". Digite Cero si no tiene.",IF(V55&gt;$C55," * La variable "&amp;V$54&amp;""&amp;" no  puede ser mayor al Total.",""))</f>
        <v/>
      </c>
      <c r="CG55" s="18" t="str">
        <f>IF(AND($C55&gt;0,W55="")," * No olvide digitar la variable "&amp;W$54&amp;""&amp;". Digite Cero si no tiene.",IF(W55&gt;$C55," * La variable "&amp;W$54&amp;""&amp;" no  puede ser mayor al Total.",""))</f>
        <v/>
      </c>
      <c r="CH55" s="18" t="str">
        <f>IF(AND($C55&gt;0,X55="")," * No olvide digitar la variable "&amp;X$53&amp;""&amp;". Digite Cero si no tiene.",IF(X55&gt;$C55," * La variable "&amp;X$53&amp;""&amp;" no  puede ser mayor al Total.",""))</f>
        <v/>
      </c>
      <c r="CI55" s="40"/>
      <c r="CO55" s="109">
        <f t="shared" ref="CO55:CP59" si="43">IF(AND($C55&gt;0,Q55=""),1,IF(Q55&gt;$C55,1,0))</f>
        <v>0</v>
      </c>
      <c r="CP55" s="109">
        <f t="shared" si="43"/>
        <v>0</v>
      </c>
      <c r="CQ55" s="109">
        <f>IF(AND($D55+$E55&gt;0,S55=""),1,IF(S55&gt;$D55+$E55,1,0))</f>
        <v>0</v>
      </c>
      <c r="CR55" s="109">
        <f>IF(AND($F55+$G55+$H55+$I55+$J55+$K55+$L55+$M55+$N55+$O55+$P55&gt;0,$T55=""),1,IF($T55&gt;$F55+$G55+$H55+$I55+$J55+$K55+$L55+$M55+$N55+$O55+$P55,1,0))</f>
        <v>0</v>
      </c>
      <c r="CS55" s="109">
        <f>IF(AND($C55&gt;0,U55=""),1,IF(U55&gt;$C55,1,0))</f>
        <v>0</v>
      </c>
      <c r="CT55" s="109">
        <f>IF(AND($C55&gt;0,V55=""),1,IF(V55&gt;$C55,1,0))</f>
        <v>0</v>
      </c>
      <c r="CU55" s="109">
        <f>IF(AND($C55&gt;0,W55=""),1,IF(W55&gt;$C55,1,0))</f>
        <v>0</v>
      </c>
      <c r="CV55" s="109">
        <f>IF(AND($C55&gt;0,X55=""),1,IF(X55&gt;$C55,1,0))</f>
        <v>0</v>
      </c>
      <c r="CW55" s="110"/>
    </row>
    <row r="56" spans="1:103" x14ac:dyDescent="0.25">
      <c r="A56" s="4249"/>
      <c r="B56" s="111" t="s">
        <v>79</v>
      </c>
      <c r="C56" s="2073">
        <f>SUM(D56:P56)</f>
        <v>0</v>
      </c>
      <c r="D56" s="91"/>
      <c r="E56" s="92"/>
      <c r="F56" s="92"/>
      <c r="G56" s="92"/>
      <c r="H56" s="92"/>
      <c r="I56" s="92"/>
      <c r="J56" s="92"/>
      <c r="K56" s="92"/>
      <c r="L56" s="92"/>
      <c r="M56" s="92"/>
      <c r="N56" s="1808"/>
      <c r="O56" s="92"/>
      <c r="P56" s="113"/>
      <c r="Q56" s="95"/>
      <c r="R56" s="96"/>
      <c r="S56" s="91"/>
      <c r="T56" s="96"/>
      <c r="U56" s="91"/>
      <c r="V56" s="92"/>
      <c r="W56" s="96"/>
      <c r="X56" s="96"/>
      <c r="Y56" t="str">
        <f t="shared" ref="Y56:Y59" si="44">CA56&amp;CB56&amp;CC56&amp;CD56&amp;CE56&amp;CF56&amp;CG56&amp;CH56</f>
        <v/>
      </c>
      <c r="CA56" s="18" t="str">
        <f t="shared" ref="CA56:CB59" si="45">IF(AND($C56&gt;0,Q56="")," * No olvide digitar la variable "&amp;Q$53&amp;""&amp;". Digite Cero si no tiene.",IF(Q56&gt;$C56," * La variable "&amp;Q$53&amp;""&amp;" no  puede ser mayor al Total.",""))</f>
        <v/>
      </c>
      <c r="CB56" s="18" t="str">
        <f t="shared" si="45"/>
        <v/>
      </c>
      <c r="CC56" s="18" t="str">
        <f t="shared" ref="CC56:CC59" si="46">IF(AND($D56+$E56&gt;0,$S56="")," * No olvide digitar la variable Migrantes "&amp;S$54&amp;""&amp;". Digite Cero si no tiene.",IF($S56&gt;$D56+$E56," * La variable Migrantes "&amp;S$54&amp;""&amp;" no  puede ser mayor al Total.",""))</f>
        <v/>
      </c>
      <c r="CD56" s="18" t="str">
        <f t="shared" ref="CD56:CD59" si="47">IF(AND($F56+$G56+$H56+$I56+$J56+$K56+$L56+$M56+$N56+$O56+$P56&gt;0,$T56="")," * No olvide digitar la variable Migrantes "&amp;T$54&amp;""&amp;". Digite Cero si no tiene.",IF(T56&gt;$F56+$G56+$H56+$I56+$J56+$K56+$L56+$M56+$N56+$O56+$P56," * La variable Migrantes "&amp;T$54&amp;""&amp;" no  puede ser mayor al Total.",""))</f>
        <v/>
      </c>
      <c r="CE56" s="18" t="str">
        <f t="shared" ref="CE56:CG59" si="48">IF(AND($C56&gt;0,U56="")," * No olvide digitar la variable "&amp;U$54&amp;""&amp;". Digite Cero si no tiene.",IF(U56&gt;$C56," * La variable "&amp;U$54&amp;""&amp;" no  puede ser mayor al Total.",""))</f>
        <v/>
      </c>
      <c r="CF56" s="18" t="str">
        <f t="shared" si="48"/>
        <v/>
      </c>
      <c r="CG56" s="18" t="str">
        <f t="shared" si="48"/>
        <v/>
      </c>
      <c r="CH56" s="18" t="str">
        <f t="shared" ref="CH56:CH59" si="49">IF(AND($C56&gt;0,X56="")," * No olvide digitar la variable "&amp;X$53&amp;""&amp;". Digite Cero si no tiene.",IF(X56&gt;$C56," * La variable "&amp;X$53&amp;""&amp;" no  puede ser mayor al Total.",""))</f>
        <v/>
      </c>
      <c r="CO56" s="109">
        <f t="shared" si="43"/>
        <v>0</v>
      </c>
      <c r="CP56" s="109">
        <f t="shared" si="43"/>
        <v>0</v>
      </c>
      <c r="CQ56" s="109">
        <f t="shared" ref="CQ56:CQ59" si="50">IF(AND($D56+$E56&gt;0,S56=""),1,IF(S56&gt;$D56+$E56,1,0))</f>
        <v>0</v>
      </c>
      <c r="CR56" s="109">
        <f t="shared" ref="CR56:CR59" si="51">IF(AND($F56+$G56+$H56+$I56+$J56+$K56+$L56+$M56+$N56+$O56+$P56&gt;0,$T56=""),1,IF($T56&gt;$F56+$G56+$H56+$I56+$J56+$K56+$L56+$M56+$N56+$O56+$P56,1,0))</f>
        <v>0</v>
      </c>
      <c r="CS56" s="109">
        <f t="shared" ref="CS56:CV59" si="52">IF(AND($C56&gt;0,U56=""),1,IF(U56&gt;$C56,1,0))</f>
        <v>0</v>
      </c>
      <c r="CT56" s="109">
        <f t="shared" si="52"/>
        <v>0</v>
      </c>
      <c r="CU56" s="109">
        <f t="shared" si="52"/>
        <v>0</v>
      </c>
      <c r="CV56" s="109">
        <f t="shared" si="52"/>
        <v>0</v>
      </c>
    </row>
    <row r="57" spans="1:103" x14ac:dyDescent="0.25">
      <c r="A57" s="3534" t="s">
        <v>86</v>
      </c>
      <c r="B57" s="2078" t="s">
        <v>78</v>
      </c>
      <c r="C57" s="2019">
        <f>SUM(D57:P57)</f>
        <v>0</v>
      </c>
      <c r="D57" s="2004"/>
      <c r="E57" s="699"/>
      <c r="F57" s="699"/>
      <c r="G57" s="699"/>
      <c r="H57" s="699"/>
      <c r="I57" s="699"/>
      <c r="J57" s="699"/>
      <c r="K57" s="699"/>
      <c r="L57" s="699"/>
      <c r="M57" s="699"/>
      <c r="N57" s="1997"/>
      <c r="O57" s="699"/>
      <c r="P57" s="2023"/>
      <c r="Q57" s="2022"/>
      <c r="R57" s="2057"/>
      <c r="S57" s="2004"/>
      <c r="T57" s="2057"/>
      <c r="U57" s="2004"/>
      <c r="V57" s="699"/>
      <c r="W57" s="2057"/>
      <c r="X57" s="2057"/>
      <c r="Y57" t="str">
        <f t="shared" si="44"/>
        <v/>
      </c>
      <c r="CA57" s="18" t="str">
        <f t="shared" si="45"/>
        <v/>
      </c>
      <c r="CB57" s="18" t="str">
        <f t="shared" si="45"/>
        <v/>
      </c>
      <c r="CC57" s="18" t="str">
        <f t="shared" si="46"/>
        <v/>
      </c>
      <c r="CD57" s="18" t="str">
        <f t="shared" si="47"/>
        <v/>
      </c>
      <c r="CE57" s="18" t="str">
        <f t="shared" si="48"/>
        <v/>
      </c>
      <c r="CF57" s="18" t="str">
        <f t="shared" si="48"/>
        <v/>
      </c>
      <c r="CG57" s="18" t="str">
        <f t="shared" si="48"/>
        <v/>
      </c>
      <c r="CH57" s="18" t="str">
        <f t="shared" si="49"/>
        <v/>
      </c>
      <c r="CO57" s="109">
        <f t="shared" si="43"/>
        <v>0</v>
      </c>
      <c r="CP57" s="109">
        <f t="shared" si="43"/>
        <v>0</v>
      </c>
      <c r="CQ57" s="109">
        <f t="shared" si="50"/>
        <v>0</v>
      </c>
      <c r="CR57" s="109">
        <f t="shared" si="51"/>
        <v>0</v>
      </c>
      <c r="CS57" s="109">
        <f t="shared" si="52"/>
        <v>0</v>
      </c>
      <c r="CT57" s="109">
        <f t="shared" si="52"/>
        <v>0</v>
      </c>
      <c r="CU57" s="109">
        <f t="shared" si="52"/>
        <v>0</v>
      </c>
      <c r="CV57" s="109">
        <f t="shared" si="52"/>
        <v>0</v>
      </c>
    </row>
    <row r="58" spans="1:103" x14ac:dyDescent="0.25">
      <c r="A58" s="4249"/>
      <c r="B58" s="2079" t="s">
        <v>79</v>
      </c>
      <c r="C58" s="2073">
        <f>SUM(D58:P58)</f>
        <v>0</v>
      </c>
      <c r="D58" s="91"/>
      <c r="E58" s="92"/>
      <c r="F58" s="92"/>
      <c r="G58" s="92"/>
      <c r="H58" s="92"/>
      <c r="I58" s="92"/>
      <c r="J58" s="92"/>
      <c r="K58" s="92"/>
      <c r="L58" s="92"/>
      <c r="M58" s="92"/>
      <c r="N58" s="1808"/>
      <c r="O58" s="92"/>
      <c r="P58" s="113"/>
      <c r="Q58" s="95"/>
      <c r="R58" s="96"/>
      <c r="S58" s="91"/>
      <c r="T58" s="96"/>
      <c r="U58" s="91"/>
      <c r="V58" s="92"/>
      <c r="W58" s="96"/>
      <c r="X58" s="96"/>
      <c r="Y58" t="str">
        <f t="shared" si="44"/>
        <v/>
      </c>
      <c r="CA58" s="18" t="str">
        <f t="shared" si="45"/>
        <v/>
      </c>
      <c r="CB58" s="18" t="str">
        <f t="shared" si="45"/>
        <v/>
      </c>
      <c r="CC58" s="18" t="str">
        <f t="shared" si="46"/>
        <v/>
      </c>
      <c r="CD58" s="18" t="str">
        <f t="shared" si="47"/>
        <v/>
      </c>
      <c r="CE58" s="18" t="str">
        <f t="shared" si="48"/>
        <v/>
      </c>
      <c r="CF58" s="18" t="str">
        <f t="shared" si="48"/>
        <v/>
      </c>
      <c r="CG58" s="18" t="str">
        <f t="shared" si="48"/>
        <v/>
      </c>
      <c r="CH58" s="18" t="str">
        <f t="shared" si="49"/>
        <v/>
      </c>
      <c r="CO58" s="109">
        <f t="shared" si="43"/>
        <v>0</v>
      </c>
      <c r="CP58" s="109">
        <f t="shared" si="43"/>
        <v>0</v>
      </c>
      <c r="CQ58" s="109">
        <f t="shared" si="50"/>
        <v>0</v>
      </c>
      <c r="CR58" s="109">
        <f t="shared" si="51"/>
        <v>0</v>
      </c>
      <c r="CS58" s="109">
        <f t="shared" si="52"/>
        <v>0</v>
      </c>
      <c r="CT58" s="109">
        <f t="shared" si="52"/>
        <v>0</v>
      </c>
      <c r="CU58" s="109">
        <f t="shared" si="52"/>
        <v>0</v>
      </c>
      <c r="CV58" s="109">
        <f t="shared" si="52"/>
        <v>0</v>
      </c>
    </row>
    <row r="59" spans="1:103" x14ac:dyDescent="0.25">
      <c r="A59" s="3917" t="s">
        <v>87</v>
      </c>
      <c r="B59" s="3918"/>
      <c r="C59" s="2073">
        <f>SUM(D59:P59)</f>
        <v>0</v>
      </c>
      <c r="D59" s="91"/>
      <c r="E59" s="92"/>
      <c r="F59" s="92"/>
      <c r="G59" s="92"/>
      <c r="H59" s="92"/>
      <c r="I59" s="92"/>
      <c r="J59" s="92"/>
      <c r="K59" s="92"/>
      <c r="L59" s="92"/>
      <c r="M59" s="92"/>
      <c r="N59" s="1808"/>
      <c r="O59" s="92"/>
      <c r="P59" s="113"/>
      <c r="Q59" s="95"/>
      <c r="R59" s="96"/>
      <c r="S59" s="91"/>
      <c r="T59" s="96"/>
      <c r="U59" s="91"/>
      <c r="V59" s="92"/>
      <c r="W59" s="96"/>
      <c r="X59" s="96"/>
      <c r="Y59" t="str">
        <f t="shared" si="44"/>
        <v/>
      </c>
      <c r="CA59" s="18" t="str">
        <f t="shared" si="45"/>
        <v/>
      </c>
      <c r="CB59" s="18" t="str">
        <f t="shared" si="45"/>
        <v/>
      </c>
      <c r="CC59" s="18" t="str">
        <f t="shared" si="46"/>
        <v/>
      </c>
      <c r="CD59" s="18" t="str">
        <f t="shared" si="47"/>
        <v/>
      </c>
      <c r="CE59" s="18" t="str">
        <f t="shared" si="48"/>
        <v/>
      </c>
      <c r="CF59" s="18" t="str">
        <f t="shared" si="48"/>
        <v/>
      </c>
      <c r="CG59" s="18" t="str">
        <f t="shared" si="48"/>
        <v/>
      </c>
      <c r="CH59" s="18" t="str">
        <f t="shared" si="49"/>
        <v/>
      </c>
      <c r="CO59" s="109">
        <f t="shared" si="43"/>
        <v>0</v>
      </c>
      <c r="CP59" s="109">
        <f t="shared" si="43"/>
        <v>0</v>
      </c>
      <c r="CQ59" s="109">
        <f t="shared" si="50"/>
        <v>0</v>
      </c>
      <c r="CR59" s="109">
        <f t="shared" si="51"/>
        <v>0</v>
      </c>
      <c r="CS59" s="109">
        <f t="shared" si="52"/>
        <v>0</v>
      </c>
      <c r="CT59" s="109">
        <f t="shared" si="52"/>
        <v>0</v>
      </c>
      <c r="CU59" s="109">
        <f t="shared" si="52"/>
        <v>0</v>
      </c>
      <c r="CV59" s="109">
        <f t="shared" si="52"/>
        <v>0</v>
      </c>
    </row>
    <row r="60" spans="1:103" s="56" customFormat="1" ht="12" x14ac:dyDescent="0.2">
      <c r="A60" s="38" t="s">
        <v>88</v>
      </c>
      <c r="B60" s="2061"/>
      <c r="C60" s="1857"/>
      <c r="D60" s="55"/>
      <c r="E60" s="55"/>
      <c r="F60" s="38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</row>
    <row r="61" spans="1:103" ht="15" customHeight="1" x14ac:dyDescent="0.25">
      <c r="A61" s="3443" t="s">
        <v>53</v>
      </c>
      <c r="B61" s="2987"/>
      <c r="C61" s="3546" t="s">
        <v>4</v>
      </c>
      <c r="D61" s="4246" t="s">
        <v>5</v>
      </c>
      <c r="E61" s="3574"/>
      <c r="F61" s="3574"/>
      <c r="G61" s="3574"/>
      <c r="H61" s="3574"/>
      <c r="I61" s="3574"/>
      <c r="J61" s="3574"/>
      <c r="K61" s="3574"/>
      <c r="L61" s="3574"/>
      <c r="M61" s="3574"/>
      <c r="N61" s="3574"/>
      <c r="O61" s="3574"/>
      <c r="P61" s="4217"/>
      <c r="Q61" s="3538" t="s">
        <v>12</v>
      </c>
      <c r="R61" s="2987" t="s">
        <v>13</v>
      </c>
    </row>
    <row r="62" spans="1:103" ht="21" x14ac:dyDescent="0.25">
      <c r="A62" s="4123"/>
      <c r="B62" s="2988"/>
      <c r="C62" s="4236"/>
      <c r="D62" s="2054" t="s">
        <v>60</v>
      </c>
      <c r="E62" s="2055" t="s">
        <v>16</v>
      </c>
      <c r="F62" s="2055" t="s">
        <v>17</v>
      </c>
      <c r="G62" s="2055" t="s">
        <v>18</v>
      </c>
      <c r="H62" s="2055" t="s">
        <v>19</v>
      </c>
      <c r="I62" s="2055" t="s">
        <v>20</v>
      </c>
      <c r="J62" s="2055" t="s">
        <v>21</v>
      </c>
      <c r="K62" s="2055" t="s">
        <v>22</v>
      </c>
      <c r="L62" s="2055" t="s">
        <v>23</v>
      </c>
      <c r="M62" s="2055" t="s">
        <v>61</v>
      </c>
      <c r="N62" s="1858" t="s">
        <v>62</v>
      </c>
      <c r="O62" s="2055" t="s">
        <v>63</v>
      </c>
      <c r="P62" s="1932" t="s">
        <v>64</v>
      </c>
      <c r="Q62" s="3001"/>
      <c r="R62" s="2988"/>
    </row>
    <row r="63" spans="1:103" x14ac:dyDescent="0.25">
      <c r="A63" s="4251" t="s">
        <v>66</v>
      </c>
      <c r="B63" s="3916"/>
      <c r="C63" s="2046">
        <f>SUM(D63:P63)</f>
        <v>0</v>
      </c>
      <c r="D63" s="2065">
        <f>SUM(D64:D76)</f>
        <v>0</v>
      </c>
      <c r="E63" s="2066">
        <f t="shared" ref="E63:M63" si="53">SUM(E64:E76)</f>
        <v>0</v>
      </c>
      <c r="F63" s="2066">
        <f>SUM(F64:F76)</f>
        <v>0</v>
      </c>
      <c r="G63" s="2066">
        <f t="shared" si="53"/>
        <v>0</v>
      </c>
      <c r="H63" s="2066">
        <f t="shared" si="53"/>
        <v>0</v>
      </c>
      <c r="I63" s="2066">
        <f t="shared" si="53"/>
        <v>0</v>
      </c>
      <c r="J63" s="2066">
        <f t="shared" si="53"/>
        <v>0</v>
      </c>
      <c r="K63" s="2066">
        <f t="shared" si="53"/>
        <v>0</v>
      </c>
      <c r="L63" s="2066">
        <f t="shared" si="53"/>
        <v>0</v>
      </c>
      <c r="M63" s="2066">
        <f t="shared" si="53"/>
        <v>0</v>
      </c>
      <c r="N63" s="2066">
        <f>SUM(N79:N83)</f>
        <v>0</v>
      </c>
      <c r="O63" s="2066">
        <f t="shared" ref="O63:P63" si="54">SUM(O79:O83)</f>
        <v>0</v>
      </c>
      <c r="P63" s="1911">
        <f t="shared" si="54"/>
        <v>0</v>
      </c>
      <c r="Q63" s="2067">
        <f>SUM(Q64:Q76)</f>
        <v>0</v>
      </c>
      <c r="R63" s="1192">
        <f>SUM(R64:R76)</f>
        <v>0</v>
      </c>
    </row>
    <row r="64" spans="1:103" x14ac:dyDescent="0.25">
      <c r="A64" s="4244" t="s">
        <v>67</v>
      </c>
      <c r="B64" s="4245"/>
      <c r="C64" s="2019">
        <f>SUM(D64:M64)</f>
        <v>0</v>
      </c>
      <c r="D64" s="2004"/>
      <c r="E64" s="699"/>
      <c r="F64" s="699"/>
      <c r="G64" s="699"/>
      <c r="H64" s="699"/>
      <c r="I64" s="699"/>
      <c r="J64" s="699"/>
      <c r="K64" s="699"/>
      <c r="L64" s="699"/>
      <c r="M64" s="699"/>
      <c r="N64" s="2001"/>
      <c r="O64" s="707"/>
      <c r="P64" s="2069"/>
      <c r="Q64" s="2022"/>
      <c r="R64" s="2057"/>
      <c r="S64" t="str">
        <f t="shared" ref="S64:S83" si="55">CA64&amp;CB64</f>
        <v/>
      </c>
      <c r="CA64" s="18" t="str">
        <f>IF(AND($C64&gt;0,Q64="")," * No olvide digitar la variable "&amp;$Q$61&amp;""&amp;". Digite Cero si no tiene.",IF(Q64&gt;$C64," * La variable  "&amp;$Q$61&amp;""&amp;" No puede ser mayor al Total.",""))</f>
        <v/>
      </c>
      <c r="CB64" s="18" t="str">
        <f>IF(AND($C64&gt;0,R64="")," * No olvide digitar la variable  "&amp;$R$61&amp;""&amp;". Digite Cero si no tiene.",IF(R64&gt;$C64,"  * La variable  "&amp;$R$61&amp;""&amp;" No puede ser mayor al Total.",""))</f>
        <v/>
      </c>
      <c r="CO64" s="69">
        <f>IF(AND($C64&gt;0,Q64=""),1,IF(Q64&gt;$C64,1,0))</f>
        <v>0</v>
      </c>
      <c r="CP64" s="69">
        <f t="shared" ref="CP64:CP83" si="56">IF(AND(C64&gt;0,R64=""),1,IF(R64&gt;C64,1,0))</f>
        <v>0</v>
      </c>
    </row>
    <row r="65" spans="1:94" x14ac:dyDescent="0.25">
      <c r="A65" s="3033" t="s">
        <v>68</v>
      </c>
      <c r="B65" s="3034"/>
      <c r="C65" s="70">
        <f>SUM(D65:M65)</f>
        <v>0</v>
      </c>
      <c r="D65" s="30"/>
      <c r="E65" s="32"/>
      <c r="F65" s="32"/>
      <c r="G65" s="32"/>
      <c r="H65" s="32"/>
      <c r="I65" s="32"/>
      <c r="J65" s="32"/>
      <c r="K65" s="32"/>
      <c r="L65" s="32"/>
      <c r="M65" s="32"/>
      <c r="N65" s="117"/>
      <c r="O65" s="71"/>
      <c r="P65" s="72"/>
      <c r="Q65" s="105"/>
      <c r="R65" s="48"/>
      <c r="S65" t="str">
        <f t="shared" si="55"/>
        <v/>
      </c>
      <c r="CA65" s="18" t="str">
        <f t="shared" ref="CA65:CA83" si="57">IF(AND($C65&gt;0,Q65="")," * No olvide digitar la variable "&amp;$Q$61&amp;""&amp;". Digite Cero si no tiene.",IF(Q65&gt;$C65," * La variable  "&amp;$Q$61&amp;""&amp;" No puede ser mayor al Total.",""))</f>
        <v/>
      </c>
      <c r="CB65" s="18" t="str">
        <f t="shared" ref="CB65:CB83" si="58">IF(AND($C65&gt;0,R65="")," * No olvide digitar la variable  "&amp;$R$61&amp;""&amp;". Digite Cero si no tiene.",IF(R65&gt;$C65,"  * La variable  "&amp;$R$61&amp;""&amp;" No puede ser mayor al Total.",""))</f>
        <v/>
      </c>
      <c r="CO65" s="69">
        <f t="shared" ref="CO65:CO83" si="59">IF(AND(C65&gt;0,Q65=""),1,IF(Q65&gt;C65,1,0))</f>
        <v>0</v>
      </c>
      <c r="CP65" s="69">
        <f t="shared" si="56"/>
        <v>0</v>
      </c>
    </row>
    <row r="66" spans="1:94" x14ac:dyDescent="0.25">
      <c r="A66" s="3534" t="s">
        <v>69</v>
      </c>
      <c r="B66" s="2070" t="s">
        <v>70</v>
      </c>
      <c r="C66" s="2019">
        <f t="shared" ref="C66:C78" si="60">SUM(D66:M66)</f>
        <v>0</v>
      </c>
      <c r="D66" s="2004"/>
      <c r="E66" s="699"/>
      <c r="F66" s="699"/>
      <c r="G66" s="699"/>
      <c r="H66" s="699"/>
      <c r="I66" s="699"/>
      <c r="J66" s="699"/>
      <c r="K66" s="699"/>
      <c r="L66" s="699"/>
      <c r="M66" s="699"/>
      <c r="N66" s="2001"/>
      <c r="O66" s="707"/>
      <c r="P66" s="2069"/>
      <c r="Q66" s="2022"/>
      <c r="R66" s="2057"/>
      <c r="S66" t="str">
        <f t="shared" si="55"/>
        <v/>
      </c>
      <c r="CA66" s="18" t="str">
        <f t="shared" si="57"/>
        <v/>
      </c>
      <c r="CB66" s="18" t="str">
        <f t="shared" si="58"/>
        <v/>
      </c>
      <c r="CO66" s="69">
        <f t="shared" si="59"/>
        <v>0</v>
      </c>
      <c r="CP66" s="69">
        <f t="shared" si="56"/>
        <v>0</v>
      </c>
    </row>
    <row r="67" spans="1:94" x14ac:dyDescent="0.25">
      <c r="A67" s="4252"/>
      <c r="B67" s="74" t="s">
        <v>71</v>
      </c>
      <c r="C67" s="75">
        <f t="shared" si="60"/>
        <v>0</v>
      </c>
      <c r="D67" s="22"/>
      <c r="E67" s="24"/>
      <c r="F67" s="24"/>
      <c r="G67" s="24"/>
      <c r="H67" s="24"/>
      <c r="I67" s="24"/>
      <c r="J67" s="24"/>
      <c r="K67" s="24"/>
      <c r="L67" s="24"/>
      <c r="M67" s="24"/>
      <c r="N67" s="118"/>
      <c r="O67" s="76"/>
      <c r="P67" s="77"/>
      <c r="Q67" s="27"/>
      <c r="R67" s="28"/>
      <c r="S67" t="str">
        <f t="shared" si="55"/>
        <v/>
      </c>
      <c r="CA67" s="18" t="str">
        <f t="shared" si="57"/>
        <v/>
      </c>
      <c r="CB67" s="18" t="str">
        <f t="shared" si="58"/>
        <v/>
      </c>
      <c r="CO67" s="69">
        <f t="shared" si="59"/>
        <v>0</v>
      </c>
      <c r="CP67" s="69">
        <f t="shared" si="56"/>
        <v>0</v>
      </c>
    </row>
    <row r="68" spans="1:94" x14ac:dyDescent="0.25">
      <c r="A68" s="4252"/>
      <c r="B68" s="74" t="s">
        <v>72</v>
      </c>
      <c r="C68" s="75">
        <f t="shared" si="60"/>
        <v>0</v>
      </c>
      <c r="D68" s="22"/>
      <c r="E68" s="24"/>
      <c r="F68" s="24"/>
      <c r="G68" s="24"/>
      <c r="H68" s="24"/>
      <c r="I68" s="24"/>
      <c r="J68" s="24"/>
      <c r="K68" s="24"/>
      <c r="L68" s="24"/>
      <c r="M68" s="24"/>
      <c r="N68" s="118"/>
      <c r="O68" s="76"/>
      <c r="P68" s="77"/>
      <c r="Q68" s="27"/>
      <c r="R68" s="28"/>
      <c r="S68" t="str">
        <f t="shared" si="55"/>
        <v/>
      </c>
      <c r="CA68" s="18" t="str">
        <f t="shared" si="57"/>
        <v/>
      </c>
      <c r="CB68" s="18" t="str">
        <f t="shared" si="58"/>
        <v/>
      </c>
      <c r="CO68" s="69">
        <f t="shared" si="59"/>
        <v>0</v>
      </c>
      <c r="CP68" s="69">
        <f t="shared" si="56"/>
        <v>0</v>
      </c>
    </row>
    <row r="69" spans="1:94" x14ac:dyDescent="0.25">
      <c r="A69" s="4252"/>
      <c r="B69" s="74" t="s">
        <v>73</v>
      </c>
      <c r="C69" s="75">
        <f t="shared" si="60"/>
        <v>0</v>
      </c>
      <c r="D69" s="22"/>
      <c r="E69" s="24"/>
      <c r="F69" s="24"/>
      <c r="G69" s="24"/>
      <c r="H69" s="24"/>
      <c r="I69" s="24"/>
      <c r="J69" s="24"/>
      <c r="K69" s="24"/>
      <c r="L69" s="24"/>
      <c r="M69" s="24"/>
      <c r="N69" s="118"/>
      <c r="O69" s="76"/>
      <c r="P69" s="77"/>
      <c r="Q69" s="27"/>
      <c r="R69" s="28"/>
      <c r="S69" t="str">
        <f t="shared" si="55"/>
        <v/>
      </c>
      <c r="CA69" s="18" t="str">
        <f t="shared" si="57"/>
        <v/>
      </c>
      <c r="CB69" s="18" t="str">
        <f t="shared" si="58"/>
        <v/>
      </c>
      <c r="CO69" s="69">
        <f t="shared" si="59"/>
        <v>0</v>
      </c>
      <c r="CP69" s="69">
        <f t="shared" si="56"/>
        <v>0</v>
      </c>
    </row>
    <row r="70" spans="1:94" x14ac:dyDescent="0.25">
      <c r="A70" s="4252"/>
      <c r="B70" s="74" t="s">
        <v>74</v>
      </c>
      <c r="C70" s="75">
        <f t="shared" si="60"/>
        <v>0</v>
      </c>
      <c r="D70" s="22"/>
      <c r="E70" s="24"/>
      <c r="F70" s="24"/>
      <c r="G70" s="24"/>
      <c r="H70" s="24"/>
      <c r="I70" s="24"/>
      <c r="J70" s="24"/>
      <c r="K70" s="24"/>
      <c r="L70" s="24"/>
      <c r="M70" s="24"/>
      <c r="N70" s="118"/>
      <c r="O70" s="76"/>
      <c r="P70" s="77"/>
      <c r="Q70" s="27"/>
      <c r="R70" s="28"/>
      <c r="S70" t="str">
        <f t="shared" si="55"/>
        <v/>
      </c>
      <c r="CA70" s="18" t="str">
        <f t="shared" si="57"/>
        <v/>
      </c>
      <c r="CB70" s="18" t="str">
        <f t="shared" si="58"/>
        <v/>
      </c>
      <c r="CO70" s="69">
        <f t="shared" si="59"/>
        <v>0</v>
      </c>
      <c r="CP70" s="69">
        <f t="shared" si="56"/>
        <v>0</v>
      </c>
    </row>
    <row r="71" spans="1:94" x14ac:dyDescent="0.25">
      <c r="A71" s="4252"/>
      <c r="B71" s="78" t="s">
        <v>75</v>
      </c>
      <c r="C71" s="2071">
        <f t="shared" si="60"/>
        <v>0</v>
      </c>
      <c r="D71" s="2072"/>
      <c r="E71" s="81"/>
      <c r="F71" s="81"/>
      <c r="G71" s="81"/>
      <c r="H71" s="81"/>
      <c r="I71" s="81"/>
      <c r="J71" s="81"/>
      <c r="K71" s="81"/>
      <c r="L71" s="81"/>
      <c r="M71" s="81"/>
      <c r="N71" s="119"/>
      <c r="O71" s="82"/>
      <c r="P71" s="83"/>
      <c r="Q71" s="84"/>
      <c r="R71" s="85"/>
      <c r="S71" t="str">
        <f t="shared" si="55"/>
        <v/>
      </c>
      <c r="CA71" s="18" t="str">
        <f t="shared" si="57"/>
        <v/>
      </c>
      <c r="CB71" s="18" t="str">
        <f t="shared" si="58"/>
        <v/>
      </c>
      <c r="CO71" s="69">
        <f t="shared" si="59"/>
        <v>0</v>
      </c>
      <c r="CP71" s="69">
        <f t="shared" si="56"/>
        <v>0</v>
      </c>
    </row>
    <row r="72" spans="1:94" x14ac:dyDescent="0.25">
      <c r="A72" s="4249"/>
      <c r="B72" s="86" t="s">
        <v>76</v>
      </c>
      <c r="C72" s="70">
        <f>SUM(D72:M72)</f>
        <v>0</v>
      </c>
      <c r="D72" s="30"/>
      <c r="E72" s="32"/>
      <c r="F72" s="32"/>
      <c r="G72" s="32"/>
      <c r="H72" s="32"/>
      <c r="I72" s="32"/>
      <c r="J72" s="32"/>
      <c r="K72" s="32"/>
      <c r="L72" s="32"/>
      <c r="M72" s="32"/>
      <c r="N72" s="117"/>
      <c r="O72" s="71"/>
      <c r="P72" s="72"/>
      <c r="Q72" s="35"/>
      <c r="R72" s="37"/>
      <c r="S72" t="str">
        <f t="shared" si="55"/>
        <v/>
      </c>
      <c r="CA72" s="18" t="str">
        <f t="shared" si="57"/>
        <v/>
      </c>
      <c r="CB72" s="18" t="str">
        <f t="shared" si="58"/>
        <v/>
      </c>
      <c r="CO72" s="69">
        <f t="shared" si="59"/>
        <v>0</v>
      </c>
      <c r="CP72" s="69">
        <f t="shared" si="56"/>
        <v>0</v>
      </c>
    </row>
    <row r="73" spans="1:94" x14ac:dyDescent="0.25">
      <c r="A73" s="3534" t="s">
        <v>77</v>
      </c>
      <c r="B73" s="2070" t="s">
        <v>78</v>
      </c>
      <c r="C73" s="2019">
        <f>SUM(D73:P73)</f>
        <v>0</v>
      </c>
      <c r="D73" s="2004"/>
      <c r="E73" s="699"/>
      <c r="F73" s="699"/>
      <c r="G73" s="699"/>
      <c r="H73" s="699"/>
      <c r="I73" s="699"/>
      <c r="J73" s="699"/>
      <c r="K73" s="699"/>
      <c r="L73" s="699"/>
      <c r="M73" s="699"/>
      <c r="N73" s="711"/>
      <c r="O73" s="711"/>
      <c r="P73" s="711"/>
      <c r="Q73" s="2022"/>
      <c r="R73" s="2057"/>
      <c r="S73" t="str">
        <f t="shared" si="55"/>
        <v/>
      </c>
      <c r="CA73" s="18" t="str">
        <f t="shared" si="57"/>
        <v/>
      </c>
      <c r="CB73" s="18" t="str">
        <f t="shared" si="58"/>
        <v/>
      </c>
      <c r="CO73" s="69">
        <f t="shared" si="59"/>
        <v>0</v>
      </c>
      <c r="CP73" s="69">
        <f t="shared" si="56"/>
        <v>0</v>
      </c>
    </row>
    <row r="74" spans="1:94" x14ac:dyDescent="0.25">
      <c r="A74" s="4249"/>
      <c r="B74" s="88" t="s">
        <v>79</v>
      </c>
      <c r="C74" s="70">
        <f>SUM(D74:P74)</f>
        <v>0</v>
      </c>
      <c r="D74" s="30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5"/>
      <c r="R74" s="37"/>
      <c r="S74" t="str">
        <f t="shared" si="55"/>
        <v/>
      </c>
      <c r="CA74" s="18" t="str">
        <f t="shared" si="57"/>
        <v/>
      </c>
      <c r="CB74" s="18" t="str">
        <f t="shared" si="58"/>
        <v/>
      </c>
      <c r="CO74" s="69">
        <f t="shared" si="59"/>
        <v>0</v>
      </c>
      <c r="CP74" s="69">
        <f t="shared" si="56"/>
        <v>0</v>
      </c>
    </row>
    <row r="75" spans="1:94" x14ac:dyDescent="0.25">
      <c r="A75" s="3534" t="s">
        <v>80</v>
      </c>
      <c r="B75" s="2070" t="s">
        <v>78</v>
      </c>
      <c r="C75" s="2019">
        <f>SUM(D75:M75)</f>
        <v>0</v>
      </c>
      <c r="D75" s="699"/>
      <c r="E75" s="699"/>
      <c r="F75" s="699"/>
      <c r="G75" s="699"/>
      <c r="H75" s="699"/>
      <c r="I75" s="699"/>
      <c r="J75" s="699"/>
      <c r="K75" s="699"/>
      <c r="L75" s="699"/>
      <c r="M75" s="699"/>
      <c r="N75" s="2001"/>
      <c r="O75" s="707"/>
      <c r="P75" s="2069"/>
      <c r="Q75" s="2022"/>
      <c r="R75" s="2057"/>
      <c r="S75" t="str">
        <f t="shared" si="55"/>
        <v/>
      </c>
      <c r="CA75" s="18" t="str">
        <f t="shared" si="57"/>
        <v/>
      </c>
      <c r="CB75" s="18" t="str">
        <f t="shared" si="58"/>
        <v/>
      </c>
      <c r="CO75" s="69">
        <f t="shared" si="59"/>
        <v>0</v>
      </c>
      <c r="CP75" s="69">
        <f t="shared" si="56"/>
        <v>0</v>
      </c>
    </row>
    <row r="76" spans="1:94" ht="15.75" thickBot="1" x14ac:dyDescent="0.3">
      <c r="A76" s="3052"/>
      <c r="B76" s="120" t="s">
        <v>79</v>
      </c>
      <c r="C76" s="121">
        <f t="shared" si="60"/>
        <v>0</v>
      </c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3"/>
      <c r="O76" s="124"/>
      <c r="P76" s="125"/>
      <c r="Q76" s="126"/>
      <c r="R76" s="127"/>
      <c r="S76" t="str">
        <f t="shared" si="55"/>
        <v/>
      </c>
      <c r="CA76" s="18" t="str">
        <f t="shared" si="57"/>
        <v/>
      </c>
      <c r="CB76" s="18" t="str">
        <f t="shared" si="58"/>
        <v/>
      </c>
      <c r="CO76" s="69">
        <f t="shared" si="59"/>
        <v>0</v>
      </c>
      <c r="CP76" s="69">
        <f t="shared" si="56"/>
        <v>0</v>
      </c>
    </row>
    <row r="77" spans="1:94" ht="15.75" thickTop="1" x14ac:dyDescent="0.25">
      <c r="A77" s="3053" t="s">
        <v>82</v>
      </c>
      <c r="B77" s="3054"/>
      <c r="C77" s="101">
        <f t="shared" si="60"/>
        <v>0</v>
      </c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28"/>
      <c r="O77" s="103"/>
      <c r="P77" s="104"/>
      <c r="Q77" s="105"/>
      <c r="R77" s="48"/>
      <c r="S77" t="str">
        <f t="shared" si="55"/>
        <v/>
      </c>
      <c r="CA77" s="18" t="str">
        <f t="shared" si="57"/>
        <v/>
      </c>
      <c r="CB77" s="18" t="str">
        <f t="shared" si="58"/>
        <v/>
      </c>
      <c r="CO77" s="69">
        <f t="shared" si="59"/>
        <v>0</v>
      </c>
      <c r="CP77" s="69">
        <f t="shared" si="56"/>
        <v>0</v>
      </c>
    </row>
    <row r="78" spans="1:94" x14ac:dyDescent="0.25">
      <c r="A78" s="3047" t="s">
        <v>83</v>
      </c>
      <c r="B78" s="3048"/>
      <c r="C78" s="2073">
        <f t="shared" si="60"/>
        <v>0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2081"/>
      <c r="O78" s="93"/>
      <c r="P78" s="94"/>
      <c r="Q78" s="35"/>
      <c r="R78" s="37"/>
      <c r="S78" t="str">
        <f t="shared" si="55"/>
        <v/>
      </c>
      <c r="CA78" s="18" t="str">
        <f t="shared" si="57"/>
        <v/>
      </c>
      <c r="CB78" s="18" t="str">
        <f t="shared" si="58"/>
        <v/>
      </c>
      <c r="CO78" s="69">
        <f t="shared" si="59"/>
        <v>0</v>
      </c>
      <c r="CP78" s="69">
        <f t="shared" si="56"/>
        <v>0</v>
      </c>
    </row>
    <row r="79" spans="1:94" x14ac:dyDescent="0.25">
      <c r="A79" s="3534" t="s">
        <v>85</v>
      </c>
      <c r="B79" s="2078" t="s">
        <v>78</v>
      </c>
      <c r="C79" s="2019">
        <f>SUM(D79:P79)</f>
        <v>0</v>
      </c>
      <c r="D79" s="2004"/>
      <c r="E79" s="699"/>
      <c r="F79" s="699"/>
      <c r="G79" s="699"/>
      <c r="H79" s="699"/>
      <c r="I79" s="699"/>
      <c r="J79" s="699"/>
      <c r="K79" s="699"/>
      <c r="L79" s="699"/>
      <c r="M79" s="699"/>
      <c r="N79" s="1997"/>
      <c r="O79" s="699"/>
      <c r="P79" s="2023"/>
      <c r="Q79" s="2022"/>
      <c r="R79" s="2057"/>
      <c r="S79" t="str">
        <f t="shared" si="55"/>
        <v/>
      </c>
      <c r="CA79" s="18" t="str">
        <f t="shared" si="57"/>
        <v/>
      </c>
      <c r="CB79" s="18" t="str">
        <f t="shared" si="58"/>
        <v/>
      </c>
      <c r="CO79" s="69">
        <f t="shared" si="59"/>
        <v>0</v>
      </c>
      <c r="CP79" s="69">
        <f t="shared" si="56"/>
        <v>0</v>
      </c>
    </row>
    <row r="80" spans="1:94" x14ac:dyDescent="0.25">
      <c r="A80" s="4249"/>
      <c r="B80" s="111" t="s">
        <v>79</v>
      </c>
      <c r="C80" s="2073">
        <f>SUM(D80:P80)</f>
        <v>0</v>
      </c>
      <c r="D80" s="91"/>
      <c r="E80" s="92"/>
      <c r="F80" s="92"/>
      <c r="G80" s="92"/>
      <c r="H80" s="92"/>
      <c r="I80" s="92"/>
      <c r="J80" s="92"/>
      <c r="K80" s="92"/>
      <c r="L80" s="92"/>
      <c r="M80" s="92"/>
      <c r="N80" s="1808"/>
      <c r="O80" s="92"/>
      <c r="P80" s="113"/>
      <c r="Q80" s="95"/>
      <c r="R80" s="96"/>
      <c r="S80" t="str">
        <f t="shared" si="55"/>
        <v/>
      </c>
      <c r="CA80" s="18" t="str">
        <f t="shared" si="57"/>
        <v/>
      </c>
      <c r="CB80" s="18" t="str">
        <f t="shared" si="58"/>
        <v/>
      </c>
      <c r="CO80" s="69">
        <f t="shared" si="59"/>
        <v>0</v>
      </c>
      <c r="CP80" s="69">
        <f t="shared" si="56"/>
        <v>0</v>
      </c>
    </row>
    <row r="81" spans="1:95" x14ac:dyDescent="0.25">
      <c r="A81" s="3534" t="s">
        <v>86</v>
      </c>
      <c r="B81" s="2078" t="s">
        <v>78</v>
      </c>
      <c r="C81" s="2019">
        <f>SUM(D81:P81)</f>
        <v>0</v>
      </c>
      <c r="D81" s="699"/>
      <c r="E81" s="699"/>
      <c r="F81" s="699"/>
      <c r="G81" s="699"/>
      <c r="H81" s="699"/>
      <c r="I81" s="699"/>
      <c r="J81" s="699"/>
      <c r="K81" s="699"/>
      <c r="L81" s="699"/>
      <c r="M81" s="699"/>
      <c r="N81" s="1997"/>
      <c r="O81" s="699"/>
      <c r="P81" s="2023"/>
      <c r="Q81" s="105"/>
      <c r="R81" s="48"/>
      <c r="S81" t="str">
        <f t="shared" si="55"/>
        <v/>
      </c>
      <c r="CA81" s="18" t="str">
        <f t="shared" si="57"/>
        <v/>
      </c>
      <c r="CB81" s="18" t="str">
        <f t="shared" si="58"/>
        <v/>
      </c>
      <c r="CO81" s="69">
        <f t="shared" si="59"/>
        <v>0</v>
      </c>
      <c r="CP81" s="69">
        <f t="shared" si="56"/>
        <v>0</v>
      </c>
    </row>
    <row r="82" spans="1:95" x14ac:dyDescent="0.25">
      <c r="A82" s="4249"/>
      <c r="B82" s="2079" t="s">
        <v>79</v>
      </c>
      <c r="C82" s="2073">
        <f>SUM(D82:P82)</f>
        <v>0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1808"/>
      <c r="O82" s="92"/>
      <c r="P82" s="113"/>
      <c r="Q82" s="95"/>
      <c r="R82" s="96"/>
      <c r="S82" t="str">
        <f>CA82&amp;CB82</f>
        <v/>
      </c>
      <c r="CA82" s="18" t="str">
        <f t="shared" si="57"/>
        <v/>
      </c>
      <c r="CB82" s="18" t="str">
        <f t="shared" si="58"/>
        <v/>
      </c>
      <c r="CO82" s="69">
        <f t="shared" si="59"/>
        <v>0</v>
      </c>
      <c r="CP82" s="69">
        <f t="shared" si="56"/>
        <v>0</v>
      </c>
    </row>
    <row r="83" spans="1:95" x14ac:dyDescent="0.25">
      <c r="A83" s="3919" t="s">
        <v>87</v>
      </c>
      <c r="B83" s="3920"/>
      <c r="C83" s="2073">
        <f>SUM(D83:P83)</f>
        <v>0</v>
      </c>
      <c r="D83" s="91"/>
      <c r="E83" s="92"/>
      <c r="F83" s="92"/>
      <c r="G83" s="92"/>
      <c r="H83" s="92"/>
      <c r="I83" s="92"/>
      <c r="J83" s="92"/>
      <c r="K83" s="92"/>
      <c r="L83" s="92"/>
      <c r="M83" s="92"/>
      <c r="N83" s="1808"/>
      <c r="O83" s="92"/>
      <c r="P83" s="113"/>
      <c r="Q83" s="95"/>
      <c r="R83" s="96"/>
      <c r="S83" t="str">
        <f t="shared" si="55"/>
        <v/>
      </c>
      <c r="CA83" s="18" t="str">
        <f t="shared" si="57"/>
        <v/>
      </c>
      <c r="CB83" s="18" t="str">
        <f t="shared" si="58"/>
        <v/>
      </c>
      <c r="CO83" s="69">
        <f t="shared" si="59"/>
        <v>0</v>
      </c>
      <c r="CP83" s="69">
        <f t="shared" si="56"/>
        <v>0</v>
      </c>
    </row>
    <row r="84" spans="1:95" x14ac:dyDescent="0.25">
      <c r="A84" s="38" t="s">
        <v>89</v>
      </c>
      <c r="B84" s="55"/>
      <c r="C84" s="130"/>
    </row>
    <row r="85" spans="1:95" ht="33" x14ac:dyDescent="0.25">
      <c r="A85" s="2082" t="s">
        <v>90</v>
      </c>
      <c r="B85" s="1982" t="s">
        <v>91</v>
      </c>
      <c r="C85" s="2083" t="s">
        <v>25</v>
      </c>
      <c r="D85" s="134" t="s">
        <v>11</v>
      </c>
    </row>
    <row r="86" spans="1:95" x14ac:dyDescent="0.25">
      <c r="A86" s="2080" t="s">
        <v>92</v>
      </c>
      <c r="B86" s="2084"/>
      <c r="C86" s="2085"/>
      <c r="D86" s="2086"/>
      <c r="E86" t="str">
        <f>CA86&amp;CB86</f>
        <v/>
      </c>
      <c r="CA86" s="18" t="str">
        <f>IF(AND($B86&gt;0,C86="")," * No olvide digitar la variable "&amp;$C$85&amp;""&amp;". Digite Cero si no tiene.",IF(C86&gt;$B86," * La variable  "&amp;$C$85&amp;""&amp;" No puede ser mayor al Total.",""))</f>
        <v/>
      </c>
      <c r="CB86" s="18" t="str">
        <f>IF(AND($B86&gt;0,D86="")," * No olvide digitar la variable "&amp;$D$85&amp;""&amp;". Digite Cero si no tiene.",IF(D86&gt;$B86," * La variable  "&amp;$D$85&amp;""&amp;" No puede ser mayor al Total.",""))</f>
        <v/>
      </c>
      <c r="CO86" s="69">
        <f>IF(AND(B86&gt;0,C86=""),1,IF(C86&gt;B86,1,0))</f>
        <v>0</v>
      </c>
      <c r="CP86" s="69">
        <f>IF(AND(B86&gt;0,D86=""),1,IF(D86&gt;B86,1,0))</f>
        <v>0</v>
      </c>
    </row>
    <row r="87" spans="1:95" x14ac:dyDescent="0.25">
      <c r="A87" s="2087" t="s">
        <v>93</v>
      </c>
      <c r="B87" s="55"/>
      <c r="C87" s="140"/>
      <c r="D87" s="140"/>
      <c r="E87" s="141"/>
    </row>
    <row r="88" spans="1:95" x14ac:dyDescent="0.25">
      <c r="A88" s="3443" t="s">
        <v>94</v>
      </c>
      <c r="B88" s="2987"/>
      <c r="C88" s="2054" t="s">
        <v>91</v>
      </c>
      <c r="D88" s="1845" t="s">
        <v>95</v>
      </c>
      <c r="E88" s="1994" t="s">
        <v>96</v>
      </c>
    </row>
    <row r="89" spans="1:95" x14ac:dyDescent="0.25">
      <c r="A89" s="4251" t="s">
        <v>97</v>
      </c>
      <c r="B89" s="3916"/>
      <c r="C89" s="2065">
        <f>SUM(D89:E89)</f>
        <v>0</v>
      </c>
      <c r="D89" s="1855"/>
      <c r="E89" s="1175"/>
      <c r="CA89" s="18" t="str">
        <f>IF(AND($C89&gt;0,D89="")," * No olvide digitar la variable "&amp;$D$88&amp;""&amp;". Digite Cero si no tiene.",IF(D89&gt;$C89," * La variable  "&amp;$D$88&amp;""&amp;" No puede ser mayor al Total.",""))</f>
        <v/>
      </c>
      <c r="CB89" s="18" t="str">
        <f>IF(AND($C89&gt;0,E89="")," * No olvide digitar la variable "&amp;$E$88&amp;""&amp;". Digite Cero si no tiene.",IF(E89&gt;$C89," * La variable  "&amp;$E$88&amp;""&amp;" No puede ser mayor al Total.",""))</f>
        <v/>
      </c>
      <c r="CO89" s="69">
        <f>IF(AND(C89&gt;0,D89=""),1,IF(D89&gt;C89,1,0))</f>
        <v>0</v>
      </c>
      <c r="CP89" s="69">
        <f>IF(AND(C89&gt;0,E89=""),1,IF(E89&gt;C89,1,0))</f>
        <v>0</v>
      </c>
    </row>
    <row r="90" spans="1:95" s="56" customFormat="1" x14ac:dyDescent="0.25">
      <c r="A90" s="143" t="s">
        <v>98</v>
      </c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4"/>
      <c r="AI90" s="144"/>
      <c r="AJ90" s="144"/>
      <c r="AK90" s="144"/>
      <c r="AL90" s="144"/>
      <c r="AM90" s="144"/>
      <c r="AN90" s="144"/>
      <c r="AO90" s="144"/>
      <c r="AP90" s="144"/>
      <c r="AQ90" s="144"/>
      <c r="AR90" s="144"/>
      <c r="AS90" s="144"/>
      <c r="AT90" s="144"/>
      <c r="AU90" s="144"/>
      <c r="AV90" s="144"/>
      <c r="AW90" s="144"/>
    </row>
    <row r="91" spans="1:95" s="56" customFormat="1" ht="12" customHeight="1" x14ac:dyDescent="0.2">
      <c r="A91" s="3489" t="s">
        <v>99</v>
      </c>
      <c r="B91" s="3100"/>
      <c r="C91" s="3489" t="s">
        <v>100</v>
      </c>
      <c r="D91" s="3105"/>
      <c r="E91" s="3100"/>
      <c r="F91" s="3077" t="s">
        <v>101</v>
      </c>
      <c r="G91" s="3078"/>
      <c r="H91" s="3078"/>
      <c r="I91" s="3078"/>
      <c r="J91" s="3078"/>
      <c r="K91" s="3078"/>
      <c r="L91" s="3078"/>
      <c r="M91" s="3078"/>
      <c r="N91" s="3078"/>
      <c r="O91" s="3078"/>
      <c r="P91" s="3078"/>
      <c r="Q91" s="3078"/>
      <c r="R91" s="3078"/>
      <c r="S91" s="3078"/>
      <c r="T91" s="3078"/>
      <c r="U91" s="3078"/>
      <c r="V91" s="3078"/>
      <c r="W91" s="3078"/>
      <c r="X91" s="3078"/>
      <c r="Y91" s="3078"/>
      <c r="Z91" s="3078"/>
      <c r="AA91" s="3078"/>
      <c r="AB91" s="3078"/>
      <c r="AC91" s="3079"/>
      <c r="AD91" s="3066" t="s">
        <v>102</v>
      </c>
      <c r="AE91" s="3066"/>
      <c r="AF91" s="3066"/>
      <c r="AG91" s="3066"/>
      <c r="AH91" s="3066"/>
      <c r="AI91" s="3066"/>
      <c r="AJ91" s="3066"/>
      <c r="AK91" s="3066"/>
      <c r="AL91" s="3066"/>
      <c r="AM91" s="3066"/>
      <c r="AN91" s="3066"/>
      <c r="AO91" s="3066"/>
      <c r="AP91" s="3066"/>
      <c r="AQ91" s="3066"/>
      <c r="AR91" s="3066"/>
      <c r="AS91" s="3066"/>
      <c r="AT91" s="3080"/>
      <c r="AU91" s="3081" t="s">
        <v>12</v>
      </c>
      <c r="AV91" s="3084" t="s">
        <v>13</v>
      </c>
      <c r="AW91" s="3055" t="s">
        <v>103</v>
      </c>
    </row>
    <row r="92" spans="1:95" s="56" customFormat="1" ht="12" customHeight="1" x14ac:dyDescent="0.2">
      <c r="A92" s="4261"/>
      <c r="B92" s="3102"/>
      <c r="C92" s="4261"/>
      <c r="D92" s="3106"/>
      <c r="E92" s="3102"/>
      <c r="F92" s="3058" t="s">
        <v>104</v>
      </c>
      <c r="G92" s="3059"/>
      <c r="H92" s="3059"/>
      <c r="I92" s="3059"/>
      <c r="J92" s="3059"/>
      <c r="K92" s="3059"/>
      <c r="L92" s="3059"/>
      <c r="M92" s="3059"/>
      <c r="N92" s="3059"/>
      <c r="O92" s="3059"/>
      <c r="P92" s="3059"/>
      <c r="Q92" s="3060"/>
      <c r="R92" s="3061" t="s">
        <v>105</v>
      </c>
      <c r="S92" s="3062"/>
      <c r="T92" s="3062"/>
      <c r="U92" s="3062"/>
      <c r="V92" s="3062"/>
      <c r="W92" s="3063"/>
      <c r="X92" s="3064" t="s">
        <v>106</v>
      </c>
      <c r="Y92" s="3064"/>
      <c r="Z92" s="3064"/>
      <c r="AA92" s="3064"/>
      <c r="AB92" s="3064"/>
      <c r="AC92" s="3065"/>
      <c r="AD92" s="3066" t="s">
        <v>107</v>
      </c>
      <c r="AE92" s="3066"/>
      <c r="AF92" s="3066"/>
      <c r="AG92" s="3066"/>
      <c r="AH92" s="3066"/>
      <c r="AI92" s="3066"/>
      <c r="AJ92" s="3066"/>
      <c r="AK92" s="3066"/>
      <c r="AL92" s="3066"/>
      <c r="AM92" s="3066"/>
      <c r="AN92" s="3066"/>
      <c r="AO92" s="3067"/>
      <c r="AP92" s="3068" t="s">
        <v>108</v>
      </c>
      <c r="AQ92" s="3071" t="s">
        <v>106</v>
      </c>
      <c r="AR92" s="3071" t="s">
        <v>109</v>
      </c>
      <c r="AS92" s="3071" t="s">
        <v>81</v>
      </c>
      <c r="AT92" s="3074" t="s">
        <v>110</v>
      </c>
      <c r="AU92" s="3082"/>
      <c r="AV92" s="3085"/>
      <c r="AW92" s="4253"/>
    </row>
    <row r="93" spans="1:95" s="56" customFormat="1" ht="12" customHeight="1" x14ac:dyDescent="0.2">
      <c r="A93" s="4165"/>
      <c r="B93" s="3102"/>
      <c r="C93" s="4262"/>
      <c r="D93" s="3107"/>
      <c r="E93" s="3104"/>
      <c r="F93" s="4255" t="s">
        <v>111</v>
      </c>
      <c r="G93" s="4159"/>
      <c r="H93" s="4256" t="s">
        <v>112</v>
      </c>
      <c r="I93" s="4159"/>
      <c r="J93" s="4256" t="s">
        <v>113</v>
      </c>
      <c r="K93" s="4159"/>
      <c r="L93" s="4256" t="s">
        <v>114</v>
      </c>
      <c r="M93" s="4159"/>
      <c r="N93" s="4256" t="s">
        <v>115</v>
      </c>
      <c r="O93" s="4159"/>
      <c r="P93" s="4256" t="s">
        <v>116</v>
      </c>
      <c r="Q93" s="4260"/>
      <c r="R93" s="4255" t="s">
        <v>117</v>
      </c>
      <c r="S93" s="4159"/>
      <c r="T93" s="4256" t="s">
        <v>118</v>
      </c>
      <c r="U93" s="4159"/>
      <c r="V93" s="4256" t="s">
        <v>119</v>
      </c>
      <c r="W93" s="4260"/>
      <c r="X93" s="4259" t="s">
        <v>117</v>
      </c>
      <c r="Y93" s="4159"/>
      <c r="Z93" s="4256" t="s">
        <v>118</v>
      </c>
      <c r="AA93" s="4159"/>
      <c r="AB93" s="4256" t="s">
        <v>119</v>
      </c>
      <c r="AC93" s="4162"/>
      <c r="AD93" s="4259" t="s">
        <v>111</v>
      </c>
      <c r="AE93" s="4159"/>
      <c r="AF93" s="4256" t="s">
        <v>112</v>
      </c>
      <c r="AG93" s="4159"/>
      <c r="AH93" s="4256" t="s">
        <v>113</v>
      </c>
      <c r="AI93" s="4159"/>
      <c r="AJ93" s="4256" t="s">
        <v>114</v>
      </c>
      <c r="AK93" s="4159"/>
      <c r="AL93" s="4256" t="s">
        <v>115</v>
      </c>
      <c r="AM93" s="4159"/>
      <c r="AN93" s="4256" t="s">
        <v>116</v>
      </c>
      <c r="AO93" s="4159"/>
      <c r="AP93" s="3069"/>
      <c r="AQ93" s="3072"/>
      <c r="AR93" s="3072"/>
      <c r="AS93" s="3072"/>
      <c r="AT93" s="3075"/>
      <c r="AU93" s="3082"/>
      <c r="AV93" s="3085"/>
      <c r="AW93" s="4253"/>
    </row>
    <row r="94" spans="1:95" s="56" customFormat="1" ht="12" x14ac:dyDescent="0.2">
      <c r="A94" s="4262"/>
      <c r="B94" s="3104"/>
      <c r="C94" s="2088" t="s">
        <v>120</v>
      </c>
      <c r="D94" s="2089" t="s">
        <v>79</v>
      </c>
      <c r="E94" s="147" t="s">
        <v>121</v>
      </c>
      <c r="F94" s="2062" t="s">
        <v>79</v>
      </c>
      <c r="G94" s="1521" t="s">
        <v>121</v>
      </c>
      <c r="H94" s="2062" t="s">
        <v>79</v>
      </c>
      <c r="I94" s="1521" t="s">
        <v>121</v>
      </c>
      <c r="J94" s="2062" t="s">
        <v>79</v>
      </c>
      <c r="K94" s="1521" t="s">
        <v>121</v>
      </c>
      <c r="L94" s="2062" t="s">
        <v>79</v>
      </c>
      <c r="M94" s="1521" t="s">
        <v>121</v>
      </c>
      <c r="N94" s="2062" t="s">
        <v>79</v>
      </c>
      <c r="O94" s="1521" t="s">
        <v>121</v>
      </c>
      <c r="P94" s="2062" t="s">
        <v>79</v>
      </c>
      <c r="Q94" s="2090" t="s">
        <v>121</v>
      </c>
      <c r="R94" s="2062" t="s">
        <v>79</v>
      </c>
      <c r="S94" s="1521" t="s">
        <v>121</v>
      </c>
      <c r="T94" s="2062" t="s">
        <v>79</v>
      </c>
      <c r="U94" s="1521" t="s">
        <v>121</v>
      </c>
      <c r="V94" s="2091" t="s">
        <v>79</v>
      </c>
      <c r="W94" s="147" t="s">
        <v>121</v>
      </c>
      <c r="X94" s="152" t="s">
        <v>79</v>
      </c>
      <c r="Y94" s="1521" t="s">
        <v>121</v>
      </c>
      <c r="Z94" s="2062" t="s">
        <v>79</v>
      </c>
      <c r="AA94" s="1521" t="s">
        <v>121</v>
      </c>
      <c r="AB94" s="2062" t="s">
        <v>79</v>
      </c>
      <c r="AC94" s="1524" t="s">
        <v>121</v>
      </c>
      <c r="AD94" s="152" t="s">
        <v>79</v>
      </c>
      <c r="AE94" s="1521" t="s">
        <v>121</v>
      </c>
      <c r="AF94" s="2062" t="s">
        <v>79</v>
      </c>
      <c r="AG94" s="1521" t="s">
        <v>121</v>
      </c>
      <c r="AH94" s="2062" t="s">
        <v>79</v>
      </c>
      <c r="AI94" s="1521" t="s">
        <v>121</v>
      </c>
      <c r="AJ94" s="2062" t="s">
        <v>79</v>
      </c>
      <c r="AK94" s="1521" t="s">
        <v>121</v>
      </c>
      <c r="AL94" s="2062" t="s">
        <v>79</v>
      </c>
      <c r="AM94" s="1521" t="s">
        <v>121</v>
      </c>
      <c r="AN94" s="2062" t="s">
        <v>79</v>
      </c>
      <c r="AO94" s="1521" t="s">
        <v>121</v>
      </c>
      <c r="AP94" s="3070"/>
      <c r="AQ94" s="3073"/>
      <c r="AR94" s="3073"/>
      <c r="AS94" s="3073"/>
      <c r="AT94" s="3076"/>
      <c r="AU94" s="4254"/>
      <c r="AV94" s="3793"/>
      <c r="AW94" s="4063"/>
      <c r="CA94" s="40"/>
      <c r="CB94" s="40"/>
    </row>
    <row r="95" spans="1:95" s="56" customFormat="1" x14ac:dyDescent="0.25">
      <c r="A95" s="4257" t="s">
        <v>122</v>
      </c>
      <c r="B95" s="4258"/>
      <c r="C95" s="2092">
        <f>SUM(D95:E95)</f>
        <v>0</v>
      </c>
      <c r="D95" s="2093">
        <f>+F95+H95+J95+L95+N95+P95+R95+T95+V95+X95+Z95+AB95</f>
        <v>0</v>
      </c>
      <c r="E95" s="2094">
        <f>+G95+I95+K95+M95+O95+Q95+S95+U95+W95+Y95+AA95+AC95</f>
        <v>0</v>
      </c>
      <c r="F95" s="2095"/>
      <c r="G95" s="158"/>
      <c r="H95" s="1878"/>
      <c r="I95" s="158"/>
      <c r="J95" s="1878"/>
      <c r="K95" s="158"/>
      <c r="L95" s="1878"/>
      <c r="M95" s="158"/>
      <c r="N95" s="1878"/>
      <c r="O95" s="158"/>
      <c r="P95" s="1878"/>
      <c r="Q95" s="160"/>
      <c r="R95" s="2095"/>
      <c r="S95" s="158"/>
      <c r="T95" s="1878"/>
      <c r="U95" s="158"/>
      <c r="V95" s="1878"/>
      <c r="W95" s="160"/>
      <c r="X95" s="2096"/>
      <c r="Y95" s="158"/>
      <c r="Z95" s="1878"/>
      <c r="AA95" s="2097"/>
      <c r="AB95" s="2096"/>
      <c r="AC95" s="163"/>
      <c r="AD95" s="2096"/>
      <c r="AE95" s="2097"/>
      <c r="AF95" s="1878"/>
      <c r="AG95" s="158"/>
      <c r="AH95" s="1878"/>
      <c r="AI95" s="2097"/>
      <c r="AJ95" s="1878"/>
      <c r="AK95" s="158"/>
      <c r="AL95" s="1878"/>
      <c r="AM95" s="2097"/>
      <c r="AN95" s="2096"/>
      <c r="AO95" s="158"/>
      <c r="AP95" s="1881"/>
      <c r="AQ95" s="712"/>
      <c r="AR95" s="166"/>
      <c r="AS95" s="166"/>
      <c r="AT95" s="163"/>
      <c r="AU95" s="167"/>
      <c r="AV95" s="158"/>
      <c r="AW95" s="168"/>
      <c r="AX95" t="str">
        <f>CA95&amp;CB95&amp;CC95</f>
        <v/>
      </c>
      <c r="AZ95" t="str">
        <f>CA95&amp;CB95</f>
        <v/>
      </c>
      <c r="CA95" s="18" t="str">
        <f>IF(AND($C95&gt;0,AU95="")," * No olvide digitar la variable Pueblos originarios. Digite Cero si no tiene.",IF(AU95&gt;$C95," * La variable Pueblos originarios No puede ser mayor al Total.",""))</f>
        <v/>
      </c>
      <c r="CB95" s="18" t="str">
        <f>IF(AND($C95&gt;0,AV95=""),"  * No olvide digitar la variable Migrantes. Digite Cero si no tiene.",IF(AV95&gt;$C95,"  * La variable Migrantes No puede ser mayor al Total.",""))</f>
        <v/>
      </c>
      <c r="CC95" s="18" t="str">
        <f>IF(AND($C95&gt;0,AW95="")," * No olvide digitar la variable Niños y niñas Mejor Niñez. Digite Cero si no tiene.",IF(AW95&gt;$C95," * La variable Niños y niñas Mejor Niñez No puede ser mayor al Total.",""))</f>
        <v/>
      </c>
      <c r="CO95" s="169">
        <f>IF(AND($C95&gt;0,AU95=""),1,IF(AU95&gt;$C95,1,0))</f>
        <v>0</v>
      </c>
      <c r="CP95" s="169">
        <f>IF(AND($C95&gt;0,AV95=""),1,IF(AV95&gt;$C95,1,0))</f>
        <v>0</v>
      </c>
      <c r="CQ95" s="169">
        <f>IF(AND($C95&gt;0,AW95=""),1,IF(AW95&gt;$C95,1,0))</f>
        <v>0</v>
      </c>
    </row>
    <row r="96" spans="1:95" s="56" customFormat="1" x14ac:dyDescent="0.25">
      <c r="A96" s="3092" t="s">
        <v>123</v>
      </c>
      <c r="B96" s="3093"/>
      <c r="C96" s="170">
        <f t="shared" ref="C96:C98" si="61">SUM(D96:E96)</f>
        <v>0</v>
      </c>
      <c r="D96" s="171">
        <f t="shared" ref="D96:E98" si="62">+F96+H96+J96+L96+N96+P96+R96+T96+V96+X96+Z96+AB96</f>
        <v>0</v>
      </c>
      <c r="E96" s="172">
        <f t="shared" si="62"/>
        <v>0</v>
      </c>
      <c r="F96" s="173"/>
      <c r="G96" s="174"/>
      <c r="H96" s="175"/>
      <c r="I96" s="174"/>
      <c r="J96" s="175"/>
      <c r="K96" s="174"/>
      <c r="L96" s="175"/>
      <c r="M96" s="174"/>
      <c r="N96" s="175"/>
      <c r="O96" s="174"/>
      <c r="P96" s="175"/>
      <c r="Q96" s="176"/>
      <c r="R96" s="173"/>
      <c r="S96" s="174"/>
      <c r="T96" s="175"/>
      <c r="U96" s="174"/>
      <c r="V96" s="175"/>
      <c r="W96" s="176"/>
      <c r="X96" s="167"/>
      <c r="Y96" s="174"/>
      <c r="Z96" s="175"/>
      <c r="AA96" s="158"/>
      <c r="AB96" s="167"/>
      <c r="AC96" s="163"/>
      <c r="AD96" s="167"/>
      <c r="AE96" s="158"/>
      <c r="AF96" s="175"/>
      <c r="AG96" s="158"/>
      <c r="AH96" s="175"/>
      <c r="AI96" s="158"/>
      <c r="AJ96" s="175"/>
      <c r="AK96" s="158"/>
      <c r="AL96" s="175"/>
      <c r="AM96" s="158"/>
      <c r="AN96" s="167"/>
      <c r="AO96" s="158"/>
      <c r="AP96" s="177"/>
      <c r="AQ96" s="166"/>
      <c r="AR96" s="166"/>
      <c r="AS96" s="166"/>
      <c r="AT96" s="163"/>
      <c r="AU96" s="167"/>
      <c r="AV96" s="158"/>
      <c r="AW96" s="168"/>
      <c r="AX96" t="str">
        <f t="shared" ref="AX96:AX97" si="63">CA96&amp;CB96&amp;CC96</f>
        <v/>
      </c>
      <c r="AZ96" t="str">
        <f>CA96&amp;CB96</f>
        <v/>
      </c>
      <c r="CA96" s="18" t="str">
        <f>IF(AND($C96&gt;0,AU96="")," * No olvide digitar la variable Pueblos originarios. Digite Cero si no tiene.",IF(AU96&gt;$C96," * La variable Pueblos originarios No puede ser mayor al Total.",""))</f>
        <v/>
      </c>
      <c r="CB96" s="18" t="str">
        <f t="shared" ref="CB96:CB98" si="64">IF(AND($C96&gt;0,AV96=""),"  * No olvide digitar la variable Migrantes. Digite Cero si no tiene.",IF(AV96&gt;$C96,"  * La variable Migrantes No puede ser mayor al Total.",""))</f>
        <v/>
      </c>
      <c r="CC96" s="18" t="str">
        <f t="shared" ref="CC96:CC97" si="65">IF(AND($C96&gt;0,AW96="")," * No olvide digitar la variable Niños y niñas Mejor Niñez. Digite Cero si no tiene.",IF(AW96&gt;$C96," * La variable Niños y niñas Mejor Niñez No puede ser mayor al Total.",""))</f>
        <v/>
      </c>
      <c r="CO96" s="169">
        <f t="shared" ref="CO96:CQ98" si="66">IF(AND($C96&gt;0,AU96=""),1,IF(AU96&gt;$C96,1,0))</f>
        <v>0</v>
      </c>
      <c r="CP96" s="169">
        <f t="shared" si="66"/>
        <v>0</v>
      </c>
      <c r="CQ96" s="169">
        <f t="shared" si="66"/>
        <v>0</v>
      </c>
    </row>
    <row r="97" spans="1:101" s="56" customFormat="1" x14ac:dyDescent="0.25">
      <c r="A97" s="3092" t="s">
        <v>124</v>
      </c>
      <c r="B97" s="3093"/>
      <c r="C97" s="178">
        <f t="shared" si="61"/>
        <v>0</v>
      </c>
      <c r="D97" s="171">
        <f t="shared" si="62"/>
        <v>0</v>
      </c>
      <c r="E97" s="172">
        <f t="shared" si="62"/>
        <v>0</v>
      </c>
      <c r="F97" s="173"/>
      <c r="G97" s="158"/>
      <c r="H97" s="175"/>
      <c r="I97" s="158"/>
      <c r="J97" s="175"/>
      <c r="K97" s="158"/>
      <c r="L97" s="175"/>
      <c r="M97" s="158"/>
      <c r="N97" s="175"/>
      <c r="O97" s="158"/>
      <c r="P97" s="175"/>
      <c r="Q97" s="160"/>
      <c r="R97" s="173"/>
      <c r="S97" s="158"/>
      <c r="T97" s="175"/>
      <c r="U97" s="158"/>
      <c r="V97" s="175"/>
      <c r="W97" s="160"/>
      <c r="X97" s="167"/>
      <c r="Y97" s="158"/>
      <c r="Z97" s="175"/>
      <c r="AA97" s="158"/>
      <c r="AB97" s="167"/>
      <c r="AC97" s="163"/>
      <c r="AD97" s="167"/>
      <c r="AE97" s="158"/>
      <c r="AF97" s="175"/>
      <c r="AG97" s="158"/>
      <c r="AH97" s="175"/>
      <c r="AI97" s="158"/>
      <c r="AJ97" s="175"/>
      <c r="AK97" s="158"/>
      <c r="AL97" s="175"/>
      <c r="AM97" s="158"/>
      <c r="AN97" s="167"/>
      <c r="AO97" s="158"/>
      <c r="AP97" s="177"/>
      <c r="AQ97" s="166"/>
      <c r="AR97" s="166"/>
      <c r="AS97" s="166"/>
      <c r="AT97" s="163"/>
      <c r="AU97" s="167"/>
      <c r="AV97" s="158"/>
      <c r="AW97" s="168"/>
      <c r="AX97" t="str">
        <f t="shared" si="63"/>
        <v/>
      </c>
      <c r="AZ97" t="str">
        <f>CA97&amp;CB97</f>
        <v/>
      </c>
      <c r="CA97" s="18" t="str">
        <f t="shared" ref="CA97:CA98" si="67">IF(AND($C97&gt;0,AU97="")," * No olvide digitar la variable Pueblos originarios. Digite Cero si no tiene.",IF(AU97&gt;$C97," * La variable Pueblos originarios No puede ser mayor al Total.",""))</f>
        <v/>
      </c>
      <c r="CB97" s="18" t="str">
        <f t="shared" si="64"/>
        <v/>
      </c>
      <c r="CC97" s="18" t="str">
        <f t="shared" si="65"/>
        <v/>
      </c>
      <c r="CO97" s="169">
        <f t="shared" si="66"/>
        <v>0</v>
      </c>
      <c r="CP97" s="169">
        <f t="shared" si="66"/>
        <v>0</v>
      </c>
      <c r="CQ97" s="169">
        <f t="shared" si="66"/>
        <v>0</v>
      </c>
    </row>
    <row r="98" spans="1:101" s="56" customFormat="1" x14ac:dyDescent="0.25">
      <c r="A98" s="3094" t="s">
        <v>125</v>
      </c>
      <c r="B98" s="3095"/>
      <c r="C98" s="179">
        <f t="shared" si="61"/>
        <v>0</v>
      </c>
      <c r="D98" s="2098">
        <f t="shared" si="62"/>
        <v>0</v>
      </c>
      <c r="E98" s="181">
        <f t="shared" si="62"/>
        <v>0</v>
      </c>
      <c r="F98" s="182"/>
      <c r="G98" s="1532"/>
      <c r="H98" s="184"/>
      <c r="I98" s="1532"/>
      <c r="J98" s="184"/>
      <c r="K98" s="1532"/>
      <c r="L98" s="184"/>
      <c r="M98" s="1532"/>
      <c r="N98" s="184"/>
      <c r="O98" s="1532"/>
      <c r="P98" s="184"/>
      <c r="Q98" s="185"/>
      <c r="R98" s="182"/>
      <c r="S98" s="1532"/>
      <c r="T98" s="184"/>
      <c r="U98" s="1532"/>
      <c r="V98" s="184"/>
      <c r="W98" s="185"/>
      <c r="X98" s="186"/>
      <c r="Y98" s="187"/>
      <c r="Z98" s="188"/>
      <c r="AA98" s="187"/>
      <c r="AB98" s="186"/>
      <c r="AC98" s="189"/>
      <c r="AD98" s="2099"/>
      <c r="AE98" s="1532"/>
      <c r="AF98" s="184"/>
      <c r="AG98" s="1532"/>
      <c r="AH98" s="184"/>
      <c r="AI98" s="1532"/>
      <c r="AJ98" s="184"/>
      <c r="AK98" s="1532"/>
      <c r="AL98" s="184"/>
      <c r="AM98" s="1532"/>
      <c r="AN98" s="2099"/>
      <c r="AO98" s="1532"/>
      <c r="AP98" s="191"/>
      <c r="AQ98" s="192"/>
      <c r="AR98" s="192"/>
      <c r="AS98" s="192"/>
      <c r="AT98" s="1535"/>
      <c r="AU98" s="2099"/>
      <c r="AV98" s="1532"/>
      <c r="AW98" s="194"/>
      <c r="AX98" t="str">
        <f>CA98&amp;CB98&amp;CC98</f>
        <v/>
      </c>
      <c r="AZ98"/>
      <c r="CA98" s="18" t="str">
        <f t="shared" si="67"/>
        <v/>
      </c>
      <c r="CB98" s="18" t="str">
        <f t="shared" si="64"/>
        <v/>
      </c>
      <c r="CC98" s="18" t="str">
        <f>IF(AND($C98&gt;0,AW98="")," * No olvide digitar la variable Niños y niñas Mejor Niñez. Digite Cero si no tiene.",IF(AW98&gt;$C98," * La variable Niños y niñas Mejor Niñez No puede ser mayor al Total.",""))</f>
        <v/>
      </c>
      <c r="CO98" s="169">
        <f t="shared" si="66"/>
        <v>0</v>
      </c>
      <c r="CP98" s="169">
        <f t="shared" si="66"/>
        <v>0</v>
      </c>
      <c r="CQ98" s="169">
        <f t="shared" si="66"/>
        <v>0</v>
      </c>
    </row>
    <row r="99" spans="1:101" s="56" customFormat="1" ht="12" x14ac:dyDescent="0.2">
      <c r="A99" s="657" t="s">
        <v>126</v>
      </c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</row>
    <row r="100" spans="1:101" s="56" customFormat="1" ht="12" customHeight="1" x14ac:dyDescent="0.2">
      <c r="A100" s="3443" t="s">
        <v>99</v>
      </c>
      <c r="B100" s="2987"/>
      <c r="C100" s="3443" t="s">
        <v>100</v>
      </c>
      <c r="D100" s="3108"/>
      <c r="E100" s="2987"/>
      <c r="F100" s="4264" t="s">
        <v>127</v>
      </c>
      <c r="G100" s="3941"/>
      <c r="H100" s="3941"/>
      <c r="I100" s="3941"/>
      <c r="J100" s="3941"/>
      <c r="K100" s="3941"/>
      <c r="L100" s="3941"/>
      <c r="M100" s="3941"/>
      <c r="N100" s="3941"/>
      <c r="O100" s="3941"/>
      <c r="P100" s="3941"/>
      <c r="Q100" s="4265"/>
      <c r="R100" s="3941" t="s">
        <v>128</v>
      </c>
      <c r="S100" s="3941"/>
      <c r="T100" s="3941"/>
      <c r="U100" s="3941"/>
      <c r="V100" s="3941"/>
      <c r="W100" s="4265"/>
      <c r="X100" s="4265" t="s">
        <v>129</v>
      </c>
      <c r="Y100" s="4266"/>
      <c r="Z100" s="4266"/>
      <c r="AA100" s="4266"/>
      <c r="AB100" s="4266"/>
      <c r="AC100" s="4267"/>
      <c r="AD100" s="3945" t="s">
        <v>130</v>
      </c>
      <c r="AE100" s="3945"/>
      <c r="AF100" s="3945"/>
      <c r="AG100" s="3945"/>
      <c r="AH100" s="3945"/>
      <c r="AI100" s="4268"/>
      <c r="AJ100" s="3108" t="s">
        <v>12</v>
      </c>
      <c r="AK100" s="4263" t="s">
        <v>13</v>
      </c>
      <c r="AL100" s="3589" t="s">
        <v>103</v>
      </c>
    </row>
    <row r="101" spans="1:101" s="56" customFormat="1" ht="12" customHeight="1" x14ac:dyDescent="0.2">
      <c r="A101" s="3124"/>
      <c r="B101" s="2994"/>
      <c r="C101" s="4123"/>
      <c r="D101" s="3110"/>
      <c r="E101" s="2988"/>
      <c r="F101" s="4255" t="s">
        <v>111</v>
      </c>
      <c r="G101" s="4159"/>
      <c r="H101" s="4256" t="s">
        <v>112</v>
      </c>
      <c r="I101" s="4159"/>
      <c r="J101" s="4256" t="s">
        <v>113</v>
      </c>
      <c r="K101" s="4159"/>
      <c r="L101" s="4256" t="s">
        <v>114</v>
      </c>
      <c r="M101" s="4159"/>
      <c r="N101" s="4256" t="s">
        <v>115</v>
      </c>
      <c r="O101" s="4159"/>
      <c r="P101" s="4256" t="s">
        <v>116</v>
      </c>
      <c r="Q101" s="4260"/>
      <c r="R101" s="4232" t="s">
        <v>117</v>
      </c>
      <c r="S101" s="3541"/>
      <c r="T101" s="4232" t="s">
        <v>118</v>
      </c>
      <c r="U101" s="3541"/>
      <c r="V101" s="4232" t="s">
        <v>131</v>
      </c>
      <c r="W101" s="3541"/>
      <c r="X101" s="3540" t="s">
        <v>117</v>
      </c>
      <c r="Y101" s="3541"/>
      <c r="Z101" s="4232" t="s">
        <v>118</v>
      </c>
      <c r="AA101" s="3541"/>
      <c r="AB101" s="4269" t="s">
        <v>131</v>
      </c>
      <c r="AC101" s="4215"/>
      <c r="AD101" s="3540" t="s">
        <v>132</v>
      </c>
      <c r="AE101" s="3540"/>
      <c r="AF101" s="3540"/>
      <c r="AG101" s="3541"/>
      <c r="AH101" s="4232" t="s">
        <v>133</v>
      </c>
      <c r="AI101" s="3541"/>
      <c r="AJ101" s="3109"/>
      <c r="AK101" s="3112"/>
      <c r="AL101" s="3114"/>
    </row>
    <row r="102" spans="1:101" s="56" customFormat="1" ht="31.5" x14ac:dyDescent="0.2">
      <c r="A102" s="4123"/>
      <c r="B102" s="2988"/>
      <c r="C102" s="2054" t="s">
        <v>120</v>
      </c>
      <c r="D102" s="2100" t="s">
        <v>79</v>
      </c>
      <c r="E102" s="8" t="s">
        <v>121</v>
      </c>
      <c r="F102" s="1668" t="s">
        <v>79</v>
      </c>
      <c r="G102" s="1164" t="s">
        <v>121</v>
      </c>
      <c r="H102" s="1668" t="s">
        <v>79</v>
      </c>
      <c r="I102" s="1164" t="s">
        <v>121</v>
      </c>
      <c r="J102" s="1668" t="s">
        <v>79</v>
      </c>
      <c r="K102" s="1164" t="s">
        <v>121</v>
      </c>
      <c r="L102" s="1668" t="s">
        <v>79</v>
      </c>
      <c r="M102" s="1164" t="s">
        <v>121</v>
      </c>
      <c r="N102" s="1668" t="s">
        <v>79</v>
      </c>
      <c r="O102" s="1164" t="s">
        <v>121</v>
      </c>
      <c r="P102" s="1668" t="s">
        <v>79</v>
      </c>
      <c r="Q102" s="1164" t="s">
        <v>121</v>
      </c>
      <c r="R102" s="1668" t="s">
        <v>79</v>
      </c>
      <c r="S102" s="1164" t="s">
        <v>121</v>
      </c>
      <c r="T102" s="1668" t="s">
        <v>79</v>
      </c>
      <c r="U102" s="1164" t="s">
        <v>121</v>
      </c>
      <c r="V102" s="1668" t="s">
        <v>79</v>
      </c>
      <c r="W102" s="1164" t="s">
        <v>121</v>
      </c>
      <c r="X102" s="198" t="s">
        <v>79</v>
      </c>
      <c r="Y102" s="1164" t="s">
        <v>121</v>
      </c>
      <c r="Z102" s="1668" t="s">
        <v>79</v>
      </c>
      <c r="AA102" s="1164" t="s">
        <v>121</v>
      </c>
      <c r="AB102" s="2054" t="s">
        <v>79</v>
      </c>
      <c r="AC102" s="1903" t="s">
        <v>121</v>
      </c>
      <c r="AD102" s="2101" t="s">
        <v>134</v>
      </c>
      <c r="AE102" s="2082" t="s">
        <v>109</v>
      </c>
      <c r="AF102" s="1842" t="s">
        <v>81</v>
      </c>
      <c r="AG102" s="202" t="s">
        <v>110</v>
      </c>
      <c r="AH102" s="2054" t="s">
        <v>135</v>
      </c>
      <c r="AI102" s="1164" t="s">
        <v>136</v>
      </c>
      <c r="AJ102" s="3110"/>
      <c r="AK102" s="3113"/>
      <c r="AL102" s="3027"/>
    </row>
    <row r="103" spans="1:101" s="56" customFormat="1" x14ac:dyDescent="0.25">
      <c r="A103" s="4239" t="s">
        <v>122</v>
      </c>
      <c r="B103" s="4240"/>
      <c r="C103" s="2102">
        <f>SUM(D103:E103)</f>
        <v>0</v>
      </c>
      <c r="D103" s="2103">
        <f>SUM(F103+H103+J103+L103+N103+P103+R103+T103+V103+X103+Z103+AB103)</f>
        <v>0</v>
      </c>
      <c r="E103" s="2035">
        <f>SUM(G103+I103+K103+M103+O103+Q103+S103+U103+W103+Y103+AA103+AC103)</f>
        <v>0</v>
      </c>
      <c r="F103" s="2004"/>
      <c r="G103" s="2057"/>
      <c r="H103" s="2004"/>
      <c r="I103" s="2057"/>
      <c r="J103" s="2004"/>
      <c r="K103" s="2057"/>
      <c r="L103" s="2004"/>
      <c r="M103" s="2057"/>
      <c r="N103" s="2004"/>
      <c r="O103" s="2057"/>
      <c r="P103" s="2004"/>
      <c r="Q103" s="2057"/>
      <c r="R103" s="2004"/>
      <c r="S103" s="2057"/>
      <c r="T103" s="2004"/>
      <c r="U103" s="2057"/>
      <c r="V103" s="2004"/>
      <c r="W103" s="2057"/>
      <c r="X103" s="1997"/>
      <c r="Y103" s="2057"/>
      <c r="Z103" s="2004"/>
      <c r="AA103" s="2057"/>
      <c r="AB103" s="2004"/>
      <c r="AC103" s="1925"/>
      <c r="AD103" s="1885"/>
      <c r="AE103" s="2053"/>
      <c r="AF103" s="2053"/>
      <c r="AG103" s="1922"/>
      <c r="AH103" s="2004"/>
      <c r="AI103" s="2057"/>
      <c r="AJ103" s="2004"/>
      <c r="AK103" s="699"/>
      <c r="AL103" s="2057"/>
      <c r="AM103" t="str">
        <f>CG103&amp;CH103</f>
        <v/>
      </c>
      <c r="CG103" s="18" t="str">
        <f>IF(AND($C103&gt;0,AJ103="")," * No olvide digitar la variable Pueblos Originarios. Digite Cero si no tiene.",IF(AJ103&gt;$C103,"  * La variable Pueblos Originarios No puede ser mayor al Total.",""))</f>
        <v/>
      </c>
      <c r="CH103" s="18" t="str">
        <f>IF(AND($C103&gt;0,AK103="")," * No olvide digitar la variable Migrantes. Digite Cero si no tiene.",IF(AK103&gt;$C103,"  * La variable Migrantes No puede ser mayor al Total.",""))</f>
        <v/>
      </c>
      <c r="CI103" s="18" t="str">
        <f>IF(AND($C103&gt;0,AL103="")," * No olvide digitar la variable Niños y niñas Mejor Niñez. Digite Cero si no tiene.",IF(AL103&gt;$C103,"  * La variable Niños y niñas Mejor Niñez No puede ser mayor al Total.",""))</f>
        <v/>
      </c>
      <c r="CU103" s="169">
        <f>IF(AND($C103&gt;0,AJ103=""),1,IF(AJ103&gt;$C103,1,0))</f>
        <v>0</v>
      </c>
      <c r="CV103" s="169">
        <f>IF(AND($C103&gt;0,AK103=""),1,IF(AK103&gt;$C103,1,0))</f>
        <v>0</v>
      </c>
      <c r="CW103" s="169">
        <f>IF(AND($C103&gt;0,AL103=""),1,IF(AL103&gt;$C103,1,0))</f>
        <v>0</v>
      </c>
    </row>
    <row r="104" spans="1:101" s="56" customFormat="1" x14ac:dyDescent="0.25">
      <c r="A104" s="3010" t="s">
        <v>123</v>
      </c>
      <c r="B104" s="3011"/>
      <c r="C104" s="210">
        <f>SUM(D104:E104)</f>
        <v>0</v>
      </c>
      <c r="D104" s="211">
        <f t="shared" ref="D104:E106" si="68">SUM(F104+H104+J104+L104+N104+P104+R104+T104+V104+X104+Z104+AB104)</f>
        <v>0</v>
      </c>
      <c r="E104" s="212">
        <f t="shared" si="68"/>
        <v>0</v>
      </c>
      <c r="F104" s="22"/>
      <c r="G104" s="28"/>
      <c r="H104" s="22"/>
      <c r="I104" s="28"/>
      <c r="J104" s="22"/>
      <c r="K104" s="28"/>
      <c r="L104" s="22"/>
      <c r="M104" s="28"/>
      <c r="N104" s="22"/>
      <c r="O104" s="28"/>
      <c r="P104" s="22"/>
      <c r="Q104" s="28"/>
      <c r="R104" s="22"/>
      <c r="S104" s="28"/>
      <c r="T104" s="22"/>
      <c r="U104" s="28"/>
      <c r="V104" s="22"/>
      <c r="W104" s="28"/>
      <c r="X104" s="23"/>
      <c r="Y104" s="28"/>
      <c r="Z104" s="22"/>
      <c r="AA104" s="28"/>
      <c r="AB104" s="22"/>
      <c r="AC104" s="213"/>
      <c r="AD104" s="214"/>
      <c r="AE104" s="215"/>
      <c r="AF104" s="215"/>
      <c r="AG104" s="216"/>
      <c r="AH104" s="22"/>
      <c r="AI104" s="28"/>
      <c r="AJ104" s="22"/>
      <c r="AK104" s="24"/>
      <c r="AL104" s="28"/>
      <c r="AM104" t="str">
        <f>CG104&amp;CH104</f>
        <v/>
      </c>
      <c r="CG104" s="18" t="str">
        <f t="shared" ref="CG104:CG106" si="69">IF(AND($C104&gt;0,AJ104="")," * No olvide digitar la variable Pueblos Originarios. Digite Cero si no tiene.",IF(AJ104&gt;$C104,"  * La variable Pueblos Originarios No puede ser mayor al Total.",""))</f>
        <v/>
      </c>
      <c r="CH104" s="18" t="str">
        <f t="shared" ref="CH104:CH106" si="70">IF(AND($C104&gt;0,AK104="")," * No olvide digitar la variable Migrantes. Digite Cero si no tiene.",IF(AK104&gt;$C104,"  * La variable Migrantes No puede ser mayor al Total.",""))</f>
        <v/>
      </c>
      <c r="CI104" s="18" t="str">
        <f t="shared" ref="CI104:CI106" si="71">IF(AND($C104&gt;0,AL104="")," * No olvide digitar la variable Niños y niñas Mejor Niñez. Digite Cero si no tiene.",IF(AL104&gt;$C104,"  * La variable Niños y niñas Mejor Niñez No puede ser mayor al Total.",""))</f>
        <v/>
      </c>
      <c r="CU104" s="169">
        <f t="shared" ref="CU104:CW106" si="72">IF(AND($C104&gt;0,AJ104=""),1,IF(AJ104&gt;$C104,1,0))</f>
        <v>0</v>
      </c>
      <c r="CV104" s="169">
        <f t="shared" si="72"/>
        <v>0</v>
      </c>
      <c r="CW104" s="169">
        <f t="shared" si="72"/>
        <v>0</v>
      </c>
    </row>
    <row r="105" spans="1:101" s="56" customFormat="1" x14ac:dyDescent="0.25">
      <c r="A105" s="3010" t="s">
        <v>124</v>
      </c>
      <c r="B105" s="3011"/>
      <c r="C105" s="210">
        <f>SUM(D105:E105)</f>
        <v>0</v>
      </c>
      <c r="D105" s="211">
        <f t="shared" si="68"/>
        <v>0</v>
      </c>
      <c r="E105" s="212">
        <f t="shared" si="68"/>
        <v>0</v>
      </c>
      <c r="F105" s="22"/>
      <c r="G105" s="28"/>
      <c r="H105" s="22"/>
      <c r="I105" s="28"/>
      <c r="J105" s="22"/>
      <c r="K105" s="28"/>
      <c r="L105" s="22"/>
      <c r="M105" s="28"/>
      <c r="N105" s="22"/>
      <c r="O105" s="28"/>
      <c r="P105" s="22"/>
      <c r="Q105" s="28"/>
      <c r="R105" s="22"/>
      <c r="S105" s="28"/>
      <c r="T105" s="22"/>
      <c r="U105" s="28"/>
      <c r="V105" s="22"/>
      <c r="W105" s="28"/>
      <c r="X105" s="23"/>
      <c r="Y105" s="28"/>
      <c r="Z105" s="22"/>
      <c r="AA105" s="28"/>
      <c r="AB105" s="22"/>
      <c r="AC105" s="213"/>
      <c r="AD105" s="214"/>
      <c r="AE105" s="215"/>
      <c r="AF105" s="215"/>
      <c r="AG105" s="216"/>
      <c r="AH105" s="22"/>
      <c r="AI105" s="28"/>
      <c r="AJ105" s="22"/>
      <c r="AK105" s="24"/>
      <c r="AL105" s="28"/>
      <c r="AM105" t="str">
        <f>CG105&amp;CH105</f>
        <v/>
      </c>
      <c r="CG105" s="18" t="str">
        <f t="shared" si="69"/>
        <v/>
      </c>
      <c r="CH105" s="18" t="str">
        <f t="shared" si="70"/>
        <v/>
      </c>
      <c r="CI105" s="18" t="str">
        <f t="shared" si="71"/>
        <v/>
      </c>
      <c r="CU105" s="169">
        <f t="shared" si="72"/>
        <v>0</v>
      </c>
      <c r="CV105" s="169">
        <f t="shared" si="72"/>
        <v>0</v>
      </c>
      <c r="CW105" s="169">
        <f t="shared" si="72"/>
        <v>0</v>
      </c>
    </row>
    <row r="106" spans="1:101" s="56" customFormat="1" x14ac:dyDescent="0.25">
      <c r="A106" s="3020" t="s">
        <v>125</v>
      </c>
      <c r="B106" s="3021"/>
      <c r="C106" s="217">
        <f>SUM(D106:E106)</f>
        <v>0</v>
      </c>
      <c r="D106" s="218">
        <f t="shared" si="68"/>
        <v>0</v>
      </c>
      <c r="E106" s="219">
        <f t="shared" si="68"/>
        <v>0</v>
      </c>
      <c r="F106" s="30"/>
      <c r="G106" s="37"/>
      <c r="H106" s="30"/>
      <c r="I106" s="37"/>
      <c r="J106" s="30"/>
      <c r="K106" s="37"/>
      <c r="L106" s="30"/>
      <c r="M106" s="37"/>
      <c r="N106" s="30"/>
      <c r="O106" s="37"/>
      <c r="P106" s="30"/>
      <c r="Q106" s="37"/>
      <c r="R106" s="30"/>
      <c r="S106" s="37"/>
      <c r="T106" s="30"/>
      <c r="U106" s="37"/>
      <c r="V106" s="30"/>
      <c r="W106" s="37"/>
      <c r="X106" s="31"/>
      <c r="Y106" s="37"/>
      <c r="Z106" s="30"/>
      <c r="AA106" s="37"/>
      <c r="AB106" s="30"/>
      <c r="AC106" s="220"/>
      <c r="AD106" s="221"/>
      <c r="AE106" s="222"/>
      <c r="AF106" s="222"/>
      <c r="AG106" s="223"/>
      <c r="AH106" s="224"/>
      <c r="AI106" s="225"/>
      <c r="AJ106" s="30"/>
      <c r="AK106" s="32"/>
      <c r="AL106" s="37"/>
      <c r="AM106" t="str">
        <f>CG106&amp;CH106</f>
        <v/>
      </c>
      <c r="CG106" s="18" t="str">
        <f t="shared" si="69"/>
        <v/>
      </c>
      <c r="CH106" s="18" t="str">
        <f t="shared" si="70"/>
        <v/>
      </c>
      <c r="CI106" s="18" t="str">
        <f t="shared" si="71"/>
        <v/>
      </c>
      <c r="CU106" s="169">
        <f t="shared" si="72"/>
        <v>0</v>
      </c>
      <c r="CV106" s="169">
        <f>IF(AND($C106&gt;0,AK106=""),1,IF(AK106&gt;$C106,1,0))</f>
        <v>0</v>
      </c>
      <c r="CW106" s="169">
        <f t="shared" si="72"/>
        <v>0</v>
      </c>
    </row>
    <row r="107" spans="1:101" s="56" customFormat="1" ht="12" x14ac:dyDescent="0.2">
      <c r="A107" s="657" t="s">
        <v>137</v>
      </c>
      <c r="B107" s="22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</row>
    <row r="108" spans="1:101" ht="15" customHeight="1" x14ac:dyDescent="0.25">
      <c r="A108" s="3443" t="s">
        <v>138</v>
      </c>
      <c r="B108" s="2987"/>
      <c r="C108" s="3443" t="s">
        <v>91</v>
      </c>
      <c r="D108" s="3108"/>
      <c r="E108" s="2987"/>
      <c r="F108" s="4232" t="s">
        <v>139</v>
      </c>
      <c r="G108" s="3540"/>
      <c r="H108" s="3540"/>
      <c r="I108" s="3540"/>
      <c r="J108" s="3540"/>
      <c r="K108" s="3540"/>
      <c r="L108" s="3540"/>
      <c r="M108" s="3541"/>
    </row>
    <row r="109" spans="1:101" x14ac:dyDescent="0.25">
      <c r="A109" s="3124"/>
      <c r="B109" s="2994"/>
      <c r="C109" s="3124"/>
      <c r="D109" s="3109"/>
      <c r="E109" s="2994"/>
      <c r="F109" s="4232" t="s">
        <v>140</v>
      </c>
      <c r="G109" s="3541"/>
      <c r="H109" s="4232" t="s">
        <v>141</v>
      </c>
      <c r="I109" s="3541"/>
      <c r="J109" s="4232" t="s">
        <v>142</v>
      </c>
      <c r="K109" s="3541"/>
      <c r="L109" s="4232" t="s">
        <v>16</v>
      </c>
      <c r="M109" s="3541"/>
    </row>
    <row r="110" spans="1:101" x14ac:dyDescent="0.25">
      <c r="A110" s="4123"/>
      <c r="B110" s="2988"/>
      <c r="C110" s="1252" t="s">
        <v>120</v>
      </c>
      <c r="D110" s="2100" t="s">
        <v>79</v>
      </c>
      <c r="E110" s="1164" t="s">
        <v>121</v>
      </c>
      <c r="F110" s="2054" t="s">
        <v>79</v>
      </c>
      <c r="G110" s="1164" t="s">
        <v>121</v>
      </c>
      <c r="H110" s="2054" t="s">
        <v>79</v>
      </c>
      <c r="I110" s="1164" t="s">
        <v>121</v>
      </c>
      <c r="J110" s="2054" t="s">
        <v>79</v>
      </c>
      <c r="K110" s="1164" t="s">
        <v>121</v>
      </c>
      <c r="L110" s="2054" t="s">
        <v>79</v>
      </c>
      <c r="M110" s="1164" t="s">
        <v>121</v>
      </c>
    </row>
    <row r="111" spans="1:101" x14ac:dyDescent="0.25">
      <c r="A111" s="4270" t="s">
        <v>143</v>
      </c>
      <c r="B111" s="3545"/>
      <c r="C111" s="2104">
        <f>SUM(D111:E111)</f>
        <v>0</v>
      </c>
      <c r="D111" s="2105">
        <f>+F111+H111+J111+L111</f>
        <v>0</v>
      </c>
      <c r="E111" s="2106">
        <f>+G111+I111+K111+M111</f>
        <v>0</v>
      </c>
      <c r="F111" s="2065">
        <f>SUM(F112:F114)</f>
        <v>0</v>
      </c>
      <c r="G111" s="1890">
        <f t="shared" ref="G111:M111" si="73">SUM(G112:G114)</f>
        <v>0</v>
      </c>
      <c r="H111" s="2065">
        <f t="shared" si="73"/>
        <v>0</v>
      </c>
      <c r="I111" s="1890">
        <f t="shared" si="73"/>
        <v>0</v>
      </c>
      <c r="J111" s="2065">
        <f t="shared" si="73"/>
        <v>0</v>
      </c>
      <c r="K111" s="1890">
        <f t="shared" si="73"/>
        <v>0</v>
      </c>
      <c r="L111" s="2065">
        <f t="shared" si="73"/>
        <v>0</v>
      </c>
      <c r="M111" s="1192">
        <f t="shared" si="73"/>
        <v>0</v>
      </c>
    </row>
    <row r="112" spans="1:101" x14ac:dyDescent="0.25">
      <c r="A112" s="4271" t="s">
        <v>144</v>
      </c>
      <c r="B112" s="4272"/>
      <c r="C112" s="2108">
        <f>SUM(D112:E112)</f>
        <v>0</v>
      </c>
      <c r="D112" s="713">
        <f>+F112+H112+J112+L112</f>
        <v>0</v>
      </c>
      <c r="E112" s="2109">
        <f>+G112+I112+K112+M112</f>
        <v>0</v>
      </c>
      <c r="F112" s="2004"/>
      <c r="G112" s="2110"/>
      <c r="H112" s="2004"/>
      <c r="I112" s="2110"/>
      <c r="J112" s="2004"/>
      <c r="K112" s="2014"/>
      <c r="L112" s="2004"/>
      <c r="M112" s="2014"/>
    </row>
    <row r="113" spans="1:94" x14ac:dyDescent="0.25">
      <c r="A113" s="3014" t="s">
        <v>145</v>
      </c>
      <c r="B113" s="3015"/>
      <c r="C113" s="236">
        <f>SUM(D113:E113)</f>
        <v>0</v>
      </c>
      <c r="D113" s="237">
        <f t="shared" ref="D113:E114" si="74">+F113+H113+J113+L113</f>
        <v>0</v>
      </c>
      <c r="E113" s="238">
        <f t="shared" si="74"/>
        <v>0</v>
      </c>
      <c r="F113" s="22"/>
      <c r="G113" s="28"/>
      <c r="H113" s="22"/>
      <c r="I113" s="28"/>
      <c r="J113" s="22"/>
      <c r="K113" s="239"/>
      <c r="L113" s="22"/>
      <c r="M113" s="239"/>
    </row>
    <row r="114" spans="1:94" x14ac:dyDescent="0.25">
      <c r="A114" s="3016" t="s">
        <v>146</v>
      </c>
      <c r="B114" s="3017"/>
      <c r="C114" s="240">
        <f>SUM(D114:E114)</f>
        <v>0</v>
      </c>
      <c r="D114" s="241">
        <f t="shared" si="74"/>
        <v>0</v>
      </c>
      <c r="E114" s="242">
        <f t="shared" si="74"/>
        <v>0</v>
      </c>
      <c r="F114" s="30"/>
      <c r="G114" s="37"/>
      <c r="H114" s="30"/>
      <c r="I114" s="37"/>
      <c r="J114" s="30"/>
      <c r="K114" s="243"/>
      <c r="L114" s="30"/>
      <c r="M114" s="243"/>
    </row>
    <row r="115" spans="1:94" s="56" customFormat="1" ht="12" x14ac:dyDescent="0.2">
      <c r="A115" s="658" t="s">
        <v>147</v>
      </c>
      <c r="B115" s="2111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0"/>
      <c r="AH115" s="140"/>
      <c r="AI115" s="140"/>
    </row>
    <row r="116" spans="1:94" ht="15" customHeight="1" x14ac:dyDescent="0.25">
      <c r="A116" s="3443" t="s">
        <v>90</v>
      </c>
      <c r="B116" s="2987"/>
      <c r="C116" s="3443" t="s">
        <v>91</v>
      </c>
      <c r="D116" s="3108"/>
      <c r="E116" s="2987"/>
      <c r="F116" s="4232" t="s">
        <v>139</v>
      </c>
      <c r="G116" s="3540"/>
      <c r="H116" s="3540"/>
      <c r="I116" s="3540"/>
      <c r="J116" s="3540"/>
      <c r="K116" s="3540"/>
      <c r="L116" s="3540"/>
      <c r="M116" s="3540"/>
      <c r="N116" s="3540"/>
      <c r="O116" s="3540"/>
      <c r="P116" s="3540"/>
      <c r="Q116" s="3540"/>
      <c r="R116" s="3540"/>
      <c r="S116" s="3540"/>
      <c r="T116" s="3540"/>
      <c r="U116" s="3540"/>
      <c r="V116" s="3540"/>
      <c r="W116" s="3540"/>
      <c r="X116" s="3540"/>
      <c r="Y116" s="3540"/>
      <c r="Z116" s="3540"/>
      <c r="AA116" s="3540"/>
      <c r="AB116" s="3540"/>
      <c r="AC116" s="3540"/>
      <c r="AD116" s="3540"/>
      <c r="AE116" s="3540"/>
      <c r="AF116" s="3540"/>
      <c r="AG116" s="4181"/>
      <c r="AH116" s="3538" t="s">
        <v>12</v>
      </c>
      <c r="AI116" s="2987" t="s">
        <v>13</v>
      </c>
    </row>
    <row r="117" spans="1:94" ht="15" customHeight="1" x14ac:dyDescent="0.25">
      <c r="A117" s="3124"/>
      <c r="B117" s="2994"/>
      <c r="C117" s="3124"/>
      <c r="D117" s="3109"/>
      <c r="E117" s="2994"/>
      <c r="F117" s="4246" t="s">
        <v>16</v>
      </c>
      <c r="G117" s="3536"/>
      <c r="H117" s="4273" t="s">
        <v>17</v>
      </c>
      <c r="I117" s="4273"/>
      <c r="J117" s="4273" t="s">
        <v>18</v>
      </c>
      <c r="K117" s="4273"/>
      <c r="L117" s="4273" t="s">
        <v>19</v>
      </c>
      <c r="M117" s="4273"/>
      <c r="N117" s="4273" t="s">
        <v>20</v>
      </c>
      <c r="O117" s="4273"/>
      <c r="P117" s="4273" t="s">
        <v>21</v>
      </c>
      <c r="Q117" s="4273"/>
      <c r="R117" s="4273" t="s">
        <v>22</v>
      </c>
      <c r="S117" s="4273"/>
      <c r="T117" s="4273" t="s">
        <v>23</v>
      </c>
      <c r="U117" s="4273"/>
      <c r="V117" s="4273" t="s">
        <v>61</v>
      </c>
      <c r="W117" s="4273"/>
      <c r="X117" s="4273" t="s">
        <v>62</v>
      </c>
      <c r="Y117" s="4273"/>
      <c r="Z117" s="4232" t="s">
        <v>63</v>
      </c>
      <c r="AA117" s="3541"/>
      <c r="AB117" s="4232" t="s">
        <v>148</v>
      </c>
      <c r="AC117" s="3541"/>
      <c r="AD117" s="4232" t="s">
        <v>149</v>
      </c>
      <c r="AE117" s="3541"/>
      <c r="AF117" s="4232" t="s">
        <v>150</v>
      </c>
      <c r="AG117" s="4181"/>
      <c r="AH117" s="3130"/>
      <c r="AI117" s="2994"/>
    </row>
    <row r="118" spans="1:94" x14ac:dyDescent="0.25">
      <c r="A118" s="4123"/>
      <c r="B118" s="2988"/>
      <c r="C118" s="2054" t="s">
        <v>120</v>
      </c>
      <c r="D118" s="2100" t="s">
        <v>79</v>
      </c>
      <c r="E118" s="1164" t="s">
        <v>121</v>
      </c>
      <c r="F118" s="1668" t="s">
        <v>79</v>
      </c>
      <c r="G118" s="1843" t="s">
        <v>121</v>
      </c>
      <c r="H118" s="1668" t="s">
        <v>79</v>
      </c>
      <c r="I118" s="1843" t="s">
        <v>121</v>
      </c>
      <c r="J118" s="1668" t="s">
        <v>79</v>
      </c>
      <c r="K118" s="1843" t="s">
        <v>121</v>
      </c>
      <c r="L118" s="1668" t="s">
        <v>79</v>
      </c>
      <c r="M118" s="1843" t="s">
        <v>121</v>
      </c>
      <c r="N118" s="1668" t="s">
        <v>79</v>
      </c>
      <c r="O118" s="1843" t="s">
        <v>121</v>
      </c>
      <c r="P118" s="1668" t="s">
        <v>79</v>
      </c>
      <c r="Q118" s="1843" t="s">
        <v>121</v>
      </c>
      <c r="R118" s="1668" t="s">
        <v>79</v>
      </c>
      <c r="S118" s="1843" t="s">
        <v>121</v>
      </c>
      <c r="T118" s="1668" t="s">
        <v>79</v>
      </c>
      <c r="U118" s="1843" t="s">
        <v>121</v>
      </c>
      <c r="V118" s="1668" t="s">
        <v>79</v>
      </c>
      <c r="W118" s="1843" t="s">
        <v>121</v>
      </c>
      <c r="X118" s="1668" t="s">
        <v>79</v>
      </c>
      <c r="Y118" s="1843" t="s">
        <v>121</v>
      </c>
      <c r="Z118" s="1668" t="s">
        <v>79</v>
      </c>
      <c r="AA118" s="1843" t="s">
        <v>121</v>
      </c>
      <c r="AB118" s="1668" t="s">
        <v>79</v>
      </c>
      <c r="AC118" s="1843" t="s">
        <v>121</v>
      </c>
      <c r="AD118" s="1668" t="s">
        <v>79</v>
      </c>
      <c r="AE118" s="1843" t="s">
        <v>121</v>
      </c>
      <c r="AF118" s="1668" t="s">
        <v>79</v>
      </c>
      <c r="AG118" s="2058" t="s">
        <v>121</v>
      </c>
      <c r="AH118" s="3001"/>
      <c r="AI118" s="2988"/>
    </row>
    <row r="119" spans="1:94" x14ac:dyDescent="0.25">
      <c r="A119" s="4251" t="s">
        <v>151</v>
      </c>
      <c r="B119" s="3916"/>
      <c r="C119" s="2065">
        <f>SUM(D119:E119)</f>
        <v>0</v>
      </c>
      <c r="D119" s="2066">
        <f>SUM(F119+H119+J119+L119+N119+P119+R119+T119+V119+X119+Z119+AB119+AD119+AF119)</f>
        <v>0</v>
      </c>
      <c r="E119" s="2048">
        <f>SUM(+G119+I119+K119+M119+O119+Q119+S119+U119+W119+Y119+AA119+AC119+AE119+AG119)</f>
        <v>0</v>
      </c>
      <c r="F119" s="2004"/>
      <c r="G119" s="1997"/>
      <c r="H119" s="2004"/>
      <c r="I119" s="1997"/>
      <c r="J119" s="2004"/>
      <c r="K119" s="1997"/>
      <c r="L119" s="2004"/>
      <c r="M119" s="1997"/>
      <c r="N119" s="2004"/>
      <c r="O119" s="1997"/>
      <c r="P119" s="2004"/>
      <c r="Q119" s="1997"/>
      <c r="R119" s="2004"/>
      <c r="S119" s="1997"/>
      <c r="T119" s="2004"/>
      <c r="U119" s="1997"/>
      <c r="V119" s="2004"/>
      <c r="W119" s="1997"/>
      <c r="X119" s="2004"/>
      <c r="Y119" s="1997"/>
      <c r="Z119" s="2004"/>
      <c r="AA119" s="1997"/>
      <c r="AB119" s="2004"/>
      <c r="AC119" s="1997"/>
      <c r="AD119" s="2004"/>
      <c r="AE119" s="1997"/>
      <c r="AF119" s="2004"/>
      <c r="AG119" s="2023"/>
      <c r="AH119" s="2022"/>
      <c r="AI119" s="2057"/>
      <c r="AJ119" t="str">
        <f>CA119&amp;CB119</f>
        <v/>
      </c>
      <c r="CA119" s="18" t="str">
        <f>IF(AND(C119&gt;0,AH119="")," * No olvide digitar la variable Pueblos originarios. Digite Cero si no tiene.",IF(AH119&gt;C119,"* La variable Pueblos originarios No puede ser mayor al Total.",""))</f>
        <v/>
      </c>
      <c r="CB119" s="18" t="str">
        <f>IF(AND(C119&gt;0,AI119="")," * No olvide digitar la variable Migrantes. Digite Cero si no tiene.",IF(AI119&gt;C119,"* La variable Migrantes No puede ser mayor al Total.",""))</f>
        <v/>
      </c>
      <c r="CO119" s="69">
        <f>IF(AND($C119&gt;0,AH119=""),1,IF(AH119&gt;$C119,1,0))</f>
        <v>0</v>
      </c>
      <c r="CP119" s="69">
        <f>IF(AND($C119&gt;0,AI119=""),1,IF(AI119&gt;$C119,1,0))</f>
        <v>0</v>
      </c>
    </row>
    <row r="120" spans="1:94" x14ac:dyDescent="0.25">
      <c r="A120" s="4274" t="s">
        <v>152</v>
      </c>
      <c r="B120" s="2019" t="s">
        <v>153</v>
      </c>
      <c r="C120" s="249">
        <f t="shared" ref="C120:C128" si="75">SUM(D120:E120)</f>
        <v>0</v>
      </c>
      <c r="D120" s="250">
        <f t="shared" ref="D120:D128" si="76">SUM(F120+H120+J120+L120+N120+P120+R120+T120+V120+X120+Z120+AB120+AD120+AF120)</f>
        <v>0</v>
      </c>
      <c r="E120" s="251">
        <f>SUM(+G120+I120+K120+M120+O120+Q120+S120+U120+W120+Y120+AA120+AC120+AE120+AG120)</f>
        <v>0</v>
      </c>
      <c r="F120" s="2004"/>
      <c r="G120" s="2057"/>
      <c r="H120" s="2004"/>
      <c r="I120" s="2057"/>
      <c r="J120" s="2004"/>
      <c r="K120" s="2057"/>
      <c r="L120" s="2004"/>
      <c r="M120" s="2057"/>
      <c r="N120" s="2004"/>
      <c r="O120" s="2057"/>
      <c r="P120" s="2004"/>
      <c r="Q120" s="2057"/>
      <c r="R120" s="2004"/>
      <c r="S120" s="2057"/>
      <c r="T120" s="2004"/>
      <c r="U120" s="2057"/>
      <c r="V120" s="2004"/>
      <c r="W120" s="2057"/>
      <c r="X120" s="2004"/>
      <c r="Y120" s="2057"/>
      <c r="Z120" s="2004"/>
      <c r="AA120" s="2057"/>
      <c r="AB120" s="2004"/>
      <c r="AC120" s="2057"/>
      <c r="AD120" s="2004"/>
      <c r="AE120" s="2057"/>
      <c r="AF120" s="2004"/>
      <c r="AG120" s="2023"/>
      <c r="AH120" s="2022"/>
      <c r="AI120" s="2057"/>
      <c r="AJ120" t="str">
        <f>CA120&amp;CB120</f>
        <v/>
      </c>
      <c r="CA120" s="18" t="str">
        <f t="shared" ref="CA120:CA126" si="77">IF(AND(C120&gt;0,AH120="")," * No olvide digitar la variable Pueblos originarios. Digite Cero si no tiene.",IF(AH120&gt;C120,"* La variable Pueblos originarios No puede ser mayor al Total.",""))</f>
        <v/>
      </c>
      <c r="CB120" s="18" t="str">
        <f t="shared" ref="CB120:CB128" si="78">IF(AND(C120&gt;0,AI120="")," * No olvide digitar la variable Migrantes. Digite Cero si no tiene.",IF(AI120&gt;C120,"* La variable Migrantes No puede ser mayor al Total.",""))</f>
        <v/>
      </c>
      <c r="CO120" s="69">
        <f t="shared" ref="CO120:CP128" si="79">IF(AND($C120&gt;0,AH120=""),1,IF(AH120&gt;$C120,1,0))</f>
        <v>0</v>
      </c>
      <c r="CP120" s="69">
        <f t="shared" si="79"/>
        <v>0</v>
      </c>
    </row>
    <row r="121" spans="1:94" x14ac:dyDescent="0.25">
      <c r="A121" s="4275"/>
      <c r="B121" s="75" t="s">
        <v>154</v>
      </c>
      <c r="C121" s="210">
        <f t="shared" si="75"/>
        <v>0</v>
      </c>
      <c r="D121" s="252">
        <f t="shared" si="76"/>
        <v>0</v>
      </c>
      <c r="E121" s="212">
        <f>SUM(+G121+I121+K121+M121+O121+Q121+S121+U121+W121+Y121+AA121+AC121+AE121+AG121)</f>
        <v>0</v>
      </c>
      <c r="F121" s="22"/>
      <c r="G121" s="28"/>
      <c r="H121" s="22"/>
      <c r="I121" s="28"/>
      <c r="J121" s="22"/>
      <c r="K121" s="28"/>
      <c r="L121" s="22"/>
      <c r="M121" s="28"/>
      <c r="N121" s="22"/>
      <c r="O121" s="28"/>
      <c r="P121" s="22"/>
      <c r="Q121" s="28"/>
      <c r="R121" s="22"/>
      <c r="S121" s="28"/>
      <c r="T121" s="22"/>
      <c r="U121" s="28"/>
      <c r="V121" s="22"/>
      <c r="W121" s="28"/>
      <c r="X121" s="22"/>
      <c r="Y121" s="28"/>
      <c r="Z121" s="22"/>
      <c r="AA121" s="28"/>
      <c r="AB121" s="22"/>
      <c r="AC121" s="28"/>
      <c r="AD121" s="22"/>
      <c r="AE121" s="28"/>
      <c r="AF121" s="22"/>
      <c r="AG121" s="26"/>
      <c r="AH121" s="27"/>
      <c r="AI121" s="28"/>
      <c r="AJ121" t="str">
        <f>CA121&amp;CB121</f>
        <v/>
      </c>
      <c r="CA121" s="18" t="str">
        <f t="shared" si="77"/>
        <v/>
      </c>
      <c r="CB121" s="18" t="str">
        <f t="shared" si="78"/>
        <v/>
      </c>
      <c r="CO121" s="69">
        <f t="shared" si="79"/>
        <v>0</v>
      </c>
      <c r="CP121" s="69">
        <f t="shared" si="79"/>
        <v>0</v>
      </c>
    </row>
    <row r="122" spans="1:94" x14ac:dyDescent="0.25">
      <c r="A122" s="4275"/>
      <c r="B122" s="75" t="s">
        <v>155</v>
      </c>
      <c r="C122" s="210">
        <f t="shared" si="75"/>
        <v>0</v>
      </c>
      <c r="D122" s="252">
        <f t="shared" si="76"/>
        <v>0</v>
      </c>
      <c r="E122" s="212">
        <f t="shared" ref="E122:E128" si="80">SUM(+G122+I122+K122+M122+O122+Q122+S122+U122+W122+Y122+AA122+AC122+AE122+AG122)</f>
        <v>0</v>
      </c>
      <c r="F122" s="22"/>
      <c r="G122" s="28"/>
      <c r="H122" s="22"/>
      <c r="I122" s="28"/>
      <c r="J122" s="22"/>
      <c r="K122" s="28"/>
      <c r="L122" s="22"/>
      <c r="M122" s="28"/>
      <c r="N122" s="22"/>
      <c r="O122" s="28"/>
      <c r="P122" s="22"/>
      <c r="Q122" s="28"/>
      <c r="R122" s="22"/>
      <c r="S122" s="28"/>
      <c r="T122" s="22"/>
      <c r="U122" s="28"/>
      <c r="V122" s="22"/>
      <c r="W122" s="28"/>
      <c r="X122" s="22"/>
      <c r="Y122" s="28"/>
      <c r="Z122" s="22"/>
      <c r="AA122" s="28"/>
      <c r="AB122" s="22"/>
      <c r="AC122" s="28"/>
      <c r="AD122" s="22"/>
      <c r="AE122" s="28"/>
      <c r="AF122" s="22"/>
      <c r="AG122" s="26"/>
      <c r="AH122" s="27"/>
      <c r="AI122" s="28"/>
      <c r="AJ122" t="str">
        <f>CA122&amp;CB122</f>
        <v/>
      </c>
      <c r="CA122" s="18" t="str">
        <f t="shared" si="77"/>
        <v/>
      </c>
      <c r="CB122" s="18" t="str">
        <f t="shared" si="78"/>
        <v/>
      </c>
      <c r="CO122" s="69">
        <f t="shared" si="79"/>
        <v>0</v>
      </c>
      <c r="CP122" s="69">
        <f t="shared" si="79"/>
        <v>0</v>
      </c>
    </row>
    <row r="123" spans="1:94" ht="22.5" x14ac:dyDescent="0.25">
      <c r="A123" s="4275"/>
      <c r="B123" s="253" t="s">
        <v>156</v>
      </c>
      <c r="C123" s="210">
        <f>SUM(D123:E123)</f>
        <v>0</v>
      </c>
      <c r="D123" s="252">
        <f t="shared" si="76"/>
        <v>0</v>
      </c>
      <c r="E123" s="212">
        <f t="shared" si="80"/>
        <v>0</v>
      </c>
      <c r="F123" s="22"/>
      <c r="G123" s="28"/>
      <c r="H123" s="22"/>
      <c r="I123" s="28"/>
      <c r="J123" s="22"/>
      <c r="K123" s="28"/>
      <c r="L123" s="22"/>
      <c r="M123" s="28"/>
      <c r="N123" s="22"/>
      <c r="O123" s="28"/>
      <c r="P123" s="22"/>
      <c r="Q123" s="28"/>
      <c r="R123" s="22"/>
      <c r="S123" s="28"/>
      <c r="T123" s="22"/>
      <c r="U123" s="28"/>
      <c r="V123" s="22"/>
      <c r="W123" s="28"/>
      <c r="X123" s="22"/>
      <c r="Y123" s="28"/>
      <c r="Z123" s="22"/>
      <c r="AA123" s="28"/>
      <c r="AB123" s="22"/>
      <c r="AC123" s="28"/>
      <c r="AD123" s="22"/>
      <c r="AE123" s="28"/>
      <c r="AF123" s="22"/>
      <c r="AG123" s="26"/>
      <c r="AH123" s="27"/>
      <c r="AI123" s="28"/>
      <c r="AJ123" t="str">
        <f>CA123&amp;CB123</f>
        <v/>
      </c>
      <c r="CA123" s="18" t="str">
        <f>IF(AND(C123&gt;0,AH123="")," * No olvide digitar la variable Pueblos originarios. Digite Cero si no tiene.",IF(AH123&gt;C123,"* La variable Pueblos originarios No puede ser mayor al Total.",""))</f>
        <v/>
      </c>
      <c r="CB123" s="18" t="str">
        <f t="shared" si="78"/>
        <v/>
      </c>
      <c r="CO123" s="69">
        <f t="shared" si="79"/>
        <v>0</v>
      </c>
      <c r="CP123" s="69">
        <f t="shared" si="79"/>
        <v>0</v>
      </c>
    </row>
    <row r="124" spans="1:94" ht="22.5" x14ac:dyDescent="0.25">
      <c r="A124" s="4275"/>
      <c r="B124" s="253" t="s">
        <v>157</v>
      </c>
      <c r="C124" s="210">
        <f>SUM(D124:E124)</f>
        <v>0</v>
      </c>
      <c r="D124" s="252">
        <f>SUM(F124+H124+J124+L124+N124+P124+R124+T124+V124+X124+Z124+AB124+AD124+AF124)</f>
        <v>0</v>
      </c>
      <c r="E124" s="212">
        <f t="shared" ref="E124" si="81">SUM(+G124+I124+K124+M124+O124+Q124+S124+U124+W124+Y124+AA124+AC124+AE124+AG124)</f>
        <v>0</v>
      </c>
      <c r="F124" s="49"/>
      <c r="G124" s="52"/>
      <c r="H124" s="49"/>
      <c r="I124" s="52"/>
      <c r="J124" s="49"/>
      <c r="K124" s="52"/>
      <c r="L124" s="49"/>
      <c r="M124" s="52"/>
      <c r="N124" s="49"/>
      <c r="O124" s="52"/>
      <c r="P124" s="49"/>
      <c r="Q124" s="52"/>
      <c r="R124" s="49"/>
      <c r="S124" s="52"/>
      <c r="T124" s="49"/>
      <c r="U124" s="52"/>
      <c r="V124" s="49"/>
      <c r="W124" s="52"/>
      <c r="X124" s="49"/>
      <c r="Y124" s="52"/>
      <c r="Z124" s="49"/>
      <c r="AA124" s="52"/>
      <c r="AB124" s="49"/>
      <c r="AC124" s="52"/>
      <c r="AD124" s="49"/>
      <c r="AE124" s="52"/>
      <c r="AF124" s="49"/>
      <c r="AG124" s="50"/>
      <c r="AH124" s="254"/>
      <c r="AI124" s="52"/>
      <c r="AJ124" t="str">
        <f t="shared" ref="AJ124:AJ128" si="82">CA124&amp;CB124</f>
        <v/>
      </c>
      <c r="CA124" s="18" t="str">
        <f t="shared" si="77"/>
        <v/>
      </c>
      <c r="CB124" s="18" t="str">
        <f t="shared" si="78"/>
        <v/>
      </c>
      <c r="CO124" s="69">
        <f t="shared" si="79"/>
        <v>0</v>
      </c>
      <c r="CP124" s="69">
        <f t="shared" si="79"/>
        <v>0</v>
      </c>
    </row>
    <row r="125" spans="1:94" x14ac:dyDescent="0.25">
      <c r="A125" s="4275"/>
      <c r="B125" s="253" t="s">
        <v>158</v>
      </c>
      <c r="C125" s="210">
        <f t="shared" si="75"/>
        <v>0</v>
      </c>
      <c r="D125" s="252">
        <f t="shared" si="76"/>
        <v>0</v>
      </c>
      <c r="E125" s="212">
        <f t="shared" si="80"/>
        <v>0</v>
      </c>
      <c r="F125" s="49"/>
      <c r="G125" s="52"/>
      <c r="H125" s="49"/>
      <c r="I125" s="52"/>
      <c r="J125" s="49"/>
      <c r="K125" s="52"/>
      <c r="L125" s="49"/>
      <c r="M125" s="52"/>
      <c r="N125" s="49"/>
      <c r="O125" s="52"/>
      <c r="P125" s="49"/>
      <c r="Q125" s="52"/>
      <c r="R125" s="49"/>
      <c r="S125" s="52"/>
      <c r="T125" s="49"/>
      <c r="U125" s="52"/>
      <c r="V125" s="49"/>
      <c r="W125" s="52"/>
      <c r="X125" s="49"/>
      <c r="Y125" s="52"/>
      <c r="Z125" s="49"/>
      <c r="AA125" s="52"/>
      <c r="AB125" s="49"/>
      <c r="AC125" s="52"/>
      <c r="AD125" s="49"/>
      <c r="AE125" s="52"/>
      <c r="AF125" s="49"/>
      <c r="AG125" s="50"/>
      <c r="AH125" s="254"/>
      <c r="AI125" s="52"/>
      <c r="AJ125" t="str">
        <f t="shared" si="82"/>
        <v/>
      </c>
      <c r="CA125" s="18" t="str">
        <f t="shared" si="77"/>
        <v/>
      </c>
      <c r="CB125" s="18" t="str">
        <f t="shared" si="78"/>
        <v/>
      </c>
      <c r="CO125" s="69">
        <f t="shared" si="79"/>
        <v>0</v>
      </c>
      <c r="CP125" s="69">
        <f t="shared" si="79"/>
        <v>0</v>
      </c>
    </row>
    <row r="126" spans="1:94" x14ac:dyDescent="0.25">
      <c r="A126" s="4275"/>
      <c r="B126" s="255" t="s">
        <v>159</v>
      </c>
      <c r="C126" s="210">
        <f t="shared" si="75"/>
        <v>0</v>
      </c>
      <c r="D126" s="252">
        <f t="shared" si="76"/>
        <v>0</v>
      </c>
      <c r="E126" s="212">
        <f t="shared" si="80"/>
        <v>0</v>
      </c>
      <c r="F126" s="49"/>
      <c r="G126" s="52"/>
      <c r="H126" s="49"/>
      <c r="I126" s="52"/>
      <c r="J126" s="49"/>
      <c r="K126" s="52"/>
      <c r="L126" s="49"/>
      <c r="M126" s="52"/>
      <c r="N126" s="49"/>
      <c r="O126" s="52"/>
      <c r="P126" s="49"/>
      <c r="Q126" s="52"/>
      <c r="R126" s="49"/>
      <c r="S126" s="52"/>
      <c r="T126" s="49"/>
      <c r="U126" s="52"/>
      <c r="V126" s="49"/>
      <c r="W126" s="52"/>
      <c r="X126" s="49"/>
      <c r="Y126" s="52"/>
      <c r="Z126" s="49"/>
      <c r="AA126" s="52"/>
      <c r="AB126" s="49"/>
      <c r="AC126" s="52"/>
      <c r="AD126" s="49"/>
      <c r="AE126" s="52"/>
      <c r="AF126" s="49"/>
      <c r="AG126" s="50"/>
      <c r="AH126" s="254"/>
      <c r="AI126" s="52"/>
      <c r="AJ126" t="str">
        <f t="shared" si="82"/>
        <v/>
      </c>
      <c r="CA126" s="18" t="str">
        <f t="shared" si="77"/>
        <v/>
      </c>
      <c r="CB126" s="18" t="str">
        <f t="shared" si="78"/>
        <v/>
      </c>
      <c r="CO126" s="69">
        <f t="shared" si="79"/>
        <v>0</v>
      </c>
      <c r="CP126" s="69">
        <f t="shared" si="79"/>
        <v>0</v>
      </c>
    </row>
    <row r="127" spans="1:94" x14ac:dyDescent="0.25">
      <c r="A127" s="4249"/>
      <c r="B127" s="70" t="s">
        <v>160</v>
      </c>
      <c r="C127" s="256">
        <f t="shared" si="75"/>
        <v>0</v>
      </c>
      <c r="D127" s="257">
        <f>SUM(V127+X127+Z127+AB127+AD127+AF127)</f>
        <v>0</v>
      </c>
      <c r="E127" s="258">
        <f>SUM(W127+Y127+AA127+AC127+AE127+AG127)</f>
        <v>0</v>
      </c>
      <c r="F127" s="259"/>
      <c r="G127" s="260"/>
      <c r="H127" s="259"/>
      <c r="I127" s="260"/>
      <c r="J127" s="259"/>
      <c r="K127" s="260"/>
      <c r="L127" s="259"/>
      <c r="M127" s="260"/>
      <c r="N127" s="259"/>
      <c r="O127" s="260"/>
      <c r="P127" s="259"/>
      <c r="Q127" s="260"/>
      <c r="R127" s="259"/>
      <c r="S127" s="260"/>
      <c r="T127" s="259"/>
      <c r="U127" s="260"/>
      <c r="V127" s="30"/>
      <c r="W127" s="37"/>
      <c r="X127" s="30"/>
      <c r="Y127" s="37"/>
      <c r="Z127" s="30"/>
      <c r="AA127" s="37"/>
      <c r="AB127" s="30"/>
      <c r="AC127" s="37"/>
      <c r="AD127" s="30"/>
      <c r="AE127" s="37"/>
      <c r="AF127" s="30"/>
      <c r="AG127" s="34"/>
      <c r="AH127" s="35"/>
      <c r="AI127" s="37"/>
      <c r="AJ127" t="str">
        <f t="shared" si="82"/>
        <v/>
      </c>
      <c r="CA127" s="18" t="str">
        <f>IF(AND(C127&gt;0,AH127="")," * No olvide digitar la variable Pueblos originarios. Digite Cero si no tiene.",IF(AH127&gt;C127,"* La variable Pueblos originarios No puede ser mayor al Total.",""))</f>
        <v/>
      </c>
      <c r="CB127" s="18" t="str">
        <f t="shared" si="78"/>
        <v/>
      </c>
      <c r="CO127" s="69">
        <f t="shared" si="79"/>
        <v>0</v>
      </c>
      <c r="CP127" s="69">
        <f t="shared" si="79"/>
        <v>0</v>
      </c>
    </row>
    <row r="128" spans="1:94" x14ac:dyDescent="0.25">
      <c r="A128" s="4276" t="s">
        <v>161</v>
      </c>
      <c r="B128" s="4276"/>
      <c r="C128" s="2112">
        <f t="shared" si="75"/>
        <v>0</v>
      </c>
      <c r="D128" s="2113">
        <f t="shared" si="76"/>
        <v>0</v>
      </c>
      <c r="E128" s="2114">
        <f t="shared" si="80"/>
        <v>0</v>
      </c>
      <c r="F128" s="2115"/>
      <c r="G128" s="2116"/>
      <c r="H128" s="2115"/>
      <c r="I128" s="2116"/>
      <c r="J128" s="2115"/>
      <c r="K128" s="2116"/>
      <c r="L128" s="2115"/>
      <c r="M128" s="2116"/>
      <c r="N128" s="2115"/>
      <c r="O128" s="2116"/>
      <c r="P128" s="2115"/>
      <c r="Q128" s="2116"/>
      <c r="R128" s="2115"/>
      <c r="S128" s="2116"/>
      <c r="T128" s="2115"/>
      <c r="U128" s="2116"/>
      <c r="V128" s="2115"/>
      <c r="W128" s="2116"/>
      <c r="X128" s="2115"/>
      <c r="Y128" s="2116"/>
      <c r="Z128" s="2115"/>
      <c r="AA128" s="2116"/>
      <c r="AB128" s="2115"/>
      <c r="AC128" s="2116"/>
      <c r="AD128" s="2115"/>
      <c r="AE128" s="2116"/>
      <c r="AF128" s="2115"/>
      <c r="AG128" s="2117"/>
      <c r="AH128" s="2118"/>
      <c r="AI128" s="2116"/>
      <c r="AJ128" t="str">
        <f t="shared" si="82"/>
        <v/>
      </c>
      <c r="CA128" s="18" t="str">
        <f>IF(AND(C128&gt;0,AH128="")," * No olvide digitar la variable Pueblos originarios. Digite Cero si no tiene.",IF(AH128&gt;C128,"* La variable Pueblos originarios No puede ser mayor al Total.",""))</f>
        <v/>
      </c>
      <c r="CB128" s="18" t="str">
        <f t="shared" si="78"/>
        <v/>
      </c>
      <c r="CO128" s="69">
        <f t="shared" si="79"/>
        <v>0</v>
      </c>
      <c r="CP128" s="69">
        <f t="shared" si="79"/>
        <v>0</v>
      </c>
    </row>
    <row r="129" spans="1:95" s="56" customFormat="1" ht="12" x14ac:dyDescent="0.2">
      <c r="A129" s="2087" t="s">
        <v>162</v>
      </c>
      <c r="B129" s="2087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2119"/>
      <c r="AM129" s="2119"/>
    </row>
    <row r="130" spans="1:95" ht="15" customHeight="1" x14ac:dyDescent="0.25">
      <c r="A130" s="4277" t="s">
        <v>90</v>
      </c>
      <c r="B130" s="2987"/>
      <c r="C130" s="4278" t="s">
        <v>91</v>
      </c>
      <c r="D130" s="4278"/>
      <c r="E130" s="4278"/>
      <c r="F130" s="4280" t="s">
        <v>139</v>
      </c>
      <c r="G130" s="4281"/>
      <c r="H130" s="4281"/>
      <c r="I130" s="4281"/>
      <c r="J130" s="4281"/>
      <c r="K130" s="4281"/>
      <c r="L130" s="4281"/>
      <c r="M130" s="4281"/>
      <c r="N130" s="4281"/>
      <c r="O130" s="4281"/>
      <c r="P130" s="4281"/>
      <c r="Q130" s="4281"/>
      <c r="R130" s="4281"/>
      <c r="S130" s="4281"/>
      <c r="T130" s="4281"/>
      <c r="U130" s="4281"/>
      <c r="V130" s="4281"/>
      <c r="W130" s="4281"/>
      <c r="X130" s="4281"/>
      <c r="Y130" s="4281"/>
      <c r="Z130" s="4281"/>
      <c r="AA130" s="4281"/>
      <c r="AB130" s="4281"/>
      <c r="AC130" s="4281"/>
      <c r="AD130" s="4281"/>
      <c r="AE130" s="4281"/>
      <c r="AF130" s="4281"/>
      <c r="AG130" s="4282"/>
      <c r="AH130" s="4284" t="s">
        <v>163</v>
      </c>
      <c r="AI130" s="4285"/>
      <c r="AJ130" s="4285"/>
      <c r="AK130" s="4286"/>
      <c r="AL130" s="4287" t="s">
        <v>12</v>
      </c>
      <c r="AM130" s="2987" t="s">
        <v>13</v>
      </c>
    </row>
    <row r="131" spans="1:95" ht="15" customHeight="1" x14ac:dyDescent="0.25">
      <c r="A131" s="3124"/>
      <c r="B131" s="2994"/>
      <c r="C131" s="4279"/>
      <c r="D131" s="4279"/>
      <c r="E131" s="4279"/>
      <c r="F131" s="4283" t="s">
        <v>16</v>
      </c>
      <c r="G131" s="4283"/>
      <c r="H131" s="4283" t="s">
        <v>17</v>
      </c>
      <c r="I131" s="4283"/>
      <c r="J131" s="4283" t="s">
        <v>18</v>
      </c>
      <c r="K131" s="4283"/>
      <c r="L131" s="4283" t="s">
        <v>19</v>
      </c>
      <c r="M131" s="4283"/>
      <c r="N131" s="4283" t="s">
        <v>20</v>
      </c>
      <c r="O131" s="4283"/>
      <c r="P131" s="4283" t="s">
        <v>21</v>
      </c>
      <c r="Q131" s="4283"/>
      <c r="R131" s="4283" t="s">
        <v>22</v>
      </c>
      <c r="S131" s="4283"/>
      <c r="T131" s="4283" t="s">
        <v>23</v>
      </c>
      <c r="U131" s="4283"/>
      <c r="V131" s="4283" t="s">
        <v>61</v>
      </c>
      <c r="W131" s="4283"/>
      <c r="X131" s="4283" t="s">
        <v>62</v>
      </c>
      <c r="Y131" s="4283"/>
      <c r="Z131" s="4280" t="s">
        <v>63</v>
      </c>
      <c r="AA131" s="4291"/>
      <c r="AB131" s="4280" t="s">
        <v>148</v>
      </c>
      <c r="AC131" s="4291"/>
      <c r="AD131" s="4280" t="s">
        <v>149</v>
      </c>
      <c r="AE131" s="4291"/>
      <c r="AF131" s="4280" t="s">
        <v>150</v>
      </c>
      <c r="AG131" s="4282"/>
      <c r="AH131" s="4287" t="s">
        <v>164</v>
      </c>
      <c r="AI131" s="4288" t="s">
        <v>165</v>
      </c>
      <c r="AJ131" s="4288" t="s">
        <v>166</v>
      </c>
      <c r="AK131" s="3137" t="s">
        <v>167</v>
      </c>
      <c r="AL131" s="3130"/>
      <c r="AM131" s="2994"/>
    </row>
    <row r="132" spans="1:95" x14ac:dyDescent="0.25">
      <c r="A132" s="4123"/>
      <c r="B132" s="2988"/>
      <c r="C132" s="2124" t="s">
        <v>120</v>
      </c>
      <c r="D132" s="2125" t="s">
        <v>79</v>
      </c>
      <c r="E132" s="2122" t="s">
        <v>121</v>
      </c>
      <c r="F132" s="2126" t="s">
        <v>79</v>
      </c>
      <c r="G132" s="202" t="s">
        <v>121</v>
      </c>
      <c r="H132" s="2126" t="s">
        <v>79</v>
      </c>
      <c r="I132" s="202" t="s">
        <v>121</v>
      </c>
      <c r="J132" s="2126" t="s">
        <v>79</v>
      </c>
      <c r="K132" s="202" t="s">
        <v>121</v>
      </c>
      <c r="L132" s="2126" t="s">
        <v>79</v>
      </c>
      <c r="M132" s="202" t="s">
        <v>121</v>
      </c>
      <c r="N132" s="2126" t="s">
        <v>79</v>
      </c>
      <c r="O132" s="202" t="s">
        <v>121</v>
      </c>
      <c r="P132" s="2126" t="s">
        <v>79</v>
      </c>
      <c r="Q132" s="202" t="s">
        <v>121</v>
      </c>
      <c r="R132" s="2126" t="s">
        <v>79</v>
      </c>
      <c r="S132" s="202" t="s">
        <v>121</v>
      </c>
      <c r="T132" s="2126" t="s">
        <v>79</v>
      </c>
      <c r="U132" s="202" t="s">
        <v>121</v>
      </c>
      <c r="V132" s="2126" t="s">
        <v>79</v>
      </c>
      <c r="W132" s="202" t="s">
        <v>121</v>
      </c>
      <c r="X132" s="2126" t="s">
        <v>79</v>
      </c>
      <c r="Y132" s="202" t="s">
        <v>121</v>
      </c>
      <c r="Z132" s="2126" t="s">
        <v>79</v>
      </c>
      <c r="AA132" s="202" t="s">
        <v>121</v>
      </c>
      <c r="AB132" s="2126" t="s">
        <v>79</v>
      </c>
      <c r="AC132" s="202" t="s">
        <v>121</v>
      </c>
      <c r="AD132" s="2126" t="s">
        <v>79</v>
      </c>
      <c r="AE132" s="202" t="s">
        <v>121</v>
      </c>
      <c r="AF132" s="2126" t="s">
        <v>79</v>
      </c>
      <c r="AG132" s="262" t="s">
        <v>121</v>
      </c>
      <c r="AH132" s="3001"/>
      <c r="AI132" s="2983"/>
      <c r="AJ132" s="2983"/>
      <c r="AK132" s="4132"/>
      <c r="AL132" s="3001"/>
      <c r="AM132" s="2988"/>
    </row>
    <row r="133" spans="1:95" x14ac:dyDescent="0.25">
      <c r="A133" s="4289" t="s">
        <v>168</v>
      </c>
      <c r="B133" s="4290"/>
      <c r="C133" s="2112">
        <f>SUM(D133:E133)</f>
        <v>0</v>
      </c>
      <c r="D133" s="2113">
        <f>SUM(F133+H133+J133+L133+N133+P133+R133+T133+V133+X133+Z133+AB133+AD133+AF133)</f>
        <v>0</v>
      </c>
      <c r="E133" s="2114">
        <f>SUM(G133+I133+K133+M133+O133+Q133+S133+U133+W133+Y133+AA133+AC133+AE133+AG133)</f>
        <v>0</v>
      </c>
      <c r="F133" s="2004"/>
      <c r="G133" s="2057"/>
      <c r="H133" s="2004"/>
      <c r="I133" s="2057"/>
      <c r="J133" s="2004"/>
      <c r="K133" s="2057"/>
      <c r="L133" s="2004"/>
      <c r="M133" s="2057"/>
      <c r="N133" s="2004"/>
      <c r="O133" s="2057"/>
      <c r="P133" s="2004"/>
      <c r="Q133" s="2057"/>
      <c r="R133" s="2004"/>
      <c r="S133" s="2057"/>
      <c r="T133" s="2004"/>
      <c r="U133" s="2057"/>
      <c r="V133" s="2004"/>
      <c r="W133" s="2057"/>
      <c r="X133" s="2004"/>
      <c r="Y133" s="2057"/>
      <c r="Z133" s="2004"/>
      <c r="AA133" s="2057"/>
      <c r="AB133" s="2004"/>
      <c r="AC133" s="2057"/>
      <c r="AD133" s="2004"/>
      <c r="AE133" s="2057"/>
      <c r="AF133" s="2004"/>
      <c r="AG133" s="1925"/>
      <c r="AH133" s="2022"/>
      <c r="AI133" s="699"/>
      <c r="AJ133" s="699"/>
      <c r="AK133" s="1925"/>
      <c r="AL133" s="2022"/>
      <c r="AM133" s="2057"/>
      <c r="AN133" t="str">
        <f>CB133&amp;CC133&amp;CA133</f>
        <v/>
      </c>
      <c r="CA133" s="263" t="str">
        <f>IF(OR(AH133+AI133+AJ133+AK133&gt;C133,)," ** La suma de Causal de Egresos no deben ser mayor que el Total Ambos Sexos","")</f>
        <v/>
      </c>
      <c r="CB133" s="18" t="str">
        <f>IF(AND($C133&gt;0,AL133=""),"  * No olvide digitar la variable Pueblos originarios. Digite Cero si no tiene.",IF(AL133&gt;$C133,"  * La variable Pueblos originarios No puede ser mayor al Total.",""))</f>
        <v/>
      </c>
      <c r="CC133" s="18" t="str">
        <f>IF(AND($C133&gt;0,AM133="")," * No olvide digitar la variable Migrantes. Digite Cero si no tiene.",IF(AM133&gt;$C133," * La variable Migrantes No puede ser mayor al Total.",""))</f>
        <v/>
      </c>
      <c r="CO133" s="69">
        <f>IF((AH133+AI133+AJ133+AK133)&gt;$C133,1,0)</f>
        <v>0</v>
      </c>
      <c r="CP133" s="69">
        <f t="shared" ref="CP133:CQ141" si="83">IF(AND($C133&gt;0,AL133=""),1,IF(AL133&gt;$C133,1,0))</f>
        <v>0</v>
      </c>
      <c r="CQ133" s="69">
        <f t="shared" si="83"/>
        <v>0</v>
      </c>
    </row>
    <row r="134" spans="1:95" x14ac:dyDescent="0.25">
      <c r="A134" s="4274" t="s">
        <v>152</v>
      </c>
      <c r="B134" s="2019" t="s">
        <v>153</v>
      </c>
      <c r="C134" s="249">
        <f t="shared" ref="C134:C141" si="84">SUM(D134:E134)</f>
        <v>0</v>
      </c>
      <c r="D134" s="250">
        <f t="shared" ref="D134:E140" si="85">SUM(F134+H134+J134+L134+N134+P134+R134+T134+V134+X134+Z134+AB134+AD134+AF134)</f>
        <v>0</v>
      </c>
      <c r="E134" s="251">
        <f t="shared" si="85"/>
        <v>0</v>
      </c>
      <c r="F134" s="2004"/>
      <c r="G134" s="2057"/>
      <c r="H134" s="2004"/>
      <c r="I134" s="2057"/>
      <c r="J134" s="2004"/>
      <c r="K134" s="2057"/>
      <c r="L134" s="2004"/>
      <c r="M134" s="2057"/>
      <c r="N134" s="2004"/>
      <c r="O134" s="2057"/>
      <c r="P134" s="2004"/>
      <c r="Q134" s="2057"/>
      <c r="R134" s="2004"/>
      <c r="S134" s="2057"/>
      <c r="T134" s="2004"/>
      <c r="U134" s="2057"/>
      <c r="V134" s="2004"/>
      <c r="W134" s="2057"/>
      <c r="X134" s="2004"/>
      <c r="Y134" s="2057"/>
      <c r="Z134" s="2004"/>
      <c r="AA134" s="2057"/>
      <c r="AB134" s="2004"/>
      <c r="AC134" s="2057"/>
      <c r="AD134" s="2004"/>
      <c r="AE134" s="2057"/>
      <c r="AF134" s="2004"/>
      <c r="AG134" s="1925"/>
      <c r="AH134" s="2022"/>
      <c r="AI134" s="699"/>
      <c r="AJ134" s="699"/>
      <c r="AK134" s="1925"/>
      <c r="AL134" s="2022"/>
      <c r="AM134" s="2057"/>
      <c r="AN134" t="str">
        <f>CB134&amp;CC134&amp;CA134</f>
        <v/>
      </c>
      <c r="CA134" s="263" t="str">
        <f t="shared" ref="CA134:CA141" si="86">IF(OR(AH134+AI134+AJ134+AK134&gt;C134,)," ** La suma de Causal de Egresos no deben ser mayor que el Total Ambos Sexos","")</f>
        <v/>
      </c>
      <c r="CB134" s="18" t="str">
        <f t="shared" ref="CB134:CB141" si="87">IF(AND($C134&gt;0,AL134=""),"  * No olvide digitar la variable Pueblos originarios. Digite Cero si no tiene.",IF(AL134&gt;$C134,"  * La variable Pueblos originarios No puede ser mayor al Total.",""))</f>
        <v/>
      </c>
      <c r="CC134" s="18" t="str">
        <f t="shared" ref="CC134:CC141" si="88">IF(AND($C134&gt;0,AM134="")," * No olvide digitar la variable Migrantes. Digite Cero si no tiene.",IF(AM134&gt;$C134," * La variable Migrantes No puede ser mayor al Total.",""))</f>
        <v/>
      </c>
      <c r="CO134" s="69">
        <f t="shared" ref="CO134:CO141" si="89">IF((AH134+AI134+AJ134+AK134)&gt;$C134,1,0)</f>
        <v>0</v>
      </c>
      <c r="CP134" s="69">
        <f t="shared" si="83"/>
        <v>0</v>
      </c>
      <c r="CQ134" s="69">
        <f t="shared" si="83"/>
        <v>0</v>
      </c>
    </row>
    <row r="135" spans="1:95" x14ac:dyDescent="0.25">
      <c r="A135" s="4275"/>
      <c r="B135" s="75" t="s">
        <v>154</v>
      </c>
      <c r="C135" s="210">
        <f t="shared" si="84"/>
        <v>0</v>
      </c>
      <c r="D135" s="252">
        <f t="shared" si="85"/>
        <v>0</v>
      </c>
      <c r="E135" s="212">
        <f t="shared" si="85"/>
        <v>0</v>
      </c>
      <c r="F135" s="22"/>
      <c r="G135" s="28"/>
      <c r="H135" s="22"/>
      <c r="I135" s="28"/>
      <c r="J135" s="22"/>
      <c r="K135" s="28"/>
      <c r="L135" s="22"/>
      <c r="M135" s="28"/>
      <c r="N135" s="22"/>
      <c r="O135" s="28"/>
      <c r="P135" s="22"/>
      <c r="Q135" s="28"/>
      <c r="R135" s="22"/>
      <c r="S135" s="28"/>
      <c r="T135" s="22"/>
      <c r="U135" s="28"/>
      <c r="V135" s="22"/>
      <c r="W135" s="28"/>
      <c r="X135" s="22"/>
      <c r="Y135" s="28"/>
      <c r="Z135" s="22"/>
      <c r="AA135" s="28"/>
      <c r="AB135" s="22"/>
      <c r="AC135" s="28"/>
      <c r="AD135" s="22"/>
      <c r="AE135" s="28"/>
      <c r="AF135" s="22"/>
      <c r="AG135" s="213"/>
      <c r="AH135" s="27"/>
      <c r="AI135" s="24"/>
      <c r="AJ135" s="24"/>
      <c r="AK135" s="213"/>
      <c r="AL135" s="27"/>
      <c r="AM135" s="28"/>
      <c r="AN135" t="str">
        <f>CB135&amp;CC135&amp;CA135</f>
        <v/>
      </c>
      <c r="CA135" s="263" t="str">
        <f t="shared" si="86"/>
        <v/>
      </c>
      <c r="CB135" s="18" t="str">
        <f t="shared" si="87"/>
        <v/>
      </c>
      <c r="CC135" s="18" t="str">
        <f t="shared" si="88"/>
        <v/>
      </c>
      <c r="CO135" s="69">
        <f t="shared" si="89"/>
        <v>0</v>
      </c>
      <c r="CP135" s="69">
        <f t="shared" si="83"/>
        <v>0</v>
      </c>
      <c r="CQ135" s="69">
        <f t="shared" si="83"/>
        <v>0</v>
      </c>
    </row>
    <row r="136" spans="1:95" x14ac:dyDescent="0.25">
      <c r="A136" s="4275"/>
      <c r="B136" s="75" t="s">
        <v>155</v>
      </c>
      <c r="C136" s="210">
        <f t="shared" si="84"/>
        <v>0</v>
      </c>
      <c r="D136" s="252">
        <f t="shared" si="85"/>
        <v>0</v>
      </c>
      <c r="E136" s="212">
        <f t="shared" si="85"/>
        <v>0</v>
      </c>
      <c r="F136" s="22"/>
      <c r="G136" s="28"/>
      <c r="H136" s="22"/>
      <c r="I136" s="28"/>
      <c r="J136" s="22"/>
      <c r="K136" s="28"/>
      <c r="L136" s="22"/>
      <c r="M136" s="28"/>
      <c r="N136" s="22"/>
      <c r="O136" s="28"/>
      <c r="P136" s="22"/>
      <c r="Q136" s="28"/>
      <c r="R136" s="22"/>
      <c r="S136" s="28"/>
      <c r="T136" s="22"/>
      <c r="U136" s="28"/>
      <c r="V136" s="22"/>
      <c r="W136" s="28"/>
      <c r="X136" s="22"/>
      <c r="Y136" s="28"/>
      <c r="Z136" s="22"/>
      <c r="AA136" s="28"/>
      <c r="AB136" s="22"/>
      <c r="AC136" s="28"/>
      <c r="AD136" s="22"/>
      <c r="AE136" s="28"/>
      <c r="AF136" s="22"/>
      <c r="AG136" s="213"/>
      <c r="AH136" s="27"/>
      <c r="AI136" s="24"/>
      <c r="AJ136" s="24"/>
      <c r="AK136" s="213"/>
      <c r="AL136" s="27"/>
      <c r="AM136" s="28"/>
      <c r="AN136" t="str">
        <f>CB136&amp;CC136&amp;CA136</f>
        <v/>
      </c>
      <c r="CA136" s="263" t="str">
        <f t="shared" si="86"/>
        <v/>
      </c>
      <c r="CB136" s="18" t="str">
        <f t="shared" si="87"/>
        <v/>
      </c>
      <c r="CC136" s="18" t="str">
        <f t="shared" si="88"/>
        <v/>
      </c>
      <c r="CO136" s="69">
        <f t="shared" si="89"/>
        <v>0</v>
      </c>
      <c r="CP136" s="69">
        <f t="shared" si="83"/>
        <v>0</v>
      </c>
      <c r="CQ136" s="69">
        <f t="shared" si="83"/>
        <v>0</v>
      </c>
    </row>
    <row r="137" spans="1:95" ht="22.5" x14ac:dyDescent="0.25">
      <c r="A137" s="4275"/>
      <c r="B137" s="253" t="s">
        <v>169</v>
      </c>
      <c r="C137" s="210">
        <f t="shared" si="84"/>
        <v>0</v>
      </c>
      <c r="D137" s="252">
        <f t="shared" si="85"/>
        <v>0</v>
      </c>
      <c r="E137" s="212">
        <f t="shared" si="85"/>
        <v>0</v>
      </c>
      <c r="F137" s="22"/>
      <c r="G137" s="28"/>
      <c r="H137" s="22"/>
      <c r="I137" s="28"/>
      <c r="J137" s="22"/>
      <c r="K137" s="28"/>
      <c r="L137" s="22"/>
      <c r="M137" s="28"/>
      <c r="N137" s="22"/>
      <c r="O137" s="28"/>
      <c r="P137" s="22"/>
      <c r="Q137" s="28"/>
      <c r="R137" s="22"/>
      <c r="S137" s="28"/>
      <c r="T137" s="22"/>
      <c r="U137" s="28"/>
      <c r="V137" s="22"/>
      <c r="W137" s="28"/>
      <c r="X137" s="22"/>
      <c r="Y137" s="28"/>
      <c r="Z137" s="22"/>
      <c r="AA137" s="28"/>
      <c r="AB137" s="22"/>
      <c r="AC137" s="28"/>
      <c r="AD137" s="22"/>
      <c r="AE137" s="28"/>
      <c r="AF137" s="22"/>
      <c r="AG137" s="213"/>
      <c r="AH137" s="27"/>
      <c r="AI137" s="24"/>
      <c r="AJ137" s="24"/>
      <c r="AK137" s="213"/>
      <c r="AL137" s="27"/>
      <c r="AM137" s="28"/>
      <c r="AN137" t="str">
        <f>CB137&amp;CC137&amp;CA137</f>
        <v/>
      </c>
      <c r="CA137" s="263" t="str">
        <f t="shared" si="86"/>
        <v/>
      </c>
      <c r="CB137" s="18" t="str">
        <f t="shared" si="87"/>
        <v/>
      </c>
      <c r="CC137" s="18" t="str">
        <f t="shared" si="88"/>
        <v/>
      </c>
      <c r="CO137" s="69">
        <f t="shared" si="89"/>
        <v>0</v>
      </c>
      <c r="CP137" s="69">
        <f t="shared" si="83"/>
        <v>0</v>
      </c>
      <c r="CQ137" s="69">
        <f t="shared" si="83"/>
        <v>0</v>
      </c>
    </row>
    <row r="138" spans="1:95" ht="22.5" x14ac:dyDescent="0.25">
      <c r="A138" s="4275"/>
      <c r="B138" s="253" t="s">
        <v>157</v>
      </c>
      <c r="C138" s="210">
        <f t="shared" ref="C138" si="90">SUM(D138:E138)</f>
        <v>0</v>
      </c>
      <c r="D138" s="252">
        <f t="shared" si="85"/>
        <v>0</v>
      </c>
      <c r="E138" s="212">
        <f t="shared" ref="E138" si="91">SUM(G138+I138+K138+M138+O138+Q138+S138+U138+W138+Y138+AA138+AC138+AE138+AG138)</f>
        <v>0</v>
      </c>
      <c r="F138" s="49"/>
      <c r="G138" s="52"/>
      <c r="H138" s="49"/>
      <c r="I138" s="52"/>
      <c r="J138" s="49"/>
      <c r="K138" s="52"/>
      <c r="L138" s="49"/>
      <c r="M138" s="52"/>
      <c r="N138" s="49"/>
      <c r="O138" s="52"/>
      <c r="P138" s="49"/>
      <c r="Q138" s="52"/>
      <c r="R138" s="49"/>
      <c r="S138" s="52"/>
      <c r="T138" s="49"/>
      <c r="U138" s="52"/>
      <c r="V138" s="49"/>
      <c r="W138" s="52"/>
      <c r="X138" s="49"/>
      <c r="Y138" s="52"/>
      <c r="Z138" s="49"/>
      <c r="AA138" s="52"/>
      <c r="AB138" s="49"/>
      <c r="AC138" s="52"/>
      <c r="AD138" s="49"/>
      <c r="AE138" s="52"/>
      <c r="AF138" s="49"/>
      <c r="AG138" s="264"/>
      <c r="AH138" s="254"/>
      <c r="AI138" s="265"/>
      <c r="AJ138" s="265"/>
      <c r="AK138" s="264"/>
      <c r="AL138" s="254"/>
      <c r="AM138" s="52"/>
      <c r="CA138" s="263" t="str">
        <f t="shared" si="86"/>
        <v/>
      </c>
      <c r="CB138" s="18" t="str">
        <f t="shared" si="87"/>
        <v/>
      </c>
      <c r="CC138" s="18" t="str">
        <f t="shared" si="88"/>
        <v/>
      </c>
      <c r="CO138" s="69">
        <f t="shared" si="89"/>
        <v>0</v>
      </c>
      <c r="CP138" s="69">
        <f t="shared" si="83"/>
        <v>0</v>
      </c>
      <c r="CQ138" s="69">
        <f t="shared" si="83"/>
        <v>0</v>
      </c>
    </row>
    <row r="139" spans="1:95" x14ac:dyDescent="0.25">
      <c r="A139" s="4275"/>
      <c r="B139" s="253" t="s">
        <v>158</v>
      </c>
      <c r="C139" s="210">
        <f t="shared" si="84"/>
        <v>0</v>
      </c>
      <c r="D139" s="252">
        <f t="shared" si="85"/>
        <v>0</v>
      </c>
      <c r="E139" s="212">
        <f t="shared" si="85"/>
        <v>0</v>
      </c>
      <c r="F139" s="49"/>
      <c r="G139" s="52"/>
      <c r="H139" s="49"/>
      <c r="I139" s="52"/>
      <c r="J139" s="49"/>
      <c r="K139" s="52"/>
      <c r="L139" s="49"/>
      <c r="M139" s="52"/>
      <c r="N139" s="49"/>
      <c r="O139" s="52"/>
      <c r="P139" s="49"/>
      <c r="Q139" s="52"/>
      <c r="R139" s="49"/>
      <c r="S139" s="52"/>
      <c r="T139" s="49"/>
      <c r="U139" s="52"/>
      <c r="V139" s="49"/>
      <c r="W139" s="52"/>
      <c r="X139" s="49"/>
      <c r="Y139" s="52"/>
      <c r="Z139" s="49"/>
      <c r="AA139" s="52"/>
      <c r="AB139" s="49"/>
      <c r="AC139" s="52"/>
      <c r="AD139" s="49"/>
      <c r="AE139" s="52"/>
      <c r="AF139" s="49"/>
      <c r="AG139" s="264"/>
      <c r="AH139" s="254"/>
      <c r="AI139" s="265"/>
      <c r="AJ139" s="265"/>
      <c r="AK139" s="264"/>
      <c r="AL139" s="254"/>
      <c r="AM139" s="52"/>
      <c r="AN139" t="str">
        <f>CB139&amp;CC139&amp;CA139</f>
        <v/>
      </c>
      <c r="CA139" s="263" t="str">
        <f t="shared" si="86"/>
        <v/>
      </c>
      <c r="CB139" s="18" t="str">
        <f t="shared" si="87"/>
        <v/>
      </c>
      <c r="CC139" s="18" t="str">
        <f t="shared" si="88"/>
        <v/>
      </c>
      <c r="CO139" s="69">
        <f t="shared" si="89"/>
        <v>0</v>
      </c>
      <c r="CP139" s="69">
        <f t="shared" si="83"/>
        <v>0</v>
      </c>
      <c r="CQ139" s="69">
        <f t="shared" si="83"/>
        <v>0</v>
      </c>
    </row>
    <row r="140" spans="1:95" x14ac:dyDescent="0.25">
      <c r="A140" s="4275"/>
      <c r="B140" s="255" t="s">
        <v>159</v>
      </c>
      <c r="C140" s="210">
        <f t="shared" si="84"/>
        <v>0</v>
      </c>
      <c r="D140" s="252">
        <f t="shared" si="85"/>
        <v>0</v>
      </c>
      <c r="E140" s="212">
        <f t="shared" si="85"/>
        <v>0</v>
      </c>
      <c r="F140" s="49"/>
      <c r="G140" s="52"/>
      <c r="H140" s="49"/>
      <c r="I140" s="52"/>
      <c r="J140" s="49"/>
      <c r="K140" s="52"/>
      <c r="L140" s="49"/>
      <c r="M140" s="52"/>
      <c r="N140" s="49"/>
      <c r="O140" s="52"/>
      <c r="P140" s="49"/>
      <c r="Q140" s="52"/>
      <c r="R140" s="49"/>
      <c r="S140" s="52"/>
      <c r="T140" s="49"/>
      <c r="U140" s="52"/>
      <c r="V140" s="49"/>
      <c r="W140" s="52"/>
      <c r="X140" s="49"/>
      <c r="Y140" s="52"/>
      <c r="Z140" s="49"/>
      <c r="AA140" s="52"/>
      <c r="AB140" s="49"/>
      <c r="AC140" s="52"/>
      <c r="AD140" s="49"/>
      <c r="AE140" s="52"/>
      <c r="AF140" s="49"/>
      <c r="AG140" s="264"/>
      <c r="AH140" s="254"/>
      <c r="AI140" s="265"/>
      <c r="AJ140" s="265"/>
      <c r="AK140" s="264"/>
      <c r="AL140" s="254"/>
      <c r="AM140" s="52"/>
      <c r="AN140" t="str">
        <f>CB140&amp;CC140&amp;CA140</f>
        <v/>
      </c>
      <c r="CA140" s="263" t="str">
        <f t="shared" si="86"/>
        <v/>
      </c>
      <c r="CB140" s="18" t="str">
        <f t="shared" si="87"/>
        <v/>
      </c>
      <c r="CC140" s="18" t="str">
        <f t="shared" si="88"/>
        <v/>
      </c>
      <c r="CO140" s="69">
        <f t="shared" si="89"/>
        <v>0</v>
      </c>
      <c r="CP140" s="69">
        <f t="shared" si="83"/>
        <v>0</v>
      </c>
      <c r="CQ140" s="69">
        <f t="shared" si="83"/>
        <v>0</v>
      </c>
    </row>
    <row r="141" spans="1:95" x14ac:dyDescent="0.25">
      <c r="A141" s="4249"/>
      <c r="B141" s="70" t="s">
        <v>160</v>
      </c>
      <c r="C141" s="266">
        <f t="shared" si="84"/>
        <v>0</v>
      </c>
      <c r="D141" s="267">
        <f>SUM(V141+X141+Z141+AB141+AD141+AF141)</f>
        <v>0</v>
      </c>
      <c r="E141" s="219">
        <f>SUM(W141+Y141+AA141+AC141+AE141+AG141)</f>
        <v>0</v>
      </c>
      <c r="F141" s="259"/>
      <c r="G141" s="260"/>
      <c r="H141" s="259"/>
      <c r="I141" s="260"/>
      <c r="J141" s="259"/>
      <c r="K141" s="260"/>
      <c r="L141" s="259"/>
      <c r="M141" s="260"/>
      <c r="N141" s="259"/>
      <c r="O141" s="260"/>
      <c r="P141" s="259"/>
      <c r="Q141" s="260"/>
      <c r="R141" s="259"/>
      <c r="S141" s="260"/>
      <c r="T141" s="259"/>
      <c r="U141" s="260"/>
      <c r="V141" s="30"/>
      <c r="W141" s="37"/>
      <c r="X141" s="30"/>
      <c r="Y141" s="37"/>
      <c r="Z141" s="30"/>
      <c r="AA141" s="37"/>
      <c r="AB141" s="30"/>
      <c r="AC141" s="37"/>
      <c r="AD141" s="30"/>
      <c r="AE141" s="37"/>
      <c r="AF141" s="30"/>
      <c r="AG141" s="220"/>
      <c r="AH141" s="35"/>
      <c r="AI141" s="32"/>
      <c r="AJ141" s="32"/>
      <c r="AK141" s="220"/>
      <c r="AL141" s="35"/>
      <c r="AM141" s="37"/>
      <c r="AN141" t="str">
        <f>CB141&amp;CC141&amp;CA141</f>
        <v/>
      </c>
      <c r="CA141" s="263" t="str">
        <f t="shared" si="86"/>
        <v/>
      </c>
      <c r="CB141" s="18" t="str">
        <f t="shared" si="87"/>
        <v/>
      </c>
      <c r="CC141" s="18" t="str">
        <f t="shared" si="88"/>
        <v/>
      </c>
      <c r="CO141" s="69">
        <f t="shared" si="89"/>
        <v>0</v>
      </c>
      <c r="CP141" s="69">
        <f t="shared" si="83"/>
        <v>0</v>
      </c>
      <c r="CQ141" s="69">
        <f t="shared" si="83"/>
        <v>0</v>
      </c>
    </row>
    <row r="142" spans="1:95" s="56" customFormat="1" ht="12" x14ac:dyDescent="0.2">
      <c r="A142" s="2087" t="s">
        <v>170</v>
      </c>
      <c r="B142" s="2087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</row>
    <row r="143" spans="1:95" ht="15" customHeight="1" x14ac:dyDescent="0.25">
      <c r="A143" s="4277" t="s">
        <v>90</v>
      </c>
      <c r="B143" s="2987"/>
      <c r="C143" s="4277" t="s">
        <v>171</v>
      </c>
      <c r="D143" s="3108"/>
      <c r="E143" s="2987"/>
      <c r="F143" s="4280" t="s">
        <v>139</v>
      </c>
      <c r="G143" s="4281"/>
      <c r="H143" s="4281"/>
      <c r="I143" s="4281"/>
      <c r="J143" s="4281"/>
      <c r="K143" s="4281"/>
      <c r="L143" s="4281"/>
      <c r="M143" s="4281"/>
      <c r="N143" s="4281"/>
      <c r="O143" s="4281"/>
      <c r="P143" s="4281"/>
      <c r="Q143" s="4281"/>
      <c r="R143" s="4281"/>
      <c r="S143" s="4281"/>
      <c r="T143" s="4281"/>
      <c r="U143" s="4281"/>
      <c r="V143" s="4281"/>
      <c r="W143" s="4281"/>
      <c r="X143" s="4281"/>
      <c r="Y143" s="4281"/>
      <c r="Z143" s="4281"/>
      <c r="AA143" s="4281"/>
      <c r="AB143" s="4281"/>
      <c r="AC143" s="4281"/>
      <c r="AD143" s="4281"/>
      <c r="AE143" s="4281"/>
      <c r="AF143" s="4281"/>
      <c r="AG143" s="4281"/>
      <c r="AH143" s="4281"/>
      <c r="AI143" s="4281"/>
      <c r="AJ143" s="4281"/>
      <c r="AK143" s="4281"/>
      <c r="AL143" s="4281"/>
      <c r="AM143" s="4282"/>
      <c r="AN143" s="4292" t="s">
        <v>163</v>
      </c>
      <c r="AO143" s="4293"/>
      <c r="AP143" s="4294"/>
      <c r="AQ143" s="4287" t="s">
        <v>12</v>
      </c>
      <c r="AR143" s="2987" t="s">
        <v>13</v>
      </c>
    </row>
    <row r="144" spans="1:95" ht="15" customHeight="1" x14ac:dyDescent="0.25">
      <c r="A144" s="3124"/>
      <c r="B144" s="2994"/>
      <c r="C144" s="3124"/>
      <c r="D144" s="3109"/>
      <c r="E144" s="2994"/>
      <c r="F144" s="4280" t="s">
        <v>140</v>
      </c>
      <c r="G144" s="4291"/>
      <c r="H144" s="4280" t="s">
        <v>141</v>
      </c>
      <c r="I144" s="4291"/>
      <c r="J144" s="4280" t="s">
        <v>172</v>
      </c>
      <c r="K144" s="4291"/>
      <c r="L144" s="4280" t="s">
        <v>16</v>
      </c>
      <c r="M144" s="4291"/>
      <c r="N144" s="4283" t="s">
        <v>17</v>
      </c>
      <c r="O144" s="4283"/>
      <c r="P144" s="4283" t="s">
        <v>18</v>
      </c>
      <c r="Q144" s="4283"/>
      <c r="R144" s="4283" t="s">
        <v>19</v>
      </c>
      <c r="S144" s="4283"/>
      <c r="T144" s="4283" t="s">
        <v>20</v>
      </c>
      <c r="U144" s="4283"/>
      <c r="V144" s="4283" t="s">
        <v>21</v>
      </c>
      <c r="W144" s="4283"/>
      <c r="X144" s="4283" t="s">
        <v>22</v>
      </c>
      <c r="Y144" s="4283"/>
      <c r="Z144" s="4283" t="s">
        <v>23</v>
      </c>
      <c r="AA144" s="4283"/>
      <c r="AB144" s="4283" t="s">
        <v>61</v>
      </c>
      <c r="AC144" s="4283"/>
      <c r="AD144" s="4283" t="s">
        <v>62</v>
      </c>
      <c r="AE144" s="4283"/>
      <c r="AF144" s="4280" t="s">
        <v>63</v>
      </c>
      <c r="AG144" s="4291"/>
      <c r="AH144" s="4280" t="s">
        <v>148</v>
      </c>
      <c r="AI144" s="4291"/>
      <c r="AJ144" s="4280" t="s">
        <v>149</v>
      </c>
      <c r="AK144" s="4291"/>
      <c r="AL144" s="4280" t="s">
        <v>150</v>
      </c>
      <c r="AM144" s="4282"/>
      <c r="AN144" s="4287" t="s">
        <v>173</v>
      </c>
      <c r="AO144" s="4288" t="s">
        <v>174</v>
      </c>
      <c r="AP144" s="3137" t="s">
        <v>166</v>
      </c>
      <c r="AQ144" s="3130"/>
      <c r="AR144" s="2994"/>
    </row>
    <row r="145" spans="1:95" x14ac:dyDescent="0.25">
      <c r="A145" s="4123"/>
      <c r="B145" s="2988"/>
      <c r="C145" s="2124" t="s">
        <v>120</v>
      </c>
      <c r="D145" s="2125" t="s">
        <v>79</v>
      </c>
      <c r="E145" s="2122" t="s">
        <v>121</v>
      </c>
      <c r="F145" s="2126" t="s">
        <v>79</v>
      </c>
      <c r="G145" s="202" t="s">
        <v>121</v>
      </c>
      <c r="H145" s="2126" t="s">
        <v>79</v>
      </c>
      <c r="I145" s="202" t="s">
        <v>121</v>
      </c>
      <c r="J145" s="2126" t="s">
        <v>79</v>
      </c>
      <c r="K145" s="202" t="s">
        <v>121</v>
      </c>
      <c r="L145" s="2126" t="s">
        <v>79</v>
      </c>
      <c r="M145" s="202" t="s">
        <v>121</v>
      </c>
      <c r="N145" s="2126" t="s">
        <v>79</v>
      </c>
      <c r="O145" s="202" t="s">
        <v>121</v>
      </c>
      <c r="P145" s="2126" t="s">
        <v>79</v>
      </c>
      <c r="Q145" s="202" t="s">
        <v>121</v>
      </c>
      <c r="R145" s="2126" t="s">
        <v>79</v>
      </c>
      <c r="S145" s="202" t="s">
        <v>121</v>
      </c>
      <c r="T145" s="2126" t="s">
        <v>79</v>
      </c>
      <c r="U145" s="202" t="s">
        <v>121</v>
      </c>
      <c r="V145" s="2126" t="s">
        <v>79</v>
      </c>
      <c r="W145" s="202" t="s">
        <v>121</v>
      </c>
      <c r="X145" s="2126" t="s">
        <v>79</v>
      </c>
      <c r="Y145" s="202" t="s">
        <v>121</v>
      </c>
      <c r="Z145" s="2126" t="s">
        <v>79</v>
      </c>
      <c r="AA145" s="202" t="s">
        <v>121</v>
      </c>
      <c r="AB145" s="2126" t="s">
        <v>79</v>
      </c>
      <c r="AC145" s="202" t="s">
        <v>121</v>
      </c>
      <c r="AD145" s="2126" t="s">
        <v>79</v>
      </c>
      <c r="AE145" s="202" t="s">
        <v>121</v>
      </c>
      <c r="AF145" s="2126" t="s">
        <v>79</v>
      </c>
      <c r="AG145" s="202" t="s">
        <v>121</v>
      </c>
      <c r="AH145" s="2126" t="s">
        <v>79</v>
      </c>
      <c r="AI145" s="202" t="s">
        <v>121</v>
      </c>
      <c r="AJ145" s="2126" t="s">
        <v>79</v>
      </c>
      <c r="AK145" s="202" t="s">
        <v>121</v>
      </c>
      <c r="AL145" s="2126" t="s">
        <v>79</v>
      </c>
      <c r="AM145" s="262" t="s">
        <v>121</v>
      </c>
      <c r="AN145" s="3001"/>
      <c r="AO145" s="2983"/>
      <c r="AP145" s="4132"/>
      <c r="AQ145" s="3001"/>
      <c r="AR145" s="2988"/>
    </row>
    <row r="146" spans="1:95" x14ac:dyDescent="0.25">
      <c r="A146" s="4239" t="s">
        <v>175</v>
      </c>
      <c r="B146" s="4240"/>
      <c r="C146" s="2102">
        <f>SUM(D146:E146)</f>
        <v>0</v>
      </c>
      <c r="D146" s="700">
        <f>SUM(F146+H146+J146+L146+N146+P146+R146+T146+V146+X146+Z146+AB146+AD146+AF146+AH146+AJ146+AL146)</f>
        <v>0</v>
      </c>
      <c r="E146" s="2068">
        <f>SUM(G146+I146+K146+M146+O146+Q146+S146+U146+W146+Y146+AA146+AC146+AE146+AG146+AI146+AK146+AM146)</f>
        <v>0</v>
      </c>
      <c r="F146" s="2004"/>
      <c r="G146" s="2057"/>
      <c r="H146" s="2004"/>
      <c r="I146" s="2057"/>
      <c r="J146" s="2004"/>
      <c r="K146" s="2057"/>
      <c r="L146" s="2004"/>
      <c r="M146" s="2057"/>
      <c r="N146" s="2004"/>
      <c r="O146" s="2057"/>
      <c r="P146" s="2004"/>
      <c r="Q146" s="2057"/>
      <c r="R146" s="2004"/>
      <c r="S146" s="2057"/>
      <c r="T146" s="2004"/>
      <c r="U146" s="2057"/>
      <c r="V146" s="2004"/>
      <c r="W146" s="2057"/>
      <c r="X146" s="2004"/>
      <c r="Y146" s="2057"/>
      <c r="Z146" s="2004"/>
      <c r="AA146" s="2057"/>
      <c r="AB146" s="2004"/>
      <c r="AC146" s="2057"/>
      <c r="AD146" s="2004"/>
      <c r="AE146" s="2057"/>
      <c r="AF146" s="2004"/>
      <c r="AG146" s="2057"/>
      <c r="AH146" s="2004"/>
      <c r="AI146" s="2057"/>
      <c r="AJ146" s="2004"/>
      <c r="AK146" s="2057"/>
      <c r="AL146" s="2004"/>
      <c r="AM146" s="1925"/>
      <c r="AN146" s="2022"/>
      <c r="AO146" s="699"/>
      <c r="AP146" s="1925"/>
      <c r="AQ146" s="2022"/>
      <c r="AR146" s="2057"/>
      <c r="AS146" t="str">
        <f>CA146&amp;CB146</f>
        <v/>
      </c>
      <c r="CA146" s="263"/>
      <c r="CB146" s="18" t="str">
        <f>IF(AND($C146&gt;0,AQ146="")," * No olvide digitar la variable Pueblos originarios. Digite Cero si no tiene.",IF(AQ146&gt;$C146," * La variable Pueblos originarios No puede ser mayor al Total.",""))</f>
        <v/>
      </c>
      <c r="CC146" s="18" t="str">
        <f>IF(AND($C146&gt;0,AR146="")," * No olvide digitar la variable Migrantes. Digite Cero si no tiene.",IF(AR146&gt;$C146," * La variable Migrantes No puede ser mayor al Total.",""))</f>
        <v/>
      </c>
      <c r="CO146" s="69"/>
      <c r="CP146" s="69">
        <f>IF(AND($C146&gt;0,AQ146=""),1,IF(AQ146&gt;$C146,1,0))</f>
        <v>0</v>
      </c>
      <c r="CQ146" s="69">
        <f>IF(AND($C146&gt;0,AR146=""),1,IF(AR146&gt;$C146,1,0))</f>
        <v>0</v>
      </c>
    </row>
    <row r="147" spans="1:95" x14ac:dyDescent="0.25">
      <c r="A147" s="3020" t="s">
        <v>176</v>
      </c>
      <c r="B147" s="3021"/>
      <c r="C147" s="256">
        <f>SUM(D147:E147)</f>
        <v>0</v>
      </c>
      <c r="D147" s="257">
        <f t="shared" ref="D147:E150" si="92">SUM(F147+H147+J147+L147+N147+P147+R147+T147+V147+X147+Z147+AB147+AD147+AF147+AH147+AJ147+AL147)</f>
        <v>0</v>
      </c>
      <c r="E147" s="270">
        <f>SUM(G147+I147+K147+M147+O147+Q147+S147+U147+W147+Y147+AA147+AC147+AE147+AG147+AI147+AK147+AM147)</f>
        <v>0</v>
      </c>
      <c r="F147" s="49"/>
      <c r="G147" s="52"/>
      <c r="H147" s="49"/>
      <c r="I147" s="52"/>
      <c r="J147" s="49"/>
      <c r="K147" s="52"/>
      <c r="L147" s="49"/>
      <c r="M147" s="52"/>
      <c r="N147" s="49"/>
      <c r="O147" s="52"/>
      <c r="P147" s="49"/>
      <c r="Q147" s="52"/>
      <c r="R147" s="49"/>
      <c r="S147" s="52"/>
      <c r="T147" s="49"/>
      <c r="U147" s="52"/>
      <c r="V147" s="49"/>
      <c r="W147" s="52"/>
      <c r="X147" s="49"/>
      <c r="Y147" s="52"/>
      <c r="Z147" s="49"/>
      <c r="AA147" s="52"/>
      <c r="AB147" s="49"/>
      <c r="AC147" s="52"/>
      <c r="AD147" s="49"/>
      <c r="AE147" s="52"/>
      <c r="AF147" s="49"/>
      <c r="AG147" s="52"/>
      <c r="AH147" s="49"/>
      <c r="AI147" s="52"/>
      <c r="AJ147" s="49"/>
      <c r="AK147" s="52"/>
      <c r="AL147" s="49"/>
      <c r="AM147" s="264"/>
      <c r="AN147" s="254"/>
      <c r="AO147" s="265"/>
      <c r="AP147" s="264"/>
      <c r="AQ147" s="254"/>
      <c r="AR147" s="52"/>
      <c r="AS147" t="str">
        <f>CA147&amp;CB147</f>
        <v/>
      </c>
      <c r="CA147" s="263"/>
      <c r="CB147" s="18" t="str">
        <f t="shared" ref="CB147:CB150" si="93">IF(AND($C147&gt;0,AQ147="")," * No olvide digitar la variable Pueblos originarios. Digite Cero si no tiene.",IF(AQ147&gt;$C147," * La variable Pueblos originarios No puede ser mayor al Total.",""))</f>
        <v/>
      </c>
      <c r="CC147" s="18" t="str">
        <f t="shared" ref="CC147:CC150" si="94">IF(AND($C147&gt;0,AR147="")," * No olvide digitar la variable Migrantes. Digite Cero si no tiene.",IF(AR147&gt;$C147," * La variable Migrantes No puede ser mayor al Total.",""))</f>
        <v/>
      </c>
      <c r="CO147" s="69"/>
      <c r="CP147" s="69">
        <f t="shared" ref="CP147:CQ150" si="95">IF(AND($C147&gt;0,AQ147=""),1,IF(AQ147&gt;$C147,1,0))</f>
        <v>0</v>
      </c>
      <c r="CQ147" s="69">
        <f t="shared" si="95"/>
        <v>0</v>
      </c>
    </row>
    <row r="148" spans="1:95" x14ac:dyDescent="0.25">
      <c r="A148" s="4274" t="s">
        <v>177</v>
      </c>
      <c r="B148" s="2019" t="s">
        <v>178</v>
      </c>
      <c r="C148" s="2102">
        <f>SUM(D148:E148)</f>
        <v>0</v>
      </c>
      <c r="D148" s="700">
        <f t="shared" si="92"/>
        <v>0</v>
      </c>
      <c r="E148" s="2068">
        <f t="shared" si="92"/>
        <v>0</v>
      </c>
      <c r="F148" s="2004"/>
      <c r="G148" s="2057"/>
      <c r="H148" s="2004"/>
      <c r="I148" s="2057"/>
      <c r="J148" s="2004"/>
      <c r="K148" s="2057"/>
      <c r="L148" s="2004"/>
      <c r="M148" s="2057"/>
      <c r="N148" s="2004"/>
      <c r="O148" s="2057"/>
      <c r="P148" s="2004"/>
      <c r="Q148" s="2057"/>
      <c r="R148" s="2004"/>
      <c r="S148" s="2057"/>
      <c r="T148" s="2004"/>
      <c r="U148" s="2057"/>
      <c r="V148" s="2004"/>
      <c r="W148" s="2057"/>
      <c r="X148" s="2004"/>
      <c r="Y148" s="2057"/>
      <c r="Z148" s="2004"/>
      <c r="AA148" s="2057"/>
      <c r="AB148" s="2004"/>
      <c r="AC148" s="2057"/>
      <c r="AD148" s="2004"/>
      <c r="AE148" s="2057"/>
      <c r="AF148" s="2004"/>
      <c r="AG148" s="2057"/>
      <c r="AH148" s="2004"/>
      <c r="AI148" s="2057"/>
      <c r="AJ148" s="2004"/>
      <c r="AK148" s="2057"/>
      <c r="AL148" s="2004"/>
      <c r="AM148" s="1925"/>
      <c r="AN148" s="2022"/>
      <c r="AO148" s="699"/>
      <c r="AP148" s="1925"/>
      <c r="AQ148" s="2022"/>
      <c r="AR148" s="2057"/>
      <c r="AS148" t="str">
        <f>CA148&amp;CB148</f>
        <v/>
      </c>
      <c r="CA148" s="263"/>
      <c r="CB148" s="18" t="str">
        <f t="shared" si="93"/>
        <v/>
      </c>
      <c r="CC148" s="18" t="str">
        <f t="shared" si="94"/>
        <v/>
      </c>
      <c r="CO148" s="69"/>
      <c r="CP148" s="69">
        <f t="shared" si="95"/>
        <v>0</v>
      </c>
      <c r="CQ148" s="69">
        <f t="shared" si="95"/>
        <v>0</v>
      </c>
    </row>
    <row r="149" spans="1:95" x14ac:dyDescent="0.25">
      <c r="A149" s="4249"/>
      <c r="B149" s="70" t="s">
        <v>179</v>
      </c>
      <c r="C149" s="266">
        <f>SUM(D149:E149)</f>
        <v>0</v>
      </c>
      <c r="D149" s="267">
        <f>SUM(F149+H149+J149+L149+N149+P149+R149+T149+V149+X149+Z149+AB149+AD149+AF149+AH149+AJ149+AL149)</f>
        <v>0</v>
      </c>
      <c r="E149" s="271">
        <f t="shared" si="92"/>
        <v>0</v>
      </c>
      <c r="F149" s="30"/>
      <c r="G149" s="37"/>
      <c r="H149" s="30"/>
      <c r="I149" s="37"/>
      <c r="J149" s="30"/>
      <c r="K149" s="37"/>
      <c r="L149" s="30"/>
      <c r="M149" s="37"/>
      <c r="N149" s="30"/>
      <c r="O149" s="37"/>
      <c r="P149" s="30"/>
      <c r="Q149" s="37"/>
      <c r="R149" s="30"/>
      <c r="S149" s="37"/>
      <c r="T149" s="30"/>
      <c r="U149" s="37"/>
      <c r="V149" s="30"/>
      <c r="W149" s="37"/>
      <c r="X149" s="30"/>
      <c r="Y149" s="37"/>
      <c r="Z149" s="30"/>
      <c r="AA149" s="37"/>
      <c r="AB149" s="30"/>
      <c r="AC149" s="37"/>
      <c r="AD149" s="30"/>
      <c r="AE149" s="37"/>
      <c r="AF149" s="30"/>
      <c r="AG149" s="37"/>
      <c r="AH149" s="30"/>
      <c r="AI149" s="37"/>
      <c r="AJ149" s="30"/>
      <c r="AK149" s="37"/>
      <c r="AL149" s="30"/>
      <c r="AM149" s="220"/>
      <c r="AN149" s="35"/>
      <c r="AO149" s="32"/>
      <c r="AP149" s="220"/>
      <c r="AQ149" s="35"/>
      <c r="AR149" s="37"/>
      <c r="AS149" t="str">
        <f>CA149&amp;CB149</f>
        <v/>
      </c>
      <c r="CA149" s="263"/>
      <c r="CB149" s="18" t="str">
        <f t="shared" si="93"/>
        <v/>
      </c>
      <c r="CC149" s="18" t="str">
        <f t="shared" si="94"/>
        <v/>
      </c>
      <c r="CO149" s="69"/>
      <c r="CP149" s="69">
        <f t="shared" si="95"/>
        <v>0</v>
      </c>
      <c r="CQ149" s="69">
        <f t="shared" si="95"/>
        <v>0</v>
      </c>
    </row>
    <row r="150" spans="1:95" x14ac:dyDescent="0.25">
      <c r="A150" s="4299" t="s">
        <v>180</v>
      </c>
      <c r="B150" s="3147"/>
      <c r="C150" s="217">
        <f>SUM(D150:E150)</f>
        <v>0</v>
      </c>
      <c r="D150" s="272">
        <f t="shared" si="92"/>
        <v>0</v>
      </c>
      <c r="E150" s="273">
        <f>SUM(G150+I150+K150+M150+O150+Q150+S150+U150+W150+Y150+AA150+AC150+AE150+AG150+AI150+AK150+AM150)</f>
        <v>0</v>
      </c>
      <c r="F150" s="91"/>
      <c r="G150" s="96"/>
      <c r="H150" s="91"/>
      <c r="I150" s="96"/>
      <c r="J150" s="91"/>
      <c r="K150" s="96"/>
      <c r="L150" s="91"/>
      <c r="M150" s="96"/>
      <c r="N150" s="91"/>
      <c r="O150" s="96"/>
      <c r="P150" s="91"/>
      <c r="Q150" s="96"/>
      <c r="R150" s="91"/>
      <c r="S150" s="96"/>
      <c r="T150" s="91"/>
      <c r="U150" s="96"/>
      <c r="V150" s="91"/>
      <c r="W150" s="96"/>
      <c r="X150" s="91"/>
      <c r="Y150" s="96"/>
      <c r="Z150" s="91"/>
      <c r="AA150" s="96"/>
      <c r="AB150" s="91"/>
      <c r="AC150" s="96"/>
      <c r="AD150" s="91"/>
      <c r="AE150" s="96"/>
      <c r="AF150" s="91"/>
      <c r="AG150" s="96"/>
      <c r="AH150" s="91"/>
      <c r="AI150" s="96"/>
      <c r="AJ150" s="91"/>
      <c r="AK150" s="96"/>
      <c r="AL150" s="91"/>
      <c r="AM150" s="1811"/>
      <c r="AN150" s="95"/>
      <c r="AO150" s="92"/>
      <c r="AP150" s="1811"/>
      <c r="AQ150" s="95"/>
      <c r="AR150" s="96"/>
      <c r="AS150" t="str">
        <f>CA150&amp;CB150</f>
        <v/>
      </c>
      <c r="CA150" s="263"/>
      <c r="CB150" s="18" t="str">
        <f t="shared" si="93"/>
        <v/>
      </c>
      <c r="CC150" s="18" t="str">
        <f t="shared" si="94"/>
        <v/>
      </c>
      <c r="CO150" s="69"/>
      <c r="CP150" s="69">
        <f t="shared" si="95"/>
        <v>0</v>
      </c>
      <c r="CQ150" s="69">
        <f t="shared" si="95"/>
        <v>0</v>
      </c>
    </row>
    <row r="151" spans="1:95" s="56" customFormat="1" ht="12" x14ac:dyDescent="0.2">
      <c r="A151" s="2087" t="s">
        <v>181</v>
      </c>
      <c r="B151" s="2087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2128"/>
      <c r="N151" s="2129"/>
      <c r="O151" s="2119"/>
    </row>
    <row r="152" spans="1:95" ht="15" customHeight="1" x14ac:dyDescent="0.25">
      <c r="A152" s="4277" t="s">
        <v>3</v>
      </c>
      <c r="B152" s="2987"/>
      <c r="C152" s="4295" t="s">
        <v>91</v>
      </c>
      <c r="D152" s="4300"/>
      <c r="E152" s="4296"/>
      <c r="F152" s="4295" t="s">
        <v>63</v>
      </c>
      <c r="G152" s="4296"/>
      <c r="H152" s="4295" t="s">
        <v>148</v>
      </c>
      <c r="I152" s="4296"/>
      <c r="J152" s="4295" t="s">
        <v>149</v>
      </c>
      <c r="K152" s="4296"/>
      <c r="L152" s="4295" t="s">
        <v>150</v>
      </c>
      <c r="M152" s="4297"/>
      <c r="N152" s="3538" t="s">
        <v>12</v>
      </c>
      <c r="O152" s="2987" t="s">
        <v>13</v>
      </c>
    </row>
    <row r="153" spans="1:95" x14ac:dyDescent="0.25">
      <c r="A153" s="4123"/>
      <c r="B153" s="2988"/>
      <c r="C153" s="2133" t="s">
        <v>120</v>
      </c>
      <c r="D153" s="2134" t="s">
        <v>79</v>
      </c>
      <c r="E153" s="2131" t="s">
        <v>121</v>
      </c>
      <c r="F153" s="2133" t="s">
        <v>79</v>
      </c>
      <c r="G153" s="2131" t="s">
        <v>121</v>
      </c>
      <c r="H153" s="2133" t="s">
        <v>79</v>
      </c>
      <c r="I153" s="2131" t="s">
        <v>121</v>
      </c>
      <c r="J153" s="2133" t="s">
        <v>79</v>
      </c>
      <c r="K153" s="2131" t="s">
        <v>121</v>
      </c>
      <c r="L153" s="2133" t="s">
        <v>79</v>
      </c>
      <c r="M153" s="2132" t="s">
        <v>121</v>
      </c>
      <c r="N153" s="3001"/>
      <c r="O153" s="2988"/>
    </row>
    <row r="154" spans="1:95" x14ac:dyDescent="0.25">
      <c r="A154" s="3534" t="s">
        <v>182</v>
      </c>
      <c r="B154" s="2135" t="s">
        <v>183</v>
      </c>
      <c r="C154" s="2136">
        <f>SUM(D154:E154)</f>
        <v>0</v>
      </c>
      <c r="D154" s="2137">
        <f>SUM(F154+H154+J154+L154)</f>
        <v>0</v>
      </c>
      <c r="E154" s="2138">
        <f>SUM(G154+I154+K154+M154)</f>
        <v>0</v>
      </c>
      <c r="F154" s="45"/>
      <c r="G154" s="48"/>
      <c r="H154" s="45"/>
      <c r="I154" s="48"/>
      <c r="J154" s="45"/>
      <c r="K154" s="48"/>
      <c r="L154" s="45"/>
      <c r="M154" s="286"/>
      <c r="N154" s="105"/>
      <c r="O154" s="48"/>
      <c r="P154" t="str">
        <f>CA154&amp;CB154</f>
        <v/>
      </c>
      <c r="CA154" s="18" t="str">
        <f>IF(AND(C154&gt;0,N154="")," * No olvide digitar la variable Pueblos originarios. Digite Cero si no tiene.",IF(N154&gt;C154," * La variable Pueblos originarios No puede ser mayor al Total.",""))</f>
        <v/>
      </c>
      <c r="CB154" s="18" t="str">
        <f>IF(AND(C154&gt;0,O154="")," * No olvide digitar la variable Migrantes. Digite Cero si no tiene.",IF(O154&gt;C154," * La variable Pueblos Migrantes No puede ser mayor al Total.",""))</f>
        <v/>
      </c>
      <c r="CO154" s="69">
        <f>IF(AND($C154&gt;0,N154=""),1,IF(N154&gt;$C154,1,0))</f>
        <v>0</v>
      </c>
      <c r="CP154" s="69">
        <f>IF(AND($C154&gt;0,O154=""),1,IF(O154&gt;$C154,1,0))</f>
        <v>0</v>
      </c>
    </row>
    <row r="155" spans="1:95" x14ac:dyDescent="0.25">
      <c r="A155" s="4275"/>
      <c r="B155" s="75" t="s">
        <v>184</v>
      </c>
      <c r="C155" s="210">
        <f>SUM(D155:E155)</f>
        <v>0</v>
      </c>
      <c r="D155" s="252">
        <f t="shared" ref="D155:E156" si="96">SUM(F155+H155+J155+L155)</f>
        <v>0</v>
      </c>
      <c r="E155" s="287">
        <f t="shared" si="96"/>
        <v>0</v>
      </c>
      <c r="F155" s="45"/>
      <c r="G155" s="48"/>
      <c r="H155" s="45"/>
      <c r="I155" s="48"/>
      <c r="J155" s="45"/>
      <c r="K155" s="48"/>
      <c r="L155" s="45"/>
      <c r="M155" s="286"/>
      <c r="N155" s="105"/>
      <c r="O155" s="48"/>
      <c r="P155" t="str">
        <f>CA155&amp;CB155</f>
        <v/>
      </c>
      <c r="CA155" s="18" t="str">
        <f t="shared" ref="CA155:CA156" si="97">IF(AND(C155&gt;0,N155="")," * No olvide digitar la variable Pueblos originarios. Digite Cero si no tiene.",IF(N155&gt;C155," * La variable Pueblos originarios No puede ser mayor al Total.",""))</f>
        <v/>
      </c>
      <c r="CB155" s="18" t="str">
        <f t="shared" ref="CB155:CB156" si="98">IF(AND(C155&gt;0,O155="")," * No olvide digitar la variable Migrantes. Digite Cero si no tiene.",IF(O155&gt;C155," * La variable Pueblos Migrantes No puede ser mayor al Total.",""))</f>
        <v/>
      </c>
      <c r="CO155" s="69">
        <f t="shared" ref="CO155:CP156" si="99">IF(AND($C155&gt;0,N155=""),1,IF(N155&gt;$C155,1,0))</f>
        <v>0</v>
      </c>
      <c r="CP155" s="69">
        <f t="shared" si="99"/>
        <v>0</v>
      </c>
    </row>
    <row r="156" spans="1:95" x14ac:dyDescent="0.25">
      <c r="A156" s="4275"/>
      <c r="B156" s="288" t="s">
        <v>185</v>
      </c>
      <c r="C156" s="256">
        <f>SUM(D156:E156)</f>
        <v>0</v>
      </c>
      <c r="D156" s="257">
        <f t="shared" si="96"/>
        <v>0</v>
      </c>
      <c r="E156" s="270">
        <f t="shared" si="96"/>
        <v>0</v>
      </c>
      <c r="F156" s="45"/>
      <c r="G156" s="48"/>
      <c r="H156" s="45"/>
      <c r="I156" s="48"/>
      <c r="J156" s="45"/>
      <c r="K156" s="48"/>
      <c r="L156" s="45"/>
      <c r="M156" s="286"/>
      <c r="N156" s="105"/>
      <c r="O156" s="48"/>
      <c r="P156" t="str">
        <f>CA156&amp;CB156</f>
        <v/>
      </c>
      <c r="CA156" s="18" t="str">
        <f t="shared" si="97"/>
        <v/>
      </c>
      <c r="CB156" s="18" t="str">
        <f t="shared" si="98"/>
        <v/>
      </c>
      <c r="CO156" s="69">
        <f t="shared" si="99"/>
        <v>0</v>
      </c>
      <c r="CP156" s="69">
        <f t="shared" si="99"/>
        <v>0</v>
      </c>
    </row>
    <row r="157" spans="1:95" s="294" customFormat="1" ht="11.25" x14ac:dyDescent="0.2">
      <c r="A157" s="4298" t="s">
        <v>186</v>
      </c>
      <c r="B157" s="4298"/>
      <c r="C157" s="2140">
        <f>SUM(C154:C156)</f>
        <v>0</v>
      </c>
      <c r="D157" s="2141">
        <f>SUM(D154:D156)</f>
        <v>0</v>
      </c>
      <c r="E157" s="2142">
        <f>SUM(E154:E156)</f>
        <v>0</v>
      </c>
      <c r="F157" s="2140">
        <f>SUM(F154:F156)</f>
        <v>0</v>
      </c>
      <c r="G157" s="2142">
        <f t="shared" ref="G157:M157" si="100">SUM(G154:G156)</f>
        <v>0</v>
      </c>
      <c r="H157" s="2140">
        <f t="shared" si="100"/>
        <v>0</v>
      </c>
      <c r="I157" s="2142">
        <f t="shared" si="100"/>
        <v>0</v>
      </c>
      <c r="J157" s="2140">
        <f t="shared" si="100"/>
        <v>0</v>
      </c>
      <c r="K157" s="2142">
        <f t="shared" si="100"/>
        <v>0</v>
      </c>
      <c r="L157" s="2140">
        <f t="shared" si="100"/>
        <v>0</v>
      </c>
      <c r="M157" s="2143">
        <f t="shared" si="100"/>
        <v>0</v>
      </c>
      <c r="N157" s="2144">
        <f>SUM(N154:N156)</f>
        <v>0</v>
      </c>
      <c r="O157" s="2142">
        <f>SUM(O154:O156)</f>
        <v>0</v>
      </c>
    </row>
    <row r="158" spans="1:95" x14ac:dyDescent="0.25">
      <c r="A158" s="3534" t="s">
        <v>187</v>
      </c>
      <c r="B158" s="101" t="s">
        <v>188</v>
      </c>
      <c r="C158" s="249">
        <f>SUM(D158:E158)</f>
        <v>0</v>
      </c>
      <c r="D158" s="250">
        <f t="shared" ref="D158:E161" si="101">SUM(F158+H158+J158+L158)</f>
        <v>0</v>
      </c>
      <c r="E158" s="295">
        <f t="shared" si="101"/>
        <v>0</v>
      </c>
      <c r="F158" s="45"/>
      <c r="G158" s="48"/>
      <c r="H158" s="45"/>
      <c r="I158" s="48"/>
      <c r="J158" s="45"/>
      <c r="K158" s="48"/>
      <c r="L158" s="45"/>
      <c r="M158" s="286"/>
      <c r="N158" s="105"/>
      <c r="O158" s="48"/>
      <c r="P158" t="str">
        <f>CA158&amp;CB158</f>
        <v/>
      </c>
      <c r="CA158" s="18" t="str">
        <f>IF(AND(C158&gt;0,N158="")," * No olvide digitar la variable Pueblos originarios. Digite Cero si no tiene.",IF(N158&gt;C158," * La variable Pueblos originarios No puede ser mayor al Total.",""))</f>
        <v/>
      </c>
      <c r="CB158" s="18" t="str">
        <f>IF(AND(C158&gt;0,O158=""),"  * No olvide digitar la variable Migrantes. Digite Cero si no tiene.",IF(O158&gt;C158,"  * La variable Pueblos Migrantes No puede ser mayor al Total.",""))</f>
        <v/>
      </c>
      <c r="CO158" s="69">
        <f t="shared" ref="CO158:CP161" si="102">IF(AND($C158&gt;0,N158=""),1,IF(N158&gt;$C158,1,0))</f>
        <v>0</v>
      </c>
      <c r="CP158" s="69">
        <f t="shared" si="102"/>
        <v>0</v>
      </c>
    </row>
    <row r="159" spans="1:95" x14ac:dyDescent="0.25">
      <c r="A159" s="4275"/>
      <c r="B159" s="75" t="s">
        <v>189</v>
      </c>
      <c r="C159" s="210">
        <f>SUM(D159:E159)</f>
        <v>0</v>
      </c>
      <c r="D159" s="252">
        <f t="shared" si="101"/>
        <v>0</v>
      </c>
      <c r="E159" s="287">
        <f t="shared" si="101"/>
        <v>0</v>
      </c>
      <c r="F159" s="22"/>
      <c r="G159" s="28"/>
      <c r="H159" s="22"/>
      <c r="I159" s="28"/>
      <c r="J159" s="22"/>
      <c r="K159" s="28"/>
      <c r="L159" s="22"/>
      <c r="M159" s="213"/>
      <c r="N159" s="27"/>
      <c r="O159" s="28"/>
      <c r="P159" t="str">
        <f>CA159&amp;CB159</f>
        <v/>
      </c>
      <c r="CA159" s="18" t="str">
        <f>IF(AND(C159&gt;0,N159=""),"  * No olvide digitar la variable Pueblos originarios. Digite Cero si no tiene.",IF(N159&gt;C159,"  * La variable Pueblos originarios No puede ser mayor al Total.",""))</f>
        <v/>
      </c>
      <c r="CB159" s="18" t="str">
        <f>IF(AND(C159&gt;0,O159=""),"  * No olvide digitar la variable Migrantes. Digite Cero si no tiene.",IF(O159&gt;C159,"  * La variable Pueblos Migrantes No puede ser mayor al Total.",""))</f>
        <v/>
      </c>
      <c r="CO159" s="69">
        <f t="shared" si="102"/>
        <v>0</v>
      </c>
      <c r="CP159" s="69">
        <f t="shared" si="102"/>
        <v>0</v>
      </c>
    </row>
    <row r="160" spans="1:95" x14ac:dyDescent="0.25">
      <c r="A160" s="4275"/>
      <c r="B160" s="75" t="s">
        <v>190</v>
      </c>
      <c r="C160" s="210">
        <f>SUM(D160:E160)</f>
        <v>0</v>
      </c>
      <c r="D160" s="252">
        <f t="shared" si="101"/>
        <v>0</v>
      </c>
      <c r="E160" s="287">
        <f t="shared" si="101"/>
        <v>0</v>
      </c>
      <c r="F160" s="22"/>
      <c r="G160" s="28"/>
      <c r="H160" s="22"/>
      <c r="I160" s="28"/>
      <c r="J160" s="22"/>
      <c r="K160" s="28"/>
      <c r="L160" s="22"/>
      <c r="M160" s="213"/>
      <c r="N160" s="27"/>
      <c r="O160" s="28"/>
      <c r="P160" t="str">
        <f>CA160&amp;CB160</f>
        <v/>
      </c>
      <c r="CA160" s="18" t="str">
        <f>IF(AND(C160&gt;0,N160=""),"  * No olvide digitar la variable Pueblos originarios. Digite Cero si no tiene.",IF(N160&gt;C160,"  * La variable Pueblos originarios No puede ser mayor al Total.",""))</f>
        <v/>
      </c>
      <c r="CB160" s="18" t="str">
        <f>IF(AND(C160&gt;0,O160=""),"  * No olvide digitar la variable Migrantes. Digite Cero si no tiene.",IF(O160&gt;C160,"  * La variable Pueblos Migrantes No puede ser mayor al Total.",""))</f>
        <v/>
      </c>
      <c r="CO160" s="69">
        <f t="shared" si="102"/>
        <v>0</v>
      </c>
      <c r="CP160" s="69">
        <f t="shared" si="102"/>
        <v>0</v>
      </c>
    </row>
    <row r="161" spans="1:94" x14ac:dyDescent="0.25">
      <c r="A161" s="4249"/>
      <c r="B161" s="296" t="s">
        <v>191</v>
      </c>
      <c r="C161" s="256">
        <f>SUM(D161:E161)</f>
        <v>0</v>
      </c>
      <c r="D161" s="257">
        <f t="shared" si="101"/>
        <v>0</v>
      </c>
      <c r="E161" s="270">
        <f t="shared" si="101"/>
        <v>0</v>
      </c>
      <c r="F161" s="49"/>
      <c r="G161" s="52"/>
      <c r="H161" s="49"/>
      <c r="I161" s="52"/>
      <c r="J161" s="49"/>
      <c r="K161" s="52"/>
      <c r="L161" s="49"/>
      <c r="M161" s="264"/>
      <c r="N161" s="254"/>
      <c r="O161" s="52"/>
      <c r="P161" t="str">
        <f>CA161&amp;CB161</f>
        <v/>
      </c>
      <c r="CA161" s="18" t="str">
        <f>IF(AND(C161&gt;0,N161=""),"  * No olvide digitar la variable Pueblos originarios. Digite Cero si no tiene.",IF(N161&gt;C161,"  * La variable Pueblos originarios No puede ser mayor al Total.",""))</f>
        <v/>
      </c>
      <c r="CB161" s="18" t="str">
        <f>IF(AND(C161&gt;0,O161=""),"  * No olvide digitar la variable Migrantes. Digite Cero si no tiene.",IF(O161&gt;C161,"  * La variable Pueblos Migrantes No puede ser mayor al Total.",""))</f>
        <v/>
      </c>
      <c r="CO161" s="69">
        <f t="shared" si="102"/>
        <v>0</v>
      </c>
      <c r="CP161" s="69">
        <f t="shared" si="102"/>
        <v>0</v>
      </c>
    </row>
    <row r="162" spans="1:94" s="294" customFormat="1" ht="11.25" x14ac:dyDescent="0.2">
      <c r="A162" s="4302" t="s">
        <v>186</v>
      </c>
      <c r="B162" s="4298"/>
      <c r="C162" s="2140">
        <f>SUM(C158:C161)</f>
        <v>0</v>
      </c>
      <c r="D162" s="2141">
        <f>SUM(D158:D161)</f>
        <v>0</v>
      </c>
      <c r="E162" s="2142">
        <f>SUM(E158:E161)</f>
        <v>0</v>
      </c>
      <c r="F162" s="2140">
        <f>SUM(F158:F161)</f>
        <v>0</v>
      </c>
      <c r="G162" s="2142">
        <f t="shared" ref="G162:M162" si="103">SUM(G158:G161)</f>
        <v>0</v>
      </c>
      <c r="H162" s="2140">
        <f t="shared" si="103"/>
        <v>0</v>
      </c>
      <c r="I162" s="2142">
        <f t="shared" si="103"/>
        <v>0</v>
      </c>
      <c r="J162" s="2140">
        <f t="shared" si="103"/>
        <v>0</v>
      </c>
      <c r="K162" s="2142">
        <f t="shared" si="103"/>
        <v>0</v>
      </c>
      <c r="L162" s="2140">
        <f t="shared" si="103"/>
        <v>0</v>
      </c>
      <c r="M162" s="2143">
        <f t="shared" si="103"/>
        <v>0</v>
      </c>
      <c r="N162" s="2144">
        <f>SUM(N158:N161)</f>
        <v>0</v>
      </c>
      <c r="O162" s="2142">
        <f>SUM(O158:O161)</f>
        <v>0</v>
      </c>
    </row>
    <row r="163" spans="1:94" x14ac:dyDescent="0.25">
      <c r="A163" s="4302" t="s">
        <v>192</v>
      </c>
      <c r="B163" s="4302"/>
      <c r="C163" s="217">
        <f>SUM(C157+C162)</f>
        <v>0</v>
      </c>
      <c r="D163" s="272">
        <f>SUM(D157+D162)</f>
        <v>0</v>
      </c>
      <c r="E163" s="273">
        <f>SUM(E157+E162)</f>
        <v>0</v>
      </c>
      <c r="F163" s="217">
        <f>SUM(F157+F162)</f>
        <v>0</v>
      </c>
      <c r="G163" s="273">
        <f>SUM(G157+G162)</f>
        <v>0</v>
      </c>
      <c r="H163" s="217">
        <f t="shared" ref="H163:M163" si="104">SUM(H157+H162)</f>
        <v>0</v>
      </c>
      <c r="I163" s="273">
        <f t="shared" si="104"/>
        <v>0</v>
      </c>
      <c r="J163" s="217">
        <f t="shared" si="104"/>
        <v>0</v>
      </c>
      <c r="K163" s="273">
        <f t="shared" si="104"/>
        <v>0</v>
      </c>
      <c r="L163" s="217">
        <f t="shared" si="104"/>
        <v>0</v>
      </c>
      <c r="M163" s="2145">
        <f t="shared" si="104"/>
        <v>0</v>
      </c>
      <c r="N163" s="298">
        <f>SUM(N157+N162)</f>
        <v>0</v>
      </c>
      <c r="O163" s="273">
        <f>SUM(O157+O162)</f>
        <v>0</v>
      </c>
    </row>
    <row r="164" spans="1:94" s="56" customFormat="1" ht="12" x14ac:dyDescent="0.2">
      <c r="A164" s="2087" t="s">
        <v>193</v>
      </c>
      <c r="B164" s="2087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2129"/>
      <c r="R164" s="2119"/>
    </row>
    <row r="165" spans="1:94" ht="15" customHeight="1" x14ac:dyDescent="0.25">
      <c r="A165" s="4277" t="s">
        <v>3</v>
      </c>
      <c r="B165" s="2987"/>
      <c r="C165" s="4295" t="s">
        <v>91</v>
      </c>
      <c r="D165" s="4300"/>
      <c r="E165" s="4296"/>
      <c r="F165" s="4295" t="s">
        <v>63</v>
      </c>
      <c r="G165" s="4296"/>
      <c r="H165" s="4295" t="s">
        <v>148</v>
      </c>
      <c r="I165" s="4296"/>
      <c r="J165" s="4295" t="s">
        <v>149</v>
      </c>
      <c r="K165" s="4296"/>
      <c r="L165" s="4295" t="s">
        <v>150</v>
      </c>
      <c r="M165" s="4297"/>
      <c r="N165" s="4301" t="s">
        <v>163</v>
      </c>
      <c r="O165" s="4300"/>
      <c r="P165" s="4297"/>
      <c r="Q165" s="3538" t="s">
        <v>12</v>
      </c>
      <c r="R165" s="2987" t="s">
        <v>13</v>
      </c>
    </row>
    <row r="166" spans="1:94" x14ac:dyDescent="0.25">
      <c r="A166" s="4123"/>
      <c r="B166" s="2988"/>
      <c r="C166" s="2133" t="s">
        <v>120</v>
      </c>
      <c r="D166" s="2134" t="s">
        <v>79</v>
      </c>
      <c r="E166" s="2131" t="s">
        <v>121</v>
      </c>
      <c r="F166" s="2133" t="s">
        <v>79</v>
      </c>
      <c r="G166" s="2131" t="s">
        <v>121</v>
      </c>
      <c r="H166" s="2133" t="s">
        <v>79</v>
      </c>
      <c r="I166" s="2131" t="s">
        <v>121</v>
      </c>
      <c r="J166" s="2133" t="s">
        <v>79</v>
      </c>
      <c r="K166" s="2131" t="s">
        <v>121</v>
      </c>
      <c r="L166" s="2133" t="s">
        <v>79</v>
      </c>
      <c r="M166" s="2130" t="s">
        <v>121</v>
      </c>
      <c r="N166" s="2146" t="s">
        <v>164</v>
      </c>
      <c r="O166" s="2134" t="s">
        <v>165</v>
      </c>
      <c r="P166" s="2132" t="s">
        <v>166</v>
      </c>
      <c r="Q166" s="3001"/>
      <c r="R166" s="2988"/>
    </row>
    <row r="167" spans="1:94" x14ac:dyDescent="0.25">
      <c r="A167" s="3534" t="s">
        <v>182</v>
      </c>
      <c r="B167" s="2019" t="s">
        <v>183</v>
      </c>
      <c r="C167" s="2147">
        <f>SUM(D167:E167)</f>
        <v>0</v>
      </c>
      <c r="D167" s="698">
        <f t="shared" ref="D167:E169" si="105">SUM(F167+H167+J167+L167)</f>
        <v>0</v>
      </c>
      <c r="E167" s="2148">
        <f t="shared" si="105"/>
        <v>0</v>
      </c>
      <c r="F167" s="2004"/>
      <c r="G167" s="2149"/>
      <c r="H167" s="2004"/>
      <c r="I167" s="2149"/>
      <c r="J167" s="2004"/>
      <c r="K167" s="2149"/>
      <c r="L167" s="2004"/>
      <c r="M167" s="2150"/>
      <c r="N167" s="2022"/>
      <c r="O167" s="699"/>
      <c r="P167" s="1925"/>
      <c r="Q167" s="2022"/>
      <c r="R167" s="2149"/>
      <c r="S167" t="str">
        <f>CA167&amp;CB167&amp;CC167</f>
        <v/>
      </c>
      <c r="CA167" s="18" t="str">
        <f>IF(AND(C167&gt;0,Q167=""),"  * No olvide digitar la variable Pueblos originarios. Digite Cero si no tiene.",IF(Q167&gt;C167," * La variable Pueblos originarios No puede ser mayor al Total.",""))</f>
        <v/>
      </c>
      <c r="CB167" s="18" t="str">
        <f>IF(AND(C167&gt;0,R167=""),"   * No olvide digitar la variable Migrantes. Digite Cero si no tiene.",IF(R167&gt;C167," *  La variable Migrantes No puede ser mayor al Total.",""))</f>
        <v/>
      </c>
      <c r="CO167" s="69">
        <f>IF(AND(C167&gt;0,Q167=""),1,IF(Q167&gt;C167,1,0))</f>
        <v>0</v>
      </c>
      <c r="CP167" s="69">
        <f>IF(AND(C167&gt;0,R167=""),1,IF(R167&gt;C167,1,0))</f>
        <v>0</v>
      </c>
    </row>
    <row r="168" spans="1:94" x14ac:dyDescent="0.25">
      <c r="A168" s="4275"/>
      <c r="B168" s="75" t="s">
        <v>184</v>
      </c>
      <c r="C168" s="317">
        <f>SUM(D168:E168)</f>
        <v>0</v>
      </c>
      <c r="D168" s="318">
        <f t="shared" si="105"/>
        <v>0</v>
      </c>
      <c r="E168" s="319">
        <f t="shared" si="105"/>
        <v>0</v>
      </c>
      <c r="F168" s="22"/>
      <c r="G168" s="28"/>
      <c r="H168" s="22"/>
      <c r="I168" s="28"/>
      <c r="J168" s="22"/>
      <c r="K168" s="28"/>
      <c r="L168" s="22"/>
      <c r="M168" s="216"/>
      <c r="N168" s="27"/>
      <c r="O168" s="24"/>
      <c r="P168" s="213"/>
      <c r="Q168" s="27"/>
      <c r="R168" s="28"/>
      <c r="S168" t="str">
        <f>CA168&amp;CB168&amp;CC168</f>
        <v/>
      </c>
      <c r="CA168" s="18" t="str">
        <f>IF(AND(C168&gt;0,Q168=""),"   * No olvide digitar la variable Pueblos originarios. Digite Cero si no tiene.",IF(Q168&gt;C168," *  La variable Pueblos originarios No puede ser mayor al Total.",""))</f>
        <v/>
      </c>
      <c r="CB168" s="18" t="str">
        <f>IF(AND(C168&gt;0,R168=""),"   * No olvide digitar la variable Migrantes. Digite Cero si no tiene.",IF(R168&gt;C168," *  La variable Migrantes No puede ser mayor al Total.",""))</f>
        <v/>
      </c>
      <c r="CO168" s="69">
        <f>IF(AND(C168&gt;0,Q168=""),1,IF(Q168&gt;C168,1,0))</f>
        <v>0</v>
      </c>
      <c r="CP168" s="69">
        <f>IF(AND(C168&gt;0,R168=""),1,IF(R168&gt;C168,1,0))</f>
        <v>0</v>
      </c>
    </row>
    <row r="169" spans="1:94" x14ac:dyDescent="0.25">
      <c r="A169" s="4275"/>
      <c r="B169" s="288" t="s">
        <v>185</v>
      </c>
      <c r="C169" s="320">
        <f>SUM(D169:E169)</f>
        <v>0</v>
      </c>
      <c r="D169" s="321">
        <f t="shared" si="105"/>
        <v>0</v>
      </c>
      <c r="E169" s="322">
        <f t="shared" si="105"/>
        <v>0</v>
      </c>
      <c r="F169" s="49"/>
      <c r="G169" s="52"/>
      <c r="H169" s="49"/>
      <c r="I169" s="52"/>
      <c r="J169" s="49"/>
      <c r="K169" s="52"/>
      <c r="L169" s="49"/>
      <c r="M169" s="323"/>
      <c r="N169" s="254"/>
      <c r="O169" s="265"/>
      <c r="P169" s="264"/>
      <c r="Q169" s="254"/>
      <c r="R169" s="52"/>
      <c r="S169" t="str">
        <f>CA169&amp;CB169&amp;CC169</f>
        <v/>
      </c>
      <c r="CA169" s="18" t="str">
        <f>IF(AND(C169&gt;0,Q169=""),"   * No olvide digitar la variable Pueblos originarios. Digite Cero si no tiene.",IF(Q169&gt;C169," *  La variable Pueblos originarios No puede ser mayor al Total.",""))</f>
        <v/>
      </c>
      <c r="CB169" s="18" t="str">
        <f>IF(AND(C169&gt;0,R169=""),"   * No olvide digitar la variable Migrantes. Digite Cero si no tiene.",IF(R169&gt;C169," *  La variable Migrantes No puede ser mayor al Total.",""))</f>
        <v/>
      </c>
      <c r="CO169" s="69">
        <f>IF(AND(C169&gt;0,Q169=""),1,IF(Q169&gt;C169,1,0))</f>
        <v>0</v>
      </c>
      <c r="CP169" s="69">
        <f>IF(AND(C169&gt;0,R169=""),1,IF(R169&gt;C169,1,0))</f>
        <v>0</v>
      </c>
    </row>
    <row r="170" spans="1:94" x14ac:dyDescent="0.25">
      <c r="A170" s="4298" t="s">
        <v>186</v>
      </c>
      <c r="B170" s="4298"/>
      <c r="C170" s="2151">
        <f>SUM(C167:C169)</f>
        <v>0</v>
      </c>
      <c r="D170" s="2152">
        <f>SUM(D167:D169)</f>
        <v>0</v>
      </c>
      <c r="E170" s="2153">
        <f>SUM(E167:E169)</f>
        <v>0</v>
      </c>
      <c r="F170" s="2151">
        <f>SUM(F167:F169)</f>
        <v>0</v>
      </c>
      <c r="G170" s="2153">
        <f t="shared" ref="G170:P170" si="106">SUM(G167:G169)</f>
        <v>0</v>
      </c>
      <c r="H170" s="2151">
        <f t="shared" si="106"/>
        <v>0</v>
      </c>
      <c r="I170" s="2153">
        <f t="shared" si="106"/>
        <v>0</v>
      </c>
      <c r="J170" s="2151">
        <f t="shared" si="106"/>
        <v>0</v>
      </c>
      <c r="K170" s="2153">
        <f t="shared" si="106"/>
        <v>0</v>
      </c>
      <c r="L170" s="2151">
        <f t="shared" si="106"/>
        <v>0</v>
      </c>
      <c r="M170" s="2154">
        <f t="shared" si="106"/>
        <v>0</v>
      </c>
      <c r="N170" s="2155">
        <f t="shared" si="106"/>
        <v>0</v>
      </c>
      <c r="O170" s="2152">
        <f t="shared" si="106"/>
        <v>0</v>
      </c>
      <c r="P170" s="2156">
        <f t="shared" si="106"/>
        <v>0</v>
      </c>
      <c r="Q170" s="2155">
        <f>SUM(Q167:Q169)</f>
        <v>0</v>
      </c>
      <c r="R170" s="2153">
        <f>SUM(R167:R169)</f>
        <v>0</v>
      </c>
    </row>
    <row r="171" spans="1:94" x14ac:dyDescent="0.25">
      <c r="A171" s="3534" t="s">
        <v>187</v>
      </c>
      <c r="B171" s="101" t="s">
        <v>188</v>
      </c>
      <c r="C171" s="330">
        <f>SUM(D171:E171)</f>
        <v>0</v>
      </c>
      <c r="D171" s="331">
        <f>SUM(F171+H171+J171+L171)</f>
        <v>0</v>
      </c>
      <c r="E171" s="332">
        <f>SUM(G171+I171+K171+M171)</f>
        <v>0</v>
      </c>
      <c r="F171" s="45"/>
      <c r="G171" s="48"/>
      <c r="H171" s="45"/>
      <c r="I171" s="48"/>
      <c r="J171" s="45"/>
      <c r="K171" s="48"/>
      <c r="L171" s="45"/>
      <c r="M171" s="333"/>
      <c r="N171" s="105"/>
      <c r="O171" s="102"/>
      <c r="P171" s="286"/>
      <c r="Q171" s="105"/>
      <c r="R171" s="48"/>
      <c r="S171" t="str">
        <f>CA171&amp;CB171&amp;CC171</f>
        <v/>
      </c>
      <c r="CA171" s="18" t="str">
        <f>IF(AND(C171&gt;0,Q171=""),"   * No olvide digitar la variable Pueblos originarios. Digite Cero si no tiene.",IF(Q171&gt;C171," *  La variable Pueblos originarios No puede ser mayor al Total.",""))</f>
        <v/>
      </c>
      <c r="CB171" s="18" t="str">
        <f>IF(AND(C171&gt;0,R171=""),"   * No olvide digitar la variable Migrantes. Digite Cero si no tiene.",IF(R171&gt;C171," *  La variable Migrantes No puede ser mayor al Total.",""))</f>
        <v/>
      </c>
      <c r="CO171" s="69">
        <f>IF(AND(C171&gt;0,Q171=""),1,IF(Q171&gt;C171,1,0))</f>
        <v>0</v>
      </c>
      <c r="CP171" s="69">
        <f>IF(AND(C171&gt;0,R171=""),1,IF(R171&gt;C171,1,0))</f>
        <v>0</v>
      </c>
    </row>
    <row r="172" spans="1:94" x14ac:dyDescent="0.25">
      <c r="A172" s="4275"/>
      <c r="B172" s="75" t="s">
        <v>189</v>
      </c>
      <c r="C172" s="317">
        <f>SUM(D172:E172)</f>
        <v>0</v>
      </c>
      <c r="D172" s="318">
        <f t="shared" ref="D172:E174" si="107">SUM(F172+H172+J172+L172)</f>
        <v>0</v>
      </c>
      <c r="E172" s="319">
        <f t="shared" si="107"/>
        <v>0</v>
      </c>
      <c r="F172" s="22"/>
      <c r="G172" s="28"/>
      <c r="H172" s="22"/>
      <c r="I172" s="28"/>
      <c r="J172" s="22"/>
      <c r="K172" s="28"/>
      <c r="L172" s="22"/>
      <c r="M172" s="216"/>
      <c r="N172" s="27"/>
      <c r="O172" s="24"/>
      <c r="P172" s="213"/>
      <c r="Q172" s="27"/>
      <c r="R172" s="28"/>
      <c r="S172" t="str">
        <f>CA172&amp;CB172&amp;CC172</f>
        <v/>
      </c>
      <c r="CA172" s="18" t="str">
        <f>IF(AND(C172&gt;0,Q172=""),"   * No olvide digitar la variable Pueblos originarios. Digite Cero si no tiene.",IF(Q172&gt;C172," *  La variable Pueblos originarios No puede ser mayor al Total.",""))</f>
        <v/>
      </c>
      <c r="CB172" s="18" t="str">
        <f>IF(AND(C172&gt;0,R172=""),"   * No olvide digitar la variable Migrantes. Digite Cero si no tiene.",IF(R172&gt;C172," *  La variable Migrantes No puede ser mayor al Total.",""))</f>
        <v/>
      </c>
      <c r="CO172" s="69">
        <f>IF(AND(C172&gt;0,Q172=""),1,IF(Q172&gt;C172,1,0))</f>
        <v>0</v>
      </c>
      <c r="CP172" s="69">
        <f>IF(AND(C172&gt;0,R172=""),1,IF(R172&gt;C172,1,0))</f>
        <v>0</v>
      </c>
    </row>
    <row r="173" spans="1:94" x14ac:dyDescent="0.25">
      <c r="A173" s="4275"/>
      <c r="B173" s="75" t="s">
        <v>190</v>
      </c>
      <c r="C173" s="317">
        <f>SUM(D173:E173)</f>
        <v>0</v>
      </c>
      <c r="D173" s="318">
        <f t="shared" si="107"/>
        <v>0</v>
      </c>
      <c r="E173" s="319">
        <f t="shared" si="107"/>
        <v>0</v>
      </c>
      <c r="F173" s="22"/>
      <c r="G173" s="28"/>
      <c r="H173" s="22"/>
      <c r="I173" s="28"/>
      <c r="J173" s="22"/>
      <c r="K173" s="28"/>
      <c r="L173" s="22"/>
      <c r="M173" s="216"/>
      <c r="N173" s="27"/>
      <c r="O173" s="24"/>
      <c r="P173" s="213"/>
      <c r="Q173" s="27"/>
      <c r="R173" s="28"/>
      <c r="S173" t="str">
        <f>CA173&amp;CB173&amp;CC173</f>
        <v/>
      </c>
      <c r="CA173" s="18" t="str">
        <f>IF(AND(C173&gt;0,Q173=""),"   * No olvide digitar la variable Pueblos originarios. Digite Cero si no tiene.",IF(Q173&gt;C173," *  La variable Pueblos originarios No puede ser mayor al Total.",""))</f>
        <v/>
      </c>
      <c r="CB173" s="18" t="str">
        <f>IF(AND(C173&gt;0,R173=""),"   * No olvide digitar la variable Migrantes. Digite Cero si no tiene.",IF(R173&gt;C173," *  La variable Migrantes No puede ser mayor al Total.",""))</f>
        <v/>
      </c>
      <c r="CO173" s="69">
        <f>IF(AND(C173&gt;0,Q173=""),1,IF(Q173&gt;C173,1,0))</f>
        <v>0</v>
      </c>
      <c r="CP173" s="69">
        <f>IF(AND(C173&gt;0,R173=""),1,IF(R173&gt;C173,1,0))</f>
        <v>0</v>
      </c>
    </row>
    <row r="174" spans="1:94" x14ac:dyDescent="0.25">
      <c r="A174" s="4249"/>
      <c r="B174" s="296" t="s">
        <v>191</v>
      </c>
      <c r="C174" s="320">
        <f>SUM(D174:E174)</f>
        <v>0</v>
      </c>
      <c r="D174" s="321">
        <f t="shared" si="107"/>
        <v>0</v>
      </c>
      <c r="E174" s="322">
        <f t="shared" si="107"/>
        <v>0</v>
      </c>
      <c r="F174" s="49"/>
      <c r="G174" s="52"/>
      <c r="H174" s="49"/>
      <c r="I174" s="52"/>
      <c r="J174" s="49"/>
      <c r="K174" s="52"/>
      <c r="L174" s="49"/>
      <c r="M174" s="323"/>
      <c r="N174" s="254"/>
      <c r="O174" s="265"/>
      <c r="P174" s="264"/>
      <c r="Q174" s="254"/>
      <c r="R174" s="52"/>
      <c r="S174" t="str">
        <f>CA174&amp;CB174&amp;CC174</f>
        <v/>
      </c>
      <c r="CA174" s="18" t="str">
        <f>IF(AND(C174&gt;0,Q174=""),"   * No olvide digitar la variable Pueblos originarios. Digite Cero si no tiene.",IF(Q174&gt;C174," *  La variable Pueblos originarios No puede ser mayor al Total.",""))</f>
        <v/>
      </c>
      <c r="CB174" s="18" t="str">
        <f>IF(AND(C174&gt;0,R174=""),"   * No olvide digitar la variable Migrantes. Digite Cero si no tiene.",IF(R174&gt;C174," *  La variable Migrantes No puede ser mayor al Total.",""))</f>
        <v/>
      </c>
      <c r="CO174" s="69">
        <f>IF(AND(C174&gt;0,Q174=""),1,IF(Q174&gt;C174,1,0))</f>
        <v>0</v>
      </c>
      <c r="CP174" s="69">
        <f>IF(AND(C174&gt;0,R174=""),1,IF(R174&gt;C174,1,0))</f>
        <v>0</v>
      </c>
    </row>
    <row r="175" spans="1:94" x14ac:dyDescent="0.25">
      <c r="A175" s="4302" t="s">
        <v>186</v>
      </c>
      <c r="B175" s="4298"/>
      <c r="C175" s="2151">
        <f>SUM(C171:C174)</f>
        <v>0</v>
      </c>
      <c r="D175" s="2152">
        <f>SUM(D171:D174)</f>
        <v>0</v>
      </c>
      <c r="E175" s="2153">
        <f>SUM(E171:E174)</f>
        <v>0</v>
      </c>
      <c r="F175" s="2151">
        <f>SUM(F171:F174)</f>
        <v>0</v>
      </c>
      <c r="G175" s="2153">
        <f t="shared" ref="G175:P175" si="108">SUM(G171:G174)</f>
        <v>0</v>
      </c>
      <c r="H175" s="2151">
        <f t="shared" si="108"/>
        <v>0</v>
      </c>
      <c r="I175" s="2153">
        <f t="shared" si="108"/>
        <v>0</v>
      </c>
      <c r="J175" s="2151">
        <f t="shared" si="108"/>
        <v>0</v>
      </c>
      <c r="K175" s="2153">
        <f t="shared" si="108"/>
        <v>0</v>
      </c>
      <c r="L175" s="2151">
        <f t="shared" si="108"/>
        <v>0</v>
      </c>
      <c r="M175" s="2154">
        <f t="shared" si="108"/>
        <v>0</v>
      </c>
      <c r="N175" s="2155">
        <f t="shared" si="108"/>
        <v>0</v>
      </c>
      <c r="O175" s="2152">
        <f t="shared" si="108"/>
        <v>0</v>
      </c>
      <c r="P175" s="2156">
        <f t="shared" si="108"/>
        <v>0</v>
      </c>
      <c r="Q175" s="2155">
        <f>SUM(Q171:Q174)</f>
        <v>0</v>
      </c>
      <c r="R175" s="2153">
        <f>SUM(R171:R174)</f>
        <v>0</v>
      </c>
    </row>
    <row r="176" spans="1:94" x14ac:dyDescent="0.25">
      <c r="A176" s="4302" t="s">
        <v>192</v>
      </c>
      <c r="B176" s="4302"/>
      <c r="C176" s="334">
        <f>SUM(C170+C175)</f>
        <v>0</v>
      </c>
      <c r="D176" s="335">
        <f t="shared" ref="D176:P176" si="109">SUM(D170+D175)</f>
        <v>0</v>
      </c>
      <c r="E176" s="336">
        <f t="shared" si="109"/>
        <v>0</v>
      </c>
      <c r="F176" s="334">
        <f t="shared" si="109"/>
        <v>0</v>
      </c>
      <c r="G176" s="336">
        <f t="shared" si="109"/>
        <v>0</v>
      </c>
      <c r="H176" s="334">
        <f t="shared" si="109"/>
        <v>0</v>
      </c>
      <c r="I176" s="336">
        <f t="shared" si="109"/>
        <v>0</v>
      </c>
      <c r="J176" s="334">
        <f t="shared" si="109"/>
        <v>0</v>
      </c>
      <c r="K176" s="336">
        <f t="shared" si="109"/>
        <v>0</v>
      </c>
      <c r="L176" s="334">
        <f t="shared" si="109"/>
        <v>0</v>
      </c>
      <c r="M176" s="337">
        <f t="shared" si="109"/>
        <v>0</v>
      </c>
      <c r="N176" s="338">
        <f t="shared" si="109"/>
        <v>0</v>
      </c>
      <c r="O176" s="335">
        <f t="shared" si="109"/>
        <v>0</v>
      </c>
      <c r="P176" s="2157">
        <f t="shared" si="109"/>
        <v>0</v>
      </c>
      <c r="Q176" s="338">
        <f>SUM(Q170+Q175)</f>
        <v>0</v>
      </c>
      <c r="R176" s="336">
        <f>SUM(R170+R175)</f>
        <v>0</v>
      </c>
    </row>
    <row r="177" spans="1:94" s="56" customFormat="1" ht="12" x14ac:dyDescent="0.2">
      <c r="A177" s="2087" t="s">
        <v>194</v>
      </c>
      <c r="B177" s="2087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</row>
    <row r="178" spans="1:94" ht="15" customHeight="1" x14ac:dyDescent="0.25">
      <c r="A178" s="3443" t="s">
        <v>3</v>
      </c>
      <c r="B178" s="2987"/>
      <c r="C178" s="4300" t="s">
        <v>91</v>
      </c>
      <c r="D178" s="4300"/>
      <c r="E178" s="4296"/>
      <c r="F178" s="4295" t="s">
        <v>62</v>
      </c>
      <c r="G178" s="4296"/>
      <c r="H178" s="4295" t="s">
        <v>63</v>
      </c>
      <c r="I178" s="4296"/>
      <c r="J178" s="4295" t="s">
        <v>148</v>
      </c>
      <c r="K178" s="4296"/>
      <c r="L178" s="4295" t="s">
        <v>149</v>
      </c>
      <c r="M178" s="4296"/>
      <c r="N178" s="4295" t="s">
        <v>150</v>
      </c>
      <c r="O178" s="4297"/>
      <c r="P178" s="3538" t="s">
        <v>12</v>
      </c>
      <c r="Q178" s="2987" t="s">
        <v>13</v>
      </c>
    </row>
    <row r="179" spans="1:94" x14ac:dyDescent="0.25">
      <c r="A179" s="4123"/>
      <c r="B179" s="2988"/>
      <c r="C179" s="2133" t="s">
        <v>120</v>
      </c>
      <c r="D179" s="2134" t="s">
        <v>79</v>
      </c>
      <c r="E179" s="2131" t="s">
        <v>121</v>
      </c>
      <c r="F179" s="2133" t="s">
        <v>79</v>
      </c>
      <c r="G179" s="2131" t="s">
        <v>121</v>
      </c>
      <c r="H179" s="2133" t="s">
        <v>79</v>
      </c>
      <c r="I179" s="2131" t="s">
        <v>121</v>
      </c>
      <c r="J179" s="2133" t="s">
        <v>79</v>
      </c>
      <c r="K179" s="2131" t="s">
        <v>121</v>
      </c>
      <c r="L179" s="2133" t="s">
        <v>79</v>
      </c>
      <c r="M179" s="2131" t="s">
        <v>121</v>
      </c>
      <c r="N179" s="2133" t="s">
        <v>79</v>
      </c>
      <c r="O179" s="2158" t="s">
        <v>121</v>
      </c>
      <c r="P179" s="3001"/>
      <c r="Q179" s="2988"/>
    </row>
    <row r="180" spans="1:94" x14ac:dyDescent="0.25">
      <c r="A180" s="3534" t="s">
        <v>195</v>
      </c>
      <c r="B180" s="2019" t="s">
        <v>183</v>
      </c>
      <c r="C180" s="2102">
        <f>SUM(D180+E180)</f>
        <v>0</v>
      </c>
      <c r="D180" s="700">
        <f>SUM(F180+H180+J180+L180+N180)</f>
        <v>0</v>
      </c>
      <c r="E180" s="2138">
        <f>SUM(G180+I180+K180+M180+O180)</f>
        <v>0</v>
      </c>
      <c r="F180" s="2004"/>
      <c r="G180" s="2149"/>
      <c r="H180" s="2004"/>
      <c r="I180" s="2149"/>
      <c r="J180" s="2004"/>
      <c r="K180" s="2149"/>
      <c r="L180" s="2004"/>
      <c r="M180" s="2149"/>
      <c r="N180" s="2004"/>
      <c r="O180" s="2023"/>
      <c r="P180" s="2022"/>
      <c r="Q180" s="2149"/>
      <c r="R180" t="str">
        <f>CA180&amp;CB180</f>
        <v/>
      </c>
      <c r="CA180" s="18" t="str">
        <f>IF(AND(C180&gt;0,P180="")," * No olvide digitar la variable Pueblos originarios. Digite Cero si no tiene.",IF(P180&gt;C180," * La variable Pueblos originarios No puede ser mayor al Total.",""))</f>
        <v/>
      </c>
      <c r="CB180" s="18" t="str">
        <f>IF(AND(C180&gt;0,Q180="")," * No olvide digitar la variable Migrantes. Digite Cero si no tiene.",IF(Q180&gt;C180," * La variable Migrantes No puede ser mayor al Total.",""))</f>
        <v/>
      </c>
      <c r="CO180" s="69">
        <f>IF(AND(C180&gt;0,P180=""),1,IF(P180&gt;C180,1,0))</f>
        <v>0</v>
      </c>
      <c r="CP180" s="69">
        <f>IF(AND(C180&gt;0,Q180=""),1,IF(Q180&gt;C180,1,0))</f>
        <v>0</v>
      </c>
    </row>
    <row r="181" spans="1:94" x14ac:dyDescent="0.25">
      <c r="A181" s="4275"/>
      <c r="B181" s="75" t="s">
        <v>184</v>
      </c>
      <c r="C181" s="210">
        <f>SUM(D181+E181)</f>
        <v>0</v>
      </c>
      <c r="D181" s="252">
        <f>SUM(H181+J181+L181+N181)</f>
        <v>0</v>
      </c>
      <c r="E181" s="287">
        <f>SUM(I181+K181+M181+O181)</f>
        <v>0</v>
      </c>
      <c r="F181" s="345"/>
      <c r="G181" s="346"/>
      <c r="H181" s="45"/>
      <c r="I181" s="48"/>
      <c r="J181" s="45"/>
      <c r="K181" s="48"/>
      <c r="L181" s="45"/>
      <c r="M181" s="48"/>
      <c r="N181" s="45"/>
      <c r="O181" s="46"/>
      <c r="P181" s="105"/>
      <c r="Q181" s="48"/>
      <c r="R181" t="str">
        <f>CA181&amp;CB181</f>
        <v/>
      </c>
      <c r="CA181" s="18" t="str">
        <f>IF(AND(C181&gt;0,P181=""),"   * No olvide digitar la variable Pueblos originarios. Digite Cero si no tiene.",IF(P181&gt;C181," *  La variable Pueblos originarios No puede ser mayor al Total.",""))</f>
        <v/>
      </c>
      <c r="CB181" s="18" t="str">
        <f t="shared" ref="CB181:CB182" si="110">IF(AND(C181&gt;0,Q181="")," * No olvide digitar la variable Migrantes. Digite Cero si no tiene.",IF(Q181&gt;C181," * La variable Migrantes No puede ser mayor al Total.",""))</f>
        <v/>
      </c>
      <c r="CO181" s="69">
        <f>IF(AND(C181&gt;0,P181=""),1,IF(P181&gt;C181,1,0))</f>
        <v>0</v>
      </c>
      <c r="CP181" s="69">
        <f>IF(AND(C181&gt;0,Q181=""),1,IF(Q181&gt;C181,1,0))</f>
        <v>0</v>
      </c>
    </row>
    <row r="182" spans="1:94" x14ac:dyDescent="0.25">
      <c r="A182" s="4275"/>
      <c r="B182" s="296" t="s">
        <v>185</v>
      </c>
      <c r="C182" s="266">
        <f>SUM(D182+E182)</f>
        <v>0</v>
      </c>
      <c r="D182" s="267">
        <f>SUM(H182+J182+L182+N182)</f>
        <v>0</v>
      </c>
      <c r="E182" s="271">
        <f>SUM(I182+K182+M182+O182)</f>
        <v>0</v>
      </c>
      <c r="F182" s="347"/>
      <c r="G182" s="348"/>
      <c r="H182" s="30"/>
      <c r="I182" s="37"/>
      <c r="J182" s="30"/>
      <c r="K182" s="37"/>
      <c r="L182" s="30"/>
      <c r="M182" s="37"/>
      <c r="N182" s="30"/>
      <c r="O182" s="34"/>
      <c r="P182" s="35"/>
      <c r="Q182" s="37"/>
      <c r="R182" t="str">
        <f>CA182&amp;CB182</f>
        <v/>
      </c>
      <c r="CA182" s="18" t="str">
        <f>IF(AND(C182&gt;0,P182=""),"   * No olvide digitar la variable Pueblos originarios. Digite Cero si no tiene.",IF(P182&gt;C182," *  La variable Pueblos originarios No puede ser mayor al Total.",""))</f>
        <v/>
      </c>
      <c r="CB182" s="18" t="str">
        <f t="shared" si="110"/>
        <v/>
      </c>
      <c r="CO182" s="69">
        <f>IF(AND(C182&gt;0,P182=""),1,IF(P182&gt;C182,1,0))</f>
        <v>0</v>
      </c>
      <c r="CP182" s="69">
        <f>IF(AND(C182&gt;0,Q182=""),1,IF(Q182&gt;C182,1,0))</f>
        <v>0</v>
      </c>
    </row>
    <row r="183" spans="1:94" x14ac:dyDescent="0.25">
      <c r="A183" s="4249"/>
      <c r="B183" s="2139" t="s">
        <v>171</v>
      </c>
      <c r="C183" s="217">
        <f>SUM(C180:C182)</f>
        <v>0</v>
      </c>
      <c r="D183" s="272">
        <f>SUM(D180:D182)</f>
        <v>0</v>
      </c>
      <c r="E183" s="273">
        <f>SUM(E180:E182)</f>
        <v>0</v>
      </c>
      <c r="F183" s="217">
        <f>SUM(F180:F182)</f>
        <v>0</v>
      </c>
      <c r="G183" s="273">
        <f t="shared" ref="G183:O183" si="111">SUM(G180:G182)</f>
        <v>0</v>
      </c>
      <c r="H183" s="217">
        <f t="shared" si="111"/>
        <v>0</v>
      </c>
      <c r="I183" s="273">
        <f t="shared" si="111"/>
        <v>0</v>
      </c>
      <c r="J183" s="217">
        <f t="shared" si="111"/>
        <v>0</v>
      </c>
      <c r="K183" s="273">
        <f t="shared" si="111"/>
        <v>0</v>
      </c>
      <c r="L183" s="217">
        <f t="shared" si="111"/>
        <v>0</v>
      </c>
      <c r="M183" s="273">
        <f t="shared" si="111"/>
        <v>0</v>
      </c>
      <c r="N183" s="217">
        <f t="shared" si="111"/>
        <v>0</v>
      </c>
      <c r="O183" s="350">
        <f t="shared" si="111"/>
        <v>0</v>
      </c>
      <c r="P183" s="298">
        <f>SUM(P180:P182)</f>
        <v>0</v>
      </c>
      <c r="Q183" s="273">
        <f>SUM(Q180:Q182)</f>
        <v>0</v>
      </c>
    </row>
    <row r="184" spans="1:94" x14ac:dyDescent="0.25">
      <c r="A184" s="4275" t="s">
        <v>196</v>
      </c>
      <c r="B184" s="101" t="s">
        <v>197</v>
      </c>
      <c r="C184" s="249">
        <f>SUM(D184+E184)</f>
        <v>0</v>
      </c>
      <c r="D184" s="250">
        <f>SUM(F184+H184+J184+L184+N184)</f>
        <v>0</v>
      </c>
      <c r="E184" s="295">
        <f>SUM(G184+I184+K184+M184+O184)</f>
        <v>0</v>
      </c>
      <c r="F184" s="351"/>
      <c r="G184" s="352"/>
      <c r="H184" s="353"/>
      <c r="I184" s="352"/>
      <c r="J184" s="45"/>
      <c r="K184" s="48"/>
      <c r="L184" s="45"/>
      <c r="M184" s="48"/>
      <c r="N184" s="2159"/>
      <c r="O184" s="46"/>
      <c r="P184" s="84"/>
      <c r="Q184" s="48"/>
      <c r="R184" t="str">
        <f>CA184&amp;CB184</f>
        <v/>
      </c>
      <c r="CA184" s="18" t="str">
        <f>IF(AND(C184&gt;0,P184="")," * No olvide digitar la variable Pueblos originarios. Digite Cero si no tiene.",IF(P184&gt;C184," * La variable Pueblos originarios No puede ser mayor al Total.",""))</f>
        <v/>
      </c>
      <c r="CB184" s="18" t="str">
        <f>IF(AND(C184&gt;0,Q184=""),"   No olvide digitar la variable Migrantes. Digite Cero si no tiene.",IF(Q184&gt;C184," * La variable Migrantes No puede ser mayor al Total.",""))</f>
        <v/>
      </c>
      <c r="CO184" s="69">
        <f>IF(AND(C184&gt;0,P184=""),1,IF(P184&gt;C184,1,0))</f>
        <v>0</v>
      </c>
      <c r="CP184" s="69">
        <f>IF(AND(C184&gt;0,Q184=""),1,IF(Q184&gt;C184,1,0))</f>
        <v>0</v>
      </c>
    </row>
    <row r="185" spans="1:94" x14ac:dyDescent="0.25">
      <c r="A185" s="4275"/>
      <c r="B185" s="75" t="s">
        <v>164</v>
      </c>
      <c r="C185" s="355">
        <f>SUM(D185+E185)</f>
        <v>0</v>
      </c>
      <c r="D185" s="331">
        <f t="shared" ref="D185:E187" si="112">SUM(F185+H185+J185+L185+N185)</f>
        <v>0</v>
      </c>
      <c r="E185" s="332">
        <f t="shared" si="112"/>
        <v>0</v>
      </c>
      <c r="F185" s="45"/>
      <c r="G185" s="48"/>
      <c r="H185" s="22"/>
      <c r="I185" s="48"/>
      <c r="J185" s="22"/>
      <c r="K185" s="48"/>
      <c r="L185" s="45"/>
      <c r="M185" s="48"/>
      <c r="N185" s="22"/>
      <c r="O185" s="46"/>
      <c r="P185" s="27"/>
      <c r="Q185" s="48"/>
      <c r="R185" t="str">
        <f>CA185&amp;CB185</f>
        <v/>
      </c>
      <c r="CA185" s="18" t="str">
        <f t="shared" ref="CA185:CA187" si="113">IF(AND(C185&gt;0,P185="")," * No olvide digitar la variable Pueblos originarios. Digite Cero si no tiene.",IF(P185&gt;C185," * La variable Pueblos originarios No puede ser mayor al Total.",""))</f>
        <v/>
      </c>
      <c r="CB185" s="18" t="str">
        <f t="shared" ref="CB185:CB187" si="114">IF(AND(C185&gt;0,Q185=""),"   No olvide digitar la variable Migrantes. Digite Cero si no tiene.",IF(Q185&gt;C185," * La variable Migrantes No puede ser mayor al Total.",""))</f>
        <v/>
      </c>
      <c r="CO185" s="69">
        <f>IF(AND(C185&gt;0,P185=""),1,IF(P185&gt;C185,1,0))</f>
        <v>0</v>
      </c>
      <c r="CP185" s="69">
        <f>IF(AND(C185&gt;0,Q185=""),1,IF(Q185&gt;C185,1,0))</f>
        <v>0</v>
      </c>
    </row>
    <row r="186" spans="1:94" x14ac:dyDescent="0.25">
      <c r="A186" s="4275"/>
      <c r="B186" s="75" t="s">
        <v>165</v>
      </c>
      <c r="C186" s="317">
        <f>SUM(D186+E186)</f>
        <v>0</v>
      </c>
      <c r="D186" s="318">
        <f t="shared" si="112"/>
        <v>0</v>
      </c>
      <c r="E186" s="319">
        <f t="shared" si="112"/>
        <v>0</v>
      </c>
      <c r="F186" s="22"/>
      <c r="G186" s="28"/>
      <c r="H186" s="22"/>
      <c r="I186" s="28"/>
      <c r="J186" s="22"/>
      <c r="K186" s="28"/>
      <c r="L186" s="22"/>
      <c r="M186" s="28"/>
      <c r="N186" s="22"/>
      <c r="O186" s="26"/>
      <c r="P186" s="27"/>
      <c r="Q186" s="28"/>
      <c r="R186" t="str">
        <f>CA186&amp;CB186</f>
        <v/>
      </c>
      <c r="CA186" s="18" t="str">
        <f t="shared" si="113"/>
        <v/>
      </c>
      <c r="CB186" s="18" t="str">
        <f t="shared" si="114"/>
        <v/>
      </c>
      <c r="CO186" s="69">
        <f>IF(AND(C186&gt;0,P186=""),1,IF(P186&gt;C186,1,0))</f>
        <v>0</v>
      </c>
      <c r="CP186" s="69">
        <f>IF(AND(C186&gt;0,Q186=""),1,IF(Q186&gt;C186,1,0))</f>
        <v>0</v>
      </c>
    </row>
    <row r="187" spans="1:94" x14ac:dyDescent="0.25">
      <c r="A187" s="4249"/>
      <c r="B187" s="70" t="s">
        <v>166</v>
      </c>
      <c r="C187" s="356">
        <f>SUM(D187+E187)</f>
        <v>0</v>
      </c>
      <c r="D187" s="357">
        <f t="shared" si="112"/>
        <v>0</v>
      </c>
      <c r="E187" s="358">
        <f t="shared" si="112"/>
        <v>0</v>
      </c>
      <c r="F187" s="30"/>
      <c r="G187" s="37"/>
      <c r="H187" s="30"/>
      <c r="I187" s="37"/>
      <c r="J187" s="30"/>
      <c r="K187" s="37"/>
      <c r="L187" s="30"/>
      <c r="M187" s="37"/>
      <c r="N187" s="30"/>
      <c r="O187" s="34"/>
      <c r="P187" s="35"/>
      <c r="Q187" s="37"/>
      <c r="R187" t="str">
        <f>CA187&amp;CB187</f>
        <v/>
      </c>
      <c r="CA187" s="18" t="str">
        <f t="shared" si="113"/>
        <v/>
      </c>
      <c r="CB187" s="18" t="str">
        <f t="shared" si="114"/>
        <v/>
      </c>
      <c r="CO187" s="69">
        <f>IF(AND(C187&gt;0,P187=""),1,IF(P187&gt;C187,1,0))</f>
        <v>0</v>
      </c>
      <c r="CP187" s="69">
        <f>IF(AND(C187&gt;0,Q187=""),1,IF(Q187&gt;C187,1,0))</f>
        <v>0</v>
      </c>
    </row>
    <row r="188" spans="1:94" x14ac:dyDescent="0.25">
      <c r="A188" s="359" t="s">
        <v>198</v>
      </c>
      <c r="B188" s="359"/>
      <c r="C188" s="360"/>
      <c r="D188" s="360"/>
      <c r="E188" s="360"/>
      <c r="F188" s="360"/>
      <c r="G188" s="360"/>
      <c r="H188" s="360"/>
    </row>
    <row r="189" spans="1:94" x14ac:dyDescent="0.25">
      <c r="A189" s="359" t="s">
        <v>199</v>
      </c>
      <c r="B189" s="359"/>
      <c r="C189" s="360"/>
      <c r="D189" s="360"/>
      <c r="E189" s="360"/>
      <c r="F189" s="360"/>
      <c r="G189" s="360"/>
      <c r="H189" s="360"/>
    </row>
    <row r="190" spans="1:94" s="56" customFormat="1" ht="12" x14ac:dyDescent="0.2">
      <c r="A190" s="2087" t="s">
        <v>200</v>
      </c>
      <c r="B190" s="2087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361"/>
      <c r="AV190" s="361"/>
      <c r="AW190" s="361"/>
    </row>
    <row r="191" spans="1:94" ht="15" customHeight="1" x14ac:dyDescent="0.25">
      <c r="A191" s="3443" t="s">
        <v>201</v>
      </c>
      <c r="B191" s="2987"/>
      <c r="C191" s="4306" t="s">
        <v>91</v>
      </c>
      <c r="D191" s="4306"/>
      <c r="E191" s="4306"/>
      <c r="F191" s="4306" t="s">
        <v>202</v>
      </c>
      <c r="G191" s="4306"/>
      <c r="H191" s="4306" t="s">
        <v>203</v>
      </c>
      <c r="I191" s="4306"/>
      <c r="J191" s="4306" t="s">
        <v>204</v>
      </c>
      <c r="K191" s="4306"/>
      <c r="L191" s="4306" t="s">
        <v>16</v>
      </c>
      <c r="M191" s="4306"/>
      <c r="N191" s="4303" t="s">
        <v>17</v>
      </c>
      <c r="O191" s="4304"/>
      <c r="P191" s="4305" t="s">
        <v>18</v>
      </c>
      <c r="Q191" s="4305"/>
      <c r="R191" s="4305" t="s">
        <v>19</v>
      </c>
      <c r="S191" s="4305"/>
      <c r="T191" s="4305" t="s">
        <v>20</v>
      </c>
      <c r="U191" s="4305"/>
      <c r="V191" s="4305" t="s">
        <v>21</v>
      </c>
      <c r="W191" s="4305"/>
      <c r="X191" s="4305" t="s">
        <v>22</v>
      </c>
      <c r="Y191" s="4305"/>
      <c r="Z191" s="4305" t="s">
        <v>23</v>
      </c>
      <c r="AA191" s="4305"/>
      <c r="AB191" s="4305" t="s">
        <v>61</v>
      </c>
      <c r="AC191" s="4305"/>
      <c r="AD191" s="4305" t="s">
        <v>62</v>
      </c>
      <c r="AE191" s="4305"/>
      <c r="AF191" s="4305" t="s">
        <v>63</v>
      </c>
      <c r="AG191" s="4305"/>
      <c r="AH191" s="4305" t="s">
        <v>148</v>
      </c>
      <c r="AI191" s="4305"/>
      <c r="AJ191" s="4305" t="s">
        <v>149</v>
      </c>
      <c r="AK191" s="4305"/>
      <c r="AL191" s="4305" t="s">
        <v>150</v>
      </c>
      <c r="AM191" s="4295"/>
      <c r="AN191" s="4313" t="s">
        <v>205</v>
      </c>
      <c r="AO191" s="4314" t="s">
        <v>206</v>
      </c>
      <c r="AP191" s="4295" t="s">
        <v>12</v>
      </c>
      <c r="AQ191" s="4296"/>
      <c r="AR191" s="3553" t="s">
        <v>207</v>
      </c>
      <c r="AS191" s="2987" t="s">
        <v>208</v>
      </c>
      <c r="AT191" s="4295" t="s">
        <v>13</v>
      </c>
      <c r="AU191" s="4296"/>
      <c r="AV191" s="4303" t="s">
        <v>209</v>
      </c>
      <c r="AW191" s="4304" t="s">
        <v>210</v>
      </c>
      <c r="AX191" s="3546" t="s">
        <v>211</v>
      </c>
    </row>
    <row r="192" spans="1:94" x14ac:dyDescent="0.25">
      <c r="A192" s="4123"/>
      <c r="B192" s="2988"/>
      <c r="C192" s="2161" t="s">
        <v>120</v>
      </c>
      <c r="D192" s="2162" t="s">
        <v>79</v>
      </c>
      <c r="E192" s="364" t="s">
        <v>121</v>
      </c>
      <c r="F192" s="2161" t="s">
        <v>79</v>
      </c>
      <c r="G192" s="364" t="s">
        <v>121</v>
      </c>
      <c r="H192" s="2161" t="s">
        <v>79</v>
      </c>
      <c r="I192" s="364" t="s">
        <v>121</v>
      </c>
      <c r="J192" s="2161" t="s">
        <v>79</v>
      </c>
      <c r="K192" s="364" t="s">
        <v>121</v>
      </c>
      <c r="L192" s="2161" t="s">
        <v>79</v>
      </c>
      <c r="M192" s="364" t="s">
        <v>121</v>
      </c>
      <c r="N192" s="2161" t="s">
        <v>79</v>
      </c>
      <c r="O192" s="364" t="s">
        <v>121</v>
      </c>
      <c r="P192" s="2161" t="s">
        <v>79</v>
      </c>
      <c r="Q192" s="364" t="s">
        <v>121</v>
      </c>
      <c r="R192" s="2161" t="s">
        <v>79</v>
      </c>
      <c r="S192" s="364" t="s">
        <v>121</v>
      </c>
      <c r="T192" s="2161" t="s">
        <v>79</v>
      </c>
      <c r="U192" s="364" t="s">
        <v>121</v>
      </c>
      <c r="V192" s="2161" t="s">
        <v>79</v>
      </c>
      <c r="W192" s="364" t="s">
        <v>121</v>
      </c>
      <c r="X192" s="2161" t="s">
        <v>79</v>
      </c>
      <c r="Y192" s="364" t="s">
        <v>121</v>
      </c>
      <c r="Z192" s="2161" t="s">
        <v>79</v>
      </c>
      <c r="AA192" s="364" t="s">
        <v>121</v>
      </c>
      <c r="AB192" s="2161" t="s">
        <v>79</v>
      </c>
      <c r="AC192" s="364" t="s">
        <v>121</v>
      </c>
      <c r="AD192" s="2161" t="s">
        <v>79</v>
      </c>
      <c r="AE192" s="364" t="s">
        <v>121</v>
      </c>
      <c r="AF192" s="2161" t="s">
        <v>79</v>
      </c>
      <c r="AG192" s="364" t="s">
        <v>121</v>
      </c>
      <c r="AH192" s="2161" t="s">
        <v>79</v>
      </c>
      <c r="AI192" s="364" t="s">
        <v>121</v>
      </c>
      <c r="AJ192" s="2161" t="s">
        <v>79</v>
      </c>
      <c r="AK192" s="364" t="s">
        <v>121</v>
      </c>
      <c r="AL192" s="2161" t="s">
        <v>79</v>
      </c>
      <c r="AM192" s="365" t="s">
        <v>121</v>
      </c>
      <c r="AN192" s="3172"/>
      <c r="AO192" s="3174"/>
      <c r="AP192" s="2161" t="s">
        <v>79</v>
      </c>
      <c r="AQ192" s="364" t="s">
        <v>121</v>
      </c>
      <c r="AR192" s="3019"/>
      <c r="AS192" s="2988"/>
      <c r="AT192" s="2161" t="s">
        <v>79</v>
      </c>
      <c r="AU192" s="364" t="s">
        <v>121</v>
      </c>
      <c r="AV192" s="1844" t="s">
        <v>212</v>
      </c>
      <c r="AW192" s="8" t="s">
        <v>213</v>
      </c>
      <c r="AX192" s="4236"/>
    </row>
    <row r="193" spans="1:103" s="56" customFormat="1" ht="12" x14ac:dyDescent="0.2">
      <c r="A193" s="4309" t="s">
        <v>214</v>
      </c>
      <c r="B193" s="4310"/>
      <c r="C193" s="2164">
        <f>SUM(D193+E193)</f>
        <v>38</v>
      </c>
      <c r="D193" s="2165">
        <f>SUM(F193+H193+J193+L193+N193+P193+R193+T193+V193+X193+Z193+AB193+AD193+AF193+AH193+AJ193+AL193)</f>
        <v>15</v>
      </c>
      <c r="E193" s="369">
        <f>SUM(G193+I193+K193+M193+O193+Q193+S193+U193+W193+Y193+AA193+AC193+AE193+AG193+AI193+AK193+AM193)</f>
        <v>23</v>
      </c>
      <c r="F193" s="2166">
        <v>0</v>
      </c>
      <c r="G193" s="85">
        <v>1</v>
      </c>
      <c r="H193" s="2166">
        <v>2</v>
      </c>
      <c r="I193" s="85">
        <v>0</v>
      </c>
      <c r="J193" s="2166">
        <v>4</v>
      </c>
      <c r="K193" s="85">
        <v>6</v>
      </c>
      <c r="L193" s="2166">
        <v>4</v>
      </c>
      <c r="M193" s="85">
        <v>8</v>
      </c>
      <c r="N193" s="2166">
        <v>1</v>
      </c>
      <c r="O193" s="85">
        <v>1</v>
      </c>
      <c r="P193" s="2166">
        <v>1</v>
      </c>
      <c r="Q193" s="85">
        <v>0</v>
      </c>
      <c r="R193" s="2166">
        <v>2</v>
      </c>
      <c r="S193" s="85">
        <v>1</v>
      </c>
      <c r="T193" s="2166">
        <v>0</v>
      </c>
      <c r="U193" s="85">
        <v>0</v>
      </c>
      <c r="V193" s="2166">
        <v>0</v>
      </c>
      <c r="W193" s="85">
        <v>2</v>
      </c>
      <c r="X193" s="2166">
        <v>0</v>
      </c>
      <c r="Y193" s="85">
        <v>0</v>
      </c>
      <c r="Z193" s="2166">
        <v>1</v>
      </c>
      <c r="AA193" s="85">
        <v>0</v>
      </c>
      <c r="AB193" s="2166">
        <v>0</v>
      </c>
      <c r="AC193" s="85">
        <v>1</v>
      </c>
      <c r="AD193" s="91">
        <v>0</v>
      </c>
      <c r="AE193" s="85">
        <v>3</v>
      </c>
      <c r="AF193" s="91">
        <v>0</v>
      </c>
      <c r="AG193" s="85">
        <v>0</v>
      </c>
      <c r="AH193" s="91">
        <v>0</v>
      </c>
      <c r="AI193" s="85">
        <v>0</v>
      </c>
      <c r="AJ193" s="91">
        <v>0</v>
      </c>
      <c r="AK193" s="85">
        <v>0</v>
      </c>
      <c r="AL193" s="91">
        <v>0</v>
      </c>
      <c r="AM193" s="353">
        <v>0</v>
      </c>
      <c r="AN193" s="2167">
        <v>0</v>
      </c>
      <c r="AO193" s="85">
        <v>0</v>
      </c>
      <c r="AP193" s="91">
        <v>0</v>
      </c>
      <c r="AQ193" s="85">
        <v>0</v>
      </c>
      <c r="AR193" s="2166">
        <v>0</v>
      </c>
      <c r="AS193" s="2168">
        <v>11</v>
      </c>
      <c r="AT193" s="2169">
        <v>0</v>
      </c>
      <c r="AU193" s="2170">
        <v>0</v>
      </c>
      <c r="AV193" s="2169">
        <v>1</v>
      </c>
      <c r="AW193" s="2170">
        <v>0</v>
      </c>
      <c r="AX193" s="2171">
        <v>0</v>
      </c>
      <c r="AY193" s="56" t="str">
        <f>CA193&amp;CB193&amp;CC193&amp;CD193&amp;CE193&amp;CF193&amp;CG193&amp;CH193&amp;CI193&amp;CJ193&amp;CK193</f>
        <v/>
      </c>
      <c r="CA193" s="18" t="str">
        <f>IF(AND(E193&gt;0,AN193=""), "* No olvide digitar la variable Gestantes. Digite Cero si no tiene.",IF(AN193&gt;E193,"  * La variable Gestantes No puede ser mayor al Total Mujeres.",""))</f>
        <v/>
      </c>
      <c r="CB193" s="18" t="str">
        <f>IF(AND(E193&gt;0,AO193=""), "* No olvide digitar la variable Madre de hijo menor de 5 años. Digite Cero si no tiene.",IF(AO193&gt;E193,"  * La variable Madre de hijo menor de 5 años No puede ser mayor al Total de Mujeres.",""))</f>
        <v/>
      </c>
      <c r="CC193" s="18" t="str">
        <f>IF(AND(D193&gt;0,OR(AP193="")), "* No olvide digitar la variable Pueblos originarios - Hombres. Digite Cero si no tiene.",IF((AP193)&gt;D193,"  * La variable Pueblos originarios - Hombres No puede ser mayor al Total Hombres.",""))</f>
        <v/>
      </c>
      <c r="CD193" s="18" t="str">
        <f>IF(AND(E193&gt;0,OR(AQ193="")), "* No olvide digitar la variable Pueblos originarios - Mujeres. Digite Cero si no tiene.",IF((AQ193)&gt;E193,"  * La variable Pueblos originarios - Mujeres No puede ser mayor al Total Mujeres.",""))</f>
        <v/>
      </c>
      <c r="CE193" s="18" t="str">
        <f>IF(AND($C193&gt;0,AR193=""), "* No olvide digitar la variable Niños, niñas, adolescentes y jóvenes SENAME. Digite Cero si no tiene.",IF(AR193&gt;$C193,"  * La variable Niños, niñas, adolescentes y jóvenes SENAME No puede ser mayor al Total.",""))</f>
        <v/>
      </c>
      <c r="CF193" s="18" t="str">
        <f>IF(AND(C193&gt;0,AS193=""), "* No olvide digitar la variable Niños, niñas, adolescentes y jóvenes Mejor Niñez. Digite Cero si no tiene.",IF(AS193&gt;C193,"  * La variable Niños, niñas, adolescentes y jóvenes Mejor Niñez No puede ser mayor al Total.",""))</f>
        <v/>
      </c>
      <c r="CG193" s="18" t="str">
        <f>IF(AND(D193&gt;0,OR(AT193="")), "* No olvide digitar la variable Migrantes - Hombres. Digite Cero si no tiene.",IF((AT193)&gt;D193,"  * La variable Migrantes - Hombres No puede ser mayor al Total Hombres.",""))</f>
        <v/>
      </c>
      <c r="CH193" s="18" t="str">
        <f>IF(AND(E193&gt;0,OR(AU193="")), "* No olvide digitar la variable Migrantes - Mujeres. Digite Cero si no tiene.",IF((AU193)&gt;E193,"  * La variable Migrantes - Mujeres No puede ser mayor al Total Mujeres.",""))</f>
        <v/>
      </c>
      <c r="CI193" s="18" t="str">
        <f>IF(AND(E193&gt;0,OR(AV193="")), "* No olvide digitar la variable Trans Masculino. Digite Cero si no tiene.",IF((AV193)&gt;E193,"  * La variable Trans Masculino No puede ser mayor al Total Mujeres.",""))</f>
        <v/>
      </c>
      <c r="CJ193" s="18" t="str">
        <f>IF(AND(D193&gt;0,OR(AW193="")), "* No olvide digitar la variable Trans Femenino. Digite Cero si no tiene.",IF((AW193)&gt;D193,"  * La variable Trans Femenino No puede ser mayor al Total Mujeres.",""))</f>
        <v/>
      </c>
      <c r="CK193" s="18" t="str">
        <f>IF(AND($C193&gt;0,AX193=""), "* No olvide digitar la variable Adolescentes derivados de Espacios Amigables. Digite Cero si no tiene.",IF(AX193&gt;$C193,"  * La variable Adolescentes derivados de Espacios Amigables No puede ser mayor al Total.",""))</f>
        <v/>
      </c>
      <c r="CO193" s="370">
        <f>IF(AND(E193&gt;0,AN193=""),1,IF(AN193&gt;E193,1,0))</f>
        <v>0</v>
      </c>
      <c r="CP193" s="370">
        <f>IF(AND(E193&gt;0,AO193=""),1,IF(AO193&gt;E193,1,0))</f>
        <v>0</v>
      </c>
      <c r="CQ193" s="370">
        <f>IF(AND(D193&gt;0,OR(AP193="")),1,IF((AP193)&gt;D193,1,0))</f>
        <v>0</v>
      </c>
      <c r="CR193" s="370">
        <f>IF(AND(E193&gt;0,OR(AQ193="")),1,IF((AQ193)&gt;E193,1,0))</f>
        <v>0</v>
      </c>
      <c r="CS193" s="370">
        <f>IF(AND(C193&gt;0,AR193=""),1,IF(AR193&gt;C193,1,0))</f>
        <v>0</v>
      </c>
      <c r="CT193" s="370">
        <f>IF(AND(C193&gt;0,AS193=""),1,IF(AS193&gt;C193,1,0))</f>
        <v>0</v>
      </c>
      <c r="CU193" s="370">
        <f>IF(AND(D193&gt;0,OR(AT193="")),1,IF((AT193)&gt;D193,1,0))</f>
        <v>0</v>
      </c>
      <c r="CV193" s="370">
        <f>IF(AND(E193&gt;0,OR(AU193="")),1,IF((AU193)&gt;E193,1,0))</f>
        <v>0</v>
      </c>
      <c r="CW193" s="370">
        <f>IF(AND(E193&gt;0,OR(AV193="")),1,IF((AV193)&gt;E193,1,0))</f>
        <v>0</v>
      </c>
      <c r="CX193" s="370">
        <f>IF(AND(D193&gt;0,OR(AW193="")),1,IF((AW193)&gt;D193,1,0))</f>
        <v>0</v>
      </c>
      <c r="CY193" s="370">
        <f>IF(AND(C193&gt;0,AX193=""),1,IF(AX193&gt;C193,1,0))</f>
        <v>0</v>
      </c>
    </row>
    <row r="194" spans="1:103" s="56" customFormat="1" ht="12" customHeight="1" x14ac:dyDescent="0.2">
      <c r="A194" s="4311" t="s">
        <v>215</v>
      </c>
      <c r="B194" s="4312"/>
      <c r="C194" s="2172"/>
      <c r="D194" s="2173"/>
      <c r="E194" s="2173"/>
      <c r="F194" s="2173"/>
      <c r="G194" s="2173"/>
      <c r="H194" s="2173"/>
      <c r="I194" s="2173"/>
      <c r="J194" s="2173"/>
      <c r="K194" s="2173"/>
      <c r="L194" s="2173"/>
      <c r="M194" s="2173"/>
      <c r="N194" s="2173"/>
      <c r="O194" s="2173"/>
      <c r="P194" s="2173"/>
      <c r="Q194" s="2173"/>
      <c r="R194" s="2173"/>
      <c r="S194" s="2173"/>
      <c r="T194" s="2173"/>
      <c r="U194" s="2173"/>
      <c r="V194" s="2173"/>
      <c r="W194" s="2173"/>
      <c r="X194" s="2173"/>
      <c r="Y194" s="2173"/>
      <c r="Z194" s="2173"/>
      <c r="AA194" s="2173"/>
      <c r="AB194" s="2173"/>
      <c r="AC194" s="2173"/>
      <c r="AD194" s="2173"/>
      <c r="AE194" s="2173"/>
      <c r="AF194" s="2173"/>
      <c r="AG194" s="2173"/>
      <c r="AH194" s="2173"/>
      <c r="AI194" s="2173"/>
      <c r="AJ194" s="2173"/>
      <c r="AK194" s="2173"/>
      <c r="AL194" s="2173"/>
      <c r="AM194" s="2173"/>
      <c r="AN194" s="2173"/>
      <c r="AO194" s="2173"/>
      <c r="AP194" s="2173"/>
      <c r="AQ194" s="2173"/>
      <c r="AR194" s="2173"/>
      <c r="AS194" s="2173"/>
      <c r="AT194" s="2173"/>
      <c r="AU194" s="2173"/>
      <c r="AV194" s="2173"/>
      <c r="AW194" s="2174"/>
      <c r="AX194" s="2175"/>
    </row>
    <row r="195" spans="1:103" s="56" customFormat="1" ht="12" x14ac:dyDescent="0.2">
      <c r="A195" s="3534" t="s">
        <v>216</v>
      </c>
      <c r="B195" s="2176" t="s">
        <v>217</v>
      </c>
      <c r="C195" s="2012">
        <f t="shared" ref="C195:C198" si="115">SUM(D195+E195)</f>
        <v>4</v>
      </c>
      <c r="D195" s="703">
        <f t="shared" ref="D195:D198" si="116">SUM(F195+H195+J195+L195+N195+P195+R195+T195+V195+X195+Z195+AB195+AD195+AF195+AH195+AJ195+AL195)</f>
        <v>2</v>
      </c>
      <c r="E195" s="2176">
        <f t="shared" ref="E195:E198" si="117">SUM(G195+I195+K195+M195+O195+Q195+S195+U195+W195+Y195+AA195+AC195+AE195+AG195+AI195+AK195+AM195)</f>
        <v>2</v>
      </c>
      <c r="F195" s="2004">
        <v>0</v>
      </c>
      <c r="G195" s="2149">
        <v>0</v>
      </c>
      <c r="H195" s="2004">
        <v>0</v>
      </c>
      <c r="I195" s="2149">
        <v>0</v>
      </c>
      <c r="J195" s="2004">
        <v>1</v>
      </c>
      <c r="K195" s="2149">
        <v>1</v>
      </c>
      <c r="L195" s="2004">
        <v>1</v>
      </c>
      <c r="M195" s="2149">
        <v>1</v>
      </c>
      <c r="N195" s="2004">
        <v>0</v>
      </c>
      <c r="O195" s="2149">
        <v>0</v>
      </c>
      <c r="P195" s="2004">
        <v>0</v>
      </c>
      <c r="Q195" s="2149">
        <v>0</v>
      </c>
      <c r="R195" s="2004">
        <v>0</v>
      </c>
      <c r="S195" s="2149">
        <v>0</v>
      </c>
      <c r="T195" s="2004">
        <v>0</v>
      </c>
      <c r="U195" s="2149">
        <v>0</v>
      </c>
      <c r="V195" s="2004">
        <v>0</v>
      </c>
      <c r="W195" s="2149">
        <v>0</v>
      </c>
      <c r="X195" s="2004">
        <v>0</v>
      </c>
      <c r="Y195" s="2149">
        <v>0</v>
      </c>
      <c r="Z195" s="2004">
        <v>0</v>
      </c>
      <c r="AA195" s="2149">
        <v>0</v>
      </c>
      <c r="AB195" s="2004">
        <v>0</v>
      </c>
      <c r="AC195" s="2149">
        <v>0</v>
      </c>
      <c r="AD195" s="2004">
        <v>0</v>
      </c>
      <c r="AE195" s="2149">
        <v>0</v>
      </c>
      <c r="AF195" s="2004">
        <v>0</v>
      </c>
      <c r="AG195" s="2149">
        <v>0</v>
      </c>
      <c r="AH195" s="2004">
        <v>0</v>
      </c>
      <c r="AI195" s="2149">
        <v>0</v>
      </c>
      <c r="AJ195" s="2004">
        <v>0</v>
      </c>
      <c r="AK195" s="2149">
        <v>0</v>
      </c>
      <c r="AL195" s="2004">
        <v>0</v>
      </c>
      <c r="AM195" s="2150">
        <v>0</v>
      </c>
      <c r="AN195" s="2022">
        <v>0</v>
      </c>
      <c r="AO195" s="2149">
        <v>0</v>
      </c>
      <c r="AP195" s="2004">
        <v>0</v>
      </c>
      <c r="AQ195" s="2149">
        <v>0</v>
      </c>
      <c r="AR195" s="2004">
        <v>0</v>
      </c>
      <c r="AS195" s="2149">
        <v>3</v>
      </c>
      <c r="AT195" s="2150">
        <v>0</v>
      </c>
      <c r="AU195" s="2014">
        <v>0</v>
      </c>
      <c r="AV195" s="2150">
        <v>0</v>
      </c>
      <c r="AW195" s="2014">
        <v>0</v>
      </c>
      <c r="AX195" s="2149">
        <v>0</v>
      </c>
      <c r="AY195" s="56" t="str">
        <f t="shared" ref="AY195:AY241" si="118">CA195&amp;CB195&amp;CC195&amp;CD195&amp;CE195&amp;CF195&amp;CG195&amp;CH195&amp;CI195&amp;CJ195&amp;CK195</f>
        <v/>
      </c>
      <c r="CA195" s="18" t="str">
        <f t="shared" ref="CA195:CA207" si="119">IF(AND(E195&gt;0,AN195=""), "* No olvide digitar la variable Gestantes. Digite Cero si no tiene.",IF(AN195&gt;E195,"  * La variable Gestantes No puede ser mayor al Total Mujeres.",""))</f>
        <v/>
      </c>
      <c r="CB195" s="18" t="str">
        <f t="shared" ref="CB195:CB207" si="120">IF(AND(E195&gt;0,AO195=""), "* No olvide digitar la variable Madre de hijo menor de 5 años. Digite Cero si no tiene.",IF(AO195&gt;E195,"  * La variable Madre de hijo menor de 5 años No puede ser mayor al Total de Mujeres.",""))</f>
        <v/>
      </c>
      <c r="CC195" s="18" t="str">
        <f t="shared" ref="CC195:CC207" si="121">IF(AND(D195&gt;0,OR(AP195="")), "* No olvide digitar la variable Pueblos originarios - Hombres. Digite Cero si no tiene.",IF((AP195)&gt;D195,"  * La variable Pueblos originarios - Hombres No puede ser mayor al Total Hombres.",""))</f>
        <v/>
      </c>
      <c r="CD195" s="18" t="str">
        <f t="shared" ref="CD195:CD207" si="122">IF(AND(E195&gt;0,OR(AQ195="")), "* No olvide digitar la variable Pueblos originarios - Mujeres. Digite Cero si no tiene.",IF((AQ195)&gt;E195,"  * La variable Pueblos originarios - Mujeres No puede ser mayor al Total Mujeres.",""))</f>
        <v/>
      </c>
      <c r="CE195" s="18" t="str">
        <f t="shared" ref="CE195:CE207" si="123">IF(AND($C195&gt;0,AR195=""), "* No olvide digitar la variable Niños, niñas, adolescentes y jóvenes SENAME. Digite Cero si no tiene.",IF(AR195&gt;$C195,"  * La variable Niños, niñas, adolescentes y jóvenes SENAME No puede ser mayor al Total.",""))</f>
        <v/>
      </c>
      <c r="CF195" s="18" t="str">
        <f t="shared" ref="CF195:CF207" si="124">IF(AND(C195&gt;0,AS195=""), "* No olvide digitar la variable Niños, niñas, adolescentes y jóvenes Mejor Niñez. Digite Cero si no tiene.",IF(AS195&gt;C195,"  * La variable Niños, niñas, adolescentes y jóvenes Mejor Niñez No puede ser mayor al Total.",""))</f>
        <v/>
      </c>
      <c r="CG195" s="18" t="str">
        <f>IF(AND(D195&gt;0,OR(AT195="")), "* No olvide digitar la variable Migrantes - Hombres. Digite Cero si no tiene.",IF((AT195)&gt;D195,"  * La variable Migrantes - Hombres No puede ser mayor al Total Hombres.",""))</f>
        <v/>
      </c>
      <c r="CH195" s="18" t="str">
        <f t="shared" ref="CH195:CH207" si="125">IF(AND(E195&gt;0,OR(AU195="")), "* No olvide digitar la variable Migrantes - Mujeres. Digite Cero si no tiene.",IF((AU195)&gt;E195,"  * La variable Migrantes - Mujeres No puede ser mayor al Total Mujeres.",""))</f>
        <v/>
      </c>
      <c r="CI195" s="18" t="str">
        <f>IF(AND(E195&gt;0,OR(AV195="")), "* No olvide digitar la variable Trans Masculino. Digite Cero si no tiene.",IF((AV195)&gt;E195,"  * La variable Trans Masculino No puede ser mayor al Total Mujeres.",""))</f>
        <v/>
      </c>
      <c r="CJ195" s="18" t="str">
        <f>IF(AND(D195&gt;0,OR(AW195="")), "* No olvide digitar la variable Trans Femenino. Digite Cero si no tiene.",IF((AW195)&gt;D195,"  * La variable Trans Femenino No puede ser mayor al Total Hombres.",""))</f>
        <v/>
      </c>
      <c r="CK195" s="18" t="str">
        <f t="shared" ref="CK195:CK207" si="126">IF(AND($C195&gt;0,AX195=""), "* No olvide digitar la variable Adolescentes derivados de Espacios Amigables. Digite Cero si no tiene.",IF(AX195&gt;$C195,"  * La variable Adolescentes derivados de Espacios Amigables No puede ser mayor al Total.",""))</f>
        <v/>
      </c>
      <c r="CO195" s="370">
        <f t="shared" ref="CO195:CO226" si="127">IF(AND(E195&gt;0,AN195=""),1,IF(AN195&gt;E195,1,0))</f>
        <v>0</v>
      </c>
      <c r="CP195" s="370">
        <f t="shared" ref="CP195:CP217" si="128">IF(AND(E195&gt;0,AO195=""),1,IF(AO195&gt;E195,1,0))</f>
        <v>0</v>
      </c>
      <c r="CQ195" s="370">
        <f t="shared" ref="CQ195:CR210" si="129">IF(AND(D195&gt;0,OR(AP195="")),1,IF((AP195)&gt;D195,1,0))</f>
        <v>0</v>
      </c>
      <c r="CR195" s="370">
        <f t="shared" si="129"/>
        <v>0</v>
      </c>
      <c r="CS195" s="370">
        <f t="shared" ref="CS195:CS241" si="130">IF(AND(C195&gt;0,AR195=""),1,IF(AR195&gt;C195,1,0))</f>
        <v>0</v>
      </c>
      <c r="CT195" s="370">
        <f t="shared" ref="CT195:CT241" si="131">IF(AND(C195&gt;0,AS195=""),1,IF(AS195&gt;C195,1,0))</f>
        <v>0</v>
      </c>
      <c r="CU195" s="370">
        <f t="shared" ref="CU195:CV210" si="132">IF(AND(D195&gt;0,OR(AT195="")),1,IF((AT195)&gt;D195,1,0))</f>
        <v>0</v>
      </c>
      <c r="CV195" s="370">
        <f t="shared" si="132"/>
        <v>0</v>
      </c>
      <c r="CW195" s="370">
        <f t="shared" ref="CW195:CW207" si="133">IF(AND(E195&gt;0,OR(AV195="")),1,IF((AV195)&gt;E195,1,0))</f>
        <v>0</v>
      </c>
      <c r="CX195" s="370">
        <f t="shared" ref="CX195:CX207" si="134">IF(AND(D195&gt;0,OR(AW195="")),1,IF((AW195)&gt;D195,1,0))</f>
        <v>0</v>
      </c>
      <c r="CY195" s="370">
        <f t="shared" ref="CY195:CY241" si="135">IF(AND(C195&gt;0,AX195=""),1,IF(AX195&gt;C195,1,0))</f>
        <v>0</v>
      </c>
    </row>
    <row r="196" spans="1:103" s="56" customFormat="1" ht="12" x14ac:dyDescent="0.2">
      <c r="A196" s="4249"/>
      <c r="B196" s="377" t="s">
        <v>218</v>
      </c>
      <c r="C196" s="378">
        <f t="shared" si="115"/>
        <v>0</v>
      </c>
      <c r="D196" s="379">
        <f t="shared" si="116"/>
        <v>0</v>
      </c>
      <c r="E196" s="380">
        <f t="shared" si="117"/>
        <v>0</v>
      </c>
      <c r="F196" s="45">
        <v>0</v>
      </c>
      <c r="G196" s="48">
        <v>0</v>
      </c>
      <c r="H196" s="45">
        <v>0</v>
      </c>
      <c r="I196" s="48">
        <v>0</v>
      </c>
      <c r="J196" s="45">
        <v>0</v>
      </c>
      <c r="K196" s="48">
        <v>0</v>
      </c>
      <c r="L196" s="45">
        <v>0</v>
      </c>
      <c r="M196" s="48">
        <v>0</v>
      </c>
      <c r="N196" s="45">
        <v>0</v>
      </c>
      <c r="O196" s="48">
        <v>0</v>
      </c>
      <c r="P196" s="45">
        <v>0</v>
      </c>
      <c r="Q196" s="48">
        <v>0</v>
      </c>
      <c r="R196" s="45">
        <v>0</v>
      </c>
      <c r="S196" s="48">
        <v>0</v>
      </c>
      <c r="T196" s="45">
        <v>0</v>
      </c>
      <c r="U196" s="48">
        <v>0</v>
      </c>
      <c r="V196" s="45">
        <v>0</v>
      </c>
      <c r="W196" s="48">
        <v>0</v>
      </c>
      <c r="X196" s="45">
        <v>0</v>
      </c>
      <c r="Y196" s="48">
        <v>0</v>
      </c>
      <c r="Z196" s="45">
        <v>0</v>
      </c>
      <c r="AA196" s="48">
        <v>0</v>
      </c>
      <c r="AB196" s="45">
        <v>0</v>
      </c>
      <c r="AC196" s="48">
        <v>0</v>
      </c>
      <c r="AD196" s="45">
        <v>0</v>
      </c>
      <c r="AE196" s="48">
        <v>0</v>
      </c>
      <c r="AF196" s="45">
        <v>0</v>
      </c>
      <c r="AG196" s="48">
        <v>0</v>
      </c>
      <c r="AH196" s="45">
        <v>0</v>
      </c>
      <c r="AI196" s="48">
        <v>0</v>
      </c>
      <c r="AJ196" s="45">
        <v>0</v>
      </c>
      <c r="AK196" s="48">
        <v>0</v>
      </c>
      <c r="AL196" s="45">
        <v>0</v>
      </c>
      <c r="AM196" s="333">
        <v>0</v>
      </c>
      <c r="AN196" s="105">
        <v>0</v>
      </c>
      <c r="AO196" s="48">
        <v>0</v>
      </c>
      <c r="AP196" s="45">
        <v>0</v>
      </c>
      <c r="AQ196" s="48">
        <v>0</v>
      </c>
      <c r="AR196" s="45">
        <v>0</v>
      </c>
      <c r="AS196" s="48">
        <v>0</v>
      </c>
      <c r="AT196" s="333">
        <v>0</v>
      </c>
      <c r="AU196" s="352">
        <v>0</v>
      </c>
      <c r="AV196" s="333">
        <v>0</v>
      </c>
      <c r="AW196" s="352">
        <v>0</v>
      </c>
      <c r="AX196" s="48">
        <v>0</v>
      </c>
      <c r="AY196" s="56" t="str">
        <f t="shared" si="118"/>
        <v/>
      </c>
      <c r="CA196" s="18" t="str">
        <f t="shared" si="119"/>
        <v/>
      </c>
      <c r="CB196" s="18" t="str">
        <f t="shared" si="120"/>
        <v/>
      </c>
      <c r="CC196" s="18" t="str">
        <f t="shared" si="121"/>
        <v/>
      </c>
      <c r="CD196" s="18" t="str">
        <f t="shared" si="122"/>
        <v/>
      </c>
      <c r="CE196" s="18" t="str">
        <f t="shared" si="123"/>
        <v/>
      </c>
      <c r="CF196" s="18" t="str">
        <f t="shared" si="124"/>
        <v/>
      </c>
      <c r="CG196" s="18" t="str">
        <f t="shared" ref="CG196:CG241" si="136">IF(AND(D196&gt;0,OR(AT196="")), "* No olvide digitar la variable Migrantes - Hombres. Digite Cero si no tiene.",IF((AT196)&gt;D196,"  * La variable Migrantes - Hombres No puede ser mayor al Total Hombres.",""))</f>
        <v/>
      </c>
      <c r="CH196" s="18" t="str">
        <f t="shared" si="125"/>
        <v/>
      </c>
      <c r="CI196" s="18" t="str">
        <f t="shared" ref="CI196:CI241" si="137">IF(AND(E196&gt;0,OR(AV196="")), "* No olvide digitar la variable Trans Masculino. Digite Cero si no tiene.",IF((AV196)&gt;E196,"  * La variable Trans Masculino No puede ser mayor al Total Mujeres.",""))</f>
        <v/>
      </c>
      <c r="CJ196" s="18" t="str">
        <f t="shared" ref="CJ196:CJ207" si="138">IF(AND(D196&gt;0,OR(AW196="")), "* No olvide digitar la variable Trans Femenino. Digite Cero si no tiene.",IF((AW196)&gt;D196,"  * La variable Trans Femenino No puede ser mayor al Total Hombres.",""))</f>
        <v/>
      </c>
      <c r="CK196" s="18" t="str">
        <f t="shared" si="126"/>
        <v/>
      </c>
      <c r="CO196" s="370">
        <f t="shared" si="127"/>
        <v>0</v>
      </c>
      <c r="CP196" s="370">
        <f t="shared" si="128"/>
        <v>0</v>
      </c>
      <c r="CQ196" s="370">
        <f t="shared" si="129"/>
        <v>0</v>
      </c>
      <c r="CR196" s="370">
        <f t="shared" si="129"/>
        <v>0</v>
      </c>
      <c r="CS196" s="370">
        <f t="shared" si="130"/>
        <v>0</v>
      </c>
      <c r="CT196" s="370">
        <f t="shared" si="131"/>
        <v>0</v>
      </c>
      <c r="CU196" s="370">
        <f t="shared" si="132"/>
        <v>0</v>
      </c>
      <c r="CV196" s="370">
        <f t="shared" si="132"/>
        <v>0</v>
      </c>
      <c r="CW196" s="370">
        <f t="shared" si="133"/>
        <v>0</v>
      </c>
      <c r="CX196" s="370">
        <f t="shared" si="134"/>
        <v>0</v>
      </c>
      <c r="CY196" s="370">
        <f t="shared" si="135"/>
        <v>0</v>
      </c>
    </row>
    <row r="197" spans="1:103" s="56" customFormat="1" ht="12" x14ac:dyDescent="0.2">
      <c r="A197" s="3534" t="s">
        <v>219</v>
      </c>
      <c r="B197" s="2176" t="s">
        <v>217</v>
      </c>
      <c r="C197" s="2012">
        <f t="shared" si="115"/>
        <v>0</v>
      </c>
      <c r="D197" s="703">
        <f t="shared" si="116"/>
        <v>0</v>
      </c>
      <c r="E197" s="2176">
        <f t="shared" si="117"/>
        <v>0</v>
      </c>
      <c r="F197" s="2004">
        <v>0</v>
      </c>
      <c r="G197" s="2149">
        <v>0</v>
      </c>
      <c r="H197" s="2004">
        <v>0</v>
      </c>
      <c r="I197" s="2149">
        <v>0</v>
      </c>
      <c r="J197" s="2004">
        <v>0</v>
      </c>
      <c r="K197" s="2149">
        <v>0</v>
      </c>
      <c r="L197" s="2004">
        <v>0</v>
      </c>
      <c r="M197" s="2149">
        <v>0</v>
      </c>
      <c r="N197" s="2004">
        <v>0</v>
      </c>
      <c r="O197" s="2149">
        <v>0</v>
      </c>
      <c r="P197" s="2004">
        <v>0</v>
      </c>
      <c r="Q197" s="2149">
        <v>0</v>
      </c>
      <c r="R197" s="2004">
        <v>0</v>
      </c>
      <c r="S197" s="2149">
        <v>0</v>
      </c>
      <c r="T197" s="2004">
        <v>0</v>
      </c>
      <c r="U197" s="2149">
        <v>0</v>
      </c>
      <c r="V197" s="2004">
        <v>0</v>
      </c>
      <c r="W197" s="2149">
        <v>0</v>
      </c>
      <c r="X197" s="2004">
        <v>0</v>
      </c>
      <c r="Y197" s="2149">
        <v>0</v>
      </c>
      <c r="Z197" s="2004">
        <v>0</v>
      </c>
      <c r="AA197" s="2149">
        <v>0</v>
      </c>
      <c r="AB197" s="2004">
        <v>0</v>
      </c>
      <c r="AC197" s="2149">
        <v>0</v>
      </c>
      <c r="AD197" s="2004">
        <v>0</v>
      </c>
      <c r="AE197" s="2149">
        <v>0</v>
      </c>
      <c r="AF197" s="2004">
        <v>0</v>
      </c>
      <c r="AG197" s="2149">
        <v>0</v>
      </c>
      <c r="AH197" s="2004">
        <v>0</v>
      </c>
      <c r="AI197" s="2149">
        <v>0</v>
      </c>
      <c r="AJ197" s="2004">
        <v>0</v>
      </c>
      <c r="AK197" s="2149">
        <v>0</v>
      </c>
      <c r="AL197" s="2004">
        <v>0</v>
      </c>
      <c r="AM197" s="2150">
        <v>0</v>
      </c>
      <c r="AN197" s="2022">
        <v>0</v>
      </c>
      <c r="AO197" s="2149">
        <v>0</v>
      </c>
      <c r="AP197" s="2004">
        <v>0</v>
      </c>
      <c r="AQ197" s="2149">
        <v>0</v>
      </c>
      <c r="AR197" s="2004">
        <v>0</v>
      </c>
      <c r="AS197" s="2149">
        <v>0</v>
      </c>
      <c r="AT197" s="2150">
        <v>0</v>
      </c>
      <c r="AU197" s="2014">
        <v>0</v>
      </c>
      <c r="AV197" s="2150">
        <v>0</v>
      </c>
      <c r="AW197" s="2014">
        <v>0</v>
      </c>
      <c r="AX197" s="2149">
        <v>0</v>
      </c>
      <c r="AY197" s="56" t="str">
        <f t="shared" si="118"/>
        <v/>
      </c>
      <c r="CA197" s="18" t="str">
        <f t="shared" si="119"/>
        <v/>
      </c>
      <c r="CB197" s="18" t="str">
        <f t="shared" si="120"/>
        <v/>
      </c>
      <c r="CC197" s="18" t="str">
        <f t="shared" si="121"/>
        <v/>
      </c>
      <c r="CD197" s="18" t="str">
        <f t="shared" si="122"/>
        <v/>
      </c>
      <c r="CE197" s="18" t="str">
        <f t="shared" si="123"/>
        <v/>
      </c>
      <c r="CF197" s="18" t="str">
        <f t="shared" si="124"/>
        <v/>
      </c>
      <c r="CG197" s="18" t="str">
        <f t="shared" si="136"/>
        <v/>
      </c>
      <c r="CH197" s="18" t="str">
        <f t="shared" si="125"/>
        <v/>
      </c>
      <c r="CI197" s="18" t="str">
        <f t="shared" si="137"/>
        <v/>
      </c>
      <c r="CJ197" s="18" t="str">
        <f t="shared" si="138"/>
        <v/>
      </c>
      <c r="CK197" s="18" t="str">
        <f t="shared" si="126"/>
        <v/>
      </c>
      <c r="CO197" s="370">
        <f t="shared" si="127"/>
        <v>0</v>
      </c>
      <c r="CP197" s="370">
        <f t="shared" si="128"/>
        <v>0</v>
      </c>
      <c r="CQ197" s="370">
        <f t="shared" si="129"/>
        <v>0</v>
      </c>
      <c r="CR197" s="370">
        <f t="shared" si="129"/>
        <v>0</v>
      </c>
      <c r="CS197" s="370">
        <f t="shared" si="130"/>
        <v>0</v>
      </c>
      <c r="CT197" s="370">
        <f t="shared" si="131"/>
        <v>0</v>
      </c>
      <c r="CU197" s="370">
        <f t="shared" si="132"/>
        <v>0</v>
      </c>
      <c r="CV197" s="370">
        <f t="shared" si="132"/>
        <v>0</v>
      </c>
      <c r="CW197" s="370">
        <f t="shared" si="133"/>
        <v>0</v>
      </c>
      <c r="CX197" s="370">
        <f t="shared" si="134"/>
        <v>0</v>
      </c>
      <c r="CY197" s="370">
        <f t="shared" si="135"/>
        <v>0</v>
      </c>
    </row>
    <row r="198" spans="1:103" s="56" customFormat="1" ht="12" x14ac:dyDescent="0.2">
      <c r="A198" s="4249"/>
      <c r="B198" s="377" t="s">
        <v>218</v>
      </c>
      <c r="C198" s="378">
        <f t="shared" si="115"/>
        <v>0</v>
      </c>
      <c r="D198" s="379">
        <f t="shared" si="116"/>
        <v>0</v>
      </c>
      <c r="E198" s="380">
        <f t="shared" si="117"/>
        <v>0</v>
      </c>
      <c r="F198" s="45">
        <v>0</v>
      </c>
      <c r="G198" s="48">
        <v>0</v>
      </c>
      <c r="H198" s="45">
        <v>0</v>
      </c>
      <c r="I198" s="48">
        <v>0</v>
      </c>
      <c r="J198" s="45">
        <v>0</v>
      </c>
      <c r="K198" s="48">
        <v>0</v>
      </c>
      <c r="L198" s="45">
        <v>0</v>
      </c>
      <c r="M198" s="48">
        <v>0</v>
      </c>
      <c r="N198" s="45">
        <v>0</v>
      </c>
      <c r="O198" s="48">
        <v>0</v>
      </c>
      <c r="P198" s="45">
        <v>0</v>
      </c>
      <c r="Q198" s="48">
        <v>0</v>
      </c>
      <c r="R198" s="45">
        <v>0</v>
      </c>
      <c r="S198" s="48">
        <v>0</v>
      </c>
      <c r="T198" s="45">
        <v>0</v>
      </c>
      <c r="U198" s="48">
        <v>0</v>
      </c>
      <c r="V198" s="45">
        <v>0</v>
      </c>
      <c r="W198" s="48">
        <v>0</v>
      </c>
      <c r="X198" s="45">
        <v>0</v>
      </c>
      <c r="Y198" s="48">
        <v>0</v>
      </c>
      <c r="Z198" s="45">
        <v>0</v>
      </c>
      <c r="AA198" s="48">
        <v>0</v>
      </c>
      <c r="AB198" s="45">
        <v>0</v>
      </c>
      <c r="AC198" s="48">
        <v>0</v>
      </c>
      <c r="AD198" s="45">
        <v>0</v>
      </c>
      <c r="AE198" s="48">
        <v>0</v>
      </c>
      <c r="AF198" s="45">
        <v>0</v>
      </c>
      <c r="AG198" s="48">
        <v>0</v>
      </c>
      <c r="AH198" s="45">
        <v>0</v>
      </c>
      <c r="AI198" s="48">
        <v>0</v>
      </c>
      <c r="AJ198" s="45">
        <v>0</v>
      </c>
      <c r="AK198" s="48">
        <v>0</v>
      </c>
      <c r="AL198" s="45">
        <v>0</v>
      </c>
      <c r="AM198" s="333">
        <v>0</v>
      </c>
      <c r="AN198" s="105">
        <v>0</v>
      </c>
      <c r="AO198" s="48">
        <v>0</v>
      </c>
      <c r="AP198" s="45">
        <v>0</v>
      </c>
      <c r="AQ198" s="48">
        <v>0</v>
      </c>
      <c r="AR198" s="45">
        <v>0</v>
      </c>
      <c r="AS198" s="48">
        <v>0</v>
      </c>
      <c r="AT198" s="333">
        <v>0</v>
      </c>
      <c r="AU198" s="352">
        <v>0</v>
      </c>
      <c r="AV198" s="333">
        <v>0</v>
      </c>
      <c r="AW198" s="352">
        <v>0</v>
      </c>
      <c r="AX198" s="48">
        <v>0</v>
      </c>
      <c r="AY198" s="56" t="str">
        <f t="shared" si="118"/>
        <v/>
      </c>
      <c r="CA198" s="18" t="str">
        <f t="shared" si="119"/>
        <v/>
      </c>
      <c r="CB198" s="18" t="str">
        <f t="shared" si="120"/>
        <v/>
      </c>
      <c r="CC198" s="18" t="str">
        <f t="shared" si="121"/>
        <v/>
      </c>
      <c r="CD198" s="18" t="str">
        <f t="shared" si="122"/>
        <v/>
      </c>
      <c r="CE198" s="18" t="str">
        <f t="shared" si="123"/>
        <v/>
      </c>
      <c r="CF198" s="18" t="str">
        <f t="shared" si="124"/>
        <v/>
      </c>
      <c r="CG198" s="18" t="str">
        <f t="shared" si="136"/>
        <v/>
      </c>
      <c r="CH198" s="18" t="str">
        <f t="shared" si="125"/>
        <v/>
      </c>
      <c r="CI198" s="18" t="str">
        <f t="shared" si="137"/>
        <v/>
      </c>
      <c r="CJ198" s="18" t="str">
        <f t="shared" si="138"/>
        <v/>
      </c>
      <c r="CK198" s="18" t="str">
        <f t="shared" si="126"/>
        <v/>
      </c>
      <c r="CO198" s="370">
        <f t="shared" si="127"/>
        <v>0</v>
      </c>
      <c r="CP198" s="370">
        <f t="shared" si="128"/>
        <v>0</v>
      </c>
      <c r="CQ198" s="370">
        <f t="shared" si="129"/>
        <v>0</v>
      </c>
      <c r="CR198" s="370">
        <f t="shared" si="129"/>
        <v>0</v>
      </c>
      <c r="CS198" s="370">
        <f t="shared" si="130"/>
        <v>0</v>
      </c>
      <c r="CT198" s="370">
        <f t="shared" si="131"/>
        <v>0</v>
      </c>
      <c r="CU198" s="370">
        <f t="shared" si="132"/>
        <v>0</v>
      </c>
      <c r="CV198" s="370">
        <f t="shared" si="132"/>
        <v>0</v>
      </c>
      <c r="CW198" s="370">
        <f t="shared" si="133"/>
        <v>0</v>
      </c>
      <c r="CX198" s="370">
        <f t="shared" si="134"/>
        <v>0</v>
      </c>
      <c r="CY198" s="370">
        <f t="shared" si="135"/>
        <v>0</v>
      </c>
    </row>
    <row r="199" spans="1:103" x14ac:dyDescent="0.25">
      <c r="A199" s="3534" t="s">
        <v>220</v>
      </c>
      <c r="B199" s="2176" t="s">
        <v>217</v>
      </c>
      <c r="C199" s="2012">
        <f>SUM(D199+E199)</f>
        <v>5</v>
      </c>
      <c r="D199" s="703">
        <f t="shared" ref="D199:E207" si="139">SUM(F199+H199+J199+L199+N199+P199+R199+T199+V199+X199+Z199+AB199+AD199+AF199+AH199+AJ199+AL199)</f>
        <v>1</v>
      </c>
      <c r="E199" s="2176">
        <f t="shared" si="139"/>
        <v>4</v>
      </c>
      <c r="F199" s="2004">
        <v>0</v>
      </c>
      <c r="G199" s="2149">
        <v>0</v>
      </c>
      <c r="H199" s="2004">
        <v>0</v>
      </c>
      <c r="I199" s="2149">
        <v>0</v>
      </c>
      <c r="J199" s="2004">
        <v>1</v>
      </c>
      <c r="K199" s="2149">
        <v>2</v>
      </c>
      <c r="L199" s="2004">
        <v>0</v>
      </c>
      <c r="M199" s="2149">
        <v>2</v>
      </c>
      <c r="N199" s="2004">
        <v>0</v>
      </c>
      <c r="O199" s="2149">
        <v>0</v>
      </c>
      <c r="P199" s="2004">
        <v>0</v>
      </c>
      <c r="Q199" s="2149">
        <v>0</v>
      </c>
      <c r="R199" s="2004">
        <v>0</v>
      </c>
      <c r="S199" s="2149">
        <v>0</v>
      </c>
      <c r="T199" s="2004">
        <v>0</v>
      </c>
      <c r="U199" s="2149">
        <v>0</v>
      </c>
      <c r="V199" s="2004">
        <v>0</v>
      </c>
      <c r="W199" s="2149">
        <v>0</v>
      </c>
      <c r="X199" s="2004">
        <v>0</v>
      </c>
      <c r="Y199" s="2149">
        <v>0</v>
      </c>
      <c r="Z199" s="2004">
        <v>0</v>
      </c>
      <c r="AA199" s="2149">
        <v>0</v>
      </c>
      <c r="AB199" s="2004">
        <v>0</v>
      </c>
      <c r="AC199" s="2149">
        <v>0</v>
      </c>
      <c r="AD199" s="2004">
        <v>0</v>
      </c>
      <c r="AE199" s="2149">
        <v>0</v>
      </c>
      <c r="AF199" s="2004">
        <v>0</v>
      </c>
      <c r="AG199" s="2149">
        <v>0</v>
      </c>
      <c r="AH199" s="2004">
        <v>0</v>
      </c>
      <c r="AI199" s="2149">
        <v>0</v>
      </c>
      <c r="AJ199" s="2004">
        <v>0</v>
      </c>
      <c r="AK199" s="2149">
        <v>0</v>
      </c>
      <c r="AL199" s="2004">
        <v>0</v>
      </c>
      <c r="AM199" s="2150">
        <v>0</v>
      </c>
      <c r="AN199" s="2022">
        <v>0</v>
      </c>
      <c r="AO199" s="2149">
        <v>0</v>
      </c>
      <c r="AP199" s="2004">
        <v>0</v>
      </c>
      <c r="AQ199" s="2149">
        <v>0</v>
      </c>
      <c r="AR199" s="2004">
        <v>0</v>
      </c>
      <c r="AS199" s="2149">
        <v>4</v>
      </c>
      <c r="AT199" s="2150">
        <v>0</v>
      </c>
      <c r="AU199" s="2014">
        <v>0</v>
      </c>
      <c r="AV199" s="2150">
        <v>1</v>
      </c>
      <c r="AW199" s="2014">
        <v>0</v>
      </c>
      <c r="AX199" s="2149">
        <v>0</v>
      </c>
      <c r="AY199" s="56" t="str">
        <f t="shared" si="118"/>
        <v/>
      </c>
      <c r="CA199" s="18" t="str">
        <f t="shared" si="119"/>
        <v/>
      </c>
      <c r="CB199" s="18" t="str">
        <f t="shared" si="120"/>
        <v/>
      </c>
      <c r="CC199" s="18" t="str">
        <f t="shared" si="121"/>
        <v/>
      </c>
      <c r="CD199" s="18" t="str">
        <f t="shared" si="122"/>
        <v/>
      </c>
      <c r="CE199" s="18" t="str">
        <f t="shared" si="123"/>
        <v/>
      </c>
      <c r="CF199" s="18" t="str">
        <f t="shared" si="124"/>
        <v/>
      </c>
      <c r="CG199" s="18" t="str">
        <f t="shared" si="136"/>
        <v/>
      </c>
      <c r="CH199" s="18" t="str">
        <f t="shared" si="125"/>
        <v/>
      </c>
      <c r="CI199" s="18" t="str">
        <f t="shared" si="137"/>
        <v/>
      </c>
      <c r="CJ199" s="18" t="str">
        <f t="shared" si="138"/>
        <v/>
      </c>
      <c r="CK199" s="18" t="str">
        <f t="shared" si="126"/>
        <v/>
      </c>
      <c r="CL199" s="56"/>
      <c r="CM199" s="56"/>
      <c r="CN199" s="56"/>
      <c r="CO199" s="370">
        <f t="shared" si="127"/>
        <v>0</v>
      </c>
      <c r="CP199" s="370">
        <f t="shared" si="128"/>
        <v>0</v>
      </c>
      <c r="CQ199" s="370">
        <f t="shared" si="129"/>
        <v>0</v>
      </c>
      <c r="CR199" s="370">
        <f t="shared" si="129"/>
        <v>0</v>
      </c>
      <c r="CS199" s="370">
        <f t="shared" si="130"/>
        <v>0</v>
      </c>
      <c r="CT199" s="370">
        <f t="shared" si="131"/>
        <v>0</v>
      </c>
      <c r="CU199" s="370">
        <f t="shared" si="132"/>
        <v>0</v>
      </c>
      <c r="CV199" s="370">
        <f t="shared" si="132"/>
        <v>0</v>
      </c>
      <c r="CW199" s="370">
        <f t="shared" si="133"/>
        <v>0</v>
      </c>
      <c r="CX199" s="370">
        <f t="shared" si="134"/>
        <v>0</v>
      </c>
      <c r="CY199" s="370">
        <f t="shared" si="135"/>
        <v>0</v>
      </c>
    </row>
    <row r="200" spans="1:103" x14ac:dyDescent="0.25">
      <c r="A200" s="4249"/>
      <c r="B200" s="377" t="s">
        <v>218</v>
      </c>
      <c r="C200" s="381">
        <f>SUM(D200+E200)</f>
        <v>0</v>
      </c>
      <c r="D200" s="382">
        <f t="shared" si="139"/>
        <v>0</v>
      </c>
      <c r="E200" s="383">
        <f t="shared" si="139"/>
        <v>0</v>
      </c>
      <c r="F200" s="91">
        <v>0</v>
      </c>
      <c r="G200" s="96">
        <v>0</v>
      </c>
      <c r="H200" s="91">
        <v>0</v>
      </c>
      <c r="I200" s="96">
        <v>0</v>
      </c>
      <c r="J200" s="91">
        <v>0</v>
      </c>
      <c r="K200" s="96">
        <v>0</v>
      </c>
      <c r="L200" s="91">
        <v>0</v>
      </c>
      <c r="M200" s="96">
        <v>0</v>
      </c>
      <c r="N200" s="91">
        <v>0</v>
      </c>
      <c r="O200" s="96">
        <v>0</v>
      </c>
      <c r="P200" s="91">
        <v>0</v>
      </c>
      <c r="Q200" s="96">
        <v>0</v>
      </c>
      <c r="R200" s="91">
        <v>0</v>
      </c>
      <c r="S200" s="96">
        <v>0</v>
      </c>
      <c r="T200" s="91">
        <v>0</v>
      </c>
      <c r="U200" s="96">
        <v>0</v>
      </c>
      <c r="V200" s="91">
        <v>0</v>
      </c>
      <c r="W200" s="96">
        <v>0</v>
      </c>
      <c r="X200" s="91">
        <v>0</v>
      </c>
      <c r="Y200" s="96">
        <v>0</v>
      </c>
      <c r="Z200" s="91">
        <v>0</v>
      </c>
      <c r="AA200" s="96">
        <v>0</v>
      </c>
      <c r="AB200" s="91">
        <v>0</v>
      </c>
      <c r="AC200" s="96">
        <v>0</v>
      </c>
      <c r="AD200" s="91">
        <v>0</v>
      </c>
      <c r="AE200" s="96">
        <v>0</v>
      </c>
      <c r="AF200" s="91">
        <v>0</v>
      </c>
      <c r="AG200" s="96">
        <v>0</v>
      </c>
      <c r="AH200" s="91">
        <v>0</v>
      </c>
      <c r="AI200" s="96">
        <v>0</v>
      </c>
      <c r="AJ200" s="91">
        <v>0</v>
      </c>
      <c r="AK200" s="96">
        <v>0</v>
      </c>
      <c r="AL200" s="91">
        <v>0</v>
      </c>
      <c r="AM200" s="384">
        <v>0</v>
      </c>
      <c r="AN200" s="95">
        <v>0</v>
      </c>
      <c r="AO200" s="96">
        <v>0</v>
      </c>
      <c r="AP200" s="91">
        <v>0</v>
      </c>
      <c r="AQ200" s="96">
        <v>0</v>
      </c>
      <c r="AR200" s="91">
        <v>0</v>
      </c>
      <c r="AS200" s="96">
        <v>0</v>
      </c>
      <c r="AT200" s="384">
        <v>0</v>
      </c>
      <c r="AU200" s="385">
        <v>0</v>
      </c>
      <c r="AV200" s="384">
        <v>0</v>
      </c>
      <c r="AW200" s="385">
        <v>0</v>
      </c>
      <c r="AX200" s="96">
        <v>0</v>
      </c>
      <c r="AY200" s="56" t="str">
        <f t="shared" si="118"/>
        <v/>
      </c>
      <c r="CA200" s="18" t="str">
        <f t="shared" si="119"/>
        <v/>
      </c>
      <c r="CB200" s="18" t="str">
        <f t="shared" si="120"/>
        <v/>
      </c>
      <c r="CC200" s="18" t="str">
        <f t="shared" si="121"/>
        <v/>
      </c>
      <c r="CD200" s="18" t="str">
        <f t="shared" si="122"/>
        <v/>
      </c>
      <c r="CE200" s="18" t="str">
        <f t="shared" si="123"/>
        <v/>
      </c>
      <c r="CF200" s="18" t="str">
        <f t="shared" si="124"/>
        <v/>
      </c>
      <c r="CG200" s="18" t="str">
        <f t="shared" si="136"/>
        <v/>
      </c>
      <c r="CH200" s="18" t="str">
        <f t="shared" si="125"/>
        <v/>
      </c>
      <c r="CI200" s="18" t="str">
        <f t="shared" si="137"/>
        <v/>
      </c>
      <c r="CJ200" s="18" t="str">
        <f t="shared" si="138"/>
        <v/>
      </c>
      <c r="CK200" s="18" t="str">
        <f t="shared" si="126"/>
        <v/>
      </c>
      <c r="CL200" s="56"/>
      <c r="CM200" s="56"/>
      <c r="CN200" s="56"/>
      <c r="CO200" s="370">
        <f t="shared" si="127"/>
        <v>0</v>
      </c>
      <c r="CP200" s="370">
        <f t="shared" si="128"/>
        <v>0</v>
      </c>
      <c r="CQ200" s="370">
        <f t="shared" si="129"/>
        <v>0</v>
      </c>
      <c r="CR200" s="370">
        <f t="shared" si="129"/>
        <v>0</v>
      </c>
      <c r="CS200" s="370">
        <f t="shared" si="130"/>
        <v>0</v>
      </c>
      <c r="CT200" s="370">
        <f t="shared" si="131"/>
        <v>0</v>
      </c>
      <c r="CU200" s="370">
        <f t="shared" si="132"/>
        <v>0</v>
      </c>
      <c r="CV200" s="370">
        <f t="shared" si="132"/>
        <v>0</v>
      </c>
      <c r="CW200" s="370">
        <f t="shared" si="133"/>
        <v>0</v>
      </c>
      <c r="CX200" s="370">
        <f t="shared" si="134"/>
        <v>0</v>
      </c>
      <c r="CY200" s="370">
        <f t="shared" si="135"/>
        <v>0</v>
      </c>
    </row>
    <row r="201" spans="1:103" x14ac:dyDescent="0.25">
      <c r="A201" s="4307" t="s">
        <v>221</v>
      </c>
      <c r="B201" s="4308"/>
      <c r="C201" s="2164">
        <f t="shared" ref="C201:C241" si="140">SUM(D201+E201)</f>
        <v>3</v>
      </c>
      <c r="D201" s="2165">
        <f t="shared" si="139"/>
        <v>0</v>
      </c>
      <c r="E201" s="2177">
        <f t="shared" si="139"/>
        <v>3</v>
      </c>
      <c r="F201" s="2166">
        <v>0</v>
      </c>
      <c r="G201" s="2168">
        <v>0</v>
      </c>
      <c r="H201" s="2166">
        <v>0</v>
      </c>
      <c r="I201" s="2168">
        <v>0</v>
      </c>
      <c r="J201" s="2166">
        <v>0</v>
      </c>
      <c r="K201" s="2168">
        <v>0</v>
      </c>
      <c r="L201" s="2166">
        <v>0</v>
      </c>
      <c r="M201" s="2168">
        <v>3</v>
      </c>
      <c r="N201" s="2166">
        <v>0</v>
      </c>
      <c r="O201" s="2168">
        <v>0</v>
      </c>
      <c r="P201" s="2166">
        <v>0</v>
      </c>
      <c r="Q201" s="2168">
        <v>0</v>
      </c>
      <c r="R201" s="2166">
        <v>0</v>
      </c>
      <c r="S201" s="2168">
        <v>0</v>
      </c>
      <c r="T201" s="2166">
        <v>0</v>
      </c>
      <c r="U201" s="2168">
        <v>0</v>
      </c>
      <c r="V201" s="2166">
        <v>0</v>
      </c>
      <c r="W201" s="2168">
        <v>0</v>
      </c>
      <c r="X201" s="2166">
        <v>0</v>
      </c>
      <c r="Y201" s="2168">
        <v>0</v>
      </c>
      <c r="Z201" s="2166">
        <v>0</v>
      </c>
      <c r="AA201" s="2168">
        <v>0</v>
      </c>
      <c r="AB201" s="2166">
        <v>0</v>
      </c>
      <c r="AC201" s="2168">
        <v>0</v>
      </c>
      <c r="AD201" s="2166">
        <v>0</v>
      </c>
      <c r="AE201" s="2168">
        <v>0</v>
      </c>
      <c r="AF201" s="2166">
        <v>0</v>
      </c>
      <c r="AG201" s="2168">
        <v>0</v>
      </c>
      <c r="AH201" s="2166">
        <v>0</v>
      </c>
      <c r="AI201" s="2168">
        <v>0</v>
      </c>
      <c r="AJ201" s="2166">
        <v>0</v>
      </c>
      <c r="AK201" s="2168">
        <v>0</v>
      </c>
      <c r="AL201" s="2166">
        <v>0</v>
      </c>
      <c r="AM201" s="2169">
        <v>0</v>
      </c>
      <c r="AN201" s="2167">
        <v>0</v>
      </c>
      <c r="AO201" s="2168">
        <v>0</v>
      </c>
      <c r="AP201" s="2166">
        <v>0</v>
      </c>
      <c r="AQ201" s="2168">
        <v>0</v>
      </c>
      <c r="AR201" s="2166">
        <v>0</v>
      </c>
      <c r="AS201" s="2168">
        <v>3</v>
      </c>
      <c r="AT201" s="2169">
        <v>0</v>
      </c>
      <c r="AU201" s="2170">
        <v>0</v>
      </c>
      <c r="AV201" s="2169">
        <v>0</v>
      </c>
      <c r="AW201" s="2170">
        <v>0</v>
      </c>
      <c r="AX201" s="2168">
        <v>0</v>
      </c>
      <c r="AY201" s="56" t="str">
        <f t="shared" si="118"/>
        <v/>
      </c>
      <c r="CA201" s="18" t="str">
        <f t="shared" si="119"/>
        <v/>
      </c>
      <c r="CB201" s="18" t="str">
        <f t="shared" si="120"/>
        <v/>
      </c>
      <c r="CC201" s="18" t="str">
        <f t="shared" si="121"/>
        <v/>
      </c>
      <c r="CD201" s="18" t="str">
        <f t="shared" si="122"/>
        <v/>
      </c>
      <c r="CE201" s="18" t="str">
        <f t="shared" si="123"/>
        <v/>
      </c>
      <c r="CF201" s="18" t="str">
        <f t="shared" si="124"/>
        <v/>
      </c>
      <c r="CG201" s="18" t="str">
        <f t="shared" si="136"/>
        <v/>
      </c>
      <c r="CH201" s="18" t="str">
        <f t="shared" si="125"/>
        <v/>
      </c>
      <c r="CI201" s="18" t="str">
        <f t="shared" si="137"/>
        <v/>
      </c>
      <c r="CJ201" s="18" t="str">
        <f t="shared" si="138"/>
        <v/>
      </c>
      <c r="CK201" s="18" t="str">
        <f t="shared" si="126"/>
        <v/>
      </c>
      <c r="CL201" s="56"/>
      <c r="CM201" s="56"/>
      <c r="CN201" s="56"/>
      <c r="CO201" s="370">
        <f t="shared" si="127"/>
        <v>0</v>
      </c>
      <c r="CP201" s="370">
        <f t="shared" si="128"/>
        <v>0</v>
      </c>
      <c r="CQ201" s="370">
        <f t="shared" si="129"/>
        <v>0</v>
      </c>
      <c r="CR201" s="370">
        <f t="shared" si="129"/>
        <v>0</v>
      </c>
      <c r="CS201" s="370">
        <f t="shared" si="130"/>
        <v>0</v>
      </c>
      <c r="CT201" s="370">
        <f t="shared" si="131"/>
        <v>0</v>
      </c>
      <c r="CU201" s="370">
        <f t="shared" si="132"/>
        <v>0</v>
      </c>
      <c r="CV201" s="370">
        <f t="shared" si="132"/>
        <v>0</v>
      </c>
      <c r="CW201" s="370">
        <f t="shared" si="133"/>
        <v>0</v>
      </c>
      <c r="CX201" s="370">
        <f t="shared" si="134"/>
        <v>0</v>
      </c>
      <c r="CY201" s="370">
        <f t="shared" si="135"/>
        <v>0</v>
      </c>
    </row>
    <row r="202" spans="1:103" x14ac:dyDescent="0.25">
      <c r="A202" s="3534" t="s">
        <v>222</v>
      </c>
      <c r="B202" s="2176" t="s">
        <v>223</v>
      </c>
      <c r="C202" s="2012">
        <f t="shared" si="140"/>
        <v>10</v>
      </c>
      <c r="D202" s="703">
        <f>SUM(H202+J202+L202+N202+P202+R202+T202+V202+X202+Z202+AB202+AD202+AF202+AH202+AJ202+AL202)</f>
        <v>1</v>
      </c>
      <c r="E202" s="2176">
        <f>SUM(I202+K202+M202+O202+Q202+S202+U202+W202+Y202+AA202+AC202+AE202+AG202+AI202+AK202+AM202)</f>
        <v>9</v>
      </c>
      <c r="F202" s="2002"/>
      <c r="G202" s="2178"/>
      <c r="H202" s="2004">
        <v>0</v>
      </c>
      <c r="I202" s="2149">
        <v>0</v>
      </c>
      <c r="J202" s="2004">
        <v>0</v>
      </c>
      <c r="K202" s="2149">
        <v>4</v>
      </c>
      <c r="L202" s="2004">
        <v>1</v>
      </c>
      <c r="M202" s="2149">
        <v>5</v>
      </c>
      <c r="N202" s="2004">
        <v>0</v>
      </c>
      <c r="O202" s="2149">
        <v>0</v>
      </c>
      <c r="P202" s="2004">
        <v>0</v>
      </c>
      <c r="Q202" s="2149">
        <v>0</v>
      </c>
      <c r="R202" s="2004">
        <v>0</v>
      </c>
      <c r="S202" s="2149">
        <v>0</v>
      </c>
      <c r="T202" s="2004">
        <v>0</v>
      </c>
      <c r="U202" s="2149">
        <v>0</v>
      </c>
      <c r="V202" s="2004">
        <v>0</v>
      </c>
      <c r="W202" s="2149">
        <v>0</v>
      </c>
      <c r="X202" s="2004">
        <v>0</v>
      </c>
      <c r="Y202" s="2149">
        <v>0</v>
      </c>
      <c r="Z202" s="2004">
        <v>0</v>
      </c>
      <c r="AA202" s="2149">
        <v>0</v>
      </c>
      <c r="AB202" s="2004">
        <v>0</v>
      </c>
      <c r="AC202" s="2149">
        <v>0</v>
      </c>
      <c r="AD202" s="2004">
        <v>0</v>
      </c>
      <c r="AE202" s="2149">
        <v>0</v>
      </c>
      <c r="AF202" s="2004">
        <v>0</v>
      </c>
      <c r="AG202" s="2149">
        <v>0</v>
      </c>
      <c r="AH202" s="2004">
        <v>0</v>
      </c>
      <c r="AI202" s="2149">
        <v>0</v>
      </c>
      <c r="AJ202" s="2004">
        <v>0</v>
      </c>
      <c r="AK202" s="2149">
        <v>0</v>
      </c>
      <c r="AL202" s="2004">
        <v>0</v>
      </c>
      <c r="AM202" s="2150">
        <v>0</v>
      </c>
      <c r="AN202" s="2022">
        <v>0</v>
      </c>
      <c r="AO202" s="2149">
        <v>0</v>
      </c>
      <c r="AP202" s="2004">
        <v>0</v>
      </c>
      <c r="AQ202" s="2149">
        <v>0</v>
      </c>
      <c r="AR202" s="2004">
        <v>0</v>
      </c>
      <c r="AS202" s="2149">
        <v>7</v>
      </c>
      <c r="AT202" s="2150">
        <v>0</v>
      </c>
      <c r="AU202" s="2014">
        <v>0</v>
      </c>
      <c r="AV202" s="2150">
        <v>1</v>
      </c>
      <c r="AW202" s="2014">
        <v>0</v>
      </c>
      <c r="AX202" s="2149">
        <v>0</v>
      </c>
      <c r="AY202" s="56" t="str">
        <f t="shared" si="118"/>
        <v/>
      </c>
      <c r="CA202" s="18" t="str">
        <f t="shared" si="119"/>
        <v/>
      </c>
      <c r="CB202" s="18" t="str">
        <f t="shared" si="120"/>
        <v/>
      </c>
      <c r="CC202" s="18" t="str">
        <f t="shared" si="121"/>
        <v/>
      </c>
      <c r="CD202" s="18" t="str">
        <f t="shared" si="122"/>
        <v/>
      </c>
      <c r="CE202" s="18" t="str">
        <f t="shared" si="123"/>
        <v/>
      </c>
      <c r="CF202" s="18" t="str">
        <f t="shared" si="124"/>
        <v/>
      </c>
      <c r="CG202" s="18" t="str">
        <f t="shared" si="136"/>
        <v/>
      </c>
      <c r="CH202" s="18" t="str">
        <f t="shared" si="125"/>
        <v/>
      </c>
      <c r="CI202" s="18" t="str">
        <f t="shared" si="137"/>
        <v/>
      </c>
      <c r="CJ202" s="18" t="str">
        <f t="shared" si="138"/>
        <v/>
      </c>
      <c r="CK202" s="18" t="str">
        <f t="shared" si="126"/>
        <v/>
      </c>
      <c r="CL202" s="56"/>
      <c r="CM202" s="56"/>
      <c r="CN202" s="56"/>
      <c r="CO202" s="370">
        <f t="shared" si="127"/>
        <v>0</v>
      </c>
      <c r="CP202" s="370">
        <f t="shared" si="128"/>
        <v>0</v>
      </c>
      <c r="CQ202" s="370">
        <f t="shared" si="129"/>
        <v>0</v>
      </c>
      <c r="CR202" s="370">
        <f t="shared" si="129"/>
        <v>0</v>
      </c>
      <c r="CS202" s="370">
        <f t="shared" si="130"/>
        <v>0</v>
      </c>
      <c r="CT202" s="370">
        <f t="shared" si="131"/>
        <v>0</v>
      </c>
      <c r="CU202" s="370">
        <f t="shared" si="132"/>
        <v>0</v>
      </c>
      <c r="CV202" s="370">
        <f t="shared" si="132"/>
        <v>0</v>
      </c>
      <c r="CW202" s="370">
        <f t="shared" si="133"/>
        <v>0</v>
      </c>
      <c r="CX202" s="370">
        <f t="shared" si="134"/>
        <v>0</v>
      </c>
      <c r="CY202" s="370">
        <f t="shared" si="135"/>
        <v>0</v>
      </c>
    </row>
    <row r="203" spans="1:103" x14ac:dyDescent="0.25">
      <c r="A203" s="4249"/>
      <c r="B203" s="377" t="s">
        <v>224</v>
      </c>
      <c r="C203" s="2179">
        <f t="shared" si="140"/>
        <v>8</v>
      </c>
      <c r="D203" s="388">
        <f>SUM(H203+J203+L203+N203+P203+R203+T203+V203+X203+Z203+AB203+AD203+AF203+AH203+AJ203+AL203)</f>
        <v>1</v>
      </c>
      <c r="E203" s="369">
        <f>SUM(I203+K203+M203+O203+Q203+S203+U203+W203+Y203+AA203+AC203+AE203+AG203+AI203+AK203+AM203)</f>
        <v>7</v>
      </c>
      <c r="F203" s="2180"/>
      <c r="G203" s="389"/>
      <c r="H203" s="2181">
        <v>0</v>
      </c>
      <c r="I203" s="85">
        <v>0</v>
      </c>
      <c r="J203" s="2181">
        <v>0</v>
      </c>
      <c r="K203" s="85">
        <v>2</v>
      </c>
      <c r="L203" s="91">
        <v>1</v>
      </c>
      <c r="M203" s="96">
        <v>5</v>
      </c>
      <c r="N203" s="2181">
        <v>0</v>
      </c>
      <c r="O203" s="85">
        <v>0</v>
      </c>
      <c r="P203" s="2181">
        <v>0</v>
      </c>
      <c r="Q203" s="85">
        <v>0</v>
      </c>
      <c r="R203" s="2181">
        <v>0</v>
      </c>
      <c r="S203" s="85">
        <v>0</v>
      </c>
      <c r="T203" s="2181">
        <v>0</v>
      </c>
      <c r="U203" s="85">
        <v>0</v>
      </c>
      <c r="V203" s="2181">
        <v>0</v>
      </c>
      <c r="W203" s="85">
        <v>0</v>
      </c>
      <c r="X203" s="2181">
        <v>0</v>
      </c>
      <c r="Y203" s="85">
        <v>0</v>
      </c>
      <c r="Z203" s="2181">
        <v>0</v>
      </c>
      <c r="AA203" s="85">
        <v>0</v>
      </c>
      <c r="AB203" s="2181">
        <v>0</v>
      </c>
      <c r="AC203" s="85">
        <v>0</v>
      </c>
      <c r="AD203" s="2181">
        <v>0</v>
      </c>
      <c r="AE203" s="85">
        <v>0</v>
      </c>
      <c r="AF203" s="2181">
        <v>0</v>
      </c>
      <c r="AG203" s="85">
        <v>0</v>
      </c>
      <c r="AH203" s="2181">
        <v>0</v>
      </c>
      <c r="AI203" s="85">
        <v>0</v>
      </c>
      <c r="AJ203" s="2181">
        <v>0</v>
      </c>
      <c r="AK203" s="85">
        <v>0</v>
      </c>
      <c r="AL203" s="2181">
        <v>0</v>
      </c>
      <c r="AM203" s="353">
        <v>0</v>
      </c>
      <c r="AN203" s="95">
        <v>0</v>
      </c>
      <c r="AO203" s="96">
        <v>0</v>
      </c>
      <c r="AP203" s="91">
        <v>0</v>
      </c>
      <c r="AQ203" s="96">
        <v>0</v>
      </c>
      <c r="AR203" s="91">
        <v>0</v>
      </c>
      <c r="AS203" s="96">
        <v>7</v>
      </c>
      <c r="AT203" s="384">
        <v>0</v>
      </c>
      <c r="AU203" s="385">
        <v>0</v>
      </c>
      <c r="AV203" s="384">
        <v>1</v>
      </c>
      <c r="AW203" s="385">
        <v>0</v>
      </c>
      <c r="AX203" s="96">
        <v>0</v>
      </c>
      <c r="AY203" s="56" t="str">
        <f t="shared" si="118"/>
        <v/>
      </c>
      <c r="CA203" s="18" t="str">
        <f t="shared" si="119"/>
        <v/>
      </c>
      <c r="CB203" s="18" t="str">
        <f t="shared" si="120"/>
        <v/>
      </c>
      <c r="CC203" s="18" t="str">
        <f t="shared" si="121"/>
        <v/>
      </c>
      <c r="CD203" s="18" t="str">
        <f t="shared" si="122"/>
        <v/>
      </c>
      <c r="CE203" s="18" t="str">
        <f t="shared" si="123"/>
        <v/>
      </c>
      <c r="CF203" s="18" t="str">
        <f t="shared" si="124"/>
        <v/>
      </c>
      <c r="CG203" s="18" t="str">
        <f t="shared" si="136"/>
        <v/>
      </c>
      <c r="CH203" s="18" t="str">
        <f t="shared" si="125"/>
        <v/>
      </c>
      <c r="CI203" s="18" t="str">
        <f t="shared" si="137"/>
        <v/>
      </c>
      <c r="CJ203" s="18" t="str">
        <f t="shared" si="138"/>
        <v/>
      </c>
      <c r="CK203" s="18" t="str">
        <f t="shared" si="126"/>
        <v/>
      </c>
      <c r="CL203" s="56"/>
      <c r="CM203" s="56"/>
      <c r="CN203" s="56"/>
      <c r="CO203" s="370">
        <f t="shared" si="127"/>
        <v>0</v>
      </c>
      <c r="CP203" s="370">
        <f t="shared" si="128"/>
        <v>0</v>
      </c>
      <c r="CQ203" s="370">
        <f t="shared" si="129"/>
        <v>0</v>
      </c>
      <c r="CR203" s="370">
        <f t="shared" si="129"/>
        <v>0</v>
      </c>
      <c r="CS203" s="370">
        <f t="shared" si="130"/>
        <v>0</v>
      </c>
      <c r="CT203" s="370">
        <f t="shared" si="131"/>
        <v>0</v>
      </c>
      <c r="CU203" s="370">
        <f t="shared" si="132"/>
        <v>0</v>
      </c>
      <c r="CV203" s="370">
        <f t="shared" si="132"/>
        <v>0</v>
      </c>
      <c r="CW203" s="370">
        <f t="shared" si="133"/>
        <v>0</v>
      </c>
      <c r="CX203" s="370">
        <f t="shared" si="134"/>
        <v>0</v>
      </c>
      <c r="CY203" s="370">
        <f t="shared" si="135"/>
        <v>0</v>
      </c>
    </row>
    <row r="204" spans="1:103" s="56" customFormat="1" ht="12" x14ac:dyDescent="0.2">
      <c r="A204" s="2182" t="s">
        <v>225</v>
      </c>
      <c r="B204" s="2163"/>
      <c r="C204" s="2140">
        <f t="shared" si="140"/>
        <v>38</v>
      </c>
      <c r="D204" s="2141">
        <f t="shared" si="139"/>
        <v>15</v>
      </c>
      <c r="E204" s="2142">
        <f t="shared" si="139"/>
        <v>23</v>
      </c>
      <c r="F204" s="2166">
        <v>0</v>
      </c>
      <c r="G204" s="2168">
        <v>1</v>
      </c>
      <c r="H204" s="2166">
        <v>2</v>
      </c>
      <c r="I204" s="2168">
        <v>0</v>
      </c>
      <c r="J204" s="2166">
        <v>4</v>
      </c>
      <c r="K204" s="2168">
        <v>6</v>
      </c>
      <c r="L204" s="2166">
        <v>4</v>
      </c>
      <c r="M204" s="2168">
        <v>8</v>
      </c>
      <c r="N204" s="2166">
        <v>1</v>
      </c>
      <c r="O204" s="2168">
        <v>1</v>
      </c>
      <c r="P204" s="2166">
        <v>1</v>
      </c>
      <c r="Q204" s="2168">
        <v>0</v>
      </c>
      <c r="R204" s="2166">
        <v>2</v>
      </c>
      <c r="S204" s="2168">
        <v>1</v>
      </c>
      <c r="T204" s="2166">
        <v>0</v>
      </c>
      <c r="U204" s="2168">
        <v>0</v>
      </c>
      <c r="V204" s="2166">
        <v>0</v>
      </c>
      <c r="W204" s="2168">
        <v>2</v>
      </c>
      <c r="X204" s="2166">
        <v>0</v>
      </c>
      <c r="Y204" s="2168">
        <v>0</v>
      </c>
      <c r="Z204" s="2166">
        <v>1</v>
      </c>
      <c r="AA204" s="2168">
        <v>0</v>
      </c>
      <c r="AB204" s="2166">
        <v>0</v>
      </c>
      <c r="AC204" s="2168">
        <v>1</v>
      </c>
      <c r="AD204" s="2166">
        <v>0</v>
      </c>
      <c r="AE204" s="2168">
        <v>3</v>
      </c>
      <c r="AF204" s="2166">
        <v>0</v>
      </c>
      <c r="AG204" s="2168">
        <v>0</v>
      </c>
      <c r="AH204" s="2166">
        <v>0</v>
      </c>
      <c r="AI204" s="2168">
        <v>0</v>
      </c>
      <c r="AJ204" s="2166">
        <v>0</v>
      </c>
      <c r="AK204" s="2168">
        <v>0</v>
      </c>
      <c r="AL204" s="2166">
        <v>0</v>
      </c>
      <c r="AM204" s="2169">
        <v>0</v>
      </c>
      <c r="AN204" s="2167">
        <v>0</v>
      </c>
      <c r="AO204" s="2168">
        <v>0</v>
      </c>
      <c r="AP204" s="91">
        <v>0</v>
      </c>
      <c r="AQ204" s="2168">
        <v>0</v>
      </c>
      <c r="AR204" s="2166">
        <v>0</v>
      </c>
      <c r="AS204" s="2168">
        <v>11</v>
      </c>
      <c r="AT204" s="2169">
        <v>0</v>
      </c>
      <c r="AU204" s="2170">
        <v>0</v>
      </c>
      <c r="AV204" s="2169">
        <v>1</v>
      </c>
      <c r="AW204" s="2170">
        <v>0</v>
      </c>
      <c r="AX204" s="2168">
        <v>0</v>
      </c>
      <c r="AY204" s="56" t="str">
        <f t="shared" si="118"/>
        <v/>
      </c>
      <c r="CA204" s="18" t="str">
        <f t="shared" si="119"/>
        <v/>
      </c>
      <c r="CB204" s="18" t="str">
        <f t="shared" si="120"/>
        <v/>
      </c>
      <c r="CC204" s="18" t="str">
        <f t="shared" si="121"/>
        <v/>
      </c>
      <c r="CD204" s="18" t="str">
        <f t="shared" si="122"/>
        <v/>
      </c>
      <c r="CE204" s="18" t="str">
        <f t="shared" si="123"/>
        <v/>
      </c>
      <c r="CF204" s="18" t="str">
        <f t="shared" si="124"/>
        <v/>
      </c>
      <c r="CG204" s="18" t="str">
        <f t="shared" si="136"/>
        <v/>
      </c>
      <c r="CH204" s="18" t="str">
        <f t="shared" si="125"/>
        <v/>
      </c>
      <c r="CI204" s="18" t="str">
        <f t="shared" si="137"/>
        <v/>
      </c>
      <c r="CJ204" s="18" t="str">
        <f t="shared" si="138"/>
        <v/>
      </c>
      <c r="CK204" s="18" t="str">
        <f t="shared" si="126"/>
        <v/>
      </c>
      <c r="CO204" s="370">
        <f t="shared" si="127"/>
        <v>0</v>
      </c>
      <c r="CP204" s="370">
        <f t="shared" si="128"/>
        <v>0</v>
      </c>
      <c r="CQ204" s="370">
        <f t="shared" si="129"/>
        <v>0</v>
      </c>
      <c r="CR204" s="370">
        <f t="shared" si="129"/>
        <v>0</v>
      </c>
      <c r="CS204" s="370">
        <f t="shared" si="130"/>
        <v>0</v>
      </c>
      <c r="CT204" s="370">
        <f t="shared" si="131"/>
        <v>0</v>
      </c>
      <c r="CU204" s="370">
        <f t="shared" si="132"/>
        <v>0</v>
      </c>
      <c r="CV204" s="370">
        <f t="shared" si="132"/>
        <v>0</v>
      </c>
      <c r="CW204" s="370">
        <f t="shared" si="133"/>
        <v>0</v>
      </c>
      <c r="CX204" s="370">
        <f t="shared" si="134"/>
        <v>0</v>
      </c>
      <c r="CY204" s="370">
        <f t="shared" si="135"/>
        <v>0</v>
      </c>
    </row>
    <row r="205" spans="1:103" ht="15" customHeight="1" x14ac:dyDescent="0.25">
      <c r="A205" s="3534" t="s">
        <v>226</v>
      </c>
      <c r="B205" s="380" t="s">
        <v>227</v>
      </c>
      <c r="C205" s="378">
        <f t="shared" si="140"/>
        <v>1</v>
      </c>
      <c r="D205" s="379">
        <f t="shared" si="139"/>
        <v>0</v>
      </c>
      <c r="E205" s="380">
        <f t="shared" si="139"/>
        <v>1</v>
      </c>
      <c r="F205" s="45">
        <v>0</v>
      </c>
      <c r="G205" s="48">
        <v>0</v>
      </c>
      <c r="H205" s="45">
        <v>0</v>
      </c>
      <c r="I205" s="48">
        <v>0</v>
      </c>
      <c r="J205" s="45">
        <v>0</v>
      </c>
      <c r="K205" s="48">
        <v>0</v>
      </c>
      <c r="L205" s="45">
        <v>0</v>
      </c>
      <c r="M205" s="48">
        <v>0</v>
      </c>
      <c r="N205" s="45">
        <v>0</v>
      </c>
      <c r="O205" s="48">
        <v>0</v>
      </c>
      <c r="P205" s="45">
        <v>0</v>
      </c>
      <c r="Q205" s="48">
        <v>0</v>
      </c>
      <c r="R205" s="45">
        <v>0</v>
      </c>
      <c r="S205" s="48">
        <v>0</v>
      </c>
      <c r="T205" s="45">
        <v>0</v>
      </c>
      <c r="U205" s="48">
        <v>0</v>
      </c>
      <c r="V205" s="45">
        <v>0</v>
      </c>
      <c r="W205" s="48">
        <v>0</v>
      </c>
      <c r="X205" s="45">
        <v>0</v>
      </c>
      <c r="Y205" s="48">
        <v>0</v>
      </c>
      <c r="Z205" s="45">
        <v>0</v>
      </c>
      <c r="AA205" s="48">
        <v>0</v>
      </c>
      <c r="AB205" s="45">
        <v>0</v>
      </c>
      <c r="AC205" s="48">
        <v>1</v>
      </c>
      <c r="AD205" s="45">
        <v>0</v>
      </c>
      <c r="AE205" s="48">
        <v>0</v>
      </c>
      <c r="AF205" s="45">
        <v>0</v>
      </c>
      <c r="AG205" s="48">
        <v>0</v>
      </c>
      <c r="AH205" s="45">
        <v>0</v>
      </c>
      <c r="AI205" s="48">
        <v>0</v>
      </c>
      <c r="AJ205" s="45">
        <v>0</v>
      </c>
      <c r="AK205" s="48">
        <v>0</v>
      </c>
      <c r="AL205" s="45">
        <v>0</v>
      </c>
      <c r="AM205" s="333">
        <v>0</v>
      </c>
      <c r="AN205" s="105">
        <v>0</v>
      </c>
      <c r="AO205" s="48">
        <v>0</v>
      </c>
      <c r="AP205" s="45">
        <v>0</v>
      </c>
      <c r="AQ205" s="85">
        <v>0</v>
      </c>
      <c r="AR205" s="2181">
        <v>0</v>
      </c>
      <c r="AS205" s="85">
        <v>0</v>
      </c>
      <c r="AT205" s="353">
        <v>0</v>
      </c>
      <c r="AU205" s="395">
        <v>0</v>
      </c>
      <c r="AV205" s="353">
        <v>0</v>
      </c>
      <c r="AW205" s="395">
        <v>0</v>
      </c>
      <c r="AX205" s="85">
        <v>0</v>
      </c>
      <c r="AY205" s="56" t="str">
        <f t="shared" si="118"/>
        <v/>
      </c>
      <c r="CA205" s="18" t="str">
        <f t="shared" si="119"/>
        <v/>
      </c>
      <c r="CB205" s="18" t="str">
        <f t="shared" si="120"/>
        <v/>
      </c>
      <c r="CC205" s="18" t="str">
        <f t="shared" si="121"/>
        <v/>
      </c>
      <c r="CD205" s="18" t="str">
        <f t="shared" si="122"/>
        <v/>
      </c>
      <c r="CE205" s="18" t="str">
        <f t="shared" si="123"/>
        <v/>
      </c>
      <c r="CF205" s="18" t="str">
        <f t="shared" si="124"/>
        <v/>
      </c>
      <c r="CG205" s="18" t="str">
        <f t="shared" si="136"/>
        <v/>
      </c>
      <c r="CH205" s="18" t="str">
        <f t="shared" si="125"/>
        <v/>
      </c>
      <c r="CI205" s="18" t="str">
        <f t="shared" si="137"/>
        <v/>
      </c>
      <c r="CJ205" s="18" t="str">
        <f t="shared" si="138"/>
        <v/>
      </c>
      <c r="CK205" s="18" t="str">
        <f t="shared" si="126"/>
        <v/>
      </c>
      <c r="CL205" s="56"/>
      <c r="CM205" s="56"/>
      <c r="CN205" s="56"/>
      <c r="CO205" s="370">
        <f t="shared" si="127"/>
        <v>0</v>
      </c>
      <c r="CP205" s="370">
        <f t="shared" si="128"/>
        <v>0</v>
      </c>
      <c r="CQ205" s="370">
        <f t="shared" si="129"/>
        <v>0</v>
      </c>
      <c r="CR205" s="370">
        <f t="shared" si="129"/>
        <v>0</v>
      </c>
      <c r="CS205" s="370">
        <f t="shared" si="130"/>
        <v>0</v>
      </c>
      <c r="CT205" s="370">
        <f t="shared" si="131"/>
        <v>0</v>
      </c>
      <c r="CU205" s="370">
        <f t="shared" si="132"/>
        <v>0</v>
      </c>
      <c r="CV205" s="370">
        <f t="shared" si="132"/>
        <v>0</v>
      </c>
      <c r="CW205" s="370">
        <f t="shared" si="133"/>
        <v>0</v>
      </c>
      <c r="CX205" s="370">
        <f t="shared" si="134"/>
        <v>0</v>
      </c>
      <c r="CY205" s="370">
        <f t="shared" si="135"/>
        <v>0</v>
      </c>
    </row>
    <row r="206" spans="1:103" x14ac:dyDescent="0.25">
      <c r="A206" s="4275"/>
      <c r="B206" s="396" t="s">
        <v>228</v>
      </c>
      <c r="C206" s="397">
        <f t="shared" si="140"/>
        <v>0</v>
      </c>
      <c r="D206" s="398">
        <f t="shared" si="139"/>
        <v>0</v>
      </c>
      <c r="E206" s="396">
        <f t="shared" si="139"/>
        <v>0</v>
      </c>
      <c r="F206" s="22">
        <v>0</v>
      </c>
      <c r="G206" s="28">
        <v>0</v>
      </c>
      <c r="H206" s="22">
        <v>0</v>
      </c>
      <c r="I206" s="28">
        <v>0</v>
      </c>
      <c r="J206" s="22">
        <v>0</v>
      </c>
      <c r="K206" s="28">
        <v>0</v>
      </c>
      <c r="L206" s="22">
        <v>0</v>
      </c>
      <c r="M206" s="28">
        <v>0</v>
      </c>
      <c r="N206" s="22">
        <v>0</v>
      </c>
      <c r="O206" s="28">
        <v>0</v>
      </c>
      <c r="P206" s="22">
        <v>0</v>
      </c>
      <c r="Q206" s="28">
        <v>0</v>
      </c>
      <c r="R206" s="22">
        <v>0</v>
      </c>
      <c r="S206" s="28">
        <v>0</v>
      </c>
      <c r="T206" s="22">
        <v>0</v>
      </c>
      <c r="U206" s="28">
        <v>0</v>
      </c>
      <c r="V206" s="22">
        <v>0</v>
      </c>
      <c r="W206" s="28">
        <v>0</v>
      </c>
      <c r="X206" s="22">
        <v>0</v>
      </c>
      <c r="Y206" s="28">
        <v>0</v>
      </c>
      <c r="Z206" s="22">
        <v>0</v>
      </c>
      <c r="AA206" s="28">
        <v>0</v>
      </c>
      <c r="AB206" s="22">
        <v>0</v>
      </c>
      <c r="AC206" s="28">
        <v>0</v>
      </c>
      <c r="AD206" s="22">
        <v>0</v>
      </c>
      <c r="AE206" s="28">
        <v>0</v>
      </c>
      <c r="AF206" s="22">
        <v>0</v>
      </c>
      <c r="AG206" s="28">
        <v>0</v>
      </c>
      <c r="AH206" s="22">
        <v>0</v>
      </c>
      <c r="AI206" s="28">
        <v>0</v>
      </c>
      <c r="AJ206" s="22">
        <v>0</v>
      </c>
      <c r="AK206" s="28">
        <v>0</v>
      </c>
      <c r="AL206" s="22">
        <v>0</v>
      </c>
      <c r="AM206" s="216">
        <v>0</v>
      </c>
      <c r="AN206" s="27">
        <v>0</v>
      </c>
      <c r="AO206" s="28">
        <v>0</v>
      </c>
      <c r="AP206" s="22">
        <v>0</v>
      </c>
      <c r="AQ206" s="52">
        <v>0</v>
      </c>
      <c r="AR206" s="49">
        <v>0</v>
      </c>
      <c r="AS206" s="52">
        <v>0</v>
      </c>
      <c r="AT206" s="323">
        <v>0</v>
      </c>
      <c r="AU206" s="399">
        <v>0</v>
      </c>
      <c r="AV206" s="323">
        <v>0</v>
      </c>
      <c r="AW206" s="399">
        <v>0</v>
      </c>
      <c r="AX206" s="52">
        <v>0</v>
      </c>
      <c r="AY206" s="56" t="str">
        <f t="shared" si="118"/>
        <v/>
      </c>
      <c r="CA206" s="18" t="str">
        <f t="shared" si="119"/>
        <v/>
      </c>
      <c r="CB206" s="18" t="str">
        <f t="shared" si="120"/>
        <v/>
      </c>
      <c r="CC206" s="18" t="str">
        <f t="shared" si="121"/>
        <v/>
      </c>
      <c r="CD206" s="18" t="str">
        <f t="shared" si="122"/>
        <v/>
      </c>
      <c r="CE206" s="18" t="str">
        <f t="shared" si="123"/>
        <v/>
      </c>
      <c r="CF206" s="18" t="str">
        <f t="shared" si="124"/>
        <v/>
      </c>
      <c r="CG206" s="18" t="str">
        <f t="shared" si="136"/>
        <v/>
      </c>
      <c r="CH206" s="18" t="str">
        <f t="shared" si="125"/>
        <v/>
      </c>
      <c r="CI206" s="18" t="str">
        <f t="shared" si="137"/>
        <v/>
      </c>
      <c r="CJ206" s="18" t="str">
        <f t="shared" si="138"/>
        <v/>
      </c>
      <c r="CK206" s="18" t="str">
        <f t="shared" si="126"/>
        <v/>
      </c>
      <c r="CL206" s="56"/>
      <c r="CM206" s="56"/>
      <c r="CN206" s="56"/>
      <c r="CO206" s="370">
        <f t="shared" si="127"/>
        <v>0</v>
      </c>
      <c r="CP206" s="370">
        <f t="shared" si="128"/>
        <v>0</v>
      </c>
      <c r="CQ206" s="370">
        <f t="shared" si="129"/>
        <v>0</v>
      </c>
      <c r="CR206" s="370">
        <f t="shared" si="129"/>
        <v>0</v>
      </c>
      <c r="CS206" s="370">
        <f t="shared" si="130"/>
        <v>0</v>
      </c>
      <c r="CT206" s="370">
        <f t="shared" si="131"/>
        <v>0</v>
      </c>
      <c r="CU206" s="370">
        <f t="shared" si="132"/>
        <v>0</v>
      </c>
      <c r="CV206" s="370">
        <f t="shared" si="132"/>
        <v>0</v>
      </c>
      <c r="CW206" s="370">
        <f t="shared" si="133"/>
        <v>0</v>
      </c>
      <c r="CX206" s="370">
        <f t="shared" si="134"/>
        <v>0</v>
      </c>
      <c r="CY206" s="370">
        <f t="shared" si="135"/>
        <v>0</v>
      </c>
    </row>
    <row r="207" spans="1:103" x14ac:dyDescent="0.25">
      <c r="A207" s="4275"/>
      <c r="B207" s="396" t="s">
        <v>229</v>
      </c>
      <c r="C207" s="397">
        <f t="shared" si="140"/>
        <v>5</v>
      </c>
      <c r="D207" s="400">
        <f t="shared" si="139"/>
        <v>1</v>
      </c>
      <c r="E207" s="396">
        <f t="shared" si="139"/>
        <v>4</v>
      </c>
      <c r="F207" s="49">
        <v>0</v>
      </c>
      <c r="G207" s="52">
        <v>0</v>
      </c>
      <c r="H207" s="49">
        <v>0</v>
      </c>
      <c r="I207" s="52">
        <v>0</v>
      </c>
      <c r="J207" s="49">
        <v>0</v>
      </c>
      <c r="K207" s="52">
        <v>1</v>
      </c>
      <c r="L207" s="49">
        <v>0</v>
      </c>
      <c r="M207" s="52">
        <v>0</v>
      </c>
      <c r="N207" s="49">
        <v>1</v>
      </c>
      <c r="O207" s="52">
        <v>0</v>
      </c>
      <c r="P207" s="49">
        <v>0</v>
      </c>
      <c r="Q207" s="52">
        <v>0</v>
      </c>
      <c r="R207" s="49">
        <v>0</v>
      </c>
      <c r="S207" s="52">
        <v>0</v>
      </c>
      <c r="T207" s="49">
        <v>0</v>
      </c>
      <c r="U207" s="52">
        <v>0</v>
      </c>
      <c r="V207" s="49">
        <v>0</v>
      </c>
      <c r="W207" s="52">
        <v>1</v>
      </c>
      <c r="X207" s="49">
        <v>0</v>
      </c>
      <c r="Y207" s="52">
        <v>0</v>
      </c>
      <c r="Z207" s="49">
        <v>0</v>
      </c>
      <c r="AA207" s="52">
        <v>0</v>
      </c>
      <c r="AB207" s="49">
        <v>0</v>
      </c>
      <c r="AC207" s="52">
        <v>0</v>
      </c>
      <c r="AD207" s="49">
        <v>0</v>
      </c>
      <c r="AE207" s="52">
        <v>2</v>
      </c>
      <c r="AF207" s="49">
        <v>0</v>
      </c>
      <c r="AG207" s="52">
        <v>0</v>
      </c>
      <c r="AH207" s="49">
        <v>0</v>
      </c>
      <c r="AI207" s="52">
        <v>0</v>
      </c>
      <c r="AJ207" s="49">
        <v>0</v>
      </c>
      <c r="AK207" s="52">
        <v>0</v>
      </c>
      <c r="AL207" s="49">
        <v>0</v>
      </c>
      <c r="AM207" s="323">
        <v>0</v>
      </c>
      <c r="AN207" s="254">
        <v>0</v>
      </c>
      <c r="AO207" s="52">
        <v>0</v>
      </c>
      <c r="AP207" s="49">
        <v>0</v>
      </c>
      <c r="AQ207" s="52">
        <v>0</v>
      </c>
      <c r="AR207" s="49">
        <v>0</v>
      </c>
      <c r="AS207" s="52">
        <v>1</v>
      </c>
      <c r="AT207" s="323">
        <v>0</v>
      </c>
      <c r="AU207" s="399">
        <v>0</v>
      </c>
      <c r="AV207" s="323">
        <v>0</v>
      </c>
      <c r="AW207" s="399">
        <v>0</v>
      </c>
      <c r="AX207" s="52">
        <v>0</v>
      </c>
      <c r="AY207" s="56" t="str">
        <f t="shared" si="118"/>
        <v/>
      </c>
      <c r="CA207" s="18" t="str">
        <f t="shared" si="119"/>
        <v/>
      </c>
      <c r="CB207" s="18" t="str">
        <f t="shared" si="120"/>
        <v/>
      </c>
      <c r="CC207" s="18" t="str">
        <f t="shared" si="121"/>
        <v/>
      </c>
      <c r="CD207" s="18" t="str">
        <f t="shared" si="122"/>
        <v/>
      </c>
      <c r="CE207" s="18" t="str">
        <f t="shared" si="123"/>
        <v/>
      </c>
      <c r="CF207" s="18" t="str">
        <f t="shared" si="124"/>
        <v/>
      </c>
      <c r="CG207" s="18" t="str">
        <f t="shared" si="136"/>
        <v/>
      </c>
      <c r="CH207" s="18" t="str">
        <f t="shared" si="125"/>
        <v/>
      </c>
      <c r="CI207" s="18" t="str">
        <f t="shared" si="137"/>
        <v/>
      </c>
      <c r="CJ207" s="18" t="str">
        <f t="shared" si="138"/>
        <v/>
      </c>
      <c r="CK207" s="18" t="str">
        <f t="shared" si="126"/>
        <v/>
      </c>
      <c r="CL207" s="56"/>
      <c r="CM207" s="56"/>
      <c r="CN207" s="56"/>
      <c r="CO207" s="370">
        <f t="shared" si="127"/>
        <v>0</v>
      </c>
      <c r="CP207" s="370">
        <f t="shared" si="128"/>
        <v>0</v>
      </c>
      <c r="CQ207" s="370">
        <f t="shared" si="129"/>
        <v>0</v>
      </c>
      <c r="CR207" s="370">
        <f t="shared" si="129"/>
        <v>0</v>
      </c>
      <c r="CS207" s="370">
        <f t="shared" si="130"/>
        <v>0</v>
      </c>
      <c r="CT207" s="370">
        <f t="shared" si="131"/>
        <v>0</v>
      </c>
      <c r="CU207" s="370">
        <f t="shared" si="132"/>
        <v>0</v>
      </c>
      <c r="CV207" s="370">
        <f t="shared" si="132"/>
        <v>0</v>
      </c>
      <c r="CW207" s="370">
        <f t="shared" si="133"/>
        <v>0</v>
      </c>
      <c r="CX207" s="370">
        <f t="shared" si="134"/>
        <v>0</v>
      </c>
      <c r="CY207" s="370">
        <f t="shared" si="135"/>
        <v>0</v>
      </c>
    </row>
    <row r="208" spans="1:103" x14ac:dyDescent="0.25">
      <c r="A208" s="4275"/>
      <c r="B208" s="401" t="s">
        <v>230</v>
      </c>
      <c r="C208" s="397">
        <f t="shared" si="140"/>
        <v>0</v>
      </c>
      <c r="D208" s="402"/>
      <c r="E208" s="396">
        <f>SUM(K208+M208+O208+Q208+S208+U208+W208+Y208+AA208+AC208+AE208+AG208+AI208+AK208+AM208)</f>
        <v>0</v>
      </c>
      <c r="F208" s="345"/>
      <c r="G208" s="346"/>
      <c r="H208" s="345"/>
      <c r="I208" s="346"/>
      <c r="J208" s="345"/>
      <c r="K208" s="28"/>
      <c r="L208" s="345"/>
      <c r="M208" s="28"/>
      <c r="N208" s="345"/>
      <c r="O208" s="28"/>
      <c r="P208" s="345"/>
      <c r="Q208" s="28"/>
      <c r="R208" s="345"/>
      <c r="S208" s="28"/>
      <c r="T208" s="345"/>
      <c r="U208" s="28"/>
      <c r="V208" s="345"/>
      <c r="W208" s="28"/>
      <c r="X208" s="345"/>
      <c r="Y208" s="28"/>
      <c r="Z208" s="345"/>
      <c r="AA208" s="28"/>
      <c r="AB208" s="345"/>
      <c r="AC208" s="28"/>
      <c r="AD208" s="345"/>
      <c r="AE208" s="28"/>
      <c r="AF208" s="345"/>
      <c r="AG208" s="28"/>
      <c r="AH208" s="345"/>
      <c r="AI208" s="28"/>
      <c r="AJ208" s="345"/>
      <c r="AK208" s="28"/>
      <c r="AL208" s="345"/>
      <c r="AM208" s="216"/>
      <c r="AN208" s="27"/>
      <c r="AO208" s="28"/>
      <c r="AP208" s="345"/>
      <c r="AQ208" s="28"/>
      <c r="AR208" s="22"/>
      <c r="AS208" s="28"/>
      <c r="AT208" s="345"/>
      <c r="AU208" s="239"/>
      <c r="AV208" s="216"/>
      <c r="AW208" s="345"/>
      <c r="AX208" s="28"/>
      <c r="AY208" s="56" t="str">
        <f>CA208&amp;CB208&amp;CD208&amp;CE208&amp;CF208&amp;CH208&amp;CI208&amp;CK208</f>
        <v/>
      </c>
      <c r="CA208" s="18" t="str">
        <f t="shared" ref="CA208:CA226" si="141">IF(AND(E208&gt;0,AN208=""), "* No olvide digitar la variable Gestantes. Digite Cero si no tiene.",IF(AN208&gt;E208,"  * La  variable Gestantes No puede ser mayor al Total Mujeres.",""))</f>
        <v/>
      </c>
      <c r="CB208" s="18" t="str">
        <f>IF(AND(E208&gt;0,AO208=""), "* No olvide digitar la variable Madre de hijo menor de 5 años. Digite Cero si no tiene.",IF(AO208&gt;E208,"  * La variable Madre de hijo menor de 5 años No puede ser mayor al Total Mujeres.",""))</f>
        <v/>
      </c>
      <c r="CC208" s="403"/>
      <c r="CD208" s="18" t="str">
        <f t="shared" ref="CD208:CD241" si="142">IF(AND(E208&gt;0,OR(AQ208="")), "* No olvide digitar la variable Pueblos originarios - Mujeres. Digite Cero si no tiene.",IF((AQ208)&gt;E208,"  * La variable Pueblos originarios - Mujeres No puede ser mayor al Total.",""))</f>
        <v/>
      </c>
      <c r="CE208" s="18" t="str">
        <f t="shared" ref="CE208:CE241" si="143">IF(AND(C208&gt;0,AR208=""), "* No olvide digitar la variable Niños, niñas, adolescentes y jóvenes SENAME. Digite Cero si no tiene.",IF(AR208&gt;C208,"  * La variable Niños, niñas, adolescentes y jóvenes SENAME No puede ser mayor al Total.",""))</f>
        <v/>
      </c>
      <c r="CF208" s="18" t="str">
        <f>IF(AND(C208&gt;0,AS208=""), "* No olvide digitar la variable Niños, niñas, adolescentes y jóvenes Mejor Niñez. Digite Cero si no tiene.",IF(AS208&gt;C208,"  * La variable Niños, niñas, adolescentes y jóvenes Mejor Niñez No puede ser mayor al Total.",""))</f>
        <v/>
      </c>
      <c r="CG208" s="403"/>
      <c r="CH208" s="18" t="str">
        <f>IF(AND(E208&gt;0,OR(AU208="")), "* No olvide digitar la variable Migrantes - Mujeres. Digite Cero si no tiene.",IF((AU208)&gt;E208,"  * La variable Migrantes - Mujeres No puede ser mayor al Total.",""))</f>
        <v/>
      </c>
      <c r="CI208" s="18" t="str">
        <f t="shared" si="137"/>
        <v/>
      </c>
      <c r="CJ208" s="404"/>
      <c r="CK208" s="18" t="str">
        <f>IF(AND($C208&gt;0,AX208=""), "* No olvide digitar la variable Adolescentes derivados de Espacios Amigables. Digite Cero si no tiene.",IF(AX208&gt;$C208,"  * La variable Adolescentes derivados de Espacios Amigables No puede ser mayor al Total.",""))</f>
        <v/>
      </c>
      <c r="CL208" s="56"/>
      <c r="CO208" s="370">
        <f t="shared" si="127"/>
        <v>0</v>
      </c>
      <c r="CP208" s="370">
        <f t="shared" si="128"/>
        <v>0</v>
      </c>
      <c r="CQ208" s="405"/>
      <c r="CR208" s="370">
        <f t="shared" si="129"/>
        <v>0</v>
      </c>
      <c r="CS208" s="370">
        <f t="shared" si="130"/>
        <v>0</v>
      </c>
      <c r="CT208" s="370">
        <f t="shared" si="131"/>
        <v>0</v>
      </c>
      <c r="CU208" s="405"/>
      <c r="CV208" s="370">
        <f t="shared" si="132"/>
        <v>0</v>
      </c>
      <c r="CW208" s="370">
        <f>IF(AND(E208&gt;0,OR(AV208="")),1,IF((AV208)&gt;E208,1,0))</f>
        <v>0</v>
      </c>
      <c r="CX208" s="405"/>
      <c r="CY208" s="370">
        <f t="shared" si="135"/>
        <v>0</v>
      </c>
    </row>
    <row r="209" spans="1:103" x14ac:dyDescent="0.25">
      <c r="A209" s="4275"/>
      <c r="B209" s="396" t="s">
        <v>231</v>
      </c>
      <c r="C209" s="397">
        <f t="shared" si="140"/>
        <v>6</v>
      </c>
      <c r="D209" s="379">
        <f t="shared" ref="D209:E217" si="144">SUM(F209+H209+J209+L209+N209+P209+R209+T209+V209+X209+Z209+AB209+AD209+AF209+AH209+AJ209+AL209)</f>
        <v>2</v>
      </c>
      <c r="E209" s="396">
        <f t="shared" si="144"/>
        <v>4</v>
      </c>
      <c r="F209" s="45">
        <v>0</v>
      </c>
      <c r="G209" s="48">
        <v>0</v>
      </c>
      <c r="H209" s="45">
        <v>0</v>
      </c>
      <c r="I209" s="48">
        <v>0</v>
      </c>
      <c r="J209" s="45">
        <v>0</v>
      </c>
      <c r="K209" s="48">
        <v>0</v>
      </c>
      <c r="L209" s="45">
        <v>0</v>
      </c>
      <c r="M209" s="48">
        <v>1</v>
      </c>
      <c r="N209" s="45">
        <v>0</v>
      </c>
      <c r="O209" s="48">
        <v>1</v>
      </c>
      <c r="P209" s="45">
        <v>0</v>
      </c>
      <c r="Q209" s="48">
        <v>0</v>
      </c>
      <c r="R209" s="45">
        <v>1</v>
      </c>
      <c r="S209" s="48">
        <v>0</v>
      </c>
      <c r="T209" s="45">
        <v>0</v>
      </c>
      <c r="U209" s="48">
        <v>0</v>
      </c>
      <c r="V209" s="45">
        <v>0</v>
      </c>
      <c r="W209" s="48">
        <v>1</v>
      </c>
      <c r="X209" s="45">
        <v>0</v>
      </c>
      <c r="Y209" s="48">
        <v>0</v>
      </c>
      <c r="Z209" s="45">
        <v>1</v>
      </c>
      <c r="AA209" s="48">
        <v>0</v>
      </c>
      <c r="AB209" s="45">
        <v>0</v>
      </c>
      <c r="AC209" s="48">
        <v>0</v>
      </c>
      <c r="AD209" s="45">
        <v>0</v>
      </c>
      <c r="AE209" s="48">
        <v>1</v>
      </c>
      <c r="AF209" s="45">
        <v>0</v>
      </c>
      <c r="AG209" s="48">
        <v>0</v>
      </c>
      <c r="AH209" s="45">
        <v>0</v>
      </c>
      <c r="AI209" s="48">
        <v>0</v>
      </c>
      <c r="AJ209" s="45">
        <v>0</v>
      </c>
      <c r="AK209" s="48">
        <v>0</v>
      </c>
      <c r="AL209" s="45">
        <v>0</v>
      </c>
      <c r="AM209" s="333">
        <v>0</v>
      </c>
      <c r="AN209" s="105">
        <v>0</v>
      </c>
      <c r="AO209" s="48">
        <v>0</v>
      </c>
      <c r="AP209" s="45">
        <v>0</v>
      </c>
      <c r="AQ209" s="48">
        <v>0</v>
      </c>
      <c r="AR209" s="45">
        <v>0</v>
      </c>
      <c r="AS209" s="48">
        <v>1</v>
      </c>
      <c r="AT209" s="333">
        <v>0</v>
      </c>
      <c r="AU209" s="352">
        <v>0</v>
      </c>
      <c r="AV209" s="333">
        <v>0</v>
      </c>
      <c r="AW209" s="352">
        <v>0</v>
      </c>
      <c r="AX209" s="48">
        <v>0</v>
      </c>
      <c r="AY209" s="56" t="str">
        <f t="shared" si="118"/>
        <v/>
      </c>
      <c r="CA209" s="18" t="str">
        <f t="shared" ref="CA209:CA217" si="145">IF(AND(E209&gt;0,AN209=""), "* No olvide digitar la variable Gestantes. Digite Cero si no tiene.",IF(AN209&gt;E209,"  * La variable Gestantes No puede ser mayor al Total Mujeres.",""))</f>
        <v/>
      </c>
      <c r="CB209" s="18" t="str">
        <f t="shared" ref="CB209:CB217" si="146">IF(AND(E209&gt;0,AO209=""), "* No olvide digitar la variable Madre de hijo menor de 5 años. Digite Cero si no tiene.",IF(AO209&gt;E209,"  * La variable Madre de hijo menor de 5 años No puede ser mayor al Total de Mujeres.",""))</f>
        <v/>
      </c>
      <c r="CC209" s="18" t="str">
        <f t="shared" ref="CC209:CC217" si="147">IF(AND(D209&gt;0,OR(AP209="")), "* No olvide digitar la variable Pueblos originarios - Hombres. Digite Cero si no tiene.",IF((AP209)&gt;D209,"  * La variable Pueblos originarios - Hombres No puede ser mayor al Total Hombres.",""))</f>
        <v/>
      </c>
      <c r="CD209" s="18" t="str">
        <f t="shared" ref="CD209:CD217" si="148">IF(AND(E209&gt;0,OR(AQ209="")), "* No olvide digitar la variable Pueblos originarios - Mujeres. Digite Cero si no tiene.",IF((AQ209)&gt;E209,"  * La variable Pueblos originarios - Mujeres No puede ser mayor al Total Mujeres.",""))</f>
        <v/>
      </c>
      <c r="CE209" s="18" t="str">
        <f t="shared" ref="CE209:CE217" si="149">IF(AND($C209&gt;0,AR209=""), "* No olvide digitar la variable Niños, niñas, adolescentes y jóvenes SENAME. Digite Cero si no tiene.",IF(AR209&gt;$C209,"  * La variable Niños, niñas, adolescentes y jóvenes SENAME No puede ser mayor al Total.",""))</f>
        <v/>
      </c>
      <c r="CF209" s="18" t="str">
        <f t="shared" ref="CF209:CF241" si="150">IF(AND(C209&gt;0,AS209=""), "* No olvide digitar la variable Niños, niñas, adolescentes y jóvenes Mejor Niñez. Digite Cero si no tiene.",IF(AS209&gt;C209,"  * La variable Niños, niñas, adolescentes y jóvenes Mejor Niñez No puede ser mayor al Total.",""))</f>
        <v/>
      </c>
      <c r="CG209" s="18" t="str">
        <f t="shared" si="136"/>
        <v/>
      </c>
      <c r="CH209" s="18" t="str">
        <f t="shared" ref="CH209:CH217" si="151">IF(AND(E209&gt;0,OR(AU209="")), "* No olvide digitar la variable Migrantes - Mujeres. Digite Cero si no tiene.",IF((AU209)&gt;E209,"  * La variable Migrantes - Mujeres No puede ser mayor al Total Mujeres.",""))</f>
        <v/>
      </c>
      <c r="CI209" s="18" t="str">
        <f t="shared" si="137"/>
        <v/>
      </c>
      <c r="CJ209" s="18" t="str">
        <f t="shared" ref="CJ209:CJ241" si="152">IF(AND(D209&gt;0,OR(AW209="")), "* No olvide digitar la variable Trans Femenino. Digite Cero si no tiene.",IF((AW209)&gt;D209,"  * La variable Trans Femenino No puede ser mayor al Total Hombres.",""))</f>
        <v/>
      </c>
      <c r="CK209" s="18" t="str">
        <f t="shared" ref="CK209:CK240" si="153">IF(AND($C209&gt;0,AX209=""), "* No olvide digitar la variable Adolescentes derivados de Espacios Amigables. Digite Cero si no tiene.",IF(AX209&gt;$C209,"  * La variable Adolescentes derivados de Espacios Amigables No puede ser mayor al Total.",""))</f>
        <v/>
      </c>
      <c r="CL209" s="56"/>
      <c r="CO209" s="370">
        <f t="shared" si="127"/>
        <v>0</v>
      </c>
      <c r="CP209" s="370">
        <f t="shared" si="128"/>
        <v>0</v>
      </c>
      <c r="CQ209" s="370">
        <f t="shared" ref="CQ209:CR241" si="154">IF(AND(D209&gt;0,OR(AP209="")),1,IF((AP209)&gt;D209,1,0))</f>
        <v>0</v>
      </c>
      <c r="CR209" s="370">
        <f t="shared" si="129"/>
        <v>0</v>
      </c>
      <c r="CS209" s="370">
        <f t="shared" si="130"/>
        <v>0</v>
      </c>
      <c r="CT209" s="370">
        <f t="shared" si="131"/>
        <v>0</v>
      </c>
      <c r="CU209" s="370">
        <f t="shared" ref="CU209:CV241" si="155">IF(AND(D209&gt;0,OR(AT209="")),1,IF((AT209)&gt;D209,1,0))</f>
        <v>0</v>
      </c>
      <c r="CV209" s="370">
        <f t="shared" si="132"/>
        <v>0</v>
      </c>
      <c r="CW209" s="370">
        <f t="shared" ref="CW209:CW241" si="156">IF(AND(E209&gt;0,OR(AV209="")),1,IF((AV209)&gt;E209,1,0))</f>
        <v>0</v>
      </c>
      <c r="CX209" s="370">
        <f t="shared" ref="CX209:CX241" si="157">IF(AND(D209&gt;0,OR(AW209="")),1,IF((AW209)&gt;D209,1,0))</f>
        <v>0</v>
      </c>
      <c r="CY209" s="370">
        <f t="shared" si="135"/>
        <v>0</v>
      </c>
    </row>
    <row r="210" spans="1:103" x14ac:dyDescent="0.25">
      <c r="A210" s="4275"/>
      <c r="B210" s="406" t="s">
        <v>232</v>
      </c>
      <c r="C210" s="397">
        <f t="shared" si="140"/>
        <v>0</v>
      </c>
      <c r="D210" s="398">
        <f t="shared" si="144"/>
        <v>0</v>
      </c>
      <c r="E210" s="396">
        <f t="shared" si="144"/>
        <v>0</v>
      </c>
      <c r="F210" s="22">
        <v>0</v>
      </c>
      <c r="G210" s="28">
        <v>0</v>
      </c>
      <c r="H210" s="22">
        <v>0</v>
      </c>
      <c r="I210" s="28">
        <v>0</v>
      </c>
      <c r="J210" s="22">
        <v>0</v>
      </c>
      <c r="K210" s="28">
        <v>0</v>
      </c>
      <c r="L210" s="22">
        <v>0</v>
      </c>
      <c r="M210" s="28">
        <v>0</v>
      </c>
      <c r="N210" s="22">
        <v>0</v>
      </c>
      <c r="O210" s="28">
        <v>0</v>
      </c>
      <c r="P210" s="22">
        <v>0</v>
      </c>
      <c r="Q210" s="28">
        <v>0</v>
      </c>
      <c r="R210" s="22">
        <v>0</v>
      </c>
      <c r="S210" s="28">
        <v>0</v>
      </c>
      <c r="T210" s="22">
        <v>0</v>
      </c>
      <c r="U210" s="28">
        <v>0</v>
      </c>
      <c r="V210" s="22">
        <v>0</v>
      </c>
      <c r="W210" s="28">
        <v>0</v>
      </c>
      <c r="X210" s="22">
        <v>0</v>
      </c>
      <c r="Y210" s="28">
        <v>0</v>
      </c>
      <c r="Z210" s="22">
        <v>0</v>
      </c>
      <c r="AA210" s="28">
        <v>0</v>
      </c>
      <c r="AB210" s="22">
        <v>0</v>
      </c>
      <c r="AC210" s="28">
        <v>0</v>
      </c>
      <c r="AD210" s="22">
        <v>0</v>
      </c>
      <c r="AE210" s="28">
        <v>0</v>
      </c>
      <c r="AF210" s="22">
        <v>0</v>
      </c>
      <c r="AG210" s="28">
        <v>0</v>
      </c>
      <c r="AH210" s="22">
        <v>0</v>
      </c>
      <c r="AI210" s="28">
        <v>0</v>
      </c>
      <c r="AJ210" s="22">
        <v>0</v>
      </c>
      <c r="AK210" s="28">
        <v>0</v>
      </c>
      <c r="AL210" s="22">
        <v>0</v>
      </c>
      <c r="AM210" s="216">
        <v>0</v>
      </c>
      <c r="AN210" s="27">
        <v>0</v>
      </c>
      <c r="AO210" s="28">
        <v>0</v>
      </c>
      <c r="AP210" s="22">
        <v>0</v>
      </c>
      <c r="AQ210" s="85">
        <v>0</v>
      </c>
      <c r="AR210" s="2181">
        <v>0</v>
      </c>
      <c r="AS210" s="85">
        <v>0</v>
      </c>
      <c r="AT210" s="353">
        <v>0</v>
      </c>
      <c r="AU210" s="395">
        <v>0</v>
      </c>
      <c r="AV210" s="353">
        <v>0</v>
      </c>
      <c r="AW210" s="395">
        <v>0</v>
      </c>
      <c r="AX210" s="85">
        <v>0</v>
      </c>
      <c r="AY210" s="56" t="str">
        <f t="shared" si="118"/>
        <v/>
      </c>
      <c r="CA210" s="18" t="str">
        <f t="shared" si="145"/>
        <v/>
      </c>
      <c r="CB210" s="18" t="str">
        <f t="shared" si="146"/>
        <v/>
      </c>
      <c r="CC210" s="18" t="str">
        <f t="shared" si="147"/>
        <v/>
      </c>
      <c r="CD210" s="18" t="str">
        <f t="shared" si="148"/>
        <v/>
      </c>
      <c r="CE210" s="18" t="str">
        <f t="shared" si="149"/>
        <v/>
      </c>
      <c r="CF210" s="18" t="str">
        <f t="shared" si="150"/>
        <v/>
      </c>
      <c r="CG210" s="18" t="str">
        <f t="shared" si="136"/>
        <v/>
      </c>
      <c r="CH210" s="18" t="str">
        <f t="shared" si="151"/>
        <v/>
      </c>
      <c r="CI210" s="18" t="str">
        <f t="shared" si="137"/>
        <v/>
      </c>
      <c r="CJ210" s="18" t="str">
        <f t="shared" si="152"/>
        <v/>
      </c>
      <c r="CK210" s="18" t="str">
        <f t="shared" si="153"/>
        <v/>
      </c>
      <c r="CL210" s="56"/>
      <c r="CO210" s="370">
        <f t="shared" si="127"/>
        <v>0</v>
      </c>
      <c r="CP210" s="370">
        <f t="shared" si="128"/>
        <v>0</v>
      </c>
      <c r="CQ210" s="370">
        <f t="shared" si="154"/>
        <v>0</v>
      </c>
      <c r="CR210" s="370">
        <f t="shared" si="129"/>
        <v>0</v>
      </c>
      <c r="CS210" s="370">
        <f t="shared" si="130"/>
        <v>0</v>
      </c>
      <c r="CT210" s="370">
        <f t="shared" si="131"/>
        <v>0</v>
      </c>
      <c r="CU210" s="370">
        <f t="shared" si="155"/>
        <v>0</v>
      </c>
      <c r="CV210" s="370">
        <f t="shared" si="132"/>
        <v>0</v>
      </c>
      <c r="CW210" s="370">
        <f t="shared" si="156"/>
        <v>0</v>
      </c>
      <c r="CX210" s="370">
        <f t="shared" si="157"/>
        <v>0</v>
      </c>
      <c r="CY210" s="370">
        <f t="shared" si="135"/>
        <v>0</v>
      </c>
    </row>
    <row r="211" spans="1:103" x14ac:dyDescent="0.25">
      <c r="A211" s="4275"/>
      <c r="B211" s="407" t="s">
        <v>233</v>
      </c>
      <c r="C211" s="397">
        <f t="shared" si="140"/>
        <v>1</v>
      </c>
      <c r="D211" s="398">
        <f t="shared" si="144"/>
        <v>1</v>
      </c>
      <c r="E211" s="396">
        <f t="shared" si="144"/>
        <v>0</v>
      </c>
      <c r="F211" s="22">
        <v>0</v>
      </c>
      <c r="G211" s="28">
        <v>0</v>
      </c>
      <c r="H211" s="22">
        <v>0</v>
      </c>
      <c r="I211" s="28">
        <v>0</v>
      </c>
      <c r="J211" s="22">
        <v>0</v>
      </c>
      <c r="K211" s="28">
        <v>0</v>
      </c>
      <c r="L211" s="22">
        <v>1</v>
      </c>
      <c r="M211" s="28">
        <v>0</v>
      </c>
      <c r="N211" s="22">
        <v>0</v>
      </c>
      <c r="O211" s="28">
        <v>0</v>
      </c>
      <c r="P211" s="22">
        <v>0</v>
      </c>
      <c r="Q211" s="28">
        <v>0</v>
      </c>
      <c r="R211" s="22">
        <v>0</v>
      </c>
      <c r="S211" s="28">
        <v>0</v>
      </c>
      <c r="T211" s="22">
        <v>0</v>
      </c>
      <c r="U211" s="28">
        <v>0</v>
      </c>
      <c r="V211" s="22">
        <v>0</v>
      </c>
      <c r="W211" s="28">
        <v>0</v>
      </c>
      <c r="X211" s="22">
        <v>0</v>
      </c>
      <c r="Y211" s="28">
        <v>0</v>
      </c>
      <c r="Z211" s="22">
        <v>0</v>
      </c>
      <c r="AA211" s="28">
        <v>0</v>
      </c>
      <c r="AB211" s="22">
        <v>0</v>
      </c>
      <c r="AC211" s="28">
        <v>0</v>
      </c>
      <c r="AD211" s="22">
        <v>0</v>
      </c>
      <c r="AE211" s="28">
        <v>0</v>
      </c>
      <c r="AF211" s="22">
        <v>0</v>
      </c>
      <c r="AG211" s="28">
        <v>0</v>
      </c>
      <c r="AH211" s="22">
        <v>0</v>
      </c>
      <c r="AI211" s="28">
        <v>0</v>
      </c>
      <c r="AJ211" s="22">
        <v>0</v>
      </c>
      <c r="AK211" s="28">
        <v>0</v>
      </c>
      <c r="AL211" s="22">
        <v>0</v>
      </c>
      <c r="AM211" s="216">
        <v>0</v>
      </c>
      <c r="AN211" s="27">
        <v>0</v>
      </c>
      <c r="AO211" s="28">
        <v>0</v>
      </c>
      <c r="AP211" s="22">
        <v>0</v>
      </c>
      <c r="AQ211" s="52">
        <v>0</v>
      </c>
      <c r="AR211" s="49">
        <v>0</v>
      </c>
      <c r="AS211" s="52">
        <v>0</v>
      </c>
      <c r="AT211" s="323">
        <v>0</v>
      </c>
      <c r="AU211" s="399">
        <v>0</v>
      </c>
      <c r="AV211" s="323">
        <v>0</v>
      </c>
      <c r="AW211" s="399">
        <v>0</v>
      </c>
      <c r="AX211" s="52">
        <v>0</v>
      </c>
      <c r="AY211" s="56" t="str">
        <f t="shared" si="118"/>
        <v/>
      </c>
      <c r="CA211" s="18" t="str">
        <f t="shared" si="145"/>
        <v/>
      </c>
      <c r="CB211" s="18" t="str">
        <f t="shared" si="146"/>
        <v/>
      </c>
      <c r="CC211" s="18" t="str">
        <f t="shared" si="147"/>
        <v/>
      </c>
      <c r="CD211" s="18" t="str">
        <f t="shared" si="148"/>
        <v/>
      </c>
      <c r="CE211" s="18" t="str">
        <f t="shared" si="149"/>
        <v/>
      </c>
      <c r="CF211" s="18" t="str">
        <f t="shared" si="150"/>
        <v/>
      </c>
      <c r="CG211" s="18" t="str">
        <f t="shared" si="136"/>
        <v/>
      </c>
      <c r="CH211" s="18" t="str">
        <f t="shared" si="151"/>
        <v/>
      </c>
      <c r="CI211" s="18" t="str">
        <f t="shared" si="137"/>
        <v/>
      </c>
      <c r="CJ211" s="18" t="str">
        <f t="shared" si="152"/>
        <v/>
      </c>
      <c r="CK211" s="18" t="str">
        <f t="shared" si="153"/>
        <v/>
      </c>
      <c r="CL211" s="56"/>
      <c r="CO211" s="370">
        <f t="shared" si="127"/>
        <v>0</v>
      </c>
      <c r="CP211" s="370">
        <f t="shared" si="128"/>
        <v>0</v>
      </c>
      <c r="CQ211" s="370">
        <f t="shared" si="154"/>
        <v>0</v>
      </c>
      <c r="CR211" s="370">
        <f t="shared" si="154"/>
        <v>0</v>
      </c>
      <c r="CS211" s="370">
        <f t="shared" si="130"/>
        <v>0</v>
      </c>
      <c r="CT211" s="370">
        <f t="shared" si="131"/>
        <v>0</v>
      </c>
      <c r="CU211" s="370">
        <f t="shared" si="155"/>
        <v>0</v>
      </c>
      <c r="CV211" s="370">
        <f t="shared" si="155"/>
        <v>0</v>
      </c>
      <c r="CW211" s="370">
        <f t="shared" si="156"/>
        <v>0</v>
      </c>
      <c r="CX211" s="370">
        <f t="shared" si="157"/>
        <v>0</v>
      </c>
      <c r="CY211" s="370">
        <f t="shared" si="135"/>
        <v>0</v>
      </c>
    </row>
    <row r="212" spans="1:103" x14ac:dyDescent="0.25">
      <c r="A212" s="4249"/>
      <c r="B212" s="408" t="s">
        <v>234</v>
      </c>
      <c r="C212" s="409">
        <f t="shared" si="140"/>
        <v>0</v>
      </c>
      <c r="D212" s="400">
        <f>SUM(H212+J212+L212+N212+P212+R212+T212+V212+X212+Z212+AB212+AD212+AF212+AH212+AJ212+AL212)</f>
        <v>0</v>
      </c>
      <c r="E212" s="410">
        <f>SUM(I212+K212+M212+O212+Q212+S212+U212+W212+Y212+AA212+AC212+AE212+AG212+AI212+AK212+AM212)</f>
        <v>0</v>
      </c>
      <c r="F212" s="411"/>
      <c r="G212" s="412"/>
      <c r="H212" s="49"/>
      <c r="I212" s="52"/>
      <c r="J212" s="49"/>
      <c r="K212" s="52"/>
      <c r="L212" s="49"/>
      <c r="M212" s="52"/>
      <c r="N212" s="49"/>
      <c r="O212" s="52"/>
      <c r="P212" s="49"/>
      <c r="Q212" s="52"/>
      <c r="R212" s="49"/>
      <c r="S212" s="52"/>
      <c r="T212" s="49"/>
      <c r="U212" s="52"/>
      <c r="V212" s="49"/>
      <c r="W212" s="52"/>
      <c r="X212" s="49"/>
      <c r="Y212" s="52"/>
      <c r="Z212" s="49"/>
      <c r="AA212" s="52"/>
      <c r="AB212" s="49"/>
      <c r="AC212" s="52"/>
      <c r="AD212" s="49"/>
      <c r="AE212" s="52"/>
      <c r="AF212" s="49"/>
      <c r="AG212" s="52"/>
      <c r="AH212" s="49"/>
      <c r="AI212" s="52"/>
      <c r="AJ212" s="49"/>
      <c r="AK212" s="52"/>
      <c r="AL212" s="49"/>
      <c r="AM212" s="323"/>
      <c r="AN212" s="254"/>
      <c r="AO212" s="52"/>
      <c r="AP212" s="49"/>
      <c r="AQ212" s="37"/>
      <c r="AR212" s="30"/>
      <c r="AS212" s="37"/>
      <c r="AT212" s="223"/>
      <c r="AU212" s="243"/>
      <c r="AV212" s="223"/>
      <c r="AW212" s="243"/>
      <c r="AX212" s="37"/>
      <c r="AY212" s="56" t="str">
        <f t="shared" si="118"/>
        <v/>
      </c>
      <c r="CA212" s="18" t="str">
        <f t="shared" si="145"/>
        <v/>
      </c>
      <c r="CB212" s="18" t="str">
        <f t="shared" si="146"/>
        <v/>
      </c>
      <c r="CC212" s="18" t="str">
        <f t="shared" si="147"/>
        <v/>
      </c>
      <c r="CD212" s="18" t="str">
        <f t="shared" si="148"/>
        <v/>
      </c>
      <c r="CE212" s="18" t="str">
        <f t="shared" si="149"/>
        <v/>
      </c>
      <c r="CF212" s="18" t="str">
        <f t="shared" si="150"/>
        <v/>
      </c>
      <c r="CG212" s="18" t="str">
        <f t="shared" si="136"/>
        <v/>
      </c>
      <c r="CH212" s="18" t="str">
        <f t="shared" si="151"/>
        <v/>
      </c>
      <c r="CI212" s="18" t="str">
        <f t="shared" si="137"/>
        <v/>
      </c>
      <c r="CJ212" s="18" t="str">
        <f t="shared" si="152"/>
        <v/>
      </c>
      <c r="CK212" s="18" t="str">
        <f t="shared" si="153"/>
        <v/>
      </c>
      <c r="CL212" s="56"/>
      <c r="CO212" s="370">
        <f t="shared" si="127"/>
        <v>0</v>
      </c>
      <c r="CP212" s="370">
        <f t="shared" si="128"/>
        <v>0</v>
      </c>
      <c r="CQ212" s="370">
        <f t="shared" si="154"/>
        <v>0</v>
      </c>
      <c r="CR212" s="370">
        <f t="shared" si="154"/>
        <v>0</v>
      </c>
      <c r="CS212" s="370">
        <f t="shared" si="130"/>
        <v>0</v>
      </c>
      <c r="CT212" s="370">
        <f t="shared" si="131"/>
        <v>0</v>
      </c>
      <c r="CU212" s="370">
        <f t="shared" si="155"/>
        <v>0</v>
      </c>
      <c r="CV212" s="370">
        <f t="shared" si="155"/>
        <v>0</v>
      </c>
      <c r="CW212" s="370">
        <f t="shared" si="156"/>
        <v>0</v>
      </c>
      <c r="CX212" s="370">
        <f t="shared" si="157"/>
        <v>0</v>
      </c>
      <c r="CY212" s="370">
        <f t="shared" si="135"/>
        <v>0</v>
      </c>
    </row>
    <row r="213" spans="1:103" ht="15" customHeight="1" x14ac:dyDescent="0.25">
      <c r="A213" s="3534" t="s">
        <v>235</v>
      </c>
      <c r="B213" s="2183" t="s">
        <v>236</v>
      </c>
      <c r="C213" s="2012">
        <f t="shared" si="140"/>
        <v>0</v>
      </c>
      <c r="D213" s="703">
        <f t="shared" si="144"/>
        <v>0</v>
      </c>
      <c r="E213" s="2176">
        <f t="shared" si="144"/>
        <v>0</v>
      </c>
      <c r="F213" s="2004"/>
      <c r="G213" s="2149"/>
      <c r="H213" s="2004"/>
      <c r="I213" s="2149"/>
      <c r="J213" s="2004"/>
      <c r="K213" s="2149"/>
      <c r="L213" s="2004"/>
      <c r="M213" s="2149"/>
      <c r="N213" s="2004"/>
      <c r="O213" s="2149"/>
      <c r="P213" s="2004"/>
      <c r="Q213" s="2149"/>
      <c r="R213" s="2004"/>
      <c r="S213" s="2149"/>
      <c r="T213" s="2004"/>
      <c r="U213" s="2149"/>
      <c r="V213" s="2004"/>
      <c r="W213" s="2149"/>
      <c r="X213" s="2004"/>
      <c r="Y213" s="2149"/>
      <c r="Z213" s="2004"/>
      <c r="AA213" s="2149"/>
      <c r="AB213" s="2004"/>
      <c r="AC213" s="2149"/>
      <c r="AD213" s="2004"/>
      <c r="AE213" s="2149"/>
      <c r="AF213" s="2004"/>
      <c r="AG213" s="2149"/>
      <c r="AH213" s="2004"/>
      <c r="AI213" s="2149"/>
      <c r="AJ213" s="2004"/>
      <c r="AK213" s="2149"/>
      <c r="AL213" s="2004"/>
      <c r="AM213" s="2150"/>
      <c r="AN213" s="2022"/>
      <c r="AO213" s="2149"/>
      <c r="AP213" s="2004"/>
      <c r="AQ213" s="414"/>
      <c r="AR213" s="1194"/>
      <c r="AS213" s="414"/>
      <c r="AT213" s="415"/>
      <c r="AU213" s="1195"/>
      <c r="AV213" s="415"/>
      <c r="AW213" s="1195"/>
      <c r="AX213" s="414"/>
      <c r="AY213" s="56" t="str">
        <f t="shared" si="118"/>
        <v/>
      </c>
      <c r="CA213" s="18" t="str">
        <f t="shared" si="145"/>
        <v/>
      </c>
      <c r="CB213" s="18" t="str">
        <f t="shared" si="146"/>
        <v/>
      </c>
      <c r="CC213" s="18" t="str">
        <f t="shared" si="147"/>
        <v/>
      </c>
      <c r="CD213" s="18" t="str">
        <f t="shared" si="148"/>
        <v/>
      </c>
      <c r="CE213" s="18" t="str">
        <f t="shared" si="149"/>
        <v/>
      </c>
      <c r="CF213" s="18" t="str">
        <f t="shared" si="150"/>
        <v/>
      </c>
      <c r="CG213" s="18" t="str">
        <f t="shared" si="136"/>
        <v/>
      </c>
      <c r="CH213" s="18" t="str">
        <f t="shared" si="151"/>
        <v/>
      </c>
      <c r="CI213" s="18" t="str">
        <f t="shared" si="137"/>
        <v/>
      </c>
      <c r="CJ213" s="18" t="str">
        <f t="shared" si="152"/>
        <v/>
      </c>
      <c r="CK213" s="18" t="str">
        <f t="shared" si="153"/>
        <v/>
      </c>
      <c r="CL213" s="56"/>
      <c r="CO213" s="370">
        <f t="shared" si="127"/>
        <v>0</v>
      </c>
      <c r="CP213" s="370">
        <f t="shared" si="128"/>
        <v>0</v>
      </c>
      <c r="CQ213" s="370">
        <f t="shared" si="154"/>
        <v>0</v>
      </c>
      <c r="CR213" s="370">
        <f t="shared" si="154"/>
        <v>0</v>
      </c>
      <c r="CS213" s="370">
        <f t="shared" si="130"/>
        <v>0</v>
      </c>
      <c r="CT213" s="370">
        <f t="shared" si="131"/>
        <v>0</v>
      </c>
      <c r="CU213" s="370">
        <f t="shared" si="155"/>
        <v>0</v>
      </c>
      <c r="CV213" s="370">
        <f t="shared" si="155"/>
        <v>0</v>
      </c>
      <c r="CW213" s="370">
        <f t="shared" si="156"/>
        <v>0</v>
      </c>
      <c r="CX213" s="370">
        <f t="shared" si="157"/>
        <v>0</v>
      </c>
      <c r="CY213" s="370">
        <f t="shared" si="135"/>
        <v>0</v>
      </c>
    </row>
    <row r="214" spans="1:103" x14ac:dyDescent="0.25">
      <c r="A214" s="4275"/>
      <c r="B214" s="396" t="s">
        <v>237</v>
      </c>
      <c r="C214" s="397">
        <f t="shared" si="140"/>
        <v>0</v>
      </c>
      <c r="D214" s="398">
        <f>SUM(F214+H214+J214+L214+N214+P214+R214+T214+V214+X214+Z214+AB214+AD214+AF214+AH214+AJ214+AL214)</f>
        <v>0</v>
      </c>
      <c r="E214" s="396">
        <f t="shared" si="144"/>
        <v>0</v>
      </c>
      <c r="F214" s="22"/>
      <c r="G214" s="28"/>
      <c r="H214" s="22"/>
      <c r="I214" s="28"/>
      <c r="J214" s="22"/>
      <c r="K214" s="28"/>
      <c r="L214" s="22"/>
      <c r="M214" s="28"/>
      <c r="N214" s="22"/>
      <c r="O214" s="28"/>
      <c r="P214" s="22"/>
      <c r="Q214" s="28"/>
      <c r="R214" s="22"/>
      <c r="S214" s="28"/>
      <c r="T214" s="22"/>
      <c r="U214" s="28"/>
      <c r="V214" s="22"/>
      <c r="W214" s="28"/>
      <c r="X214" s="22"/>
      <c r="Y214" s="28"/>
      <c r="Z214" s="22"/>
      <c r="AA214" s="28"/>
      <c r="AB214" s="22"/>
      <c r="AC214" s="28"/>
      <c r="AD214" s="22"/>
      <c r="AE214" s="28"/>
      <c r="AF214" s="22"/>
      <c r="AG214" s="28"/>
      <c r="AH214" s="22"/>
      <c r="AI214" s="28"/>
      <c r="AJ214" s="22"/>
      <c r="AK214" s="28"/>
      <c r="AL214" s="22"/>
      <c r="AM214" s="216"/>
      <c r="AN214" s="27"/>
      <c r="AO214" s="28"/>
      <c r="AP214" s="22"/>
      <c r="AQ214" s="52"/>
      <c r="AR214" s="49"/>
      <c r="AS214" s="52"/>
      <c r="AT214" s="323"/>
      <c r="AU214" s="399"/>
      <c r="AV214" s="323"/>
      <c r="AW214" s="399"/>
      <c r="AX214" s="52"/>
      <c r="AY214" s="56" t="str">
        <f t="shared" si="118"/>
        <v/>
      </c>
      <c r="CA214" s="18" t="str">
        <f t="shared" si="145"/>
        <v/>
      </c>
      <c r="CB214" s="18" t="str">
        <f t="shared" si="146"/>
        <v/>
      </c>
      <c r="CC214" s="18" t="str">
        <f t="shared" si="147"/>
        <v/>
      </c>
      <c r="CD214" s="18" t="str">
        <f t="shared" si="148"/>
        <v/>
      </c>
      <c r="CE214" s="18" t="str">
        <f t="shared" si="149"/>
        <v/>
      </c>
      <c r="CF214" s="18" t="str">
        <f t="shared" si="150"/>
        <v/>
      </c>
      <c r="CG214" s="18" t="str">
        <f t="shared" si="136"/>
        <v/>
      </c>
      <c r="CH214" s="18" t="str">
        <f t="shared" si="151"/>
        <v/>
      </c>
      <c r="CI214" s="18" t="str">
        <f t="shared" si="137"/>
        <v/>
      </c>
      <c r="CJ214" s="18" t="str">
        <f t="shared" si="152"/>
        <v/>
      </c>
      <c r="CK214" s="18" t="str">
        <f t="shared" si="153"/>
        <v/>
      </c>
      <c r="CL214" s="56"/>
      <c r="CO214" s="370">
        <f t="shared" si="127"/>
        <v>0</v>
      </c>
      <c r="CP214" s="370">
        <f t="shared" si="128"/>
        <v>0</v>
      </c>
      <c r="CQ214" s="370">
        <f t="shared" si="154"/>
        <v>0</v>
      </c>
      <c r="CR214" s="370">
        <f t="shared" si="154"/>
        <v>0</v>
      </c>
      <c r="CS214" s="370">
        <f t="shared" si="130"/>
        <v>0</v>
      </c>
      <c r="CT214" s="370">
        <f t="shared" si="131"/>
        <v>0</v>
      </c>
      <c r="CU214" s="370">
        <f t="shared" si="155"/>
        <v>0</v>
      </c>
      <c r="CV214" s="370">
        <f t="shared" si="155"/>
        <v>0</v>
      </c>
      <c r="CW214" s="370">
        <f t="shared" si="156"/>
        <v>0</v>
      </c>
      <c r="CX214" s="370">
        <f t="shared" si="157"/>
        <v>0</v>
      </c>
      <c r="CY214" s="370">
        <f t="shared" si="135"/>
        <v>0</v>
      </c>
    </row>
    <row r="215" spans="1:103" x14ac:dyDescent="0.25">
      <c r="A215" s="4275"/>
      <c r="B215" s="410" t="s">
        <v>238</v>
      </c>
      <c r="C215" s="409">
        <f t="shared" si="140"/>
        <v>0</v>
      </c>
      <c r="D215" s="400">
        <f>SUM(F215+H215+J215+L215+N215+P215+R215+T215+V215+X215+Z215+AB215+AD215+AF215+AH215+AJ215+AL215)</f>
        <v>0</v>
      </c>
      <c r="E215" s="410">
        <f>SUM(G215+I215+K215+M215+O215+Q215+S215+U215+W215+Y215+AA215+AC215+AE215+AG215+AI215+AK215+AM215)</f>
        <v>0</v>
      </c>
      <c r="F215" s="49"/>
      <c r="G215" s="52"/>
      <c r="H215" s="49"/>
      <c r="I215" s="52"/>
      <c r="J215" s="49"/>
      <c r="K215" s="52"/>
      <c r="L215" s="49"/>
      <c r="M215" s="52"/>
      <c r="N215" s="49"/>
      <c r="O215" s="52"/>
      <c r="P215" s="49"/>
      <c r="Q215" s="52"/>
      <c r="R215" s="49"/>
      <c r="S215" s="52"/>
      <c r="T215" s="49"/>
      <c r="U215" s="52"/>
      <c r="V215" s="49"/>
      <c r="W215" s="52"/>
      <c r="X215" s="49"/>
      <c r="Y215" s="52"/>
      <c r="Z215" s="49"/>
      <c r="AA215" s="52"/>
      <c r="AB215" s="49"/>
      <c r="AC215" s="52"/>
      <c r="AD215" s="49"/>
      <c r="AE215" s="52"/>
      <c r="AF215" s="49"/>
      <c r="AG215" s="52"/>
      <c r="AH215" s="49"/>
      <c r="AI215" s="52"/>
      <c r="AJ215" s="49"/>
      <c r="AK215" s="52"/>
      <c r="AL215" s="49"/>
      <c r="AM215" s="323"/>
      <c r="AN215" s="254"/>
      <c r="AO215" s="52"/>
      <c r="AP215" s="49"/>
      <c r="AQ215" s="52"/>
      <c r="AR215" s="49"/>
      <c r="AS215" s="52"/>
      <c r="AT215" s="323"/>
      <c r="AU215" s="399"/>
      <c r="AV215" s="323"/>
      <c r="AW215" s="399"/>
      <c r="AX215" s="52"/>
      <c r="AY215" s="56" t="str">
        <f t="shared" si="118"/>
        <v/>
      </c>
      <c r="CA215" s="18" t="str">
        <f t="shared" si="145"/>
        <v/>
      </c>
      <c r="CB215" s="18" t="str">
        <f t="shared" si="146"/>
        <v/>
      </c>
      <c r="CC215" s="18" t="str">
        <f t="shared" si="147"/>
        <v/>
      </c>
      <c r="CD215" s="18" t="str">
        <f t="shared" si="148"/>
        <v/>
      </c>
      <c r="CE215" s="18" t="str">
        <f t="shared" si="149"/>
        <v/>
      </c>
      <c r="CF215" s="18" t="str">
        <f t="shared" si="150"/>
        <v/>
      </c>
      <c r="CG215" s="18" t="str">
        <f t="shared" si="136"/>
        <v/>
      </c>
      <c r="CH215" s="18" t="str">
        <f t="shared" si="151"/>
        <v/>
      </c>
      <c r="CI215" s="18" t="str">
        <f t="shared" si="137"/>
        <v/>
      </c>
      <c r="CJ215" s="18" t="str">
        <f t="shared" si="152"/>
        <v/>
      </c>
      <c r="CK215" s="18" t="str">
        <f t="shared" si="153"/>
        <v/>
      </c>
      <c r="CL215" s="56"/>
      <c r="CO215" s="370">
        <f t="shared" si="127"/>
        <v>0</v>
      </c>
      <c r="CP215" s="370">
        <f t="shared" si="128"/>
        <v>0</v>
      </c>
      <c r="CQ215" s="370">
        <f t="shared" si="154"/>
        <v>0</v>
      </c>
      <c r="CR215" s="370">
        <f t="shared" si="154"/>
        <v>0</v>
      </c>
      <c r="CS215" s="370">
        <f t="shared" si="130"/>
        <v>0</v>
      </c>
      <c r="CT215" s="370">
        <f t="shared" si="131"/>
        <v>0</v>
      </c>
      <c r="CU215" s="370">
        <f t="shared" si="155"/>
        <v>0</v>
      </c>
      <c r="CV215" s="370">
        <f t="shared" si="155"/>
        <v>0</v>
      </c>
      <c r="CW215" s="370">
        <f t="shared" si="156"/>
        <v>0</v>
      </c>
      <c r="CX215" s="370">
        <f t="shared" si="157"/>
        <v>0</v>
      </c>
      <c r="CY215" s="370">
        <f t="shared" si="135"/>
        <v>0</v>
      </c>
    </row>
    <row r="216" spans="1:103" x14ac:dyDescent="0.25">
      <c r="A216" s="4275"/>
      <c r="B216" s="410" t="s">
        <v>239</v>
      </c>
      <c r="C216" s="409">
        <f t="shared" si="140"/>
        <v>0</v>
      </c>
      <c r="D216" s="400">
        <f>SUM(F216+H216+J216+L216+N216+P216+R216+T216+V216+X216+Z216+AB216+AD216+AF216+AH216+AJ216+AL216)</f>
        <v>0</v>
      </c>
      <c r="E216" s="410">
        <f>SUM(G216+I216+K216+M216+O216+Q216+S216+U216+W216+Y216+AA216+AC216+AE216+AG216+AI216+AK216+AM216)</f>
        <v>0</v>
      </c>
      <c r="F216" s="49"/>
      <c r="G216" s="52"/>
      <c r="H216" s="49"/>
      <c r="I216" s="52"/>
      <c r="J216" s="49"/>
      <c r="K216" s="52"/>
      <c r="L216" s="49"/>
      <c r="M216" s="52"/>
      <c r="N216" s="49"/>
      <c r="O216" s="52"/>
      <c r="P216" s="49"/>
      <c r="Q216" s="52"/>
      <c r="R216" s="49"/>
      <c r="S216" s="52"/>
      <c r="T216" s="49"/>
      <c r="U216" s="52"/>
      <c r="V216" s="49"/>
      <c r="W216" s="52"/>
      <c r="X216" s="49"/>
      <c r="Y216" s="52"/>
      <c r="Z216" s="49"/>
      <c r="AA216" s="52"/>
      <c r="AB216" s="49"/>
      <c r="AC216" s="52"/>
      <c r="AD216" s="49"/>
      <c r="AE216" s="52"/>
      <c r="AF216" s="49"/>
      <c r="AG216" s="52"/>
      <c r="AH216" s="49"/>
      <c r="AI216" s="52"/>
      <c r="AJ216" s="49"/>
      <c r="AK216" s="52"/>
      <c r="AL216" s="49"/>
      <c r="AM216" s="323"/>
      <c r="AN216" s="254"/>
      <c r="AO216" s="52"/>
      <c r="AP216" s="49"/>
      <c r="AQ216" s="52"/>
      <c r="AR216" s="49"/>
      <c r="AS216" s="52"/>
      <c r="AT216" s="323"/>
      <c r="AU216" s="399"/>
      <c r="AV216" s="323"/>
      <c r="AW216" s="399"/>
      <c r="AX216" s="52"/>
      <c r="AY216" s="56" t="str">
        <f t="shared" si="118"/>
        <v/>
      </c>
      <c r="CA216" s="18" t="str">
        <f t="shared" si="145"/>
        <v/>
      </c>
      <c r="CB216" s="18" t="str">
        <f t="shared" si="146"/>
        <v/>
      </c>
      <c r="CC216" s="18" t="str">
        <f t="shared" si="147"/>
        <v/>
      </c>
      <c r="CD216" s="18" t="str">
        <f t="shared" si="148"/>
        <v/>
      </c>
      <c r="CE216" s="18" t="str">
        <f t="shared" si="149"/>
        <v/>
      </c>
      <c r="CF216" s="18" t="str">
        <f t="shared" si="150"/>
        <v/>
      </c>
      <c r="CG216" s="18" t="str">
        <f t="shared" si="136"/>
        <v/>
      </c>
      <c r="CH216" s="18" t="str">
        <f t="shared" si="151"/>
        <v/>
      </c>
      <c r="CI216" s="18" t="str">
        <f t="shared" si="137"/>
        <v/>
      </c>
      <c r="CJ216" s="18" t="str">
        <f t="shared" si="152"/>
        <v/>
      </c>
      <c r="CK216" s="18" t="str">
        <f t="shared" si="153"/>
        <v/>
      </c>
      <c r="CL216" s="56"/>
      <c r="CO216" s="370">
        <f t="shared" si="127"/>
        <v>0</v>
      </c>
      <c r="CP216" s="370">
        <f t="shared" si="128"/>
        <v>0</v>
      </c>
      <c r="CQ216" s="370">
        <f t="shared" si="154"/>
        <v>0</v>
      </c>
      <c r="CR216" s="370">
        <f t="shared" si="154"/>
        <v>0</v>
      </c>
      <c r="CS216" s="370">
        <f t="shared" si="130"/>
        <v>0</v>
      </c>
      <c r="CT216" s="370">
        <f t="shared" si="131"/>
        <v>0</v>
      </c>
      <c r="CU216" s="370">
        <f t="shared" si="155"/>
        <v>0</v>
      </c>
      <c r="CV216" s="370">
        <f t="shared" si="155"/>
        <v>0</v>
      </c>
      <c r="CW216" s="370">
        <f t="shared" si="156"/>
        <v>0</v>
      </c>
      <c r="CX216" s="370">
        <f t="shared" si="157"/>
        <v>0</v>
      </c>
      <c r="CY216" s="370">
        <f t="shared" si="135"/>
        <v>0</v>
      </c>
    </row>
    <row r="217" spans="1:103" x14ac:dyDescent="0.25">
      <c r="A217" s="4249"/>
      <c r="B217" s="377" t="s">
        <v>240</v>
      </c>
      <c r="C217" s="416">
        <f t="shared" si="140"/>
        <v>2</v>
      </c>
      <c r="D217" s="417">
        <f>SUM(F217+H217+J217+L217+N217+P217+R217+T217+V217+X217+Z217+AB217+AD217+AF217+AH217+AJ217+AL217)</f>
        <v>1</v>
      </c>
      <c r="E217" s="377">
        <f t="shared" si="144"/>
        <v>1</v>
      </c>
      <c r="F217" s="30">
        <v>0</v>
      </c>
      <c r="G217" s="37">
        <v>0</v>
      </c>
      <c r="H217" s="30">
        <v>0</v>
      </c>
      <c r="I217" s="37">
        <v>0</v>
      </c>
      <c r="J217" s="30">
        <v>0</v>
      </c>
      <c r="K217" s="37">
        <v>0</v>
      </c>
      <c r="L217" s="30">
        <v>1</v>
      </c>
      <c r="M217" s="37">
        <v>1</v>
      </c>
      <c r="N217" s="30">
        <v>0</v>
      </c>
      <c r="O217" s="37">
        <v>0</v>
      </c>
      <c r="P217" s="30"/>
      <c r="Q217" s="37"/>
      <c r="R217" s="30"/>
      <c r="S217" s="37"/>
      <c r="T217" s="30"/>
      <c r="U217" s="37"/>
      <c r="V217" s="30"/>
      <c r="W217" s="37"/>
      <c r="X217" s="30"/>
      <c r="Y217" s="37"/>
      <c r="Z217" s="30"/>
      <c r="AA217" s="37"/>
      <c r="AB217" s="30"/>
      <c r="AC217" s="37"/>
      <c r="AD217" s="30"/>
      <c r="AE217" s="37"/>
      <c r="AF217" s="30"/>
      <c r="AG217" s="37"/>
      <c r="AH217" s="30"/>
      <c r="AI217" s="37"/>
      <c r="AJ217" s="30"/>
      <c r="AK217" s="37"/>
      <c r="AL217" s="30"/>
      <c r="AM217" s="223"/>
      <c r="AN217" s="35">
        <v>0</v>
      </c>
      <c r="AO217" s="37">
        <v>0</v>
      </c>
      <c r="AP217" s="30">
        <v>0</v>
      </c>
      <c r="AQ217" s="37">
        <v>0</v>
      </c>
      <c r="AR217" s="30">
        <v>0</v>
      </c>
      <c r="AS217" s="37">
        <v>2</v>
      </c>
      <c r="AT217" s="223">
        <v>0</v>
      </c>
      <c r="AU217" s="243">
        <v>0</v>
      </c>
      <c r="AV217" s="223">
        <v>0</v>
      </c>
      <c r="AW217" s="243">
        <v>0</v>
      </c>
      <c r="AX217" s="37">
        <v>0</v>
      </c>
      <c r="AY217" s="56" t="str">
        <f t="shared" si="118"/>
        <v/>
      </c>
      <c r="CA217" s="18" t="str">
        <f t="shared" si="145"/>
        <v/>
      </c>
      <c r="CB217" s="18" t="str">
        <f t="shared" si="146"/>
        <v/>
      </c>
      <c r="CC217" s="18" t="str">
        <f t="shared" si="147"/>
        <v/>
      </c>
      <c r="CD217" s="18" t="str">
        <f t="shared" si="148"/>
        <v/>
      </c>
      <c r="CE217" s="18" t="str">
        <f t="shared" si="149"/>
        <v/>
      </c>
      <c r="CF217" s="18" t="str">
        <f t="shared" si="150"/>
        <v/>
      </c>
      <c r="CG217" s="18" t="str">
        <f t="shared" si="136"/>
        <v/>
      </c>
      <c r="CH217" s="18" t="str">
        <f t="shared" si="151"/>
        <v/>
      </c>
      <c r="CI217" s="18" t="str">
        <f t="shared" si="137"/>
        <v/>
      </c>
      <c r="CJ217" s="18" t="str">
        <f t="shared" si="152"/>
        <v/>
      </c>
      <c r="CK217" s="18" t="str">
        <f t="shared" si="153"/>
        <v/>
      </c>
      <c r="CL217" s="56"/>
      <c r="CO217" s="370">
        <f t="shared" si="127"/>
        <v>0</v>
      </c>
      <c r="CP217" s="370">
        <f t="shared" si="128"/>
        <v>0</v>
      </c>
      <c r="CQ217" s="370">
        <f t="shared" si="154"/>
        <v>0</v>
      </c>
      <c r="CR217" s="370">
        <f t="shared" si="154"/>
        <v>0</v>
      </c>
      <c r="CS217" s="370">
        <f t="shared" si="130"/>
        <v>0</v>
      </c>
      <c r="CT217" s="370">
        <f t="shared" si="131"/>
        <v>0</v>
      </c>
      <c r="CU217" s="370">
        <f t="shared" si="155"/>
        <v>0</v>
      </c>
      <c r="CV217" s="370">
        <f t="shared" si="155"/>
        <v>0</v>
      </c>
      <c r="CW217" s="370">
        <f t="shared" si="156"/>
        <v>0</v>
      </c>
      <c r="CX217" s="370">
        <f t="shared" si="157"/>
        <v>0</v>
      </c>
      <c r="CY217" s="370">
        <f t="shared" si="135"/>
        <v>0</v>
      </c>
    </row>
    <row r="218" spans="1:103" ht="15" customHeight="1" x14ac:dyDescent="0.25">
      <c r="A218" s="3534" t="s">
        <v>241</v>
      </c>
      <c r="B218" s="2176" t="s">
        <v>242</v>
      </c>
      <c r="C218" s="2012">
        <f t="shared" si="140"/>
        <v>1</v>
      </c>
      <c r="D218" s="703">
        <f>SUM(F218+H218+J218+L218+N218)</f>
        <v>1</v>
      </c>
      <c r="E218" s="2176">
        <f t="shared" ref="D218:E221" si="158">SUM(G218+I218+K218+M218+O218)</f>
        <v>0</v>
      </c>
      <c r="F218" s="2004">
        <v>0</v>
      </c>
      <c r="G218" s="2149">
        <v>0</v>
      </c>
      <c r="H218" s="2004">
        <v>0</v>
      </c>
      <c r="I218" s="2149">
        <v>0</v>
      </c>
      <c r="J218" s="2004">
        <v>1</v>
      </c>
      <c r="K218" s="2149">
        <v>0</v>
      </c>
      <c r="L218" s="2004">
        <v>0</v>
      </c>
      <c r="M218" s="2149">
        <v>0</v>
      </c>
      <c r="N218" s="2004">
        <v>0</v>
      </c>
      <c r="O218" s="2149">
        <v>0</v>
      </c>
      <c r="P218" s="1676"/>
      <c r="Q218" s="418"/>
      <c r="R218" s="418"/>
      <c r="S218" s="418"/>
      <c r="T218" s="418"/>
      <c r="U218" s="418"/>
      <c r="V218" s="418"/>
      <c r="W218" s="418"/>
      <c r="X218" s="418"/>
      <c r="Y218" s="418"/>
      <c r="Z218" s="418"/>
      <c r="AA218" s="418"/>
      <c r="AB218" s="418"/>
      <c r="AC218" s="418"/>
      <c r="AD218" s="418"/>
      <c r="AE218" s="418"/>
      <c r="AF218" s="418"/>
      <c r="AG218" s="418"/>
      <c r="AH218" s="418"/>
      <c r="AI218" s="418"/>
      <c r="AJ218" s="418"/>
      <c r="AK218" s="418"/>
      <c r="AL218" s="418"/>
      <c r="AM218" s="419"/>
      <c r="AN218" s="2022">
        <v>0</v>
      </c>
      <c r="AO218" s="420"/>
      <c r="AP218" s="2004">
        <v>0</v>
      </c>
      <c r="AQ218" s="414">
        <v>0</v>
      </c>
      <c r="AR218" s="1194">
        <v>0</v>
      </c>
      <c r="AS218" s="414">
        <v>0</v>
      </c>
      <c r="AT218" s="415">
        <v>0</v>
      </c>
      <c r="AU218" s="1195">
        <v>0</v>
      </c>
      <c r="AV218" s="415">
        <v>0</v>
      </c>
      <c r="AW218" s="1195">
        <v>0</v>
      </c>
      <c r="AX218" s="414">
        <v>0</v>
      </c>
      <c r="AY218" s="56" t="str">
        <f>CA218&amp;CC218&amp;CD218&amp;CE218&amp;CF218&amp;CG218&amp;CH218&amp;CI218&amp;CJ218&amp;CK218</f>
        <v/>
      </c>
      <c r="CA218" s="18" t="str">
        <f>IF(AND(E218&gt;0,AN218=""), "* No olvide digitar la variable Gestantes. Digite Cero si no tiene.",IF(AN218&gt;E218,"  * La  variable Gestantes No puede ser mayor al Total Mujeres.",""))</f>
        <v/>
      </c>
      <c r="CB218" s="421"/>
      <c r="CC218" s="18" t="str">
        <f t="shared" ref="CC218:CC241" si="159">IF(AND(D218&gt;0,OR(AP218="")), "* No olvide digitar la variable Pueblos originarios - Hombres. Digite Cero si no tiene.",IF((AP218)&gt;D218,"  * La variable Pueblos originarios - Hombres No puede ser mayor al Total.",""))</f>
        <v/>
      </c>
      <c r="CD218" s="18" t="str">
        <f t="shared" si="142"/>
        <v/>
      </c>
      <c r="CE218" s="18" t="str">
        <f t="shared" si="143"/>
        <v/>
      </c>
      <c r="CF218" s="18" t="str">
        <f t="shared" si="150"/>
        <v/>
      </c>
      <c r="CG218" s="18" t="str">
        <f t="shared" si="136"/>
        <v/>
      </c>
      <c r="CH218" s="18" t="str">
        <f t="shared" ref="CH218:CH241" si="160">IF(AND(E218&gt;0,OR(AU218="")), "* No olvide digitar la variable Migrantes - Mujeres. Digite Cero si no tiene.",IF((AU218)&gt;E218,"  * La variable Migrantes - Mujeres No puede ser mayor al Total.",""))</f>
        <v/>
      </c>
      <c r="CI218" s="18" t="str">
        <f t="shared" si="137"/>
        <v/>
      </c>
      <c r="CJ218" s="18" t="str">
        <f t="shared" si="152"/>
        <v/>
      </c>
      <c r="CK218" s="18" t="str">
        <f t="shared" si="153"/>
        <v/>
      </c>
      <c r="CL218" s="56"/>
      <c r="CO218" s="370">
        <f t="shared" si="127"/>
        <v>0</v>
      </c>
      <c r="CP218" s="405"/>
      <c r="CQ218" s="370">
        <f t="shared" si="154"/>
        <v>0</v>
      </c>
      <c r="CR218" s="370">
        <f t="shared" si="154"/>
        <v>0</v>
      </c>
      <c r="CS218" s="370">
        <f t="shared" si="130"/>
        <v>0</v>
      </c>
      <c r="CT218" s="370">
        <f t="shared" si="131"/>
        <v>0</v>
      </c>
      <c r="CU218" s="370">
        <f t="shared" si="155"/>
        <v>0</v>
      </c>
      <c r="CV218" s="370">
        <f t="shared" si="155"/>
        <v>0</v>
      </c>
      <c r="CW218" s="370">
        <f t="shared" si="156"/>
        <v>0</v>
      </c>
      <c r="CX218" s="370">
        <f t="shared" si="157"/>
        <v>0</v>
      </c>
      <c r="CY218" s="370">
        <f t="shared" si="135"/>
        <v>0</v>
      </c>
    </row>
    <row r="219" spans="1:103" ht="22.5" x14ac:dyDescent="0.25">
      <c r="A219" s="4275"/>
      <c r="B219" s="396" t="s">
        <v>243</v>
      </c>
      <c r="C219" s="397">
        <f t="shared" si="140"/>
        <v>1</v>
      </c>
      <c r="D219" s="398">
        <f>SUM(F219+H219+J219+L219+N219)</f>
        <v>1</v>
      </c>
      <c r="E219" s="396">
        <f t="shared" si="158"/>
        <v>0</v>
      </c>
      <c r="F219" s="22">
        <v>0</v>
      </c>
      <c r="G219" s="28">
        <v>0</v>
      </c>
      <c r="H219" s="22">
        <v>0</v>
      </c>
      <c r="I219" s="28">
        <v>0</v>
      </c>
      <c r="J219" s="22">
        <v>1</v>
      </c>
      <c r="K219" s="28">
        <v>0</v>
      </c>
      <c r="L219" s="22">
        <v>0</v>
      </c>
      <c r="M219" s="28">
        <v>0</v>
      </c>
      <c r="N219" s="22">
        <v>0</v>
      </c>
      <c r="O219" s="28">
        <v>0</v>
      </c>
      <c r="P219" s="2184"/>
      <c r="Q219" s="422"/>
      <c r="R219" s="422"/>
      <c r="S219" s="422"/>
      <c r="T219" s="422"/>
      <c r="U219" s="422"/>
      <c r="V219" s="422"/>
      <c r="W219" s="422"/>
      <c r="X219" s="422"/>
      <c r="Y219" s="422"/>
      <c r="Z219" s="422"/>
      <c r="AA219" s="422"/>
      <c r="AB219" s="422"/>
      <c r="AC219" s="422"/>
      <c r="AD219" s="422"/>
      <c r="AE219" s="422"/>
      <c r="AF219" s="422"/>
      <c r="AG219" s="422"/>
      <c r="AH219" s="422"/>
      <c r="AI219" s="422"/>
      <c r="AJ219" s="422"/>
      <c r="AK219" s="422"/>
      <c r="AL219" s="422"/>
      <c r="AM219" s="423"/>
      <c r="AN219" s="27">
        <v>0</v>
      </c>
      <c r="AO219" s="424"/>
      <c r="AP219" s="22">
        <v>0</v>
      </c>
      <c r="AQ219" s="52">
        <v>0</v>
      </c>
      <c r="AR219" s="49">
        <v>0</v>
      </c>
      <c r="AS219" s="52">
        <v>0</v>
      </c>
      <c r="AT219" s="323">
        <v>0</v>
      </c>
      <c r="AU219" s="399">
        <v>0</v>
      </c>
      <c r="AV219" s="323">
        <v>0</v>
      </c>
      <c r="AW219" s="399">
        <v>0</v>
      </c>
      <c r="AX219" s="52">
        <v>0</v>
      </c>
      <c r="AY219" s="56" t="str">
        <f t="shared" ref="AY219:AY221" si="161">CA219&amp;CC219&amp;CD219&amp;CE219&amp;CF219&amp;CG219&amp;CH219&amp;CI219&amp;CJ219&amp;CK219</f>
        <v/>
      </c>
      <c r="CA219" s="18" t="str">
        <f t="shared" si="141"/>
        <v/>
      </c>
      <c r="CB219" s="421"/>
      <c r="CC219" s="18" t="str">
        <f t="shared" si="159"/>
        <v/>
      </c>
      <c r="CD219" s="18" t="str">
        <f t="shared" si="142"/>
        <v/>
      </c>
      <c r="CE219" s="18" t="str">
        <f t="shared" si="143"/>
        <v/>
      </c>
      <c r="CF219" s="18" t="str">
        <f t="shared" si="150"/>
        <v/>
      </c>
      <c r="CG219" s="18" t="str">
        <f t="shared" si="136"/>
        <v/>
      </c>
      <c r="CH219" s="18" t="str">
        <f t="shared" si="160"/>
        <v/>
      </c>
      <c r="CI219" s="18" t="str">
        <f t="shared" si="137"/>
        <v/>
      </c>
      <c r="CJ219" s="18" t="str">
        <f t="shared" si="152"/>
        <v/>
      </c>
      <c r="CK219" s="18" t="str">
        <f t="shared" si="153"/>
        <v/>
      </c>
      <c r="CL219" s="56"/>
      <c r="CO219" s="370">
        <f t="shared" si="127"/>
        <v>0</v>
      </c>
      <c r="CP219" s="405"/>
      <c r="CQ219" s="370">
        <f t="shared" si="154"/>
        <v>0</v>
      </c>
      <c r="CR219" s="370">
        <f t="shared" si="154"/>
        <v>0</v>
      </c>
      <c r="CS219" s="370">
        <f t="shared" si="130"/>
        <v>0</v>
      </c>
      <c r="CT219" s="370">
        <f t="shared" si="131"/>
        <v>0</v>
      </c>
      <c r="CU219" s="370">
        <f t="shared" si="155"/>
        <v>0</v>
      </c>
      <c r="CV219" s="370">
        <f t="shared" si="155"/>
        <v>0</v>
      </c>
      <c r="CW219" s="370">
        <f t="shared" si="156"/>
        <v>0</v>
      </c>
      <c r="CX219" s="370">
        <f t="shared" si="157"/>
        <v>0</v>
      </c>
      <c r="CY219" s="370">
        <f t="shared" si="135"/>
        <v>0</v>
      </c>
    </row>
    <row r="220" spans="1:103" ht="22.5" x14ac:dyDescent="0.25">
      <c r="A220" s="4275"/>
      <c r="B220" s="396" t="s">
        <v>244</v>
      </c>
      <c r="C220" s="397">
        <f t="shared" si="140"/>
        <v>0</v>
      </c>
      <c r="D220" s="398">
        <f t="shared" si="158"/>
        <v>0</v>
      </c>
      <c r="E220" s="396">
        <f t="shared" si="158"/>
        <v>0</v>
      </c>
      <c r="F220" s="22"/>
      <c r="G220" s="28"/>
      <c r="H220" s="22"/>
      <c r="I220" s="28"/>
      <c r="J220" s="22"/>
      <c r="K220" s="28"/>
      <c r="L220" s="22"/>
      <c r="M220" s="28"/>
      <c r="N220" s="22"/>
      <c r="O220" s="28"/>
      <c r="P220" s="2184"/>
      <c r="Q220" s="422"/>
      <c r="R220" s="422"/>
      <c r="S220" s="422"/>
      <c r="T220" s="422"/>
      <c r="U220" s="422"/>
      <c r="V220" s="422"/>
      <c r="W220" s="422"/>
      <c r="X220" s="422"/>
      <c r="Y220" s="422"/>
      <c r="Z220" s="422"/>
      <c r="AA220" s="422"/>
      <c r="AB220" s="422"/>
      <c r="AC220" s="422"/>
      <c r="AD220" s="422"/>
      <c r="AE220" s="422"/>
      <c r="AF220" s="422"/>
      <c r="AG220" s="422"/>
      <c r="AH220" s="422"/>
      <c r="AI220" s="422"/>
      <c r="AJ220" s="422"/>
      <c r="AK220" s="422"/>
      <c r="AL220" s="422"/>
      <c r="AM220" s="423"/>
      <c r="AN220" s="27"/>
      <c r="AO220" s="424"/>
      <c r="AP220" s="22">
        <v>0</v>
      </c>
      <c r="AQ220" s="52">
        <v>0</v>
      </c>
      <c r="AR220" s="49">
        <v>0</v>
      </c>
      <c r="AS220" s="52">
        <v>0</v>
      </c>
      <c r="AT220" s="323">
        <v>0</v>
      </c>
      <c r="AU220" s="399">
        <v>0</v>
      </c>
      <c r="AV220" s="323">
        <v>0</v>
      </c>
      <c r="AW220" s="399">
        <v>0</v>
      </c>
      <c r="AX220" s="52">
        <v>0</v>
      </c>
      <c r="AY220" s="56" t="str">
        <f t="shared" si="161"/>
        <v/>
      </c>
      <c r="CA220" s="18" t="str">
        <f t="shared" si="141"/>
        <v/>
      </c>
      <c r="CB220" s="421"/>
      <c r="CC220" s="18" t="str">
        <f t="shared" si="159"/>
        <v/>
      </c>
      <c r="CD220" s="18" t="str">
        <f t="shared" si="142"/>
        <v/>
      </c>
      <c r="CE220" s="18" t="str">
        <f t="shared" si="143"/>
        <v/>
      </c>
      <c r="CF220" s="18" t="str">
        <f t="shared" si="150"/>
        <v/>
      </c>
      <c r="CG220" s="18" t="str">
        <f t="shared" si="136"/>
        <v/>
      </c>
      <c r="CH220" s="18" t="str">
        <f t="shared" si="160"/>
        <v/>
      </c>
      <c r="CI220" s="18" t="str">
        <f t="shared" si="137"/>
        <v/>
      </c>
      <c r="CJ220" s="18" t="str">
        <f t="shared" si="152"/>
        <v/>
      </c>
      <c r="CK220" s="18" t="str">
        <f t="shared" si="153"/>
        <v/>
      </c>
      <c r="CL220" s="56"/>
      <c r="CO220" s="370">
        <f t="shared" si="127"/>
        <v>0</v>
      </c>
      <c r="CP220" s="405"/>
      <c r="CQ220" s="370">
        <f t="shared" si="154"/>
        <v>0</v>
      </c>
      <c r="CR220" s="370">
        <f t="shared" si="154"/>
        <v>0</v>
      </c>
      <c r="CS220" s="370">
        <f t="shared" si="130"/>
        <v>0</v>
      </c>
      <c r="CT220" s="370">
        <f t="shared" si="131"/>
        <v>0</v>
      </c>
      <c r="CU220" s="370">
        <f t="shared" si="155"/>
        <v>0</v>
      </c>
      <c r="CV220" s="370">
        <f t="shared" si="155"/>
        <v>0</v>
      </c>
      <c r="CW220" s="370">
        <f t="shared" si="156"/>
        <v>0</v>
      </c>
      <c r="CX220" s="370">
        <f t="shared" si="157"/>
        <v>0</v>
      </c>
      <c r="CY220" s="370">
        <f t="shared" si="135"/>
        <v>0</v>
      </c>
    </row>
    <row r="221" spans="1:103" ht="33" x14ac:dyDescent="0.25">
      <c r="A221" s="4249"/>
      <c r="B221" s="377" t="s">
        <v>245</v>
      </c>
      <c r="C221" s="416">
        <f t="shared" si="140"/>
        <v>1</v>
      </c>
      <c r="D221" s="417">
        <f t="shared" si="158"/>
        <v>0</v>
      </c>
      <c r="E221" s="377">
        <f t="shared" si="158"/>
        <v>1</v>
      </c>
      <c r="F221" s="30">
        <v>0</v>
      </c>
      <c r="G221" s="37">
        <v>0</v>
      </c>
      <c r="H221" s="30">
        <v>0</v>
      </c>
      <c r="I221" s="37">
        <v>0</v>
      </c>
      <c r="J221" s="30">
        <v>0</v>
      </c>
      <c r="K221" s="37">
        <v>0</v>
      </c>
      <c r="L221" s="30">
        <v>0</v>
      </c>
      <c r="M221" s="37">
        <v>1</v>
      </c>
      <c r="N221" s="30">
        <v>0</v>
      </c>
      <c r="O221" s="37">
        <v>0</v>
      </c>
      <c r="P221" s="2185"/>
      <c r="Q221" s="426"/>
      <c r="R221" s="426"/>
      <c r="S221" s="426"/>
      <c r="T221" s="426"/>
      <c r="U221" s="426"/>
      <c r="V221" s="426"/>
      <c r="W221" s="426"/>
      <c r="X221" s="426"/>
      <c r="Y221" s="426"/>
      <c r="Z221" s="426"/>
      <c r="AA221" s="426"/>
      <c r="AB221" s="426"/>
      <c r="AC221" s="426"/>
      <c r="AD221" s="426"/>
      <c r="AE221" s="426"/>
      <c r="AF221" s="426"/>
      <c r="AG221" s="426"/>
      <c r="AH221" s="426"/>
      <c r="AI221" s="426"/>
      <c r="AJ221" s="426"/>
      <c r="AK221" s="426"/>
      <c r="AL221" s="426"/>
      <c r="AM221" s="2186"/>
      <c r="AN221" s="35">
        <v>0</v>
      </c>
      <c r="AO221" s="225"/>
      <c r="AP221" s="30">
        <v>0</v>
      </c>
      <c r="AQ221" s="37">
        <v>0</v>
      </c>
      <c r="AR221" s="30">
        <v>0</v>
      </c>
      <c r="AS221" s="37">
        <v>1</v>
      </c>
      <c r="AT221" s="223">
        <v>0</v>
      </c>
      <c r="AU221" s="243">
        <v>0</v>
      </c>
      <c r="AV221" s="223">
        <v>0</v>
      </c>
      <c r="AW221" s="243">
        <v>0</v>
      </c>
      <c r="AX221" s="37">
        <v>0</v>
      </c>
      <c r="AY221" s="56" t="str">
        <f t="shared" si="161"/>
        <v/>
      </c>
      <c r="CA221" s="18" t="str">
        <f t="shared" si="141"/>
        <v/>
      </c>
      <c r="CB221" s="421"/>
      <c r="CC221" s="18" t="str">
        <f t="shared" si="159"/>
        <v/>
      </c>
      <c r="CD221" s="18" t="str">
        <f t="shared" si="142"/>
        <v/>
      </c>
      <c r="CE221" s="18" t="str">
        <f t="shared" si="143"/>
        <v/>
      </c>
      <c r="CF221" s="18" t="str">
        <f t="shared" si="150"/>
        <v/>
      </c>
      <c r="CG221" s="18" t="str">
        <f t="shared" si="136"/>
        <v/>
      </c>
      <c r="CH221" s="18" t="str">
        <f t="shared" si="160"/>
        <v/>
      </c>
      <c r="CI221" s="18" t="str">
        <f t="shared" si="137"/>
        <v/>
      </c>
      <c r="CJ221" s="18" t="str">
        <f t="shared" si="152"/>
        <v/>
      </c>
      <c r="CK221" s="18" t="str">
        <f t="shared" si="153"/>
        <v/>
      </c>
      <c r="CL221" s="56"/>
      <c r="CO221" s="370">
        <f t="shared" si="127"/>
        <v>0</v>
      </c>
      <c r="CP221" s="405"/>
      <c r="CQ221" s="370">
        <f t="shared" si="154"/>
        <v>0</v>
      </c>
      <c r="CR221" s="370">
        <f t="shared" si="154"/>
        <v>0</v>
      </c>
      <c r="CS221" s="370">
        <f t="shared" si="130"/>
        <v>0</v>
      </c>
      <c r="CT221" s="370">
        <f t="shared" si="131"/>
        <v>0</v>
      </c>
      <c r="CU221" s="370">
        <f t="shared" si="155"/>
        <v>0</v>
      </c>
      <c r="CV221" s="370">
        <f t="shared" si="155"/>
        <v>0</v>
      </c>
      <c r="CW221" s="370">
        <f t="shared" si="156"/>
        <v>0</v>
      </c>
      <c r="CX221" s="370">
        <f t="shared" si="157"/>
        <v>0</v>
      </c>
      <c r="CY221" s="370">
        <f t="shared" si="135"/>
        <v>0</v>
      </c>
    </row>
    <row r="222" spans="1:103" x14ac:dyDescent="0.25">
      <c r="A222" s="3534" t="s">
        <v>246</v>
      </c>
      <c r="B222" s="2011" t="s">
        <v>247</v>
      </c>
      <c r="C222" s="378">
        <f t="shared" si="140"/>
        <v>4</v>
      </c>
      <c r="D222" s="379">
        <f t="shared" ref="D222:E241" si="162">SUM(F222+H222+J222+L222+N222+P222+R222+T222+V222+X222+Z222+AB222+AD222+AF222+AH222+AJ222+AL222)</f>
        <v>0</v>
      </c>
      <c r="E222" s="380">
        <f t="shared" si="162"/>
        <v>4</v>
      </c>
      <c r="F222" s="45">
        <v>0</v>
      </c>
      <c r="G222" s="48">
        <v>0</v>
      </c>
      <c r="H222" s="45">
        <v>0</v>
      </c>
      <c r="I222" s="48">
        <v>0</v>
      </c>
      <c r="J222" s="45">
        <v>0</v>
      </c>
      <c r="K222" s="48">
        <v>1</v>
      </c>
      <c r="L222" s="45">
        <v>0</v>
      </c>
      <c r="M222" s="48">
        <v>2</v>
      </c>
      <c r="N222" s="45">
        <v>0</v>
      </c>
      <c r="O222" s="48">
        <v>0</v>
      </c>
      <c r="P222" s="45">
        <v>0</v>
      </c>
      <c r="Q222" s="48">
        <v>0</v>
      </c>
      <c r="R222" s="45">
        <v>0</v>
      </c>
      <c r="S222" s="48">
        <v>1</v>
      </c>
      <c r="T222" s="45"/>
      <c r="U222" s="48"/>
      <c r="V222" s="45"/>
      <c r="W222" s="48"/>
      <c r="X222" s="45"/>
      <c r="Y222" s="48"/>
      <c r="Z222" s="45"/>
      <c r="AA222" s="48"/>
      <c r="AB222" s="45"/>
      <c r="AC222" s="48"/>
      <c r="AD222" s="45"/>
      <c r="AE222" s="48"/>
      <c r="AF222" s="45"/>
      <c r="AG222" s="48"/>
      <c r="AH222" s="45"/>
      <c r="AI222" s="48"/>
      <c r="AJ222" s="45"/>
      <c r="AK222" s="48"/>
      <c r="AL222" s="45"/>
      <c r="AM222" s="46"/>
      <c r="AN222" s="105">
        <v>0</v>
      </c>
      <c r="AO222" s="2149">
        <v>0</v>
      </c>
      <c r="AP222" s="1997">
        <v>0</v>
      </c>
      <c r="AQ222" s="48">
        <v>0</v>
      </c>
      <c r="AR222" s="45">
        <v>0</v>
      </c>
      <c r="AS222" s="48">
        <v>2</v>
      </c>
      <c r="AT222" s="333">
        <v>0</v>
      </c>
      <c r="AU222" s="352">
        <v>0</v>
      </c>
      <c r="AV222" s="351">
        <v>0</v>
      </c>
      <c r="AW222" s="352">
        <v>0</v>
      </c>
      <c r="AX222" s="48">
        <v>0</v>
      </c>
      <c r="AY222" s="56" t="str">
        <f t="shared" si="118"/>
        <v/>
      </c>
      <c r="CA222" s="18" t="str">
        <f t="shared" si="141"/>
        <v/>
      </c>
      <c r="CB222" s="18" t="str">
        <f>IF(AND(E222&gt;0,AO222=""), "* No olvide digitar la variable Madre de hijo menor de 5 años. Digite Cero si no tiene.",IF(AO222&gt;E222,"  * La variable Madre de hijo menor de 5 años No puede ser mayor al Total Mujeres.",""))</f>
        <v/>
      </c>
      <c r="CC222" s="18" t="str">
        <f t="shared" si="159"/>
        <v/>
      </c>
      <c r="CD222" s="18" t="str">
        <f t="shared" si="142"/>
        <v/>
      </c>
      <c r="CE222" s="18" t="str">
        <f t="shared" si="143"/>
        <v/>
      </c>
      <c r="CF222" s="18" t="str">
        <f t="shared" si="150"/>
        <v/>
      </c>
      <c r="CG222" s="18" t="str">
        <f t="shared" si="136"/>
        <v/>
      </c>
      <c r="CH222" s="18" t="str">
        <f t="shared" si="160"/>
        <v/>
      </c>
      <c r="CI222" s="18" t="str">
        <f t="shared" si="137"/>
        <v/>
      </c>
      <c r="CJ222" s="18" t="str">
        <f t="shared" si="152"/>
        <v/>
      </c>
      <c r="CK222" s="18" t="str">
        <f t="shared" si="153"/>
        <v/>
      </c>
      <c r="CL222" s="56"/>
      <c r="CO222" s="370">
        <f t="shared" si="127"/>
        <v>0</v>
      </c>
      <c r="CP222" s="370">
        <f>IF(AND(E222&gt;0,AO222=""),1,IF(AO222&gt;E222,1,0))</f>
        <v>0</v>
      </c>
      <c r="CQ222" s="370">
        <f t="shared" si="154"/>
        <v>0</v>
      </c>
      <c r="CR222" s="370">
        <f t="shared" si="154"/>
        <v>0</v>
      </c>
      <c r="CS222" s="370">
        <f t="shared" si="130"/>
        <v>0</v>
      </c>
      <c r="CT222" s="370">
        <f t="shared" si="131"/>
        <v>0</v>
      </c>
      <c r="CU222" s="370">
        <f t="shared" si="155"/>
        <v>0</v>
      </c>
      <c r="CV222" s="370">
        <f t="shared" si="155"/>
        <v>0</v>
      </c>
      <c r="CW222" s="370">
        <f t="shared" si="156"/>
        <v>0</v>
      </c>
      <c r="CX222" s="370">
        <f t="shared" si="157"/>
        <v>0</v>
      </c>
      <c r="CY222" s="370">
        <f t="shared" si="135"/>
        <v>0</v>
      </c>
    </row>
    <row r="223" spans="1:103" x14ac:dyDescent="0.25">
      <c r="A223" s="4275"/>
      <c r="B223" s="429" t="s">
        <v>248</v>
      </c>
      <c r="C223" s="397">
        <f t="shared" si="140"/>
        <v>0</v>
      </c>
      <c r="D223" s="398">
        <f t="shared" si="162"/>
        <v>0</v>
      </c>
      <c r="E223" s="396">
        <f t="shared" si="162"/>
        <v>0</v>
      </c>
      <c r="F223" s="22"/>
      <c r="G223" s="28"/>
      <c r="H223" s="22"/>
      <c r="I223" s="28"/>
      <c r="J223" s="22"/>
      <c r="K223" s="28"/>
      <c r="L223" s="22"/>
      <c r="M223" s="28"/>
      <c r="N223" s="22"/>
      <c r="O223" s="28"/>
      <c r="P223" s="22"/>
      <c r="Q223" s="28"/>
      <c r="R223" s="22"/>
      <c r="S223" s="28"/>
      <c r="T223" s="22"/>
      <c r="U223" s="28"/>
      <c r="V223" s="22"/>
      <c r="W223" s="28"/>
      <c r="X223" s="22"/>
      <c r="Y223" s="28"/>
      <c r="Z223" s="22"/>
      <c r="AA223" s="28"/>
      <c r="AB223" s="22"/>
      <c r="AC223" s="28"/>
      <c r="AD223" s="22"/>
      <c r="AE223" s="28"/>
      <c r="AF223" s="22"/>
      <c r="AG223" s="28"/>
      <c r="AH223" s="22"/>
      <c r="AI223" s="28"/>
      <c r="AJ223" s="22"/>
      <c r="AK223" s="28"/>
      <c r="AL223" s="22"/>
      <c r="AM223" s="26"/>
      <c r="AN223" s="27"/>
      <c r="AO223" s="28"/>
      <c r="AP223" s="23">
        <v>0</v>
      </c>
      <c r="AQ223" s="28">
        <v>0</v>
      </c>
      <c r="AR223" s="22">
        <v>0</v>
      </c>
      <c r="AS223" s="28">
        <v>0</v>
      </c>
      <c r="AT223" s="216">
        <v>0</v>
      </c>
      <c r="AU223" s="239">
        <v>0</v>
      </c>
      <c r="AV223" s="430">
        <v>0</v>
      </c>
      <c r="AW223" s="239">
        <v>0</v>
      </c>
      <c r="AX223" s="28">
        <v>0</v>
      </c>
      <c r="AY223" s="56" t="str">
        <f t="shared" si="118"/>
        <v/>
      </c>
      <c r="CA223" s="18" t="str">
        <f t="shared" si="141"/>
        <v/>
      </c>
      <c r="CB223" s="18" t="str">
        <f>IF(AND(E223&gt;0,AO223=""), "* No olvide digitar la variable Madre de hijo menor de 5 años. Digite Cero si no tiene.",IF(AO223&gt;E223,"  * La variable Madre de hijo menor de 5 años No puede ser mayor al Total Mujeres.",""))</f>
        <v/>
      </c>
      <c r="CC223" s="18" t="str">
        <f t="shared" si="159"/>
        <v/>
      </c>
      <c r="CD223" s="18" t="str">
        <f t="shared" si="142"/>
        <v/>
      </c>
      <c r="CE223" s="18" t="str">
        <f t="shared" si="143"/>
        <v/>
      </c>
      <c r="CF223" s="18" t="str">
        <f t="shared" si="150"/>
        <v/>
      </c>
      <c r="CG223" s="18" t="str">
        <f t="shared" si="136"/>
        <v/>
      </c>
      <c r="CH223" s="18" t="str">
        <f t="shared" si="160"/>
        <v/>
      </c>
      <c r="CI223" s="18" t="str">
        <f t="shared" si="137"/>
        <v/>
      </c>
      <c r="CJ223" s="18" t="str">
        <f t="shared" si="152"/>
        <v/>
      </c>
      <c r="CK223" s="18" t="str">
        <f t="shared" si="153"/>
        <v/>
      </c>
      <c r="CL223" s="56"/>
      <c r="CO223" s="370">
        <f t="shared" si="127"/>
        <v>0</v>
      </c>
      <c r="CP223" s="370">
        <f>IF(AND(E223&gt;0,AO223=""),1,IF(AO223&gt;E223,1,0))</f>
        <v>0</v>
      </c>
      <c r="CQ223" s="370">
        <f t="shared" si="154"/>
        <v>0</v>
      </c>
      <c r="CR223" s="370">
        <f t="shared" si="154"/>
        <v>0</v>
      </c>
      <c r="CS223" s="370">
        <f t="shared" si="130"/>
        <v>0</v>
      </c>
      <c r="CT223" s="370">
        <f t="shared" si="131"/>
        <v>0</v>
      </c>
      <c r="CU223" s="370">
        <f t="shared" si="155"/>
        <v>0</v>
      </c>
      <c r="CV223" s="370">
        <f t="shared" si="155"/>
        <v>0</v>
      </c>
      <c r="CW223" s="370">
        <f t="shared" si="156"/>
        <v>0</v>
      </c>
      <c r="CX223" s="370">
        <f t="shared" si="157"/>
        <v>0</v>
      </c>
      <c r="CY223" s="370">
        <f t="shared" si="135"/>
        <v>0</v>
      </c>
    </row>
    <row r="224" spans="1:103" x14ac:dyDescent="0.25">
      <c r="A224" s="4275"/>
      <c r="B224" s="401" t="s">
        <v>249</v>
      </c>
      <c r="C224" s="397">
        <f t="shared" si="140"/>
        <v>0</v>
      </c>
      <c r="D224" s="398">
        <f t="shared" si="162"/>
        <v>0</v>
      </c>
      <c r="E224" s="396">
        <f t="shared" si="162"/>
        <v>0</v>
      </c>
      <c r="F224" s="22"/>
      <c r="G224" s="28"/>
      <c r="H224" s="22"/>
      <c r="I224" s="28"/>
      <c r="J224" s="22"/>
      <c r="K224" s="28"/>
      <c r="L224" s="22"/>
      <c r="M224" s="28"/>
      <c r="N224" s="22"/>
      <c r="O224" s="28"/>
      <c r="P224" s="22"/>
      <c r="Q224" s="28"/>
      <c r="R224" s="22"/>
      <c r="S224" s="28"/>
      <c r="T224" s="22"/>
      <c r="U224" s="28"/>
      <c r="V224" s="22"/>
      <c r="W224" s="28"/>
      <c r="X224" s="22"/>
      <c r="Y224" s="28"/>
      <c r="Z224" s="22"/>
      <c r="AA224" s="28"/>
      <c r="AB224" s="22"/>
      <c r="AC224" s="28"/>
      <c r="AD224" s="22"/>
      <c r="AE224" s="28"/>
      <c r="AF224" s="22"/>
      <c r="AG224" s="28"/>
      <c r="AH224" s="22"/>
      <c r="AI224" s="28"/>
      <c r="AJ224" s="22"/>
      <c r="AK224" s="28"/>
      <c r="AL224" s="22"/>
      <c r="AM224" s="26"/>
      <c r="AN224" s="27"/>
      <c r="AO224" s="28"/>
      <c r="AP224" s="23">
        <v>0</v>
      </c>
      <c r="AQ224" s="28">
        <v>0</v>
      </c>
      <c r="AR224" s="22">
        <v>0</v>
      </c>
      <c r="AS224" s="28">
        <v>0</v>
      </c>
      <c r="AT224" s="216">
        <v>0</v>
      </c>
      <c r="AU224" s="239">
        <v>0</v>
      </c>
      <c r="AV224" s="430">
        <v>0</v>
      </c>
      <c r="AW224" s="239">
        <v>0</v>
      </c>
      <c r="AX224" s="28">
        <v>0</v>
      </c>
      <c r="AY224" s="56" t="str">
        <f t="shared" si="118"/>
        <v/>
      </c>
      <c r="CA224" s="18" t="str">
        <f t="shared" si="141"/>
        <v/>
      </c>
      <c r="CB224" s="18" t="str">
        <f>IF(AND(E224&gt;0,AO224=""), "* No olvide digitar la variable Madre de hijo menor de 5 años. Digite Cero si no tiene.",IF(AO224&gt;E224,"  * La variable Madre de hijo menor de 5 años No puede ser mayor al Total Mujeres.",""))</f>
        <v/>
      </c>
      <c r="CC224" s="18" t="str">
        <f t="shared" si="159"/>
        <v/>
      </c>
      <c r="CD224" s="18" t="str">
        <f t="shared" si="142"/>
        <v/>
      </c>
      <c r="CE224" s="18" t="str">
        <f t="shared" si="143"/>
        <v/>
      </c>
      <c r="CF224" s="18" t="str">
        <f t="shared" si="150"/>
        <v/>
      </c>
      <c r="CG224" s="18" t="str">
        <f t="shared" si="136"/>
        <v/>
      </c>
      <c r="CH224" s="18" t="str">
        <f t="shared" si="160"/>
        <v/>
      </c>
      <c r="CI224" s="18" t="str">
        <f t="shared" si="137"/>
        <v/>
      </c>
      <c r="CJ224" s="18" t="str">
        <f t="shared" si="152"/>
        <v/>
      </c>
      <c r="CK224" s="18" t="str">
        <f t="shared" si="153"/>
        <v/>
      </c>
      <c r="CL224" s="56"/>
      <c r="CO224" s="370">
        <f t="shared" si="127"/>
        <v>0</v>
      </c>
      <c r="CP224" s="370">
        <f>IF(AND(E224&gt;0,AO224=""),1,IF(AO224&gt;E224,1,0))</f>
        <v>0</v>
      </c>
      <c r="CQ224" s="370">
        <f t="shared" si="154"/>
        <v>0</v>
      </c>
      <c r="CR224" s="370">
        <f t="shared" si="154"/>
        <v>0</v>
      </c>
      <c r="CS224" s="370">
        <f t="shared" si="130"/>
        <v>0</v>
      </c>
      <c r="CT224" s="370">
        <f t="shared" si="131"/>
        <v>0</v>
      </c>
      <c r="CU224" s="370">
        <f t="shared" si="155"/>
        <v>0</v>
      </c>
      <c r="CV224" s="370">
        <f t="shared" si="155"/>
        <v>0</v>
      </c>
      <c r="CW224" s="370">
        <f t="shared" si="156"/>
        <v>0</v>
      </c>
      <c r="CX224" s="370">
        <f t="shared" si="157"/>
        <v>0</v>
      </c>
      <c r="CY224" s="370">
        <f t="shared" si="135"/>
        <v>0</v>
      </c>
    </row>
    <row r="225" spans="1:103" x14ac:dyDescent="0.25">
      <c r="A225" s="4275"/>
      <c r="B225" s="401" t="s">
        <v>250</v>
      </c>
      <c r="C225" s="397">
        <f t="shared" si="140"/>
        <v>0</v>
      </c>
      <c r="D225" s="398">
        <f t="shared" si="162"/>
        <v>0</v>
      </c>
      <c r="E225" s="396">
        <f t="shared" si="162"/>
        <v>0</v>
      </c>
      <c r="F225" s="22"/>
      <c r="G225" s="28"/>
      <c r="H225" s="22"/>
      <c r="I225" s="28"/>
      <c r="J225" s="22"/>
      <c r="K225" s="28"/>
      <c r="L225" s="22"/>
      <c r="M225" s="28"/>
      <c r="N225" s="22"/>
      <c r="O225" s="28"/>
      <c r="P225" s="22"/>
      <c r="Q225" s="28"/>
      <c r="R225" s="22"/>
      <c r="S225" s="28"/>
      <c r="T225" s="22"/>
      <c r="U225" s="28"/>
      <c r="V225" s="22"/>
      <c r="W225" s="28"/>
      <c r="X225" s="22"/>
      <c r="Y225" s="28"/>
      <c r="Z225" s="22"/>
      <c r="AA225" s="28"/>
      <c r="AB225" s="22"/>
      <c r="AC225" s="28"/>
      <c r="AD225" s="22"/>
      <c r="AE225" s="28"/>
      <c r="AF225" s="22"/>
      <c r="AG225" s="28"/>
      <c r="AH225" s="22"/>
      <c r="AI225" s="28"/>
      <c r="AJ225" s="22"/>
      <c r="AK225" s="28"/>
      <c r="AL225" s="22"/>
      <c r="AM225" s="26"/>
      <c r="AN225" s="27"/>
      <c r="AO225" s="28"/>
      <c r="AP225" s="23">
        <v>0</v>
      </c>
      <c r="AQ225" s="28">
        <v>0</v>
      </c>
      <c r="AR225" s="22">
        <v>0</v>
      </c>
      <c r="AS225" s="28">
        <v>0</v>
      </c>
      <c r="AT225" s="216">
        <v>0</v>
      </c>
      <c r="AU225" s="239">
        <v>0</v>
      </c>
      <c r="AV225" s="430">
        <v>0</v>
      </c>
      <c r="AW225" s="239">
        <v>0</v>
      </c>
      <c r="AX225" s="28">
        <v>0</v>
      </c>
      <c r="AY225" s="56" t="str">
        <f t="shared" si="118"/>
        <v/>
      </c>
      <c r="CA225" s="18" t="str">
        <f t="shared" si="141"/>
        <v/>
      </c>
      <c r="CB225" s="18" t="str">
        <f>IF(AND(E225&gt;0,AO225=""), "* No olvide digitar la variable Madre de hijo menor de 5 años. Digite Cero si no tiene.",IF(AO225&gt;E225,"  * La variable Madre de hijo menor de 5 años No puede ser mayor al Total Mujeres.",""))</f>
        <v/>
      </c>
      <c r="CC225" s="18" t="str">
        <f t="shared" si="159"/>
        <v/>
      </c>
      <c r="CD225" s="18" t="str">
        <f t="shared" si="142"/>
        <v/>
      </c>
      <c r="CE225" s="18" t="str">
        <f t="shared" si="143"/>
        <v/>
      </c>
      <c r="CF225" s="18" t="str">
        <f t="shared" si="150"/>
        <v/>
      </c>
      <c r="CG225" s="18" t="str">
        <f t="shared" si="136"/>
        <v/>
      </c>
      <c r="CH225" s="18" t="str">
        <f t="shared" si="160"/>
        <v/>
      </c>
      <c r="CI225" s="18" t="str">
        <f t="shared" si="137"/>
        <v/>
      </c>
      <c r="CJ225" s="18" t="str">
        <f t="shared" si="152"/>
        <v/>
      </c>
      <c r="CK225" s="18" t="str">
        <f t="shared" si="153"/>
        <v/>
      </c>
      <c r="CL225" s="56"/>
      <c r="CO225" s="370">
        <f t="shared" si="127"/>
        <v>0</v>
      </c>
      <c r="CP225" s="370">
        <f>IF(AND(E225&gt;0,AO225=""),1,IF(AO225&gt;E225,1,0))</f>
        <v>0</v>
      </c>
      <c r="CQ225" s="370">
        <f t="shared" si="154"/>
        <v>0</v>
      </c>
      <c r="CR225" s="370">
        <f t="shared" si="154"/>
        <v>0</v>
      </c>
      <c r="CS225" s="370">
        <f t="shared" si="130"/>
        <v>0</v>
      </c>
      <c r="CT225" s="370">
        <f t="shared" si="131"/>
        <v>0</v>
      </c>
      <c r="CU225" s="370">
        <f t="shared" si="155"/>
        <v>0</v>
      </c>
      <c r="CV225" s="370">
        <f t="shared" si="155"/>
        <v>0</v>
      </c>
      <c r="CW225" s="370">
        <f t="shared" si="156"/>
        <v>0</v>
      </c>
      <c r="CX225" s="370">
        <f t="shared" si="157"/>
        <v>0</v>
      </c>
      <c r="CY225" s="370">
        <f t="shared" si="135"/>
        <v>0</v>
      </c>
    </row>
    <row r="226" spans="1:103" x14ac:dyDescent="0.25">
      <c r="A226" s="4249"/>
      <c r="B226" s="431" t="s">
        <v>251</v>
      </c>
      <c r="C226" s="2179">
        <f t="shared" si="140"/>
        <v>1</v>
      </c>
      <c r="D226" s="388">
        <f t="shared" si="162"/>
        <v>1</v>
      </c>
      <c r="E226" s="369">
        <f t="shared" si="162"/>
        <v>0</v>
      </c>
      <c r="F226" s="22">
        <v>0</v>
      </c>
      <c r="G226" s="28">
        <v>0</v>
      </c>
      <c r="H226" s="22">
        <v>0</v>
      </c>
      <c r="I226" s="28">
        <v>0</v>
      </c>
      <c r="J226" s="22">
        <v>0</v>
      </c>
      <c r="K226" s="28">
        <v>0</v>
      </c>
      <c r="L226" s="22">
        <v>1</v>
      </c>
      <c r="M226" s="28">
        <v>0</v>
      </c>
      <c r="N226" s="22">
        <v>0</v>
      </c>
      <c r="O226" s="28">
        <v>0</v>
      </c>
      <c r="P226" s="22"/>
      <c r="Q226" s="28"/>
      <c r="R226" s="22"/>
      <c r="S226" s="28"/>
      <c r="T226" s="22"/>
      <c r="U226" s="28"/>
      <c r="V226" s="22"/>
      <c r="W226" s="28"/>
      <c r="X226" s="22"/>
      <c r="Y226" s="28"/>
      <c r="Z226" s="22"/>
      <c r="AA226" s="28"/>
      <c r="AB226" s="22"/>
      <c r="AC226" s="28"/>
      <c r="AD226" s="22"/>
      <c r="AE226" s="28"/>
      <c r="AF226" s="22"/>
      <c r="AG226" s="28"/>
      <c r="AH226" s="22"/>
      <c r="AI226" s="28"/>
      <c r="AJ226" s="22"/>
      <c r="AK226" s="28"/>
      <c r="AL226" s="30"/>
      <c r="AM226" s="34"/>
      <c r="AN226" s="35">
        <v>0</v>
      </c>
      <c r="AO226" s="37"/>
      <c r="AP226" s="31">
        <v>0</v>
      </c>
      <c r="AQ226" s="37">
        <v>0</v>
      </c>
      <c r="AR226" s="30">
        <v>0</v>
      </c>
      <c r="AS226" s="37">
        <v>0</v>
      </c>
      <c r="AT226" s="223">
        <v>0</v>
      </c>
      <c r="AU226" s="243">
        <v>0</v>
      </c>
      <c r="AV226" s="432">
        <v>0</v>
      </c>
      <c r="AW226" s="243">
        <v>0</v>
      </c>
      <c r="AX226" s="37">
        <v>0</v>
      </c>
      <c r="AY226" s="56" t="str">
        <f t="shared" si="118"/>
        <v/>
      </c>
      <c r="CA226" s="18" t="str">
        <f t="shared" si="141"/>
        <v/>
      </c>
      <c r="CB226" s="18" t="str">
        <f>IF(AND(E226&gt;0,AO226=""), "* No olvide digitar la variable Madre de hijo menor de 5 años. Digite Cero si no tiene.",IF(AO226&gt;E226,"  * La variable Madre de hijo menor de 5 años No puede ser mayor al Total Mujeres.",""))</f>
        <v/>
      </c>
      <c r="CC226" s="18" t="str">
        <f t="shared" si="159"/>
        <v/>
      </c>
      <c r="CD226" s="18" t="str">
        <f t="shared" si="142"/>
        <v/>
      </c>
      <c r="CE226" s="18" t="str">
        <f t="shared" si="143"/>
        <v/>
      </c>
      <c r="CF226" s="18" t="str">
        <f t="shared" si="150"/>
        <v/>
      </c>
      <c r="CG226" s="18" t="str">
        <f t="shared" si="136"/>
        <v/>
      </c>
      <c r="CH226" s="18" t="str">
        <f t="shared" si="160"/>
        <v/>
      </c>
      <c r="CI226" s="18" t="str">
        <f t="shared" si="137"/>
        <v/>
      </c>
      <c r="CJ226" s="18" t="str">
        <f t="shared" si="152"/>
        <v/>
      </c>
      <c r="CK226" s="18" t="str">
        <f t="shared" si="153"/>
        <v/>
      </c>
      <c r="CL226" s="56"/>
      <c r="CO226" s="370">
        <f t="shared" si="127"/>
        <v>0</v>
      </c>
      <c r="CP226" s="370">
        <f>IF(AND(E226&gt;0,AO226=""),1,IF(AO226&gt;E226,1,0))</f>
        <v>0</v>
      </c>
      <c r="CQ226" s="370">
        <f t="shared" si="154"/>
        <v>0</v>
      </c>
      <c r="CR226" s="370">
        <f t="shared" si="154"/>
        <v>0</v>
      </c>
      <c r="CS226" s="370">
        <f t="shared" si="130"/>
        <v>0</v>
      </c>
      <c r="CT226" s="370">
        <f t="shared" si="131"/>
        <v>0</v>
      </c>
      <c r="CU226" s="370">
        <f t="shared" si="155"/>
        <v>0</v>
      </c>
      <c r="CV226" s="370">
        <f t="shared" si="155"/>
        <v>0</v>
      </c>
      <c r="CW226" s="370">
        <f t="shared" si="156"/>
        <v>0</v>
      </c>
      <c r="CX226" s="370">
        <f t="shared" si="157"/>
        <v>0</v>
      </c>
      <c r="CY226" s="370">
        <f t="shared" si="135"/>
        <v>0</v>
      </c>
    </row>
    <row r="227" spans="1:103" ht="15" customHeight="1" x14ac:dyDescent="0.25">
      <c r="A227" s="3534" t="s">
        <v>252</v>
      </c>
      <c r="B227" s="2183" t="s">
        <v>253</v>
      </c>
      <c r="C227" s="2012">
        <f t="shared" si="140"/>
        <v>0</v>
      </c>
      <c r="D227" s="703">
        <f t="shared" si="162"/>
        <v>0</v>
      </c>
      <c r="E227" s="2176">
        <f t="shared" si="162"/>
        <v>0</v>
      </c>
      <c r="F227" s="2002"/>
      <c r="G227" s="2178"/>
      <c r="H227" s="2002"/>
      <c r="I227" s="2178"/>
      <c r="J227" s="2002"/>
      <c r="K227" s="2178"/>
      <c r="L227" s="2002"/>
      <c r="M227" s="2178"/>
      <c r="N227" s="2002"/>
      <c r="O227" s="2178"/>
      <c r="P227" s="2002"/>
      <c r="Q227" s="2178"/>
      <c r="R227" s="2004"/>
      <c r="S227" s="2149"/>
      <c r="T227" s="2004"/>
      <c r="U227" s="2149"/>
      <c r="V227" s="2004"/>
      <c r="W227" s="2149"/>
      <c r="X227" s="2004"/>
      <c r="Y227" s="2149"/>
      <c r="Z227" s="2004"/>
      <c r="AA227" s="2149"/>
      <c r="AB227" s="2004"/>
      <c r="AC227" s="2149"/>
      <c r="AD227" s="2004"/>
      <c r="AE227" s="2149"/>
      <c r="AF227" s="2004"/>
      <c r="AG227" s="2149"/>
      <c r="AH227" s="2004"/>
      <c r="AI227" s="2149"/>
      <c r="AJ227" s="2004"/>
      <c r="AK227" s="2149"/>
      <c r="AL227" s="2004"/>
      <c r="AM227" s="2023"/>
      <c r="AN227" s="1199"/>
      <c r="AO227" s="420"/>
      <c r="AP227" s="1997"/>
      <c r="AQ227" s="414"/>
      <c r="AR227" s="1200"/>
      <c r="AS227" s="437"/>
      <c r="AT227" s="415"/>
      <c r="AU227" s="1195"/>
      <c r="AV227" s="415"/>
      <c r="AW227" s="1195"/>
      <c r="AX227" s="437"/>
      <c r="AY227" s="56" t="str">
        <f>CC227&amp;CD227&amp;CE227&amp;CF227&amp;CG227&amp;CH227&amp;CI227&amp;CJ227</f>
        <v/>
      </c>
      <c r="CA227" s="421"/>
      <c r="CB227" s="421"/>
      <c r="CC227" s="18" t="str">
        <f t="shared" si="159"/>
        <v/>
      </c>
      <c r="CD227" s="18" t="str">
        <f t="shared" si="142"/>
        <v/>
      </c>
      <c r="CE227" s="438"/>
      <c r="CF227" s="438"/>
      <c r="CG227" s="18" t="str">
        <f t="shared" si="136"/>
        <v/>
      </c>
      <c r="CH227" s="18" t="str">
        <f>IF(AND(E227&gt;0,OR(AU227="")), "* No olvide digitar la variable Migrantes - Mujeres. Digite Cero si no tiene.",IF((AU227)&gt;E227,"  * La variable Migrantes - Mujeres No puede ser mayor al Total.",""))</f>
        <v/>
      </c>
      <c r="CI227" s="18" t="str">
        <f t="shared" si="137"/>
        <v/>
      </c>
      <c r="CJ227" s="18" t="str">
        <f t="shared" si="152"/>
        <v/>
      </c>
      <c r="CK227" s="421"/>
      <c r="CL227" s="56"/>
      <c r="CO227" s="405"/>
      <c r="CP227" s="405"/>
      <c r="CQ227" s="370">
        <f t="shared" si="154"/>
        <v>0</v>
      </c>
      <c r="CR227" s="370">
        <f>IF(AND(E227&gt;0,OR(AQ227="")),1,IF((AQ227)&gt;E227,1,0))</f>
        <v>0</v>
      </c>
      <c r="CS227" s="405"/>
      <c r="CT227" s="405"/>
      <c r="CU227" s="370">
        <f>IF(AND(D227&gt;0,OR(AT227="")),1,IF((AT227)&gt;D227,1,0))</f>
        <v>0</v>
      </c>
      <c r="CV227" s="370">
        <f t="shared" si="155"/>
        <v>0</v>
      </c>
      <c r="CW227" s="370">
        <f t="shared" si="156"/>
        <v>0</v>
      </c>
      <c r="CX227" s="370">
        <f t="shared" si="157"/>
        <v>0</v>
      </c>
      <c r="CY227" s="405"/>
    </row>
    <row r="228" spans="1:103" x14ac:dyDescent="0.25">
      <c r="A228" s="4275"/>
      <c r="B228" s="401" t="s">
        <v>254</v>
      </c>
      <c r="C228" s="397">
        <f t="shared" si="140"/>
        <v>0</v>
      </c>
      <c r="D228" s="398">
        <f>SUM(F228+H228+J228+L228+N228+P228+R228+T228+V228+X228+Z228+AB228+AD228+AF228+AH228+AJ228+AL228)</f>
        <v>0</v>
      </c>
      <c r="E228" s="396">
        <f t="shared" si="162"/>
        <v>0</v>
      </c>
      <c r="F228" s="439"/>
      <c r="G228" s="440"/>
      <c r="H228" s="439"/>
      <c r="I228" s="440"/>
      <c r="J228" s="439"/>
      <c r="K228" s="440"/>
      <c r="L228" s="439"/>
      <c r="M228" s="440"/>
      <c r="N228" s="439"/>
      <c r="O228" s="440"/>
      <c r="P228" s="439"/>
      <c r="Q228" s="440"/>
      <c r="R228" s="22"/>
      <c r="S228" s="28"/>
      <c r="T228" s="22"/>
      <c r="U228" s="28"/>
      <c r="V228" s="22"/>
      <c r="W228" s="28"/>
      <c r="X228" s="22"/>
      <c r="Y228" s="28"/>
      <c r="Z228" s="22"/>
      <c r="AA228" s="28"/>
      <c r="AB228" s="22"/>
      <c r="AC228" s="28"/>
      <c r="AD228" s="22"/>
      <c r="AE228" s="28"/>
      <c r="AF228" s="22"/>
      <c r="AG228" s="28"/>
      <c r="AH228" s="22"/>
      <c r="AI228" s="28"/>
      <c r="AJ228" s="22"/>
      <c r="AK228" s="28"/>
      <c r="AL228" s="22"/>
      <c r="AM228" s="26"/>
      <c r="AN228" s="441"/>
      <c r="AO228" s="424"/>
      <c r="AP228" s="22"/>
      <c r="AQ228" s="52"/>
      <c r="AR228" s="442"/>
      <c r="AS228" s="443"/>
      <c r="AT228" s="323"/>
      <c r="AU228" s="399"/>
      <c r="AV228" s="323"/>
      <c r="AW228" s="399"/>
      <c r="AX228" s="443"/>
      <c r="AY228" s="56" t="str">
        <f t="shared" ref="AY228:AY229" si="163">CC228&amp;CD228&amp;CE228&amp;CF228&amp;CG228&amp;CH228&amp;CI228&amp;CJ228</f>
        <v/>
      </c>
      <c r="CA228" s="421"/>
      <c r="CB228" s="421"/>
      <c r="CC228" s="18" t="str">
        <f t="shared" si="159"/>
        <v/>
      </c>
      <c r="CD228" s="18" t="str">
        <f t="shared" si="142"/>
        <v/>
      </c>
      <c r="CE228" s="438"/>
      <c r="CF228" s="438"/>
      <c r="CG228" s="18" t="str">
        <f t="shared" si="136"/>
        <v/>
      </c>
      <c r="CH228" s="18" t="str">
        <f t="shared" si="160"/>
        <v/>
      </c>
      <c r="CI228" s="18" t="str">
        <f t="shared" si="137"/>
        <v/>
      </c>
      <c r="CJ228" s="18" t="str">
        <f t="shared" si="152"/>
        <v/>
      </c>
      <c r="CK228" s="421"/>
      <c r="CL228" s="56"/>
      <c r="CO228" s="405"/>
      <c r="CP228" s="405"/>
      <c r="CQ228" s="370">
        <f t="shared" si="154"/>
        <v>0</v>
      </c>
      <c r="CR228" s="370">
        <f t="shared" si="154"/>
        <v>0</v>
      </c>
      <c r="CS228" s="405"/>
      <c r="CT228" s="405"/>
      <c r="CU228" s="370">
        <f t="shared" si="155"/>
        <v>0</v>
      </c>
      <c r="CV228" s="370">
        <f t="shared" si="155"/>
        <v>0</v>
      </c>
      <c r="CW228" s="370">
        <f t="shared" si="156"/>
        <v>0</v>
      </c>
      <c r="CX228" s="370">
        <f t="shared" si="157"/>
        <v>0</v>
      </c>
      <c r="CY228" s="405"/>
    </row>
    <row r="229" spans="1:103" x14ac:dyDescent="0.25">
      <c r="A229" s="4249"/>
      <c r="B229" s="444" t="s">
        <v>255</v>
      </c>
      <c r="C229" s="416">
        <f t="shared" si="140"/>
        <v>0</v>
      </c>
      <c r="D229" s="417">
        <f t="shared" si="162"/>
        <v>0</v>
      </c>
      <c r="E229" s="377">
        <f t="shared" si="162"/>
        <v>0</v>
      </c>
      <c r="F229" s="445"/>
      <c r="G229" s="446"/>
      <c r="H229" s="445"/>
      <c r="I229" s="446"/>
      <c r="J229" s="445"/>
      <c r="K229" s="446"/>
      <c r="L229" s="445"/>
      <c r="M229" s="446"/>
      <c r="N229" s="445"/>
      <c r="O229" s="446"/>
      <c r="P229" s="445"/>
      <c r="Q229" s="446"/>
      <c r="R229" s="30"/>
      <c r="S229" s="37"/>
      <c r="T229" s="30"/>
      <c r="U229" s="37"/>
      <c r="V229" s="30"/>
      <c r="W229" s="37"/>
      <c r="X229" s="30"/>
      <c r="Y229" s="37"/>
      <c r="Z229" s="30"/>
      <c r="AA229" s="37"/>
      <c r="AB229" s="30"/>
      <c r="AC229" s="37"/>
      <c r="AD229" s="30"/>
      <c r="AE229" s="37"/>
      <c r="AF229" s="30"/>
      <c r="AG229" s="37"/>
      <c r="AH229" s="30"/>
      <c r="AI229" s="37"/>
      <c r="AJ229" s="30"/>
      <c r="AK229" s="37"/>
      <c r="AL229" s="30"/>
      <c r="AM229" s="34"/>
      <c r="AN229" s="447"/>
      <c r="AO229" s="225"/>
      <c r="AP229" s="30"/>
      <c r="AQ229" s="37"/>
      <c r="AR229" s="445"/>
      <c r="AS229" s="446"/>
      <c r="AT229" s="223"/>
      <c r="AU229" s="243"/>
      <c r="AV229" s="223"/>
      <c r="AW229" s="243"/>
      <c r="AX229" s="446"/>
      <c r="AY229" s="56" t="str">
        <f t="shared" si="163"/>
        <v/>
      </c>
      <c r="CA229" s="421"/>
      <c r="CB229" s="421"/>
      <c r="CC229" s="18" t="str">
        <f t="shared" si="159"/>
        <v/>
      </c>
      <c r="CD229" s="18" t="str">
        <f t="shared" si="142"/>
        <v/>
      </c>
      <c r="CE229" s="438"/>
      <c r="CF229" s="438"/>
      <c r="CG229" s="18" t="str">
        <f t="shared" si="136"/>
        <v/>
      </c>
      <c r="CH229" s="18" t="str">
        <f t="shared" si="160"/>
        <v/>
      </c>
      <c r="CI229" s="18" t="str">
        <f t="shared" si="137"/>
        <v/>
      </c>
      <c r="CJ229" s="18" t="str">
        <f t="shared" si="152"/>
        <v/>
      </c>
      <c r="CK229" s="421"/>
      <c r="CL229" s="56"/>
      <c r="CO229" s="405"/>
      <c r="CP229" s="405"/>
      <c r="CQ229" s="370">
        <f t="shared" si="154"/>
        <v>0</v>
      </c>
      <c r="CR229" s="370">
        <f>IF(AND(E229&gt;0,OR(AQ229="")),1,IF((AQ229)&gt;E229,1,0))</f>
        <v>0</v>
      </c>
      <c r="CS229" s="405"/>
      <c r="CT229" s="405"/>
      <c r="CU229" s="370">
        <f t="shared" si="155"/>
        <v>0</v>
      </c>
      <c r="CV229" s="370">
        <f t="shared" si="155"/>
        <v>0</v>
      </c>
      <c r="CW229" s="370">
        <f t="shared" si="156"/>
        <v>0</v>
      </c>
      <c r="CX229" s="370">
        <f t="shared" si="157"/>
        <v>0</v>
      </c>
      <c r="CY229" s="405"/>
    </row>
    <row r="230" spans="1:103" x14ac:dyDescent="0.25">
      <c r="A230" s="4239" t="s">
        <v>256</v>
      </c>
      <c r="B230" s="4315"/>
      <c r="C230" s="2012">
        <f>SUM(D230+E230)</f>
        <v>1</v>
      </c>
      <c r="D230" s="703">
        <f>SUM(F230+H230+J230+L230+N230+P230+R230+T230+V230+X230+Z230+AB230+AD230+AF230+AH230+AJ230+AL230)</f>
        <v>1</v>
      </c>
      <c r="E230" s="2176">
        <f>SUM(G230+I230+K230+M230+O230+Q230+S230+U230+W230+Y230+AA230+AC230+AE230+AG230+AI230+AK230+AM230)</f>
        <v>0</v>
      </c>
      <c r="F230" s="2004">
        <v>0</v>
      </c>
      <c r="G230" s="2149">
        <v>0</v>
      </c>
      <c r="H230" s="2004">
        <v>0</v>
      </c>
      <c r="I230" s="2149">
        <v>0</v>
      </c>
      <c r="J230" s="2004">
        <v>0</v>
      </c>
      <c r="K230" s="2149">
        <v>0</v>
      </c>
      <c r="L230" s="2004">
        <v>0</v>
      </c>
      <c r="M230" s="2149">
        <v>0</v>
      </c>
      <c r="N230" s="2004">
        <v>0</v>
      </c>
      <c r="O230" s="2149">
        <v>0</v>
      </c>
      <c r="P230" s="2004">
        <v>0</v>
      </c>
      <c r="Q230" s="2149">
        <v>0</v>
      </c>
      <c r="R230" s="2004">
        <v>1</v>
      </c>
      <c r="S230" s="2149">
        <v>0</v>
      </c>
      <c r="T230" s="2004">
        <v>0</v>
      </c>
      <c r="U230" s="2149">
        <v>0</v>
      </c>
      <c r="V230" s="2004">
        <v>0</v>
      </c>
      <c r="W230" s="2149">
        <v>0</v>
      </c>
      <c r="X230" s="2004">
        <v>0</v>
      </c>
      <c r="Y230" s="2149">
        <v>0</v>
      </c>
      <c r="Z230" s="2004">
        <v>0</v>
      </c>
      <c r="AA230" s="2149">
        <v>0</v>
      </c>
      <c r="AB230" s="2004">
        <v>0</v>
      </c>
      <c r="AC230" s="2149">
        <v>0</v>
      </c>
      <c r="AD230" s="2004">
        <v>0</v>
      </c>
      <c r="AE230" s="2149">
        <v>0</v>
      </c>
      <c r="AF230" s="2004">
        <v>0</v>
      </c>
      <c r="AG230" s="2149">
        <v>0</v>
      </c>
      <c r="AH230" s="2004">
        <v>0</v>
      </c>
      <c r="AI230" s="2149">
        <v>0</v>
      </c>
      <c r="AJ230" s="2004">
        <v>0</v>
      </c>
      <c r="AK230" s="2149">
        <v>0</v>
      </c>
      <c r="AL230" s="2004">
        <v>0</v>
      </c>
      <c r="AM230" s="2023">
        <v>0</v>
      </c>
      <c r="AN230" s="27">
        <v>0</v>
      </c>
      <c r="AO230" s="28">
        <v>0</v>
      </c>
      <c r="AP230" s="2004">
        <v>0</v>
      </c>
      <c r="AQ230" s="2149">
        <v>0</v>
      </c>
      <c r="AR230" s="2004">
        <v>0</v>
      </c>
      <c r="AS230" s="2149">
        <v>0</v>
      </c>
      <c r="AT230" s="2150">
        <v>0</v>
      </c>
      <c r="AU230" s="2014">
        <v>0</v>
      </c>
      <c r="AV230" s="2150">
        <v>0</v>
      </c>
      <c r="AW230" s="2014">
        <v>0</v>
      </c>
      <c r="AX230" s="2149">
        <v>0</v>
      </c>
      <c r="AY230" s="56" t="str">
        <f t="shared" si="118"/>
        <v/>
      </c>
      <c r="CA230" s="18" t="str">
        <f t="shared" ref="CA230:CA241" si="164">IF(AND(E230&gt;0,AN230=""), "* No olvide digitar la variable Gestantes. Digite Cero si no tiene.",IF(AN230&gt;E230,"  * La  variable Gestantes No puede ser mayor al Total Mujeres.",""))</f>
        <v/>
      </c>
      <c r="CB230" s="18" t="str">
        <f t="shared" ref="CB230:CB241" si="165">IF(AND(E230&gt;0,AO230=""), "* No olvide digitar la variable Madre de hijo menor de 5 años. Digite Cero si no tiene.",IF(AO230&gt;E230,"  * La variable Madre de hijo menor de 5 años No puede ser mayor al Total Mujeres.",""))</f>
        <v/>
      </c>
      <c r="CC230" s="18" t="str">
        <f t="shared" si="159"/>
        <v/>
      </c>
      <c r="CD230" s="18" t="str">
        <f t="shared" si="142"/>
        <v/>
      </c>
      <c r="CE230" s="18" t="str">
        <f t="shared" si="143"/>
        <v/>
      </c>
      <c r="CF230" s="18" t="str">
        <f t="shared" si="150"/>
        <v/>
      </c>
      <c r="CG230" s="18" t="str">
        <f t="shared" si="136"/>
        <v/>
      </c>
      <c r="CH230" s="18" t="str">
        <f t="shared" si="160"/>
        <v/>
      </c>
      <c r="CI230" s="18" t="str">
        <f t="shared" si="137"/>
        <v/>
      </c>
      <c r="CJ230" s="18" t="str">
        <f t="shared" si="152"/>
        <v/>
      </c>
      <c r="CK230" s="18" t="str">
        <f t="shared" si="153"/>
        <v/>
      </c>
      <c r="CL230" s="56"/>
      <c r="CO230" s="370">
        <f t="shared" ref="CO230:CO241" si="166">IF(AND(E230&gt;0,AN230=""),1,IF(AN230&gt;E230,1,0))</f>
        <v>0</v>
      </c>
      <c r="CP230" s="370">
        <f t="shared" ref="CP230:CP241" si="167">IF(AND(E230&gt;0,AO230=""),1,IF(AO230&gt;E230,1,0))</f>
        <v>0</v>
      </c>
      <c r="CQ230" s="370">
        <f t="shared" si="154"/>
        <v>0</v>
      </c>
      <c r="CR230" s="370">
        <f t="shared" si="154"/>
        <v>0</v>
      </c>
      <c r="CS230" s="370">
        <f t="shared" si="130"/>
        <v>0</v>
      </c>
      <c r="CT230" s="370">
        <f t="shared" si="131"/>
        <v>0</v>
      </c>
      <c r="CU230" s="370">
        <f t="shared" si="155"/>
        <v>0</v>
      </c>
      <c r="CV230" s="370">
        <f t="shared" si="155"/>
        <v>0</v>
      </c>
      <c r="CW230" s="370">
        <f t="shared" si="156"/>
        <v>0</v>
      </c>
      <c r="CX230" s="370">
        <f t="shared" si="157"/>
        <v>0</v>
      </c>
      <c r="CY230" s="370">
        <f t="shared" si="135"/>
        <v>0</v>
      </c>
    </row>
    <row r="231" spans="1:103" x14ac:dyDescent="0.25">
      <c r="A231" s="3178" t="s">
        <v>257</v>
      </c>
      <c r="B231" s="3179"/>
      <c r="C231" s="378">
        <f>SUM(D231+E231)</f>
        <v>0</v>
      </c>
      <c r="D231" s="379">
        <f>SUM(F231+H231+J231+L231+N231+P231+R231+T231+V231+X231+Z231+AB231+AD231+AF231+AH231+AJ231+AL231)</f>
        <v>0</v>
      </c>
      <c r="E231" s="380">
        <f>SUM(G231+I231+K231+M231+O231+Q231+S231+U231+W231+Y231+AA231+AC231+AE231+AG231+AI231+AK231+AM231)</f>
        <v>0</v>
      </c>
      <c r="F231" s="45">
        <v>0</v>
      </c>
      <c r="G231" s="48">
        <v>0</v>
      </c>
      <c r="H231" s="45">
        <v>0</v>
      </c>
      <c r="I231" s="48">
        <v>0</v>
      </c>
      <c r="J231" s="45">
        <v>0</v>
      </c>
      <c r="K231" s="48">
        <v>0</v>
      </c>
      <c r="L231" s="45">
        <v>0</v>
      </c>
      <c r="M231" s="48">
        <v>0</v>
      </c>
      <c r="N231" s="45">
        <v>0</v>
      </c>
      <c r="O231" s="48">
        <v>0</v>
      </c>
      <c r="P231" s="45">
        <v>0</v>
      </c>
      <c r="Q231" s="48">
        <v>0</v>
      </c>
      <c r="R231" s="45">
        <v>0</v>
      </c>
      <c r="S231" s="48">
        <v>0</v>
      </c>
      <c r="T231" s="45">
        <v>0</v>
      </c>
      <c r="U231" s="48">
        <v>0</v>
      </c>
      <c r="V231" s="45">
        <v>0</v>
      </c>
      <c r="W231" s="48">
        <v>0</v>
      </c>
      <c r="X231" s="45">
        <v>0</v>
      </c>
      <c r="Y231" s="48">
        <v>0</v>
      </c>
      <c r="Z231" s="45">
        <v>0</v>
      </c>
      <c r="AA231" s="48">
        <v>0</v>
      </c>
      <c r="AB231" s="45">
        <v>0</v>
      </c>
      <c r="AC231" s="48">
        <v>0</v>
      </c>
      <c r="AD231" s="45">
        <v>0</v>
      </c>
      <c r="AE231" s="48">
        <v>0</v>
      </c>
      <c r="AF231" s="45">
        <v>0</v>
      </c>
      <c r="AG231" s="48">
        <v>0</v>
      </c>
      <c r="AH231" s="45">
        <v>0</v>
      </c>
      <c r="AI231" s="48">
        <v>0</v>
      </c>
      <c r="AJ231" s="45">
        <v>0</v>
      </c>
      <c r="AK231" s="48">
        <v>0</v>
      </c>
      <c r="AL231" s="45">
        <v>0</v>
      </c>
      <c r="AM231" s="333">
        <v>0</v>
      </c>
      <c r="AN231" s="27">
        <v>0</v>
      </c>
      <c r="AO231" s="28">
        <v>0</v>
      </c>
      <c r="AP231" s="22">
        <v>0</v>
      </c>
      <c r="AQ231" s="28">
        <v>0</v>
      </c>
      <c r="AR231" s="22">
        <v>0</v>
      </c>
      <c r="AS231" s="28">
        <v>0</v>
      </c>
      <c r="AT231" s="216">
        <v>0</v>
      </c>
      <c r="AU231" s="239">
        <v>0</v>
      </c>
      <c r="AV231" s="216">
        <v>0</v>
      </c>
      <c r="AW231" s="239">
        <v>0</v>
      </c>
      <c r="AX231" s="28">
        <v>0</v>
      </c>
      <c r="AY231" s="56" t="str">
        <f t="shared" si="118"/>
        <v/>
      </c>
      <c r="CA231" s="18" t="str">
        <f t="shared" si="164"/>
        <v/>
      </c>
      <c r="CB231" s="18" t="str">
        <f t="shared" si="165"/>
        <v/>
      </c>
      <c r="CC231" s="18" t="str">
        <f t="shared" si="159"/>
        <v/>
      </c>
      <c r="CD231" s="18" t="str">
        <f t="shared" si="142"/>
        <v/>
      </c>
      <c r="CE231" s="18" t="str">
        <f t="shared" si="143"/>
        <v/>
      </c>
      <c r="CF231" s="18" t="str">
        <f t="shared" si="150"/>
        <v/>
      </c>
      <c r="CG231" s="18" t="str">
        <f t="shared" si="136"/>
        <v/>
      </c>
      <c r="CH231" s="18" t="str">
        <f t="shared" si="160"/>
        <v/>
      </c>
      <c r="CI231" s="18" t="str">
        <f t="shared" si="137"/>
        <v/>
      </c>
      <c r="CJ231" s="18" t="str">
        <f t="shared" si="152"/>
        <v/>
      </c>
      <c r="CK231" s="18" t="str">
        <f t="shared" si="153"/>
        <v/>
      </c>
      <c r="CL231" s="56"/>
      <c r="CO231" s="370">
        <f t="shared" si="166"/>
        <v>0</v>
      </c>
      <c r="CP231" s="370">
        <f t="shared" si="167"/>
        <v>0</v>
      </c>
      <c r="CQ231" s="370">
        <f t="shared" si="154"/>
        <v>0</v>
      </c>
      <c r="CR231" s="370">
        <f t="shared" si="154"/>
        <v>0</v>
      </c>
      <c r="CS231" s="370">
        <f t="shared" si="130"/>
        <v>0</v>
      </c>
      <c r="CT231" s="370">
        <f t="shared" si="131"/>
        <v>0</v>
      </c>
      <c r="CU231" s="370">
        <f t="shared" si="155"/>
        <v>0</v>
      </c>
      <c r="CV231" s="370">
        <f t="shared" si="155"/>
        <v>0</v>
      </c>
      <c r="CW231" s="370">
        <f t="shared" si="156"/>
        <v>0</v>
      </c>
      <c r="CX231" s="370">
        <f t="shared" si="157"/>
        <v>0</v>
      </c>
      <c r="CY231" s="370">
        <f t="shared" si="135"/>
        <v>0</v>
      </c>
    </row>
    <row r="232" spans="1:103" x14ac:dyDescent="0.25">
      <c r="A232" s="3010" t="s">
        <v>258</v>
      </c>
      <c r="B232" s="3011"/>
      <c r="C232" s="397">
        <f t="shared" si="140"/>
        <v>0</v>
      </c>
      <c r="D232" s="398">
        <f t="shared" si="162"/>
        <v>0</v>
      </c>
      <c r="E232" s="396">
        <f t="shared" si="162"/>
        <v>0</v>
      </c>
      <c r="F232" s="22">
        <v>0</v>
      </c>
      <c r="G232" s="28">
        <v>0</v>
      </c>
      <c r="H232" s="22">
        <v>0</v>
      </c>
      <c r="I232" s="28">
        <v>0</v>
      </c>
      <c r="J232" s="22">
        <v>0</v>
      </c>
      <c r="K232" s="28">
        <v>0</v>
      </c>
      <c r="L232" s="22">
        <v>0</v>
      </c>
      <c r="M232" s="28">
        <v>0</v>
      </c>
      <c r="N232" s="22">
        <v>0</v>
      </c>
      <c r="O232" s="28">
        <v>0</v>
      </c>
      <c r="P232" s="22">
        <v>0</v>
      </c>
      <c r="Q232" s="28">
        <v>0</v>
      </c>
      <c r="R232" s="22">
        <v>0</v>
      </c>
      <c r="S232" s="28">
        <v>0</v>
      </c>
      <c r="T232" s="22">
        <v>0</v>
      </c>
      <c r="U232" s="28">
        <v>0</v>
      </c>
      <c r="V232" s="22">
        <v>0</v>
      </c>
      <c r="W232" s="28">
        <v>0</v>
      </c>
      <c r="X232" s="22">
        <v>0</v>
      </c>
      <c r="Y232" s="28">
        <v>0</v>
      </c>
      <c r="Z232" s="22">
        <v>0</v>
      </c>
      <c r="AA232" s="28">
        <v>0</v>
      </c>
      <c r="AB232" s="22">
        <v>0</v>
      </c>
      <c r="AC232" s="28">
        <v>0</v>
      </c>
      <c r="AD232" s="22">
        <v>0</v>
      </c>
      <c r="AE232" s="28">
        <v>0</v>
      </c>
      <c r="AF232" s="22">
        <v>0</v>
      </c>
      <c r="AG232" s="28">
        <v>0</v>
      </c>
      <c r="AH232" s="22">
        <v>0</v>
      </c>
      <c r="AI232" s="28">
        <v>0</v>
      </c>
      <c r="AJ232" s="22">
        <v>0</v>
      </c>
      <c r="AK232" s="28">
        <v>0</v>
      </c>
      <c r="AL232" s="22">
        <v>0</v>
      </c>
      <c r="AM232" s="216">
        <v>0</v>
      </c>
      <c r="AN232" s="27">
        <v>0</v>
      </c>
      <c r="AO232" s="28">
        <v>0</v>
      </c>
      <c r="AP232" s="22">
        <v>0</v>
      </c>
      <c r="AQ232" s="28">
        <v>0</v>
      </c>
      <c r="AR232" s="22">
        <v>0</v>
      </c>
      <c r="AS232" s="28">
        <v>0</v>
      </c>
      <c r="AT232" s="216">
        <v>0</v>
      </c>
      <c r="AU232" s="239">
        <v>0</v>
      </c>
      <c r="AV232" s="216">
        <v>0</v>
      </c>
      <c r="AW232" s="239">
        <v>0</v>
      </c>
      <c r="AX232" s="28">
        <v>0</v>
      </c>
      <c r="AY232" s="56" t="str">
        <f t="shared" si="118"/>
        <v/>
      </c>
      <c r="CA232" s="18" t="str">
        <f t="shared" si="164"/>
        <v/>
      </c>
      <c r="CB232" s="18" t="str">
        <f t="shared" si="165"/>
        <v/>
      </c>
      <c r="CC232" s="18" t="str">
        <f t="shared" si="159"/>
        <v/>
      </c>
      <c r="CD232" s="18" t="str">
        <f t="shared" si="142"/>
        <v/>
      </c>
      <c r="CE232" s="18" t="str">
        <f t="shared" si="143"/>
        <v/>
      </c>
      <c r="CF232" s="18" t="str">
        <f t="shared" si="150"/>
        <v/>
      </c>
      <c r="CG232" s="18" t="str">
        <f t="shared" si="136"/>
        <v/>
      </c>
      <c r="CH232" s="18" t="str">
        <f t="shared" si="160"/>
        <v/>
      </c>
      <c r="CI232" s="18" t="str">
        <f t="shared" si="137"/>
        <v/>
      </c>
      <c r="CJ232" s="18" t="str">
        <f t="shared" si="152"/>
        <v/>
      </c>
      <c r="CK232" s="18" t="str">
        <f t="shared" si="153"/>
        <v/>
      </c>
      <c r="CL232" s="56"/>
      <c r="CO232" s="370">
        <f t="shared" si="166"/>
        <v>0</v>
      </c>
      <c r="CP232" s="370">
        <f t="shared" si="167"/>
        <v>0</v>
      </c>
      <c r="CQ232" s="370">
        <f t="shared" si="154"/>
        <v>0</v>
      </c>
      <c r="CR232" s="370">
        <f t="shared" si="154"/>
        <v>0</v>
      </c>
      <c r="CS232" s="370">
        <f t="shared" si="130"/>
        <v>0</v>
      </c>
      <c r="CT232" s="370">
        <f t="shared" si="131"/>
        <v>0</v>
      </c>
      <c r="CU232" s="370">
        <f t="shared" si="155"/>
        <v>0</v>
      </c>
      <c r="CV232" s="370">
        <f t="shared" si="155"/>
        <v>0</v>
      </c>
      <c r="CW232" s="370">
        <f t="shared" si="156"/>
        <v>0</v>
      </c>
      <c r="CX232" s="370">
        <f t="shared" si="157"/>
        <v>0</v>
      </c>
      <c r="CY232" s="370">
        <f t="shared" si="135"/>
        <v>0</v>
      </c>
    </row>
    <row r="233" spans="1:103" x14ac:dyDescent="0.25">
      <c r="A233" s="3010" t="s">
        <v>259</v>
      </c>
      <c r="B233" s="3011"/>
      <c r="C233" s="397">
        <f t="shared" si="140"/>
        <v>1</v>
      </c>
      <c r="D233" s="398">
        <f t="shared" si="162"/>
        <v>1</v>
      </c>
      <c r="E233" s="396">
        <f t="shared" si="162"/>
        <v>0</v>
      </c>
      <c r="F233" s="22">
        <v>0</v>
      </c>
      <c r="G233" s="28">
        <v>0</v>
      </c>
      <c r="H233" s="22">
        <v>0</v>
      </c>
      <c r="I233" s="28">
        <v>0</v>
      </c>
      <c r="J233" s="22">
        <v>1</v>
      </c>
      <c r="K233" s="28">
        <v>0</v>
      </c>
      <c r="L233" s="22">
        <v>0</v>
      </c>
      <c r="M233" s="28">
        <v>0</v>
      </c>
      <c r="N233" s="22">
        <v>0</v>
      </c>
      <c r="O233" s="28">
        <v>0</v>
      </c>
      <c r="P233" s="22">
        <v>0</v>
      </c>
      <c r="Q233" s="28">
        <v>0</v>
      </c>
      <c r="R233" s="22">
        <v>0</v>
      </c>
      <c r="S233" s="28">
        <v>0</v>
      </c>
      <c r="T233" s="22">
        <v>0</v>
      </c>
      <c r="U233" s="28">
        <v>0</v>
      </c>
      <c r="V233" s="22">
        <v>0</v>
      </c>
      <c r="W233" s="28">
        <v>0</v>
      </c>
      <c r="X233" s="22">
        <v>0</v>
      </c>
      <c r="Y233" s="28">
        <v>0</v>
      </c>
      <c r="Z233" s="22">
        <v>0</v>
      </c>
      <c r="AA233" s="28">
        <v>0</v>
      </c>
      <c r="AB233" s="22">
        <v>0</v>
      </c>
      <c r="AC233" s="28">
        <v>0</v>
      </c>
      <c r="AD233" s="22">
        <v>0</v>
      </c>
      <c r="AE233" s="28">
        <v>0</v>
      </c>
      <c r="AF233" s="22">
        <v>0</v>
      </c>
      <c r="AG233" s="28">
        <v>0</v>
      </c>
      <c r="AH233" s="22">
        <v>0</v>
      </c>
      <c r="AI233" s="28">
        <v>0</v>
      </c>
      <c r="AJ233" s="22">
        <v>0</v>
      </c>
      <c r="AK233" s="28">
        <v>0</v>
      </c>
      <c r="AL233" s="22">
        <v>0</v>
      </c>
      <c r="AM233" s="216">
        <v>0</v>
      </c>
      <c r="AN233" s="27">
        <v>0</v>
      </c>
      <c r="AO233" s="28">
        <v>0</v>
      </c>
      <c r="AP233" s="22">
        <v>0</v>
      </c>
      <c r="AQ233" s="28">
        <v>0</v>
      </c>
      <c r="AR233" s="22">
        <v>0</v>
      </c>
      <c r="AS233" s="28">
        <v>0</v>
      </c>
      <c r="AT233" s="216">
        <v>0</v>
      </c>
      <c r="AU233" s="239">
        <v>0</v>
      </c>
      <c r="AV233" s="216">
        <v>0</v>
      </c>
      <c r="AW233" s="239">
        <v>0</v>
      </c>
      <c r="AX233" s="28">
        <v>0</v>
      </c>
      <c r="AY233" s="56" t="str">
        <f t="shared" si="118"/>
        <v/>
      </c>
      <c r="CA233" s="18" t="str">
        <f t="shared" si="164"/>
        <v/>
      </c>
      <c r="CB233" s="18" t="str">
        <f t="shared" si="165"/>
        <v/>
      </c>
      <c r="CC233" s="18" t="str">
        <f t="shared" si="159"/>
        <v/>
      </c>
      <c r="CD233" s="18" t="str">
        <f t="shared" si="142"/>
        <v/>
      </c>
      <c r="CE233" s="18" t="str">
        <f t="shared" si="143"/>
        <v/>
      </c>
      <c r="CF233" s="18" t="str">
        <f t="shared" si="150"/>
        <v/>
      </c>
      <c r="CG233" s="18" t="str">
        <f t="shared" si="136"/>
        <v/>
      </c>
      <c r="CH233" s="18" t="str">
        <f t="shared" si="160"/>
        <v/>
      </c>
      <c r="CI233" s="18" t="str">
        <f t="shared" si="137"/>
        <v/>
      </c>
      <c r="CJ233" s="18" t="str">
        <f t="shared" si="152"/>
        <v/>
      </c>
      <c r="CK233" s="18" t="str">
        <f t="shared" si="153"/>
        <v/>
      </c>
      <c r="CL233" s="56"/>
      <c r="CO233" s="370">
        <f t="shared" si="166"/>
        <v>0</v>
      </c>
      <c r="CP233" s="370">
        <f t="shared" si="167"/>
        <v>0</v>
      </c>
      <c r="CQ233" s="370">
        <f t="shared" si="154"/>
        <v>0</v>
      </c>
      <c r="CR233" s="370">
        <f t="shared" si="154"/>
        <v>0</v>
      </c>
      <c r="CS233" s="370">
        <f t="shared" si="130"/>
        <v>0</v>
      </c>
      <c r="CT233" s="370">
        <f t="shared" si="131"/>
        <v>0</v>
      </c>
      <c r="CU233" s="370">
        <f t="shared" si="155"/>
        <v>0</v>
      </c>
      <c r="CV233" s="370">
        <f t="shared" si="155"/>
        <v>0</v>
      </c>
      <c r="CW233" s="370">
        <f t="shared" si="156"/>
        <v>0</v>
      </c>
      <c r="CX233" s="370">
        <f t="shared" si="157"/>
        <v>0</v>
      </c>
      <c r="CY233" s="370">
        <f t="shared" si="135"/>
        <v>0</v>
      </c>
    </row>
    <row r="234" spans="1:103" x14ac:dyDescent="0.25">
      <c r="A234" s="3020" t="s">
        <v>260</v>
      </c>
      <c r="B234" s="3021"/>
      <c r="C234" s="409">
        <f t="shared" si="140"/>
        <v>5</v>
      </c>
      <c r="D234" s="400">
        <f t="shared" si="162"/>
        <v>1</v>
      </c>
      <c r="E234" s="410">
        <f t="shared" si="162"/>
        <v>4</v>
      </c>
      <c r="F234" s="30">
        <v>0</v>
      </c>
      <c r="G234" s="37">
        <v>0</v>
      </c>
      <c r="H234" s="30">
        <v>0</v>
      </c>
      <c r="I234" s="37">
        <v>0</v>
      </c>
      <c r="J234" s="30">
        <v>0</v>
      </c>
      <c r="K234" s="37">
        <v>1</v>
      </c>
      <c r="L234" s="30">
        <v>1</v>
      </c>
      <c r="M234" s="37">
        <v>3</v>
      </c>
      <c r="N234" s="30">
        <v>0</v>
      </c>
      <c r="O234" s="37">
        <v>0</v>
      </c>
      <c r="P234" s="30">
        <v>0</v>
      </c>
      <c r="Q234" s="37">
        <v>0</v>
      </c>
      <c r="R234" s="30">
        <v>0</v>
      </c>
      <c r="S234" s="37">
        <v>0</v>
      </c>
      <c r="T234" s="30">
        <v>0</v>
      </c>
      <c r="U234" s="37">
        <v>0</v>
      </c>
      <c r="V234" s="30">
        <v>0</v>
      </c>
      <c r="W234" s="37">
        <v>0</v>
      </c>
      <c r="X234" s="30">
        <v>0</v>
      </c>
      <c r="Y234" s="37">
        <v>0</v>
      </c>
      <c r="Z234" s="30">
        <v>0</v>
      </c>
      <c r="AA234" s="37">
        <v>0</v>
      </c>
      <c r="AB234" s="30">
        <v>0</v>
      </c>
      <c r="AC234" s="37">
        <v>0</v>
      </c>
      <c r="AD234" s="30">
        <v>0</v>
      </c>
      <c r="AE234" s="37">
        <v>0</v>
      </c>
      <c r="AF234" s="30">
        <v>0</v>
      </c>
      <c r="AG234" s="37">
        <v>0</v>
      </c>
      <c r="AH234" s="30">
        <v>0</v>
      </c>
      <c r="AI234" s="37">
        <v>0</v>
      </c>
      <c r="AJ234" s="30">
        <v>0</v>
      </c>
      <c r="AK234" s="37">
        <v>0</v>
      </c>
      <c r="AL234" s="30">
        <v>0</v>
      </c>
      <c r="AM234" s="223">
        <v>0</v>
      </c>
      <c r="AN234" s="35">
        <v>0</v>
      </c>
      <c r="AO234" s="37">
        <v>0</v>
      </c>
      <c r="AP234" s="30">
        <v>0</v>
      </c>
      <c r="AQ234" s="37">
        <v>0</v>
      </c>
      <c r="AR234" s="30">
        <v>0</v>
      </c>
      <c r="AS234" s="37">
        <v>3</v>
      </c>
      <c r="AT234" s="223">
        <v>0</v>
      </c>
      <c r="AU234" s="243">
        <v>0</v>
      </c>
      <c r="AV234" s="223">
        <v>1</v>
      </c>
      <c r="AW234" s="243">
        <v>0</v>
      </c>
      <c r="AX234" s="37">
        <v>0</v>
      </c>
      <c r="AY234" s="56" t="str">
        <f t="shared" si="118"/>
        <v/>
      </c>
      <c r="CA234" s="18" t="str">
        <f t="shared" si="164"/>
        <v/>
      </c>
      <c r="CB234" s="18" t="str">
        <f t="shared" si="165"/>
        <v/>
      </c>
      <c r="CC234" s="18" t="str">
        <f t="shared" si="159"/>
        <v/>
      </c>
      <c r="CD234" s="18" t="str">
        <f t="shared" si="142"/>
        <v/>
      </c>
      <c r="CE234" s="18" t="str">
        <f t="shared" si="143"/>
        <v/>
      </c>
      <c r="CF234" s="18" t="str">
        <f t="shared" si="150"/>
        <v/>
      </c>
      <c r="CG234" s="18" t="str">
        <f t="shared" si="136"/>
        <v/>
      </c>
      <c r="CH234" s="18" t="str">
        <f t="shared" si="160"/>
        <v/>
      </c>
      <c r="CI234" s="18" t="str">
        <f t="shared" si="137"/>
        <v/>
      </c>
      <c r="CJ234" s="18" t="str">
        <f t="shared" si="152"/>
        <v/>
      </c>
      <c r="CK234" s="18" t="str">
        <f t="shared" si="153"/>
        <v/>
      </c>
      <c r="CL234" s="56"/>
      <c r="CO234" s="370">
        <f t="shared" si="166"/>
        <v>0</v>
      </c>
      <c r="CP234" s="370">
        <f t="shared" si="167"/>
        <v>0</v>
      </c>
      <c r="CQ234" s="370">
        <f t="shared" si="154"/>
        <v>0</v>
      </c>
      <c r="CR234" s="370">
        <f t="shared" si="154"/>
        <v>0</v>
      </c>
      <c r="CS234" s="370">
        <f t="shared" si="130"/>
        <v>0</v>
      </c>
      <c r="CT234" s="370">
        <f t="shared" si="131"/>
        <v>0</v>
      </c>
      <c r="CU234" s="370">
        <f t="shared" si="155"/>
        <v>0</v>
      </c>
      <c r="CV234" s="370">
        <f t="shared" si="155"/>
        <v>0</v>
      </c>
      <c r="CW234" s="370">
        <f t="shared" si="156"/>
        <v>0</v>
      </c>
      <c r="CX234" s="370">
        <f t="shared" si="157"/>
        <v>0</v>
      </c>
      <c r="CY234" s="370">
        <f t="shared" si="135"/>
        <v>0</v>
      </c>
    </row>
    <row r="235" spans="1:103" x14ac:dyDescent="0.25">
      <c r="A235" s="3534" t="s">
        <v>261</v>
      </c>
      <c r="B235" s="2011" t="s">
        <v>262</v>
      </c>
      <c r="C235" s="2012">
        <f t="shared" si="140"/>
        <v>7</v>
      </c>
      <c r="D235" s="703">
        <f t="shared" si="162"/>
        <v>3</v>
      </c>
      <c r="E235" s="2187">
        <f t="shared" si="162"/>
        <v>4</v>
      </c>
      <c r="F235" s="2181">
        <v>0</v>
      </c>
      <c r="G235" s="85">
        <v>1</v>
      </c>
      <c r="H235" s="2181">
        <v>2</v>
      </c>
      <c r="I235" s="85">
        <v>0</v>
      </c>
      <c r="J235" s="2181">
        <v>1</v>
      </c>
      <c r="K235" s="85">
        <v>3</v>
      </c>
      <c r="L235" s="2181">
        <v>0</v>
      </c>
      <c r="M235" s="85">
        <v>0</v>
      </c>
      <c r="N235" s="2181">
        <v>0</v>
      </c>
      <c r="O235" s="85">
        <v>0</v>
      </c>
      <c r="P235" s="2181">
        <v>0</v>
      </c>
      <c r="Q235" s="85">
        <v>0</v>
      </c>
      <c r="R235" s="2181">
        <v>0</v>
      </c>
      <c r="S235" s="85">
        <v>0</v>
      </c>
      <c r="T235" s="2181">
        <v>0</v>
      </c>
      <c r="U235" s="85">
        <v>0</v>
      </c>
      <c r="V235" s="2181">
        <v>0</v>
      </c>
      <c r="W235" s="85">
        <v>0</v>
      </c>
      <c r="X235" s="2181">
        <v>0</v>
      </c>
      <c r="Y235" s="85">
        <v>0</v>
      </c>
      <c r="Z235" s="2181">
        <v>0</v>
      </c>
      <c r="AA235" s="85">
        <v>0</v>
      </c>
      <c r="AB235" s="2181">
        <v>0</v>
      </c>
      <c r="AC235" s="85">
        <v>0</v>
      </c>
      <c r="AD235" s="2181">
        <v>0</v>
      </c>
      <c r="AE235" s="85">
        <v>0</v>
      </c>
      <c r="AF235" s="2181">
        <v>0</v>
      </c>
      <c r="AG235" s="85">
        <v>0</v>
      </c>
      <c r="AH235" s="2181">
        <v>0</v>
      </c>
      <c r="AI235" s="85">
        <v>0</v>
      </c>
      <c r="AJ235" s="2181">
        <v>0</v>
      </c>
      <c r="AK235" s="85">
        <v>0</v>
      </c>
      <c r="AL235" s="2181">
        <v>0</v>
      </c>
      <c r="AM235" s="353">
        <v>0</v>
      </c>
      <c r="AN235" s="84">
        <v>0</v>
      </c>
      <c r="AO235" s="85">
        <v>0</v>
      </c>
      <c r="AP235" s="2181">
        <v>0</v>
      </c>
      <c r="AQ235" s="85">
        <v>0</v>
      </c>
      <c r="AR235" s="2181">
        <v>0</v>
      </c>
      <c r="AS235" s="85">
        <v>1</v>
      </c>
      <c r="AT235" s="353">
        <v>0</v>
      </c>
      <c r="AU235" s="395">
        <v>0</v>
      </c>
      <c r="AV235" s="353">
        <v>0</v>
      </c>
      <c r="AW235" s="395">
        <v>0</v>
      </c>
      <c r="AX235" s="85">
        <v>0</v>
      </c>
      <c r="AY235" s="56" t="str">
        <f t="shared" si="118"/>
        <v/>
      </c>
      <c r="CA235" s="18" t="str">
        <f t="shared" si="164"/>
        <v/>
      </c>
      <c r="CB235" s="18" t="str">
        <f t="shared" si="165"/>
        <v/>
      </c>
      <c r="CC235" s="18" t="str">
        <f t="shared" si="159"/>
        <v/>
      </c>
      <c r="CD235" s="18" t="str">
        <f t="shared" si="142"/>
        <v/>
      </c>
      <c r="CE235" s="18" t="str">
        <f t="shared" si="143"/>
        <v/>
      </c>
      <c r="CF235" s="18" t="str">
        <f t="shared" si="150"/>
        <v/>
      </c>
      <c r="CG235" s="18" t="str">
        <f t="shared" si="136"/>
        <v/>
      </c>
      <c r="CH235" s="18" t="str">
        <f t="shared" si="160"/>
        <v/>
      </c>
      <c r="CI235" s="18" t="str">
        <f t="shared" si="137"/>
        <v/>
      </c>
      <c r="CJ235" s="18" t="str">
        <f t="shared" si="152"/>
        <v/>
      </c>
      <c r="CK235" s="18" t="str">
        <f t="shared" si="153"/>
        <v/>
      </c>
      <c r="CL235" s="56"/>
      <c r="CO235" s="370">
        <f t="shared" si="166"/>
        <v>0</v>
      </c>
      <c r="CP235" s="370">
        <f t="shared" si="167"/>
        <v>0</v>
      </c>
      <c r="CQ235" s="370">
        <f t="shared" si="154"/>
        <v>0</v>
      </c>
      <c r="CR235" s="370">
        <f t="shared" si="154"/>
        <v>0</v>
      </c>
      <c r="CS235" s="370">
        <f t="shared" si="130"/>
        <v>0</v>
      </c>
      <c r="CT235" s="370">
        <f t="shared" si="131"/>
        <v>0</v>
      </c>
      <c r="CU235" s="370">
        <f t="shared" si="155"/>
        <v>0</v>
      </c>
      <c r="CV235" s="370">
        <f t="shared" si="155"/>
        <v>0</v>
      </c>
      <c r="CW235" s="370">
        <f t="shared" si="156"/>
        <v>0</v>
      </c>
      <c r="CX235" s="370">
        <f t="shared" si="157"/>
        <v>0</v>
      </c>
      <c r="CY235" s="370">
        <f t="shared" si="135"/>
        <v>0</v>
      </c>
    </row>
    <row r="236" spans="1:103" x14ac:dyDescent="0.25">
      <c r="A236" s="4275"/>
      <c r="B236" s="253" t="s">
        <v>263</v>
      </c>
      <c r="C236" s="397">
        <f t="shared" si="140"/>
        <v>0</v>
      </c>
      <c r="D236" s="398">
        <f t="shared" si="162"/>
        <v>0</v>
      </c>
      <c r="E236" s="449">
        <f t="shared" si="162"/>
        <v>0</v>
      </c>
      <c r="F236" s="49"/>
      <c r="G236" s="52"/>
      <c r="H236" s="49"/>
      <c r="I236" s="52"/>
      <c r="J236" s="49"/>
      <c r="K236" s="52"/>
      <c r="L236" s="49"/>
      <c r="M236" s="52"/>
      <c r="N236" s="49"/>
      <c r="O236" s="52"/>
      <c r="P236" s="49"/>
      <c r="Q236" s="52"/>
      <c r="R236" s="49"/>
      <c r="S236" s="52"/>
      <c r="T236" s="49"/>
      <c r="U236" s="52"/>
      <c r="V236" s="49"/>
      <c r="W236" s="52"/>
      <c r="X236" s="49"/>
      <c r="Y236" s="52"/>
      <c r="Z236" s="49"/>
      <c r="AA236" s="52"/>
      <c r="AB236" s="49"/>
      <c r="AC236" s="52"/>
      <c r="AD236" s="49"/>
      <c r="AE236" s="52"/>
      <c r="AF236" s="49"/>
      <c r="AG236" s="52"/>
      <c r="AH236" s="49"/>
      <c r="AI236" s="52"/>
      <c r="AJ236" s="49"/>
      <c r="AK236" s="52"/>
      <c r="AL236" s="49"/>
      <c r="AM236" s="323"/>
      <c r="AN236" s="254"/>
      <c r="AO236" s="52"/>
      <c r="AP236" s="49"/>
      <c r="AQ236" s="52"/>
      <c r="AR236" s="49"/>
      <c r="AS236" s="52"/>
      <c r="AT236" s="323"/>
      <c r="AU236" s="399"/>
      <c r="AV236" s="323"/>
      <c r="AW236" s="399"/>
      <c r="AX236" s="52"/>
      <c r="AY236" s="56" t="str">
        <f t="shared" si="118"/>
        <v/>
      </c>
      <c r="CA236" s="18" t="str">
        <f t="shared" si="164"/>
        <v/>
      </c>
      <c r="CB236" s="18" t="str">
        <f t="shared" si="165"/>
        <v/>
      </c>
      <c r="CC236" s="18" t="str">
        <f t="shared" si="159"/>
        <v/>
      </c>
      <c r="CD236" s="18" t="str">
        <f t="shared" si="142"/>
        <v/>
      </c>
      <c r="CE236" s="18" t="str">
        <f t="shared" si="143"/>
        <v/>
      </c>
      <c r="CF236" s="18" t="str">
        <f t="shared" si="150"/>
        <v/>
      </c>
      <c r="CG236" s="18" t="str">
        <f t="shared" si="136"/>
        <v/>
      </c>
      <c r="CH236" s="18" t="str">
        <f t="shared" si="160"/>
        <v/>
      </c>
      <c r="CI236" s="18" t="str">
        <f t="shared" si="137"/>
        <v/>
      </c>
      <c r="CJ236" s="18" t="str">
        <f t="shared" si="152"/>
        <v/>
      </c>
      <c r="CK236" s="18" t="str">
        <f t="shared" si="153"/>
        <v/>
      </c>
      <c r="CL236" s="56"/>
      <c r="CO236" s="370">
        <f t="shared" si="166"/>
        <v>0</v>
      </c>
      <c r="CP236" s="370">
        <f t="shared" si="167"/>
        <v>0</v>
      </c>
      <c r="CQ236" s="370">
        <f t="shared" si="154"/>
        <v>0</v>
      </c>
      <c r="CR236" s="370">
        <f t="shared" si="154"/>
        <v>0</v>
      </c>
      <c r="CS236" s="370">
        <f t="shared" si="130"/>
        <v>0</v>
      </c>
      <c r="CT236" s="370">
        <f t="shared" si="131"/>
        <v>0</v>
      </c>
      <c r="CU236" s="370">
        <f t="shared" si="155"/>
        <v>0</v>
      </c>
      <c r="CV236" s="370">
        <f t="shared" si="155"/>
        <v>0</v>
      </c>
      <c r="CW236" s="370">
        <f t="shared" si="156"/>
        <v>0</v>
      </c>
      <c r="CX236" s="370">
        <f t="shared" si="157"/>
        <v>0</v>
      </c>
      <c r="CY236" s="370">
        <f t="shared" si="135"/>
        <v>0</v>
      </c>
    </row>
    <row r="237" spans="1:103" x14ac:dyDescent="0.25">
      <c r="A237" s="4275"/>
      <c r="B237" s="253" t="s">
        <v>264</v>
      </c>
      <c r="C237" s="397">
        <f t="shared" si="140"/>
        <v>0</v>
      </c>
      <c r="D237" s="398">
        <f t="shared" si="162"/>
        <v>0</v>
      </c>
      <c r="E237" s="449">
        <f t="shared" si="162"/>
        <v>0</v>
      </c>
      <c r="F237" s="49"/>
      <c r="G237" s="52"/>
      <c r="H237" s="49"/>
      <c r="I237" s="52"/>
      <c r="J237" s="49"/>
      <c r="K237" s="52"/>
      <c r="L237" s="49"/>
      <c r="M237" s="52"/>
      <c r="N237" s="49"/>
      <c r="O237" s="52"/>
      <c r="P237" s="49"/>
      <c r="Q237" s="52"/>
      <c r="R237" s="49"/>
      <c r="S237" s="52"/>
      <c r="T237" s="49"/>
      <c r="U237" s="52"/>
      <c r="V237" s="49"/>
      <c r="W237" s="52"/>
      <c r="X237" s="49"/>
      <c r="Y237" s="52"/>
      <c r="Z237" s="49"/>
      <c r="AA237" s="52"/>
      <c r="AB237" s="49"/>
      <c r="AC237" s="52"/>
      <c r="AD237" s="49"/>
      <c r="AE237" s="52"/>
      <c r="AF237" s="49"/>
      <c r="AG237" s="52"/>
      <c r="AH237" s="49"/>
      <c r="AI237" s="52"/>
      <c r="AJ237" s="49"/>
      <c r="AK237" s="52"/>
      <c r="AL237" s="49"/>
      <c r="AM237" s="323"/>
      <c r="AN237" s="254"/>
      <c r="AO237" s="52"/>
      <c r="AP237" s="49"/>
      <c r="AQ237" s="52"/>
      <c r="AR237" s="49"/>
      <c r="AS237" s="52"/>
      <c r="AT237" s="323"/>
      <c r="AU237" s="399"/>
      <c r="AV237" s="323"/>
      <c r="AW237" s="399"/>
      <c r="AX237" s="52"/>
      <c r="AY237" s="56" t="str">
        <f t="shared" si="118"/>
        <v/>
      </c>
      <c r="CA237" s="18" t="str">
        <f t="shared" si="164"/>
        <v/>
      </c>
      <c r="CB237" s="18" t="str">
        <f t="shared" si="165"/>
        <v/>
      </c>
      <c r="CC237" s="18" t="str">
        <f t="shared" si="159"/>
        <v/>
      </c>
      <c r="CD237" s="18" t="str">
        <f t="shared" si="142"/>
        <v/>
      </c>
      <c r="CE237" s="18" t="str">
        <f t="shared" si="143"/>
        <v/>
      </c>
      <c r="CF237" s="18" t="str">
        <f t="shared" si="150"/>
        <v/>
      </c>
      <c r="CG237" s="18" t="str">
        <f t="shared" si="136"/>
        <v/>
      </c>
      <c r="CH237" s="18" t="str">
        <f t="shared" si="160"/>
        <v/>
      </c>
      <c r="CI237" s="18" t="str">
        <f t="shared" si="137"/>
        <v/>
      </c>
      <c r="CJ237" s="18" t="str">
        <f t="shared" si="152"/>
        <v/>
      </c>
      <c r="CK237" s="18" t="str">
        <f t="shared" si="153"/>
        <v/>
      </c>
      <c r="CL237" s="56"/>
      <c r="CO237" s="370">
        <f t="shared" si="166"/>
        <v>0</v>
      </c>
      <c r="CP237" s="370">
        <f t="shared" si="167"/>
        <v>0</v>
      </c>
      <c r="CQ237" s="370">
        <f t="shared" si="154"/>
        <v>0</v>
      </c>
      <c r="CR237" s="370">
        <f t="shared" si="154"/>
        <v>0</v>
      </c>
      <c r="CS237" s="370">
        <f t="shared" si="130"/>
        <v>0</v>
      </c>
      <c r="CT237" s="370">
        <f t="shared" si="131"/>
        <v>0</v>
      </c>
      <c r="CU237" s="370">
        <f t="shared" si="155"/>
        <v>0</v>
      </c>
      <c r="CV237" s="370">
        <f t="shared" si="155"/>
        <v>0</v>
      </c>
      <c r="CW237" s="370">
        <f t="shared" si="156"/>
        <v>0</v>
      </c>
      <c r="CX237" s="370">
        <f t="shared" si="157"/>
        <v>0</v>
      </c>
      <c r="CY237" s="370">
        <f t="shared" si="135"/>
        <v>0</v>
      </c>
    </row>
    <row r="238" spans="1:103" x14ac:dyDescent="0.25">
      <c r="A238" s="4275"/>
      <c r="B238" s="253" t="s">
        <v>265</v>
      </c>
      <c r="C238" s="397">
        <f t="shared" si="140"/>
        <v>0</v>
      </c>
      <c r="D238" s="398">
        <f t="shared" si="162"/>
        <v>0</v>
      </c>
      <c r="E238" s="449">
        <f t="shared" si="162"/>
        <v>0</v>
      </c>
      <c r="F238" s="49"/>
      <c r="G238" s="52"/>
      <c r="H238" s="49"/>
      <c r="I238" s="52"/>
      <c r="J238" s="49"/>
      <c r="K238" s="52"/>
      <c r="L238" s="49"/>
      <c r="M238" s="52"/>
      <c r="N238" s="49"/>
      <c r="O238" s="52"/>
      <c r="P238" s="49"/>
      <c r="Q238" s="52"/>
      <c r="R238" s="49"/>
      <c r="S238" s="52"/>
      <c r="T238" s="49"/>
      <c r="U238" s="52"/>
      <c r="V238" s="49"/>
      <c r="W238" s="52"/>
      <c r="X238" s="49"/>
      <c r="Y238" s="52"/>
      <c r="Z238" s="49"/>
      <c r="AA238" s="52"/>
      <c r="AB238" s="49"/>
      <c r="AC238" s="52"/>
      <c r="AD238" s="49"/>
      <c r="AE238" s="52"/>
      <c r="AF238" s="49"/>
      <c r="AG238" s="52"/>
      <c r="AH238" s="49"/>
      <c r="AI238" s="52"/>
      <c r="AJ238" s="49"/>
      <c r="AK238" s="52"/>
      <c r="AL238" s="49"/>
      <c r="AM238" s="323"/>
      <c r="AN238" s="254"/>
      <c r="AO238" s="52"/>
      <c r="AP238" s="49"/>
      <c r="AQ238" s="52"/>
      <c r="AR238" s="49"/>
      <c r="AS238" s="52"/>
      <c r="AT238" s="323"/>
      <c r="AU238" s="399"/>
      <c r="AV238" s="323"/>
      <c r="AW238" s="399"/>
      <c r="AX238" s="52"/>
      <c r="AY238" s="56" t="str">
        <f t="shared" si="118"/>
        <v/>
      </c>
      <c r="CA238" s="18" t="str">
        <f t="shared" si="164"/>
        <v/>
      </c>
      <c r="CB238" s="18" t="str">
        <f t="shared" si="165"/>
        <v/>
      </c>
      <c r="CC238" s="18" t="str">
        <f t="shared" si="159"/>
        <v/>
      </c>
      <c r="CD238" s="18" t="str">
        <f t="shared" si="142"/>
        <v/>
      </c>
      <c r="CE238" s="18" t="str">
        <f t="shared" si="143"/>
        <v/>
      </c>
      <c r="CF238" s="18" t="str">
        <f t="shared" si="150"/>
        <v/>
      </c>
      <c r="CG238" s="18" t="str">
        <f t="shared" si="136"/>
        <v/>
      </c>
      <c r="CH238" s="18" t="str">
        <f t="shared" si="160"/>
        <v/>
      </c>
      <c r="CI238" s="18" t="str">
        <f t="shared" si="137"/>
        <v/>
      </c>
      <c r="CJ238" s="18" t="str">
        <f t="shared" si="152"/>
        <v/>
      </c>
      <c r="CK238" s="18" t="str">
        <f t="shared" si="153"/>
        <v/>
      </c>
      <c r="CL238" s="56"/>
      <c r="CO238" s="370">
        <f t="shared" si="166"/>
        <v>0</v>
      </c>
      <c r="CP238" s="370">
        <f t="shared" si="167"/>
        <v>0</v>
      </c>
      <c r="CQ238" s="370">
        <f t="shared" si="154"/>
        <v>0</v>
      </c>
      <c r="CR238" s="370">
        <f t="shared" si="154"/>
        <v>0</v>
      </c>
      <c r="CS238" s="370">
        <f t="shared" si="130"/>
        <v>0</v>
      </c>
      <c r="CT238" s="370">
        <f t="shared" si="131"/>
        <v>0</v>
      </c>
      <c r="CU238" s="370">
        <f t="shared" si="155"/>
        <v>0</v>
      </c>
      <c r="CV238" s="370">
        <f t="shared" si="155"/>
        <v>0</v>
      </c>
      <c r="CW238" s="370">
        <f t="shared" si="156"/>
        <v>0</v>
      </c>
      <c r="CX238" s="370">
        <f t="shared" si="157"/>
        <v>0</v>
      </c>
      <c r="CY238" s="370">
        <f t="shared" si="135"/>
        <v>0</v>
      </c>
    </row>
    <row r="239" spans="1:103" ht="22.5" x14ac:dyDescent="0.25">
      <c r="A239" s="4249"/>
      <c r="B239" s="450" t="s">
        <v>266</v>
      </c>
      <c r="C239" s="416">
        <f t="shared" si="140"/>
        <v>0</v>
      </c>
      <c r="D239" s="417">
        <f t="shared" si="162"/>
        <v>0</v>
      </c>
      <c r="E239" s="451">
        <f t="shared" si="162"/>
        <v>0</v>
      </c>
      <c r="F239" s="30"/>
      <c r="G239" s="37"/>
      <c r="H239" s="30"/>
      <c r="I239" s="37"/>
      <c r="J239" s="30"/>
      <c r="K239" s="37"/>
      <c r="L239" s="30"/>
      <c r="M239" s="37"/>
      <c r="N239" s="30"/>
      <c r="O239" s="37"/>
      <c r="P239" s="30"/>
      <c r="Q239" s="37"/>
      <c r="R239" s="30"/>
      <c r="S239" s="37"/>
      <c r="T239" s="30"/>
      <c r="U239" s="37"/>
      <c r="V239" s="30"/>
      <c r="W239" s="37"/>
      <c r="X239" s="30"/>
      <c r="Y239" s="37"/>
      <c r="Z239" s="30"/>
      <c r="AA239" s="37"/>
      <c r="AB239" s="30"/>
      <c r="AC239" s="37"/>
      <c r="AD239" s="30"/>
      <c r="AE239" s="37"/>
      <c r="AF239" s="30"/>
      <c r="AG239" s="37"/>
      <c r="AH239" s="30"/>
      <c r="AI239" s="37"/>
      <c r="AJ239" s="30"/>
      <c r="AK239" s="37"/>
      <c r="AL239" s="30"/>
      <c r="AM239" s="223"/>
      <c r="AN239" s="35"/>
      <c r="AO239" s="37"/>
      <c r="AP239" s="30"/>
      <c r="AQ239" s="37"/>
      <c r="AR239" s="30"/>
      <c r="AS239" s="37"/>
      <c r="AT239" s="223"/>
      <c r="AU239" s="243"/>
      <c r="AV239" s="223"/>
      <c r="AW239" s="243"/>
      <c r="AX239" s="37"/>
      <c r="AY239" s="56" t="str">
        <f t="shared" si="118"/>
        <v/>
      </c>
      <c r="CA239" s="18" t="str">
        <f t="shared" si="164"/>
        <v/>
      </c>
      <c r="CB239" s="18" t="str">
        <f t="shared" si="165"/>
        <v/>
      </c>
      <c r="CC239" s="18" t="str">
        <f t="shared" si="159"/>
        <v/>
      </c>
      <c r="CD239" s="18" t="str">
        <f t="shared" si="142"/>
        <v/>
      </c>
      <c r="CE239" s="18" t="str">
        <f t="shared" si="143"/>
        <v/>
      </c>
      <c r="CF239" s="18" t="str">
        <f t="shared" si="150"/>
        <v/>
      </c>
      <c r="CG239" s="18" t="str">
        <f t="shared" si="136"/>
        <v/>
      </c>
      <c r="CH239" s="18" t="str">
        <f t="shared" si="160"/>
        <v/>
      </c>
      <c r="CI239" s="18" t="str">
        <f t="shared" si="137"/>
        <v/>
      </c>
      <c r="CJ239" s="18" t="str">
        <f t="shared" si="152"/>
        <v/>
      </c>
      <c r="CK239" s="18" t="str">
        <f t="shared" si="153"/>
        <v/>
      </c>
      <c r="CL239" s="56"/>
      <c r="CO239" s="370">
        <f t="shared" si="166"/>
        <v>0</v>
      </c>
      <c r="CP239" s="370">
        <f t="shared" si="167"/>
        <v>0</v>
      </c>
      <c r="CQ239" s="370">
        <f t="shared" si="154"/>
        <v>0</v>
      </c>
      <c r="CR239" s="370">
        <f t="shared" si="154"/>
        <v>0</v>
      </c>
      <c r="CS239" s="370">
        <f t="shared" si="130"/>
        <v>0</v>
      </c>
      <c r="CT239" s="370">
        <f t="shared" si="131"/>
        <v>0</v>
      </c>
      <c r="CU239" s="370">
        <f t="shared" si="155"/>
        <v>0</v>
      </c>
      <c r="CV239" s="370">
        <f t="shared" si="155"/>
        <v>0</v>
      </c>
      <c r="CW239" s="370">
        <f t="shared" si="156"/>
        <v>0</v>
      </c>
      <c r="CX239" s="370">
        <f t="shared" si="157"/>
        <v>0</v>
      </c>
      <c r="CY239" s="370">
        <f t="shared" si="135"/>
        <v>0</v>
      </c>
    </row>
    <row r="240" spans="1:103" x14ac:dyDescent="0.25">
      <c r="A240" s="3176" t="s">
        <v>267</v>
      </c>
      <c r="B240" s="3177"/>
      <c r="C240" s="2179">
        <f t="shared" si="140"/>
        <v>0</v>
      </c>
      <c r="D240" s="388">
        <f t="shared" si="162"/>
        <v>0</v>
      </c>
      <c r="E240" s="369">
        <f t="shared" si="162"/>
        <v>0</v>
      </c>
      <c r="F240" s="2181"/>
      <c r="G240" s="85"/>
      <c r="H240" s="2181"/>
      <c r="I240" s="85"/>
      <c r="J240" s="2181"/>
      <c r="K240" s="85"/>
      <c r="L240" s="2181"/>
      <c r="M240" s="85"/>
      <c r="N240" s="2181"/>
      <c r="O240" s="85"/>
      <c r="P240" s="2181"/>
      <c r="Q240" s="85"/>
      <c r="R240" s="2181"/>
      <c r="S240" s="85"/>
      <c r="T240" s="2181"/>
      <c r="U240" s="85"/>
      <c r="V240" s="2181"/>
      <c r="W240" s="85"/>
      <c r="X240" s="2181"/>
      <c r="Y240" s="85"/>
      <c r="Z240" s="2181"/>
      <c r="AA240" s="85"/>
      <c r="AB240" s="2181"/>
      <c r="AC240" s="85"/>
      <c r="AD240" s="2181"/>
      <c r="AE240" s="85"/>
      <c r="AF240" s="2181"/>
      <c r="AG240" s="85"/>
      <c r="AH240" s="2181"/>
      <c r="AI240" s="85"/>
      <c r="AJ240" s="2181"/>
      <c r="AK240" s="85"/>
      <c r="AL240" s="2181"/>
      <c r="AM240" s="353"/>
      <c r="AN240" s="84"/>
      <c r="AO240" s="85"/>
      <c r="AP240" s="2181"/>
      <c r="AQ240" s="85"/>
      <c r="AR240" s="2181"/>
      <c r="AS240" s="85"/>
      <c r="AT240" s="353"/>
      <c r="AU240" s="395"/>
      <c r="AV240" s="353"/>
      <c r="AW240" s="395"/>
      <c r="AX240" s="85"/>
      <c r="AY240" s="56" t="str">
        <f t="shared" si="118"/>
        <v/>
      </c>
      <c r="CA240" s="18" t="str">
        <f t="shared" si="164"/>
        <v/>
      </c>
      <c r="CB240" s="18" t="str">
        <f t="shared" si="165"/>
        <v/>
      </c>
      <c r="CC240" s="18" t="str">
        <f t="shared" si="159"/>
        <v/>
      </c>
      <c r="CD240" s="18" t="str">
        <f t="shared" si="142"/>
        <v/>
      </c>
      <c r="CE240" s="18" t="str">
        <f t="shared" si="143"/>
        <v/>
      </c>
      <c r="CF240" s="18" t="str">
        <f t="shared" si="150"/>
        <v/>
      </c>
      <c r="CG240" s="18" t="str">
        <f t="shared" si="136"/>
        <v/>
      </c>
      <c r="CH240" s="18" t="str">
        <f t="shared" si="160"/>
        <v/>
      </c>
      <c r="CI240" s="18" t="str">
        <f t="shared" si="137"/>
        <v/>
      </c>
      <c r="CJ240" s="18" t="str">
        <f>IF(AND(D240&gt;0,OR(AW240="")), "* No olvide digitar la variable Trans Femenino. Digite Cero si no tiene.",IF((AW240)&gt;D240,"  * La variable Trans Femenino No puede ser mayor al Total Hombres.",""))</f>
        <v/>
      </c>
      <c r="CK240" s="18" t="str">
        <f t="shared" si="153"/>
        <v/>
      </c>
      <c r="CL240" s="56"/>
      <c r="CO240" s="370">
        <f t="shared" si="166"/>
        <v>0</v>
      </c>
      <c r="CP240" s="370">
        <f t="shared" si="167"/>
        <v>0</v>
      </c>
      <c r="CQ240" s="370">
        <f t="shared" si="154"/>
        <v>0</v>
      </c>
      <c r="CR240" s="370">
        <f t="shared" si="154"/>
        <v>0</v>
      </c>
      <c r="CS240" s="370">
        <f t="shared" si="130"/>
        <v>0</v>
      </c>
      <c r="CT240" s="370">
        <f t="shared" si="131"/>
        <v>0</v>
      </c>
      <c r="CU240" s="370">
        <f t="shared" si="155"/>
        <v>0</v>
      </c>
      <c r="CV240" s="370">
        <f t="shared" si="155"/>
        <v>0</v>
      </c>
      <c r="CW240" s="370">
        <f t="shared" si="156"/>
        <v>0</v>
      </c>
      <c r="CX240" s="370">
        <f t="shared" si="157"/>
        <v>0</v>
      </c>
      <c r="CY240" s="370">
        <f t="shared" si="135"/>
        <v>0</v>
      </c>
    </row>
    <row r="241" spans="1:103" x14ac:dyDescent="0.25">
      <c r="A241" s="3016" t="s">
        <v>268</v>
      </c>
      <c r="B241" s="3017"/>
      <c r="C241" s="416">
        <f t="shared" si="140"/>
        <v>1</v>
      </c>
      <c r="D241" s="417">
        <f t="shared" si="162"/>
        <v>1</v>
      </c>
      <c r="E241" s="377">
        <f t="shared" si="162"/>
        <v>0</v>
      </c>
      <c r="F241" s="30">
        <v>0</v>
      </c>
      <c r="G241" s="37">
        <v>0</v>
      </c>
      <c r="H241" s="30">
        <v>0</v>
      </c>
      <c r="I241" s="37">
        <v>0</v>
      </c>
      <c r="J241" s="30">
        <v>0</v>
      </c>
      <c r="K241" s="37">
        <v>0</v>
      </c>
      <c r="L241" s="30">
        <v>0</v>
      </c>
      <c r="M241" s="37">
        <v>0</v>
      </c>
      <c r="N241" s="30">
        <v>0</v>
      </c>
      <c r="O241" s="37">
        <v>0</v>
      </c>
      <c r="P241" s="30">
        <v>1</v>
      </c>
      <c r="Q241" s="37">
        <v>0</v>
      </c>
      <c r="R241" s="30">
        <v>0</v>
      </c>
      <c r="S241" s="37">
        <v>0</v>
      </c>
      <c r="T241" s="30">
        <v>0</v>
      </c>
      <c r="U241" s="37">
        <v>0</v>
      </c>
      <c r="V241" s="30">
        <v>0</v>
      </c>
      <c r="W241" s="37">
        <v>0</v>
      </c>
      <c r="X241" s="30">
        <v>0</v>
      </c>
      <c r="Y241" s="37">
        <v>0</v>
      </c>
      <c r="Z241" s="30">
        <v>0</v>
      </c>
      <c r="AA241" s="37">
        <v>0</v>
      </c>
      <c r="AB241" s="30">
        <v>0</v>
      </c>
      <c r="AC241" s="37">
        <v>0</v>
      </c>
      <c r="AD241" s="30">
        <v>0</v>
      </c>
      <c r="AE241" s="37">
        <v>0</v>
      </c>
      <c r="AF241" s="30">
        <v>0</v>
      </c>
      <c r="AG241" s="37">
        <v>0</v>
      </c>
      <c r="AH241" s="30">
        <v>0</v>
      </c>
      <c r="AI241" s="37">
        <v>0</v>
      </c>
      <c r="AJ241" s="30">
        <v>0</v>
      </c>
      <c r="AK241" s="37">
        <v>0</v>
      </c>
      <c r="AL241" s="30">
        <v>0</v>
      </c>
      <c r="AM241" s="223">
        <v>0</v>
      </c>
      <c r="AN241" s="452">
        <v>0</v>
      </c>
      <c r="AO241" s="453">
        <v>0</v>
      </c>
      <c r="AP241" s="30">
        <v>0</v>
      </c>
      <c r="AQ241" s="37">
        <v>0</v>
      </c>
      <c r="AR241" s="30">
        <v>0</v>
      </c>
      <c r="AS241" s="37">
        <v>0</v>
      </c>
      <c r="AT241" s="223">
        <v>0</v>
      </c>
      <c r="AU241" s="243">
        <v>0</v>
      </c>
      <c r="AV241" s="223">
        <v>0</v>
      </c>
      <c r="AW241" s="243">
        <v>0</v>
      </c>
      <c r="AX241" s="37">
        <v>0</v>
      </c>
      <c r="AY241" s="56" t="str">
        <f t="shared" si="118"/>
        <v/>
      </c>
      <c r="CA241" s="18" t="str">
        <f t="shared" si="164"/>
        <v/>
      </c>
      <c r="CB241" s="18" t="str">
        <f t="shared" si="165"/>
        <v/>
      </c>
      <c r="CC241" s="18" t="str">
        <f t="shared" si="159"/>
        <v/>
      </c>
      <c r="CD241" s="18" t="str">
        <f t="shared" si="142"/>
        <v/>
      </c>
      <c r="CE241" s="18" t="str">
        <f t="shared" si="143"/>
        <v/>
      </c>
      <c r="CF241" s="18" t="str">
        <f t="shared" si="150"/>
        <v/>
      </c>
      <c r="CG241" s="18" t="str">
        <f t="shared" si="136"/>
        <v/>
      </c>
      <c r="CH241" s="18" t="str">
        <f t="shared" si="160"/>
        <v/>
      </c>
      <c r="CI241" s="18" t="str">
        <f t="shared" si="137"/>
        <v/>
      </c>
      <c r="CJ241" s="18" t="str">
        <f t="shared" si="152"/>
        <v/>
      </c>
      <c r="CK241" s="18" t="str">
        <f>IF(AND($C241&gt;0,AX241=""), "* No olvide digitar la variable Adolescentes derivados de Espacios Amigables. Digite Cero si no tiene.",IF(AX241&gt;$C241,"  * La variable Adolescentes derivados de Espacios Amigables No puede ser mayor al Total.",""))</f>
        <v/>
      </c>
      <c r="CL241" s="56"/>
      <c r="CO241" s="370">
        <f t="shared" si="166"/>
        <v>0</v>
      </c>
      <c r="CP241" s="370">
        <f t="shared" si="167"/>
        <v>0</v>
      </c>
      <c r="CQ241" s="370">
        <f t="shared" si="154"/>
        <v>0</v>
      </c>
      <c r="CR241" s="370">
        <f t="shared" si="154"/>
        <v>0</v>
      </c>
      <c r="CS241" s="370">
        <f t="shared" si="130"/>
        <v>0</v>
      </c>
      <c r="CT241" s="370">
        <f t="shared" si="131"/>
        <v>0</v>
      </c>
      <c r="CU241" s="370">
        <f t="shared" si="155"/>
        <v>0</v>
      </c>
      <c r="CV241" s="370">
        <f t="shared" si="155"/>
        <v>0</v>
      </c>
      <c r="CW241" s="370">
        <f t="shared" si="156"/>
        <v>0</v>
      </c>
      <c r="CX241" s="370">
        <f t="shared" si="157"/>
        <v>0</v>
      </c>
      <c r="CY241" s="370">
        <f t="shared" si="135"/>
        <v>0</v>
      </c>
    </row>
    <row r="242" spans="1:103" s="56" customFormat="1" ht="12" x14ac:dyDescent="0.2">
      <c r="A242" s="2087" t="s">
        <v>269</v>
      </c>
      <c r="B242" s="2087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  <c r="AP242" s="55"/>
      <c r="AQ242" s="55"/>
      <c r="AR242" s="55"/>
      <c r="AS242" s="55"/>
      <c r="AT242" s="55"/>
      <c r="AU242" s="55"/>
      <c r="AV242" s="55"/>
      <c r="AW242" s="55"/>
      <c r="AX242" s="55"/>
    </row>
    <row r="243" spans="1:103" ht="15" customHeight="1" x14ac:dyDescent="0.25">
      <c r="A243" s="3443" t="s">
        <v>270</v>
      </c>
      <c r="B243" s="2987"/>
      <c r="C243" s="4306" t="s">
        <v>91</v>
      </c>
      <c r="D243" s="4306"/>
      <c r="E243" s="4306"/>
      <c r="F243" s="4306" t="s">
        <v>202</v>
      </c>
      <c r="G243" s="4306"/>
      <c r="H243" s="4306" t="s">
        <v>203</v>
      </c>
      <c r="I243" s="4306"/>
      <c r="J243" s="4306" t="s">
        <v>204</v>
      </c>
      <c r="K243" s="4306"/>
      <c r="L243" s="4306" t="s">
        <v>16</v>
      </c>
      <c r="M243" s="4306"/>
      <c r="N243" s="4303" t="s">
        <v>17</v>
      </c>
      <c r="O243" s="4304"/>
      <c r="P243" s="4305" t="s">
        <v>18</v>
      </c>
      <c r="Q243" s="4305"/>
      <c r="R243" s="4305" t="s">
        <v>19</v>
      </c>
      <c r="S243" s="4305"/>
      <c r="T243" s="4305" t="s">
        <v>20</v>
      </c>
      <c r="U243" s="4305"/>
      <c r="V243" s="4305" t="s">
        <v>21</v>
      </c>
      <c r="W243" s="4305"/>
      <c r="X243" s="4305" t="s">
        <v>22</v>
      </c>
      <c r="Y243" s="4305"/>
      <c r="Z243" s="4305" t="s">
        <v>23</v>
      </c>
      <c r="AA243" s="4305"/>
      <c r="AB243" s="4305" t="s">
        <v>61</v>
      </c>
      <c r="AC243" s="4305"/>
      <c r="AD243" s="4305" t="s">
        <v>62</v>
      </c>
      <c r="AE243" s="4305"/>
      <c r="AF243" s="4305" t="s">
        <v>63</v>
      </c>
      <c r="AG243" s="4305"/>
      <c r="AH243" s="4305" t="s">
        <v>148</v>
      </c>
      <c r="AI243" s="4305"/>
      <c r="AJ243" s="4305" t="s">
        <v>149</v>
      </c>
      <c r="AK243" s="4305"/>
      <c r="AL243" s="4305" t="s">
        <v>150</v>
      </c>
      <c r="AM243" s="4295"/>
      <c r="AN243" s="4301" t="s">
        <v>271</v>
      </c>
      <c r="AO243" s="4300"/>
      <c r="AP243" s="4297"/>
      <c r="AQ243" s="4317" t="s">
        <v>205</v>
      </c>
      <c r="AR243" s="4314" t="s">
        <v>206</v>
      </c>
      <c r="AS243" s="4305" t="s">
        <v>12</v>
      </c>
      <c r="AT243" s="4305"/>
      <c r="AU243" s="3553" t="s">
        <v>207</v>
      </c>
      <c r="AV243" s="2987" t="s">
        <v>272</v>
      </c>
      <c r="AW243" s="3553" t="s">
        <v>13</v>
      </c>
      <c r="AX243" s="2987" t="s">
        <v>273</v>
      </c>
    </row>
    <row r="244" spans="1:103" ht="21" x14ac:dyDescent="0.25">
      <c r="A244" s="4123"/>
      <c r="B244" s="2988"/>
      <c r="C244" s="2133" t="s">
        <v>120</v>
      </c>
      <c r="D244" s="2188" t="s">
        <v>79</v>
      </c>
      <c r="E244" s="364" t="s">
        <v>121</v>
      </c>
      <c r="F244" s="2161" t="s">
        <v>79</v>
      </c>
      <c r="G244" s="364" t="s">
        <v>121</v>
      </c>
      <c r="H244" s="2161" t="s">
        <v>79</v>
      </c>
      <c r="I244" s="364" t="s">
        <v>121</v>
      </c>
      <c r="J244" s="2161" t="s">
        <v>79</v>
      </c>
      <c r="K244" s="364" t="s">
        <v>121</v>
      </c>
      <c r="L244" s="2161" t="s">
        <v>79</v>
      </c>
      <c r="M244" s="364" t="s">
        <v>121</v>
      </c>
      <c r="N244" s="2161" t="s">
        <v>79</v>
      </c>
      <c r="O244" s="364" t="s">
        <v>121</v>
      </c>
      <c r="P244" s="2161" t="s">
        <v>79</v>
      </c>
      <c r="Q244" s="364" t="s">
        <v>121</v>
      </c>
      <c r="R244" s="2161" t="s">
        <v>79</v>
      </c>
      <c r="S244" s="364" t="s">
        <v>121</v>
      </c>
      <c r="T244" s="2161" t="s">
        <v>79</v>
      </c>
      <c r="U244" s="364" t="s">
        <v>121</v>
      </c>
      <c r="V244" s="2161" t="s">
        <v>79</v>
      </c>
      <c r="W244" s="364" t="s">
        <v>121</v>
      </c>
      <c r="X244" s="2161" t="s">
        <v>79</v>
      </c>
      <c r="Y244" s="364" t="s">
        <v>121</v>
      </c>
      <c r="Z244" s="2161" t="s">
        <v>79</v>
      </c>
      <c r="AA244" s="364" t="s">
        <v>121</v>
      </c>
      <c r="AB244" s="2161" t="s">
        <v>79</v>
      </c>
      <c r="AC244" s="364" t="s">
        <v>121</v>
      </c>
      <c r="AD244" s="2161" t="s">
        <v>79</v>
      </c>
      <c r="AE244" s="364" t="s">
        <v>121</v>
      </c>
      <c r="AF244" s="2161" t="s">
        <v>79</v>
      </c>
      <c r="AG244" s="364" t="s">
        <v>121</v>
      </c>
      <c r="AH244" s="2161" t="s">
        <v>79</v>
      </c>
      <c r="AI244" s="364" t="s">
        <v>121</v>
      </c>
      <c r="AJ244" s="2161" t="s">
        <v>79</v>
      </c>
      <c r="AK244" s="364" t="s">
        <v>121</v>
      </c>
      <c r="AL244" s="2161" t="s">
        <v>79</v>
      </c>
      <c r="AM244" s="365" t="s">
        <v>121</v>
      </c>
      <c r="AN244" s="2146" t="s">
        <v>164</v>
      </c>
      <c r="AO244" s="2189" t="s">
        <v>166</v>
      </c>
      <c r="AP244" s="2132" t="s">
        <v>274</v>
      </c>
      <c r="AQ244" s="3188"/>
      <c r="AR244" s="3174"/>
      <c r="AS244" s="2161" t="s">
        <v>79</v>
      </c>
      <c r="AT244" s="364" t="s">
        <v>121</v>
      </c>
      <c r="AU244" s="3019"/>
      <c r="AV244" s="2988"/>
      <c r="AW244" s="3019"/>
      <c r="AX244" s="2988"/>
    </row>
    <row r="245" spans="1:103" s="56" customFormat="1" x14ac:dyDescent="0.25">
      <c r="A245" s="4316" t="s">
        <v>275</v>
      </c>
      <c r="B245" s="4310"/>
      <c r="C245" s="2164">
        <f>SUM(D245+E245)</f>
        <v>20</v>
      </c>
      <c r="D245" s="2165">
        <f>SUM(F245+H245+J245+L245+N245+P245+R245+T245+V245+X245+Z245+AB245+AD245+AF245+AH245+AJ245+AL245)</f>
        <v>7</v>
      </c>
      <c r="E245" s="369">
        <f>SUM(G245+I245+K245+M245+O245+Q245+S245+U245+W245+Y245+AA245+AC245+AE245+AG245+AI245+AK245+AM245)</f>
        <v>13</v>
      </c>
      <c r="F245" s="2166">
        <v>0</v>
      </c>
      <c r="G245" s="2168">
        <v>0</v>
      </c>
      <c r="H245" s="2166">
        <v>0</v>
      </c>
      <c r="I245" s="2168">
        <v>0</v>
      </c>
      <c r="J245" s="2166">
        <v>1</v>
      </c>
      <c r="K245" s="2168">
        <v>2</v>
      </c>
      <c r="L245" s="2166">
        <v>1</v>
      </c>
      <c r="M245" s="2168">
        <v>1</v>
      </c>
      <c r="N245" s="2166">
        <v>0</v>
      </c>
      <c r="O245" s="2168">
        <v>0</v>
      </c>
      <c r="P245" s="2166">
        <v>0</v>
      </c>
      <c r="Q245" s="2168">
        <v>1</v>
      </c>
      <c r="R245" s="2166">
        <v>0</v>
      </c>
      <c r="S245" s="2168">
        <v>1</v>
      </c>
      <c r="T245" s="2166">
        <v>0</v>
      </c>
      <c r="U245" s="2168">
        <v>1</v>
      </c>
      <c r="V245" s="2166">
        <v>1</v>
      </c>
      <c r="W245" s="2168">
        <v>1</v>
      </c>
      <c r="X245" s="2166">
        <v>1</v>
      </c>
      <c r="Y245" s="2168">
        <v>2</v>
      </c>
      <c r="Z245" s="2166">
        <v>1</v>
      </c>
      <c r="AA245" s="2168">
        <v>0</v>
      </c>
      <c r="AB245" s="2166">
        <v>1</v>
      </c>
      <c r="AC245" s="2168">
        <v>0</v>
      </c>
      <c r="AD245" s="2166">
        <v>0</v>
      </c>
      <c r="AE245" s="2168">
        <v>2</v>
      </c>
      <c r="AF245" s="2166">
        <v>0</v>
      </c>
      <c r="AG245" s="2168">
        <v>1</v>
      </c>
      <c r="AH245" s="2166">
        <v>1</v>
      </c>
      <c r="AI245" s="2168">
        <v>0</v>
      </c>
      <c r="AJ245" s="2166">
        <v>0</v>
      </c>
      <c r="AK245" s="2168">
        <v>0</v>
      </c>
      <c r="AL245" s="2166">
        <v>0</v>
      </c>
      <c r="AM245" s="2169">
        <v>1</v>
      </c>
      <c r="AN245" s="95">
        <v>0</v>
      </c>
      <c r="AO245" s="1808">
        <v>1</v>
      </c>
      <c r="AP245" s="220">
        <v>4</v>
      </c>
      <c r="AQ245" s="2190">
        <v>0</v>
      </c>
      <c r="AR245" s="2168">
        <v>0</v>
      </c>
      <c r="AS245" s="2166">
        <v>0</v>
      </c>
      <c r="AT245" s="2168">
        <v>0</v>
      </c>
      <c r="AU245" s="2190">
        <v>0</v>
      </c>
      <c r="AV245" s="2168">
        <v>2</v>
      </c>
      <c r="AW245" s="2166">
        <v>0</v>
      </c>
      <c r="AX245" s="2168">
        <v>0</v>
      </c>
      <c r="AY245" s="56" t="str">
        <f>CA245&amp;CB245&amp;CC245&amp;CD245&amp;CE245&amp;CF245&amp;CG245&amp;CH245&amp;CI245</f>
        <v/>
      </c>
      <c r="CA245" s="40"/>
      <c r="CB245" s="18" t="str">
        <f>IF(AND(E245&gt;0,AQ245=""), "* No olvide digitar la variable Gestantes. Digite Cero si no tiene.", IF(AQ245&gt;E245," * La variable Gestantes No puede ser mayor al Total Mujeres.",""))</f>
        <v/>
      </c>
      <c r="CC245" s="18" t="str">
        <f>IF(AND(E245&gt;0,AR245=""), "* No olvide digitar la variable Madre de hijo menor de 5 años. Digite Cero si no tiene.",IF(AR245&gt;E245,"  * La variable Madre de hijo menor de 5 años No puede ser mayor al Total Mujeres.",""))</f>
        <v/>
      </c>
      <c r="CD245" s="18" t="str">
        <f>IF(AND(D245&gt;0,OR(AS245="")), "* No olvide digitar la variable Pueblos originarios Hombres. Digite Cero si no tiene.",IF(AS245&gt;D245,"  * La variable Pueblos originarios Hombres No puede ser mayor al Total Hombres.",""))</f>
        <v/>
      </c>
      <c r="CE245" s="18" t="str">
        <f>IF(AND(E245&gt;0,OR(AT245="")), "* No olvide digitar la variable Pueblos originarios Mujeres. Digite Cero si no tiene.",IF(AT245&gt;E245,"  * La variable Pueblos originarios Mujeres No puede ser mayor al Total Mujeres.",""))</f>
        <v/>
      </c>
      <c r="CF245" s="18" t="str">
        <f>IF(AND(C245&gt;0,AU245=""), "* No olvide digitar la variable Niños, niñas, adolescentes y jóvenes SENAME. Digite Cero si no tiene.",IF(AU245&gt;C245,"  * La variable Niños, niñas, adolescentes y jóvenes SENAME No puede ser mayor al Total.",""))</f>
        <v/>
      </c>
      <c r="CG245" s="18" t="str">
        <f>IF(AND(C245&gt;0,AV245=""), "* No olvide digitar la variable Niños, niñas, adolescentes y jóvenes Mejor Niñez. Digite Cero si no tiene.",IF(AV245&gt;C245,"  * La variable Niños, niñas, adolescentes y jóvenes Mejor Niñez No puede ser mayor al Total.",""))</f>
        <v/>
      </c>
      <c r="CH245" s="18" t="str">
        <f>IF(AND(C245&gt;0,AW245=""), "* No olvide digitar la variable Migrantes. Digite Cero si no tiene.",IF(AW245&gt;C245,"  * La variable Migrantes No puede ser mayor al Total.",""))</f>
        <v/>
      </c>
      <c r="CI245" s="18" t="str">
        <f>IF(AND(C245&gt;0,AX245=""), "* No olvide digitar la variable Trans (Masculino/ Femenino). Digite Cero si no tiene.",IF(AX245&gt;C245,"  * La variable Trans (Masculino/Femenino) No puede ser mayor al Total Ambos Sexos.",""))</f>
        <v/>
      </c>
      <c r="CL245"/>
      <c r="CO245"/>
      <c r="CP245" s="459">
        <f>IF(AND(E245&gt;0,AQ245=""),1,IF(AQ245&gt;E245,1,0))</f>
        <v>0</v>
      </c>
      <c r="CQ245" s="459">
        <f>IF(AND(E245&gt;0,AR245=""),1,IF(AR245&gt;E245,1,0))</f>
        <v>0</v>
      </c>
      <c r="CR245" s="459">
        <f>IF(AND(D245&gt;0,OR(AS245="")),1,IF(AS245&gt;D245,1,0))</f>
        <v>0</v>
      </c>
      <c r="CS245" s="459">
        <f>IF(AND(E245&gt;0,OR(AT245="")),1,IF(AT245&gt;E245,1,0))</f>
        <v>0</v>
      </c>
      <c r="CT245" s="459">
        <f>IF(AND(C245&gt;0,AU245=""),1,IF(AU245&gt;C245,1,0))</f>
        <v>0</v>
      </c>
      <c r="CU245" s="459">
        <f>IF(AND(C245&gt;0,AV245=""),1,IF(AV245&gt;C245,1,0))</f>
        <v>0</v>
      </c>
      <c r="CV245" s="459">
        <f>IF(AND(C245&gt;0,AW245=""),1,IF(AW245&gt;C245,1,0))</f>
        <v>0</v>
      </c>
      <c r="CW245" s="459">
        <f>IF(AND(C245&gt;0,AX245=""),1,IF(AX245&gt;C245,1,0))</f>
        <v>0</v>
      </c>
    </row>
    <row r="246" spans="1:103" s="56" customFormat="1" ht="12" customHeight="1" x14ac:dyDescent="0.2">
      <c r="A246" s="4311" t="s">
        <v>215</v>
      </c>
      <c r="B246" s="4312"/>
      <c r="C246" s="1678"/>
      <c r="D246" s="461"/>
      <c r="E246" s="461"/>
      <c r="F246" s="462"/>
      <c r="G246" s="462"/>
      <c r="H246" s="462"/>
      <c r="I246" s="462"/>
      <c r="J246" s="462"/>
      <c r="K246" s="462"/>
      <c r="L246" s="462"/>
      <c r="M246" s="462"/>
      <c r="N246" s="462"/>
      <c r="O246" s="462"/>
      <c r="P246" s="462"/>
      <c r="Q246" s="462"/>
      <c r="R246" s="462"/>
      <c r="S246" s="462"/>
      <c r="T246" s="462"/>
      <c r="U246" s="462"/>
      <c r="V246" s="462"/>
      <c r="W246" s="462"/>
      <c r="X246" s="462"/>
      <c r="Y246" s="462"/>
      <c r="Z246" s="462"/>
      <c r="AA246" s="462"/>
      <c r="AB246" s="462"/>
      <c r="AC246" s="462"/>
      <c r="AD246" s="462"/>
      <c r="AE246" s="462"/>
      <c r="AF246" s="462"/>
      <c r="AG246" s="462"/>
      <c r="AH246" s="462"/>
      <c r="AI246" s="462"/>
      <c r="AJ246" s="462"/>
      <c r="AK246" s="462"/>
      <c r="AL246" s="462"/>
      <c r="AM246" s="2191"/>
      <c r="AN246" s="2191"/>
      <c r="AO246" s="2191"/>
      <c r="AP246" s="2192"/>
      <c r="AQ246" s="2191"/>
      <c r="AR246" s="2191"/>
      <c r="AS246" s="2191"/>
      <c r="AT246" s="2191"/>
      <c r="AU246" s="2191"/>
      <c r="AV246" s="2191"/>
      <c r="AW246" s="2191"/>
      <c r="AX246" s="2193"/>
    </row>
    <row r="247" spans="1:103" s="56" customFormat="1" x14ac:dyDescent="0.25">
      <c r="A247" s="3534" t="s">
        <v>216</v>
      </c>
      <c r="B247" s="2176" t="s">
        <v>217</v>
      </c>
      <c r="C247" s="2012">
        <f t="shared" ref="C247:C250" si="168">SUM(D247+E247)</f>
        <v>2</v>
      </c>
      <c r="D247" s="703">
        <f t="shared" ref="D247:E250" si="169">SUM(F247+H247+J247+L247+N247+P247+R247+T247+V247+X247+Z247+AB247+AD247+AF247+AH247+AJ247+AL247)</f>
        <v>0</v>
      </c>
      <c r="E247" s="2176">
        <f>SUM(G247+I247+K247+M247+O247+Q247+S247+U247+W247+Y247+AA247+AC247+AE247+AG247+AI247+AK247+AM247)</f>
        <v>2</v>
      </c>
      <c r="F247" s="2004">
        <v>0</v>
      </c>
      <c r="G247" s="2149">
        <v>0</v>
      </c>
      <c r="H247" s="2166">
        <v>0</v>
      </c>
      <c r="I247" s="2168">
        <v>0</v>
      </c>
      <c r="J247" s="2166">
        <v>0</v>
      </c>
      <c r="K247" s="2168">
        <v>2</v>
      </c>
      <c r="L247" s="2166">
        <v>0</v>
      </c>
      <c r="M247" s="2168">
        <v>0</v>
      </c>
      <c r="N247" s="2166">
        <v>0</v>
      </c>
      <c r="O247" s="2168">
        <v>0</v>
      </c>
      <c r="P247" s="2166">
        <v>0</v>
      </c>
      <c r="Q247" s="2168">
        <v>0</v>
      </c>
      <c r="R247" s="2166">
        <v>0</v>
      </c>
      <c r="S247" s="2168">
        <v>0</v>
      </c>
      <c r="T247" s="2166">
        <v>0</v>
      </c>
      <c r="U247" s="2168">
        <v>0</v>
      </c>
      <c r="V247" s="2166">
        <v>0</v>
      </c>
      <c r="W247" s="2168">
        <v>0</v>
      </c>
      <c r="X247" s="2166">
        <v>0</v>
      </c>
      <c r="Y247" s="2168">
        <v>0</v>
      </c>
      <c r="Z247" s="2166">
        <v>0</v>
      </c>
      <c r="AA247" s="2168">
        <v>0</v>
      </c>
      <c r="AB247" s="2166">
        <v>0</v>
      </c>
      <c r="AC247" s="2168">
        <v>0</v>
      </c>
      <c r="AD247" s="2166">
        <v>0</v>
      </c>
      <c r="AE247" s="2168">
        <v>0</v>
      </c>
      <c r="AF247" s="2166">
        <v>0</v>
      </c>
      <c r="AG247" s="2168">
        <v>0</v>
      </c>
      <c r="AH247" s="2166">
        <v>0</v>
      </c>
      <c r="AI247" s="2168">
        <v>0</v>
      </c>
      <c r="AJ247" s="2166">
        <v>0</v>
      </c>
      <c r="AK247" s="2168">
        <v>0</v>
      </c>
      <c r="AL247" s="2166">
        <v>0</v>
      </c>
      <c r="AM247" s="2169">
        <v>0</v>
      </c>
      <c r="AN247" s="95">
        <v>0</v>
      </c>
      <c r="AO247" s="1808">
        <v>0</v>
      </c>
      <c r="AP247" s="220">
        <v>0</v>
      </c>
      <c r="AQ247" s="2190">
        <v>0</v>
      </c>
      <c r="AR247" s="2168">
        <v>0</v>
      </c>
      <c r="AS247" s="2166">
        <v>0</v>
      </c>
      <c r="AT247" s="2168">
        <v>0</v>
      </c>
      <c r="AU247" s="2190">
        <v>0</v>
      </c>
      <c r="AV247" s="2168">
        <v>0</v>
      </c>
      <c r="AW247" s="2166">
        <v>0</v>
      </c>
      <c r="AX247" s="2168">
        <v>0</v>
      </c>
      <c r="AY247" s="56" t="str">
        <f>CA247&amp;CB247&amp;CC247&amp;CD247&amp;CE247&amp;CF247&amp;CG247&amp;CH247&amp;CI247</f>
        <v/>
      </c>
      <c r="CA247" s="40"/>
      <c r="CB247" s="18" t="str">
        <f t="shared" ref="CB247:CB268" si="170">IF(AND(E247&gt;0,AQ247=""), "* No olvide digitar la variable Gestantes. Digite Cero si no tiene.",IF(AQ247&gt;E247,"  * La variable Gestantes No puede ser mayor al Total Mujeres.",""))</f>
        <v/>
      </c>
      <c r="CC247" s="18" t="str">
        <f t="shared" ref="CC247:CC293" si="171">IF(AND(E247&gt;0,AR247=""), "* No olvide digitar la variable Madre de hijo menor de 5 años. Digite Cero si no tiene.",IF(AR247&gt;E247,"  * La variable Madre de hijo menor de 5 años No puede ser mayor al Total Mujeres.",""))</f>
        <v/>
      </c>
      <c r="CD247" s="18" t="str">
        <f t="shared" ref="CD247:CD259" si="172">IF(AND(D247&gt;0,OR(AS247="")), "* No olvide digitar la variable Pueblos originarios Hombres. Digite Cero si no tiene.",IF(AS247&gt;D247,"  * La variable Pueblos originarios Hombres No puede ser mayor al Total Hombres.",""))</f>
        <v/>
      </c>
      <c r="CE247" s="18" t="str">
        <f t="shared" ref="CE247:CE293" si="173">IF(AND(E247&gt;0,OR(AT247="")), "* No olvide digitar la variable Pueblos originarios Mujeres. Digite Cero si no tiene.",IF(AT247&gt;E247,"  * La variable Pueblos originarios Mujeres No puede ser mayor al Total Mujeres.",""))</f>
        <v/>
      </c>
      <c r="CF247" s="18" t="str">
        <f t="shared" ref="CF247:CF293" si="174">IF(AND(C247&gt;0,AU247=""), "* No olvide digitar la variable Niños, niñas, adolescentes y jóvenes SENAME. Digite Cero si no tiene.",IF(AU247&gt;C247,"  * La variable Niños, niñas, adolescentes y jóvenes SENAME No puede ser mayor al Total.",""))</f>
        <v/>
      </c>
      <c r="CG247" s="18" t="str">
        <f t="shared" ref="CG247:CG293" si="175">IF(AND(C247&gt;0,AV247=""), "* No olvide digitar la variable Niños, niñas, adolescentes y jóvenes Mejor Niñez. Digite Cero si no tiene.",IF(AV247&gt;C247,"  * La variable Niños, niñas, adolescentes y jóvenes Mejor Niñez No puede ser mayor al Total.",""))</f>
        <v/>
      </c>
      <c r="CH247" s="18" t="str">
        <f t="shared" ref="CH247:CH293" si="176">IF(AND(C247&gt;0,AW247=""), "* No olvide digitar la variable Migrantes. Digite Cero si no tiene.",IF(AW247&gt;C247,"  * La variable Migrantes No puede ser mayor al Total.",""))</f>
        <v/>
      </c>
      <c r="CI247" s="18" t="str">
        <f t="shared" ref="CI247:CI293" si="177">IF(AND(C247&gt;0,AX247=""), "* No olvide digitar la variable Trans (Masculino/ Femenino). Digite Cero si no tiene.",IF(AX247&gt;C247,"  * La variable Trans (Masculino/Femenino) No puede ser mayor al Total Ambos Sexos.",""))</f>
        <v/>
      </c>
      <c r="CL247"/>
      <c r="CO247"/>
      <c r="CP247" s="459">
        <f t="shared" ref="CP247:CP278" si="178">IF(AND(E247&gt;0,AQ247=""),1,IF(AQ247&gt;E247,1,0))</f>
        <v>0</v>
      </c>
      <c r="CQ247" s="459">
        <f t="shared" ref="CQ247:CQ269" si="179">IF(AND(E247&gt;0,AR247=""),1,IF(AR247&gt;E247,1,0))</f>
        <v>0</v>
      </c>
      <c r="CR247" s="459">
        <f t="shared" ref="CR247:CS262" si="180">IF(AND(D247&gt;0,OR(AS247="")),1,IF(AS247&gt;D247,1,0))</f>
        <v>0</v>
      </c>
      <c r="CS247" s="459">
        <f t="shared" si="180"/>
        <v>0</v>
      </c>
      <c r="CT247" s="459">
        <f t="shared" ref="CT247:CT293" si="181">IF(AND(C247&gt;0,AU247=""),1,IF(AU247&gt;C247,1,0))</f>
        <v>0</v>
      </c>
      <c r="CU247" s="459">
        <f t="shared" ref="CU247:CU293" si="182">IF(AND(C247&gt;0,AV247=""),1,IF(AV247&gt;C247,1,0))</f>
        <v>0</v>
      </c>
      <c r="CV247" s="459">
        <f t="shared" ref="CV247:CV293" si="183">IF(AND(C247&gt;0,AW247=""),1,IF(AW247&gt;C247,1,0))</f>
        <v>0</v>
      </c>
      <c r="CW247" s="459">
        <f t="shared" ref="CW247:CW293" si="184">IF(AND(C247&gt;0,AX247=""),1,IF(AX247&gt;C247,1,0))</f>
        <v>0</v>
      </c>
    </row>
    <row r="248" spans="1:103" s="56" customFormat="1" x14ac:dyDescent="0.25">
      <c r="A248" s="4249"/>
      <c r="B248" s="377" t="s">
        <v>218</v>
      </c>
      <c r="C248" s="378">
        <f t="shared" si="168"/>
        <v>0</v>
      </c>
      <c r="D248" s="379">
        <f t="shared" si="169"/>
        <v>0</v>
      </c>
      <c r="E248" s="380">
        <f t="shared" si="169"/>
        <v>0</v>
      </c>
      <c r="F248" s="45">
        <v>0</v>
      </c>
      <c r="G248" s="48">
        <v>0</v>
      </c>
      <c r="H248" s="45">
        <v>0</v>
      </c>
      <c r="I248" s="48">
        <v>0</v>
      </c>
      <c r="J248" s="45">
        <v>0</v>
      </c>
      <c r="K248" s="48">
        <v>0</v>
      </c>
      <c r="L248" s="45">
        <v>0</v>
      </c>
      <c r="M248" s="48">
        <v>0</v>
      </c>
      <c r="N248" s="45">
        <v>0</v>
      </c>
      <c r="O248" s="48">
        <v>0</v>
      </c>
      <c r="P248" s="45">
        <v>0</v>
      </c>
      <c r="Q248" s="48">
        <v>0</v>
      </c>
      <c r="R248" s="45">
        <v>0</v>
      </c>
      <c r="S248" s="48">
        <v>0</v>
      </c>
      <c r="T248" s="45">
        <v>0</v>
      </c>
      <c r="U248" s="48">
        <v>0</v>
      </c>
      <c r="V248" s="45">
        <v>0</v>
      </c>
      <c r="W248" s="48">
        <v>0</v>
      </c>
      <c r="X248" s="45">
        <v>0</v>
      </c>
      <c r="Y248" s="48">
        <v>0</v>
      </c>
      <c r="Z248" s="45">
        <v>0</v>
      </c>
      <c r="AA248" s="48">
        <v>0</v>
      </c>
      <c r="AB248" s="45">
        <v>0</v>
      </c>
      <c r="AC248" s="48">
        <v>0</v>
      </c>
      <c r="AD248" s="45">
        <v>0</v>
      </c>
      <c r="AE248" s="48">
        <v>0</v>
      </c>
      <c r="AF248" s="45">
        <v>0</v>
      </c>
      <c r="AG248" s="48">
        <v>0</v>
      </c>
      <c r="AH248" s="45">
        <v>0</v>
      </c>
      <c r="AI248" s="48">
        <v>0</v>
      </c>
      <c r="AJ248" s="45">
        <v>0</v>
      </c>
      <c r="AK248" s="48">
        <v>0</v>
      </c>
      <c r="AL248" s="45">
        <v>0</v>
      </c>
      <c r="AM248" s="333">
        <v>0</v>
      </c>
      <c r="AN248" s="105">
        <v>0</v>
      </c>
      <c r="AO248" s="47">
        <v>0</v>
      </c>
      <c r="AP248" s="286">
        <v>0</v>
      </c>
      <c r="AQ248" s="1808">
        <v>0</v>
      </c>
      <c r="AR248" s="96">
        <v>0</v>
      </c>
      <c r="AS248" s="91">
        <v>0</v>
      </c>
      <c r="AT248" s="96">
        <v>0</v>
      </c>
      <c r="AU248" s="1808">
        <v>0</v>
      </c>
      <c r="AV248" s="96">
        <v>0</v>
      </c>
      <c r="AW248" s="1808">
        <v>0</v>
      </c>
      <c r="AX248" s="96">
        <v>0</v>
      </c>
      <c r="AY248" s="56" t="str">
        <f t="shared" ref="AY248:AY293" si="185">CA248&amp;CB248&amp;CC248&amp;CD248&amp;CE248&amp;CF248&amp;CG248&amp;CH248&amp;CI248</f>
        <v/>
      </c>
      <c r="CA248" s="40"/>
      <c r="CB248" s="18" t="str">
        <f t="shared" si="170"/>
        <v/>
      </c>
      <c r="CC248" s="18" t="str">
        <f t="shared" si="171"/>
        <v/>
      </c>
      <c r="CD248" s="18" t="str">
        <f t="shared" si="172"/>
        <v/>
      </c>
      <c r="CE248" s="18" t="str">
        <f t="shared" si="173"/>
        <v/>
      </c>
      <c r="CF248" s="18" t="str">
        <f t="shared" si="174"/>
        <v/>
      </c>
      <c r="CG248" s="18" t="str">
        <f t="shared" si="175"/>
        <v/>
      </c>
      <c r="CH248" s="18" t="str">
        <f t="shared" si="176"/>
        <v/>
      </c>
      <c r="CI248" s="18" t="str">
        <f t="shared" si="177"/>
        <v/>
      </c>
      <c r="CL248"/>
      <c r="CO248"/>
      <c r="CP248" s="459">
        <f t="shared" si="178"/>
        <v>0</v>
      </c>
      <c r="CQ248" s="459">
        <f t="shared" si="179"/>
        <v>0</v>
      </c>
      <c r="CR248" s="459">
        <f t="shared" si="180"/>
        <v>0</v>
      </c>
      <c r="CS248" s="459">
        <f t="shared" si="180"/>
        <v>0</v>
      </c>
      <c r="CT248" s="459">
        <f t="shared" si="181"/>
        <v>0</v>
      </c>
      <c r="CU248" s="459">
        <f t="shared" si="182"/>
        <v>0</v>
      </c>
      <c r="CV248" s="459">
        <f t="shared" si="183"/>
        <v>0</v>
      </c>
      <c r="CW248" s="459">
        <f t="shared" si="184"/>
        <v>0</v>
      </c>
    </row>
    <row r="249" spans="1:103" s="56" customFormat="1" x14ac:dyDescent="0.25">
      <c r="A249" s="3534" t="s">
        <v>219</v>
      </c>
      <c r="B249" s="2176" t="s">
        <v>217</v>
      </c>
      <c r="C249" s="2012">
        <f t="shared" si="168"/>
        <v>0</v>
      </c>
      <c r="D249" s="703">
        <f t="shared" si="169"/>
        <v>0</v>
      </c>
      <c r="E249" s="2176">
        <f t="shared" si="169"/>
        <v>0</v>
      </c>
      <c r="F249" s="2004">
        <v>0</v>
      </c>
      <c r="G249" s="2149">
        <v>0</v>
      </c>
      <c r="H249" s="2004">
        <v>0</v>
      </c>
      <c r="I249" s="2149">
        <v>0</v>
      </c>
      <c r="J249" s="2004">
        <v>0</v>
      </c>
      <c r="K249" s="2149">
        <v>0</v>
      </c>
      <c r="L249" s="2004">
        <v>0</v>
      </c>
      <c r="M249" s="2149">
        <v>0</v>
      </c>
      <c r="N249" s="2004">
        <v>0</v>
      </c>
      <c r="O249" s="2149">
        <v>0</v>
      </c>
      <c r="P249" s="2004">
        <v>0</v>
      </c>
      <c r="Q249" s="2149">
        <v>0</v>
      </c>
      <c r="R249" s="2004">
        <v>0</v>
      </c>
      <c r="S249" s="2149">
        <v>0</v>
      </c>
      <c r="T249" s="2004">
        <v>0</v>
      </c>
      <c r="U249" s="2149">
        <v>0</v>
      </c>
      <c r="V249" s="2004">
        <v>0</v>
      </c>
      <c r="W249" s="2149">
        <v>0</v>
      </c>
      <c r="X249" s="2004">
        <v>0</v>
      </c>
      <c r="Y249" s="2149">
        <v>0</v>
      </c>
      <c r="Z249" s="2004">
        <v>0</v>
      </c>
      <c r="AA249" s="2149">
        <v>0</v>
      </c>
      <c r="AB249" s="2004">
        <v>0</v>
      </c>
      <c r="AC249" s="2149">
        <v>0</v>
      </c>
      <c r="AD249" s="2004">
        <v>0</v>
      </c>
      <c r="AE249" s="2149">
        <v>0</v>
      </c>
      <c r="AF249" s="2004">
        <v>0</v>
      </c>
      <c r="AG249" s="2149">
        <v>0</v>
      </c>
      <c r="AH249" s="2004">
        <v>0</v>
      </c>
      <c r="AI249" s="2149">
        <v>0</v>
      </c>
      <c r="AJ249" s="2004">
        <v>0</v>
      </c>
      <c r="AK249" s="2149">
        <v>0</v>
      </c>
      <c r="AL249" s="2004">
        <v>0</v>
      </c>
      <c r="AM249" s="2150">
        <v>0</v>
      </c>
      <c r="AN249" s="2022">
        <v>0</v>
      </c>
      <c r="AO249" s="1997">
        <v>0</v>
      </c>
      <c r="AP249" s="1925">
        <v>0</v>
      </c>
      <c r="AQ249" s="1997">
        <v>0</v>
      </c>
      <c r="AR249" s="2149">
        <v>0</v>
      </c>
      <c r="AS249" s="2004">
        <v>0</v>
      </c>
      <c r="AT249" s="2149">
        <v>0</v>
      </c>
      <c r="AU249" s="1997">
        <v>0</v>
      </c>
      <c r="AV249" s="2149">
        <v>0</v>
      </c>
      <c r="AW249" s="1997">
        <v>0</v>
      </c>
      <c r="AX249" s="2149">
        <v>0</v>
      </c>
      <c r="AY249" s="56" t="str">
        <f t="shared" si="185"/>
        <v/>
      </c>
      <c r="CA249" s="40"/>
      <c r="CB249" s="18" t="str">
        <f t="shared" si="170"/>
        <v/>
      </c>
      <c r="CC249" s="18" t="str">
        <f t="shared" si="171"/>
        <v/>
      </c>
      <c r="CD249" s="18" t="str">
        <f t="shared" si="172"/>
        <v/>
      </c>
      <c r="CE249" s="18" t="str">
        <f t="shared" si="173"/>
        <v/>
      </c>
      <c r="CF249" s="18" t="str">
        <f t="shared" si="174"/>
        <v/>
      </c>
      <c r="CG249" s="18" t="str">
        <f t="shared" si="175"/>
        <v/>
      </c>
      <c r="CH249" s="18" t="str">
        <f t="shared" si="176"/>
        <v/>
      </c>
      <c r="CI249" s="18" t="str">
        <f t="shared" si="177"/>
        <v/>
      </c>
      <c r="CL249"/>
      <c r="CO249"/>
      <c r="CP249" s="459">
        <f t="shared" si="178"/>
        <v>0</v>
      </c>
      <c r="CQ249" s="459">
        <f t="shared" si="179"/>
        <v>0</v>
      </c>
      <c r="CR249" s="459">
        <f t="shared" si="180"/>
        <v>0</v>
      </c>
      <c r="CS249" s="459">
        <f t="shared" si="180"/>
        <v>0</v>
      </c>
      <c r="CT249" s="459">
        <f t="shared" si="181"/>
        <v>0</v>
      </c>
      <c r="CU249" s="459">
        <f t="shared" si="182"/>
        <v>0</v>
      </c>
      <c r="CV249" s="459">
        <f t="shared" si="183"/>
        <v>0</v>
      </c>
      <c r="CW249" s="459">
        <f t="shared" si="184"/>
        <v>0</v>
      </c>
    </row>
    <row r="250" spans="1:103" s="56" customFormat="1" x14ac:dyDescent="0.25">
      <c r="A250" s="4249"/>
      <c r="B250" s="377" t="s">
        <v>218</v>
      </c>
      <c r="C250" s="378">
        <f t="shared" si="168"/>
        <v>0</v>
      </c>
      <c r="D250" s="379">
        <f t="shared" si="169"/>
        <v>0</v>
      </c>
      <c r="E250" s="380">
        <f t="shared" si="169"/>
        <v>0</v>
      </c>
      <c r="F250" s="45">
        <v>0</v>
      </c>
      <c r="G250" s="48">
        <v>0</v>
      </c>
      <c r="H250" s="45">
        <v>0</v>
      </c>
      <c r="I250" s="48">
        <v>0</v>
      </c>
      <c r="J250" s="45">
        <v>0</v>
      </c>
      <c r="K250" s="48">
        <v>0</v>
      </c>
      <c r="L250" s="45">
        <v>0</v>
      </c>
      <c r="M250" s="48">
        <v>0</v>
      </c>
      <c r="N250" s="45">
        <v>0</v>
      </c>
      <c r="O250" s="48">
        <v>0</v>
      </c>
      <c r="P250" s="45">
        <v>0</v>
      </c>
      <c r="Q250" s="48">
        <v>0</v>
      </c>
      <c r="R250" s="45">
        <v>0</v>
      </c>
      <c r="S250" s="48">
        <v>0</v>
      </c>
      <c r="T250" s="45">
        <v>0</v>
      </c>
      <c r="U250" s="48">
        <v>0</v>
      </c>
      <c r="V250" s="45">
        <v>0</v>
      </c>
      <c r="W250" s="48">
        <v>0</v>
      </c>
      <c r="X250" s="45">
        <v>0</v>
      </c>
      <c r="Y250" s="48">
        <v>0</v>
      </c>
      <c r="Z250" s="45">
        <v>0</v>
      </c>
      <c r="AA250" s="48">
        <v>0</v>
      </c>
      <c r="AB250" s="45">
        <v>0</v>
      </c>
      <c r="AC250" s="48">
        <v>0</v>
      </c>
      <c r="AD250" s="45">
        <v>0</v>
      </c>
      <c r="AE250" s="48">
        <v>0</v>
      </c>
      <c r="AF250" s="45">
        <v>0</v>
      </c>
      <c r="AG250" s="48">
        <v>0</v>
      </c>
      <c r="AH250" s="45">
        <v>0</v>
      </c>
      <c r="AI250" s="48">
        <v>0</v>
      </c>
      <c r="AJ250" s="45">
        <v>0</v>
      </c>
      <c r="AK250" s="48">
        <v>0</v>
      </c>
      <c r="AL250" s="45">
        <v>0</v>
      </c>
      <c r="AM250" s="333">
        <v>0</v>
      </c>
      <c r="AN250" s="105">
        <v>0</v>
      </c>
      <c r="AO250" s="47">
        <v>0</v>
      </c>
      <c r="AP250" s="286">
        <v>0</v>
      </c>
      <c r="AQ250" s="1808">
        <v>0</v>
      </c>
      <c r="AR250" s="96">
        <v>0</v>
      </c>
      <c r="AS250" s="91">
        <v>0</v>
      </c>
      <c r="AT250" s="96">
        <v>0</v>
      </c>
      <c r="AU250" s="1808">
        <v>0</v>
      </c>
      <c r="AV250" s="96">
        <v>0</v>
      </c>
      <c r="AW250" s="1808">
        <v>0</v>
      </c>
      <c r="AX250" s="96">
        <v>0</v>
      </c>
      <c r="AY250" s="56" t="str">
        <f t="shared" si="185"/>
        <v/>
      </c>
      <c r="CA250" s="40"/>
      <c r="CB250" s="18" t="str">
        <f t="shared" si="170"/>
        <v/>
      </c>
      <c r="CC250" s="18" t="str">
        <f t="shared" si="171"/>
        <v/>
      </c>
      <c r="CD250" s="18" t="str">
        <f t="shared" si="172"/>
        <v/>
      </c>
      <c r="CE250" s="18" t="str">
        <f t="shared" si="173"/>
        <v/>
      </c>
      <c r="CF250" s="18" t="str">
        <f t="shared" si="174"/>
        <v/>
      </c>
      <c r="CG250" s="18" t="str">
        <f t="shared" si="175"/>
        <v/>
      </c>
      <c r="CH250" s="18" t="str">
        <f t="shared" si="176"/>
        <v/>
      </c>
      <c r="CI250" s="18" t="str">
        <f t="shared" si="177"/>
        <v/>
      </c>
      <c r="CL250"/>
      <c r="CO250"/>
      <c r="CP250" s="459">
        <f t="shared" si="178"/>
        <v>0</v>
      </c>
      <c r="CQ250" s="459">
        <f t="shared" si="179"/>
        <v>0</v>
      </c>
      <c r="CR250" s="459">
        <f t="shared" si="180"/>
        <v>0</v>
      </c>
      <c r="CS250" s="459">
        <f t="shared" si="180"/>
        <v>0</v>
      </c>
      <c r="CT250" s="459">
        <f t="shared" si="181"/>
        <v>0</v>
      </c>
      <c r="CU250" s="459">
        <f t="shared" si="182"/>
        <v>0</v>
      </c>
      <c r="CV250" s="459">
        <f t="shared" si="183"/>
        <v>0</v>
      </c>
      <c r="CW250" s="459">
        <f t="shared" si="184"/>
        <v>0</v>
      </c>
    </row>
    <row r="251" spans="1:103" x14ac:dyDescent="0.25">
      <c r="A251" s="3534" t="s">
        <v>220</v>
      </c>
      <c r="B251" s="2176" t="s">
        <v>217</v>
      </c>
      <c r="C251" s="2012">
        <f>SUM(D251+E251)</f>
        <v>0</v>
      </c>
      <c r="D251" s="703">
        <f t="shared" ref="D251:E259" si="186">SUM(F251+H251+J251+L251+N251+P251+R251+T251+V251+X251+Z251+AB251+AD251+AF251+AH251+AJ251+AL251)</f>
        <v>0</v>
      </c>
      <c r="E251" s="2176">
        <f t="shared" si="186"/>
        <v>0</v>
      </c>
      <c r="F251" s="2004">
        <v>0</v>
      </c>
      <c r="G251" s="2149">
        <v>0</v>
      </c>
      <c r="H251" s="2004">
        <v>0</v>
      </c>
      <c r="I251" s="2149">
        <v>0</v>
      </c>
      <c r="J251" s="2004">
        <v>0</v>
      </c>
      <c r="K251" s="2149">
        <v>0</v>
      </c>
      <c r="L251" s="2004">
        <v>0</v>
      </c>
      <c r="M251" s="2149">
        <v>0</v>
      </c>
      <c r="N251" s="2004">
        <v>0</v>
      </c>
      <c r="O251" s="2149">
        <v>0</v>
      </c>
      <c r="P251" s="2004">
        <v>0</v>
      </c>
      <c r="Q251" s="2149">
        <v>0</v>
      </c>
      <c r="R251" s="2004">
        <v>0</v>
      </c>
      <c r="S251" s="2149">
        <v>0</v>
      </c>
      <c r="T251" s="2004">
        <v>0</v>
      </c>
      <c r="U251" s="2149">
        <v>0</v>
      </c>
      <c r="V251" s="2004">
        <v>0</v>
      </c>
      <c r="W251" s="2149">
        <v>0</v>
      </c>
      <c r="X251" s="2004">
        <v>0</v>
      </c>
      <c r="Y251" s="2149">
        <v>0</v>
      </c>
      <c r="Z251" s="2004">
        <v>0</v>
      </c>
      <c r="AA251" s="2149">
        <v>0</v>
      </c>
      <c r="AB251" s="2004">
        <v>0</v>
      </c>
      <c r="AC251" s="2149">
        <v>0</v>
      </c>
      <c r="AD251" s="2004">
        <v>0</v>
      </c>
      <c r="AE251" s="2149">
        <v>0</v>
      </c>
      <c r="AF251" s="2004">
        <v>0</v>
      </c>
      <c r="AG251" s="2149">
        <v>0</v>
      </c>
      <c r="AH251" s="2004">
        <v>0</v>
      </c>
      <c r="AI251" s="2149">
        <v>0</v>
      </c>
      <c r="AJ251" s="2004">
        <v>0</v>
      </c>
      <c r="AK251" s="2149">
        <v>0</v>
      </c>
      <c r="AL251" s="2004">
        <v>0</v>
      </c>
      <c r="AM251" s="2150">
        <v>0</v>
      </c>
      <c r="AN251" s="2022">
        <v>0</v>
      </c>
      <c r="AO251" s="1997">
        <v>0</v>
      </c>
      <c r="AP251" s="1925">
        <v>0</v>
      </c>
      <c r="AQ251" s="1997">
        <v>0</v>
      </c>
      <c r="AR251" s="2149">
        <v>0</v>
      </c>
      <c r="AS251" s="2004">
        <v>0</v>
      </c>
      <c r="AT251" s="2149">
        <v>0</v>
      </c>
      <c r="AU251" s="1997">
        <v>0</v>
      </c>
      <c r="AV251" s="2149">
        <v>0</v>
      </c>
      <c r="AW251" s="1997">
        <v>0</v>
      </c>
      <c r="AX251" s="2149">
        <v>0</v>
      </c>
      <c r="AY251" s="56" t="str">
        <f t="shared" si="185"/>
        <v/>
      </c>
      <c r="AZ251" s="56"/>
      <c r="BA251" s="56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6"/>
      <c r="BM251" s="56"/>
      <c r="BN251" s="56"/>
      <c r="BO251" s="56"/>
      <c r="CA251" s="40"/>
      <c r="CB251" s="18" t="str">
        <f t="shared" si="170"/>
        <v/>
      </c>
      <c r="CC251" s="18" t="str">
        <f t="shared" si="171"/>
        <v/>
      </c>
      <c r="CD251" s="18" t="str">
        <f t="shared" si="172"/>
        <v/>
      </c>
      <c r="CE251" s="18" t="str">
        <f t="shared" si="173"/>
        <v/>
      </c>
      <c r="CF251" s="18" t="str">
        <f t="shared" si="174"/>
        <v/>
      </c>
      <c r="CG251" s="18" t="str">
        <f t="shared" si="175"/>
        <v/>
      </c>
      <c r="CH251" s="18" t="str">
        <f t="shared" si="176"/>
        <v/>
      </c>
      <c r="CI251" s="18" t="str">
        <f t="shared" si="177"/>
        <v/>
      </c>
      <c r="CJ251" s="56"/>
      <c r="CK251" s="56"/>
      <c r="CM251" s="56"/>
      <c r="CN251" s="56"/>
      <c r="CP251" s="459">
        <f t="shared" si="178"/>
        <v>0</v>
      </c>
      <c r="CQ251" s="459">
        <f t="shared" si="179"/>
        <v>0</v>
      </c>
      <c r="CR251" s="459">
        <f t="shared" si="180"/>
        <v>0</v>
      </c>
      <c r="CS251" s="459">
        <f t="shared" si="180"/>
        <v>0</v>
      </c>
      <c r="CT251" s="459">
        <f t="shared" si="181"/>
        <v>0</v>
      </c>
      <c r="CU251" s="459">
        <f t="shared" si="182"/>
        <v>0</v>
      </c>
      <c r="CV251" s="459">
        <f t="shared" si="183"/>
        <v>0</v>
      </c>
      <c r="CW251" s="459">
        <f t="shared" si="184"/>
        <v>0</v>
      </c>
    </row>
    <row r="252" spans="1:103" x14ac:dyDescent="0.25">
      <c r="A252" s="4249"/>
      <c r="B252" s="377" t="s">
        <v>218</v>
      </c>
      <c r="C252" s="416">
        <f>SUM(D252+E252)</f>
        <v>0</v>
      </c>
      <c r="D252" s="417">
        <f t="shared" si="186"/>
        <v>0</v>
      </c>
      <c r="E252" s="377">
        <f t="shared" si="186"/>
        <v>0</v>
      </c>
      <c r="F252" s="30">
        <v>0</v>
      </c>
      <c r="G252" s="37">
        <v>0</v>
      </c>
      <c r="H252" s="30">
        <v>0</v>
      </c>
      <c r="I252" s="37">
        <v>0</v>
      </c>
      <c r="J252" s="30">
        <v>0</v>
      </c>
      <c r="K252" s="37">
        <v>0</v>
      </c>
      <c r="L252" s="30">
        <v>0</v>
      </c>
      <c r="M252" s="37">
        <v>0</v>
      </c>
      <c r="N252" s="30">
        <v>0</v>
      </c>
      <c r="O252" s="37">
        <v>0</v>
      </c>
      <c r="P252" s="30">
        <v>0</v>
      </c>
      <c r="Q252" s="37">
        <v>0</v>
      </c>
      <c r="R252" s="30">
        <v>0</v>
      </c>
      <c r="S252" s="37">
        <v>0</v>
      </c>
      <c r="T252" s="30">
        <v>0</v>
      </c>
      <c r="U252" s="37">
        <v>0</v>
      </c>
      <c r="V252" s="30">
        <v>0</v>
      </c>
      <c r="W252" s="37">
        <v>0</v>
      </c>
      <c r="X252" s="30">
        <v>0</v>
      </c>
      <c r="Y252" s="37">
        <v>0</v>
      </c>
      <c r="Z252" s="30">
        <v>0</v>
      </c>
      <c r="AA252" s="37">
        <v>0</v>
      </c>
      <c r="AB252" s="30">
        <v>0</v>
      </c>
      <c r="AC252" s="37">
        <v>0</v>
      </c>
      <c r="AD252" s="30">
        <v>0</v>
      </c>
      <c r="AE252" s="37">
        <v>0</v>
      </c>
      <c r="AF252" s="30">
        <v>0</v>
      </c>
      <c r="AG252" s="37">
        <v>0</v>
      </c>
      <c r="AH252" s="30">
        <v>0</v>
      </c>
      <c r="AI252" s="37">
        <v>0</v>
      </c>
      <c r="AJ252" s="49">
        <v>0</v>
      </c>
      <c r="AK252" s="52">
        <v>0</v>
      </c>
      <c r="AL252" s="45">
        <v>0</v>
      </c>
      <c r="AM252" s="333">
        <v>0</v>
      </c>
      <c r="AN252" s="105">
        <v>0</v>
      </c>
      <c r="AO252" s="47">
        <v>0</v>
      </c>
      <c r="AP252" s="286">
        <v>0</v>
      </c>
      <c r="AQ252" s="1808">
        <v>0</v>
      </c>
      <c r="AR252" s="96">
        <v>0</v>
      </c>
      <c r="AS252" s="91">
        <v>0</v>
      </c>
      <c r="AT252" s="96">
        <v>0</v>
      </c>
      <c r="AU252" s="1808">
        <v>0</v>
      </c>
      <c r="AV252" s="96">
        <v>0</v>
      </c>
      <c r="AW252" s="1808">
        <v>0</v>
      </c>
      <c r="AX252" s="96">
        <v>0</v>
      </c>
      <c r="AY252" s="56" t="str">
        <f t="shared" si="185"/>
        <v/>
      </c>
      <c r="AZ252" s="56"/>
      <c r="BA252" s="56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6"/>
      <c r="BM252" s="56"/>
      <c r="BN252" s="56"/>
      <c r="BO252" s="56"/>
      <c r="CA252" s="40"/>
      <c r="CB252" s="18" t="str">
        <f t="shared" si="170"/>
        <v/>
      </c>
      <c r="CC252" s="18" t="str">
        <f t="shared" si="171"/>
        <v/>
      </c>
      <c r="CD252" s="18" t="str">
        <f t="shared" si="172"/>
        <v/>
      </c>
      <c r="CE252" s="18" t="str">
        <f t="shared" si="173"/>
        <v/>
      </c>
      <c r="CF252" s="18" t="str">
        <f t="shared" si="174"/>
        <v/>
      </c>
      <c r="CG252" s="18" t="str">
        <f t="shared" si="175"/>
        <v/>
      </c>
      <c r="CH252" s="18" t="str">
        <f t="shared" si="176"/>
        <v/>
      </c>
      <c r="CI252" s="18" t="str">
        <f t="shared" si="177"/>
        <v/>
      </c>
      <c r="CJ252" s="56"/>
      <c r="CK252" s="56"/>
      <c r="CM252" s="56"/>
      <c r="CN252" s="56"/>
      <c r="CP252" s="459">
        <f t="shared" si="178"/>
        <v>0</v>
      </c>
      <c r="CQ252" s="459">
        <f t="shared" si="179"/>
        <v>0</v>
      </c>
      <c r="CR252" s="459">
        <f t="shared" si="180"/>
        <v>0</v>
      </c>
      <c r="CS252" s="459">
        <f t="shared" si="180"/>
        <v>0</v>
      </c>
      <c r="CT252" s="459">
        <f t="shared" si="181"/>
        <v>0</v>
      </c>
      <c r="CU252" s="459">
        <f t="shared" si="182"/>
        <v>0</v>
      </c>
      <c r="CV252" s="459">
        <f t="shared" si="183"/>
        <v>0</v>
      </c>
      <c r="CW252" s="459">
        <f t="shared" si="184"/>
        <v>0</v>
      </c>
    </row>
    <row r="253" spans="1:103" x14ac:dyDescent="0.25">
      <c r="A253" s="4307" t="s">
        <v>221</v>
      </c>
      <c r="B253" s="4308"/>
      <c r="C253" s="2194">
        <f t="shared" ref="C253:C292" si="187">SUM(D253+E253)</f>
        <v>1</v>
      </c>
      <c r="D253" s="2165">
        <f t="shared" si="186"/>
        <v>0</v>
      </c>
      <c r="E253" s="2177">
        <f t="shared" si="186"/>
        <v>1</v>
      </c>
      <c r="F253" s="2166">
        <v>0</v>
      </c>
      <c r="G253" s="2168">
        <v>0</v>
      </c>
      <c r="H253" s="2166">
        <v>0</v>
      </c>
      <c r="I253" s="2168">
        <v>0</v>
      </c>
      <c r="J253" s="2166">
        <v>0</v>
      </c>
      <c r="K253" s="2168">
        <v>1</v>
      </c>
      <c r="L253" s="2166">
        <v>0</v>
      </c>
      <c r="M253" s="2168">
        <v>0</v>
      </c>
      <c r="N253" s="2166">
        <v>0</v>
      </c>
      <c r="O253" s="2168">
        <v>0</v>
      </c>
      <c r="P253" s="2166">
        <v>0</v>
      </c>
      <c r="Q253" s="2168">
        <v>0</v>
      </c>
      <c r="R253" s="2166">
        <v>0</v>
      </c>
      <c r="S253" s="2168">
        <v>0</v>
      </c>
      <c r="T253" s="2166">
        <v>0</v>
      </c>
      <c r="U253" s="2168">
        <v>0</v>
      </c>
      <c r="V253" s="2166">
        <v>0</v>
      </c>
      <c r="W253" s="2168">
        <v>0</v>
      </c>
      <c r="X253" s="2166">
        <v>0</v>
      </c>
      <c r="Y253" s="2168">
        <v>0</v>
      </c>
      <c r="Z253" s="2166">
        <v>0</v>
      </c>
      <c r="AA253" s="2168">
        <v>0</v>
      </c>
      <c r="AB253" s="2166">
        <v>0</v>
      </c>
      <c r="AC253" s="2168">
        <v>0</v>
      </c>
      <c r="AD253" s="2166">
        <v>0</v>
      </c>
      <c r="AE253" s="2168">
        <v>0</v>
      </c>
      <c r="AF253" s="2166">
        <v>0</v>
      </c>
      <c r="AG253" s="2168">
        <v>0</v>
      </c>
      <c r="AH253" s="2166">
        <v>0</v>
      </c>
      <c r="AI253" s="2168">
        <v>0</v>
      </c>
      <c r="AJ253" s="2166">
        <v>0</v>
      </c>
      <c r="AK253" s="2168">
        <v>0</v>
      </c>
      <c r="AL253" s="2004">
        <v>0</v>
      </c>
      <c r="AM253" s="2150">
        <v>0</v>
      </c>
      <c r="AN253" s="2022">
        <v>0</v>
      </c>
      <c r="AO253" s="1997">
        <v>0</v>
      </c>
      <c r="AP253" s="1925">
        <v>0</v>
      </c>
      <c r="AQ253" s="2190">
        <v>0</v>
      </c>
      <c r="AR253" s="2168">
        <v>0</v>
      </c>
      <c r="AS253" s="2166">
        <v>0</v>
      </c>
      <c r="AT253" s="2168">
        <v>0</v>
      </c>
      <c r="AU253" s="2190">
        <v>0</v>
      </c>
      <c r="AV253" s="2168">
        <v>0</v>
      </c>
      <c r="AW253" s="2190">
        <v>0</v>
      </c>
      <c r="AX253" s="2168">
        <v>0</v>
      </c>
      <c r="AY253" s="56" t="str">
        <f t="shared" si="185"/>
        <v/>
      </c>
      <c r="AZ253" s="56"/>
      <c r="BA253" s="56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6"/>
      <c r="BM253" s="56"/>
      <c r="BN253" s="56"/>
      <c r="BO253" s="56"/>
      <c r="CA253" s="40"/>
      <c r="CB253" s="18" t="str">
        <f t="shared" si="170"/>
        <v/>
      </c>
      <c r="CC253" s="18" t="str">
        <f t="shared" si="171"/>
        <v/>
      </c>
      <c r="CD253" s="18" t="str">
        <f t="shared" si="172"/>
        <v/>
      </c>
      <c r="CE253" s="18" t="str">
        <f t="shared" si="173"/>
        <v/>
      </c>
      <c r="CF253" s="18" t="str">
        <f t="shared" si="174"/>
        <v/>
      </c>
      <c r="CG253" s="18" t="str">
        <f t="shared" si="175"/>
        <v/>
      </c>
      <c r="CH253" s="18" t="str">
        <f t="shared" si="176"/>
        <v/>
      </c>
      <c r="CI253" s="18" t="str">
        <f t="shared" si="177"/>
        <v/>
      </c>
      <c r="CJ253" s="56"/>
      <c r="CK253" s="56"/>
      <c r="CM253" s="56"/>
      <c r="CN253" s="56"/>
      <c r="CP253" s="459">
        <f t="shared" si="178"/>
        <v>0</v>
      </c>
      <c r="CQ253" s="459">
        <f t="shared" si="179"/>
        <v>0</v>
      </c>
      <c r="CR253" s="459">
        <f t="shared" si="180"/>
        <v>0</v>
      </c>
      <c r="CS253" s="459">
        <f t="shared" si="180"/>
        <v>0</v>
      </c>
      <c r="CT253" s="459">
        <f t="shared" si="181"/>
        <v>0</v>
      </c>
      <c r="CU253" s="459">
        <f t="shared" si="182"/>
        <v>0</v>
      </c>
      <c r="CV253" s="459">
        <f t="shared" si="183"/>
        <v>0</v>
      </c>
      <c r="CW253" s="459">
        <f t="shared" si="184"/>
        <v>0</v>
      </c>
    </row>
    <row r="254" spans="1:103" x14ac:dyDescent="0.25">
      <c r="A254" s="3534" t="s">
        <v>222</v>
      </c>
      <c r="B254" s="2176" t="s">
        <v>223</v>
      </c>
      <c r="C254" s="2012">
        <f t="shared" si="187"/>
        <v>2</v>
      </c>
      <c r="D254" s="703">
        <f>SUM(H254+J254+L254+N254+P254+R254+T254+V254+X254+Z254+AB254+AD254+AF254+AH254+AJ254+AL254)</f>
        <v>0</v>
      </c>
      <c r="E254" s="2176">
        <f>SUM(I254+K254+M254+O254+Q254+S254+U254+W254+Y254+AA254+AC254+AE254+AG254+AI254+AK254+AM254)</f>
        <v>2</v>
      </c>
      <c r="F254" s="2002"/>
      <c r="G254" s="2178"/>
      <c r="H254" s="2004">
        <v>0</v>
      </c>
      <c r="I254" s="2149">
        <v>0</v>
      </c>
      <c r="J254" s="2004">
        <v>0</v>
      </c>
      <c r="K254" s="2149">
        <v>1</v>
      </c>
      <c r="L254" s="2004">
        <v>0</v>
      </c>
      <c r="M254" s="2149">
        <v>1</v>
      </c>
      <c r="N254" s="2004">
        <v>0</v>
      </c>
      <c r="O254" s="2149">
        <v>0</v>
      </c>
      <c r="P254" s="2004">
        <v>0</v>
      </c>
      <c r="Q254" s="2149">
        <v>0</v>
      </c>
      <c r="R254" s="2004">
        <v>0</v>
      </c>
      <c r="S254" s="2149">
        <v>0</v>
      </c>
      <c r="T254" s="2004">
        <v>0</v>
      </c>
      <c r="U254" s="2149">
        <v>0</v>
      </c>
      <c r="V254" s="2004">
        <v>0</v>
      </c>
      <c r="W254" s="2149">
        <v>0</v>
      </c>
      <c r="X254" s="2004">
        <v>0</v>
      </c>
      <c r="Y254" s="2149">
        <v>0</v>
      </c>
      <c r="Z254" s="2004">
        <v>0</v>
      </c>
      <c r="AA254" s="2149">
        <v>0</v>
      </c>
      <c r="AB254" s="2004">
        <v>0</v>
      </c>
      <c r="AC254" s="2149">
        <v>0</v>
      </c>
      <c r="AD254" s="2004">
        <v>0</v>
      </c>
      <c r="AE254" s="2149">
        <v>0</v>
      </c>
      <c r="AF254" s="2004">
        <v>0</v>
      </c>
      <c r="AG254" s="2149">
        <v>0</v>
      </c>
      <c r="AH254" s="2004">
        <v>0</v>
      </c>
      <c r="AI254" s="2149">
        <v>0</v>
      </c>
      <c r="AJ254" s="2004">
        <v>0</v>
      </c>
      <c r="AK254" s="2149">
        <v>0</v>
      </c>
      <c r="AL254" s="2004">
        <v>0</v>
      </c>
      <c r="AM254" s="2150">
        <v>0</v>
      </c>
      <c r="AN254" s="2022">
        <v>0</v>
      </c>
      <c r="AO254" s="1997">
        <v>0</v>
      </c>
      <c r="AP254" s="1925">
        <v>0</v>
      </c>
      <c r="AQ254" s="1997">
        <v>0</v>
      </c>
      <c r="AR254" s="2149">
        <v>0</v>
      </c>
      <c r="AS254" s="2004">
        <v>0</v>
      </c>
      <c r="AT254" s="2149">
        <v>0</v>
      </c>
      <c r="AU254" s="1997">
        <v>0</v>
      </c>
      <c r="AV254" s="2149">
        <v>1</v>
      </c>
      <c r="AW254" s="1997">
        <v>0</v>
      </c>
      <c r="AX254" s="2149">
        <v>0</v>
      </c>
      <c r="AY254" s="56" t="str">
        <f t="shared" si="185"/>
        <v/>
      </c>
      <c r="AZ254" s="56"/>
      <c r="BA254" s="56"/>
      <c r="BB254" s="56"/>
      <c r="BC254" s="56"/>
      <c r="BD254" s="56"/>
      <c r="BE254" s="56"/>
      <c r="BF254" s="56"/>
      <c r="BG254" s="56"/>
      <c r="BH254" s="56"/>
      <c r="BI254" s="56"/>
      <c r="BJ254" s="56"/>
      <c r="BK254" s="56"/>
      <c r="BL254" s="56"/>
      <c r="BM254" s="56"/>
      <c r="BN254" s="56"/>
      <c r="BO254" s="56"/>
      <c r="CA254" s="40"/>
      <c r="CB254" s="18" t="str">
        <f t="shared" si="170"/>
        <v/>
      </c>
      <c r="CC254" s="18" t="str">
        <f t="shared" si="171"/>
        <v/>
      </c>
      <c r="CD254" s="18" t="str">
        <f t="shared" si="172"/>
        <v/>
      </c>
      <c r="CE254" s="18" t="str">
        <f t="shared" si="173"/>
        <v/>
      </c>
      <c r="CF254" s="18" t="str">
        <f t="shared" si="174"/>
        <v/>
      </c>
      <c r="CG254" s="18" t="str">
        <f t="shared" si="175"/>
        <v/>
      </c>
      <c r="CH254" s="18" t="str">
        <f t="shared" si="176"/>
        <v/>
      </c>
      <c r="CI254" s="18" t="str">
        <f t="shared" si="177"/>
        <v/>
      </c>
      <c r="CJ254" s="56"/>
      <c r="CK254" s="56"/>
      <c r="CM254" s="56"/>
      <c r="CN254" s="56"/>
      <c r="CP254" s="459">
        <f t="shared" si="178"/>
        <v>0</v>
      </c>
      <c r="CQ254" s="459">
        <f t="shared" si="179"/>
        <v>0</v>
      </c>
      <c r="CR254" s="459">
        <f t="shared" si="180"/>
        <v>0</v>
      </c>
      <c r="CS254" s="459">
        <f t="shared" si="180"/>
        <v>0</v>
      </c>
      <c r="CT254" s="459">
        <f t="shared" si="181"/>
        <v>0</v>
      </c>
      <c r="CU254" s="459">
        <f t="shared" si="182"/>
        <v>0</v>
      </c>
      <c r="CV254" s="459">
        <f t="shared" si="183"/>
        <v>0</v>
      </c>
      <c r="CW254" s="459">
        <f t="shared" si="184"/>
        <v>0</v>
      </c>
    </row>
    <row r="255" spans="1:103" x14ac:dyDescent="0.25">
      <c r="A255" s="4249"/>
      <c r="B255" s="377" t="s">
        <v>224</v>
      </c>
      <c r="C255" s="2179">
        <f t="shared" si="187"/>
        <v>2</v>
      </c>
      <c r="D255" s="388">
        <f>SUM(H255+J255+L255+N255+P255+R255+T255+V255+X255+Z255+AB255+AD255+AF255+AH255+AJ255+AL255)</f>
        <v>0</v>
      </c>
      <c r="E255" s="369">
        <f>SUM(I255+K255+M255+O255+Q255+S255+U255+W255+Y255+AA255+AC255+AE255+AG255+AI255+AK255+AM255)</f>
        <v>2</v>
      </c>
      <c r="F255" s="2180"/>
      <c r="G255" s="389"/>
      <c r="H255" s="2181">
        <v>0</v>
      </c>
      <c r="I255" s="85">
        <v>0</v>
      </c>
      <c r="J255" s="2181">
        <v>0</v>
      </c>
      <c r="K255" s="85">
        <v>1</v>
      </c>
      <c r="L255" s="2181">
        <v>0</v>
      </c>
      <c r="M255" s="85">
        <v>1</v>
      </c>
      <c r="N255" s="2181">
        <v>0</v>
      </c>
      <c r="O255" s="85">
        <v>0</v>
      </c>
      <c r="P255" s="2181">
        <v>0</v>
      </c>
      <c r="Q255" s="85">
        <v>0</v>
      </c>
      <c r="R255" s="2181">
        <v>0</v>
      </c>
      <c r="S255" s="85">
        <v>0</v>
      </c>
      <c r="T255" s="2181">
        <v>0</v>
      </c>
      <c r="U255" s="85">
        <v>0</v>
      </c>
      <c r="V255" s="2181">
        <v>0</v>
      </c>
      <c r="W255" s="85">
        <v>0</v>
      </c>
      <c r="X255" s="2181">
        <v>0</v>
      </c>
      <c r="Y255" s="85">
        <v>0</v>
      </c>
      <c r="Z255" s="2181">
        <v>0</v>
      </c>
      <c r="AA255" s="85">
        <v>0</v>
      </c>
      <c r="AB255" s="2181">
        <v>0</v>
      </c>
      <c r="AC255" s="85">
        <v>0</v>
      </c>
      <c r="AD255" s="2181">
        <v>0</v>
      </c>
      <c r="AE255" s="85">
        <v>0</v>
      </c>
      <c r="AF255" s="2181">
        <v>0</v>
      </c>
      <c r="AG255" s="85">
        <v>0</v>
      </c>
      <c r="AH255" s="2181">
        <v>0</v>
      </c>
      <c r="AI255" s="85">
        <v>0</v>
      </c>
      <c r="AJ255" s="91">
        <v>0</v>
      </c>
      <c r="AK255" s="96">
        <v>0</v>
      </c>
      <c r="AL255" s="45">
        <v>0</v>
      </c>
      <c r="AM255" s="333">
        <v>0</v>
      </c>
      <c r="AN255" s="105">
        <v>0</v>
      </c>
      <c r="AO255" s="47">
        <v>0</v>
      </c>
      <c r="AP255" s="286">
        <v>0</v>
      </c>
      <c r="AQ255" s="1808">
        <v>0</v>
      </c>
      <c r="AR255" s="96">
        <v>0</v>
      </c>
      <c r="AS255" s="91">
        <v>0</v>
      </c>
      <c r="AT255" s="96">
        <v>0</v>
      </c>
      <c r="AU255" s="1808">
        <v>0</v>
      </c>
      <c r="AV255" s="96">
        <v>1</v>
      </c>
      <c r="AW255" s="1808">
        <v>0</v>
      </c>
      <c r="AX255" s="96">
        <v>0</v>
      </c>
      <c r="AY255" s="56" t="str">
        <f t="shared" si="185"/>
        <v/>
      </c>
      <c r="AZ255" s="56"/>
      <c r="BA255" s="56"/>
      <c r="BB255" s="56"/>
      <c r="BC255" s="56"/>
      <c r="BD255" s="56"/>
      <c r="BE255" s="56"/>
      <c r="BF255" s="56"/>
      <c r="BG255" s="56"/>
      <c r="BH255" s="56"/>
      <c r="BI255" s="56"/>
      <c r="BJ255" s="56"/>
      <c r="BK255" s="56"/>
      <c r="BL255" s="56"/>
      <c r="BM255" s="56"/>
      <c r="BN255" s="56"/>
      <c r="BO255" s="56"/>
      <c r="CA255" s="40"/>
      <c r="CB255" s="18" t="str">
        <f t="shared" si="170"/>
        <v/>
      </c>
      <c r="CC255" s="18" t="str">
        <f t="shared" si="171"/>
        <v/>
      </c>
      <c r="CD255" s="18" t="str">
        <f t="shared" si="172"/>
        <v/>
      </c>
      <c r="CE255" s="18" t="str">
        <f t="shared" si="173"/>
        <v/>
      </c>
      <c r="CF255" s="18" t="str">
        <f t="shared" si="174"/>
        <v/>
      </c>
      <c r="CG255" s="18" t="str">
        <f t="shared" si="175"/>
        <v/>
      </c>
      <c r="CH255" s="18" t="str">
        <f t="shared" si="176"/>
        <v/>
      </c>
      <c r="CI255" s="18" t="str">
        <f t="shared" si="177"/>
        <v/>
      </c>
      <c r="CJ255" s="56"/>
      <c r="CK255" s="56"/>
      <c r="CM255" s="56"/>
      <c r="CN255" s="56"/>
      <c r="CP255" s="459">
        <f t="shared" si="178"/>
        <v>0</v>
      </c>
      <c r="CQ255" s="459">
        <f t="shared" si="179"/>
        <v>0</v>
      </c>
      <c r="CR255" s="459">
        <f t="shared" si="180"/>
        <v>0</v>
      </c>
      <c r="CS255" s="459">
        <f t="shared" si="180"/>
        <v>0</v>
      </c>
      <c r="CT255" s="459">
        <f t="shared" si="181"/>
        <v>0</v>
      </c>
      <c r="CU255" s="459">
        <f t="shared" si="182"/>
        <v>0</v>
      </c>
      <c r="CV255" s="459">
        <f t="shared" si="183"/>
        <v>0</v>
      </c>
      <c r="CW255" s="459">
        <f t="shared" si="184"/>
        <v>0</v>
      </c>
    </row>
    <row r="256" spans="1:103" s="56" customFormat="1" x14ac:dyDescent="0.25">
      <c r="A256" s="2182" t="s">
        <v>225</v>
      </c>
      <c r="B256" s="2163"/>
      <c r="C256" s="2140">
        <f t="shared" si="187"/>
        <v>20</v>
      </c>
      <c r="D256" s="2141">
        <f t="shared" si="186"/>
        <v>7</v>
      </c>
      <c r="E256" s="2142">
        <f t="shared" si="186"/>
        <v>13</v>
      </c>
      <c r="F256" s="2195">
        <v>0</v>
      </c>
      <c r="G256" s="2196">
        <v>0</v>
      </c>
      <c r="H256" s="2195">
        <v>0</v>
      </c>
      <c r="I256" s="2196">
        <v>0</v>
      </c>
      <c r="J256" s="2195">
        <v>1</v>
      </c>
      <c r="K256" s="2196">
        <v>2</v>
      </c>
      <c r="L256" s="2195">
        <v>1</v>
      </c>
      <c r="M256" s="2196">
        <v>1</v>
      </c>
      <c r="N256" s="2195">
        <v>0</v>
      </c>
      <c r="O256" s="2196">
        <v>0</v>
      </c>
      <c r="P256" s="2195">
        <v>0</v>
      </c>
      <c r="Q256" s="2196">
        <v>1</v>
      </c>
      <c r="R256" s="2195">
        <v>0</v>
      </c>
      <c r="S256" s="2196">
        <v>1</v>
      </c>
      <c r="T256" s="2195">
        <v>0</v>
      </c>
      <c r="U256" s="2196">
        <v>1</v>
      </c>
      <c r="V256" s="2195">
        <v>1</v>
      </c>
      <c r="W256" s="2196">
        <v>1</v>
      </c>
      <c r="X256" s="2195">
        <v>1</v>
      </c>
      <c r="Y256" s="2196">
        <v>2</v>
      </c>
      <c r="Z256" s="2195">
        <v>1</v>
      </c>
      <c r="AA256" s="2196">
        <v>0</v>
      </c>
      <c r="AB256" s="2195">
        <v>1</v>
      </c>
      <c r="AC256" s="2196">
        <v>0</v>
      </c>
      <c r="AD256" s="2195">
        <v>0</v>
      </c>
      <c r="AE256" s="2196">
        <v>2</v>
      </c>
      <c r="AF256" s="2195">
        <v>0</v>
      </c>
      <c r="AG256" s="2196">
        <v>1</v>
      </c>
      <c r="AH256" s="2195">
        <v>1</v>
      </c>
      <c r="AI256" s="2196">
        <v>0</v>
      </c>
      <c r="AJ256" s="2195">
        <v>0</v>
      </c>
      <c r="AK256" s="2196">
        <v>0</v>
      </c>
      <c r="AL256" s="2004">
        <v>0</v>
      </c>
      <c r="AM256" s="2150">
        <v>1</v>
      </c>
      <c r="AN256" s="2022">
        <v>0</v>
      </c>
      <c r="AO256" s="1997">
        <v>1</v>
      </c>
      <c r="AP256" s="1925">
        <v>4</v>
      </c>
      <c r="AQ256" s="2190">
        <v>0</v>
      </c>
      <c r="AR256" s="2168">
        <v>0</v>
      </c>
      <c r="AS256" s="2166">
        <v>0</v>
      </c>
      <c r="AT256" s="2168">
        <v>0</v>
      </c>
      <c r="AU256" s="2190">
        <v>0</v>
      </c>
      <c r="AV256" s="2168">
        <v>2</v>
      </c>
      <c r="AW256" s="2190">
        <v>0</v>
      </c>
      <c r="AX256" s="2168">
        <v>0</v>
      </c>
      <c r="AY256" s="56" t="str">
        <f t="shared" si="185"/>
        <v/>
      </c>
      <c r="CA256" s="40"/>
      <c r="CB256" s="18" t="str">
        <f t="shared" si="170"/>
        <v/>
      </c>
      <c r="CC256" s="18" t="str">
        <f t="shared" si="171"/>
        <v/>
      </c>
      <c r="CD256" s="18" t="str">
        <f t="shared" si="172"/>
        <v/>
      </c>
      <c r="CE256" s="18" t="str">
        <f t="shared" si="173"/>
        <v/>
      </c>
      <c r="CF256" s="18" t="str">
        <f t="shared" si="174"/>
        <v/>
      </c>
      <c r="CG256" s="18" t="str">
        <f t="shared" si="175"/>
        <v/>
      </c>
      <c r="CH256" s="18" t="str">
        <f t="shared" si="176"/>
        <v/>
      </c>
      <c r="CI256" s="18" t="str">
        <f t="shared" si="177"/>
        <v/>
      </c>
      <c r="CL256"/>
      <c r="CO256"/>
      <c r="CP256" s="459">
        <f t="shared" si="178"/>
        <v>0</v>
      </c>
      <c r="CQ256" s="459">
        <f t="shared" si="179"/>
        <v>0</v>
      </c>
      <c r="CR256" s="459">
        <f t="shared" si="180"/>
        <v>0</v>
      </c>
      <c r="CS256" s="459">
        <f t="shared" si="180"/>
        <v>0</v>
      </c>
      <c r="CT256" s="459">
        <f t="shared" si="181"/>
        <v>0</v>
      </c>
      <c r="CU256" s="459">
        <f t="shared" si="182"/>
        <v>0</v>
      </c>
      <c r="CV256" s="459">
        <f t="shared" si="183"/>
        <v>0</v>
      </c>
      <c r="CW256" s="459">
        <f t="shared" si="184"/>
        <v>0</v>
      </c>
    </row>
    <row r="257" spans="1:101" ht="15" customHeight="1" x14ac:dyDescent="0.25">
      <c r="A257" s="3534" t="s">
        <v>226</v>
      </c>
      <c r="B257" s="380" t="s">
        <v>227</v>
      </c>
      <c r="C257" s="378">
        <f t="shared" si="187"/>
        <v>4</v>
      </c>
      <c r="D257" s="379">
        <f t="shared" si="186"/>
        <v>2</v>
      </c>
      <c r="E257" s="380">
        <f t="shared" si="186"/>
        <v>2</v>
      </c>
      <c r="F257" s="45">
        <v>0</v>
      </c>
      <c r="G257" s="48">
        <v>0</v>
      </c>
      <c r="H257" s="45">
        <v>0</v>
      </c>
      <c r="I257" s="48">
        <v>0</v>
      </c>
      <c r="J257" s="45">
        <v>0</v>
      </c>
      <c r="K257" s="48">
        <v>0</v>
      </c>
      <c r="L257" s="45">
        <v>0</v>
      </c>
      <c r="M257" s="48">
        <v>0</v>
      </c>
      <c r="N257" s="45">
        <v>0</v>
      </c>
      <c r="O257" s="48">
        <v>0</v>
      </c>
      <c r="P257" s="45">
        <v>0</v>
      </c>
      <c r="Q257" s="48">
        <v>0</v>
      </c>
      <c r="R257" s="45">
        <v>0</v>
      </c>
      <c r="S257" s="48">
        <v>0</v>
      </c>
      <c r="T257" s="45">
        <v>0</v>
      </c>
      <c r="U257" s="48">
        <v>0</v>
      </c>
      <c r="V257" s="45">
        <v>1</v>
      </c>
      <c r="W257" s="48">
        <v>0</v>
      </c>
      <c r="X257" s="45">
        <v>0</v>
      </c>
      <c r="Y257" s="48">
        <v>1</v>
      </c>
      <c r="Z257" s="45">
        <v>0</v>
      </c>
      <c r="AA257" s="48">
        <v>0</v>
      </c>
      <c r="AB257" s="45">
        <v>0</v>
      </c>
      <c r="AC257" s="48">
        <v>0</v>
      </c>
      <c r="AD257" s="45">
        <v>0</v>
      </c>
      <c r="AE257" s="48">
        <v>0</v>
      </c>
      <c r="AF257" s="45">
        <v>0</v>
      </c>
      <c r="AG257" s="48">
        <v>0</v>
      </c>
      <c r="AH257" s="45">
        <v>1</v>
      </c>
      <c r="AI257" s="48">
        <v>0</v>
      </c>
      <c r="AJ257" s="45">
        <v>0</v>
      </c>
      <c r="AK257" s="48">
        <v>0</v>
      </c>
      <c r="AL257" s="2004">
        <v>0</v>
      </c>
      <c r="AM257" s="2150">
        <v>1</v>
      </c>
      <c r="AN257" s="2022">
        <v>0</v>
      </c>
      <c r="AO257" s="1997">
        <v>0</v>
      </c>
      <c r="AP257" s="1925">
        <v>0</v>
      </c>
      <c r="AQ257" s="1997">
        <v>0</v>
      </c>
      <c r="AR257" s="2149">
        <v>0</v>
      </c>
      <c r="AS257" s="2004">
        <v>0</v>
      </c>
      <c r="AT257" s="2149">
        <v>0</v>
      </c>
      <c r="AU257" s="1997">
        <v>0</v>
      </c>
      <c r="AV257" s="2149">
        <v>0</v>
      </c>
      <c r="AW257" s="1997">
        <v>0</v>
      </c>
      <c r="AX257" s="2149">
        <v>0</v>
      </c>
      <c r="AY257" s="56" t="str">
        <f t="shared" si="185"/>
        <v/>
      </c>
      <c r="AZ257" s="56"/>
      <c r="BA257" s="56"/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CA257" s="40"/>
      <c r="CB257" s="18" t="str">
        <f t="shared" si="170"/>
        <v/>
      </c>
      <c r="CC257" s="18" t="str">
        <f t="shared" si="171"/>
        <v/>
      </c>
      <c r="CD257" s="18" t="str">
        <f t="shared" si="172"/>
        <v/>
      </c>
      <c r="CE257" s="18" t="str">
        <f t="shared" si="173"/>
        <v/>
      </c>
      <c r="CF257" s="18" t="str">
        <f t="shared" si="174"/>
        <v/>
      </c>
      <c r="CG257" s="18" t="str">
        <f t="shared" si="175"/>
        <v/>
      </c>
      <c r="CH257" s="18" t="str">
        <f t="shared" si="176"/>
        <v/>
      </c>
      <c r="CI257" s="18" t="str">
        <f t="shared" si="177"/>
        <v/>
      </c>
      <c r="CJ257" s="56"/>
      <c r="CK257" s="56"/>
      <c r="CM257" s="56"/>
      <c r="CN257" s="56"/>
      <c r="CP257" s="459">
        <f t="shared" si="178"/>
        <v>0</v>
      </c>
      <c r="CQ257" s="459">
        <f t="shared" si="179"/>
        <v>0</v>
      </c>
      <c r="CR257" s="459">
        <f t="shared" si="180"/>
        <v>0</v>
      </c>
      <c r="CS257" s="459">
        <f t="shared" si="180"/>
        <v>0</v>
      </c>
      <c r="CT257" s="459">
        <f t="shared" si="181"/>
        <v>0</v>
      </c>
      <c r="CU257" s="459">
        <f t="shared" si="182"/>
        <v>0</v>
      </c>
      <c r="CV257" s="459">
        <f t="shared" si="183"/>
        <v>0</v>
      </c>
      <c r="CW257" s="459">
        <f t="shared" si="184"/>
        <v>0</v>
      </c>
    </row>
    <row r="258" spans="1:101" x14ac:dyDescent="0.25">
      <c r="A258" s="4275"/>
      <c r="B258" s="396" t="s">
        <v>228</v>
      </c>
      <c r="C258" s="397">
        <f t="shared" si="187"/>
        <v>0</v>
      </c>
      <c r="D258" s="398">
        <f t="shared" si="186"/>
        <v>0</v>
      </c>
      <c r="E258" s="396">
        <f t="shared" si="186"/>
        <v>0</v>
      </c>
      <c r="F258" s="22"/>
      <c r="G258" s="28"/>
      <c r="H258" s="22"/>
      <c r="I258" s="28"/>
      <c r="J258" s="22"/>
      <c r="K258" s="28"/>
      <c r="L258" s="22"/>
      <c r="M258" s="28"/>
      <c r="N258" s="22"/>
      <c r="O258" s="28"/>
      <c r="P258" s="22"/>
      <c r="Q258" s="28"/>
      <c r="R258" s="22"/>
      <c r="S258" s="28"/>
      <c r="T258" s="22"/>
      <c r="U258" s="28"/>
      <c r="V258" s="22"/>
      <c r="W258" s="28"/>
      <c r="X258" s="22"/>
      <c r="Y258" s="28"/>
      <c r="Z258" s="22"/>
      <c r="AA258" s="28"/>
      <c r="AB258" s="22"/>
      <c r="AC258" s="28"/>
      <c r="AD258" s="22"/>
      <c r="AE258" s="28"/>
      <c r="AF258" s="22"/>
      <c r="AG258" s="28"/>
      <c r="AH258" s="22"/>
      <c r="AI258" s="28"/>
      <c r="AJ258" s="22"/>
      <c r="AK258" s="28"/>
      <c r="AL258" s="22"/>
      <c r="AM258" s="216"/>
      <c r="AN258" s="27">
        <v>0</v>
      </c>
      <c r="AO258" s="23">
        <v>0</v>
      </c>
      <c r="AP258" s="213">
        <v>0</v>
      </c>
      <c r="AQ258" s="23"/>
      <c r="AR258" s="28"/>
      <c r="AS258" s="22"/>
      <c r="AT258" s="28"/>
      <c r="AU258" s="23"/>
      <c r="AV258" s="28"/>
      <c r="AW258" s="23"/>
      <c r="AX258" s="28"/>
      <c r="AY258" s="56" t="str">
        <f t="shared" si="185"/>
        <v/>
      </c>
      <c r="AZ258" s="56"/>
      <c r="BA258" s="56"/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6"/>
      <c r="BM258" s="56"/>
      <c r="BN258" s="56"/>
      <c r="BO258" s="56"/>
      <c r="CA258" s="40"/>
      <c r="CB258" s="18" t="str">
        <f t="shared" si="170"/>
        <v/>
      </c>
      <c r="CC258" s="18" t="str">
        <f t="shared" si="171"/>
        <v/>
      </c>
      <c r="CD258" s="18" t="str">
        <f t="shared" si="172"/>
        <v/>
      </c>
      <c r="CE258" s="18" t="str">
        <f t="shared" si="173"/>
        <v/>
      </c>
      <c r="CF258" s="18" t="str">
        <f t="shared" si="174"/>
        <v/>
      </c>
      <c r="CG258" s="18" t="str">
        <f t="shared" si="175"/>
        <v/>
      </c>
      <c r="CH258" s="18" t="str">
        <f t="shared" si="176"/>
        <v/>
      </c>
      <c r="CI258" s="18" t="str">
        <f t="shared" si="177"/>
        <v/>
      </c>
      <c r="CJ258" s="56"/>
      <c r="CK258" s="56"/>
      <c r="CM258" s="56"/>
      <c r="CN258" s="56"/>
      <c r="CP258" s="459">
        <f t="shared" si="178"/>
        <v>0</v>
      </c>
      <c r="CQ258" s="459">
        <f t="shared" si="179"/>
        <v>0</v>
      </c>
      <c r="CR258" s="459">
        <f t="shared" si="180"/>
        <v>0</v>
      </c>
      <c r="CS258" s="459">
        <f t="shared" si="180"/>
        <v>0</v>
      </c>
      <c r="CT258" s="459">
        <f t="shared" si="181"/>
        <v>0</v>
      </c>
      <c r="CU258" s="459">
        <f t="shared" si="182"/>
        <v>0</v>
      </c>
      <c r="CV258" s="459">
        <f t="shared" si="183"/>
        <v>0</v>
      </c>
      <c r="CW258" s="459">
        <f t="shared" si="184"/>
        <v>0</v>
      </c>
    </row>
    <row r="259" spans="1:101" x14ac:dyDescent="0.25">
      <c r="A259" s="4275"/>
      <c r="B259" s="396" t="s">
        <v>229</v>
      </c>
      <c r="C259" s="397">
        <f t="shared" si="187"/>
        <v>0</v>
      </c>
      <c r="D259" s="398">
        <f t="shared" si="186"/>
        <v>0</v>
      </c>
      <c r="E259" s="396">
        <f>SUM(G259+I259+K259+M259+O259+Q259+S259+U259+W259+Y259+AA259+AC259+AE259+AG259+AI259+AK259+AM259)</f>
        <v>0</v>
      </c>
      <c r="F259" s="22"/>
      <c r="G259" s="28"/>
      <c r="H259" s="22"/>
      <c r="I259" s="28"/>
      <c r="J259" s="22"/>
      <c r="K259" s="28"/>
      <c r="L259" s="22"/>
      <c r="M259" s="28"/>
      <c r="N259" s="22"/>
      <c r="O259" s="28"/>
      <c r="P259" s="22"/>
      <c r="Q259" s="28"/>
      <c r="R259" s="22"/>
      <c r="S259" s="28"/>
      <c r="T259" s="22"/>
      <c r="U259" s="28"/>
      <c r="V259" s="22"/>
      <c r="W259" s="28"/>
      <c r="X259" s="22"/>
      <c r="Y259" s="28"/>
      <c r="Z259" s="22"/>
      <c r="AA259" s="28"/>
      <c r="AB259" s="22"/>
      <c r="AC259" s="28"/>
      <c r="AD259" s="22"/>
      <c r="AE259" s="28"/>
      <c r="AF259" s="22"/>
      <c r="AG259" s="28"/>
      <c r="AH259" s="22"/>
      <c r="AI259" s="28"/>
      <c r="AJ259" s="22"/>
      <c r="AK259" s="28"/>
      <c r="AL259" s="45"/>
      <c r="AM259" s="333"/>
      <c r="AN259" s="105">
        <v>0</v>
      </c>
      <c r="AO259" s="47">
        <v>0</v>
      </c>
      <c r="AP259" s="286">
        <v>0</v>
      </c>
      <c r="AQ259" s="27"/>
      <c r="AR259" s="28"/>
      <c r="AS259" s="22"/>
      <c r="AT259" s="28"/>
      <c r="AU259" s="23"/>
      <c r="AV259" s="28"/>
      <c r="AW259" s="23"/>
      <c r="AX259" s="28"/>
      <c r="AY259" s="56" t="str">
        <f t="shared" si="185"/>
        <v/>
      </c>
      <c r="AZ259" s="56"/>
      <c r="BA259" s="56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6"/>
      <c r="BM259" s="56"/>
      <c r="BN259" s="56"/>
      <c r="BO259" s="56"/>
      <c r="CA259" s="40"/>
      <c r="CB259" s="18" t="str">
        <f t="shared" si="170"/>
        <v/>
      </c>
      <c r="CC259" s="18" t="str">
        <f t="shared" si="171"/>
        <v/>
      </c>
      <c r="CD259" s="18" t="str">
        <f t="shared" si="172"/>
        <v/>
      </c>
      <c r="CE259" s="18" t="str">
        <f t="shared" si="173"/>
        <v/>
      </c>
      <c r="CF259" s="18" t="str">
        <f t="shared" si="174"/>
        <v/>
      </c>
      <c r="CG259" s="18" t="str">
        <f t="shared" si="175"/>
        <v/>
      </c>
      <c r="CH259" s="18" t="str">
        <f t="shared" si="176"/>
        <v/>
      </c>
      <c r="CI259" s="18" t="str">
        <f t="shared" si="177"/>
        <v/>
      </c>
      <c r="CJ259" s="56"/>
      <c r="CK259" s="56"/>
      <c r="CM259" s="56"/>
      <c r="CN259" s="56"/>
      <c r="CP259" s="459">
        <f t="shared" si="178"/>
        <v>0</v>
      </c>
      <c r="CQ259" s="459">
        <f t="shared" si="179"/>
        <v>0</v>
      </c>
      <c r="CR259" s="459">
        <f t="shared" si="180"/>
        <v>0</v>
      </c>
      <c r="CS259" s="459">
        <f t="shared" si="180"/>
        <v>0</v>
      </c>
      <c r="CT259" s="459">
        <f t="shared" si="181"/>
        <v>0</v>
      </c>
      <c r="CU259" s="459">
        <f t="shared" si="182"/>
        <v>0</v>
      </c>
      <c r="CV259" s="459">
        <f t="shared" si="183"/>
        <v>0</v>
      </c>
      <c r="CW259" s="459">
        <f t="shared" si="184"/>
        <v>0</v>
      </c>
    </row>
    <row r="260" spans="1:101" x14ac:dyDescent="0.25">
      <c r="A260" s="4275"/>
      <c r="B260" s="401" t="s">
        <v>230</v>
      </c>
      <c r="C260" s="397">
        <f t="shared" si="187"/>
        <v>0</v>
      </c>
      <c r="D260" s="467"/>
      <c r="E260" s="396">
        <f>SUM(K260+M260+O260+Q260+S260+U260+W260+Y260+AA260+AC260+AE260+AG260+AI260+AK260+AM260)</f>
        <v>0</v>
      </c>
      <c r="F260" s="345"/>
      <c r="G260" s="346"/>
      <c r="H260" s="345"/>
      <c r="I260" s="346"/>
      <c r="J260" s="345"/>
      <c r="K260" s="28"/>
      <c r="L260" s="345"/>
      <c r="M260" s="28"/>
      <c r="N260" s="345"/>
      <c r="O260" s="28"/>
      <c r="P260" s="345"/>
      <c r="Q260" s="28"/>
      <c r="R260" s="345"/>
      <c r="S260" s="28"/>
      <c r="T260" s="345"/>
      <c r="U260" s="28"/>
      <c r="V260" s="345"/>
      <c r="W260" s="28"/>
      <c r="X260" s="345"/>
      <c r="Y260" s="28"/>
      <c r="Z260" s="345"/>
      <c r="AA260" s="28"/>
      <c r="AB260" s="345"/>
      <c r="AC260" s="28"/>
      <c r="AD260" s="345"/>
      <c r="AE260" s="28"/>
      <c r="AF260" s="345"/>
      <c r="AG260" s="28"/>
      <c r="AH260" s="345"/>
      <c r="AI260" s="28"/>
      <c r="AJ260" s="345"/>
      <c r="AK260" s="28"/>
      <c r="AL260" s="345"/>
      <c r="AM260" s="216"/>
      <c r="AN260" s="105">
        <v>0</v>
      </c>
      <c r="AO260" s="47">
        <v>0</v>
      </c>
      <c r="AP260" s="286">
        <v>0</v>
      </c>
      <c r="AQ260" s="47"/>
      <c r="AR260" s="48"/>
      <c r="AS260" s="439"/>
      <c r="AT260" s="48"/>
      <c r="AU260" s="47"/>
      <c r="AV260" s="48"/>
      <c r="AW260" s="47"/>
      <c r="AX260" s="48"/>
      <c r="AY260" s="56" t="str">
        <f t="shared" si="185"/>
        <v/>
      </c>
      <c r="AZ260" s="56"/>
      <c r="BA260" s="56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6"/>
      <c r="BM260" s="56"/>
      <c r="BN260" s="56"/>
      <c r="BO260" s="56"/>
      <c r="CA260" s="40"/>
      <c r="CB260" s="18" t="str">
        <f t="shared" si="170"/>
        <v/>
      </c>
      <c r="CC260" s="18" t="str">
        <f t="shared" si="171"/>
        <v/>
      </c>
      <c r="CD260" s="421"/>
      <c r="CE260" s="18" t="str">
        <f t="shared" si="173"/>
        <v/>
      </c>
      <c r="CF260" s="18" t="str">
        <f t="shared" si="174"/>
        <v/>
      </c>
      <c r="CG260" s="18" t="str">
        <f t="shared" si="175"/>
        <v/>
      </c>
      <c r="CH260" s="18" t="str">
        <f t="shared" si="176"/>
        <v/>
      </c>
      <c r="CI260" s="18" t="str">
        <f t="shared" si="177"/>
        <v/>
      </c>
      <c r="CP260" s="370">
        <f t="shared" si="178"/>
        <v>0</v>
      </c>
      <c r="CQ260" s="370">
        <f t="shared" si="179"/>
        <v>0</v>
      </c>
      <c r="CR260" s="370">
        <f t="shared" si="180"/>
        <v>0</v>
      </c>
      <c r="CS260" s="370">
        <f t="shared" si="180"/>
        <v>0</v>
      </c>
      <c r="CT260" s="370">
        <f t="shared" si="181"/>
        <v>0</v>
      </c>
      <c r="CU260" s="370">
        <f t="shared" si="182"/>
        <v>0</v>
      </c>
      <c r="CV260" s="370">
        <f t="shared" si="183"/>
        <v>0</v>
      </c>
      <c r="CW260" s="370">
        <f t="shared" si="184"/>
        <v>0</v>
      </c>
    </row>
    <row r="261" spans="1:101" x14ac:dyDescent="0.25">
      <c r="A261" s="4275"/>
      <c r="B261" s="396" t="s">
        <v>231</v>
      </c>
      <c r="C261" s="397">
        <f t="shared" si="187"/>
        <v>0</v>
      </c>
      <c r="D261" s="398">
        <f t="shared" ref="D261:E269" si="188">SUM(F261+H261+J261+L261+N261+P261+R261+T261+V261+X261+Z261+AB261+AD261+AF261+AH261+AJ261+AL261)</f>
        <v>0</v>
      </c>
      <c r="E261" s="396">
        <f t="shared" si="188"/>
        <v>0</v>
      </c>
      <c r="F261" s="22"/>
      <c r="G261" s="28"/>
      <c r="H261" s="22"/>
      <c r="I261" s="28"/>
      <c r="J261" s="22"/>
      <c r="K261" s="28"/>
      <c r="L261" s="22"/>
      <c r="M261" s="28"/>
      <c r="N261" s="22"/>
      <c r="O261" s="28"/>
      <c r="P261" s="22"/>
      <c r="Q261" s="28"/>
      <c r="R261" s="22"/>
      <c r="S261" s="28"/>
      <c r="T261" s="22"/>
      <c r="U261" s="28"/>
      <c r="V261" s="22"/>
      <c r="W261" s="28"/>
      <c r="X261" s="22"/>
      <c r="Y261" s="28"/>
      <c r="Z261" s="22"/>
      <c r="AA261" s="28"/>
      <c r="AB261" s="22"/>
      <c r="AC261" s="28"/>
      <c r="AD261" s="22"/>
      <c r="AE261" s="28"/>
      <c r="AF261" s="22"/>
      <c r="AG261" s="28"/>
      <c r="AH261" s="22"/>
      <c r="AI261" s="28"/>
      <c r="AJ261" s="22"/>
      <c r="AK261" s="28"/>
      <c r="AL261" s="22"/>
      <c r="AM261" s="216"/>
      <c r="AN261" s="105">
        <v>0</v>
      </c>
      <c r="AO261" s="47">
        <v>0</v>
      </c>
      <c r="AP261" s="286">
        <v>0</v>
      </c>
      <c r="AQ261" s="23"/>
      <c r="AR261" s="28"/>
      <c r="AS261" s="22"/>
      <c r="AT261" s="28"/>
      <c r="AU261" s="23"/>
      <c r="AV261" s="28"/>
      <c r="AW261" s="23"/>
      <c r="AX261" s="28"/>
      <c r="AY261" s="56" t="str">
        <f t="shared" si="185"/>
        <v/>
      </c>
      <c r="AZ261" s="56"/>
      <c r="BA261" s="56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6"/>
      <c r="BM261" s="56"/>
      <c r="BN261" s="56"/>
      <c r="BO261" s="56"/>
      <c r="CA261" s="40"/>
      <c r="CB261" s="18" t="str">
        <f t="shared" si="170"/>
        <v/>
      </c>
      <c r="CC261" s="18" t="str">
        <f t="shared" si="171"/>
        <v/>
      </c>
      <c r="CD261" s="18" t="str">
        <f t="shared" ref="CD261:CD293" si="189">IF(AND(D261&gt;0,OR(AS261="")), "* No olvide digitar la variable Pueblos originarios Hombres. Digite Cero si no tiene.",IF(AS261&gt;D261,"  * La variable Pueblos originarios Hombres No puede ser mayor al Total Hombres.",""))</f>
        <v/>
      </c>
      <c r="CE261" s="18" t="str">
        <f t="shared" si="173"/>
        <v/>
      </c>
      <c r="CF261" s="18" t="str">
        <f t="shared" si="174"/>
        <v/>
      </c>
      <c r="CG261" s="18" t="str">
        <f t="shared" si="175"/>
        <v/>
      </c>
      <c r="CH261" s="18" t="str">
        <f t="shared" si="176"/>
        <v/>
      </c>
      <c r="CI261" s="18" t="str">
        <f t="shared" si="177"/>
        <v/>
      </c>
      <c r="CP261" s="370">
        <f t="shared" si="178"/>
        <v>0</v>
      </c>
      <c r="CQ261" s="370">
        <f t="shared" si="179"/>
        <v>0</v>
      </c>
      <c r="CR261" s="370">
        <f t="shared" si="180"/>
        <v>0</v>
      </c>
      <c r="CS261" s="370">
        <f t="shared" si="180"/>
        <v>0</v>
      </c>
      <c r="CT261" s="370">
        <f t="shared" si="181"/>
        <v>0</v>
      </c>
      <c r="CU261" s="370">
        <f t="shared" si="182"/>
        <v>0</v>
      </c>
      <c r="CV261" s="370">
        <f t="shared" si="183"/>
        <v>0</v>
      </c>
      <c r="CW261" s="370">
        <f t="shared" si="184"/>
        <v>0</v>
      </c>
    </row>
    <row r="262" spans="1:101" x14ac:dyDescent="0.25">
      <c r="A262" s="4275"/>
      <c r="B262" s="406" t="s">
        <v>232</v>
      </c>
      <c r="C262" s="397">
        <f t="shared" si="187"/>
        <v>0</v>
      </c>
      <c r="D262" s="398">
        <f t="shared" si="188"/>
        <v>0</v>
      </c>
      <c r="E262" s="396">
        <f t="shared" si="188"/>
        <v>0</v>
      </c>
      <c r="F262" s="22"/>
      <c r="G262" s="28"/>
      <c r="H262" s="22"/>
      <c r="I262" s="28"/>
      <c r="J262" s="22"/>
      <c r="K262" s="28"/>
      <c r="L262" s="22"/>
      <c r="M262" s="28"/>
      <c r="N262" s="22"/>
      <c r="O262" s="28"/>
      <c r="P262" s="22"/>
      <c r="Q262" s="28"/>
      <c r="R262" s="22"/>
      <c r="S262" s="28"/>
      <c r="T262" s="22"/>
      <c r="U262" s="28"/>
      <c r="V262" s="22"/>
      <c r="W262" s="28"/>
      <c r="X262" s="22"/>
      <c r="Y262" s="28"/>
      <c r="Z262" s="22"/>
      <c r="AA262" s="28"/>
      <c r="AB262" s="22"/>
      <c r="AC262" s="28"/>
      <c r="AD262" s="22"/>
      <c r="AE262" s="28"/>
      <c r="AF262" s="22"/>
      <c r="AG262" s="28"/>
      <c r="AH262" s="22"/>
      <c r="AI262" s="28"/>
      <c r="AJ262" s="22"/>
      <c r="AK262" s="28"/>
      <c r="AL262" s="22"/>
      <c r="AM262" s="216"/>
      <c r="AN262" s="105">
        <v>0</v>
      </c>
      <c r="AO262" s="47">
        <v>0</v>
      </c>
      <c r="AP262" s="286">
        <v>0</v>
      </c>
      <c r="AQ262" s="23"/>
      <c r="AR262" s="28"/>
      <c r="AS262" s="22"/>
      <c r="AT262" s="28"/>
      <c r="AU262" s="23"/>
      <c r="AV262" s="28"/>
      <c r="AW262" s="23"/>
      <c r="AX262" s="28"/>
      <c r="AY262" s="56" t="str">
        <f t="shared" si="185"/>
        <v/>
      </c>
      <c r="AZ262" s="56"/>
      <c r="BA262" s="56"/>
      <c r="BB262" s="56"/>
      <c r="BC262" s="56"/>
      <c r="BD262" s="56"/>
      <c r="BE262" s="56"/>
      <c r="BF262" s="56"/>
      <c r="BG262" s="56"/>
      <c r="BH262" s="56"/>
      <c r="BI262" s="56"/>
      <c r="BJ262" s="56"/>
      <c r="BK262" s="56"/>
      <c r="BL262" s="56"/>
      <c r="BM262" s="56"/>
      <c r="BN262" s="56"/>
      <c r="BO262" s="56"/>
      <c r="CA262" s="40"/>
      <c r="CB262" s="18" t="str">
        <f t="shared" si="170"/>
        <v/>
      </c>
      <c r="CC262" s="18" t="str">
        <f t="shared" si="171"/>
        <v/>
      </c>
      <c r="CD262" s="18" t="str">
        <f t="shared" si="189"/>
        <v/>
      </c>
      <c r="CE262" s="18" t="str">
        <f t="shared" si="173"/>
        <v/>
      </c>
      <c r="CF262" s="18" t="str">
        <f t="shared" si="174"/>
        <v/>
      </c>
      <c r="CG262" s="18" t="str">
        <f t="shared" si="175"/>
        <v/>
      </c>
      <c r="CH262" s="18" t="str">
        <f t="shared" si="176"/>
        <v/>
      </c>
      <c r="CI262" s="18" t="str">
        <f t="shared" si="177"/>
        <v/>
      </c>
      <c r="CP262" s="370">
        <f t="shared" si="178"/>
        <v>0</v>
      </c>
      <c r="CQ262" s="370">
        <f t="shared" si="179"/>
        <v>0</v>
      </c>
      <c r="CR262" s="370">
        <f t="shared" si="180"/>
        <v>0</v>
      </c>
      <c r="CS262" s="370">
        <f t="shared" si="180"/>
        <v>0</v>
      </c>
      <c r="CT262" s="370">
        <f t="shared" si="181"/>
        <v>0</v>
      </c>
      <c r="CU262" s="370">
        <f t="shared" si="182"/>
        <v>0</v>
      </c>
      <c r="CV262" s="370">
        <f t="shared" si="183"/>
        <v>0</v>
      </c>
      <c r="CW262" s="370">
        <f t="shared" si="184"/>
        <v>0</v>
      </c>
    </row>
    <row r="263" spans="1:101" x14ac:dyDescent="0.25">
      <c r="A263" s="4275"/>
      <c r="B263" s="407" t="s">
        <v>276</v>
      </c>
      <c r="C263" s="397">
        <f t="shared" si="187"/>
        <v>0</v>
      </c>
      <c r="D263" s="398">
        <f t="shared" si="188"/>
        <v>0</v>
      </c>
      <c r="E263" s="396">
        <f t="shared" si="188"/>
        <v>0</v>
      </c>
      <c r="F263" s="22"/>
      <c r="G263" s="28"/>
      <c r="H263" s="22"/>
      <c r="I263" s="28"/>
      <c r="J263" s="22"/>
      <c r="K263" s="28"/>
      <c r="L263" s="22"/>
      <c r="M263" s="28"/>
      <c r="N263" s="22"/>
      <c r="O263" s="28"/>
      <c r="P263" s="22"/>
      <c r="Q263" s="28"/>
      <c r="R263" s="22"/>
      <c r="S263" s="28"/>
      <c r="T263" s="22"/>
      <c r="U263" s="28"/>
      <c r="V263" s="22"/>
      <c r="W263" s="28"/>
      <c r="X263" s="22"/>
      <c r="Y263" s="28"/>
      <c r="Z263" s="22"/>
      <c r="AA263" s="28"/>
      <c r="AB263" s="22"/>
      <c r="AC263" s="28"/>
      <c r="AD263" s="22"/>
      <c r="AE263" s="28"/>
      <c r="AF263" s="22"/>
      <c r="AG263" s="28"/>
      <c r="AH263" s="22"/>
      <c r="AI263" s="28"/>
      <c r="AJ263" s="22"/>
      <c r="AK263" s="28"/>
      <c r="AL263" s="22"/>
      <c r="AM263" s="216"/>
      <c r="AN263" s="105">
        <v>0</v>
      </c>
      <c r="AO263" s="47">
        <v>0</v>
      </c>
      <c r="AP263" s="286">
        <v>0</v>
      </c>
      <c r="AQ263" s="23"/>
      <c r="AR263" s="28"/>
      <c r="AS263" s="22"/>
      <c r="AT263" s="28"/>
      <c r="AU263" s="23"/>
      <c r="AV263" s="28"/>
      <c r="AW263" s="23"/>
      <c r="AX263" s="28"/>
      <c r="AY263" s="56" t="str">
        <f t="shared" si="185"/>
        <v/>
      </c>
      <c r="AZ263" s="56"/>
      <c r="BA263" s="56"/>
      <c r="BB263" s="56"/>
      <c r="BC263" s="56"/>
      <c r="BD263" s="56"/>
      <c r="BE263" s="56"/>
      <c r="BF263" s="56"/>
      <c r="BG263" s="56"/>
      <c r="BH263" s="56"/>
      <c r="BI263" s="56"/>
      <c r="BJ263" s="56"/>
      <c r="BK263" s="56"/>
      <c r="BL263" s="56"/>
      <c r="BM263" s="56"/>
      <c r="BN263" s="56"/>
      <c r="BO263" s="56"/>
      <c r="CA263" s="40"/>
      <c r="CB263" s="18" t="str">
        <f t="shared" si="170"/>
        <v/>
      </c>
      <c r="CC263" s="18" t="str">
        <f t="shared" si="171"/>
        <v/>
      </c>
      <c r="CD263" s="18" t="str">
        <f t="shared" si="189"/>
        <v/>
      </c>
      <c r="CE263" s="18" t="str">
        <f t="shared" si="173"/>
        <v/>
      </c>
      <c r="CF263" s="18" t="str">
        <f t="shared" si="174"/>
        <v/>
      </c>
      <c r="CG263" s="18" t="str">
        <f t="shared" si="175"/>
        <v/>
      </c>
      <c r="CH263" s="18" t="str">
        <f t="shared" si="176"/>
        <v/>
      </c>
      <c r="CI263" s="18" t="str">
        <f t="shared" si="177"/>
        <v/>
      </c>
      <c r="CP263" s="370">
        <f t="shared" si="178"/>
        <v>0</v>
      </c>
      <c r="CQ263" s="370">
        <f t="shared" si="179"/>
        <v>0</v>
      </c>
      <c r="CR263" s="370">
        <f t="shared" ref="CR263:CS293" si="190">IF(AND(D263&gt;0,OR(AS263="")),1,IF(AS263&gt;D263,1,0))</f>
        <v>0</v>
      </c>
      <c r="CS263" s="370">
        <f t="shared" si="190"/>
        <v>0</v>
      </c>
      <c r="CT263" s="370">
        <f t="shared" si="181"/>
        <v>0</v>
      </c>
      <c r="CU263" s="370">
        <f t="shared" si="182"/>
        <v>0</v>
      </c>
      <c r="CV263" s="370">
        <f t="shared" si="183"/>
        <v>0</v>
      </c>
      <c r="CW263" s="370">
        <f t="shared" si="184"/>
        <v>0</v>
      </c>
    </row>
    <row r="264" spans="1:101" x14ac:dyDescent="0.25">
      <c r="A264" s="4249"/>
      <c r="B264" s="408" t="s">
        <v>234</v>
      </c>
      <c r="C264" s="409">
        <f t="shared" si="187"/>
        <v>0</v>
      </c>
      <c r="D264" s="400">
        <f>SUM(H264+J264+L264+N264+P264+R264+T264+V264+X264+Z264+AB264+AD264+AF264+AH264+AJ264+AL264)</f>
        <v>0</v>
      </c>
      <c r="E264" s="410">
        <f>SUM(I264+K264+M264+O264+Q264+S264+U264+W264+Y264+AA264+AC264+AE264+AG264+AI264+AK264+AM264)</f>
        <v>0</v>
      </c>
      <c r="F264" s="411"/>
      <c r="G264" s="412"/>
      <c r="H264" s="49"/>
      <c r="I264" s="52"/>
      <c r="J264" s="49"/>
      <c r="K264" s="52"/>
      <c r="L264" s="49"/>
      <c r="M264" s="52"/>
      <c r="N264" s="49"/>
      <c r="O264" s="52"/>
      <c r="P264" s="49"/>
      <c r="Q264" s="52"/>
      <c r="R264" s="49"/>
      <c r="S264" s="52"/>
      <c r="T264" s="49"/>
      <c r="U264" s="52"/>
      <c r="V264" s="49"/>
      <c r="W264" s="52"/>
      <c r="X264" s="49"/>
      <c r="Y264" s="52"/>
      <c r="Z264" s="49"/>
      <c r="AA264" s="52"/>
      <c r="AB264" s="49"/>
      <c r="AC264" s="52"/>
      <c r="AD264" s="49"/>
      <c r="AE264" s="52"/>
      <c r="AF264" s="49"/>
      <c r="AG264" s="52"/>
      <c r="AH264" s="49"/>
      <c r="AI264" s="52"/>
      <c r="AJ264" s="49"/>
      <c r="AK264" s="52"/>
      <c r="AL264" s="49"/>
      <c r="AM264" s="323"/>
      <c r="AN264" s="35">
        <v>0</v>
      </c>
      <c r="AO264" s="31">
        <v>0</v>
      </c>
      <c r="AP264" s="220">
        <v>0</v>
      </c>
      <c r="AQ264" s="51"/>
      <c r="AR264" s="52"/>
      <c r="AS264" s="49"/>
      <c r="AT264" s="52"/>
      <c r="AU264" s="51"/>
      <c r="AV264" s="52"/>
      <c r="AW264" s="51"/>
      <c r="AX264" s="52"/>
      <c r="AY264" s="56" t="str">
        <f t="shared" si="185"/>
        <v/>
      </c>
      <c r="AZ264" s="56"/>
      <c r="BA264" s="56"/>
      <c r="BB264" s="56"/>
      <c r="BC264" s="56"/>
      <c r="BD264" s="56"/>
      <c r="BE264" s="56"/>
      <c r="BF264" s="56"/>
      <c r="BG264" s="56"/>
      <c r="BH264" s="56"/>
      <c r="BI264" s="56"/>
      <c r="BJ264" s="56"/>
      <c r="BK264" s="56"/>
      <c r="BL264" s="56"/>
      <c r="BM264" s="56"/>
      <c r="BN264" s="56"/>
      <c r="BO264" s="56"/>
      <c r="CA264" s="40"/>
      <c r="CB264" s="18" t="str">
        <f t="shared" si="170"/>
        <v/>
      </c>
      <c r="CC264" s="18" t="str">
        <f t="shared" si="171"/>
        <v/>
      </c>
      <c r="CD264" s="18" t="str">
        <f t="shared" si="189"/>
        <v/>
      </c>
      <c r="CE264" s="18" t="str">
        <f t="shared" si="173"/>
        <v/>
      </c>
      <c r="CF264" s="18" t="str">
        <f t="shared" si="174"/>
        <v/>
      </c>
      <c r="CG264" s="18" t="str">
        <f t="shared" si="175"/>
        <v/>
      </c>
      <c r="CH264" s="18" t="str">
        <f t="shared" si="176"/>
        <v/>
      </c>
      <c r="CI264" s="18" t="str">
        <f t="shared" si="177"/>
        <v/>
      </c>
      <c r="CP264" s="370">
        <f t="shared" si="178"/>
        <v>0</v>
      </c>
      <c r="CQ264" s="370">
        <f t="shared" si="179"/>
        <v>0</v>
      </c>
      <c r="CR264" s="370">
        <f t="shared" si="190"/>
        <v>0</v>
      </c>
      <c r="CS264" s="370">
        <f t="shared" si="190"/>
        <v>0</v>
      </c>
      <c r="CT264" s="370">
        <f t="shared" si="181"/>
        <v>0</v>
      </c>
      <c r="CU264" s="370">
        <f t="shared" si="182"/>
        <v>0</v>
      </c>
      <c r="CV264" s="370">
        <f t="shared" si="183"/>
        <v>0</v>
      </c>
      <c r="CW264" s="370">
        <f t="shared" si="184"/>
        <v>0</v>
      </c>
    </row>
    <row r="265" spans="1:101" ht="15" customHeight="1" x14ac:dyDescent="0.25">
      <c r="A265" s="3534" t="s">
        <v>235</v>
      </c>
      <c r="B265" s="2183" t="s">
        <v>236</v>
      </c>
      <c r="C265" s="2012">
        <f t="shared" si="187"/>
        <v>1</v>
      </c>
      <c r="D265" s="703">
        <f t="shared" si="188"/>
        <v>1</v>
      </c>
      <c r="E265" s="2176">
        <f t="shared" si="188"/>
        <v>0</v>
      </c>
      <c r="F265" s="2004">
        <v>0</v>
      </c>
      <c r="G265" s="2149">
        <v>0</v>
      </c>
      <c r="H265" s="2004">
        <v>0</v>
      </c>
      <c r="I265" s="2149">
        <v>0</v>
      </c>
      <c r="J265" s="2004">
        <v>0</v>
      </c>
      <c r="K265" s="2149">
        <v>0</v>
      </c>
      <c r="L265" s="2004">
        <v>0</v>
      </c>
      <c r="M265" s="2149">
        <v>0</v>
      </c>
      <c r="N265" s="2004">
        <v>0</v>
      </c>
      <c r="O265" s="2149">
        <v>0</v>
      </c>
      <c r="P265" s="2004">
        <v>0</v>
      </c>
      <c r="Q265" s="2149">
        <v>0</v>
      </c>
      <c r="R265" s="2004">
        <v>0</v>
      </c>
      <c r="S265" s="2149">
        <v>0</v>
      </c>
      <c r="T265" s="2004">
        <v>0</v>
      </c>
      <c r="U265" s="2149">
        <v>0</v>
      </c>
      <c r="V265" s="2004">
        <v>0</v>
      </c>
      <c r="W265" s="2149">
        <v>0</v>
      </c>
      <c r="X265" s="2004">
        <v>0</v>
      </c>
      <c r="Y265" s="2149">
        <v>0</v>
      </c>
      <c r="Z265" s="2004">
        <v>1</v>
      </c>
      <c r="AA265" s="2149">
        <v>0</v>
      </c>
      <c r="AB265" s="2004">
        <v>0</v>
      </c>
      <c r="AC265" s="2149">
        <v>0</v>
      </c>
      <c r="AD265" s="2004">
        <v>0</v>
      </c>
      <c r="AE265" s="2149">
        <v>0</v>
      </c>
      <c r="AF265" s="2004">
        <v>0</v>
      </c>
      <c r="AG265" s="2149">
        <v>0</v>
      </c>
      <c r="AH265" s="2004">
        <v>0</v>
      </c>
      <c r="AI265" s="2149">
        <v>0</v>
      </c>
      <c r="AJ265" s="1194">
        <v>0</v>
      </c>
      <c r="AK265" s="414">
        <v>0</v>
      </c>
      <c r="AL265" s="2004">
        <v>0</v>
      </c>
      <c r="AM265" s="2150">
        <v>0</v>
      </c>
      <c r="AN265" s="105">
        <v>0</v>
      </c>
      <c r="AO265" s="47">
        <v>0</v>
      </c>
      <c r="AP265" s="286">
        <v>0</v>
      </c>
      <c r="AQ265" s="1997">
        <v>0</v>
      </c>
      <c r="AR265" s="2149">
        <v>0</v>
      </c>
      <c r="AS265" s="2004">
        <v>0</v>
      </c>
      <c r="AT265" s="2149">
        <v>0</v>
      </c>
      <c r="AU265" s="1997">
        <v>0</v>
      </c>
      <c r="AV265" s="2149">
        <v>0</v>
      </c>
      <c r="AW265" s="1997">
        <v>0</v>
      </c>
      <c r="AX265" s="2149">
        <v>0</v>
      </c>
      <c r="AY265" s="56" t="str">
        <f t="shared" si="185"/>
        <v/>
      </c>
      <c r="AZ265" s="56"/>
      <c r="BA265" s="56"/>
      <c r="BB265" s="56"/>
      <c r="BC265" s="56"/>
      <c r="BD265" s="56"/>
      <c r="BE265" s="56"/>
      <c r="BF265" s="56"/>
      <c r="BG265" s="56"/>
      <c r="BH265" s="56"/>
      <c r="BI265" s="56"/>
      <c r="BJ265" s="56"/>
      <c r="BK265" s="56"/>
      <c r="BL265" s="56"/>
      <c r="BM265" s="56"/>
      <c r="BN265" s="56"/>
      <c r="BO265" s="56"/>
      <c r="CA265" s="40"/>
      <c r="CB265" s="18" t="str">
        <f t="shared" si="170"/>
        <v/>
      </c>
      <c r="CC265" s="18" t="str">
        <f t="shared" si="171"/>
        <v/>
      </c>
      <c r="CD265" s="18" t="str">
        <f t="shared" si="189"/>
        <v/>
      </c>
      <c r="CE265" s="18" t="str">
        <f t="shared" si="173"/>
        <v/>
      </c>
      <c r="CF265" s="18" t="str">
        <f t="shared" si="174"/>
        <v/>
      </c>
      <c r="CG265" s="18" t="str">
        <f t="shared" si="175"/>
        <v/>
      </c>
      <c r="CH265" s="18" t="str">
        <f t="shared" si="176"/>
        <v/>
      </c>
      <c r="CI265" s="18" t="str">
        <f t="shared" si="177"/>
        <v/>
      </c>
      <c r="CP265" s="370">
        <f t="shared" si="178"/>
        <v>0</v>
      </c>
      <c r="CQ265" s="370">
        <f t="shared" si="179"/>
        <v>0</v>
      </c>
      <c r="CR265" s="370">
        <f t="shared" si="190"/>
        <v>0</v>
      </c>
      <c r="CS265" s="370">
        <f t="shared" si="190"/>
        <v>0</v>
      </c>
      <c r="CT265" s="370">
        <f t="shared" si="181"/>
        <v>0</v>
      </c>
      <c r="CU265" s="370">
        <f t="shared" si="182"/>
        <v>0</v>
      </c>
      <c r="CV265" s="370">
        <f t="shared" si="183"/>
        <v>0</v>
      </c>
      <c r="CW265" s="370">
        <f t="shared" si="184"/>
        <v>0</v>
      </c>
    </row>
    <row r="266" spans="1:101" x14ac:dyDescent="0.25">
      <c r="A266" s="4275"/>
      <c r="B266" s="396" t="s">
        <v>237</v>
      </c>
      <c r="C266" s="397">
        <f t="shared" si="187"/>
        <v>0</v>
      </c>
      <c r="D266" s="398">
        <f t="shared" si="188"/>
        <v>0</v>
      </c>
      <c r="E266" s="396">
        <f>SUM(G266+I266+K266+M266+O266+Q266+S266+U266+W266+Y266+AA266+AC266+AE266+AG266+AI266+AK266+AM266)</f>
        <v>0</v>
      </c>
      <c r="F266" s="22"/>
      <c r="G266" s="28"/>
      <c r="H266" s="22"/>
      <c r="I266" s="28"/>
      <c r="J266" s="22"/>
      <c r="K266" s="28"/>
      <c r="L266" s="22"/>
      <c r="M266" s="28"/>
      <c r="N266" s="22"/>
      <c r="O266" s="28"/>
      <c r="P266" s="22"/>
      <c r="Q266" s="28"/>
      <c r="R266" s="22"/>
      <c r="S266" s="28"/>
      <c r="T266" s="22"/>
      <c r="U266" s="28"/>
      <c r="V266" s="22"/>
      <c r="W266" s="28"/>
      <c r="X266" s="22"/>
      <c r="Y266" s="28"/>
      <c r="Z266" s="22"/>
      <c r="AA266" s="28"/>
      <c r="AB266" s="22"/>
      <c r="AC266" s="28"/>
      <c r="AD266" s="22"/>
      <c r="AE266" s="28"/>
      <c r="AF266" s="22"/>
      <c r="AG266" s="28"/>
      <c r="AH266" s="22"/>
      <c r="AI266" s="28"/>
      <c r="AJ266" s="49"/>
      <c r="AK266" s="52"/>
      <c r="AL266" s="22"/>
      <c r="AM266" s="216"/>
      <c r="AN266" s="105">
        <v>0</v>
      </c>
      <c r="AO266" s="47">
        <v>0</v>
      </c>
      <c r="AP266" s="286">
        <v>0</v>
      </c>
      <c r="AQ266" s="23"/>
      <c r="AR266" s="28"/>
      <c r="AS266" s="22"/>
      <c r="AT266" s="28"/>
      <c r="AU266" s="23"/>
      <c r="AV266" s="28"/>
      <c r="AW266" s="23"/>
      <c r="AX266" s="28"/>
      <c r="AY266" s="56" t="str">
        <f t="shared" si="185"/>
        <v/>
      </c>
      <c r="AZ266" s="56"/>
      <c r="BA266" s="56"/>
      <c r="BB266" s="56"/>
      <c r="BC266" s="56"/>
      <c r="BD266" s="56"/>
      <c r="BE266" s="56"/>
      <c r="BF266" s="56"/>
      <c r="BG266" s="56"/>
      <c r="BH266" s="56"/>
      <c r="BI266" s="56"/>
      <c r="BJ266" s="56"/>
      <c r="BK266" s="56"/>
      <c r="BL266" s="56"/>
      <c r="BM266" s="56"/>
      <c r="BN266" s="56"/>
      <c r="BO266" s="56"/>
      <c r="CA266" s="40"/>
      <c r="CB266" s="18" t="str">
        <f t="shared" si="170"/>
        <v/>
      </c>
      <c r="CC266" s="18" t="str">
        <f t="shared" si="171"/>
        <v/>
      </c>
      <c r="CD266" s="18" t="str">
        <f t="shared" si="189"/>
        <v/>
      </c>
      <c r="CE266" s="18" t="str">
        <f t="shared" si="173"/>
        <v/>
      </c>
      <c r="CF266" s="18" t="str">
        <f t="shared" si="174"/>
        <v/>
      </c>
      <c r="CG266" s="18" t="str">
        <f t="shared" si="175"/>
        <v/>
      </c>
      <c r="CH266" s="18" t="str">
        <f t="shared" si="176"/>
        <v/>
      </c>
      <c r="CI266" s="18" t="str">
        <f t="shared" si="177"/>
        <v/>
      </c>
      <c r="CP266" s="370">
        <f t="shared" si="178"/>
        <v>0</v>
      </c>
      <c r="CQ266" s="370">
        <f t="shared" si="179"/>
        <v>0</v>
      </c>
      <c r="CR266" s="370">
        <f t="shared" si="190"/>
        <v>0</v>
      </c>
      <c r="CS266" s="370">
        <f t="shared" si="190"/>
        <v>0</v>
      </c>
      <c r="CT266" s="370">
        <f t="shared" si="181"/>
        <v>0</v>
      </c>
      <c r="CU266" s="370">
        <f t="shared" si="182"/>
        <v>0</v>
      </c>
      <c r="CV266" s="370">
        <f t="shared" si="183"/>
        <v>0</v>
      </c>
      <c r="CW266" s="370">
        <f t="shared" si="184"/>
        <v>0</v>
      </c>
    </row>
    <row r="267" spans="1:101" x14ac:dyDescent="0.25">
      <c r="A267" s="4275"/>
      <c r="B267" s="410" t="s">
        <v>238</v>
      </c>
      <c r="C267" s="409">
        <f>SUM(D267+E267)</f>
        <v>0</v>
      </c>
      <c r="D267" s="400">
        <f>SUM(F267+H267+J267+L267+N267+P267+R267+T267+V267+X267+Z267+AB267+AD267+AF267+AH267+AJ267+AL267)</f>
        <v>0</v>
      </c>
      <c r="E267" s="410">
        <f>SUM(G267+I267+K267+M267+O267+Q267+S267+U267+W267+Y267+AA267+AC267+AE267+AG267+AI267+AK267+AM267)</f>
        <v>0</v>
      </c>
      <c r="F267" s="49"/>
      <c r="G267" s="52"/>
      <c r="H267" s="49"/>
      <c r="I267" s="52"/>
      <c r="J267" s="49"/>
      <c r="K267" s="52"/>
      <c r="L267" s="49"/>
      <c r="M267" s="52"/>
      <c r="N267" s="49"/>
      <c r="O267" s="52"/>
      <c r="P267" s="49"/>
      <c r="Q267" s="52"/>
      <c r="R267" s="49"/>
      <c r="S267" s="52"/>
      <c r="T267" s="49"/>
      <c r="U267" s="52"/>
      <c r="V267" s="49"/>
      <c r="W267" s="52"/>
      <c r="X267" s="49"/>
      <c r="Y267" s="52"/>
      <c r="Z267" s="49"/>
      <c r="AA267" s="52"/>
      <c r="AB267" s="49"/>
      <c r="AC267" s="52"/>
      <c r="AD267" s="49"/>
      <c r="AE267" s="52"/>
      <c r="AF267" s="49"/>
      <c r="AG267" s="52"/>
      <c r="AH267" s="49"/>
      <c r="AI267" s="52"/>
      <c r="AJ267" s="49"/>
      <c r="AK267" s="52"/>
      <c r="AL267" s="49"/>
      <c r="AM267" s="323"/>
      <c r="AN267" s="27">
        <v>0</v>
      </c>
      <c r="AO267" s="23">
        <v>0</v>
      </c>
      <c r="AP267" s="213">
        <v>0</v>
      </c>
      <c r="AQ267" s="51"/>
      <c r="AR267" s="52"/>
      <c r="AS267" s="49"/>
      <c r="AT267" s="52"/>
      <c r="AU267" s="51"/>
      <c r="AV267" s="52"/>
      <c r="AW267" s="51"/>
      <c r="AX267" s="52"/>
      <c r="AY267" s="56" t="str">
        <f t="shared" si="185"/>
        <v/>
      </c>
      <c r="AZ267" s="56"/>
      <c r="BA267" s="56"/>
      <c r="BB267" s="56"/>
      <c r="BC267" s="56"/>
      <c r="BD267" s="56"/>
      <c r="BE267" s="56"/>
      <c r="BF267" s="56"/>
      <c r="BG267" s="56"/>
      <c r="BH267" s="56"/>
      <c r="BI267" s="56"/>
      <c r="BJ267" s="56"/>
      <c r="BK267" s="56"/>
      <c r="BL267" s="56"/>
      <c r="BM267" s="56"/>
      <c r="BN267" s="56"/>
      <c r="BO267" s="56"/>
      <c r="CA267" s="40"/>
      <c r="CB267" s="18" t="str">
        <f t="shared" si="170"/>
        <v/>
      </c>
      <c r="CC267" s="18" t="str">
        <f t="shared" si="171"/>
        <v/>
      </c>
      <c r="CD267" s="18" t="str">
        <f t="shared" si="189"/>
        <v/>
      </c>
      <c r="CE267" s="18" t="str">
        <f t="shared" si="173"/>
        <v/>
      </c>
      <c r="CF267" s="18" t="str">
        <f t="shared" si="174"/>
        <v/>
      </c>
      <c r="CG267" s="18" t="str">
        <f t="shared" si="175"/>
        <v/>
      </c>
      <c r="CH267" s="18" t="str">
        <f t="shared" si="176"/>
        <v/>
      </c>
      <c r="CI267" s="18" t="str">
        <f t="shared" si="177"/>
        <v/>
      </c>
      <c r="CP267" s="370">
        <f t="shared" si="178"/>
        <v>0</v>
      </c>
      <c r="CQ267" s="370">
        <f t="shared" si="179"/>
        <v>0</v>
      </c>
      <c r="CR267" s="370">
        <f t="shared" si="190"/>
        <v>0</v>
      </c>
      <c r="CS267" s="370">
        <f t="shared" si="190"/>
        <v>0</v>
      </c>
      <c r="CT267" s="370">
        <f t="shared" si="181"/>
        <v>0</v>
      </c>
      <c r="CU267" s="370">
        <f t="shared" si="182"/>
        <v>0</v>
      </c>
      <c r="CV267" s="370">
        <f t="shared" si="183"/>
        <v>0</v>
      </c>
      <c r="CW267" s="370">
        <f t="shared" si="184"/>
        <v>0</v>
      </c>
    </row>
    <row r="268" spans="1:101" x14ac:dyDescent="0.25">
      <c r="A268" s="4275"/>
      <c r="B268" s="410" t="s">
        <v>239</v>
      </c>
      <c r="C268" s="409">
        <f>SUM(D268+E268)</f>
        <v>0</v>
      </c>
      <c r="D268" s="400">
        <f>SUM(F268+H268+J268+L268+N268+P268+R268+T268+V268+X268+Z268+AB268+AD268+AF268+AH268+AJ268+AL268)</f>
        <v>0</v>
      </c>
      <c r="E268" s="410">
        <f>SUM(G268+I268+K268+M268+O268+Q268+S268+U268+W268+Y268+AA268+AC268+AE268+AG268+AI268+AK268+AM268)</f>
        <v>0</v>
      </c>
      <c r="F268" s="49"/>
      <c r="G268" s="52"/>
      <c r="H268" s="49"/>
      <c r="I268" s="52"/>
      <c r="J268" s="49"/>
      <c r="K268" s="52"/>
      <c r="L268" s="49"/>
      <c r="M268" s="52"/>
      <c r="N268" s="49"/>
      <c r="O268" s="52"/>
      <c r="P268" s="49"/>
      <c r="Q268" s="52"/>
      <c r="R268" s="49"/>
      <c r="S268" s="52"/>
      <c r="T268" s="49"/>
      <c r="U268" s="52"/>
      <c r="V268" s="49"/>
      <c r="W268" s="52"/>
      <c r="X268" s="49"/>
      <c r="Y268" s="52"/>
      <c r="Z268" s="49"/>
      <c r="AA268" s="52"/>
      <c r="AB268" s="49"/>
      <c r="AC268" s="52"/>
      <c r="AD268" s="49"/>
      <c r="AE268" s="52"/>
      <c r="AF268" s="49"/>
      <c r="AG268" s="52"/>
      <c r="AH268" s="49"/>
      <c r="AI268" s="52"/>
      <c r="AJ268" s="49"/>
      <c r="AK268" s="52"/>
      <c r="AL268" s="49"/>
      <c r="AM268" s="323"/>
      <c r="AN268" s="84">
        <v>0</v>
      </c>
      <c r="AO268" s="468">
        <v>0</v>
      </c>
      <c r="AP268" s="469">
        <v>0</v>
      </c>
      <c r="AQ268" s="51"/>
      <c r="AR268" s="52"/>
      <c r="AS268" s="49"/>
      <c r="AT268" s="52"/>
      <c r="AU268" s="51"/>
      <c r="AV268" s="52"/>
      <c r="AW268" s="51"/>
      <c r="AX268" s="52"/>
      <c r="AY268" s="56" t="str">
        <f t="shared" si="185"/>
        <v/>
      </c>
      <c r="AZ268" s="56"/>
      <c r="BA268" s="56"/>
      <c r="BB268" s="56"/>
      <c r="BC268" s="56"/>
      <c r="BD268" s="56"/>
      <c r="BE268" s="56"/>
      <c r="BF268" s="56"/>
      <c r="BG268" s="56"/>
      <c r="BH268" s="56"/>
      <c r="BI268" s="56"/>
      <c r="BJ268" s="56"/>
      <c r="BK268" s="56"/>
      <c r="BL268" s="56"/>
      <c r="BM268" s="56"/>
      <c r="BN268" s="56"/>
      <c r="BO268" s="56"/>
      <c r="CA268" s="40"/>
      <c r="CB268" s="18" t="str">
        <f t="shared" si="170"/>
        <v/>
      </c>
      <c r="CC268" s="18" t="str">
        <f t="shared" si="171"/>
        <v/>
      </c>
      <c r="CD268" s="18" t="str">
        <f t="shared" si="189"/>
        <v/>
      </c>
      <c r="CE268" s="18" t="str">
        <f t="shared" si="173"/>
        <v/>
      </c>
      <c r="CF268" s="18" t="str">
        <f t="shared" si="174"/>
        <v/>
      </c>
      <c r="CG268" s="18" t="str">
        <f t="shared" si="175"/>
        <v/>
      </c>
      <c r="CH268" s="18" t="str">
        <f t="shared" si="176"/>
        <v/>
      </c>
      <c r="CI268" s="18" t="str">
        <f t="shared" si="177"/>
        <v/>
      </c>
      <c r="CP268" s="370">
        <f t="shared" si="178"/>
        <v>0</v>
      </c>
      <c r="CQ268" s="370">
        <f t="shared" si="179"/>
        <v>0</v>
      </c>
      <c r="CR268" s="370">
        <f t="shared" si="190"/>
        <v>0</v>
      </c>
      <c r="CS268" s="370">
        <f t="shared" si="190"/>
        <v>0</v>
      </c>
      <c r="CT268" s="370">
        <f t="shared" si="181"/>
        <v>0</v>
      </c>
      <c r="CU268" s="370">
        <f t="shared" si="182"/>
        <v>0</v>
      </c>
      <c r="CV268" s="370">
        <f t="shared" si="183"/>
        <v>0</v>
      </c>
      <c r="CW268" s="370">
        <f t="shared" si="184"/>
        <v>0</v>
      </c>
    </row>
    <row r="269" spans="1:101" x14ac:dyDescent="0.25">
      <c r="A269" s="4249"/>
      <c r="B269" s="377" t="s">
        <v>240</v>
      </c>
      <c r="C269" s="416">
        <f t="shared" si="187"/>
        <v>0</v>
      </c>
      <c r="D269" s="417">
        <f t="shared" si="188"/>
        <v>0</v>
      </c>
      <c r="E269" s="377">
        <f t="shared" si="188"/>
        <v>0</v>
      </c>
      <c r="F269" s="30"/>
      <c r="G269" s="37"/>
      <c r="H269" s="30"/>
      <c r="I269" s="37"/>
      <c r="J269" s="30"/>
      <c r="K269" s="37"/>
      <c r="L269" s="30"/>
      <c r="M269" s="37"/>
      <c r="N269" s="30"/>
      <c r="O269" s="37"/>
      <c r="P269" s="30"/>
      <c r="Q269" s="37"/>
      <c r="R269" s="30"/>
      <c r="S269" s="37"/>
      <c r="T269" s="30"/>
      <c r="U269" s="37"/>
      <c r="V269" s="30"/>
      <c r="W269" s="37"/>
      <c r="X269" s="30"/>
      <c r="Y269" s="37"/>
      <c r="Z269" s="30"/>
      <c r="AA269" s="37"/>
      <c r="AB269" s="30"/>
      <c r="AC269" s="37"/>
      <c r="AD269" s="30"/>
      <c r="AE269" s="37"/>
      <c r="AF269" s="30"/>
      <c r="AG269" s="37"/>
      <c r="AH269" s="30"/>
      <c r="AI269" s="37"/>
      <c r="AJ269" s="30"/>
      <c r="AK269" s="37"/>
      <c r="AL269" s="30"/>
      <c r="AM269" s="223"/>
      <c r="AN269" s="35">
        <v>0</v>
      </c>
      <c r="AO269" s="31">
        <v>0</v>
      </c>
      <c r="AP269" s="220">
        <v>0</v>
      </c>
      <c r="AQ269" s="31"/>
      <c r="AR269" s="37"/>
      <c r="AS269" s="30"/>
      <c r="AT269" s="37"/>
      <c r="AU269" s="31"/>
      <c r="AV269" s="37"/>
      <c r="AW269" s="31"/>
      <c r="AX269" s="37"/>
      <c r="AY269" s="56" t="str">
        <f t="shared" si="185"/>
        <v/>
      </c>
      <c r="AZ269" s="56"/>
      <c r="BA269" s="56"/>
      <c r="BB269" s="56"/>
      <c r="BC269" s="56"/>
      <c r="BD269" s="56"/>
      <c r="BE269" s="56"/>
      <c r="BF269" s="56"/>
      <c r="BG269" s="56"/>
      <c r="BH269" s="56"/>
      <c r="BI269" s="56"/>
      <c r="BJ269" s="56"/>
      <c r="BK269" s="56"/>
      <c r="BL269" s="56"/>
      <c r="BM269" s="56"/>
      <c r="BN269" s="56"/>
      <c r="BO269" s="56"/>
      <c r="CA269" s="40"/>
      <c r="CB269" s="18" t="str">
        <f>IF(AND(E269&gt;0,AQ269=""), "* No olvide digitar la variable Gestantes. Digite Cero si no tiene.",IF(AQ269&gt;E269,"  * La variable Gestantes No puede ser mayor al Total Mujeres.",""))</f>
        <v/>
      </c>
      <c r="CC269" s="18" t="str">
        <f t="shared" si="171"/>
        <v/>
      </c>
      <c r="CD269" s="18" t="str">
        <f t="shared" si="189"/>
        <v/>
      </c>
      <c r="CE269" s="18" t="str">
        <f t="shared" si="173"/>
        <v/>
      </c>
      <c r="CF269" s="18" t="str">
        <f t="shared" si="174"/>
        <v/>
      </c>
      <c r="CG269" s="18" t="str">
        <f t="shared" si="175"/>
        <v/>
      </c>
      <c r="CH269" s="18" t="str">
        <f t="shared" si="176"/>
        <v/>
      </c>
      <c r="CI269" s="18" t="str">
        <f t="shared" si="177"/>
        <v/>
      </c>
      <c r="CP269" s="370">
        <f t="shared" si="178"/>
        <v>0</v>
      </c>
      <c r="CQ269" s="370">
        <f t="shared" si="179"/>
        <v>0</v>
      </c>
      <c r="CR269" s="370">
        <f t="shared" si="190"/>
        <v>0</v>
      </c>
      <c r="CS269" s="370">
        <f t="shared" si="190"/>
        <v>0</v>
      </c>
      <c r="CT269" s="370">
        <f t="shared" si="181"/>
        <v>0</v>
      </c>
      <c r="CU269" s="370">
        <f t="shared" si="182"/>
        <v>0</v>
      </c>
      <c r="CV269" s="370">
        <f t="shared" si="183"/>
        <v>0</v>
      </c>
      <c r="CW269" s="370">
        <f t="shared" si="184"/>
        <v>0</v>
      </c>
    </row>
    <row r="270" spans="1:101" ht="15" customHeight="1" x14ac:dyDescent="0.25">
      <c r="A270" s="3534" t="s">
        <v>277</v>
      </c>
      <c r="B270" s="2176" t="s">
        <v>242</v>
      </c>
      <c r="C270" s="2012">
        <f t="shared" si="187"/>
        <v>0</v>
      </c>
      <c r="D270" s="703">
        <f>SUM(F270+H270+J270+L270+N270)</f>
        <v>0</v>
      </c>
      <c r="E270" s="2176">
        <f>SUM(G270+I270+K270+M270+O270)</f>
        <v>0</v>
      </c>
      <c r="F270" s="2004"/>
      <c r="G270" s="2149"/>
      <c r="H270" s="2004"/>
      <c r="I270" s="2149"/>
      <c r="J270" s="2004"/>
      <c r="K270" s="2149"/>
      <c r="L270" s="2004"/>
      <c r="M270" s="2149"/>
      <c r="N270" s="2004"/>
      <c r="O270" s="2149"/>
      <c r="P270" s="1676"/>
      <c r="Q270" s="418"/>
      <c r="R270" s="418"/>
      <c r="S270" s="418"/>
      <c r="T270" s="418"/>
      <c r="U270" s="418"/>
      <c r="V270" s="418"/>
      <c r="W270" s="418"/>
      <c r="X270" s="418"/>
      <c r="Y270" s="418"/>
      <c r="Z270" s="418"/>
      <c r="AA270" s="418"/>
      <c r="AB270" s="418"/>
      <c r="AC270" s="418"/>
      <c r="AD270" s="418"/>
      <c r="AE270" s="418"/>
      <c r="AF270" s="418"/>
      <c r="AG270" s="418"/>
      <c r="AH270" s="418"/>
      <c r="AI270" s="418"/>
      <c r="AJ270" s="418"/>
      <c r="AK270" s="418"/>
      <c r="AL270" s="418"/>
      <c r="AM270" s="419"/>
      <c r="AN270" s="2022">
        <v>0</v>
      </c>
      <c r="AO270" s="1997">
        <v>0</v>
      </c>
      <c r="AP270" s="1925">
        <v>0</v>
      </c>
      <c r="AQ270" s="1997"/>
      <c r="AR270" s="420"/>
      <c r="AS270" s="2004"/>
      <c r="AT270" s="2149"/>
      <c r="AU270" s="1997"/>
      <c r="AV270" s="2149"/>
      <c r="AW270" s="1997"/>
      <c r="AX270" s="2149"/>
      <c r="AY270" s="56" t="str">
        <f t="shared" si="185"/>
        <v/>
      </c>
      <c r="AZ270" s="56"/>
      <c r="BA270" s="56"/>
      <c r="BB270" s="56"/>
      <c r="BC270" s="56"/>
      <c r="BD270" s="56"/>
      <c r="BE270" s="56"/>
      <c r="BF270" s="56"/>
      <c r="BG270" s="56"/>
      <c r="BH270" s="56"/>
      <c r="BI270" s="56"/>
      <c r="BJ270" s="56"/>
      <c r="BK270" s="56"/>
      <c r="BL270" s="56"/>
      <c r="BM270" s="56"/>
      <c r="BN270" s="56"/>
      <c r="BO270" s="56"/>
      <c r="CA270" s="40"/>
      <c r="CB270" s="18" t="str">
        <f t="shared" ref="CB270:CB272" si="191">IF(AND(E270&gt;0,AQ270=""), "* No olvide digitar la variable Gestantes. Digite Cero si no tiene.",IF(AQ270&gt;E270,"  * La variable Gestantes No puede ser mayor al Total Mujeres.",""))</f>
        <v/>
      </c>
      <c r="CC270" s="470"/>
      <c r="CD270" s="18" t="str">
        <f t="shared" si="189"/>
        <v/>
      </c>
      <c r="CE270" s="18" t="str">
        <f t="shared" si="173"/>
        <v/>
      </c>
      <c r="CF270" s="18" t="str">
        <f t="shared" si="174"/>
        <v/>
      </c>
      <c r="CG270" s="18" t="str">
        <f t="shared" si="175"/>
        <v/>
      </c>
      <c r="CH270" s="18" t="str">
        <f t="shared" si="176"/>
        <v/>
      </c>
      <c r="CI270" s="18" t="str">
        <f t="shared" si="177"/>
        <v/>
      </c>
      <c r="CP270" s="370">
        <f t="shared" si="178"/>
        <v>0</v>
      </c>
      <c r="CQ270" s="169"/>
      <c r="CR270" s="370">
        <f t="shared" si="190"/>
        <v>0</v>
      </c>
      <c r="CS270" s="370">
        <f t="shared" si="190"/>
        <v>0</v>
      </c>
      <c r="CT270" s="370">
        <f t="shared" si="181"/>
        <v>0</v>
      </c>
      <c r="CU270" s="370">
        <f t="shared" si="182"/>
        <v>0</v>
      </c>
      <c r="CV270" s="370">
        <f t="shared" si="183"/>
        <v>0</v>
      </c>
      <c r="CW270" s="370">
        <f t="shared" si="184"/>
        <v>0</v>
      </c>
    </row>
    <row r="271" spans="1:101" ht="22.5" x14ac:dyDescent="0.25">
      <c r="A271" s="4275"/>
      <c r="B271" s="396" t="s">
        <v>243</v>
      </c>
      <c r="C271" s="397">
        <f t="shared" si="187"/>
        <v>0</v>
      </c>
      <c r="D271" s="398">
        <f t="shared" ref="D271:E273" si="192">SUM(F271+H271+J271+L271+N271)</f>
        <v>0</v>
      </c>
      <c r="E271" s="396">
        <f t="shared" si="192"/>
        <v>0</v>
      </c>
      <c r="F271" s="22"/>
      <c r="G271" s="28"/>
      <c r="H271" s="22"/>
      <c r="I271" s="28"/>
      <c r="J271" s="22"/>
      <c r="K271" s="28"/>
      <c r="L271" s="22"/>
      <c r="M271" s="28"/>
      <c r="N271" s="22"/>
      <c r="O271" s="28"/>
      <c r="P271" s="2184"/>
      <c r="Q271" s="422"/>
      <c r="R271" s="422"/>
      <c r="S271" s="422"/>
      <c r="T271" s="422"/>
      <c r="U271" s="422"/>
      <c r="V271" s="422"/>
      <c r="W271" s="422"/>
      <c r="X271" s="422"/>
      <c r="Y271" s="422"/>
      <c r="Z271" s="422"/>
      <c r="AA271" s="422"/>
      <c r="AB271" s="422"/>
      <c r="AC271" s="422"/>
      <c r="AD271" s="422"/>
      <c r="AE271" s="422"/>
      <c r="AF271" s="422"/>
      <c r="AG271" s="422"/>
      <c r="AH271" s="422"/>
      <c r="AI271" s="422"/>
      <c r="AJ271" s="422"/>
      <c r="AK271" s="422"/>
      <c r="AL271" s="422"/>
      <c r="AM271" s="423"/>
      <c r="AN271" s="105">
        <v>0</v>
      </c>
      <c r="AO271" s="47">
        <v>0</v>
      </c>
      <c r="AP271" s="286">
        <v>0</v>
      </c>
      <c r="AQ271" s="23"/>
      <c r="AR271" s="424"/>
      <c r="AS271" s="22"/>
      <c r="AT271" s="28"/>
      <c r="AU271" s="23"/>
      <c r="AV271" s="28"/>
      <c r="AW271" s="23"/>
      <c r="AX271" s="28"/>
      <c r="AY271" s="56" t="str">
        <f t="shared" si="185"/>
        <v/>
      </c>
      <c r="AZ271" s="56"/>
      <c r="BA271" s="56"/>
      <c r="BB271" s="56"/>
      <c r="BC271" s="56"/>
      <c r="BD271" s="56"/>
      <c r="BE271" s="56"/>
      <c r="BF271" s="56"/>
      <c r="BG271" s="56"/>
      <c r="BH271" s="56"/>
      <c r="BI271" s="56"/>
      <c r="BJ271" s="56"/>
      <c r="BK271" s="56"/>
      <c r="BL271" s="56"/>
      <c r="BM271" s="56"/>
      <c r="BN271" s="56"/>
      <c r="BO271" s="56"/>
      <c r="CA271" s="40"/>
      <c r="CB271" s="18" t="str">
        <f t="shared" si="191"/>
        <v/>
      </c>
      <c r="CC271" s="470"/>
      <c r="CD271" s="18" t="str">
        <f t="shared" si="189"/>
        <v/>
      </c>
      <c r="CE271" s="18" t="str">
        <f t="shared" si="173"/>
        <v/>
      </c>
      <c r="CF271" s="18" t="str">
        <f t="shared" si="174"/>
        <v/>
      </c>
      <c r="CG271" s="18" t="str">
        <f t="shared" si="175"/>
        <v/>
      </c>
      <c r="CH271" s="18" t="str">
        <f t="shared" si="176"/>
        <v/>
      </c>
      <c r="CI271" s="18" t="str">
        <f t="shared" si="177"/>
        <v/>
      </c>
      <c r="CP271" s="370">
        <f t="shared" si="178"/>
        <v>0</v>
      </c>
      <c r="CQ271" s="169"/>
      <c r="CR271" s="370">
        <f t="shared" si="190"/>
        <v>0</v>
      </c>
      <c r="CS271" s="370">
        <f t="shared" si="190"/>
        <v>0</v>
      </c>
      <c r="CT271" s="370">
        <f t="shared" si="181"/>
        <v>0</v>
      </c>
      <c r="CU271" s="370">
        <f t="shared" si="182"/>
        <v>0</v>
      </c>
      <c r="CV271" s="370">
        <f t="shared" si="183"/>
        <v>0</v>
      </c>
      <c r="CW271" s="370">
        <f t="shared" si="184"/>
        <v>0</v>
      </c>
    </row>
    <row r="272" spans="1:101" ht="22.5" x14ac:dyDescent="0.25">
      <c r="A272" s="4275"/>
      <c r="B272" s="396" t="s">
        <v>244</v>
      </c>
      <c r="C272" s="397">
        <f t="shared" si="187"/>
        <v>0</v>
      </c>
      <c r="D272" s="398">
        <f t="shared" si="192"/>
        <v>0</v>
      </c>
      <c r="E272" s="396">
        <f t="shared" si="192"/>
        <v>0</v>
      </c>
      <c r="F272" s="22"/>
      <c r="G272" s="28"/>
      <c r="H272" s="22"/>
      <c r="I272" s="28"/>
      <c r="J272" s="22"/>
      <c r="K272" s="28"/>
      <c r="L272" s="22"/>
      <c r="M272" s="28"/>
      <c r="N272" s="22"/>
      <c r="O272" s="28"/>
      <c r="P272" s="2184"/>
      <c r="Q272" s="422"/>
      <c r="R272" s="422"/>
      <c r="S272" s="422"/>
      <c r="T272" s="422"/>
      <c r="U272" s="422"/>
      <c r="V272" s="422"/>
      <c r="W272" s="422"/>
      <c r="X272" s="422"/>
      <c r="Y272" s="422"/>
      <c r="Z272" s="422"/>
      <c r="AA272" s="422"/>
      <c r="AB272" s="422"/>
      <c r="AC272" s="422"/>
      <c r="AD272" s="422"/>
      <c r="AE272" s="422"/>
      <c r="AF272" s="422"/>
      <c r="AG272" s="422"/>
      <c r="AH272" s="422"/>
      <c r="AI272" s="422"/>
      <c r="AJ272" s="422"/>
      <c r="AK272" s="422"/>
      <c r="AL272" s="422"/>
      <c r="AM272" s="423"/>
      <c r="AN272" s="105">
        <v>0</v>
      </c>
      <c r="AO272" s="47">
        <v>0</v>
      </c>
      <c r="AP272" s="286">
        <v>0</v>
      </c>
      <c r="AQ272" s="23"/>
      <c r="AR272" s="424"/>
      <c r="AS272" s="22"/>
      <c r="AT272" s="28"/>
      <c r="AU272" s="23"/>
      <c r="AV272" s="28"/>
      <c r="AW272" s="23"/>
      <c r="AX272" s="28"/>
      <c r="AY272" s="56" t="str">
        <f>CA272&amp;CB272&amp;CC272&amp;CD272&amp;CE272&amp;CF272&amp;CG272&amp;CH272&amp;CI272</f>
        <v/>
      </c>
      <c r="AZ272" s="56"/>
      <c r="BA272" s="56"/>
      <c r="BB272" s="56"/>
      <c r="BC272" s="56"/>
      <c r="BD272" s="56"/>
      <c r="BE272" s="56"/>
      <c r="BF272" s="56"/>
      <c r="BG272" s="56"/>
      <c r="BH272" s="56"/>
      <c r="BI272" s="56"/>
      <c r="BJ272" s="56"/>
      <c r="BK272" s="56"/>
      <c r="BL272" s="56"/>
      <c r="BM272" s="56"/>
      <c r="BN272" s="56"/>
      <c r="BO272" s="56"/>
      <c r="CA272" s="40"/>
      <c r="CB272" s="18" t="str">
        <f t="shared" si="191"/>
        <v/>
      </c>
      <c r="CC272" s="470"/>
      <c r="CD272" s="18" t="str">
        <f t="shared" si="189"/>
        <v/>
      </c>
      <c r="CE272" s="18" t="str">
        <f t="shared" si="173"/>
        <v/>
      </c>
      <c r="CF272" s="18" t="str">
        <f t="shared" si="174"/>
        <v/>
      </c>
      <c r="CG272" s="18" t="str">
        <f t="shared" si="175"/>
        <v/>
      </c>
      <c r="CH272" s="18" t="str">
        <f t="shared" si="176"/>
        <v/>
      </c>
      <c r="CI272" s="18" t="str">
        <f t="shared" si="177"/>
        <v/>
      </c>
      <c r="CP272" s="370">
        <f t="shared" si="178"/>
        <v>0</v>
      </c>
      <c r="CQ272" s="169"/>
      <c r="CR272" s="370">
        <f t="shared" si="190"/>
        <v>0</v>
      </c>
      <c r="CS272" s="370">
        <f t="shared" si="190"/>
        <v>0</v>
      </c>
      <c r="CT272" s="370">
        <f t="shared" si="181"/>
        <v>0</v>
      </c>
      <c r="CU272" s="370">
        <f t="shared" si="182"/>
        <v>0</v>
      </c>
      <c r="CV272" s="370">
        <f t="shared" si="183"/>
        <v>0</v>
      </c>
      <c r="CW272" s="370">
        <f t="shared" si="184"/>
        <v>0</v>
      </c>
    </row>
    <row r="273" spans="1:101" ht="33" x14ac:dyDescent="0.25">
      <c r="A273" s="4249"/>
      <c r="B273" s="377" t="s">
        <v>245</v>
      </c>
      <c r="C273" s="416">
        <f t="shared" si="187"/>
        <v>0</v>
      </c>
      <c r="D273" s="417">
        <f t="shared" si="192"/>
        <v>0</v>
      </c>
      <c r="E273" s="377">
        <f t="shared" si="192"/>
        <v>0</v>
      </c>
      <c r="F273" s="30"/>
      <c r="G273" s="37"/>
      <c r="H273" s="30"/>
      <c r="I273" s="37"/>
      <c r="J273" s="30"/>
      <c r="K273" s="37"/>
      <c r="L273" s="30"/>
      <c r="M273" s="37"/>
      <c r="N273" s="30"/>
      <c r="O273" s="37"/>
      <c r="P273" s="2185"/>
      <c r="Q273" s="426"/>
      <c r="R273" s="426"/>
      <c r="S273" s="426"/>
      <c r="T273" s="426"/>
      <c r="U273" s="426"/>
      <c r="V273" s="426"/>
      <c r="W273" s="426"/>
      <c r="X273" s="426"/>
      <c r="Y273" s="426"/>
      <c r="Z273" s="426"/>
      <c r="AA273" s="426"/>
      <c r="AB273" s="426"/>
      <c r="AC273" s="426"/>
      <c r="AD273" s="426"/>
      <c r="AE273" s="426"/>
      <c r="AF273" s="426"/>
      <c r="AG273" s="426"/>
      <c r="AH273" s="426"/>
      <c r="AI273" s="426"/>
      <c r="AJ273" s="426"/>
      <c r="AK273" s="426"/>
      <c r="AL273" s="426"/>
      <c r="AM273" s="2186"/>
      <c r="AN273" s="105">
        <v>0</v>
      </c>
      <c r="AO273" s="47">
        <v>0</v>
      </c>
      <c r="AP273" s="34">
        <v>0</v>
      </c>
      <c r="AQ273" s="31"/>
      <c r="AR273" s="225"/>
      <c r="AS273" s="30"/>
      <c r="AT273" s="37"/>
      <c r="AU273" s="31"/>
      <c r="AV273" s="37"/>
      <c r="AW273" s="31"/>
      <c r="AX273" s="37"/>
      <c r="AY273" s="56" t="str">
        <f t="shared" si="185"/>
        <v/>
      </c>
      <c r="AZ273" s="56"/>
      <c r="BA273" s="56"/>
      <c r="BB273" s="56"/>
      <c r="BC273" s="56"/>
      <c r="BD273" s="56"/>
      <c r="BE273" s="56"/>
      <c r="BF273" s="56"/>
      <c r="BG273" s="56"/>
      <c r="BH273" s="56"/>
      <c r="BI273" s="56"/>
      <c r="BJ273" s="56"/>
      <c r="BK273" s="56"/>
      <c r="BL273" s="56"/>
      <c r="BM273" s="56"/>
      <c r="BN273" s="56"/>
      <c r="BO273" s="56"/>
      <c r="CA273" s="40"/>
      <c r="CB273" s="18" t="str">
        <f>IF(AND(E273&gt;0,AQ273=""), "* No olvide digitar la variable Gestantes. Digite Cero si no tiene.",IF(AQ273&gt;E273,"  * La variable Gestantes No puede ser mayor al Total Mujeres.",""))</f>
        <v/>
      </c>
      <c r="CC273" s="470"/>
      <c r="CD273" s="18" t="str">
        <f t="shared" si="189"/>
        <v/>
      </c>
      <c r="CE273" s="18" t="str">
        <f t="shared" si="173"/>
        <v/>
      </c>
      <c r="CF273" s="18" t="str">
        <f t="shared" si="174"/>
        <v/>
      </c>
      <c r="CG273" s="18" t="str">
        <f t="shared" si="175"/>
        <v/>
      </c>
      <c r="CH273" s="18" t="str">
        <f t="shared" si="176"/>
        <v/>
      </c>
      <c r="CI273" s="18" t="str">
        <f t="shared" si="177"/>
        <v/>
      </c>
      <c r="CP273" s="370">
        <f t="shared" si="178"/>
        <v>0</v>
      </c>
      <c r="CQ273" s="169"/>
      <c r="CR273" s="370">
        <f t="shared" si="190"/>
        <v>0</v>
      </c>
      <c r="CS273" s="370">
        <f t="shared" si="190"/>
        <v>0</v>
      </c>
      <c r="CT273" s="370">
        <f t="shared" si="181"/>
        <v>0</v>
      </c>
      <c r="CU273" s="370">
        <f t="shared" si="182"/>
        <v>0</v>
      </c>
      <c r="CV273" s="370">
        <f t="shared" si="183"/>
        <v>0</v>
      </c>
      <c r="CW273" s="370">
        <f t="shared" si="184"/>
        <v>0</v>
      </c>
    </row>
    <row r="274" spans="1:101" ht="15" customHeight="1" x14ac:dyDescent="0.25">
      <c r="A274" s="3534" t="s">
        <v>278</v>
      </c>
      <c r="B274" s="2011" t="s">
        <v>247</v>
      </c>
      <c r="C274" s="378">
        <f t="shared" si="187"/>
        <v>0</v>
      </c>
      <c r="D274" s="379">
        <f t="shared" ref="D274:E292" si="193">SUM(F274+H274+J274+L274+N274+P274+R274+T274+V274+X274+Z274+AB274+AD274+AF274+AH274+AJ274+AL274)</f>
        <v>0</v>
      </c>
      <c r="E274" s="380">
        <f>SUM(G274+I274+K274+M274+O274+Q274+S274+U274+W274+Y274+AA274+AC274+AE274+AG274+AI274+AK274+AM274)</f>
        <v>0</v>
      </c>
      <c r="F274" s="45"/>
      <c r="G274" s="48"/>
      <c r="H274" s="45"/>
      <c r="I274" s="48"/>
      <c r="J274" s="45"/>
      <c r="K274" s="48"/>
      <c r="L274" s="45"/>
      <c r="M274" s="48"/>
      <c r="N274" s="45"/>
      <c r="O274" s="48"/>
      <c r="P274" s="45"/>
      <c r="Q274" s="48"/>
      <c r="R274" s="45"/>
      <c r="S274" s="48"/>
      <c r="T274" s="45"/>
      <c r="U274" s="48"/>
      <c r="V274" s="45"/>
      <c r="W274" s="48"/>
      <c r="X274" s="45"/>
      <c r="Y274" s="48"/>
      <c r="Z274" s="45"/>
      <c r="AA274" s="48"/>
      <c r="AB274" s="45"/>
      <c r="AC274" s="48"/>
      <c r="AD274" s="45"/>
      <c r="AE274" s="48"/>
      <c r="AF274" s="45"/>
      <c r="AG274" s="48"/>
      <c r="AH274" s="45"/>
      <c r="AI274" s="48"/>
      <c r="AJ274" s="45"/>
      <c r="AK274" s="48"/>
      <c r="AL274" s="45"/>
      <c r="AM274" s="2023"/>
      <c r="AN274" s="1997">
        <v>0</v>
      </c>
      <c r="AO274" s="699">
        <v>0</v>
      </c>
      <c r="AP274" s="2023">
        <v>0</v>
      </c>
      <c r="AQ274" s="47"/>
      <c r="AR274" s="48"/>
      <c r="AS274" s="2004"/>
      <c r="AT274" s="28"/>
      <c r="AU274" s="23"/>
      <c r="AV274" s="28"/>
      <c r="AW274" s="23"/>
      <c r="AX274" s="28"/>
      <c r="AY274" s="56" t="str">
        <f t="shared" si="185"/>
        <v/>
      </c>
      <c r="AZ274" s="56"/>
      <c r="BA274" s="56"/>
      <c r="BB274" s="56"/>
      <c r="BC274" s="56"/>
      <c r="BD274" s="56"/>
      <c r="BE274" s="56"/>
      <c r="BF274" s="56"/>
      <c r="BG274" s="56"/>
      <c r="BH274" s="56"/>
      <c r="BI274" s="56"/>
      <c r="BJ274" s="56"/>
      <c r="BK274" s="56"/>
      <c r="BL274" s="56"/>
      <c r="BM274" s="56"/>
      <c r="BN274" s="56"/>
      <c r="BO274" s="56"/>
      <c r="CA274" s="40"/>
      <c r="CB274" s="18" t="str">
        <f t="shared" ref="CB274:CB278" si="194">IF(AND(E274&gt;0,AQ274=""), "* No olvide digitar la variable Gestantes. Digite Cero si no tiene.",IF(AQ274&gt;E274,"  * La variable Gestantes No puede ser mayor al Total Mujeres.",""))</f>
        <v/>
      </c>
      <c r="CC274" s="18" t="str">
        <f t="shared" si="171"/>
        <v/>
      </c>
      <c r="CD274" s="18" t="str">
        <f t="shared" si="189"/>
        <v/>
      </c>
      <c r="CE274" s="18" t="str">
        <f t="shared" si="173"/>
        <v/>
      </c>
      <c r="CF274" s="18" t="str">
        <f t="shared" si="174"/>
        <v/>
      </c>
      <c r="CG274" s="18" t="str">
        <f t="shared" si="175"/>
        <v/>
      </c>
      <c r="CH274" s="18" t="str">
        <f t="shared" si="176"/>
        <v/>
      </c>
      <c r="CI274" s="18" t="str">
        <f t="shared" si="177"/>
        <v/>
      </c>
      <c r="CP274" s="370">
        <f t="shared" si="178"/>
        <v>0</v>
      </c>
      <c r="CQ274" s="370">
        <f>IF(AND(E274&gt;0,AR274=""),1,IF(AR274&gt;E274,1,0))</f>
        <v>0</v>
      </c>
      <c r="CR274" s="370">
        <f t="shared" si="190"/>
        <v>0</v>
      </c>
      <c r="CS274" s="370">
        <f t="shared" si="190"/>
        <v>0</v>
      </c>
      <c r="CT274" s="370">
        <f t="shared" si="181"/>
        <v>0</v>
      </c>
      <c r="CU274" s="370">
        <f t="shared" si="182"/>
        <v>0</v>
      </c>
      <c r="CV274" s="370">
        <f t="shared" si="183"/>
        <v>0</v>
      </c>
      <c r="CW274" s="370">
        <f t="shared" si="184"/>
        <v>0</v>
      </c>
    </row>
    <row r="275" spans="1:101" x14ac:dyDescent="0.25">
      <c r="A275" s="4275"/>
      <c r="B275" s="429" t="s">
        <v>248</v>
      </c>
      <c r="C275" s="397">
        <f t="shared" si="187"/>
        <v>0</v>
      </c>
      <c r="D275" s="398">
        <f t="shared" si="193"/>
        <v>0</v>
      </c>
      <c r="E275" s="396">
        <f t="shared" si="193"/>
        <v>0</v>
      </c>
      <c r="F275" s="22"/>
      <c r="G275" s="28"/>
      <c r="H275" s="22"/>
      <c r="I275" s="28"/>
      <c r="J275" s="22"/>
      <c r="K275" s="28"/>
      <c r="L275" s="22"/>
      <c r="M275" s="28"/>
      <c r="N275" s="22"/>
      <c r="O275" s="28"/>
      <c r="P275" s="22"/>
      <c r="Q275" s="28"/>
      <c r="R275" s="22"/>
      <c r="S275" s="28"/>
      <c r="T275" s="22"/>
      <c r="U275" s="28"/>
      <c r="V275" s="22"/>
      <c r="W275" s="28"/>
      <c r="X275" s="22"/>
      <c r="Y275" s="28"/>
      <c r="Z275" s="22"/>
      <c r="AA275" s="28"/>
      <c r="AB275" s="22"/>
      <c r="AC275" s="28"/>
      <c r="AD275" s="22"/>
      <c r="AE275" s="28"/>
      <c r="AF275" s="22"/>
      <c r="AG275" s="28"/>
      <c r="AH275" s="22"/>
      <c r="AI275" s="28"/>
      <c r="AJ275" s="22"/>
      <c r="AK275" s="28"/>
      <c r="AL275" s="22"/>
      <c r="AM275" s="26"/>
      <c r="AN275" s="23">
        <v>0</v>
      </c>
      <c r="AO275" s="24">
        <v>0</v>
      </c>
      <c r="AP275" s="26">
        <v>0</v>
      </c>
      <c r="AQ275" s="23"/>
      <c r="AR275" s="28"/>
      <c r="AS275" s="22"/>
      <c r="AT275" s="28"/>
      <c r="AU275" s="23"/>
      <c r="AV275" s="28"/>
      <c r="AW275" s="23"/>
      <c r="AX275" s="28"/>
      <c r="AY275" s="56" t="str">
        <f t="shared" si="185"/>
        <v/>
      </c>
      <c r="AZ275" s="56"/>
      <c r="BA275" s="56"/>
      <c r="BB275" s="56"/>
      <c r="BC275" s="56"/>
      <c r="BD275" s="56"/>
      <c r="BE275" s="56"/>
      <c r="BF275" s="56"/>
      <c r="BG275" s="56"/>
      <c r="BH275" s="56"/>
      <c r="BI275" s="56"/>
      <c r="BJ275" s="56"/>
      <c r="BK275" s="56"/>
      <c r="BL275" s="56"/>
      <c r="BM275" s="56"/>
      <c r="BN275" s="56"/>
      <c r="BO275" s="56"/>
      <c r="CA275" s="40"/>
      <c r="CB275" s="18" t="str">
        <f t="shared" si="194"/>
        <v/>
      </c>
      <c r="CC275" s="18" t="str">
        <f t="shared" si="171"/>
        <v/>
      </c>
      <c r="CD275" s="18" t="str">
        <f t="shared" si="189"/>
        <v/>
      </c>
      <c r="CE275" s="18" t="str">
        <f t="shared" si="173"/>
        <v/>
      </c>
      <c r="CF275" s="18" t="str">
        <f t="shared" si="174"/>
        <v/>
      </c>
      <c r="CG275" s="18" t="str">
        <f t="shared" si="175"/>
        <v/>
      </c>
      <c r="CH275" s="18" t="str">
        <f t="shared" si="176"/>
        <v/>
      </c>
      <c r="CI275" s="18" t="str">
        <f t="shared" si="177"/>
        <v/>
      </c>
      <c r="CP275" s="370">
        <f t="shared" si="178"/>
        <v>0</v>
      </c>
      <c r="CQ275" s="370">
        <f>IF(AND(E275&gt;0,AR275=""),1,IF(AR275&gt;E275,1,0))</f>
        <v>0</v>
      </c>
      <c r="CR275" s="370">
        <f t="shared" si="190"/>
        <v>0</v>
      </c>
      <c r="CS275" s="370">
        <f t="shared" si="190"/>
        <v>0</v>
      </c>
      <c r="CT275" s="370">
        <f t="shared" si="181"/>
        <v>0</v>
      </c>
      <c r="CU275" s="370">
        <f t="shared" si="182"/>
        <v>0</v>
      </c>
      <c r="CV275" s="370">
        <f t="shared" si="183"/>
        <v>0</v>
      </c>
      <c r="CW275" s="370">
        <f t="shared" si="184"/>
        <v>0</v>
      </c>
    </row>
    <row r="276" spans="1:101" x14ac:dyDescent="0.25">
      <c r="A276" s="4275"/>
      <c r="B276" s="401" t="s">
        <v>249</v>
      </c>
      <c r="C276" s="397">
        <f t="shared" si="187"/>
        <v>0</v>
      </c>
      <c r="D276" s="398">
        <f t="shared" si="193"/>
        <v>0</v>
      </c>
      <c r="E276" s="396">
        <f t="shared" si="193"/>
        <v>0</v>
      </c>
      <c r="F276" s="22"/>
      <c r="G276" s="28"/>
      <c r="H276" s="22"/>
      <c r="I276" s="28"/>
      <c r="J276" s="22"/>
      <c r="K276" s="28"/>
      <c r="L276" s="22"/>
      <c r="M276" s="28"/>
      <c r="N276" s="22"/>
      <c r="O276" s="28"/>
      <c r="P276" s="22"/>
      <c r="Q276" s="28"/>
      <c r="R276" s="22"/>
      <c r="S276" s="28"/>
      <c r="T276" s="22"/>
      <c r="U276" s="28"/>
      <c r="V276" s="22"/>
      <c r="W276" s="28"/>
      <c r="X276" s="22"/>
      <c r="Y276" s="28"/>
      <c r="Z276" s="22"/>
      <c r="AA276" s="28"/>
      <c r="AB276" s="22"/>
      <c r="AC276" s="28"/>
      <c r="AD276" s="22"/>
      <c r="AE276" s="28"/>
      <c r="AF276" s="22"/>
      <c r="AG276" s="28"/>
      <c r="AH276" s="22"/>
      <c r="AI276" s="28"/>
      <c r="AJ276" s="22"/>
      <c r="AK276" s="28"/>
      <c r="AL276" s="22"/>
      <c r="AM276" s="26"/>
      <c r="AN276" s="23">
        <v>0</v>
      </c>
      <c r="AO276" s="24">
        <v>0</v>
      </c>
      <c r="AP276" s="26">
        <v>0</v>
      </c>
      <c r="AQ276" s="23"/>
      <c r="AR276" s="28"/>
      <c r="AS276" s="22"/>
      <c r="AT276" s="28"/>
      <c r="AU276" s="23"/>
      <c r="AV276" s="28"/>
      <c r="AW276" s="23"/>
      <c r="AX276" s="28"/>
      <c r="AY276" s="56" t="str">
        <f t="shared" si="185"/>
        <v/>
      </c>
      <c r="AZ276" s="56"/>
      <c r="BA276" s="56"/>
      <c r="BB276" s="56"/>
      <c r="BC276" s="56"/>
      <c r="BD276" s="56"/>
      <c r="BE276" s="56"/>
      <c r="BF276" s="56"/>
      <c r="BG276" s="56"/>
      <c r="BH276" s="56"/>
      <c r="BI276" s="56"/>
      <c r="BJ276" s="56"/>
      <c r="BK276" s="56"/>
      <c r="BL276" s="56"/>
      <c r="BM276" s="56"/>
      <c r="BN276" s="56"/>
      <c r="BO276" s="56"/>
      <c r="CA276" s="40"/>
      <c r="CB276" s="18" t="str">
        <f t="shared" si="194"/>
        <v/>
      </c>
      <c r="CC276" s="18" t="str">
        <f t="shared" si="171"/>
        <v/>
      </c>
      <c r="CD276" s="18" t="str">
        <f t="shared" si="189"/>
        <v/>
      </c>
      <c r="CE276" s="18" t="str">
        <f t="shared" si="173"/>
        <v/>
      </c>
      <c r="CF276" s="18" t="str">
        <f t="shared" si="174"/>
        <v/>
      </c>
      <c r="CG276" s="18" t="str">
        <f t="shared" si="175"/>
        <v/>
      </c>
      <c r="CH276" s="18" t="str">
        <f t="shared" si="176"/>
        <v/>
      </c>
      <c r="CI276" s="18" t="str">
        <f t="shared" si="177"/>
        <v/>
      </c>
      <c r="CP276" s="370">
        <f t="shared" si="178"/>
        <v>0</v>
      </c>
      <c r="CQ276" s="370">
        <f>IF(AND(E276&gt;0,AR276=""),1,IF(AR276&gt;E276,1,0))</f>
        <v>0</v>
      </c>
      <c r="CR276" s="370">
        <f t="shared" si="190"/>
        <v>0</v>
      </c>
      <c r="CS276" s="370">
        <f t="shared" si="190"/>
        <v>0</v>
      </c>
      <c r="CT276" s="370">
        <f t="shared" si="181"/>
        <v>0</v>
      </c>
      <c r="CU276" s="370">
        <f t="shared" si="182"/>
        <v>0</v>
      </c>
      <c r="CV276" s="370">
        <f t="shared" si="183"/>
        <v>0</v>
      </c>
      <c r="CW276" s="370">
        <f t="shared" si="184"/>
        <v>0</v>
      </c>
    </row>
    <row r="277" spans="1:101" x14ac:dyDescent="0.25">
      <c r="A277" s="4275"/>
      <c r="B277" s="401" t="s">
        <v>250</v>
      </c>
      <c r="C277" s="378">
        <f t="shared" si="187"/>
        <v>1</v>
      </c>
      <c r="D277" s="379">
        <f t="shared" si="193"/>
        <v>1</v>
      </c>
      <c r="E277" s="380">
        <f t="shared" si="193"/>
        <v>0</v>
      </c>
      <c r="F277" s="22">
        <v>0</v>
      </c>
      <c r="G277" s="28">
        <v>0</v>
      </c>
      <c r="H277" s="22">
        <v>0</v>
      </c>
      <c r="I277" s="28">
        <v>0</v>
      </c>
      <c r="J277" s="22">
        <v>0</v>
      </c>
      <c r="K277" s="28">
        <v>0</v>
      </c>
      <c r="L277" s="22">
        <v>0</v>
      </c>
      <c r="M277" s="28">
        <v>0</v>
      </c>
      <c r="N277" s="22">
        <v>0</v>
      </c>
      <c r="O277" s="28">
        <v>0</v>
      </c>
      <c r="P277" s="22">
        <v>0</v>
      </c>
      <c r="Q277" s="28">
        <v>0</v>
      </c>
      <c r="R277" s="22">
        <v>0</v>
      </c>
      <c r="S277" s="28">
        <v>0</v>
      </c>
      <c r="T277" s="22">
        <v>0</v>
      </c>
      <c r="U277" s="28">
        <v>0</v>
      </c>
      <c r="V277" s="22">
        <v>0</v>
      </c>
      <c r="W277" s="28">
        <v>0</v>
      </c>
      <c r="X277" s="22">
        <v>0</v>
      </c>
      <c r="Y277" s="28">
        <v>0</v>
      </c>
      <c r="Z277" s="22">
        <v>0</v>
      </c>
      <c r="AA277" s="28">
        <v>0</v>
      </c>
      <c r="AB277" s="22">
        <v>1</v>
      </c>
      <c r="AC277" s="28">
        <v>0</v>
      </c>
      <c r="AD277" s="22">
        <v>0</v>
      </c>
      <c r="AE277" s="28">
        <v>0</v>
      </c>
      <c r="AF277" s="22">
        <v>0</v>
      </c>
      <c r="AG277" s="28">
        <v>0</v>
      </c>
      <c r="AH277" s="22">
        <v>0</v>
      </c>
      <c r="AI277" s="28">
        <v>0</v>
      </c>
      <c r="AJ277" s="22">
        <v>0</v>
      </c>
      <c r="AK277" s="28">
        <v>0</v>
      </c>
      <c r="AL277" s="22">
        <v>0</v>
      </c>
      <c r="AM277" s="26">
        <v>0</v>
      </c>
      <c r="AN277" s="23">
        <v>0</v>
      </c>
      <c r="AO277" s="24">
        <v>0</v>
      </c>
      <c r="AP277" s="26">
        <v>0</v>
      </c>
      <c r="AQ277" s="23">
        <v>0</v>
      </c>
      <c r="AR277" s="28">
        <v>0</v>
      </c>
      <c r="AS277" s="22">
        <v>0</v>
      </c>
      <c r="AT277" s="28">
        <v>0</v>
      </c>
      <c r="AU277" s="23">
        <v>0</v>
      </c>
      <c r="AV277" s="28">
        <v>0</v>
      </c>
      <c r="AW277" s="23">
        <v>0</v>
      </c>
      <c r="AX277" s="28">
        <v>0</v>
      </c>
      <c r="AY277" s="56" t="str">
        <f t="shared" si="185"/>
        <v/>
      </c>
      <c r="AZ277" s="56"/>
      <c r="BA277" s="56"/>
      <c r="BB277" s="56"/>
      <c r="BC277" s="56"/>
      <c r="BD277" s="56"/>
      <c r="BE277" s="56"/>
      <c r="BF277" s="56"/>
      <c r="BG277" s="56"/>
      <c r="BH277" s="56"/>
      <c r="BI277" s="56"/>
      <c r="BJ277" s="56"/>
      <c r="BK277" s="56"/>
      <c r="BL277" s="56"/>
      <c r="BM277" s="56"/>
      <c r="BN277" s="56"/>
      <c r="BO277" s="56"/>
      <c r="CA277" s="40"/>
      <c r="CB277" s="18" t="str">
        <f t="shared" si="194"/>
        <v/>
      </c>
      <c r="CC277" s="18" t="str">
        <f t="shared" si="171"/>
        <v/>
      </c>
      <c r="CD277" s="18" t="str">
        <f t="shared" si="189"/>
        <v/>
      </c>
      <c r="CE277" s="18" t="str">
        <f t="shared" si="173"/>
        <v/>
      </c>
      <c r="CF277" s="18" t="str">
        <f t="shared" si="174"/>
        <v/>
      </c>
      <c r="CG277" s="18" t="str">
        <f t="shared" si="175"/>
        <v/>
      </c>
      <c r="CH277" s="18" t="str">
        <f t="shared" si="176"/>
        <v/>
      </c>
      <c r="CI277" s="18" t="str">
        <f t="shared" si="177"/>
        <v/>
      </c>
      <c r="CP277" s="370">
        <f t="shared" si="178"/>
        <v>0</v>
      </c>
      <c r="CQ277" s="370">
        <f>IF(AND(E277&gt;0,AR277=""),1,IF(AR277&gt;E277,1,0))</f>
        <v>0</v>
      </c>
      <c r="CR277" s="370">
        <f t="shared" si="190"/>
        <v>0</v>
      </c>
      <c r="CS277" s="370">
        <f t="shared" si="190"/>
        <v>0</v>
      </c>
      <c r="CT277" s="370">
        <f t="shared" si="181"/>
        <v>0</v>
      </c>
      <c r="CU277" s="370">
        <f t="shared" si="182"/>
        <v>0</v>
      </c>
      <c r="CV277" s="370">
        <f t="shared" si="183"/>
        <v>0</v>
      </c>
      <c r="CW277" s="370">
        <f t="shared" si="184"/>
        <v>0</v>
      </c>
    </row>
    <row r="278" spans="1:101" x14ac:dyDescent="0.25">
      <c r="A278" s="4249"/>
      <c r="B278" s="431" t="s">
        <v>251</v>
      </c>
      <c r="C278" s="2179">
        <f t="shared" si="187"/>
        <v>1</v>
      </c>
      <c r="D278" s="388">
        <f t="shared" si="193"/>
        <v>0</v>
      </c>
      <c r="E278" s="369">
        <f t="shared" si="193"/>
        <v>1</v>
      </c>
      <c r="F278" s="22">
        <v>0</v>
      </c>
      <c r="G278" s="28">
        <v>0</v>
      </c>
      <c r="H278" s="22">
        <v>0</v>
      </c>
      <c r="I278" s="28">
        <v>0</v>
      </c>
      <c r="J278" s="22">
        <v>0</v>
      </c>
      <c r="K278" s="28">
        <v>0</v>
      </c>
      <c r="L278" s="22">
        <v>0</v>
      </c>
      <c r="M278" s="28">
        <v>0</v>
      </c>
      <c r="N278" s="22">
        <v>0</v>
      </c>
      <c r="O278" s="28">
        <v>0</v>
      </c>
      <c r="P278" s="22">
        <v>0</v>
      </c>
      <c r="Q278" s="28">
        <v>0</v>
      </c>
      <c r="R278" s="22">
        <v>0</v>
      </c>
      <c r="S278" s="28">
        <v>0</v>
      </c>
      <c r="T278" s="22">
        <v>0</v>
      </c>
      <c r="U278" s="28">
        <v>0</v>
      </c>
      <c r="V278" s="22">
        <v>0</v>
      </c>
      <c r="W278" s="28">
        <v>0</v>
      </c>
      <c r="X278" s="22">
        <v>0</v>
      </c>
      <c r="Y278" s="28">
        <v>0</v>
      </c>
      <c r="Z278" s="22">
        <v>0</v>
      </c>
      <c r="AA278" s="28">
        <v>0</v>
      </c>
      <c r="AB278" s="22">
        <v>0</v>
      </c>
      <c r="AC278" s="28">
        <v>0</v>
      </c>
      <c r="AD278" s="22">
        <v>0</v>
      </c>
      <c r="AE278" s="28">
        <v>1</v>
      </c>
      <c r="AF278" s="22">
        <v>0</v>
      </c>
      <c r="AG278" s="28">
        <v>0</v>
      </c>
      <c r="AH278" s="22">
        <v>0</v>
      </c>
      <c r="AI278" s="28">
        <v>0</v>
      </c>
      <c r="AJ278" s="22">
        <v>0</v>
      </c>
      <c r="AK278" s="28">
        <v>0</v>
      </c>
      <c r="AL278" s="30">
        <v>0</v>
      </c>
      <c r="AM278" s="34">
        <v>0</v>
      </c>
      <c r="AN278" s="31">
        <v>0</v>
      </c>
      <c r="AO278" s="32">
        <v>0</v>
      </c>
      <c r="AP278" s="34">
        <v>0</v>
      </c>
      <c r="AQ278" s="31">
        <v>0</v>
      </c>
      <c r="AR278" s="37">
        <v>0</v>
      </c>
      <c r="AS278" s="22">
        <v>0</v>
      </c>
      <c r="AT278" s="28">
        <v>0</v>
      </c>
      <c r="AU278" s="23">
        <v>0</v>
      </c>
      <c r="AV278" s="28">
        <v>0</v>
      </c>
      <c r="AW278" s="23">
        <v>0</v>
      </c>
      <c r="AX278" s="28">
        <v>0</v>
      </c>
      <c r="AY278" s="56" t="str">
        <f t="shared" si="185"/>
        <v/>
      </c>
      <c r="AZ278" s="56"/>
      <c r="BA278" s="56"/>
      <c r="BB278" s="56"/>
      <c r="BC278" s="56"/>
      <c r="BD278" s="56"/>
      <c r="BE278" s="56"/>
      <c r="BF278" s="56"/>
      <c r="BG278" s="56"/>
      <c r="BH278" s="56"/>
      <c r="BI278" s="56"/>
      <c r="BJ278" s="56"/>
      <c r="BK278" s="56"/>
      <c r="BL278" s="56"/>
      <c r="BM278" s="56"/>
      <c r="BN278" s="56"/>
      <c r="BO278" s="56"/>
      <c r="CA278" s="40"/>
      <c r="CB278" s="18" t="str">
        <f t="shared" si="194"/>
        <v/>
      </c>
      <c r="CC278" s="18" t="str">
        <f t="shared" si="171"/>
        <v/>
      </c>
      <c r="CD278" s="18" t="str">
        <f t="shared" si="189"/>
        <v/>
      </c>
      <c r="CE278" s="18" t="str">
        <f t="shared" si="173"/>
        <v/>
      </c>
      <c r="CF278" s="18" t="str">
        <f t="shared" si="174"/>
        <v/>
      </c>
      <c r="CG278" s="18" t="str">
        <f t="shared" si="175"/>
        <v/>
      </c>
      <c r="CH278" s="18" t="str">
        <f t="shared" si="176"/>
        <v/>
      </c>
      <c r="CI278" s="18" t="str">
        <f t="shared" si="177"/>
        <v/>
      </c>
      <c r="CP278" s="370">
        <f t="shared" si="178"/>
        <v>0</v>
      </c>
      <c r="CQ278" s="370">
        <f>IF(AND(E278&gt;0,AR278=""),1,IF(AR278&gt;E278,1,0))</f>
        <v>0</v>
      </c>
      <c r="CR278" s="370">
        <f t="shared" si="190"/>
        <v>0</v>
      </c>
      <c r="CS278" s="370">
        <f t="shared" si="190"/>
        <v>0</v>
      </c>
      <c r="CT278" s="370">
        <f t="shared" si="181"/>
        <v>0</v>
      </c>
      <c r="CU278" s="370">
        <f t="shared" si="182"/>
        <v>0</v>
      </c>
      <c r="CV278" s="370">
        <f t="shared" si="183"/>
        <v>0</v>
      </c>
      <c r="CW278" s="370">
        <f t="shared" si="184"/>
        <v>0</v>
      </c>
    </row>
    <row r="279" spans="1:101" ht="15" customHeight="1" x14ac:dyDescent="0.25">
      <c r="A279" s="3534" t="s">
        <v>252</v>
      </c>
      <c r="B279" s="2183" t="s">
        <v>253</v>
      </c>
      <c r="C279" s="2012">
        <f t="shared" si="187"/>
        <v>0</v>
      </c>
      <c r="D279" s="703">
        <f t="shared" si="193"/>
        <v>0</v>
      </c>
      <c r="E279" s="2176">
        <f t="shared" si="193"/>
        <v>0</v>
      </c>
      <c r="F279" s="2002"/>
      <c r="G279" s="2178"/>
      <c r="H279" s="2002"/>
      <c r="I279" s="2178"/>
      <c r="J279" s="2002"/>
      <c r="K279" s="2178"/>
      <c r="L279" s="2002"/>
      <c r="M279" s="2178"/>
      <c r="N279" s="2002"/>
      <c r="O279" s="2178"/>
      <c r="P279" s="2002"/>
      <c r="Q279" s="2178"/>
      <c r="R279" s="2004"/>
      <c r="S279" s="2149"/>
      <c r="T279" s="2004"/>
      <c r="U279" s="2149"/>
      <c r="V279" s="2004"/>
      <c r="W279" s="2149"/>
      <c r="X279" s="2004"/>
      <c r="Y279" s="2149"/>
      <c r="Z279" s="2004"/>
      <c r="AA279" s="2149"/>
      <c r="AB279" s="2004"/>
      <c r="AC279" s="2149"/>
      <c r="AD279" s="2004"/>
      <c r="AE279" s="2149"/>
      <c r="AF279" s="2004"/>
      <c r="AG279" s="2149"/>
      <c r="AH279" s="2004"/>
      <c r="AI279" s="2149"/>
      <c r="AJ279" s="2004"/>
      <c r="AK279" s="2149"/>
      <c r="AL279" s="2004"/>
      <c r="AM279" s="2150"/>
      <c r="AN279" s="105">
        <v>0</v>
      </c>
      <c r="AO279" s="47">
        <v>0</v>
      </c>
      <c r="AP279" s="286">
        <v>0</v>
      </c>
      <c r="AQ279" s="471"/>
      <c r="AR279" s="420"/>
      <c r="AS279" s="2004"/>
      <c r="AT279" s="2149"/>
      <c r="AU279" s="2001"/>
      <c r="AV279" s="2178"/>
      <c r="AW279" s="1997"/>
      <c r="AX279" s="2149"/>
      <c r="AY279" s="56" t="str">
        <f t="shared" si="185"/>
        <v/>
      </c>
      <c r="AZ279" s="56"/>
      <c r="BA279" s="56"/>
      <c r="BB279" s="56"/>
      <c r="BC279" s="56"/>
      <c r="BD279" s="56"/>
      <c r="BE279" s="56"/>
      <c r="BF279" s="56"/>
      <c r="BG279" s="56"/>
      <c r="BH279" s="56"/>
      <c r="BI279" s="56"/>
      <c r="BJ279" s="56"/>
      <c r="BK279" s="56"/>
      <c r="BL279" s="56"/>
      <c r="BM279" s="56"/>
      <c r="BN279" s="56"/>
      <c r="BO279" s="56"/>
      <c r="CA279" s="40"/>
      <c r="CB279" s="438"/>
      <c r="CC279" s="438"/>
      <c r="CD279" s="18" t="str">
        <f t="shared" si="189"/>
        <v/>
      </c>
      <c r="CE279" s="18" t="str">
        <f t="shared" si="173"/>
        <v/>
      </c>
      <c r="CF279" s="470"/>
      <c r="CG279" s="470"/>
      <c r="CH279" s="18" t="str">
        <f t="shared" si="176"/>
        <v/>
      </c>
      <c r="CI279" s="18" t="str">
        <f t="shared" si="177"/>
        <v/>
      </c>
      <c r="CP279" s="169"/>
      <c r="CQ279" s="169"/>
      <c r="CR279" s="370">
        <f t="shared" si="190"/>
        <v>0</v>
      </c>
      <c r="CS279" s="370">
        <f t="shared" si="190"/>
        <v>0</v>
      </c>
      <c r="CT279" s="472"/>
      <c r="CU279" s="472"/>
      <c r="CV279" s="370">
        <f t="shared" si="183"/>
        <v>0</v>
      </c>
      <c r="CW279" s="370">
        <f t="shared" si="184"/>
        <v>0</v>
      </c>
    </row>
    <row r="280" spans="1:101" x14ac:dyDescent="0.25">
      <c r="A280" s="4275"/>
      <c r="B280" s="401" t="s">
        <v>254</v>
      </c>
      <c r="C280" s="378">
        <f t="shared" si="187"/>
        <v>0</v>
      </c>
      <c r="D280" s="379">
        <f t="shared" si="193"/>
        <v>0</v>
      </c>
      <c r="E280" s="380">
        <f t="shared" si="193"/>
        <v>0</v>
      </c>
      <c r="F280" s="473"/>
      <c r="G280" s="474"/>
      <c r="H280" s="473"/>
      <c r="I280" s="474"/>
      <c r="J280" s="473"/>
      <c r="K280" s="474"/>
      <c r="L280" s="473"/>
      <c r="M280" s="474"/>
      <c r="N280" s="473"/>
      <c r="O280" s="474"/>
      <c r="P280" s="473"/>
      <c r="Q280" s="474"/>
      <c r="R280" s="45"/>
      <c r="S280" s="48"/>
      <c r="T280" s="45"/>
      <c r="U280" s="48"/>
      <c r="V280" s="45"/>
      <c r="W280" s="48"/>
      <c r="X280" s="45"/>
      <c r="Y280" s="48"/>
      <c r="Z280" s="45"/>
      <c r="AA280" s="48"/>
      <c r="AB280" s="45"/>
      <c r="AC280" s="48"/>
      <c r="AD280" s="45"/>
      <c r="AE280" s="48"/>
      <c r="AF280" s="45"/>
      <c r="AG280" s="48"/>
      <c r="AH280" s="45"/>
      <c r="AI280" s="48"/>
      <c r="AJ280" s="45"/>
      <c r="AK280" s="48"/>
      <c r="AL280" s="45"/>
      <c r="AM280" s="333"/>
      <c r="AN280" s="105">
        <v>0</v>
      </c>
      <c r="AO280" s="47">
        <v>0</v>
      </c>
      <c r="AP280" s="286">
        <v>0</v>
      </c>
      <c r="AQ280" s="475"/>
      <c r="AR280" s="424"/>
      <c r="AS280" s="45"/>
      <c r="AT280" s="48"/>
      <c r="AU280" s="128"/>
      <c r="AV280" s="474"/>
      <c r="AW280" s="47"/>
      <c r="AX280" s="48"/>
      <c r="AY280" s="56" t="str">
        <f t="shared" si="185"/>
        <v/>
      </c>
      <c r="AZ280" s="56"/>
      <c r="BA280" s="56"/>
      <c r="BB280" s="56"/>
      <c r="BC280" s="56"/>
      <c r="BD280" s="56"/>
      <c r="BE280" s="56"/>
      <c r="BF280" s="56"/>
      <c r="BG280" s="56"/>
      <c r="BH280" s="56"/>
      <c r="BI280" s="56"/>
      <c r="BJ280" s="56"/>
      <c r="BK280" s="56"/>
      <c r="BL280" s="56"/>
      <c r="BM280" s="56"/>
      <c r="BN280" s="56"/>
      <c r="BO280" s="56"/>
      <c r="CA280" s="40"/>
      <c r="CB280" s="421"/>
      <c r="CC280" s="438"/>
      <c r="CD280" s="18" t="str">
        <f t="shared" si="189"/>
        <v/>
      </c>
      <c r="CE280" s="18" t="str">
        <f t="shared" si="173"/>
        <v/>
      </c>
      <c r="CF280" s="470"/>
      <c r="CG280" s="470"/>
      <c r="CH280" s="18" t="str">
        <f t="shared" si="176"/>
        <v/>
      </c>
      <c r="CI280" s="18" t="str">
        <f t="shared" si="177"/>
        <v/>
      </c>
      <c r="CP280" s="169"/>
      <c r="CQ280" s="169"/>
      <c r="CR280" s="370">
        <f t="shared" si="190"/>
        <v>0</v>
      </c>
      <c r="CS280" s="370">
        <f t="shared" si="190"/>
        <v>0</v>
      </c>
      <c r="CT280" s="472"/>
      <c r="CU280" s="472"/>
      <c r="CV280" s="370">
        <f t="shared" si="183"/>
        <v>0</v>
      </c>
      <c r="CW280" s="370">
        <f t="shared" si="184"/>
        <v>0</v>
      </c>
    </row>
    <row r="281" spans="1:101" x14ac:dyDescent="0.25">
      <c r="A281" s="4249"/>
      <c r="B281" s="444" t="s">
        <v>255</v>
      </c>
      <c r="C281" s="381">
        <f t="shared" si="187"/>
        <v>0</v>
      </c>
      <c r="D281" s="382">
        <f t="shared" si="193"/>
        <v>0</v>
      </c>
      <c r="E281" s="383">
        <f t="shared" si="193"/>
        <v>0</v>
      </c>
      <c r="F281" s="476"/>
      <c r="G281" s="477"/>
      <c r="H281" s="476"/>
      <c r="I281" s="477"/>
      <c r="J281" s="476"/>
      <c r="K281" s="477"/>
      <c r="L281" s="476"/>
      <c r="M281" s="477"/>
      <c r="N281" s="476"/>
      <c r="O281" s="477"/>
      <c r="P281" s="476"/>
      <c r="Q281" s="477"/>
      <c r="R281" s="91"/>
      <c r="S281" s="96"/>
      <c r="T281" s="91"/>
      <c r="U281" s="96"/>
      <c r="V281" s="91"/>
      <c r="W281" s="96"/>
      <c r="X281" s="91"/>
      <c r="Y281" s="96"/>
      <c r="Z281" s="91"/>
      <c r="AA281" s="96"/>
      <c r="AB281" s="91"/>
      <c r="AC281" s="96"/>
      <c r="AD281" s="91"/>
      <c r="AE281" s="96"/>
      <c r="AF281" s="91"/>
      <c r="AG281" s="96"/>
      <c r="AH281" s="91"/>
      <c r="AI281" s="96"/>
      <c r="AJ281" s="91"/>
      <c r="AK281" s="96"/>
      <c r="AL281" s="91"/>
      <c r="AM281" s="384"/>
      <c r="AN281" s="95">
        <v>0</v>
      </c>
      <c r="AO281" s="1808">
        <v>0</v>
      </c>
      <c r="AP281" s="1811">
        <v>0</v>
      </c>
      <c r="AQ281" s="2197"/>
      <c r="AR281" s="225"/>
      <c r="AS281" s="91"/>
      <c r="AT281" s="96"/>
      <c r="AU281" s="2081"/>
      <c r="AV281" s="477"/>
      <c r="AW281" s="1808"/>
      <c r="AX281" s="96"/>
      <c r="AY281" s="56" t="str">
        <f t="shared" si="185"/>
        <v/>
      </c>
      <c r="AZ281" s="56"/>
      <c r="BA281" s="56"/>
      <c r="BB281" s="56"/>
      <c r="BC281" s="56"/>
      <c r="BD281" s="56"/>
      <c r="BE281" s="56"/>
      <c r="BF281" s="56"/>
      <c r="BG281" s="56"/>
      <c r="BH281" s="56"/>
      <c r="BI281" s="56"/>
      <c r="BJ281" s="56"/>
      <c r="BK281" s="56"/>
      <c r="BL281" s="56"/>
      <c r="BM281" s="56"/>
      <c r="BN281" s="56"/>
      <c r="BO281" s="56"/>
      <c r="CA281" s="40"/>
      <c r="CB281" s="421"/>
      <c r="CC281" s="438"/>
      <c r="CD281" s="18" t="str">
        <f t="shared" si="189"/>
        <v/>
      </c>
      <c r="CE281" s="18" t="str">
        <f t="shared" si="173"/>
        <v/>
      </c>
      <c r="CF281" s="470"/>
      <c r="CG281" s="470"/>
      <c r="CH281" s="18" t="str">
        <f t="shared" si="176"/>
        <v/>
      </c>
      <c r="CI281" s="18" t="str">
        <f t="shared" si="177"/>
        <v/>
      </c>
      <c r="CP281" s="169"/>
      <c r="CQ281" s="169"/>
      <c r="CR281" s="370">
        <f t="shared" si="190"/>
        <v>0</v>
      </c>
      <c r="CS281" s="370">
        <f t="shared" si="190"/>
        <v>0</v>
      </c>
      <c r="CT281" s="472"/>
      <c r="CU281" s="472"/>
      <c r="CV281" s="370">
        <f t="shared" si="183"/>
        <v>0</v>
      </c>
      <c r="CW281" s="370">
        <f t="shared" si="184"/>
        <v>0</v>
      </c>
    </row>
    <row r="282" spans="1:101" x14ac:dyDescent="0.25">
      <c r="A282" s="4239" t="s">
        <v>256</v>
      </c>
      <c r="B282" s="4315"/>
      <c r="C282" s="2012">
        <f>SUM(D282+E282)</f>
        <v>0</v>
      </c>
      <c r="D282" s="703">
        <f>SUM(F282+H282+J282+L282+N282+P282+R282+T282+V282+X282+Z282+AB282+AD282+AF282+AH282+AJ282+AL282)</f>
        <v>0</v>
      </c>
      <c r="E282" s="2176">
        <f>SUM(G282+I282+K282+M282+O282+Q282+S282+U282+W282+Y282+AA282+AC282+AE282+AG282+AI282+AK282+AM282)</f>
        <v>0</v>
      </c>
      <c r="F282" s="2004"/>
      <c r="G282" s="2149"/>
      <c r="H282" s="2004"/>
      <c r="I282" s="2149"/>
      <c r="J282" s="2004"/>
      <c r="K282" s="2149"/>
      <c r="L282" s="2004"/>
      <c r="M282" s="2149"/>
      <c r="N282" s="2004"/>
      <c r="O282" s="2149"/>
      <c r="P282" s="2004"/>
      <c r="Q282" s="2149"/>
      <c r="R282" s="2004"/>
      <c r="S282" s="2149"/>
      <c r="T282" s="2004"/>
      <c r="U282" s="2149"/>
      <c r="V282" s="2004"/>
      <c r="W282" s="2149"/>
      <c r="X282" s="2004"/>
      <c r="Y282" s="2149"/>
      <c r="Z282" s="2004"/>
      <c r="AA282" s="2149"/>
      <c r="AB282" s="2004"/>
      <c r="AC282" s="2149"/>
      <c r="AD282" s="2004"/>
      <c r="AE282" s="2149"/>
      <c r="AF282" s="2004"/>
      <c r="AG282" s="2149"/>
      <c r="AH282" s="2004"/>
      <c r="AI282" s="2149"/>
      <c r="AJ282" s="2004"/>
      <c r="AK282" s="2149"/>
      <c r="AL282" s="2004"/>
      <c r="AM282" s="2150"/>
      <c r="AN282" s="2022">
        <v>0</v>
      </c>
      <c r="AO282" s="1997">
        <v>0</v>
      </c>
      <c r="AP282" s="1925">
        <v>0</v>
      </c>
      <c r="AQ282" s="1997"/>
      <c r="AR282" s="2149"/>
      <c r="AS282" s="2004"/>
      <c r="AT282" s="2149"/>
      <c r="AU282" s="1997"/>
      <c r="AV282" s="2149"/>
      <c r="AW282" s="1997"/>
      <c r="AX282" s="2149"/>
      <c r="AY282" s="56" t="str">
        <f t="shared" si="185"/>
        <v/>
      </c>
      <c r="AZ282" s="56"/>
      <c r="BA282" s="56"/>
      <c r="BB282" s="56"/>
      <c r="BC282" s="56"/>
      <c r="BD282" s="56"/>
      <c r="BE282" s="56"/>
      <c r="BF282" s="56"/>
      <c r="BG282" s="56"/>
      <c r="BH282" s="56"/>
      <c r="BI282" s="56"/>
      <c r="BJ282" s="56"/>
      <c r="BK282" s="56"/>
      <c r="BL282" s="56"/>
      <c r="BM282" s="56"/>
      <c r="BN282" s="56"/>
      <c r="BO282" s="56"/>
      <c r="CA282" s="40"/>
      <c r="CB282" s="18" t="str">
        <f t="shared" ref="CB282:CB293" si="195">IF(AND(E282&gt;0,AQ282=""), "* No olvide digitar la variable Gestantes. Digite Cero si no tiene.",IF(AQ282&gt;E282,"  * La variable Gestantes No puede ser mayor al Total Mujeres.",""))</f>
        <v/>
      </c>
      <c r="CC282" s="18" t="str">
        <f t="shared" si="171"/>
        <v/>
      </c>
      <c r="CD282" s="18" t="str">
        <f t="shared" si="189"/>
        <v/>
      </c>
      <c r="CE282" s="18" t="str">
        <f t="shared" si="173"/>
        <v/>
      </c>
      <c r="CF282" s="18" t="str">
        <f t="shared" si="174"/>
        <v/>
      </c>
      <c r="CG282" s="18" t="str">
        <f t="shared" si="175"/>
        <v/>
      </c>
      <c r="CH282" s="18" t="str">
        <f t="shared" si="176"/>
        <v/>
      </c>
      <c r="CI282" s="18" t="str">
        <f t="shared" si="177"/>
        <v/>
      </c>
      <c r="CP282" s="370">
        <f t="shared" ref="CP282:CP293" si="196">IF(AND(E282&gt;0,AQ282=""),1,IF(AQ282&gt;E282,1,0))</f>
        <v>0</v>
      </c>
      <c r="CQ282" s="370">
        <f t="shared" ref="CQ282:CQ293" si="197">IF(AND(E282&gt;0,AR282=""),1,IF(AR282&gt;E282,1,0))</f>
        <v>0</v>
      </c>
      <c r="CR282" s="370">
        <f t="shared" si="190"/>
        <v>0</v>
      </c>
      <c r="CS282" s="370">
        <f t="shared" si="190"/>
        <v>0</v>
      </c>
      <c r="CT282" s="370">
        <f t="shared" si="181"/>
        <v>0</v>
      </c>
      <c r="CU282" s="370">
        <f t="shared" si="182"/>
        <v>0</v>
      </c>
      <c r="CV282" s="370">
        <f t="shared" si="183"/>
        <v>0</v>
      </c>
      <c r="CW282" s="370">
        <f t="shared" si="184"/>
        <v>0</v>
      </c>
    </row>
    <row r="283" spans="1:101" x14ac:dyDescent="0.25">
      <c r="A283" s="3178" t="s">
        <v>257</v>
      </c>
      <c r="B283" s="3179"/>
      <c r="C283" s="397">
        <f>SUM(D283+E283)</f>
        <v>0</v>
      </c>
      <c r="D283" s="398">
        <f>SUM(F283+H283+J283+L283+N283+P283+R283+T283+V283+X283+Z283+AB283+AD283+AF283+AH283+AJ283+AL283)</f>
        <v>0</v>
      </c>
      <c r="E283" s="396">
        <f>SUM(G283+I283+K283+M283+O283+Q283+S283+U283+W283+Y283+AA283+AC283+AE283+AG283+AI283+AK283+AM283)</f>
        <v>0</v>
      </c>
      <c r="F283" s="45"/>
      <c r="G283" s="48"/>
      <c r="H283" s="45"/>
      <c r="I283" s="48"/>
      <c r="J283" s="45"/>
      <c r="K283" s="48"/>
      <c r="L283" s="45"/>
      <c r="M283" s="48"/>
      <c r="N283" s="45"/>
      <c r="O283" s="48"/>
      <c r="P283" s="45"/>
      <c r="Q283" s="48"/>
      <c r="R283" s="45"/>
      <c r="S283" s="48"/>
      <c r="T283" s="45"/>
      <c r="U283" s="48"/>
      <c r="V283" s="45"/>
      <c r="W283" s="48"/>
      <c r="X283" s="45"/>
      <c r="Y283" s="48"/>
      <c r="Z283" s="45"/>
      <c r="AA283" s="48"/>
      <c r="AB283" s="45"/>
      <c r="AC283" s="48"/>
      <c r="AD283" s="45"/>
      <c r="AE283" s="48"/>
      <c r="AF283" s="45"/>
      <c r="AG283" s="48"/>
      <c r="AH283" s="45"/>
      <c r="AI283" s="48"/>
      <c r="AJ283" s="45"/>
      <c r="AK283" s="48"/>
      <c r="AL283" s="45"/>
      <c r="AM283" s="333"/>
      <c r="AN283" s="105">
        <v>0</v>
      </c>
      <c r="AO283" s="47">
        <v>0</v>
      </c>
      <c r="AP283" s="286">
        <v>0</v>
      </c>
      <c r="AQ283" s="47"/>
      <c r="AR283" s="48"/>
      <c r="AS283" s="45"/>
      <c r="AT283" s="48"/>
      <c r="AU283" s="47"/>
      <c r="AV283" s="48"/>
      <c r="AW283" s="47"/>
      <c r="AX283" s="48"/>
      <c r="AY283" s="56" t="str">
        <f t="shared" si="185"/>
        <v/>
      </c>
      <c r="AZ283" s="56"/>
      <c r="BA283" s="56"/>
      <c r="BB283" s="56"/>
      <c r="BC283" s="56"/>
      <c r="BD283" s="56"/>
      <c r="BE283" s="56"/>
      <c r="BF283" s="56"/>
      <c r="BG283" s="56"/>
      <c r="BH283" s="56"/>
      <c r="BI283" s="56"/>
      <c r="BJ283" s="56"/>
      <c r="BK283" s="56"/>
      <c r="BL283" s="56"/>
      <c r="BM283" s="56"/>
      <c r="BN283" s="56"/>
      <c r="BO283" s="56"/>
      <c r="CA283" s="40"/>
      <c r="CB283" s="18" t="str">
        <f t="shared" si="195"/>
        <v/>
      </c>
      <c r="CC283" s="18" t="str">
        <f t="shared" si="171"/>
        <v/>
      </c>
      <c r="CD283" s="18" t="str">
        <f t="shared" si="189"/>
        <v/>
      </c>
      <c r="CE283" s="18" t="str">
        <f t="shared" si="173"/>
        <v/>
      </c>
      <c r="CF283" s="18" t="str">
        <f t="shared" si="174"/>
        <v/>
      </c>
      <c r="CG283" s="18" t="str">
        <f t="shared" si="175"/>
        <v/>
      </c>
      <c r="CH283" s="18" t="str">
        <f t="shared" si="176"/>
        <v/>
      </c>
      <c r="CI283" s="18" t="str">
        <f t="shared" si="177"/>
        <v/>
      </c>
      <c r="CP283" s="370">
        <f t="shared" si="196"/>
        <v>0</v>
      </c>
      <c r="CQ283" s="370">
        <f t="shared" si="197"/>
        <v>0</v>
      </c>
      <c r="CR283" s="370">
        <f t="shared" si="190"/>
        <v>0</v>
      </c>
      <c r="CS283" s="370">
        <f t="shared" si="190"/>
        <v>0</v>
      </c>
      <c r="CT283" s="370">
        <f t="shared" si="181"/>
        <v>0</v>
      </c>
      <c r="CU283" s="370">
        <f t="shared" si="182"/>
        <v>0</v>
      </c>
      <c r="CV283" s="370">
        <f t="shared" si="183"/>
        <v>0</v>
      </c>
      <c r="CW283" s="370">
        <f t="shared" si="184"/>
        <v>0</v>
      </c>
    </row>
    <row r="284" spans="1:101" x14ac:dyDescent="0.25">
      <c r="A284" s="3010" t="s">
        <v>258</v>
      </c>
      <c r="B284" s="3011"/>
      <c r="C284" s="397">
        <f t="shared" si="187"/>
        <v>0</v>
      </c>
      <c r="D284" s="398">
        <f t="shared" si="193"/>
        <v>0</v>
      </c>
      <c r="E284" s="396">
        <f t="shared" si="193"/>
        <v>0</v>
      </c>
      <c r="F284" s="22"/>
      <c r="G284" s="28"/>
      <c r="H284" s="22"/>
      <c r="I284" s="28"/>
      <c r="J284" s="22"/>
      <c r="K284" s="28"/>
      <c r="L284" s="22"/>
      <c r="M284" s="28"/>
      <c r="N284" s="22"/>
      <c r="O284" s="28"/>
      <c r="P284" s="22"/>
      <c r="Q284" s="28"/>
      <c r="R284" s="22"/>
      <c r="S284" s="28"/>
      <c r="T284" s="22"/>
      <c r="U284" s="28"/>
      <c r="V284" s="22"/>
      <c r="W284" s="28"/>
      <c r="X284" s="22"/>
      <c r="Y284" s="28"/>
      <c r="Z284" s="22"/>
      <c r="AA284" s="28"/>
      <c r="AB284" s="22"/>
      <c r="AC284" s="28"/>
      <c r="AD284" s="22"/>
      <c r="AE284" s="28"/>
      <c r="AF284" s="22"/>
      <c r="AG284" s="28"/>
      <c r="AH284" s="22"/>
      <c r="AI284" s="28"/>
      <c r="AJ284" s="22"/>
      <c r="AK284" s="28"/>
      <c r="AL284" s="22"/>
      <c r="AM284" s="216"/>
      <c r="AN284" s="105">
        <v>0</v>
      </c>
      <c r="AO284" s="47">
        <v>0</v>
      </c>
      <c r="AP284" s="286">
        <v>0</v>
      </c>
      <c r="AQ284" s="23"/>
      <c r="AR284" s="28"/>
      <c r="AS284" s="22"/>
      <c r="AT284" s="28"/>
      <c r="AU284" s="23"/>
      <c r="AV284" s="28"/>
      <c r="AW284" s="23"/>
      <c r="AX284" s="28"/>
      <c r="AY284" s="56" t="str">
        <f t="shared" si="185"/>
        <v/>
      </c>
      <c r="AZ284" s="56"/>
      <c r="BA284" s="56"/>
      <c r="BB284" s="56"/>
      <c r="BC284" s="56"/>
      <c r="BD284" s="56"/>
      <c r="BE284" s="56"/>
      <c r="BF284" s="56"/>
      <c r="BG284" s="56"/>
      <c r="BH284" s="56"/>
      <c r="BI284" s="56"/>
      <c r="BJ284" s="56"/>
      <c r="BK284" s="56"/>
      <c r="BL284" s="56"/>
      <c r="BM284" s="56"/>
      <c r="BN284" s="56"/>
      <c r="BO284" s="56"/>
      <c r="CA284" s="40"/>
      <c r="CB284" s="18" t="str">
        <f t="shared" si="195"/>
        <v/>
      </c>
      <c r="CC284" s="18" t="str">
        <f t="shared" si="171"/>
        <v/>
      </c>
      <c r="CD284" s="18" t="str">
        <f t="shared" si="189"/>
        <v/>
      </c>
      <c r="CE284" s="18" t="str">
        <f t="shared" si="173"/>
        <v/>
      </c>
      <c r="CF284" s="18" t="str">
        <f t="shared" si="174"/>
        <v/>
      </c>
      <c r="CG284" s="18" t="str">
        <f t="shared" si="175"/>
        <v/>
      </c>
      <c r="CH284" s="18" t="str">
        <f t="shared" si="176"/>
        <v/>
      </c>
      <c r="CI284" s="18" t="str">
        <f t="shared" si="177"/>
        <v/>
      </c>
      <c r="CP284" s="370">
        <f t="shared" si="196"/>
        <v>0</v>
      </c>
      <c r="CQ284" s="370">
        <f t="shared" si="197"/>
        <v>0</v>
      </c>
      <c r="CR284" s="370">
        <f t="shared" si="190"/>
        <v>0</v>
      </c>
      <c r="CS284" s="370">
        <f t="shared" si="190"/>
        <v>0</v>
      </c>
      <c r="CT284" s="370">
        <f t="shared" si="181"/>
        <v>0</v>
      </c>
      <c r="CU284" s="370">
        <f t="shared" si="182"/>
        <v>0</v>
      </c>
      <c r="CV284" s="370">
        <f t="shared" si="183"/>
        <v>0</v>
      </c>
      <c r="CW284" s="370">
        <f t="shared" si="184"/>
        <v>0</v>
      </c>
    </row>
    <row r="285" spans="1:101" x14ac:dyDescent="0.25">
      <c r="A285" s="3010" t="s">
        <v>259</v>
      </c>
      <c r="B285" s="3011"/>
      <c r="C285" s="397">
        <f t="shared" si="187"/>
        <v>1</v>
      </c>
      <c r="D285" s="398">
        <f t="shared" si="193"/>
        <v>0</v>
      </c>
      <c r="E285" s="396">
        <f t="shared" si="193"/>
        <v>1</v>
      </c>
      <c r="F285" s="22">
        <v>0</v>
      </c>
      <c r="G285" s="28">
        <v>0</v>
      </c>
      <c r="H285" s="22">
        <v>0</v>
      </c>
      <c r="I285" s="28">
        <v>0</v>
      </c>
      <c r="J285" s="22">
        <v>0</v>
      </c>
      <c r="K285" s="28">
        <v>1</v>
      </c>
      <c r="L285" s="22">
        <v>0</v>
      </c>
      <c r="M285" s="28">
        <v>0</v>
      </c>
      <c r="N285" s="22">
        <v>0</v>
      </c>
      <c r="O285" s="28">
        <v>0</v>
      </c>
      <c r="P285" s="22">
        <v>0</v>
      </c>
      <c r="Q285" s="28">
        <v>0</v>
      </c>
      <c r="R285" s="22">
        <v>0</v>
      </c>
      <c r="S285" s="28">
        <v>0</v>
      </c>
      <c r="T285" s="22">
        <v>0</v>
      </c>
      <c r="U285" s="28">
        <v>0</v>
      </c>
      <c r="V285" s="22">
        <v>0</v>
      </c>
      <c r="W285" s="28">
        <v>0</v>
      </c>
      <c r="X285" s="22">
        <v>0</v>
      </c>
      <c r="Y285" s="28">
        <v>0</v>
      </c>
      <c r="Z285" s="22">
        <v>0</v>
      </c>
      <c r="AA285" s="28">
        <v>0</v>
      </c>
      <c r="AB285" s="22">
        <v>0</v>
      </c>
      <c r="AC285" s="28">
        <v>0</v>
      </c>
      <c r="AD285" s="22">
        <v>0</v>
      </c>
      <c r="AE285" s="28">
        <v>0</v>
      </c>
      <c r="AF285" s="22">
        <v>0</v>
      </c>
      <c r="AG285" s="28">
        <v>0</v>
      </c>
      <c r="AH285" s="22">
        <v>0</v>
      </c>
      <c r="AI285" s="28">
        <v>0</v>
      </c>
      <c r="AJ285" s="22">
        <v>0</v>
      </c>
      <c r="AK285" s="28">
        <v>0</v>
      </c>
      <c r="AL285" s="22">
        <v>0</v>
      </c>
      <c r="AM285" s="216">
        <v>0</v>
      </c>
      <c r="AN285" s="105">
        <v>0</v>
      </c>
      <c r="AO285" s="47">
        <v>0</v>
      </c>
      <c r="AP285" s="286">
        <v>1</v>
      </c>
      <c r="AQ285" s="23">
        <v>0</v>
      </c>
      <c r="AR285" s="28">
        <v>0</v>
      </c>
      <c r="AS285" s="22">
        <v>0</v>
      </c>
      <c r="AT285" s="28">
        <v>0</v>
      </c>
      <c r="AU285" s="23">
        <v>0</v>
      </c>
      <c r="AV285" s="28">
        <v>1</v>
      </c>
      <c r="AW285" s="23">
        <v>0</v>
      </c>
      <c r="AX285" s="28">
        <v>0</v>
      </c>
      <c r="AY285" s="56" t="str">
        <f t="shared" si="185"/>
        <v/>
      </c>
      <c r="AZ285" s="56"/>
      <c r="BA285" s="56"/>
      <c r="BB285" s="56"/>
      <c r="BC285" s="56"/>
      <c r="BD285" s="56"/>
      <c r="BE285" s="56"/>
      <c r="BF285" s="56"/>
      <c r="BG285" s="56"/>
      <c r="BH285" s="56"/>
      <c r="BI285" s="56"/>
      <c r="BJ285" s="56"/>
      <c r="BK285" s="56"/>
      <c r="BL285" s="56"/>
      <c r="BM285" s="56"/>
      <c r="BN285" s="56"/>
      <c r="BO285" s="56"/>
      <c r="CA285" s="40"/>
      <c r="CB285" s="18" t="str">
        <f t="shared" si="195"/>
        <v/>
      </c>
      <c r="CC285" s="18" t="str">
        <f t="shared" si="171"/>
        <v/>
      </c>
      <c r="CD285" s="18" t="str">
        <f t="shared" si="189"/>
        <v/>
      </c>
      <c r="CE285" s="18" t="str">
        <f t="shared" si="173"/>
        <v/>
      </c>
      <c r="CF285" s="18" t="str">
        <f t="shared" si="174"/>
        <v/>
      </c>
      <c r="CG285" s="18" t="str">
        <f t="shared" si="175"/>
        <v/>
      </c>
      <c r="CH285" s="18" t="str">
        <f t="shared" si="176"/>
        <v/>
      </c>
      <c r="CI285" s="18" t="str">
        <f t="shared" si="177"/>
        <v/>
      </c>
      <c r="CP285" s="370">
        <f t="shared" si="196"/>
        <v>0</v>
      </c>
      <c r="CQ285" s="370">
        <f t="shared" si="197"/>
        <v>0</v>
      </c>
      <c r="CR285" s="370">
        <f t="shared" si="190"/>
        <v>0</v>
      </c>
      <c r="CS285" s="370">
        <f t="shared" si="190"/>
        <v>0</v>
      </c>
      <c r="CT285" s="370">
        <f t="shared" si="181"/>
        <v>0</v>
      </c>
      <c r="CU285" s="370">
        <f t="shared" si="182"/>
        <v>0</v>
      </c>
      <c r="CV285" s="370">
        <f t="shared" si="183"/>
        <v>0</v>
      </c>
      <c r="CW285" s="370">
        <f t="shared" si="184"/>
        <v>0</v>
      </c>
    </row>
    <row r="286" spans="1:101" x14ac:dyDescent="0.25">
      <c r="A286" s="3020" t="s">
        <v>260</v>
      </c>
      <c r="B286" s="3021"/>
      <c r="C286" s="416">
        <f t="shared" si="187"/>
        <v>10</v>
      </c>
      <c r="D286" s="417">
        <f t="shared" si="193"/>
        <v>2</v>
      </c>
      <c r="E286" s="377">
        <f t="shared" si="193"/>
        <v>8</v>
      </c>
      <c r="F286" s="22">
        <v>0</v>
      </c>
      <c r="G286" s="28">
        <v>0</v>
      </c>
      <c r="H286" s="22">
        <v>0</v>
      </c>
      <c r="I286" s="28">
        <v>0</v>
      </c>
      <c r="J286" s="22">
        <v>0</v>
      </c>
      <c r="K286" s="28">
        <v>1</v>
      </c>
      <c r="L286" s="22">
        <v>1</v>
      </c>
      <c r="M286" s="28">
        <v>0</v>
      </c>
      <c r="N286" s="22">
        <v>0</v>
      </c>
      <c r="O286" s="28">
        <v>0</v>
      </c>
      <c r="P286" s="22">
        <v>0</v>
      </c>
      <c r="Q286" s="28">
        <v>1</v>
      </c>
      <c r="R286" s="22">
        <v>0</v>
      </c>
      <c r="S286" s="28">
        <v>1</v>
      </c>
      <c r="T286" s="22">
        <v>0</v>
      </c>
      <c r="U286" s="28">
        <v>1</v>
      </c>
      <c r="V286" s="22">
        <v>0</v>
      </c>
      <c r="W286" s="28">
        <v>1</v>
      </c>
      <c r="X286" s="22">
        <v>1</v>
      </c>
      <c r="Y286" s="28">
        <v>1</v>
      </c>
      <c r="Z286" s="22">
        <v>0</v>
      </c>
      <c r="AA286" s="28">
        <v>0</v>
      </c>
      <c r="AB286" s="22">
        <v>0</v>
      </c>
      <c r="AC286" s="28">
        <v>0</v>
      </c>
      <c r="AD286" s="22">
        <v>0</v>
      </c>
      <c r="AE286" s="28">
        <v>1</v>
      </c>
      <c r="AF286" s="22">
        <v>0</v>
      </c>
      <c r="AG286" s="28">
        <v>1</v>
      </c>
      <c r="AH286" s="22">
        <v>0</v>
      </c>
      <c r="AI286" s="28">
        <v>0</v>
      </c>
      <c r="AJ286" s="22">
        <v>0</v>
      </c>
      <c r="AK286" s="28">
        <v>0</v>
      </c>
      <c r="AL286" s="22">
        <v>0</v>
      </c>
      <c r="AM286" s="216">
        <v>0</v>
      </c>
      <c r="AN286" s="105">
        <v>0</v>
      </c>
      <c r="AO286" s="47">
        <v>0</v>
      </c>
      <c r="AP286" s="286">
        <v>1</v>
      </c>
      <c r="AQ286" s="23">
        <v>0</v>
      </c>
      <c r="AR286" s="28">
        <v>0</v>
      </c>
      <c r="AS286" s="22">
        <v>0</v>
      </c>
      <c r="AT286" s="28">
        <v>0</v>
      </c>
      <c r="AU286" s="23">
        <v>0</v>
      </c>
      <c r="AV286" s="28">
        <v>1</v>
      </c>
      <c r="AW286" s="23">
        <v>0</v>
      </c>
      <c r="AX286" s="28">
        <v>0</v>
      </c>
      <c r="AY286" s="56" t="str">
        <f t="shared" si="185"/>
        <v/>
      </c>
      <c r="AZ286" s="56"/>
      <c r="BA286" s="56"/>
      <c r="BB286" s="56"/>
      <c r="BC286" s="56"/>
      <c r="BD286" s="56"/>
      <c r="BE286" s="56"/>
      <c r="BF286" s="56"/>
      <c r="BG286" s="56"/>
      <c r="BH286" s="56"/>
      <c r="BI286" s="56"/>
      <c r="BJ286" s="56"/>
      <c r="BK286" s="56"/>
      <c r="BL286" s="56"/>
      <c r="BM286" s="56"/>
      <c r="BN286" s="56"/>
      <c r="BO286" s="56"/>
      <c r="CA286" s="40"/>
      <c r="CB286" s="18" t="str">
        <f t="shared" si="195"/>
        <v/>
      </c>
      <c r="CC286" s="18" t="str">
        <f t="shared" si="171"/>
        <v/>
      </c>
      <c r="CD286" s="18" t="str">
        <f t="shared" si="189"/>
        <v/>
      </c>
      <c r="CE286" s="18" t="str">
        <f t="shared" si="173"/>
        <v/>
      </c>
      <c r="CF286" s="18" t="str">
        <f t="shared" si="174"/>
        <v/>
      </c>
      <c r="CG286" s="18" t="str">
        <f t="shared" si="175"/>
        <v/>
      </c>
      <c r="CH286" s="18" t="str">
        <f t="shared" si="176"/>
        <v/>
      </c>
      <c r="CI286" s="18" t="str">
        <f t="shared" si="177"/>
        <v/>
      </c>
      <c r="CP286" s="370">
        <f t="shared" si="196"/>
        <v>0</v>
      </c>
      <c r="CQ286" s="370">
        <f t="shared" si="197"/>
        <v>0</v>
      </c>
      <c r="CR286" s="370">
        <f t="shared" si="190"/>
        <v>0</v>
      </c>
      <c r="CS286" s="370">
        <f t="shared" si="190"/>
        <v>0</v>
      </c>
      <c r="CT286" s="370">
        <f t="shared" si="181"/>
        <v>0</v>
      </c>
      <c r="CU286" s="370">
        <f t="shared" si="182"/>
        <v>0</v>
      </c>
      <c r="CV286" s="370">
        <f t="shared" si="183"/>
        <v>0</v>
      </c>
      <c r="CW286" s="370">
        <f t="shared" si="184"/>
        <v>0</v>
      </c>
    </row>
    <row r="287" spans="1:101" x14ac:dyDescent="0.25">
      <c r="A287" s="3534" t="s">
        <v>261</v>
      </c>
      <c r="B287" s="2011" t="s">
        <v>262</v>
      </c>
      <c r="C287" s="378">
        <f t="shared" si="187"/>
        <v>2</v>
      </c>
      <c r="D287" s="379">
        <f t="shared" si="193"/>
        <v>1</v>
      </c>
      <c r="E287" s="380">
        <f t="shared" si="193"/>
        <v>1</v>
      </c>
      <c r="F287" s="49">
        <v>0</v>
      </c>
      <c r="G287" s="52">
        <v>0</v>
      </c>
      <c r="H287" s="49">
        <v>0</v>
      </c>
      <c r="I287" s="52">
        <v>0</v>
      </c>
      <c r="J287" s="49">
        <v>1</v>
      </c>
      <c r="K287" s="52">
        <v>0</v>
      </c>
      <c r="L287" s="49">
        <v>0</v>
      </c>
      <c r="M287" s="52">
        <v>1</v>
      </c>
      <c r="N287" s="49">
        <v>0</v>
      </c>
      <c r="O287" s="52">
        <v>0</v>
      </c>
      <c r="P287" s="49">
        <v>0</v>
      </c>
      <c r="Q287" s="52">
        <v>0</v>
      </c>
      <c r="R287" s="49">
        <v>0</v>
      </c>
      <c r="S287" s="52">
        <v>0</v>
      </c>
      <c r="T287" s="49">
        <v>0</v>
      </c>
      <c r="U287" s="52">
        <v>0</v>
      </c>
      <c r="V287" s="49">
        <v>0</v>
      </c>
      <c r="W287" s="52">
        <v>0</v>
      </c>
      <c r="X287" s="49">
        <v>0</v>
      </c>
      <c r="Y287" s="52">
        <v>0</v>
      </c>
      <c r="Z287" s="49">
        <v>0</v>
      </c>
      <c r="AA287" s="52">
        <v>0</v>
      </c>
      <c r="AB287" s="49">
        <v>0</v>
      </c>
      <c r="AC287" s="52">
        <v>0</v>
      </c>
      <c r="AD287" s="49">
        <v>0</v>
      </c>
      <c r="AE287" s="52">
        <v>0</v>
      </c>
      <c r="AF287" s="49">
        <v>0</v>
      </c>
      <c r="AG287" s="52">
        <v>0</v>
      </c>
      <c r="AH287" s="49">
        <v>0</v>
      </c>
      <c r="AI287" s="52">
        <v>0</v>
      </c>
      <c r="AJ287" s="49">
        <v>0</v>
      </c>
      <c r="AK287" s="52">
        <v>0</v>
      </c>
      <c r="AL287" s="49">
        <v>0</v>
      </c>
      <c r="AM287" s="323">
        <v>0</v>
      </c>
      <c r="AN287" s="105">
        <v>0</v>
      </c>
      <c r="AO287" s="47">
        <v>0</v>
      </c>
      <c r="AP287" s="286">
        <v>2</v>
      </c>
      <c r="AQ287" s="51">
        <v>0</v>
      </c>
      <c r="AR287" s="52">
        <v>0</v>
      </c>
      <c r="AS287" s="49">
        <v>0</v>
      </c>
      <c r="AT287" s="52">
        <v>0</v>
      </c>
      <c r="AU287" s="51">
        <v>0</v>
      </c>
      <c r="AV287" s="52">
        <v>0</v>
      </c>
      <c r="AW287" s="51">
        <v>0</v>
      </c>
      <c r="AX287" s="52">
        <v>0</v>
      </c>
      <c r="AY287" s="56" t="str">
        <f t="shared" si="185"/>
        <v/>
      </c>
      <c r="AZ287" s="56"/>
      <c r="BA287" s="56"/>
      <c r="BB287" s="56"/>
      <c r="BC287" s="56"/>
      <c r="BD287" s="56"/>
      <c r="BE287" s="56"/>
      <c r="BF287" s="56"/>
      <c r="BG287" s="56"/>
      <c r="BH287" s="56"/>
      <c r="BI287" s="56"/>
      <c r="BJ287" s="56"/>
      <c r="BK287" s="56"/>
      <c r="BL287" s="56"/>
      <c r="BM287" s="56"/>
      <c r="BN287" s="56"/>
      <c r="BO287" s="56"/>
      <c r="CA287" s="40"/>
      <c r="CB287" s="18" t="str">
        <f t="shared" si="195"/>
        <v/>
      </c>
      <c r="CC287" s="18" t="str">
        <f t="shared" si="171"/>
        <v/>
      </c>
      <c r="CD287" s="18" t="str">
        <f t="shared" si="189"/>
        <v/>
      </c>
      <c r="CE287" s="18" t="str">
        <f t="shared" si="173"/>
        <v/>
      </c>
      <c r="CF287" s="18" t="str">
        <f t="shared" si="174"/>
        <v/>
      </c>
      <c r="CG287" s="18" t="str">
        <f t="shared" si="175"/>
        <v/>
      </c>
      <c r="CH287" s="18" t="str">
        <f t="shared" si="176"/>
        <v/>
      </c>
      <c r="CI287" s="18" t="str">
        <f t="shared" si="177"/>
        <v/>
      </c>
      <c r="CP287" s="370">
        <f t="shared" si="196"/>
        <v>0</v>
      </c>
      <c r="CQ287" s="370">
        <f t="shared" si="197"/>
        <v>0</v>
      </c>
      <c r="CR287" s="370">
        <f t="shared" si="190"/>
        <v>0</v>
      </c>
      <c r="CS287" s="370">
        <f t="shared" si="190"/>
        <v>0</v>
      </c>
      <c r="CT287" s="370">
        <f t="shared" si="181"/>
        <v>0</v>
      </c>
      <c r="CU287" s="370">
        <f t="shared" si="182"/>
        <v>0</v>
      </c>
      <c r="CV287" s="370">
        <f t="shared" si="183"/>
        <v>0</v>
      </c>
      <c r="CW287" s="370">
        <f t="shared" si="184"/>
        <v>0</v>
      </c>
    </row>
    <row r="288" spans="1:101" x14ac:dyDescent="0.25">
      <c r="A288" s="4275"/>
      <c r="B288" s="253" t="s">
        <v>263</v>
      </c>
      <c r="C288" s="397">
        <f t="shared" si="187"/>
        <v>0</v>
      </c>
      <c r="D288" s="398">
        <f t="shared" si="193"/>
        <v>0</v>
      </c>
      <c r="E288" s="396">
        <f t="shared" si="193"/>
        <v>0</v>
      </c>
      <c r="F288" s="49"/>
      <c r="G288" s="52"/>
      <c r="H288" s="49"/>
      <c r="I288" s="52"/>
      <c r="J288" s="49"/>
      <c r="K288" s="52"/>
      <c r="L288" s="49"/>
      <c r="M288" s="52"/>
      <c r="N288" s="49"/>
      <c r="O288" s="52"/>
      <c r="P288" s="49"/>
      <c r="Q288" s="52"/>
      <c r="R288" s="49"/>
      <c r="S288" s="52"/>
      <c r="T288" s="49"/>
      <c r="U288" s="52"/>
      <c r="V288" s="49"/>
      <c r="W288" s="52"/>
      <c r="X288" s="49"/>
      <c r="Y288" s="52"/>
      <c r="Z288" s="49"/>
      <c r="AA288" s="52"/>
      <c r="AB288" s="49"/>
      <c r="AC288" s="52"/>
      <c r="AD288" s="49"/>
      <c r="AE288" s="52"/>
      <c r="AF288" s="49"/>
      <c r="AG288" s="52"/>
      <c r="AH288" s="49"/>
      <c r="AI288" s="52"/>
      <c r="AJ288" s="49"/>
      <c r="AK288" s="52"/>
      <c r="AL288" s="49"/>
      <c r="AM288" s="323"/>
      <c r="AN288" s="105">
        <v>0</v>
      </c>
      <c r="AO288" s="47">
        <v>0</v>
      </c>
      <c r="AP288" s="286">
        <v>0</v>
      </c>
      <c r="AQ288" s="51"/>
      <c r="AR288" s="52"/>
      <c r="AS288" s="49"/>
      <c r="AT288" s="52"/>
      <c r="AU288" s="51"/>
      <c r="AV288" s="52"/>
      <c r="AW288" s="51"/>
      <c r="AX288" s="52"/>
      <c r="AY288" s="56" t="str">
        <f t="shared" si="185"/>
        <v/>
      </c>
      <c r="AZ288" s="56"/>
      <c r="BA288" s="56"/>
      <c r="BB288" s="56"/>
      <c r="BC288" s="56"/>
      <c r="BD288" s="56"/>
      <c r="BE288" s="56"/>
      <c r="BF288" s="56"/>
      <c r="BG288" s="56"/>
      <c r="BH288" s="56"/>
      <c r="BI288" s="56"/>
      <c r="BJ288" s="56"/>
      <c r="BK288" s="56"/>
      <c r="BL288" s="56"/>
      <c r="BM288" s="56"/>
      <c r="BN288" s="56"/>
      <c r="BO288" s="56"/>
      <c r="CA288" s="40"/>
      <c r="CB288" s="18" t="str">
        <f t="shared" si="195"/>
        <v/>
      </c>
      <c r="CC288" s="18" t="str">
        <f t="shared" si="171"/>
        <v/>
      </c>
      <c r="CD288" s="18" t="str">
        <f t="shared" si="189"/>
        <v/>
      </c>
      <c r="CE288" s="18" t="str">
        <f t="shared" si="173"/>
        <v/>
      </c>
      <c r="CF288" s="18" t="str">
        <f t="shared" si="174"/>
        <v/>
      </c>
      <c r="CG288" s="18" t="str">
        <f t="shared" si="175"/>
        <v/>
      </c>
      <c r="CH288" s="18" t="str">
        <f t="shared" si="176"/>
        <v/>
      </c>
      <c r="CI288" s="18" t="str">
        <f t="shared" si="177"/>
        <v/>
      </c>
      <c r="CP288" s="370">
        <f t="shared" si="196"/>
        <v>0</v>
      </c>
      <c r="CQ288" s="370">
        <f t="shared" si="197"/>
        <v>0</v>
      </c>
      <c r="CR288" s="370">
        <f t="shared" si="190"/>
        <v>0</v>
      </c>
      <c r="CS288" s="370">
        <f t="shared" si="190"/>
        <v>0</v>
      </c>
      <c r="CT288" s="370">
        <f t="shared" si="181"/>
        <v>0</v>
      </c>
      <c r="CU288" s="370">
        <f t="shared" si="182"/>
        <v>0</v>
      </c>
      <c r="CV288" s="370">
        <f t="shared" si="183"/>
        <v>0</v>
      </c>
      <c r="CW288" s="370">
        <f t="shared" si="184"/>
        <v>0</v>
      </c>
    </row>
    <row r="289" spans="1:101" x14ac:dyDescent="0.25">
      <c r="A289" s="4275"/>
      <c r="B289" s="253" t="s">
        <v>264</v>
      </c>
      <c r="C289" s="397">
        <f t="shared" si="187"/>
        <v>0</v>
      </c>
      <c r="D289" s="398">
        <f t="shared" si="193"/>
        <v>0</v>
      </c>
      <c r="E289" s="396">
        <f t="shared" si="193"/>
        <v>0</v>
      </c>
      <c r="F289" s="49"/>
      <c r="G289" s="52"/>
      <c r="H289" s="49"/>
      <c r="I289" s="52"/>
      <c r="J289" s="49"/>
      <c r="K289" s="52"/>
      <c r="L289" s="49"/>
      <c r="M289" s="52"/>
      <c r="N289" s="49"/>
      <c r="O289" s="52"/>
      <c r="P289" s="49"/>
      <c r="Q289" s="52"/>
      <c r="R289" s="49"/>
      <c r="S289" s="52"/>
      <c r="T289" s="49"/>
      <c r="U289" s="52"/>
      <c r="V289" s="49"/>
      <c r="W289" s="52"/>
      <c r="X289" s="49"/>
      <c r="Y289" s="52"/>
      <c r="Z289" s="49"/>
      <c r="AA289" s="52"/>
      <c r="AB289" s="49"/>
      <c r="AC289" s="52"/>
      <c r="AD289" s="49"/>
      <c r="AE289" s="52"/>
      <c r="AF289" s="49"/>
      <c r="AG289" s="52"/>
      <c r="AH289" s="49"/>
      <c r="AI289" s="52"/>
      <c r="AJ289" s="49"/>
      <c r="AK289" s="52"/>
      <c r="AL289" s="49"/>
      <c r="AM289" s="323"/>
      <c r="AN289" s="105">
        <v>0</v>
      </c>
      <c r="AO289" s="47">
        <v>0</v>
      </c>
      <c r="AP289" s="286">
        <v>0</v>
      </c>
      <c r="AQ289" s="51"/>
      <c r="AR289" s="52"/>
      <c r="AS289" s="49"/>
      <c r="AT289" s="52"/>
      <c r="AU289" s="51"/>
      <c r="AV289" s="52"/>
      <c r="AW289" s="51"/>
      <c r="AX289" s="52"/>
      <c r="AY289" s="56" t="str">
        <f t="shared" si="185"/>
        <v/>
      </c>
      <c r="AZ289" s="56"/>
      <c r="BA289" s="56"/>
      <c r="BB289" s="56"/>
      <c r="BC289" s="56"/>
      <c r="BD289" s="56"/>
      <c r="BE289" s="56"/>
      <c r="BF289" s="56"/>
      <c r="BG289" s="56"/>
      <c r="BH289" s="56"/>
      <c r="BI289" s="56"/>
      <c r="BJ289" s="56"/>
      <c r="BK289" s="56"/>
      <c r="BL289" s="56"/>
      <c r="BM289" s="56"/>
      <c r="BN289" s="56"/>
      <c r="BO289" s="56"/>
      <c r="CA289" s="40"/>
      <c r="CB289" s="18" t="str">
        <f t="shared" si="195"/>
        <v/>
      </c>
      <c r="CC289" s="18" t="str">
        <f t="shared" si="171"/>
        <v/>
      </c>
      <c r="CD289" s="18" t="str">
        <f t="shared" si="189"/>
        <v/>
      </c>
      <c r="CE289" s="18" t="str">
        <f t="shared" si="173"/>
        <v/>
      </c>
      <c r="CF289" s="18" t="str">
        <f t="shared" si="174"/>
        <v/>
      </c>
      <c r="CG289" s="18" t="str">
        <f t="shared" si="175"/>
        <v/>
      </c>
      <c r="CH289" s="18" t="str">
        <f t="shared" si="176"/>
        <v/>
      </c>
      <c r="CI289" s="18" t="str">
        <f t="shared" si="177"/>
        <v/>
      </c>
      <c r="CP289" s="370">
        <f t="shared" si="196"/>
        <v>0</v>
      </c>
      <c r="CQ289" s="370">
        <f t="shared" si="197"/>
        <v>0</v>
      </c>
      <c r="CR289" s="370">
        <f t="shared" si="190"/>
        <v>0</v>
      </c>
      <c r="CS289" s="370">
        <f t="shared" si="190"/>
        <v>0</v>
      </c>
      <c r="CT289" s="370">
        <f t="shared" si="181"/>
        <v>0</v>
      </c>
      <c r="CU289" s="370">
        <f t="shared" si="182"/>
        <v>0</v>
      </c>
      <c r="CV289" s="370">
        <f t="shared" si="183"/>
        <v>0</v>
      </c>
      <c r="CW289" s="370">
        <f t="shared" si="184"/>
        <v>0</v>
      </c>
    </row>
    <row r="290" spans="1:101" x14ac:dyDescent="0.25">
      <c r="A290" s="4275"/>
      <c r="B290" s="253" t="s">
        <v>265</v>
      </c>
      <c r="C290" s="397">
        <f t="shared" si="187"/>
        <v>0</v>
      </c>
      <c r="D290" s="398">
        <f t="shared" si="193"/>
        <v>0</v>
      </c>
      <c r="E290" s="396">
        <f t="shared" si="193"/>
        <v>0</v>
      </c>
      <c r="F290" s="49"/>
      <c r="G290" s="52"/>
      <c r="H290" s="49"/>
      <c r="I290" s="52"/>
      <c r="J290" s="49"/>
      <c r="K290" s="52"/>
      <c r="L290" s="49"/>
      <c r="M290" s="52"/>
      <c r="N290" s="49"/>
      <c r="O290" s="52"/>
      <c r="P290" s="49"/>
      <c r="Q290" s="52"/>
      <c r="R290" s="49"/>
      <c r="S290" s="52"/>
      <c r="T290" s="49"/>
      <c r="U290" s="52"/>
      <c r="V290" s="49"/>
      <c r="W290" s="52"/>
      <c r="X290" s="49"/>
      <c r="Y290" s="52"/>
      <c r="Z290" s="49"/>
      <c r="AA290" s="52"/>
      <c r="AB290" s="49"/>
      <c r="AC290" s="52"/>
      <c r="AD290" s="49"/>
      <c r="AE290" s="52"/>
      <c r="AF290" s="49"/>
      <c r="AG290" s="52"/>
      <c r="AH290" s="49"/>
      <c r="AI290" s="52"/>
      <c r="AJ290" s="49"/>
      <c r="AK290" s="52"/>
      <c r="AL290" s="49"/>
      <c r="AM290" s="323"/>
      <c r="AN290" s="105">
        <v>0</v>
      </c>
      <c r="AO290" s="47">
        <v>0</v>
      </c>
      <c r="AP290" s="286">
        <v>0</v>
      </c>
      <c r="AQ290" s="51"/>
      <c r="AR290" s="52"/>
      <c r="AS290" s="49"/>
      <c r="AT290" s="52"/>
      <c r="AU290" s="51"/>
      <c r="AV290" s="52"/>
      <c r="AW290" s="51"/>
      <c r="AX290" s="52"/>
      <c r="AY290" s="56" t="str">
        <f t="shared" si="185"/>
        <v/>
      </c>
      <c r="AZ290" s="56"/>
      <c r="BA290" s="56"/>
      <c r="BB290" s="56"/>
      <c r="BC290" s="56"/>
      <c r="BD290" s="56"/>
      <c r="BE290" s="56"/>
      <c r="BF290" s="56"/>
      <c r="BG290" s="56"/>
      <c r="BH290" s="56"/>
      <c r="BI290" s="56"/>
      <c r="BJ290" s="56"/>
      <c r="BK290" s="56"/>
      <c r="BL290" s="56"/>
      <c r="BM290" s="56"/>
      <c r="BN290" s="56"/>
      <c r="BO290" s="56"/>
      <c r="CA290" s="40"/>
      <c r="CB290" s="18" t="str">
        <f t="shared" si="195"/>
        <v/>
      </c>
      <c r="CC290" s="18" t="str">
        <f t="shared" si="171"/>
        <v/>
      </c>
      <c r="CD290" s="18" t="str">
        <f t="shared" si="189"/>
        <v/>
      </c>
      <c r="CE290" s="18" t="str">
        <f t="shared" si="173"/>
        <v/>
      </c>
      <c r="CF290" s="18" t="str">
        <f t="shared" si="174"/>
        <v/>
      </c>
      <c r="CG290" s="18" t="str">
        <f t="shared" si="175"/>
        <v/>
      </c>
      <c r="CH290" s="18" t="str">
        <f t="shared" si="176"/>
        <v/>
      </c>
      <c r="CI290" s="18" t="str">
        <f t="shared" si="177"/>
        <v/>
      </c>
      <c r="CP290" s="370">
        <f t="shared" si="196"/>
        <v>0</v>
      </c>
      <c r="CQ290" s="370">
        <f t="shared" si="197"/>
        <v>0</v>
      </c>
      <c r="CR290" s="370">
        <f t="shared" si="190"/>
        <v>0</v>
      </c>
      <c r="CS290" s="370">
        <f t="shared" si="190"/>
        <v>0</v>
      </c>
      <c r="CT290" s="370">
        <f t="shared" si="181"/>
        <v>0</v>
      </c>
      <c r="CU290" s="370">
        <f t="shared" si="182"/>
        <v>0</v>
      </c>
      <c r="CV290" s="370">
        <f t="shared" si="183"/>
        <v>0</v>
      </c>
      <c r="CW290" s="370">
        <f t="shared" si="184"/>
        <v>0</v>
      </c>
    </row>
    <row r="291" spans="1:101" ht="22.5" x14ac:dyDescent="0.25">
      <c r="A291" s="4249"/>
      <c r="B291" s="450" t="s">
        <v>266</v>
      </c>
      <c r="C291" s="416">
        <f t="shared" si="187"/>
        <v>0</v>
      </c>
      <c r="D291" s="417">
        <f t="shared" si="193"/>
        <v>0</v>
      </c>
      <c r="E291" s="377">
        <f t="shared" si="193"/>
        <v>0</v>
      </c>
      <c r="F291" s="30"/>
      <c r="G291" s="37"/>
      <c r="H291" s="30"/>
      <c r="I291" s="37"/>
      <c r="J291" s="30"/>
      <c r="K291" s="37"/>
      <c r="L291" s="30"/>
      <c r="M291" s="37"/>
      <c r="N291" s="30"/>
      <c r="O291" s="37"/>
      <c r="P291" s="30"/>
      <c r="Q291" s="37"/>
      <c r="R291" s="30"/>
      <c r="S291" s="37"/>
      <c r="T291" s="30"/>
      <c r="U291" s="37"/>
      <c r="V291" s="30"/>
      <c r="W291" s="37"/>
      <c r="X291" s="30"/>
      <c r="Y291" s="37"/>
      <c r="Z291" s="30"/>
      <c r="AA291" s="37"/>
      <c r="AB291" s="30"/>
      <c r="AC291" s="37"/>
      <c r="AD291" s="30"/>
      <c r="AE291" s="37"/>
      <c r="AF291" s="30"/>
      <c r="AG291" s="37"/>
      <c r="AH291" s="30"/>
      <c r="AI291" s="37"/>
      <c r="AJ291" s="30"/>
      <c r="AK291" s="37"/>
      <c r="AL291" s="30"/>
      <c r="AM291" s="223"/>
      <c r="AN291" s="35">
        <v>0</v>
      </c>
      <c r="AO291" s="31">
        <v>0</v>
      </c>
      <c r="AP291" s="220">
        <v>0</v>
      </c>
      <c r="AQ291" s="31"/>
      <c r="AR291" s="37"/>
      <c r="AS291" s="30"/>
      <c r="AT291" s="37"/>
      <c r="AU291" s="31"/>
      <c r="AV291" s="37"/>
      <c r="AW291" s="31"/>
      <c r="AX291" s="37"/>
      <c r="AY291" s="56" t="str">
        <f t="shared" si="185"/>
        <v/>
      </c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6"/>
      <c r="BK291" s="56"/>
      <c r="BL291" s="56"/>
      <c r="BM291" s="56"/>
      <c r="BN291" s="56"/>
      <c r="BO291" s="56"/>
      <c r="CA291" s="40"/>
      <c r="CB291" s="18" t="str">
        <f t="shared" si="195"/>
        <v/>
      </c>
      <c r="CC291" s="18" t="str">
        <f t="shared" si="171"/>
        <v/>
      </c>
      <c r="CD291" s="18" t="str">
        <f t="shared" si="189"/>
        <v/>
      </c>
      <c r="CE291" s="18" t="str">
        <f t="shared" si="173"/>
        <v/>
      </c>
      <c r="CF291" s="18" t="str">
        <f t="shared" si="174"/>
        <v/>
      </c>
      <c r="CG291" s="18" t="str">
        <f t="shared" si="175"/>
        <v/>
      </c>
      <c r="CH291" s="18" t="str">
        <f t="shared" si="176"/>
        <v/>
      </c>
      <c r="CI291" s="18" t="str">
        <f t="shared" si="177"/>
        <v/>
      </c>
      <c r="CP291" s="370">
        <f t="shared" si="196"/>
        <v>0</v>
      </c>
      <c r="CQ291" s="370">
        <f t="shared" si="197"/>
        <v>0</v>
      </c>
      <c r="CR291" s="370">
        <f t="shared" si="190"/>
        <v>0</v>
      </c>
      <c r="CS291" s="370">
        <f t="shared" si="190"/>
        <v>0</v>
      </c>
      <c r="CT291" s="370">
        <f t="shared" si="181"/>
        <v>0</v>
      </c>
      <c r="CU291" s="370">
        <f t="shared" si="182"/>
        <v>0</v>
      </c>
      <c r="CV291" s="370">
        <f t="shared" si="183"/>
        <v>0</v>
      </c>
      <c r="CW291" s="370">
        <f t="shared" si="184"/>
        <v>0</v>
      </c>
    </row>
    <row r="292" spans="1:101" x14ac:dyDescent="0.25">
      <c r="A292" s="3176" t="s">
        <v>267</v>
      </c>
      <c r="B292" s="3177"/>
      <c r="C292" s="2179">
        <f t="shared" si="187"/>
        <v>0</v>
      </c>
      <c r="D292" s="388">
        <f t="shared" si="193"/>
        <v>0</v>
      </c>
      <c r="E292" s="369">
        <f t="shared" si="193"/>
        <v>0</v>
      </c>
      <c r="F292" s="2181"/>
      <c r="G292" s="85"/>
      <c r="H292" s="2181"/>
      <c r="I292" s="85"/>
      <c r="J292" s="2181"/>
      <c r="K292" s="85"/>
      <c r="L292" s="2181"/>
      <c r="M292" s="85"/>
      <c r="N292" s="2181"/>
      <c r="O292" s="85"/>
      <c r="P292" s="2181"/>
      <c r="Q292" s="85"/>
      <c r="R292" s="2181"/>
      <c r="S292" s="85"/>
      <c r="T292" s="2181"/>
      <c r="U292" s="85"/>
      <c r="V292" s="2181"/>
      <c r="W292" s="85"/>
      <c r="X292" s="2181"/>
      <c r="Y292" s="85"/>
      <c r="Z292" s="2181"/>
      <c r="AA292" s="85"/>
      <c r="AB292" s="2181"/>
      <c r="AC292" s="85"/>
      <c r="AD292" s="2181"/>
      <c r="AE292" s="85"/>
      <c r="AF292" s="2181"/>
      <c r="AG292" s="85"/>
      <c r="AH292" s="2181"/>
      <c r="AI292" s="85"/>
      <c r="AJ292" s="2181"/>
      <c r="AK292" s="85"/>
      <c r="AL292" s="2181"/>
      <c r="AM292" s="353"/>
      <c r="AN292" s="105">
        <v>0</v>
      </c>
      <c r="AO292" s="47">
        <v>0</v>
      </c>
      <c r="AP292" s="286">
        <v>0</v>
      </c>
      <c r="AQ292" s="468"/>
      <c r="AR292" s="85"/>
      <c r="AS292" s="2181"/>
      <c r="AT292" s="85"/>
      <c r="AU292" s="468"/>
      <c r="AV292" s="85"/>
      <c r="AW292" s="468"/>
      <c r="AX292" s="85"/>
      <c r="AY292" s="56" t="str">
        <f t="shared" si="185"/>
        <v/>
      </c>
      <c r="AZ292" s="56"/>
      <c r="BA292" s="56"/>
      <c r="BB292" s="56"/>
      <c r="BC292" s="56"/>
      <c r="BD292" s="56"/>
      <c r="BE292" s="56"/>
      <c r="BF292" s="56"/>
      <c r="BG292" s="56"/>
      <c r="BH292" s="56"/>
      <c r="BI292" s="56"/>
      <c r="BJ292" s="56"/>
      <c r="BK292" s="56"/>
      <c r="BL292" s="56"/>
      <c r="BM292" s="56"/>
      <c r="BN292" s="56"/>
      <c r="BO292" s="56"/>
      <c r="CA292" s="40"/>
      <c r="CB292" s="18" t="str">
        <f t="shared" si="195"/>
        <v/>
      </c>
      <c r="CC292" s="18" t="str">
        <f t="shared" si="171"/>
        <v/>
      </c>
      <c r="CD292" s="18" t="str">
        <f t="shared" si="189"/>
        <v/>
      </c>
      <c r="CE292" s="18" t="str">
        <f t="shared" si="173"/>
        <v/>
      </c>
      <c r="CF292" s="18" t="str">
        <f t="shared" si="174"/>
        <v/>
      </c>
      <c r="CG292" s="18" t="str">
        <f t="shared" si="175"/>
        <v/>
      </c>
      <c r="CH292" s="18" t="str">
        <f t="shared" si="176"/>
        <v/>
      </c>
      <c r="CI292" s="18" t="str">
        <f t="shared" si="177"/>
        <v/>
      </c>
      <c r="CP292" s="370">
        <f t="shared" si="196"/>
        <v>0</v>
      </c>
      <c r="CQ292" s="370">
        <f t="shared" si="197"/>
        <v>0</v>
      </c>
      <c r="CR292" s="370">
        <f t="shared" si="190"/>
        <v>0</v>
      </c>
      <c r="CS292" s="370">
        <f t="shared" si="190"/>
        <v>0</v>
      </c>
      <c r="CT292" s="370">
        <f t="shared" si="181"/>
        <v>0</v>
      </c>
      <c r="CU292" s="370">
        <f t="shared" si="182"/>
        <v>0</v>
      </c>
      <c r="CV292" s="370">
        <f t="shared" si="183"/>
        <v>0</v>
      </c>
      <c r="CW292" s="370">
        <f t="shared" si="184"/>
        <v>0</v>
      </c>
    </row>
    <row r="293" spans="1:101" x14ac:dyDescent="0.25">
      <c r="A293" s="3016" t="s">
        <v>268</v>
      </c>
      <c r="B293" s="3017"/>
      <c r="C293" s="416">
        <f>SUM(D293+E293)</f>
        <v>0</v>
      </c>
      <c r="D293" s="417">
        <f>SUM(F293+H293+J293+L293+N293+P293+R293+T293+V293+X293+Z293+AB293+AD293+AF293+AH293+AJ293+AL293)</f>
        <v>0</v>
      </c>
      <c r="E293" s="377">
        <f t="shared" ref="E293" si="198">SUM(G293+I293+K293+M293+O293+Q293+S293+U293+W293+Y293+AA293+AC293+AE293+AG293+AI293+AK293+AM293)</f>
        <v>0</v>
      </c>
      <c r="F293" s="30"/>
      <c r="G293" s="37"/>
      <c r="H293" s="30"/>
      <c r="I293" s="37"/>
      <c r="J293" s="30"/>
      <c r="K293" s="37"/>
      <c r="L293" s="30"/>
      <c r="M293" s="37"/>
      <c r="N293" s="30"/>
      <c r="O293" s="37"/>
      <c r="P293" s="30"/>
      <c r="Q293" s="37"/>
      <c r="R293" s="30"/>
      <c r="S293" s="37"/>
      <c r="T293" s="30"/>
      <c r="U293" s="37"/>
      <c r="V293" s="30"/>
      <c r="W293" s="37"/>
      <c r="X293" s="30"/>
      <c r="Y293" s="37"/>
      <c r="Z293" s="30"/>
      <c r="AA293" s="37"/>
      <c r="AB293" s="30"/>
      <c r="AC293" s="37"/>
      <c r="AD293" s="30"/>
      <c r="AE293" s="37"/>
      <c r="AF293" s="30"/>
      <c r="AG293" s="37"/>
      <c r="AH293" s="30"/>
      <c r="AI293" s="37"/>
      <c r="AJ293" s="30"/>
      <c r="AK293" s="37"/>
      <c r="AL293" s="30"/>
      <c r="AM293" s="223"/>
      <c r="AN293" s="95">
        <v>0</v>
      </c>
      <c r="AO293" s="1808">
        <v>1</v>
      </c>
      <c r="AP293" s="1811">
        <v>0</v>
      </c>
      <c r="AQ293" s="479"/>
      <c r="AR293" s="453"/>
      <c r="AS293" s="30"/>
      <c r="AT293" s="37"/>
      <c r="AU293" s="31"/>
      <c r="AV293" s="37"/>
      <c r="AW293" s="31"/>
      <c r="AX293" s="37"/>
      <c r="AY293" s="56" t="str">
        <f t="shared" si="185"/>
        <v/>
      </c>
      <c r="AZ293" s="56"/>
      <c r="BA293" s="56"/>
      <c r="BB293" s="56"/>
      <c r="BC293" s="56"/>
      <c r="BD293" s="56"/>
      <c r="BE293" s="56"/>
      <c r="BF293" s="56"/>
      <c r="BG293" s="56"/>
      <c r="BH293" s="56"/>
      <c r="BI293" s="56"/>
      <c r="BJ293" s="56"/>
      <c r="BK293" s="56"/>
      <c r="BL293" s="56"/>
      <c r="BM293" s="56"/>
      <c r="BN293" s="56"/>
      <c r="BO293" s="56"/>
      <c r="CA293" s="40"/>
      <c r="CB293" s="18" t="str">
        <f t="shared" si="195"/>
        <v/>
      </c>
      <c r="CC293" s="18" t="str">
        <f t="shared" si="171"/>
        <v/>
      </c>
      <c r="CD293" s="18" t="str">
        <f t="shared" si="189"/>
        <v/>
      </c>
      <c r="CE293" s="18" t="str">
        <f t="shared" si="173"/>
        <v/>
      </c>
      <c r="CF293" s="18" t="str">
        <f t="shared" si="174"/>
        <v/>
      </c>
      <c r="CG293" s="18" t="str">
        <f t="shared" si="175"/>
        <v/>
      </c>
      <c r="CH293" s="18" t="str">
        <f t="shared" si="176"/>
        <v/>
      </c>
      <c r="CI293" s="18" t="str">
        <f t="shared" si="177"/>
        <v/>
      </c>
      <c r="CP293" s="370">
        <f t="shared" si="196"/>
        <v>0</v>
      </c>
      <c r="CQ293" s="370">
        <f t="shared" si="197"/>
        <v>0</v>
      </c>
      <c r="CR293" s="370">
        <f t="shared" si="190"/>
        <v>0</v>
      </c>
      <c r="CS293" s="370">
        <f t="shared" si="190"/>
        <v>0</v>
      </c>
      <c r="CT293" s="370">
        <f t="shared" si="181"/>
        <v>0</v>
      </c>
      <c r="CU293" s="370">
        <f t="shared" si="182"/>
        <v>0</v>
      </c>
      <c r="CV293" s="370">
        <f t="shared" si="183"/>
        <v>0</v>
      </c>
      <c r="CW293" s="370">
        <f t="shared" si="184"/>
        <v>0</v>
      </c>
    </row>
    <row r="294" spans="1:101" s="56" customFormat="1" ht="12" x14ac:dyDescent="0.2">
      <c r="A294" s="38" t="s">
        <v>279</v>
      </c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</row>
    <row r="295" spans="1:101" ht="15" customHeight="1" x14ac:dyDescent="0.25">
      <c r="A295" s="3559" t="s">
        <v>280</v>
      </c>
      <c r="B295" s="3561" t="s">
        <v>281</v>
      </c>
      <c r="C295" s="3443" t="s">
        <v>4</v>
      </c>
      <c r="D295" s="3108"/>
      <c r="E295" s="2987"/>
      <c r="F295" s="4322" t="s">
        <v>139</v>
      </c>
      <c r="G295" s="4323"/>
      <c r="H295" s="4323"/>
      <c r="I295" s="4323"/>
      <c r="J295" s="4323"/>
      <c r="K295" s="4323"/>
      <c r="L295" s="4323"/>
      <c r="M295" s="4323"/>
      <c r="N295" s="4323"/>
      <c r="O295" s="4323"/>
      <c r="P295" s="4323"/>
      <c r="Q295" s="4323"/>
      <c r="R295" s="4323"/>
      <c r="S295" s="4323"/>
      <c r="T295" s="4323"/>
      <c r="U295" s="4323"/>
      <c r="V295" s="4323"/>
      <c r="W295" s="4323"/>
      <c r="X295" s="4323"/>
      <c r="Y295" s="4323"/>
      <c r="Z295" s="4323"/>
      <c r="AA295" s="4323"/>
      <c r="AB295" s="4323"/>
      <c r="AC295" s="4323"/>
      <c r="AD295" s="4323"/>
      <c r="AE295" s="4323"/>
      <c r="AF295" s="4323"/>
      <c r="AG295" s="4323"/>
      <c r="AH295" s="4323"/>
      <c r="AI295" s="4323"/>
      <c r="AJ295" s="4323"/>
      <c r="AK295" s="4324"/>
      <c r="AL295" s="3538" t="s">
        <v>12</v>
      </c>
      <c r="AM295" s="4325" t="s">
        <v>13</v>
      </c>
      <c r="AN295" s="4325" t="s">
        <v>207</v>
      </c>
      <c r="AO295" s="2987" t="s">
        <v>272</v>
      </c>
    </row>
    <row r="296" spans="1:101" ht="15" customHeight="1" x14ac:dyDescent="0.25">
      <c r="A296" s="4318"/>
      <c r="B296" s="4320"/>
      <c r="C296" s="4123"/>
      <c r="D296" s="3110"/>
      <c r="E296" s="2988"/>
      <c r="F296" s="4306" t="s">
        <v>203</v>
      </c>
      <c r="G296" s="4306"/>
      <c r="H296" s="4306" t="s">
        <v>204</v>
      </c>
      <c r="I296" s="4306"/>
      <c r="J296" s="4306" t="s">
        <v>16</v>
      </c>
      <c r="K296" s="4306"/>
      <c r="L296" s="4303" t="s">
        <v>17</v>
      </c>
      <c r="M296" s="4304"/>
      <c r="N296" s="4305" t="s">
        <v>18</v>
      </c>
      <c r="O296" s="4305"/>
      <c r="P296" s="4305" t="s">
        <v>19</v>
      </c>
      <c r="Q296" s="4305"/>
      <c r="R296" s="4305" t="s">
        <v>20</v>
      </c>
      <c r="S296" s="4305"/>
      <c r="T296" s="4305" t="s">
        <v>21</v>
      </c>
      <c r="U296" s="4305"/>
      <c r="V296" s="4305" t="s">
        <v>22</v>
      </c>
      <c r="W296" s="4305"/>
      <c r="X296" s="4305" t="s">
        <v>23</v>
      </c>
      <c r="Y296" s="4305"/>
      <c r="Z296" s="4305" t="s">
        <v>61</v>
      </c>
      <c r="AA296" s="4305"/>
      <c r="AB296" s="4305" t="s">
        <v>62</v>
      </c>
      <c r="AC296" s="4305"/>
      <c r="AD296" s="4305" t="s">
        <v>63</v>
      </c>
      <c r="AE296" s="4305"/>
      <c r="AF296" s="4305" t="s">
        <v>148</v>
      </c>
      <c r="AG296" s="4305"/>
      <c r="AH296" s="4305" t="s">
        <v>149</v>
      </c>
      <c r="AI296" s="4305"/>
      <c r="AJ296" s="4305" t="s">
        <v>150</v>
      </c>
      <c r="AK296" s="4326"/>
      <c r="AL296" s="3130"/>
      <c r="AM296" s="3200"/>
      <c r="AN296" s="3200"/>
      <c r="AO296" s="2994"/>
    </row>
    <row r="297" spans="1:101" x14ac:dyDescent="0.25">
      <c r="A297" s="4319"/>
      <c r="B297" s="4321"/>
      <c r="C297" s="1214" t="s">
        <v>120</v>
      </c>
      <c r="D297" s="2199" t="s">
        <v>79</v>
      </c>
      <c r="E297" s="482" t="s">
        <v>121</v>
      </c>
      <c r="F297" s="1216" t="s">
        <v>79</v>
      </c>
      <c r="G297" s="484" t="s">
        <v>121</v>
      </c>
      <c r="H297" s="1216" t="s">
        <v>79</v>
      </c>
      <c r="I297" s="484" t="s">
        <v>121</v>
      </c>
      <c r="J297" s="1216" t="s">
        <v>79</v>
      </c>
      <c r="K297" s="484" t="s">
        <v>121</v>
      </c>
      <c r="L297" s="1216" t="s">
        <v>79</v>
      </c>
      <c r="M297" s="484" t="s">
        <v>121</v>
      </c>
      <c r="N297" s="1216" t="s">
        <v>79</v>
      </c>
      <c r="O297" s="484" t="s">
        <v>121</v>
      </c>
      <c r="P297" s="1216" t="s">
        <v>79</v>
      </c>
      <c r="Q297" s="484" t="s">
        <v>121</v>
      </c>
      <c r="R297" s="1216" t="s">
        <v>79</v>
      </c>
      <c r="S297" s="484" t="s">
        <v>121</v>
      </c>
      <c r="T297" s="1217" t="s">
        <v>79</v>
      </c>
      <c r="U297" s="1217" t="s">
        <v>121</v>
      </c>
      <c r="V297" s="2200" t="s">
        <v>79</v>
      </c>
      <c r="W297" s="484" t="s">
        <v>121</v>
      </c>
      <c r="X297" s="1216" t="s">
        <v>79</v>
      </c>
      <c r="Y297" s="484" t="s">
        <v>121</v>
      </c>
      <c r="Z297" s="1216" t="s">
        <v>79</v>
      </c>
      <c r="AA297" s="484" t="s">
        <v>121</v>
      </c>
      <c r="AB297" s="1216" t="s">
        <v>79</v>
      </c>
      <c r="AC297" s="484" t="s">
        <v>121</v>
      </c>
      <c r="AD297" s="1216" t="s">
        <v>79</v>
      </c>
      <c r="AE297" s="484" t="s">
        <v>121</v>
      </c>
      <c r="AF297" s="1216" t="s">
        <v>79</v>
      </c>
      <c r="AG297" s="484" t="s">
        <v>121</v>
      </c>
      <c r="AH297" s="1216" t="s">
        <v>79</v>
      </c>
      <c r="AI297" s="484" t="s">
        <v>121</v>
      </c>
      <c r="AJ297" s="1216" t="s">
        <v>79</v>
      </c>
      <c r="AK297" s="487" t="s">
        <v>121</v>
      </c>
      <c r="AL297" s="3001"/>
      <c r="AM297" s="2983"/>
      <c r="AN297" s="2983"/>
      <c r="AO297" s="2988"/>
    </row>
    <row r="298" spans="1:101" x14ac:dyDescent="0.25">
      <c r="A298" s="3568" t="s">
        <v>282</v>
      </c>
      <c r="B298" s="1219" t="s">
        <v>92</v>
      </c>
      <c r="C298" s="1220">
        <f>SUM(D298+E298)</f>
        <v>0</v>
      </c>
      <c r="D298" s="2201">
        <f>SUM(F298+H298+J298+L298+N298+P298+R298+T298+V298+X298+Z298+AB298+AD298+AF298+AH298+AJ298)</f>
        <v>0</v>
      </c>
      <c r="E298" s="2148">
        <f>SUM(G298+I298+K298+M298+O298+Q298+S298+U298+W298+Y298+AA298+AC298+AE298+AG298+AI298+AK298)</f>
        <v>0</v>
      </c>
      <c r="F298" s="2004"/>
      <c r="G298" s="2149"/>
      <c r="H298" s="2004"/>
      <c r="I298" s="2149"/>
      <c r="J298" s="2004"/>
      <c r="K298" s="2149"/>
      <c r="L298" s="2004"/>
      <c r="M298" s="2149"/>
      <c r="N298" s="2004"/>
      <c r="O298" s="2149"/>
      <c r="P298" s="2004"/>
      <c r="Q298" s="2149"/>
      <c r="R298" s="2004"/>
      <c r="S298" s="2149"/>
      <c r="T298" s="2004"/>
      <c r="U298" s="2149"/>
      <c r="V298" s="2004"/>
      <c r="W298" s="2149"/>
      <c r="X298" s="2004"/>
      <c r="Y298" s="2149"/>
      <c r="Z298" s="2004"/>
      <c r="AA298" s="2149"/>
      <c r="AB298" s="2004"/>
      <c r="AC298" s="2149"/>
      <c r="AD298" s="2004"/>
      <c r="AE298" s="2149"/>
      <c r="AF298" s="2004"/>
      <c r="AG298" s="2149"/>
      <c r="AH298" s="2004"/>
      <c r="AI298" s="2149"/>
      <c r="AJ298" s="2004"/>
      <c r="AK298" s="1925"/>
      <c r="AL298" s="2022"/>
      <c r="AM298" s="699"/>
      <c r="AN298" s="699"/>
      <c r="AO298" s="2149"/>
      <c r="AP298" t="str">
        <f>CA298&amp;CB298&amp;CC298&amp;CD298</f>
        <v/>
      </c>
      <c r="CA298" s="18" t="str">
        <f>IF(AND(C298&gt;0,AL298="")," * No olvide digitar la variable Pueblos Originarios. Digite Cero si no tiene.",IF(AL298&gt;C298," * La variable Pueblos originarios No puede ser mayor al Total.",""))</f>
        <v/>
      </c>
      <c r="CB298" s="18" t="str">
        <f>IF(AND(C298&gt;0,AM298="")," * No olvide digitar la variable Migrantes. Digite Cero si no tiene.",IF(AM298&gt;C298," * La variable Migrantes No puede ser mayor al Total.",""))</f>
        <v/>
      </c>
      <c r="CC298" s="18" t="str">
        <f>IF(AND(C298&gt;0,AN298="")," * No olvide digitar la variable Niños, Niñas, adolescentes y Jóvenes SENAME. Digite Cero si no tiene.",IF(AN298&gt;C298," * La variable Niños, Niñas, adolescentes y Jóvenes SENAME No puede ser mayor al Total.",""))</f>
        <v/>
      </c>
      <c r="CD298" s="18" t="str">
        <f>IF(AND(C298&gt;0,AO298="")," * No olvide digitar la variable Niños, Niñas, adolescentes y Jóvenes Mejor Niñez. Digite Cero si no tiene.",IF(AO298&gt;C298," * La variable Niños, Niñas, adolescentes y Jóvenes Mejor Niñez No puede ser mayor al Total.",""))</f>
        <v/>
      </c>
      <c r="CO298" s="69">
        <f>IF(AND(C298&gt;0,AL298=""),1,IF(AL298&gt;C298,1,0))</f>
        <v>0</v>
      </c>
      <c r="CP298" s="69">
        <f>IF(AND(C298&gt;0,AM298=""),1,IF(AM298&gt;C298,1,0))</f>
        <v>0</v>
      </c>
      <c r="CQ298" s="69">
        <f>IF(AND(C298&gt;0,AN298=""),1,IF(AN298&gt;C298,1,0))</f>
        <v>0</v>
      </c>
      <c r="CR298" s="69">
        <f>IF(AND(C298&gt;0,AO298=""),1,IF(AO298&gt;C298,1,0))</f>
        <v>0</v>
      </c>
    </row>
    <row r="299" spans="1:101" x14ac:dyDescent="0.25">
      <c r="A299" s="4327"/>
      <c r="B299" s="492" t="s">
        <v>102</v>
      </c>
      <c r="C299" s="493">
        <f>SUM(D299+E299)</f>
        <v>0</v>
      </c>
      <c r="D299" s="494">
        <f t="shared" ref="D299:E301" si="199">SUM(F299+H299+J299+L299+N299+P299+R299+T299+V299+X299+Z299+AB299+AD299+AF299+AH299+AJ299)</f>
        <v>0</v>
      </c>
      <c r="E299" s="358">
        <f>SUM(G299+I299+K299+M299+O299+Q299+S299+U299+W299+Y299+AA299+AC299+AE299+AG299+AI299+AK299)</f>
        <v>0</v>
      </c>
      <c r="F299" s="30"/>
      <c r="G299" s="37"/>
      <c r="H299" s="30"/>
      <c r="I299" s="37"/>
      <c r="J299" s="30"/>
      <c r="K299" s="37"/>
      <c r="L299" s="30"/>
      <c r="M299" s="37"/>
      <c r="N299" s="30"/>
      <c r="O299" s="37"/>
      <c r="P299" s="30"/>
      <c r="Q299" s="37"/>
      <c r="R299" s="30"/>
      <c r="S299" s="37"/>
      <c r="T299" s="30"/>
      <c r="U299" s="37"/>
      <c r="V299" s="30"/>
      <c r="W299" s="37"/>
      <c r="X299" s="30"/>
      <c r="Y299" s="37"/>
      <c r="Z299" s="30"/>
      <c r="AA299" s="37"/>
      <c r="AB299" s="30"/>
      <c r="AC299" s="37"/>
      <c r="AD299" s="30"/>
      <c r="AE299" s="37"/>
      <c r="AF299" s="30"/>
      <c r="AG299" s="37"/>
      <c r="AH299" s="30"/>
      <c r="AI299" s="37"/>
      <c r="AJ299" s="30"/>
      <c r="AK299" s="220"/>
      <c r="AL299" s="35"/>
      <c r="AM299" s="32"/>
      <c r="AN299" s="32"/>
      <c r="AO299" s="37"/>
      <c r="AP299" t="str">
        <f>CA299&amp;CB299&amp;CC299&amp;CD299</f>
        <v/>
      </c>
      <c r="CA299" s="18" t="str">
        <f t="shared" ref="CA299:CA301" si="200">IF(AND(C299&gt;0,AL299="")," * No olvide digitar la variable Pueblos Originarios. Digite Cero si no tiene.",IF(AL299&gt;C299," * La variable Pueblos originarios No puede ser mayor al Total.",""))</f>
        <v/>
      </c>
      <c r="CB299" s="18" t="str">
        <f>IF(AND(C299&gt;0,AM299=""),"  * No olvide digitar la variable Migrantes. Digite Cero si no tiene.",IF(AM299&gt;C299,"  * La variable Migrantes No puede ser mayor al Total.",""))</f>
        <v/>
      </c>
      <c r="CC299" s="18" t="str">
        <f>IF(AND(C299&gt;0,AN299=""),"  * No olvide digitar la variable Niños, Niñas, adolescentes y Jóvenes SENAME. Digite Cero si no tiene.",IF(AN299&gt;C299,"  * La variable Niños, Niñas, adolescentes y Jóvenes SENAME No puede ser mayor al Total.",""))</f>
        <v/>
      </c>
      <c r="CD299" s="18" t="str">
        <f t="shared" ref="CD299:CD301" si="201">IF(AND(C299&gt;0,AO299="")," * No olvide digitar la variable Niños, Niñas, adolescentes y Jóvenes Mejor Niñez. Digite Cero si no tiene.",IF(AO299&gt;C299," * La variable Niños, Niñas, adolescentes y Jóvenes Mejor Niñez No puede ser mayor al Total.",""))</f>
        <v/>
      </c>
      <c r="CO299" s="69">
        <f>IF(AND(C299&gt;0,AL299=""),1,IF(AL299&gt;C299,1,0))</f>
        <v>0</v>
      </c>
      <c r="CP299" s="69">
        <f>IF(AND(C299&gt;0,AM299=""),1,IF(AM299&gt;C299,1,0))</f>
        <v>0</v>
      </c>
      <c r="CQ299" s="69">
        <f>IF(AND(C299&gt;0,AN299=""),1,IF(AN299&gt;C299,1,0))</f>
        <v>0</v>
      </c>
      <c r="CR299" s="69">
        <f>IF(AND(C299&gt;0,AO299=""),1,IF(AO299&gt;C299,1,0))</f>
        <v>0</v>
      </c>
    </row>
    <row r="300" spans="1:101" ht="15" customHeight="1" x14ac:dyDescent="0.25">
      <c r="A300" s="3568" t="s">
        <v>283</v>
      </c>
      <c r="B300" s="1219" t="s">
        <v>92</v>
      </c>
      <c r="C300" s="2202">
        <f>SUM(D300+E300)</f>
        <v>0</v>
      </c>
      <c r="D300" s="496">
        <f t="shared" si="199"/>
        <v>0</v>
      </c>
      <c r="E300" s="332">
        <f t="shared" si="199"/>
        <v>0</v>
      </c>
      <c r="F300" s="45"/>
      <c r="G300" s="48"/>
      <c r="H300" s="45"/>
      <c r="I300" s="48"/>
      <c r="J300" s="45"/>
      <c r="K300" s="48"/>
      <c r="L300" s="45"/>
      <c r="M300" s="48"/>
      <c r="N300" s="45"/>
      <c r="O300" s="48"/>
      <c r="P300" s="45"/>
      <c r="Q300" s="48"/>
      <c r="R300" s="45"/>
      <c r="S300" s="48"/>
      <c r="T300" s="45"/>
      <c r="U300" s="48"/>
      <c r="V300" s="45"/>
      <c r="W300" s="48"/>
      <c r="X300" s="45"/>
      <c r="Y300" s="48"/>
      <c r="Z300" s="45"/>
      <c r="AA300" s="48"/>
      <c r="AB300" s="45"/>
      <c r="AC300" s="48"/>
      <c r="AD300" s="45"/>
      <c r="AE300" s="48"/>
      <c r="AF300" s="45"/>
      <c r="AG300" s="48"/>
      <c r="AH300" s="45"/>
      <c r="AI300" s="48"/>
      <c r="AJ300" s="45"/>
      <c r="AK300" s="286"/>
      <c r="AL300" s="105"/>
      <c r="AM300" s="102"/>
      <c r="AN300" s="102"/>
      <c r="AO300" s="48"/>
      <c r="AP300" t="str">
        <f>CA300&amp;CB300&amp;CC300&amp;CD300</f>
        <v/>
      </c>
      <c r="CA300" s="18" t="str">
        <f t="shared" si="200"/>
        <v/>
      </c>
      <c r="CB300" s="18" t="str">
        <f>IF(AND(C300&gt;0,AM300=""),"  * No olvide digitar la variable Migrantes. Digite Cero si no tiene.",IF(AM300&gt;C300,"  * La variable Migrantes No puede ser mayor al Total.",""))</f>
        <v/>
      </c>
      <c r="CC300" s="18" t="str">
        <f>IF(AND(C300&gt;0,AN300=""),"  * No olvide digitar la variable Niños, Niñas, adolescentes y Jóvenes SENAME. Digite Cero si no tiene.",IF(AN300&gt;C300,"  * La variable Niños, Niñas, adolescentes y Jóvenes SENAME No puede ser mayor al Total.",""))</f>
        <v/>
      </c>
      <c r="CD300" s="18" t="str">
        <f t="shared" si="201"/>
        <v/>
      </c>
      <c r="CO300" s="69">
        <f>IF(AND(C300&gt;0,AL300=""),1,IF(AL300&gt;C300,1,0))</f>
        <v>0</v>
      </c>
      <c r="CP300" s="69">
        <f>IF(AND(C300&gt;0,AM300=""),1,IF(AM300&gt;C300,1,0))</f>
        <v>0</v>
      </c>
      <c r="CQ300" s="69">
        <f>IF(AND(C300&gt;0,AN300=""),1,IF(AN300&gt;C300,1,0))</f>
        <v>0</v>
      </c>
      <c r="CR300" s="69">
        <f>IF(AND(C300&gt;0,AO300=""),1,IF(AO300&gt;C300,1,0))</f>
        <v>0</v>
      </c>
    </row>
    <row r="301" spans="1:101" x14ac:dyDescent="0.25">
      <c r="A301" s="4327"/>
      <c r="B301" s="492" t="s">
        <v>102</v>
      </c>
      <c r="C301" s="493">
        <f>SUM(D301+E301)</f>
        <v>0</v>
      </c>
      <c r="D301" s="494">
        <f t="shared" si="199"/>
        <v>0</v>
      </c>
      <c r="E301" s="358">
        <f t="shared" si="199"/>
        <v>0</v>
      </c>
      <c r="F301" s="30"/>
      <c r="G301" s="37"/>
      <c r="H301" s="30"/>
      <c r="I301" s="37"/>
      <c r="J301" s="30"/>
      <c r="K301" s="37"/>
      <c r="L301" s="30"/>
      <c r="M301" s="37"/>
      <c r="N301" s="30"/>
      <c r="O301" s="37"/>
      <c r="P301" s="30"/>
      <c r="Q301" s="37"/>
      <c r="R301" s="30"/>
      <c r="S301" s="37"/>
      <c r="T301" s="30"/>
      <c r="U301" s="37"/>
      <c r="V301" s="30"/>
      <c r="W301" s="37"/>
      <c r="X301" s="30"/>
      <c r="Y301" s="37"/>
      <c r="Z301" s="30"/>
      <c r="AA301" s="37"/>
      <c r="AB301" s="30"/>
      <c r="AC301" s="37"/>
      <c r="AD301" s="30"/>
      <c r="AE301" s="37"/>
      <c r="AF301" s="30"/>
      <c r="AG301" s="37"/>
      <c r="AH301" s="30"/>
      <c r="AI301" s="37"/>
      <c r="AJ301" s="30"/>
      <c r="AK301" s="220"/>
      <c r="AL301" s="35"/>
      <c r="AM301" s="32"/>
      <c r="AN301" s="32"/>
      <c r="AO301" s="37"/>
      <c r="AP301" t="str">
        <f>CA301&amp;CB301&amp;CC301&amp;CD301</f>
        <v/>
      </c>
      <c r="CA301" s="18" t="str">
        <f t="shared" si="200"/>
        <v/>
      </c>
      <c r="CB301" s="18" t="str">
        <f>IF(AND(C301&gt;0,AM301=""),"  * No olvide digitar la variable Migrantes. Digite Cero si no tiene.",IF(AM301&gt;C301,"  * La variable Migrantes No puede ser mayor al Total.",""))</f>
        <v/>
      </c>
      <c r="CC301" s="18" t="str">
        <f>IF(AND(C301&gt;0,AN301=""),"  * No olvide digitar la variable Niños, Niñas, adolescentes y Jóvenes SENAME. Digite Cero si no tiene.",IF(AN301&gt;C301,"  * La variable Niños, Niñas, adolescentes y Jóvenes SENAME No puede ser mayor al Total.",""))</f>
        <v/>
      </c>
      <c r="CD301" s="18" t="str">
        <f t="shared" si="201"/>
        <v/>
      </c>
      <c r="CO301" s="69">
        <f>IF(AND(C301&gt;0,AL301=""),1,IF(AL301&gt;C301,1,0))</f>
        <v>0</v>
      </c>
      <c r="CP301" s="69">
        <f>IF(AND(C301&gt;0,AM301=""),1,IF(AM301&gt;C301,1,0))</f>
        <v>0</v>
      </c>
      <c r="CQ301" s="69">
        <f>IF(AND(C301&gt;0,AN301=""),1,IF(AN301&gt;C301,1,0))</f>
        <v>0</v>
      </c>
      <c r="CR301" s="69">
        <f>IF(AND(C301&gt;0,AO301=""),1,IF(AO301&gt;C301,1,0))</f>
        <v>0</v>
      </c>
    </row>
    <row r="302" spans="1:101" s="56" customFormat="1" ht="12" x14ac:dyDescent="0.2">
      <c r="A302" s="38" t="s">
        <v>284</v>
      </c>
      <c r="B302" s="2087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  <c r="AS302" s="55"/>
      <c r="AT302" s="55"/>
      <c r="AU302" s="55"/>
      <c r="AV302" s="2203"/>
    </row>
    <row r="303" spans="1:101" ht="15" customHeight="1" x14ac:dyDescent="0.25">
      <c r="A303" s="3443" t="s">
        <v>285</v>
      </c>
      <c r="B303" s="2987"/>
      <c r="C303" s="4306" t="s">
        <v>286</v>
      </c>
      <c r="D303" s="4306"/>
      <c r="E303" s="4306"/>
      <c r="F303" s="4303" t="s">
        <v>139</v>
      </c>
      <c r="G303" s="4328"/>
      <c r="H303" s="4328"/>
      <c r="I303" s="4328"/>
      <c r="J303" s="4328"/>
      <c r="K303" s="4328"/>
      <c r="L303" s="4328"/>
      <c r="M303" s="4328"/>
      <c r="N303" s="4328"/>
      <c r="O303" s="4328"/>
      <c r="P303" s="4328"/>
      <c r="Q303" s="4328"/>
      <c r="R303" s="4328"/>
      <c r="S303" s="4328"/>
      <c r="T303" s="4328"/>
      <c r="U303" s="4328"/>
      <c r="V303" s="4328"/>
      <c r="W303" s="4328"/>
      <c r="X303" s="4328"/>
      <c r="Y303" s="4328"/>
      <c r="Z303" s="4328"/>
      <c r="AA303" s="4328"/>
      <c r="AB303" s="4328"/>
      <c r="AC303" s="4328"/>
      <c r="AD303" s="4328"/>
      <c r="AE303" s="4328"/>
      <c r="AF303" s="4328"/>
      <c r="AG303" s="4328"/>
      <c r="AH303" s="4328"/>
      <c r="AI303" s="4328"/>
      <c r="AJ303" s="4328"/>
      <c r="AK303" s="4328"/>
      <c r="AL303" s="4328"/>
      <c r="AM303" s="4329"/>
      <c r="AN303" s="4300" t="s">
        <v>271</v>
      </c>
      <c r="AO303" s="4300"/>
      <c r="AP303" s="4296"/>
      <c r="AQ303" s="3443" t="s">
        <v>209</v>
      </c>
      <c r="AR303" s="2987"/>
      <c r="AS303" s="4330" t="s">
        <v>12</v>
      </c>
      <c r="AT303" s="4325" t="s">
        <v>13</v>
      </c>
      <c r="AU303" s="4325" t="s">
        <v>287</v>
      </c>
      <c r="AV303" s="2987" t="s">
        <v>272</v>
      </c>
    </row>
    <row r="304" spans="1:101" ht="15" customHeight="1" x14ac:dyDescent="0.25">
      <c r="A304" s="3124"/>
      <c r="B304" s="2994"/>
      <c r="C304" s="4306"/>
      <c r="D304" s="4306"/>
      <c r="E304" s="4306"/>
      <c r="F304" s="4306" t="s">
        <v>202</v>
      </c>
      <c r="G304" s="4306"/>
      <c r="H304" s="4306" t="s">
        <v>203</v>
      </c>
      <c r="I304" s="4306"/>
      <c r="J304" s="4306" t="s">
        <v>204</v>
      </c>
      <c r="K304" s="4306"/>
      <c r="L304" s="4306" t="s">
        <v>16</v>
      </c>
      <c r="M304" s="4306"/>
      <c r="N304" s="4303" t="s">
        <v>17</v>
      </c>
      <c r="O304" s="4304"/>
      <c r="P304" s="4305" t="s">
        <v>18</v>
      </c>
      <c r="Q304" s="4305"/>
      <c r="R304" s="4305" t="s">
        <v>19</v>
      </c>
      <c r="S304" s="4305"/>
      <c r="T304" s="4305" t="s">
        <v>20</v>
      </c>
      <c r="U304" s="4305"/>
      <c r="V304" s="4305" t="s">
        <v>21</v>
      </c>
      <c r="W304" s="4305"/>
      <c r="X304" s="4305" t="s">
        <v>22</v>
      </c>
      <c r="Y304" s="4305"/>
      <c r="Z304" s="4305" t="s">
        <v>23</v>
      </c>
      <c r="AA304" s="4305"/>
      <c r="AB304" s="4305" t="s">
        <v>61</v>
      </c>
      <c r="AC304" s="4305"/>
      <c r="AD304" s="4305" t="s">
        <v>62</v>
      </c>
      <c r="AE304" s="4305"/>
      <c r="AF304" s="4305" t="s">
        <v>63</v>
      </c>
      <c r="AG304" s="4305"/>
      <c r="AH304" s="4305" t="s">
        <v>148</v>
      </c>
      <c r="AI304" s="4305"/>
      <c r="AJ304" s="4305" t="s">
        <v>149</v>
      </c>
      <c r="AK304" s="4305"/>
      <c r="AL304" s="4305" t="s">
        <v>150</v>
      </c>
      <c r="AM304" s="4326"/>
      <c r="AN304" s="3004" t="s">
        <v>288</v>
      </c>
      <c r="AO304" s="3004" t="s">
        <v>289</v>
      </c>
      <c r="AP304" s="2987" t="s">
        <v>290</v>
      </c>
      <c r="AQ304" s="4123"/>
      <c r="AR304" s="2988"/>
      <c r="AS304" s="4331"/>
      <c r="AT304" s="3200"/>
      <c r="AU304" s="3200"/>
      <c r="AV304" s="2994"/>
    </row>
    <row r="305" spans="1:99" x14ac:dyDescent="0.25">
      <c r="A305" s="4123"/>
      <c r="B305" s="2988"/>
      <c r="C305" s="2133" t="s">
        <v>120</v>
      </c>
      <c r="D305" s="2134" t="s">
        <v>79</v>
      </c>
      <c r="E305" s="2160" t="s">
        <v>121</v>
      </c>
      <c r="F305" s="2133" t="s">
        <v>291</v>
      </c>
      <c r="G305" s="2205" t="s">
        <v>121</v>
      </c>
      <c r="H305" s="2133" t="s">
        <v>291</v>
      </c>
      <c r="I305" s="2205" t="s">
        <v>121</v>
      </c>
      <c r="J305" s="2133" t="s">
        <v>291</v>
      </c>
      <c r="K305" s="2205" t="s">
        <v>121</v>
      </c>
      <c r="L305" s="2133" t="s">
        <v>291</v>
      </c>
      <c r="M305" s="2205" t="s">
        <v>121</v>
      </c>
      <c r="N305" s="2133" t="s">
        <v>291</v>
      </c>
      <c r="O305" s="2205" t="s">
        <v>121</v>
      </c>
      <c r="P305" s="2133" t="s">
        <v>291</v>
      </c>
      <c r="Q305" s="2205" t="s">
        <v>121</v>
      </c>
      <c r="R305" s="2133" t="s">
        <v>291</v>
      </c>
      <c r="S305" s="2205" t="s">
        <v>121</v>
      </c>
      <c r="T305" s="2133" t="s">
        <v>291</v>
      </c>
      <c r="U305" s="2205" t="s">
        <v>121</v>
      </c>
      <c r="V305" s="2133" t="s">
        <v>291</v>
      </c>
      <c r="W305" s="2205" t="s">
        <v>121</v>
      </c>
      <c r="X305" s="2133" t="s">
        <v>291</v>
      </c>
      <c r="Y305" s="2205" t="s">
        <v>121</v>
      </c>
      <c r="Z305" s="2133" t="s">
        <v>291</v>
      </c>
      <c r="AA305" s="2205" t="s">
        <v>121</v>
      </c>
      <c r="AB305" s="2133" t="s">
        <v>291</v>
      </c>
      <c r="AC305" s="2205" t="s">
        <v>121</v>
      </c>
      <c r="AD305" s="2133" t="s">
        <v>291</v>
      </c>
      <c r="AE305" s="2205" t="s">
        <v>121</v>
      </c>
      <c r="AF305" s="2133" t="s">
        <v>291</v>
      </c>
      <c r="AG305" s="2205" t="s">
        <v>121</v>
      </c>
      <c r="AH305" s="2133" t="s">
        <v>291</v>
      </c>
      <c r="AI305" s="2205" t="s">
        <v>121</v>
      </c>
      <c r="AJ305" s="2133" t="s">
        <v>291</v>
      </c>
      <c r="AK305" s="2205" t="s">
        <v>121</v>
      </c>
      <c r="AL305" s="2133" t="s">
        <v>291</v>
      </c>
      <c r="AM305" s="2158" t="s">
        <v>121</v>
      </c>
      <c r="AN305" s="4131"/>
      <c r="AO305" s="4131"/>
      <c r="AP305" s="2988"/>
      <c r="AQ305" s="2133" t="s">
        <v>212</v>
      </c>
      <c r="AR305" s="8" t="s">
        <v>213</v>
      </c>
      <c r="AS305" s="3019"/>
      <c r="AT305" s="2983"/>
      <c r="AU305" s="2983"/>
      <c r="AV305" s="2988"/>
    </row>
    <row r="306" spans="1:99" s="56" customFormat="1" ht="12" x14ac:dyDescent="0.2">
      <c r="A306" s="4295" t="s">
        <v>292</v>
      </c>
      <c r="B306" s="4296"/>
      <c r="C306" s="2164">
        <f>SUM(D306+E306)</f>
        <v>18</v>
      </c>
      <c r="D306" s="2165">
        <f>SUM(F306+H306+J306+L306+N306+P306+R306+T306+V306+X306+Z306+AB306+AD306+AF306+AH306+AJ306+AL306)</f>
        <v>9</v>
      </c>
      <c r="E306" s="2177">
        <f>SUM(G306+I306+K306+M306+O306+Q306+S306+U306+W306+Y306+AA306+AC306+AE306+AG306+AI306+AK306+AM306)</f>
        <v>9</v>
      </c>
      <c r="F306" s="2164">
        <f>SUM(F316:F324)</f>
        <v>0</v>
      </c>
      <c r="G306" s="2206">
        <f>SUM(G316:G324)</f>
        <v>0</v>
      </c>
      <c r="H306" s="2164">
        <f>SUM(H316:H324)</f>
        <v>0</v>
      </c>
      <c r="I306" s="2206">
        <f>SUM(I316:I324)</f>
        <v>0</v>
      </c>
      <c r="J306" s="2164">
        <f>SUM(J316:J324)</f>
        <v>0</v>
      </c>
      <c r="K306" s="2206">
        <f>SUM(K307:K324)</f>
        <v>0</v>
      </c>
      <c r="L306" s="2164">
        <f>SUM(L316:L324)</f>
        <v>0</v>
      </c>
      <c r="M306" s="2206">
        <f>SUM(M307:M324)</f>
        <v>0</v>
      </c>
      <c r="N306" s="2164">
        <f>SUM(N316:N324)</f>
        <v>1</v>
      </c>
      <c r="O306" s="2206">
        <f>SUM(O307:O324)</f>
        <v>3</v>
      </c>
      <c r="P306" s="2164">
        <f>SUM(P316:P324)</f>
        <v>1</v>
      </c>
      <c r="Q306" s="2206">
        <f>SUM(Q307:Q324)</f>
        <v>1</v>
      </c>
      <c r="R306" s="2164">
        <f>SUM(R316:R324)</f>
        <v>4</v>
      </c>
      <c r="S306" s="2206">
        <f>SUM(S307:S324)</f>
        <v>1</v>
      </c>
      <c r="T306" s="2164">
        <f>SUM(T316:T324)</f>
        <v>0</v>
      </c>
      <c r="U306" s="2206">
        <f>SUM(U307:U324)</f>
        <v>2</v>
      </c>
      <c r="V306" s="2164">
        <f>SUM(V316:V324)</f>
        <v>1</v>
      </c>
      <c r="W306" s="2206">
        <f>SUM(W307:W324)</f>
        <v>0</v>
      </c>
      <c r="X306" s="2164">
        <f>SUM(X316:X324)</f>
        <v>0</v>
      </c>
      <c r="Y306" s="2206">
        <f>SUM(Y307:Y324)</f>
        <v>1</v>
      </c>
      <c r="Z306" s="2164">
        <f>SUM(Z316:Z324)</f>
        <v>1</v>
      </c>
      <c r="AA306" s="2206">
        <f>SUM(AA307:AA324)</f>
        <v>0</v>
      </c>
      <c r="AB306" s="2164">
        <f t="shared" ref="AB306:AM306" si="202">SUM(AB316:AB324)</f>
        <v>1</v>
      </c>
      <c r="AC306" s="2206">
        <f>SUM(AC307:AC324)</f>
        <v>0</v>
      </c>
      <c r="AD306" s="2164">
        <f t="shared" si="202"/>
        <v>0</v>
      </c>
      <c r="AE306" s="2206">
        <f t="shared" si="202"/>
        <v>0</v>
      </c>
      <c r="AF306" s="2164">
        <f t="shared" si="202"/>
        <v>0</v>
      </c>
      <c r="AG306" s="2206">
        <f t="shared" si="202"/>
        <v>1</v>
      </c>
      <c r="AH306" s="2164">
        <f t="shared" si="202"/>
        <v>0</v>
      </c>
      <c r="AI306" s="2206">
        <f t="shared" si="202"/>
        <v>0</v>
      </c>
      <c r="AJ306" s="2164">
        <f t="shared" si="202"/>
        <v>0</v>
      </c>
      <c r="AK306" s="2206">
        <f t="shared" si="202"/>
        <v>0</v>
      </c>
      <c r="AL306" s="2164">
        <f>SUM(AL316:AL324)</f>
        <v>0</v>
      </c>
      <c r="AM306" s="2207">
        <f t="shared" si="202"/>
        <v>0</v>
      </c>
      <c r="AN306" s="2194">
        <f t="shared" ref="AN306:AU306" si="203">SUM(AN307:AN324)</f>
        <v>2</v>
      </c>
      <c r="AO306" s="2194">
        <f t="shared" si="203"/>
        <v>2</v>
      </c>
      <c r="AP306" s="2208">
        <f t="shared" si="203"/>
        <v>0</v>
      </c>
      <c r="AQ306" s="2164">
        <f t="shared" si="203"/>
        <v>0</v>
      </c>
      <c r="AR306" s="2208">
        <f t="shared" si="203"/>
        <v>0</v>
      </c>
      <c r="AS306" s="2164">
        <f t="shared" si="203"/>
        <v>0</v>
      </c>
      <c r="AT306" s="2165">
        <f t="shared" si="203"/>
        <v>0</v>
      </c>
      <c r="AU306" s="2165">
        <f t="shared" si="203"/>
        <v>0</v>
      </c>
      <c r="AV306" s="2177">
        <f>SUM(AV307:AV324)</f>
        <v>0</v>
      </c>
    </row>
    <row r="307" spans="1:99" x14ac:dyDescent="0.25">
      <c r="A307" s="3205" t="s">
        <v>205</v>
      </c>
      <c r="B307" s="101" t="s">
        <v>293</v>
      </c>
      <c r="C307" s="249">
        <f>SUM(E307)</f>
        <v>0</v>
      </c>
      <c r="D307" s="502"/>
      <c r="E307" s="380">
        <f t="shared" ref="E307:E315" si="204">SUM(K307+M307+O307+Q307+S307+U307+W307+Y307+AA307+AC307)</f>
        <v>0</v>
      </c>
      <c r="F307" s="503"/>
      <c r="G307" s="422"/>
      <c r="H307" s="422"/>
      <c r="I307" s="422"/>
      <c r="J307" s="475"/>
      <c r="K307" s="48"/>
      <c r="L307" s="2209"/>
      <c r="M307" s="48"/>
      <c r="N307" s="2209"/>
      <c r="O307" s="48"/>
      <c r="P307" s="2209"/>
      <c r="Q307" s="48"/>
      <c r="R307" s="2209"/>
      <c r="S307" s="48"/>
      <c r="T307" s="2209"/>
      <c r="U307" s="48"/>
      <c r="V307" s="2209"/>
      <c r="W307" s="48"/>
      <c r="X307" s="2209"/>
      <c r="Y307" s="48"/>
      <c r="Z307" s="2209"/>
      <c r="AA307" s="48"/>
      <c r="AB307" s="2209"/>
      <c r="AC307" s="48"/>
      <c r="AD307" s="503"/>
      <c r="AE307" s="422"/>
      <c r="AF307" s="422"/>
      <c r="AG307" s="422"/>
      <c r="AH307" s="422"/>
      <c r="AI307" s="422"/>
      <c r="AJ307" s="422"/>
      <c r="AK307" s="422"/>
      <c r="AL307" s="422"/>
      <c r="AM307" s="423"/>
      <c r="AN307" s="47"/>
      <c r="AO307" s="47"/>
      <c r="AP307" s="48"/>
      <c r="AQ307" s="45"/>
      <c r="AR307" s="422"/>
      <c r="AS307" s="45"/>
      <c r="AT307" s="102"/>
      <c r="AU307" s="102"/>
      <c r="AV307" s="48"/>
      <c r="AW307" t="str">
        <f t="shared" ref="AW307:AW324" si="205">CA307&amp;CB307&amp;CC307&amp;CD307&amp;CE307&amp;CF307&amp;CG307</f>
        <v/>
      </c>
      <c r="CA307" s="18" t="str">
        <f>IF((AO307+AP307)&gt;AN307," * Los Egresos Por Alta + Egresos Por Abandono no pueden ser mayor que el Total de Egresos.","")</f>
        <v/>
      </c>
      <c r="CB307" s="263" t="str">
        <f>IF(AND(E307&gt;0,OR(AQ307=""))," * No olvide digitar la variable Trans (Masculino). Digite Cero si no tiene.",IF(AQ307&gt;E307,"  * La variable Trans (Masculino) No puede ser mayor al Total Mujeres.",""))</f>
        <v/>
      </c>
      <c r="CC307" s="504"/>
      <c r="CD307" s="263" t="str">
        <f>IF(AND(C307&gt;0,AS307=""), " * No olvide digitar la variable Pueblos originarios. Digite Cero si no tiene.",IF(AS307&gt;C307,"  * La variable Pueblos originarios No puede ser mayor al Total.",""))</f>
        <v/>
      </c>
      <c r="CE307" s="263" t="str">
        <f>IF(AND(C307&gt;0,AT307=""), " * No olvide digitar la variable Migrantes. Digite Cero si no tiene.",IF(AT307&gt;C307,"  * La variable Migrantes No puede ser mayor al Total.",""))</f>
        <v/>
      </c>
      <c r="CF307" s="263" t="str">
        <f>IF(AND(C307&gt;0,AU307=""), " * No olvide digitar la variable Niños, Niñas, adolescentes y jóvenes SENAME. Digite Cero si no tiene.",IF(AU307&gt;C307,"  * La variable Niños, Niñas, adolescentes y jóvenes SENAME No puede ser mayor al Total.",""))</f>
        <v/>
      </c>
      <c r="CG307" s="263" t="str">
        <f>IF(AND(C307&gt;0,AV307=""), " * No olvide digitar la variable Niños, Niñas, adolescentes y jóvenes Mejor Niñez. Digite Cero si no tiene.",IF(AV307&gt;C307,"  * La variable Niños, Niñas, adolescentes y jóvenes Mejor Niñez No puede ser mayor al Total.",""))</f>
        <v/>
      </c>
      <c r="CO307" s="69">
        <f t="shared" ref="CO307:CO324" si="206">IF((AO307+AP307)&gt;AN307,1,0)</f>
        <v>0</v>
      </c>
      <c r="CP307" s="69">
        <f t="shared" ref="CP307:CP324" si="207">IF(AND(E307&gt;0,OR(AQ307="")),1,IF(AQ307&gt;E307,1,0))</f>
        <v>0</v>
      </c>
      <c r="CQ307" s="505"/>
      <c r="CR307" s="69">
        <f t="shared" ref="CR307:CR324" si="208">IF(AND(C307&gt;0,AS307=""),1,IF(AS307&gt;C307,1,0))</f>
        <v>0</v>
      </c>
      <c r="CS307" s="69">
        <f t="shared" ref="CS307:CS324" si="209">IF(AND(C307&gt;0,AT307=""),1,IF(AT307&gt;C307,1,0))</f>
        <v>0</v>
      </c>
      <c r="CT307" s="69">
        <f t="shared" ref="CT307:CT324" si="210">IF(AND(C307&gt;0,AU307=""),1,IF(AU307&gt;C307,1,0))</f>
        <v>0</v>
      </c>
      <c r="CU307" s="69">
        <f t="shared" ref="CU307:CU324" si="211">IF(AND(C307&gt;0,AV307=""),1,IF(AV307&gt;C307,1,0))</f>
        <v>0</v>
      </c>
    </row>
    <row r="308" spans="1:99" x14ac:dyDescent="0.25">
      <c r="A308" s="3205"/>
      <c r="B308" s="506" t="s">
        <v>294</v>
      </c>
      <c r="C308" s="210">
        <f>SUM(E308)</f>
        <v>0</v>
      </c>
      <c r="D308" s="502"/>
      <c r="E308" s="396">
        <f t="shared" si="204"/>
        <v>0</v>
      </c>
      <c r="F308" s="503"/>
      <c r="G308" s="422"/>
      <c r="H308" s="422"/>
      <c r="I308" s="422"/>
      <c r="J308" s="475"/>
      <c r="K308" s="48"/>
      <c r="L308" s="2209"/>
      <c r="M308" s="48"/>
      <c r="N308" s="2209"/>
      <c r="O308" s="48"/>
      <c r="P308" s="2209"/>
      <c r="Q308" s="48"/>
      <c r="R308" s="2209"/>
      <c r="S308" s="48"/>
      <c r="T308" s="2209"/>
      <c r="U308" s="48"/>
      <c r="V308" s="2209"/>
      <c r="W308" s="48"/>
      <c r="X308" s="2209"/>
      <c r="Y308" s="48"/>
      <c r="Z308" s="2209"/>
      <c r="AA308" s="48"/>
      <c r="AB308" s="2209"/>
      <c r="AC308" s="48"/>
      <c r="AD308" s="503"/>
      <c r="AE308" s="422"/>
      <c r="AF308" s="422"/>
      <c r="AG308" s="422"/>
      <c r="AH308" s="422"/>
      <c r="AI308" s="422"/>
      <c r="AJ308" s="422"/>
      <c r="AK308" s="422"/>
      <c r="AL308" s="422"/>
      <c r="AM308" s="423"/>
      <c r="AN308" s="47"/>
      <c r="AO308" s="47"/>
      <c r="AP308" s="48"/>
      <c r="AQ308" s="45"/>
      <c r="AR308" s="422"/>
      <c r="AS308" s="45"/>
      <c r="AT308" s="102"/>
      <c r="AU308" s="102"/>
      <c r="AV308" s="48"/>
      <c r="AW308" t="str">
        <f t="shared" si="205"/>
        <v/>
      </c>
      <c r="CA308" s="18" t="str">
        <f t="shared" ref="CA308:CA324" si="212">IF((AO308+AP308)&gt;AN308," * Los Egresos Por Alta + Egresos Por Abandono no pueden ser mayor que el Total de Egresos.","")</f>
        <v/>
      </c>
      <c r="CB308" s="263" t="str">
        <f t="shared" ref="CB308:CB324" si="213">IF(AND(E308&gt;0,OR(AQ308=""))," * No olvide digitar la variable Trans (Masculino). Digite Cero si no tiene.",IF(AQ308&gt;E308,"  * La variable Trans (Masculino) No puede ser mayor al Total Mujeres.",""))</f>
        <v/>
      </c>
      <c r="CC308" s="504"/>
      <c r="CD308" s="263" t="str">
        <f t="shared" ref="CD308:CD324" si="214">IF(AND(C308&gt;0,AS308=""), " * No olvide digitar la variable Pueblos originarios. Digite Cero si no tiene.",IF(AS308&gt;C308,"  * La variable Pueblos originarios No puede ser mayor al Total.",""))</f>
        <v/>
      </c>
      <c r="CE308" s="263" t="str">
        <f t="shared" ref="CE308:CE324" si="215">IF(AND(C308&gt;0,AT308=""), " * No olvide digitar la variable Migrantes. Digite Cero si no tiene.",IF(AT308&gt;C308,"  * La variable Migrantes No puede ser mayor al Total.",""))</f>
        <v/>
      </c>
      <c r="CF308" s="263" t="str">
        <f t="shared" ref="CF308:CF324" si="216">IF(AND(C308&gt;0,AU308=""), " * No olvide digitar la variable Niños, Niñas, adolescentes y jóvenes SENAME. Digite Cero si no tiene.",IF(AU308&gt;C308,"  * La variable Niños, Niñas, adolescentes y jóvenes SENAME No puede ser mayor al Total.",""))</f>
        <v/>
      </c>
      <c r="CG308" s="263" t="str">
        <f t="shared" ref="CG308:CG324" si="217">IF(AND(C308&gt;0,AV308=""), " * No olvide digitar la variable Niños, Niñas, adolescentes y jóvenes Mejor Niñez. Digite Cero si no tiene.",IF(AV308&gt;C308,"  * La variable Niños, Niñas, adolescentes y jóvenes Mejor Niñez No puede ser mayor al Total.",""))</f>
        <v/>
      </c>
      <c r="CO308" s="69">
        <f t="shared" si="206"/>
        <v>0</v>
      </c>
      <c r="CP308" s="69">
        <f t="shared" si="207"/>
        <v>0</v>
      </c>
      <c r="CQ308" s="505"/>
      <c r="CR308" s="69">
        <f t="shared" si="208"/>
        <v>0</v>
      </c>
      <c r="CS308" s="69">
        <f t="shared" si="209"/>
        <v>0</v>
      </c>
      <c r="CT308" s="69">
        <f t="shared" si="210"/>
        <v>0</v>
      </c>
      <c r="CU308" s="69">
        <f t="shared" si="211"/>
        <v>0</v>
      </c>
    </row>
    <row r="309" spans="1:99" x14ac:dyDescent="0.25">
      <c r="A309" s="3205"/>
      <c r="B309" s="507" t="s">
        <v>295</v>
      </c>
      <c r="C309" s="210">
        <f t="shared" ref="C309:C324" si="218">SUM(D309+E309)</f>
        <v>1</v>
      </c>
      <c r="D309" s="502"/>
      <c r="E309" s="396">
        <f t="shared" si="204"/>
        <v>1</v>
      </c>
      <c r="F309" s="503"/>
      <c r="G309" s="422"/>
      <c r="H309" s="422"/>
      <c r="I309" s="422"/>
      <c r="J309" s="475"/>
      <c r="K309" s="28"/>
      <c r="L309" s="2209"/>
      <c r="M309" s="28"/>
      <c r="N309" s="2209"/>
      <c r="O309" s="28">
        <v>1</v>
      </c>
      <c r="P309" s="2209"/>
      <c r="Q309" s="28"/>
      <c r="R309" s="2209"/>
      <c r="S309" s="28"/>
      <c r="T309" s="2209"/>
      <c r="U309" s="28"/>
      <c r="V309" s="2209"/>
      <c r="W309" s="28"/>
      <c r="X309" s="2209"/>
      <c r="Y309" s="28"/>
      <c r="Z309" s="2209"/>
      <c r="AA309" s="28"/>
      <c r="AB309" s="2209"/>
      <c r="AC309" s="28"/>
      <c r="AD309" s="503"/>
      <c r="AE309" s="422"/>
      <c r="AF309" s="422"/>
      <c r="AG309" s="422"/>
      <c r="AH309" s="422"/>
      <c r="AI309" s="422"/>
      <c r="AJ309" s="422"/>
      <c r="AK309" s="422"/>
      <c r="AL309" s="422"/>
      <c r="AM309" s="423"/>
      <c r="AN309" s="23">
        <v>0</v>
      </c>
      <c r="AO309" s="23">
        <v>0</v>
      </c>
      <c r="AP309" s="28">
        <v>0</v>
      </c>
      <c r="AQ309" s="22">
        <v>0</v>
      </c>
      <c r="AR309" s="422"/>
      <c r="AS309" s="22">
        <v>0</v>
      </c>
      <c r="AT309" s="24">
        <v>0</v>
      </c>
      <c r="AU309" s="24">
        <v>0</v>
      </c>
      <c r="AV309" s="28">
        <v>0</v>
      </c>
      <c r="AW309" t="str">
        <f t="shared" si="205"/>
        <v/>
      </c>
      <c r="CA309" s="18" t="str">
        <f t="shared" si="212"/>
        <v/>
      </c>
      <c r="CB309" s="263" t="str">
        <f t="shared" si="213"/>
        <v/>
      </c>
      <c r="CC309" s="504"/>
      <c r="CD309" s="263" t="str">
        <f t="shared" si="214"/>
        <v/>
      </c>
      <c r="CE309" s="263" t="str">
        <f t="shared" si="215"/>
        <v/>
      </c>
      <c r="CF309" s="263" t="str">
        <f t="shared" si="216"/>
        <v/>
      </c>
      <c r="CG309" s="263" t="str">
        <f t="shared" si="217"/>
        <v/>
      </c>
      <c r="CO309" s="69">
        <f t="shared" si="206"/>
        <v>0</v>
      </c>
      <c r="CP309" s="69">
        <f t="shared" si="207"/>
        <v>0</v>
      </c>
      <c r="CQ309" s="505"/>
      <c r="CR309" s="69">
        <f t="shared" si="208"/>
        <v>0</v>
      </c>
      <c r="CS309" s="69">
        <f t="shared" si="209"/>
        <v>0</v>
      </c>
      <c r="CT309" s="69">
        <f t="shared" si="210"/>
        <v>0</v>
      </c>
      <c r="CU309" s="69">
        <f t="shared" si="211"/>
        <v>0</v>
      </c>
    </row>
    <row r="310" spans="1:99" x14ac:dyDescent="0.25">
      <c r="A310" s="3205"/>
      <c r="B310" s="507" t="s">
        <v>296</v>
      </c>
      <c r="C310" s="210">
        <f t="shared" ref="C310:C315" si="219">SUM(E310)</f>
        <v>0</v>
      </c>
      <c r="D310" s="502"/>
      <c r="E310" s="396">
        <f t="shared" si="204"/>
        <v>0</v>
      </c>
      <c r="F310" s="503"/>
      <c r="G310" s="422"/>
      <c r="H310" s="422"/>
      <c r="I310" s="422"/>
      <c r="J310" s="475"/>
      <c r="K310" s="28"/>
      <c r="L310" s="2209"/>
      <c r="M310" s="28"/>
      <c r="N310" s="2209"/>
      <c r="O310" s="28"/>
      <c r="P310" s="2209"/>
      <c r="Q310" s="28"/>
      <c r="R310" s="2209"/>
      <c r="S310" s="28"/>
      <c r="T310" s="2209"/>
      <c r="U310" s="28"/>
      <c r="V310" s="2209"/>
      <c r="W310" s="28"/>
      <c r="X310" s="2209"/>
      <c r="Y310" s="28"/>
      <c r="Z310" s="2209"/>
      <c r="AA310" s="28"/>
      <c r="AB310" s="2209"/>
      <c r="AC310" s="28"/>
      <c r="AD310" s="503"/>
      <c r="AE310" s="422"/>
      <c r="AF310" s="422"/>
      <c r="AG310" s="422"/>
      <c r="AH310" s="422"/>
      <c r="AI310" s="422"/>
      <c r="AJ310" s="422"/>
      <c r="AK310" s="422"/>
      <c r="AL310" s="422"/>
      <c r="AM310" s="423"/>
      <c r="AN310" s="23"/>
      <c r="AO310" s="23"/>
      <c r="AP310" s="28"/>
      <c r="AQ310" s="22"/>
      <c r="AR310" s="422"/>
      <c r="AS310" s="22"/>
      <c r="AT310" s="24"/>
      <c r="AU310" s="24"/>
      <c r="AV310" s="28"/>
      <c r="AW310" t="str">
        <f t="shared" si="205"/>
        <v/>
      </c>
      <c r="CA310" s="18" t="str">
        <f t="shared" si="212"/>
        <v/>
      </c>
      <c r="CB310" s="263" t="str">
        <f t="shared" si="213"/>
        <v/>
      </c>
      <c r="CC310" s="504"/>
      <c r="CD310" s="263" t="str">
        <f t="shared" si="214"/>
        <v/>
      </c>
      <c r="CE310" s="263" t="str">
        <f t="shared" si="215"/>
        <v/>
      </c>
      <c r="CF310" s="263" t="str">
        <f t="shared" si="216"/>
        <v/>
      </c>
      <c r="CG310" s="263" t="str">
        <f t="shared" si="217"/>
        <v/>
      </c>
      <c r="CO310" s="69">
        <f t="shared" si="206"/>
        <v>0</v>
      </c>
      <c r="CP310" s="69">
        <f t="shared" si="207"/>
        <v>0</v>
      </c>
      <c r="CQ310" s="505"/>
      <c r="CR310" s="69">
        <f t="shared" si="208"/>
        <v>0</v>
      </c>
      <c r="CS310" s="69">
        <f t="shared" si="209"/>
        <v>0</v>
      </c>
      <c r="CT310" s="69">
        <f t="shared" si="210"/>
        <v>0</v>
      </c>
      <c r="CU310" s="69">
        <f t="shared" si="211"/>
        <v>0</v>
      </c>
    </row>
    <row r="311" spans="1:99" x14ac:dyDescent="0.25">
      <c r="A311" s="3205"/>
      <c r="B311" s="507" t="s">
        <v>297</v>
      </c>
      <c r="C311" s="210">
        <f t="shared" si="219"/>
        <v>0</v>
      </c>
      <c r="D311" s="502"/>
      <c r="E311" s="396">
        <f t="shared" si="204"/>
        <v>0</v>
      </c>
      <c r="F311" s="503"/>
      <c r="G311" s="422"/>
      <c r="H311" s="422"/>
      <c r="I311" s="422"/>
      <c r="J311" s="475"/>
      <c r="K311" s="28"/>
      <c r="L311" s="2209"/>
      <c r="M311" s="28"/>
      <c r="N311" s="2209"/>
      <c r="O311" s="28"/>
      <c r="P311" s="2209"/>
      <c r="Q311" s="28"/>
      <c r="R311" s="2209"/>
      <c r="S311" s="28"/>
      <c r="T311" s="2209"/>
      <c r="U311" s="28"/>
      <c r="V311" s="2209"/>
      <c r="W311" s="28"/>
      <c r="X311" s="2209"/>
      <c r="Y311" s="28"/>
      <c r="Z311" s="2209"/>
      <c r="AA311" s="28"/>
      <c r="AB311" s="2209"/>
      <c r="AC311" s="28"/>
      <c r="AD311" s="503"/>
      <c r="AE311" s="422"/>
      <c r="AF311" s="422"/>
      <c r="AG311" s="422"/>
      <c r="AH311" s="422"/>
      <c r="AI311" s="422"/>
      <c r="AJ311" s="422"/>
      <c r="AK311" s="422"/>
      <c r="AL311" s="422"/>
      <c r="AM311" s="423"/>
      <c r="AN311" s="23"/>
      <c r="AO311" s="23"/>
      <c r="AP311" s="28"/>
      <c r="AQ311" s="22"/>
      <c r="AR311" s="422"/>
      <c r="AS311" s="22"/>
      <c r="AT311" s="24"/>
      <c r="AU311" s="24"/>
      <c r="AV311" s="28"/>
      <c r="AW311" t="str">
        <f t="shared" si="205"/>
        <v/>
      </c>
      <c r="CA311" s="18" t="str">
        <f t="shared" si="212"/>
        <v/>
      </c>
      <c r="CB311" s="263" t="str">
        <f t="shared" si="213"/>
        <v/>
      </c>
      <c r="CC311" s="504"/>
      <c r="CD311" s="263" t="str">
        <f t="shared" si="214"/>
        <v/>
      </c>
      <c r="CE311" s="263" t="str">
        <f t="shared" si="215"/>
        <v/>
      </c>
      <c r="CF311" s="263" t="str">
        <f t="shared" si="216"/>
        <v/>
      </c>
      <c r="CG311" s="263" t="str">
        <f t="shared" si="217"/>
        <v/>
      </c>
      <c r="CO311" s="69">
        <f t="shared" si="206"/>
        <v>0</v>
      </c>
      <c r="CP311" s="69">
        <f t="shared" si="207"/>
        <v>0</v>
      </c>
      <c r="CQ311" s="505"/>
      <c r="CR311" s="69">
        <f t="shared" si="208"/>
        <v>0</v>
      </c>
      <c r="CS311" s="69">
        <f t="shared" si="209"/>
        <v>0</v>
      </c>
      <c r="CT311" s="69">
        <f t="shared" si="210"/>
        <v>0</v>
      </c>
      <c r="CU311" s="69">
        <f t="shared" si="211"/>
        <v>0</v>
      </c>
    </row>
    <row r="312" spans="1:99" x14ac:dyDescent="0.25">
      <c r="A312" s="3205"/>
      <c r="B312" s="507" t="s">
        <v>298</v>
      </c>
      <c r="C312" s="210">
        <f t="shared" si="219"/>
        <v>0</v>
      </c>
      <c r="D312" s="502"/>
      <c r="E312" s="396">
        <f t="shared" si="204"/>
        <v>0</v>
      </c>
      <c r="F312" s="503"/>
      <c r="G312" s="422"/>
      <c r="H312" s="422"/>
      <c r="I312" s="422"/>
      <c r="J312" s="475"/>
      <c r="K312" s="28"/>
      <c r="L312" s="2209"/>
      <c r="M312" s="28"/>
      <c r="N312" s="2209"/>
      <c r="O312" s="28"/>
      <c r="P312" s="2209"/>
      <c r="Q312" s="28"/>
      <c r="R312" s="2209"/>
      <c r="S312" s="28"/>
      <c r="T312" s="2209"/>
      <c r="U312" s="28"/>
      <c r="V312" s="2209"/>
      <c r="W312" s="28"/>
      <c r="X312" s="2209"/>
      <c r="Y312" s="28"/>
      <c r="Z312" s="2209"/>
      <c r="AA312" s="28"/>
      <c r="AB312" s="2209"/>
      <c r="AC312" s="28"/>
      <c r="AD312" s="503"/>
      <c r="AE312" s="422"/>
      <c r="AF312" s="422"/>
      <c r="AG312" s="422"/>
      <c r="AH312" s="422"/>
      <c r="AI312" s="422"/>
      <c r="AJ312" s="422"/>
      <c r="AK312" s="422"/>
      <c r="AL312" s="422"/>
      <c r="AM312" s="423"/>
      <c r="AN312" s="23"/>
      <c r="AO312" s="23"/>
      <c r="AP312" s="28"/>
      <c r="AQ312" s="22"/>
      <c r="AR312" s="422"/>
      <c r="AS312" s="22"/>
      <c r="AT312" s="24"/>
      <c r="AU312" s="24"/>
      <c r="AV312" s="28"/>
      <c r="AW312" t="str">
        <f t="shared" si="205"/>
        <v/>
      </c>
      <c r="CA312" s="18" t="str">
        <f t="shared" si="212"/>
        <v/>
      </c>
      <c r="CB312" s="263" t="str">
        <f t="shared" si="213"/>
        <v/>
      </c>
      <c r="CC312" s="504"/>
      <c r="CD312" s="263" t="str">
        <f t="shared" si="214"/>
        <v/>
      </c>
      <c r="CE312" s="263" t="str">
        <f t="shared" si="215"/>
        <v/>
      </c>
      <c r="CF312" s="263" t="str">
        <f t="shared" si="216"/>
        <v/>
      </c>
      <c r="CG312" s="263" t="str">
        <f t="shared" si="217"/>
        <v/>
      </c>
      <c r="CO312" s="69">
        <f t="shared" si="206"/>
        <v>0</v>
      </c>
      <c r="CP312" s="69">
        <f t="shared" si="207"/>
        <v>0</v>
      </c>
      <c r="CQ312" s="505"/>
      <c r="CR312" s="69">
        <f t="shared" si="208"/>
        <v>0</v>
      </c>
      <c r="CS312" s="69">
        <f t="shared" si="209"/>
        <v>0</v>
      </c>
      <c r="CT312" s="69">
        <f t="shared" si="210"/>
        <v>0</v>
      </c>
      <c r="CU312" s="69">
        <f t="shared" si="211"/>
        <v>0</v>
      </c>
    </row>
    <row r="313" spans="1:99" x14ac:dyDescent="0.25">
      <c r="A313" s="3205"/>
      <c r="B313" s="507" t="s">
        <v>299</v>
      </c>
      <c r="C313" s="210">
        <f t="shared" si="219"/>
        <v>0</v>
      </c>
      <c r="D313" s="502"/>
      <c r="E313" s="396">
        <f t="shared" si="204"/>
        <v>0</v>
      </c>
      <c r="F313" s="503"/>
      <c r="G313" s="422"/>
      <c r="H313" s="422"/>
      <c r="I313" s="422"/>
      <c r="J313" s="475"/>
      <c r="K313" s="28"/>
      <c r="L313" s="2209"/>
      <c r="M313" s="28"/>
      <c r="N313" s="2209"/>
      <c r="O313" s="28"/>
      <c r="P313" s="2209"/>
      <c r="Q313" s="28"/>
      <c r="R313" s="2209"/>
      <c r="S313" s="28"/>
      <c r="T313" s="2209"/>
      <c r="U313" s="28"/>
      <c r="V313" s="2209"/>
      <c r="W313" s="28"/>
      <c r="X313" s="2209"/>
      <c r="Y313" s="28"/>
      <c r="Z313" s="2209"/>
      <c r="AA313" s="28"/>
      <c r="AB313" s="2209"/>
      <c r="AC313" s="28"/>
      <c r="AD313" s="503"/>
      <c r="AE313" s="422"/>
      <c r="AF313" s="422"/>
      <c r="AG313" s="422"/>
      <c r="AH313" s="422"/>
      <c r="AI313" s="422"/>
      <c r="AJ313" s="422"/>
      <c r="AK313" s="422"/>
      <c r="AL313" s="422"/>
      <c r="AM313" s="423"/>
      <c r="AN313" s="23"/>
      <c r="AO313" s="23"/>
      <c r="AP313" s="28"/>
      <c r="AQ313" s="22"/>
      <c r="AR313" s="422"/>
      <c r="AS313" s="22"/>
      <c r="AT313" s="24"/>
      <c r="AU313" s="24"/>
      <c r="AV313" s="28"/>
      <c r="AW313" t="str">
        <f t="shared" si="205"/>
        <v/>
      </c>
      <c r="CA313" s="18" t="str">
        <f t="shared" si="212"/>
        <v/>
      </c>
      <c r="CB313" s="263" t="str">
        <f t="shared" si="213"/>
        <v/>
      </c>
      <c r="CC313" s="504"/>
      <c r="CD313" s="263" t="str">
        <f t="shared" si="214"/>
        <v/>
      </c>
      <c r="CE313" s="263" t="str">
        <f t="shared" si="215"/>
        <v/>
      </c>
      <c r="CF313" s="263" t="str">
        <f t="shared" si="216"/>
        <v/>
      </c>
      <c r="CG313" s="263" t="str">
        <f t="shared" si="217"/>
        <v/>
      </c>
      <c r="CO313" s="69">
        <f t="shared" si="206"/>
        <v>0</v>
      </c>
      <c r="CP313" s="69">
        <f t="shared" si="207"/>
        <v>0</v>
      </c>
      <c r="CQ313" s="505"/>
      <c r="CR313" s="69">
        <f t="shared" si="208"/>
        <v>0</v>
      </c>
      <c r="CS313" s="69">
        <f t="shared" si="209"/>
        <v>0</v>
      </c>
      <c r="CT313" s="69">
        <f t="shared" si="210"/>
        <v>0</v>
      </c>
      <c r="CU313" s="69">
        <f t="shared" si="211"/>
        <v>0</v>
      </c>
    </row>
    <row r="314" spans="1:99" x14ac:dyDescent="0.25">
      <c r="A314" s="3205"/>
      <c r="B314" s="507" t="s">
        <v>300</v>
      </c>
      <c r="C314" s="210">
        <f t="shared" si="219"/>
        <v>0</v>
      </c>
      <c r="D314" s="502"/>
      <c r="E314" s="396">
        <f t="shared" si="204"/>
        <v>0</v>
      </c>
      <c r="F314" s="503"/>
      <c r="G314" s="422"/>
      <c r="H314" s="422"/>
      <c r="I314" s="422"/>
      <c r="J314" s="475"/>
      <c r="K314" s="28"/>
      <c r="L314" s="2209"/>
      <c r="M314" s="28"/>
      <c r="N314" s="2209"/>
      <c r="O314" s="28"/>
      <c r="P314" s="2209"/>
      <c r="Q314" s="28"/>
      <c r="R314" s="2209"/>
      <c r="S314" s="28"/>
      <c r="T314" s="2209"/>
      <c r="U314" s="28"/>
      <c r="V314" s="2209"/>
      <c r="W314" s="28"/>
      <c r="X314" s="2209"/>
      <c r="Y314" s="28"/>
      <c r="Z314" s="2209"/>
      <c r="AA314" s="28"/>
      <c r="AB314" s="2209"/>
      <c r="AC314" s="28"/>
      <c r="AD314" s="503"/>
      <c r="AE314" s="422"/>
      <c r="AF314" s="422"/>
      <c r="AG314" s="422"/>
      <c r="AH314" s="422"/>
      <c r="AI314" s="422"/>
      <c r="AJ314" s="422"/>
      <c r="AK314" s="422"/>
      <c r="AL314" s="422"/>
      <c r="AM314" s="423"/>
      <c r="AN314" s="23"/>
      <c r="AO314" s="23"/>
      <c r="AP314" s="28"/>
      <c r="AQ314" s="22"/>
      <c r="AR314" s="422"/>
      <c r="AS314" s="22"/>
      <c r="AT314" s="24"/>
      <c r="AU314" s="24"/>
      <c r="AV314" s="28"/>
      <c r="AW314" t="str">
        <f t="shared" si="205"/>
        <v/>
      </c>
      <c r="CA314" s="18" t="str">
        <f t="shared" si="212"/>
        <v/>
      </c>
      <c r="CB314" s="263" t="str">
        <f t="shared" si="213"/>
        <v/>
      </c>
      <c r="CC314" s="504"/>
      <c r="CD314" s="263" t="str">
        <f t="shared" si="214"/>
        <v/>
      </c>
      <c r="CE314" s="263" t="str">
        <f t="shared" si="215"/>
        <v/>
      </c>
      <c r="CF314" s="263" t="str">
        <f t="shared" si="216"/>
        <v/>
      </c>
      <c r="CG314" s="263" t="str">
        <f t="shared" si="217"/>
        <v/>
      </c>
      <c r="CO314" s="69">
        <f t="shared" si="206"/>
        <v>0</v>
      </c>
      <c r="CP314" s="69">
        <f t="shared" si="207"/>
        <v>0</v>
      </c>
      <c r="CQ314" s="505"/>
      <c r="CR314" s="69">
        <f t="shared" si="208"/>
        <v>0</v>
      </c>
      <c r="CS314" s="69">
        <f t="shared" si="209"/>
        <v>0</v>
      </c>
      <c r="CT314" s="69">
        <f t="shared" si="210"/>
        <v>0</v>
      </c>
      <c r="CU314" s="69">
        <f t="shared" si="211"/>
        <v>0</v>
      </c>
    </row>
    <row r="315" spans="1:99" x14ac:dyDescent="0.25">
      <c r="A315" s="3206"/>
      <c r="B315" s="508" t="s">
        <v>301</v>
      </c>
      <c r="C315" s="266">
        <f t="shared" si="219"/>
        <v>0</v>
      </c>
      <c r="D315" s="509"/>
      <c r="E315" s="377">
        <f t="shared" si="204"/>
        <v>0</v>
      </c>
      <c r="F315" s="2185"/>
      <c r="G315" s="426"/>
      <c r="H315" s="426"/>
      <c r="I315" s="426"/>
      <c r="J315" s="2197"/>
      <c r="K315" s="37"/>
      <c r="L315" s="224"/>
      <c r="M315" s="37"/>
      <c r="N315" s="224"/>
      <c r="O315" s="37"/>
      <c r="P315" s="224"/>
      <c r="Q315" s="37"/>
      <c r="R315" s="224"/>
      <c r="S315" s="37"/>
      <c r="T315" s="224"/>
      <c r="U315" s="37"/>
      <c r="V315" s="224"/>
      <c r="W315" s="37"/>
      <c r="X315" s="224"/>
      <c r="Y315" s="37"/>
      <c r="Z315" s="224"/>
      <c r="AA315" s="37"/>
      <c r="AB315" s="224"/>
      <c r="AC315" s="37"/>
      <c r="AD315" s="2185"/>
      <c r="AE315" s="426"/>
      <c r="AF315" s="426"/>
      <c r="AG315" s="426"/>
      <c r="AH315" s="426"/>
      <c r="AI315" s="426"/>
      <c r="AJ315" s="426"/>
      <c r="AK315" s="426"/>
      <c r="AL315" s="426"/>
      <c r="AM315" s="2186"/>
      <c r="AN315" s="31"/>
      <c r="AO315" s="31"/>
      <c r="AP315" s="37"/>
      <c r="AQ315" s="30"/>
      <c r="AR315" s="426"/>
      <c r="AS315" s="30"/>
      <c r="AT315" s="32"/>
      <c r="AU315" s="32"/>
      <c r="AV315" s="37"/>
      <c r="AW315" t="str">
        <f t="shared" si="205"/>
        <v/>
      </c>
      <c r="CA315" s="18" t="str">
        <f t="shared" si="212"/>
        <v/>
      </c>
      <c r="CB315" s="263" t="str">
        <f t="shared" si="213"/>
        <v/>
      </c>
      <c r="CC315" s="504"/>
      <c r="CD315" s="263" t="str">
        <f t="shared" si="214"/>
        <v/>
      </c>
      <c r="CE315" s="263" t="str">
        <f t="shared" si="215"/>
        <v/>
      </c>
      <c r="CF315" s="263" t="str">
        <f t="shared" si="216"/>
        <v/>
      </c>
      <c r="CG315" s="263" t="str">
        <f t="shared" si="217"/>
        <v/>
      </c>
      <c r="CO315" s="69">
        <f t="shared" si="206"/>
        <v>0</v>
      </c>
      <c r="CP315" s="69">
        <f t="shared" si="207"/>
        <v>0</v>
      </c>
      <c r="CQ315" s="505"/>
      <c r="CR315" s="69">
        <f t="shared" si="208"/>
        <v>0</v>
      </c>
      <c r="CS315" s="69">
        <f t="shared" si="209"/>
        <v>0</v>
      </c>
      <c r="CT315" s="69">
        <f t="shared" si="210"/>
        <v>0</v>
      </c>
      <c r="CU315" s="69">
        <f t="shared" si="211"/>
        <v>0</v>
      </c>
    </row>
    <row r="316" spans="1:99" x14ac:dyDescent="0.25">
      <c r="A316" s="3207" t="s">
        <v>302</v>
      </c>
      <c r="B316" s="2019" t="s">
        <v>293</v>
      </c>
      <c r="C316" s="378">
        <f t="shared" si="218"/>
        <v>9</v>
      </c>
      <c r="D316" s="379">
        <f>SUM(F316+H316+J316+L316+N316+P316+R316+T316+V316+X316+Z316+AB316+AD316+AF316+AH316+AJ316+AL316)</f>
        <v>5</v>
      </c>
      <c r="E316" s="380">
        <f>SUM(G316+I316+K316+M316+O316+Q316+S316+U316+W316+Y316+AA316+AC316+AE316+AG316+AI316+AK316+AM316)</f>
        <v>4</v>
      </c>
      <c r="F316" s="2210"/>
      <c r="G316" s="2211"/>
      <c r="H316" s="2212"/>
      <c r="I316" s="2211"/>
      <c r="J316" s="2212"/>
      <c r="K316" s="352"/>
      <c r="L316" s="2213"/>
      <c r="M316" s="2211"/>
      <c r="N316" s="2212"/>
      <c r="O316" s="2214">
        <v>2</v>
      </c>
      <c r="P316" s="2210">
        <v>1</v>
      </c>
      <c r="Q316" s="2211"/>
      <c r="R316" s="2212">
        <v>3</v>
      </c>
      <c r="S316" s="2214"/>
      <c r="T316" s="2210"/>
      <c r="U316" s="2211">
        <v>1</v>
      </c>
      <c r="V316" s="2212"/>
      <c r="W316" s="2214"/>
      <c r="X316" s="2210"/>
      <c r="Y316" s="2211"/>
      <c r="Z316" s="2212"/>
      <c r="AA316" s="2214"/>
      <c r="AB316" s="2210">
        <v>1</v>
      </c>
      <c r="AC316" s="2211"/>
      <c r="AD316" s="2212"/>
      <c r="AE316" s="2214"/>
      <c r="AF316" s="2210"/>
      <c r="AG316" s="2211">
        <v>1</v>
      </c>
      <c r="AH316" s="2212"/>
      <c r="AI316" s="2214"/>
      <c r="AJ316" s="2210"/>
      <c r="AK316" s="2211"/>
      <c r="AL316" s="2212"/>
      <c r="AM316" s="2215"/>
      <c r="AN316" s="1997"/>
      <c r="AO316" s="47"/>
      <c r="AP316" s="48"/>
      <c r="AQ316" s="45">
        <v>0</v>
      </c>
      <c r="AR316" s="48">
        <v>0</v>
      </c>
      <c r="AS316" s="45">
        <v>0</v>
      </c>
      <c r="AT316" s="102">
        <v>0</v>
      </c>
      <c r="AU316" s="102">
        <v>0</v>
      </c>
      <c r="AV316" s="48">
        <v>0</v>
      </c>
      <c r="AW316" t="str">
        <f t="shared" si="205"/>
        <v/>
      </c>
      <c r="CA316" s="18" t="str">
        <f>IF((AO316+AP316)&gt;AN316," * Los Egresos Por Alta + Egresos Por Abandono no pueden ser mayor que el Total de Egresos.","")</f>
        <v/>
      </c>
      <c r="CB316" s="263" t="str">
        <f t="shared" si="213"/>
        <v/>
      </c>
      <c r="CC316" s="263" t="str">
        <f t="shared" ref="CC316:CC324" si="220">IF(AND(D316&gt;0,OR(AR316=""))," * No olvide digitar la variable Trans (Femenino). Digite Cero si no tiene.",IF(AR316&gt;D316,"  * La variable Trans (Femenino) No puede ser mayor al Total Hombres.",""))</f>
        <v/>
      </c>
      <c r="CD316" s="263" t="str">
        <f t="shared" si="214"/>
        <v/>
      </c>
      <c r="CE316" s="263" t="str">
        <f t="shared" si="215"/>
        <v/>
      </c>
      <c r="CF316" s="263" t="str">
        <f t="shared" si="216"/>
        <v/>
      </c>
      <c r="CG316" s="263" t="str">
        <f t="shared" si="217"/>
        <v/>
      </c>
      <c r="CO316" s="69">
        <f t="shared" si="206"/>
        <v>0</v>
      </c>
      <c r="CP316" s="69">
        <f t="shared" si="207"/>
        <v>0</v>
      </c>
      <c r="CQ316" s="69">
        <f t="shared" ref="CQ316:CQ324" si="221">IF(AND(D316&gt;0,OR(AR316="")),1,IF(AR316&gt;D316,1,0))</f>
        <v>0</v>
      </c>
      <c r="CR316" s="69">
        <f t="shared" si="208"/>
        <v>0</v>
      </c>
      <c r="CS316" s="69">
        <f t="shared" si="209"/>
        <v>0</v>
      </c>
      <c r="CT316" s="69">
        <f t="shared" si="210"/>
        <v>0</v>
      </c>
      <c r="CU316" s="69">
        <f t="shared" si="211"/>
        <v>0</v>
      </c>
    </row>
    <row r="317" spans="1:99" x14ac:dyDescent="0.25">
      <c r="A317" s="3205"/>
      <c r="B317" s="506" t="s">
        <v>294</v>
      </c>
      <c r="C317" s="249">
        <f t="shared" si="218"/>
        <v>0</v>
      </c>
      <c r="D317" s="250">
        <f t="shared" ref="D317:E324" si="222">SUM(F317+H317+J317+L317+N317+P317+R317+T317+V317+X317+Z317+AB317+AD317+AF317+AH317+AJ317+AL317)</f>
        <v>0</v>
      </c>
      <c r="E317" s="380">
        <f t="shared" si="222"/>
        <v>0</v>
      </c>
      <c r="F317" s="45"/>
      <c r="G317" s="352"/>
      <c r="H317" s="45"/>
      <c r="I317" s="352"/>
      <c r="J317" s="45"/>
      <c r="K317" s="352"/>
      <c r="L317" s="45"/>
      <c r="M317" s="352"/>
      <c r="N317" s="47"/>
      <c r="O317" s="510"/>
      <c r="P317" s="45"/>
      <c r="Q317" s="352"/>
      <c r="R317" s="47"/>
      <c r="S317" s="510"/>
      <c r="T317" s="45"/>
      <c r="U317" s="352"/>
      <c r="V317" s="47"/>
      <c r="W317" s="510"/>
      <c r="X317" s="45"/>
      <c r="Y317" s="352"/>
      <c r="Z317" s="47"/>
      <c r="AA317" s="510"/>
      <c r="AB317" s="45"/>
      <c r="AC317" s="352"/>
      <c r="AD317" s="47"/>
      <c r="AE317" s="510"/>
      <c r="AF317" s="45"/>
      <c r="AG317" s="352"/>
      <c r="AH317" s="47"/>
      <c r="AI317" s="510"/>
      <c r="AJ317" s="45"/>
      <c r="AK317" s="352"/>
      <c r="AL317" s="47"/>
      <c r="AM317" s="46"/>
      <c r="AN317" s="47"/>
      <c r="AO317" s="47"/>
      <c r="AP317" s="48"/>
      <c r="AQ317" s="45"/>
      <c r="AR317" s="48"/>
      <c r="AS317" s="45"/>
      <c r="AT317" s="102"/>
      <c r="AU317" s="102"/>
      <c r="AV317" s="48"/>
      <c r="AW317" t="str">
        <f t="shared" si="205"/>
        <v/>
      </c>
      <c r="CA317" s="18" t="str">
        <f t="shared" si="212"/>
        <v/>
      </c>
      <c r="CB317" s="263" t="str">
        <f t="shared" si="213"/>
        <v/>
      </c>
      <c r="CC317" s="263" t="str">
        <f t="shared" si="220"/>
        <v/>
      </c>
      <c r="CD317" s="263" t="str">
        <f t="shared" si="214"/>
        <v/>
      </c>
      <c r="CE317" s="263" t="str">
        <f t="shared" si="215"/>
        <v/>
      </c>
      <c r="CF317" s="263" t="str">
        <f t="shared" si="216"/>
        <v/>
      </c>
      <c r="CG317" s="263" t="str">
        <f t="shared" si="217"/>
        <v/>
      </c>
      <c r="CO317" s="69">
        <f t="shared" si="206"/>
        <v>0</v>
      </c>
      <c r="CP317" s="69">
        <f t="shared" si="207"/>
        <v>0</v>
      </c>
      <c r="CQ317" s="69">
        <f t="shared" si="221"/>
        <v>0</v>
      </c>
      <c r="CR317" s="69">
        <f t="shared" si="208"/>
        <v>0</v>
      </c>
      <c r="CS317" s="69">
        <f t="shared" si="209"/>
        <v>0</v>
      </c>
      <c r="CT317" s="69">
        <f t="shared" si="210"/>
        <v>0</v>
      </c>
      <c r="CU317" s="69">
        <f t="shared" si="211"/>
        <v>0</v>
      </c>
    </row>
    <row r="318" spans="1:99" x14ac:dyDescent="0.25">
      <c r="A318" s="3205"/>
      <c r="B318" s="507" t="s">
        <v>295</v>
      </c>
      <c r="C318" s="210">
        <f t="shared" si="218"/>
        <v>7</v>
      </c>
      <c r="D318" s="252">
        <f t="shared" si="222"/>
        <v>4</v>
      </c>
      <c r="E318" s="396">
        <f t="shared" si="222"/>
        <v>3</v>
      </c>
      <c r="F318" s="22"/>
      <c r="G318" s="239"/>
      <c r="H318" s="22"/>
      <c r="I318" s="239"/>
      <c r="J318" s="22"/>
      <c r="K318" s="239"/>
      <c r="L318" s="22"/>
      <c r="M318" s="239"/>
      <c r="N318" s="22">
        <v>1</v>
      </c>
      <c r="O318" s="25"/>
      <c r="P318" s="22"/>
      <c r="Q318" s="239"/>
      <c r="R318" s="23">
        <v>1</v>
      </c>
      <c r="S318" s="25">
        <v>1</v>
      </c>
      <c r="T318" s="22"/>
      <c r="U318" s="239">
        <v>1</v>
      </c>
      <c r="V318" s="23">
        <v>1</v>
      </c>
      <c r="W318" s="25"/>
      <c r="X318" s="22"/>
      <c r="Y318" s="239">
        <v>1</v>
      </c>
      <c r="Z318" s="23">
        <v>1</v>
      </c>
      <c r="AA318" s="25"/>
      <c r="AB318" s="22"/>
      <c r="AC318" s="239"/>
      <c r="AD318" s="23"/>
      <c r="AE318" s="25"/>
      <c r="AF318" s="22"/>
      <c r="AG318" s="239"/>
      <c r="AH318" s="23"/>
      <c r="AI318" s="25"/>
      <c r="AJ318" s="22"/>
      <c r="AK318" s="239"/>
      <c r="AL318" s="23"/>
      <c r="AM318" s="26"/>
      <c r="AN318" s="23">
        <v>2</v>
      </c>
      <c r="AO318" s="23">
        <v>2</v>
      </c>
      <c r="AP318" s="28">
        <v>0</v>
      </c>
      <c r="AQ318" s="22">
        <v>0</v>
      </c>
      <c r="AR318" s="28">
        <v>0</v>
      </c>
      <c r="AS318" s="22">
        <v>0</v>
      </c>
      <c r="AT318" s="24">
        <v>0</v>
      </c>
      <c r="AU318" s="24">
        <v>0</v>
      </c>
      <c r="AV318" s="28">
        <v>0</v>
      </c>
      <c r="AW318" t="str">
        <f t="shared" si="205"/>
        <v/>
      </c>
      <c r="CA318" s="18" t="str">
        <f t="shared" si="212"/>
        <v/>
      </c>
      <c r="CB318" s="263" t="str">
        <f t="shared" si="213"/>
        <v/>
      </c>
      <c r="CC318" s="263" t="str">
        <f t="shared" si="220"/>
        <v/>
      </c>
      <c r="CD318" s="263" t="str">
        <f t="shared" si="214"/>
        <v/>
      </c>
      <c r="CE318" s="263" t="str">
        <f t="shared" si="215"/>
        <v/>
      </c>
      <c r="CF318" s="263" t="str">
        <f t="shared" si="216"/>
        <v/>
      </c>
      <c r="CG318" s="263" t="str">
        <f t="shared" si="217"/>
        <v/>
      </c>
      <c r="CO318" s="69">
        <f t="shared" si="206"/>
        <v>0</v>
      </c>
      <c r="CP318" s="69">
        <f t="shared" si="207"/>
        <v>0</v>
      </c>
      <c r="CQ318" s="69">
        <f t="shared" si="221"/>
        <v>0</v>
      </c>
      <c r="CR318" s="69">
        <f t="shared" si="208"/>
        <v>0</v>
      </c>
      <c r="CS318" s="69">
        <f t="shared" si="209"/>
        <v>0</v>
      </c>
      <c r="CT318" s="69">
        <f t="shared" si="210"/>
        <v>0</v>
      </c>
      <c r="CU318" s="69">
        <f t="shared" si="211"/>
        <v>0</v>
      </c>
    </row>
    <row r="319" spans="1:99" x14ac:dyDescent="0.25">
      <c r="A319" s="3205"/>
      <c r="B319" s="507" t="s">
        <v>296</v>
      </c>
      <c r="C319" s="210">
        <f t="shared" si="218"/>
        <v>0</v>
      </c>
      <c r="D319" s="252">
        <f t="shared" si="222"/>
        <v>0</v>
      </c>
      <c r="E319" s="396">
        <f t="shared" si="222"/>
        <v>0</v>
      </c>
      <c r="F319" s="22"/>
      <c r="G319" s="239"/>
      <c r="H319" s="22"/>
      <c r="I319" s="239"/>
      <c r="J319" s="22"/>
      <c r="K319" s="239"/>
      <c r="L319" s="22"/>
      <c r="M319" s="239"/>
      <c r="N319" s="22"/>
      <c r="O319" s="25"/>
      <c r="P319" s="22"/>
      <c r="Q319" s="239"/>
      <c r="R319" s="23"/>
      <c r="S319" s="25"/>
      <c r="T319" s="22"/>
      <c r="U319" s="239"/>
      <c r="V319" s="23"/>
      <c r="W319" s="25"/>
      <c r="X319" s="22"/>
      <c r="Y319" s="239"/>
      <c r="Z319" s="23"/>
      <c r="AA319" s="25"/>
      <c r="AB319" s="22"/>
      <c r="AC319" s="239"/>
      <c r="AD319" s="23"/>
      <c r="AE319" s="25"/>
      <c r="AF319" s="22"/>
      <c r="AG319" s="239"/>
      <c r="AH319" s="23"/>
      <c r="AI319" s="25"/>
      <c r="AJ319" s="22"/>
      <c r="AK319" s="239"/>
      <c r="AL319" s="23"/>
      <c r="AM319" s="26"/>
      <c r="AN319" s="23"/>
      <c r="AO319" s="23"/>
      <c r="AP319" s="28"/>
      <c r="AQ319" s="22"/>
      <c r="AR319" s="28"/>
      <c r="AS319" s="22"/>
      <c r="AT319" s="24"/>
      <c r="AU319" s="24"/>
      <c r="AV319" s="28"/>
      <c r="AW319" t="str">
        <f t="shared" si="205"/>
        <v/>
      </c>
      <c r="CA319" s="18" t="str">
        <f t="shared" si="212"/>
        <v/>
      </c>
      <c r="CB319" s="263" t="str">
        <f t="shared" si="213"/>
        <v/>
      </c>
      <c r="CC319" s="263" t="str">
        <f t="shared" si="220"/>
        <v/>
      </c>
      <c r="CD319" s="263" t="str">
        <f t="shared" si="214"/>
        <v/>
      </c>
      <c r="CE319" s="263" t="str">
        <f t="shared" si="215"/>
        <v/>
      </c>
      <c r="CF319" s="263" t="str">
        <f t="shared" si="216"/>
        <v/>
      </c>
      <c r="CG319" s="263" t="str">
        <f t="shared" si="217"/>
        <v/>
      </c>
      <c r="CO319" s="69">
        <f t="shared" si="206"/>
        <v>0</v>
      </c>
      <c r="CP319" s="69">
        <f t="shared" si="207"/>
        <v>0</v>
      </c>
      <c r="CQ319" s="69">
        <f t="shared" si="221"/>
        <v>0</v>
      </c>
      <c r="CR319" s="69">
        <f t="shared" si="208"/>
        <v>0</v>
      </c>
      <c r="CS319" s="69">
        <f t="shared" si="209"/>
        <v>0</v>
      </c>
      <c r="CT319" s="69">
        <f t="shared" si="210"/>
        <v>0</v>
      </c>
      <c r="CU319" s="69">
        <f t="shared" si="211"/>
        <v>0</v>
      </c>
    </row>
    <row r="320" spans="1:99" x14ac:dyDescent="0.25">
      <c r="A320" s="3205"/>
      <c r="B320" s="507" t="s">
        <v>297</v>
      </c>
      <c r="C320" s="210">
        <f t="shared" si="218"/>
        <v>0</v>
      </c>
      <c r="D320" s="252">
        <f t="shared" si="222"/>
        <v>0</v>
      </c>
      <c r="E320" s="396">
        <f t="shared" si="222"/>
        <v>0</v>
      </c>
      <c r="F320" s="22"/>
      <c r="G320" s="239"/>
      <c r="H320" s="22"/>
      <c r="I320" s="239"/>
      <c r="J320" s="22"/>
      <c r="K320" s="239"/>
      <c r="L320" s="22"/>
      <c r="M320" s="239"/>
      <c r="N320" s="22"/>
      <c r="O320" s="25"/>
      <c r="P320" s="22"/>
      <c r="Q320" s="239"/>
      <c r="R320" s="23"/>
      <c r="S320" s="25"/>
      <c r="T320" s="22"/>
      <c r="U320" s="239"/>
      <c r="V320" s="23"/>
      <c r="W320" s="25"/>
      <c r="X320" s="22"/>
      <c r="Y320" s="239"/>
      <c r="Z320" s="23"/>
      <c r="AA320" s="25"/>
      <c r="AB320" s="22"/>
      <c r="AC320" s="239"/>
      <c r="AD320" s="23"/>
      <c r="AE320" s="25"/>
      <c r="AF320" s="22"/>
      <c r="AG320" s="239"/>
      <c r="AH320" s="23"/>
      <c r="AI320" s="25"/>
      <c r="AJ320" s="22"/>
      <c r="AK320" s="239"/>
      <c r="AL320" s="23"/>
      <c r="AM320" s="26"/>
      <c r="AN320" s="23"/>
      <c r="AO320" s="23"/>
      <c r="AP320" s="28"/>
      <c r="AQ320" s="22"/>
      <c r="AR320" s="28"/>
      <c r="AS320" s="22"/>
      <c r="AT320" s="24"/>
      <c r="AU320" s="24"/>
      <c r="AV320" s="28"/>
      <c r="AW320" t="str">
        <f t="shared" si="205"/>
        <v/>
      </c>
      <c r="CA320" s="18" t="str">
        <f t="shared" si="212"/>
        <v/>
      </c>
      <c r="CB320" s="263" t="str">
        <f t="shared" si="213"/>
        <v/>
      </c>
      <c r="CC320" s="263" t="str">
        <f t="shared" si="220"/>
        <v/>
      </c>
      <c r="CD320" s="263" t="str">
        <f t="shared" si="214"/>
        <v/>
      </c>
      <c r="CE320" s="263" t="str">
        <f t="shared" si="215"/>
        <v/>
      </c>
      <c r="CF320" s="263" t="str">
        <f t="shared" si="216"/>
        <v/>
      </c>
      <c r="CG320" s="263" t="str">
        <f t="shared" si="217"/>
        <v/>
      </c>
      <c r="CO320" s="69">
        <f t="shared" si="206"/>
        <v>0</v>
      </c>
      <c r="CP320" s="69">
        <f t="shared" si="207"/>
        <v>0</v>
      </c>
      <c r="CQ320" s="69">
        <f t="shared" si="221"/>
        <v>0</v>
      </c>
      <c r="CR320" s="69">
        <f t="shared" si="208"/>
        <v>0</v>
      </c>
      <c r="CS320" s="69">
        <f t="shared" si="209"/>
        <v>0</v>
      </c>
      <c r="CT320" s="69">
        <f t="shared" si="210"/>
        <v>0</v>
      </c>
      <c r="CU320" s="69">
        <f t="shared" si="211"/>
        <v>0</v>
      </c>
    </row>
    <row r="321" spans="1:99" x14ac:dyDescent="0.25">
      <c r="A321" s="3205"/>
      <c r="B321" s="507" t="s">
        <v>298</v>
      </c>
      <c r="C321" s="210">
        <f t="shared" si="218"/>
        <v>0</v>
      </c>
      <c r="D321" s="252">
        <f t="shared" si="222"/>
        <v>0</v>
      </c>
      <c r="E321" s="396">
        <f t="shared" si="222"/>
        <v>0</v>
      </c>
      <c r="F321" s="22"/>
      <c r="G321" s="239"/>
      <c r="H321" s="22"/>
      <c r="I321" s="239"/>
      <c r="J321" s="22"/>
      <c r="K321" s="239"/>
      <c r="L321" s="22"/>
      <c r="M321" s="239"/>
      <c r="N321" s="22"/>
      <c r="O321" s="25"/>
      <c r="P321" s="22"/>
      <c r="Q321" s="239"/>
      <c r="R321" s="23"/>
      <c r="S321" s="25"/>
      <c r="T321" s="22"/>
      <c r="U321" s="239"/>
      <c r="V321" s="23"/>
      <c r="W321" s="25"/>
      <c r="X321" s="22"/>
      <c r="Y321" s="239"/>
      <c r="Z321" s="23"/>
      <c r="AA321" s="25"/>
      <c r="AB321" s="22"/>
      <c r="AC321" s="239"/>
      <c r="AD321" s="23"/>
      <c r="AE321" s="25"/>
      <c r="AF321" s="22"/>
      <c r="AG321" s="239"/>
      <c r="AH321" s="23"/>
      <c r="AI321" s="25"/>
      <c r="AJ321" s="22"/>
      <c r="AK321" s="239"/>
      <c r="AL321" s="23"/>
      <c r="AM321" s="26"/>
      <c r="AN321" s="23"/>
      <c r="AO321" s="23"/>
      <c r="AP321" s="28"/>
      <c r="AQ321" s="22"/>
      <c r="AR321" s="28"/>
      <c r="AS321" s="22"/>
      <c r="AT321" s="24"/>
      <c r="AU321" s="24"/>
      <c r="AV321" s="28"/>
      <c r="AW321" t="str">
        <f t="shared" si="205"/>
        <v/>
      </c>
      <c r="CA321" s="18" t="str">
        <f t="shared" si="212"/>
        <v/>
      </c>
      <c r="CB321" s="263" t="str">
        <f t="shared" si="213"/>
        <v/>
      </c>
      <c r="CC321" s="263" t="str">
        <f t="shared" si="220"/>
        <v/>
      </c>
      <c r="CD321" s="263" t="str">
        <f t="shared" si="214"/>
        <v/>
      </c>
      <c r="CE321" s="263" t="str">
        <f t="shared" si="215"/>
        <v/>
      </c>
      <c r="CF321" s="263" t="str">
        <f t="shared" si="216"/>
        <v/>
      </c>
      <c r="CG321" s="263" t="str">
        <f t="shared" si="217"/>
        <v/>
      </c>
      <c r="CO321" s="69">
        <f t="shared" si="206"/>
        <v>0</v>
      </c>
      <c r="CP321" s="69">
        <f t="shared" si="207"/>
        <v>0</v>
      </c>
      <c r="CQ321" s="69">
        <f t="shared" si="221"/>
        <v>0</v>
      </c>
      <c r="CR321" s="69">
        <f t="shared" si="208"/>
        <v>0</v>
      </c>
      <c r="CS321" s="69">
        <f t="shared" si="209"/>
        <v>0</v>
      </c>
      <c r="CT321" s="69">
        <f t="shared" si="210"/>
        <v>0</v>
      </c>
      <c r="CU321" s="69">
        <f t="shared" si="211"/>
        <v>0</v>
      </c>
    </row>
    <row r="322" spans="1:99" x14ac:dyDescent="0.25">
      <c r="A322" s="3205"/>
      <c r="B322" s="507" t="s">
        <v>299</v>
      </c>
      <c r="C322" s="210">
        <f t="shared" si="218"/>
        <v>0</v>
      </c>
      <c r="D322" s="252">
        <f t="shared" si="222"/>
        <v>0</v>
      </c>
      <c r="E322" s="396">
        <f t="shared" si="222"/>
        <v>0</v>
      </c>
      <c r="F322" s="22"/>
      <c r="G322" s="239"/>
      <c r="H322" s="22"/>
      <c r="I322" s="239"/>
      <c r="J322" s="22"/>
      <c r="K322" s="239"/>
      <c r="L322" s="22"/>
      <c r="M322" s="239"/>
      <c r="N322" s="22"/>
      <c r="O322" s="25"/>
      <c r="P322" s="22"/>
      <c r="Q322" s="239"/>
      <c r="R322" s="23"/>
      <c r="S322" s="25"/>
      <c r="T322" s="22"/>
      <c r="U322" s="239"/>
      <c r="V322" s="23"/>
      <c r="W322" s="25"/>
      <c r="X322" s="22"/>
      <c r="Y322" s="239"/>
      <c r="Z322" s="23"/>
      <c r="AA322" s="25"/>
      <c r="AB322" s="22"/>
      <c r="AC322" s="239"/>
      <c r="AD322" s="23"/>
      <c r="AE322" s="25"/>
      <c r="AF322" s="22"/>
      <c r="AG322" s="239"/>
      <c r="AH322" s="23"/>
      <c r="AI322" s="25"/>
      <c r="AJ322" s="22"/>
      <c r="AK322" s="239"/>
      <c r="AL322" s="23"/>
      <c r="AM322" s="26"/>
      <c r="AN322" s="23"/>
      <c r="AO322" s="23"/>
      <c r="AP322" s="28"/>
      <c r="AQ322" s="22"/>
      <c r="AR322" s="28"/>
      <c r="AS322" s="22"/>
      <c r="AT322" s="24"/>
      <c r="AU322" s="24"/>
      <c r="AV322" s="28"/>
      <c r="AW322" t="str">
        <f t="shared" si="205"/>
        <v/>
      </c>
      <c r="CA322" s="18" t="str">
        <f t="shared" si="212"/>
        <v/>
      </c>
      <c r="CB322" s="263" t="str">
        <f t="shared" si="213"/>
        <v/>
      </c>
      <c r="CC322" s="263" t="str">
        <f t="shared" si="220"/>
        <v/>
      </c>
      <c r="CD322" s="263" t="str">
        <f t="shared" si="214"/>
        <v/>
      </c>
      <c r="CE322" s="263" t="str">
        <f t="shared" si="215"/>
        <v/>
      </c>
      <c r="CF322" s="263" t="str">
        <f t="shared" si="216"/>
        <v/>
      </c>
      <c r="CG322" s="263" t="str">
        <f t="shared" si="217"/>
        <v/>
      </c>
      <c r="CO322" s="69">
        <f t="shared" si="206"/>
        <v>0</v>
      </c>
      <c r="CP322" s="69">
        <f t="shared" si="207"/>
        <v>0</v>
      </c>
      <c r="CQ322" s="69">
        <f t="shared" si="221"/>
        <v>0</v>
      </c>
      <c r="CR322" s="69">
        <f t="shared" si="208"/>
        <v>0</v>
      </c>
      <c r="CS322" s="69">
        <f t="shared" si="209"/>
        <v>0</v>
      </c>
      <c r="CT322" s="69">
        <f t="shared" si="210"/>
        <v>0</v>
      </c>
      <c r="CU322" s="69">
        <f t="shared" si="211"/>
        <v>0</v>
      </c>
    </row>
    <row r="323" spans="1:99" x14ac:dyDescent="0.25">
      <c r="A323" s="3205"/>
      <c r="B323" s="507" t="s">
        <v>300</v>
      </c>
      <c r="C323" s="210">
        <f t="shared" si="218"/>
        <v>0</v>
      </c>
      <c r="D323" s="252">
        <f t="shared" si="222"/>
        <v>0</v>
      </c>
      <c r="E323" s="396">
        <f t="shared" si="222"/>
        <v>0</v>
      </c>
      <c r="F323" s="22"/>
      <c r="G323" s="239"/>
      <c r="H323" s="22"/>
      <c r="I323" s="239"/>
      <c r="J323" s="22"/>
      <c r="K323" s="239"/>
      <c r="L323" s="22"/>
      <c r="M323" s="239"/>
      <c r="N323" s="22"/>
      <c r="O323" s="25"/>
      <c r="P323" s="22"/>
      <c r="Q323" s="239"/>
      <c r="R323" s="23"/>
      <c r="S323" s="25"/>
      <c r="T323" s="22"/>
      <c r="U323" s="239"/>
      <c r="V323" s="23"/>
      <c r="W323" s="25"/>
      <c r="X323" s="22"/>
      <c r="Y323" s="239"/>
      <c r="Z323" s="23"/>
      <c r="AA323" s="25"/>
      <c r="AB323" s="22"/>
      <c r="AC323" s="239"/>
      <c r="AD323" s="23"/>
      <c r="AE323" s="25"/>
      <c r="AF323" s="22"/>
      <c r="AG323" s="239"/>
      <c r="AH323" s="23"/>
      <c r="AI323" s="25"/>
      <c r="AJ323" s="22"/>
      <c r="AK323" s="239"/>
      <c r="AL323" s="23"/>
      <c r="AM323" s="26"/>
      <c r="AN323" s="23"/>
      <c r="AO323" s="23"/>
      <c r="AP323" s="28"/>
      <c r="AQ323" s="22"/>
      <c r="AR323" s="28"/>
      <c r="AS323" s="22"/>
      <c r="AT323" s="24"/>
      <c r="AU323" s="24"/>
      <c r="AV323" s="28"/>
      <c r="AW323" t="str">
        <f t="shared" si="205"/>
        <v/>
      </c>
      <c r="CA323" s="18" t="str">
        <f t="shared" si="212"/>
        <v/>
      </c>
      <c r="CB323" s="263" t="str">
        <f t="shared" si="213"/>
        <v/>
      </c>
      <c r="CC323" s="263" t="str">
        <f t="shared" si="220"/>
        <v/>
      </c>
      <c r="CD323" s="263" t="str">
        <f t="shared" si="214"/>
        <v/>
      </c>
      <c r="CE323" s="263" t="str">
        <f t="shared" si="215"/>
        <v/>
      </c>
      <c r="CF323" s="263" t="str">
        <f t="shared" si="216"/>
        <v/>
      </c>
      <c r="CG323" s="263" t="str">
        <f t="shared" si="217"/>
        <v/>
      </c>
      <c r="CO323" s="69">
        <f t="shared" si="206"/>
        <v>0</v>
      </c>
      <c r="CP323" s="69">
        <f t="shared" si="207"/>
        <v>0</v>
      </c>
      <c r="CQ323" s="69">
        <f t="shared" si="221"/>
        <v>0</v>
      </c>
      <c r="CR323" s="69">
        <f t="shared" si="208"/>
        <v>0</v>
      </c>
      <c r="CS323" s="69">
        <f t="shared" si="209"/>
        <v>0</v>
      </c>
      <c r="CT323" s="69">
        <f t="shared" si="210"/>
        <v>0</v>
      </c>
      <c r="CU323" s="69">
        <f t="shared" si="211"/>
        <v>0</v>
      </c>
    </row>
    <row r="324" spans="1:99" x14ac:dyDescent="0.25">
      <c r="A324" s="4332"/>
      <c r="B324" s="508" t="s">
        <v>301</v>
      </c>
      <c r="C324" s="266">
        <f t="shared" si="218"/>
        <v>1</v>
      </c>
      <c r="D324" s="267">
        <f t="shared" si="222"/>
        <v>0</v>
      </c>
      <c r="E324" s="377">
        <f t="shared" si="222"/>
        <v>1</v>
      </c>
      <c r="F324" s="30"/>
      <c r="G324" s="243"/>
      <c r="H324" s="30"/>
      <c r="I324" s="243"/>
      <c r="J324" s="30"/>
      <c r="K324" s="243"/>
      <c r="L324" s="30"/>
      <c r="M324" s="243"/>
      <c r="N324" s="30"/>
      <c r="O324" s="33"/>
      <c r="P324" s="30"/>
      <c r="Q324" s="243">
        <v>1</v>
      </c>
      <c r="R324" s="31"/>
      <c r="S324" s="33"/>
      <c r="T324" s="30"/>
      <c r="U324" s="243"/>
      <c r="V324" s="31"/>
      <c r="W324" s="33"/>
      <c r="X324" s="30"/>
      <c r="Y324" s="243"/>
      <c r="Z324" s="31"/>
      <c r="AA324" s="33"/>
      <c r="AB324" s="30"/>
      <c r="AC324" s="243"/>
      <c r="AD324" s="31"/>
      <c r="AE324" s="33"/>
      <c r="AF324" s="30"/>
      <c r="AG324" s="243"/>
      <c r="AH324" s="31"/>
      <c r="AI324" s="33"/>
      <c r="AJ324" s="30"/>
      <c r="AK324" s="243"/>
      <c r="AL324" s="31"/>
      <c r="AM324" s="34"/>
      <c r="AN324" s="31"/>
      <c r="AO324" s="31"/>
      <c r="AP324" s="37"/>
      <c r="AQ324" s="30">
        <v>0</v>
      </c>
      <c r="AR324" s="37">
        <v>0</v>
      </c>
      <c r="AS324" s="30">
        <v>0</v>
      </c>
      <c r="AT324" s="32">
        <v>0</v>
      </c>
      <c r="AU324" s="32">
        <v>0</v>
      </c>
      <c r="AV324" s="37">
        <v>0</v>
      </c>
      <c r="AW324" t="str">
        <f t="shared" si="205"/>
        <v/>
      </c>
      <c r="CA324" s="18" t="str">
        <f t="shared" si="212"/>
        <v/>
      </c>
      <c r="CB324" s="263" t="str">
        <f t="shared" si="213"/>
        <v/>
      </c>
      <c r="CC324" s="263" t="str">
        <f t="shared" si="220"/>
        <v/>
      </c>
      <c r="CD324" s="263" t="str">
        <f t="shared" si="214"/>
        <v/>
      </c>
      <c r="CE324" s="263" t="str">
        <f t="shared" si="215"/>
        <v/>
      </c>
      <c r="CF324" s="263" t="str">
        <f t="shared" si="216"/>
        <v/>
      </c>
      <c r="CG324" s="263" t="str">
        <f t="shared" si="217"/>
        <v/>
      </c>
      <c r="CO324" s="69">
        <f t="shared" si="206"/>
        <v>0</v>
      </c>
      <c r="CP324" s="69">
        <f t="shared" si="207"/>
        <v>0</v>
      </c>
      <c r="CQ324" s="69">
        <f t="shared" si="221"/>
        <v>0</v>
      </c>
      <c r="CR324" s="69">
        <f t="shared" si="208"/>
        <v>0</v>
      </c>
      <c r="CS324" s="69">
        <f t="shared" si="209"/>
        <v>0</v>
      </c>
      <c r="CT324" s="69">
        <f t="shared" si="210"/>
        <v>0</v>
      </c>
      <c r="CU324" s="69">
        <f t="shared" si="211"/>
        <v>0</v>
      </c>
    </row>
    <row r="325" spans="1:99" s="56" customFormat="1" ht="12" x14ac:dyDescent="0.2">
      <c r="A325" s="38" t="s">
        <v>303</v>
      </c>
      <c r="B325" s="22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  <c r="AP325" s="55"/>
      <c r="AQ325" s="55"/>
      <c r="AR325" s="55"/>
      <c r="AS325" s="55"/>
      <c r="AT325" s="55"/>
      <c r="AU325" s="55"/>
      <c r="AV325" s="55"/>
      <c r="AW325" s="2216"/>
    </row>
    <row r="326" spans="1:99" ht="15" customHeight="1" x14ac:dyDescent="0.25">
      <c r="A326" s="4277" t="s">
        <v>90</v>
      </c>
      <c r="B326" s="2987"/>
      <c r="C326" s="4343" t="s">
        <v>286</v>
      </c>
      <c r="D326" s="3214"/>
      <c r="E326" s="3215"/>
      <c r="F326" s="4334" t="s">
        <v>139</v>
      </c>
      <c r="G326" s="4335"/>
      <c r="H326" s="4335"/>
      <c r="I326" s="4335"/>
      <c r="J326" s="4335"/>
      <c r="K326" s="4335"/>
      <c r="L326" s="4335"/>
      <c r="M326" s="4335"/>
      <c r="N326" s="4335"/>
      <c r="O326" s="4335"/>
      <c r="P326" s="4335"/>
      <c r="Q326" s="4335"/>
      <c r="R326" s="4335"/>
      <c r="S326" s="4335"/>
      <c r="T326" s="4335"/>
      <c r="U326" s="4335"/>
      <c r="V326" s="4335"/>
      <c r="W326" s="4335"/>
      <c r="X326" s="4335"/>
      <c r="Y326" s="4335"/>
      <c r="Z326" s="4335"/>
      <c r="AA326" s="4335"/>
      <c r="AB326" s="4335"/>
      <c r="AC326" s="4335"/>
      <c r="AD326" s="4335"/>
      <c r="AE326" s="4335"/>
      <c r="AF326" s="4335"/>
      <c r="AG326" s="4335"/>
      <c r="AH326" s="4335"/>
      <c r="AI326" s="4335"/>
      <c r="AJ326" s="4335"/>
      <c r="AK326" s="4335"/>
      <c r="AL326" s="4335"/>
      <c r="AM326" s="4335"/>
      <c r="AN326" s="4335"/>
      <c r="AO326" s="4335"/>
      <c r="AP326" s="4335"/>
      <c r="AQ326" s="4336"/>
      <c r="AR326" s="3108" t="s">
        <v>209</v>
      </c>
      <c r="AS326" s="2987"/>
      <c r="AT326" s="4338" t="s">
        <v>12</v>
      </c>
      <c r="AU326" s="4288" t="s">
        <v>13</v>
      </c>
      <c r="AV326" s="4288" t="s">
        <v>287</v>
      </c>
      <c r="AW326" s="2987" t="s">
        <v>272</v>
      </c>
    </row>
    <row r="327" spans="1:99" ht="15" customHeight="1" x14ac:dyDescent="0.25">
      <c r="A327" s="3124"/>
      <c r="B327" s="2994"/>
      <c r="C327" s="4344"/>
      <c r="D327" s="4345"/>
      <c r="E327" s="4346"/>
      <c r="F327" s="4280" t="s">
        <v>304</v>
      </c>
      <c r="G327" s="4281"/>
      <c r="H327" s="4280" t="s">
        <v>305</v>
      </c>
      <c r="I327" s="4281"/>
      <c r="J327" s="4280" t="s">
        <v>306</v>
      </c>
      <c r="K327" s="4281"/>
      <c r="L327" s="4280" t="s">
        <v>307</v>
      </c>
      <c r="M327" s="4281"/>
      <c r="N327" s="4280" t="s">
        <v>203</v>
      </c>
      <c r="O327" s="4281"/>
      <c r="P327" s="4280" t="s">
        <v>204</v>
      </c>
      <c r="Q327" s="4281"/>
      <c r="R327" s="4280" t="s">
        <v>16</v>
      </c>
      <c r="S327" s="4281"/>
      <c r="T327" s="4280" t="s">
        <v>17</v>
      </c>
      <c r="U327" s="4281"/>
      <c r="V327" s="4280" t="s">
        <v>18</v>
      </c>
      <c r="W327" s="4291"/>
      <c r="X327" s="4280" t="s">
        <v>19</v>
      </c>
      <c r="Y327" s="4291"/>
      <c r="Z327" s="4280" t="s">
        <v>20</v>
      </c>
      <c r="AA327" s="4291"/>
      <c r="AB327" s="4280" t="s">
        <v>21</v>
      </c>
      <c r="AC327" s="4291"/>
      <c r="AD327" s="4280" t="s">
        <v>22</v>
      </c>
      <c r="AE327" s="4291"/>
      <c r="AF327" s="4280" t="s">
        <v>23</v>
      </c>
      <c r="AG327" s="4291"/>
      <c r="AH327" s="4280" t="s">
        <v>61</v>
      </c>
      <c r="AI327" s="4291"/>
      <c r="AJ327" s="4280" t="s">
        <v>62</v>
      </c>
      <c r="AK327" s="4291"/>
      <c r="AL327" s="4280" t="s">
        <v>63</v>
      </c>
      <c r="AM327" s="4291"/>
      <c r="AN327" s="4280" t="s">
        <v>148</v>
      </c>
      <c r="AO327" s="4291"/>
      <c r="AP327" s="4280" t="s">
        <v>308</v>
      </c>
      <c r="AQ327" s="4282"/>
      <c r="AR327" s="4337"/>
      <c r="AS327" s="4333"/>
      <c r="AT327" s="4331"/>
      <c r="AU327" s="3200"/>
      <c r="AV327" s="3200"/>
      <c r="AW327" s="2994"/>
    </row>
    <row r="328" spans="1:99" x14ac:dyDescent="0.25">
      <c r="A328" s="4342"/>
      <c r="B328" s="4333"/>
      <c r="C328" s="2124" t="s">
        <v>120</v>
      </c>
      <c r="D328" s="2123" t="s">
        <v>79</v>
      </c>
      <c r="E328" s="513" t="s">
        <v>121</v>
      </c>
      <c r="F328" s="2124" t="s">
        <v>291</v>
      </c>
      <c r="G328" s="2220" t="s">
        <v>121</v>
      </c>
      <c r="H328" s="2124" t="s">
        <v>291</v>
      </c>
      <c r="I328" s="2220" t="s">
        <v>121</v>
      </c>
      <c r="J328" s="2124" t="s">
        <v>291</v>
      </c>
      <c r="K328" s="2220" t="s">
        <v>121</v>
      </c>
      <c r="L328" s="2124" t="s">
        <v>291</v>
      </c>
      <c r="M328" s="2220" t="s">
        <v>121</v>
      </c>
      <c r="N328" s="2124" t="s">
        <v>291</v>
      </c>
      <c r="O328" s="2220" t="s">
        <v>121</v>
      </c>
      <c r="P328" s="2124" t="s">
        <v>291</v>
      </c>
      <c r="Q328" s="2220" t="s">
        <v>121</v>
      </c>
      <c r="R328" s="2124" t="s">
        <v>291</v>
      </c>
      <c r="S328" s="2220" t="s">
        <v>121</v>
      </c>
      <c r="T328" s="2124" t="s">
        <v>291</v>
      </c>
      <c r="U328" s="2220" t="s">
        <v>121</v>
      </c>
      <c r="V328" s="2124" t="s">
        <v>291</v>
      </c>
      <c r="W328" s="2220" t="s">
        <v>121</v>
      </c>
      <c r="X328" s="2124" t="s">
        <v>291</v>
      </c>
      <c r="Y328" s="2220" t="s">
        <v>121</v>
      </c>
      <c r="Z328" s="2124" t="s">
        <v>291</v>
      </c>
      <c r="AA328" s="2220" t="s">
        <v>121</v>
      </c>
      <c r="AB328" s="2124" t="s">
        <v>291</v>
      </c>
      <c r="AC328" s="2220" t="s">
        <v>121</v>
      </c>
      <c r="AD328" s="2124" t="s">
        <v>291</v>
      </c>
      <c r="AE328" s="2220" t="s">
        <v>121</v>
      </c>
      <c r="AF328" s="2124" t="s">
        <v>291</v>
      </c>
      <c r="AG328" s="2220" t="s">
        <v>121</v>
      </c>
      <c r="AH328" s="2124" t="s">
        <v>291</v>
      </c>
      <c r="AI328" s="2220" t="s">
        <v>121</v>
      </c>
      <c r="AJ328" s="2124" t="s">
        <v>291</v>
      </c>
      <c r="AK328" s="2220" t="s">
        <v>121</v>
      </c>
      <c r="AL328" s="2124" t="s">
        <v>291</v>
      </c>
      <c r="AM328" s="2220" t="s">
        <v>121</v>
      </c>
      <c r="AN328" s="2124" t="s">
        <v>291</v>
      </c>
      <c r="AO328" s="2220" t="s">
        <v>121</v>
      </c>
      <c r="AP328" s="2124" t="s">
        <v>291</v>
      </c>
      <c r="AQ328" s="2221" t="s">
        <v>121</v>
      </c>
      <c r="AR328" s="2222" t="s">
        <v>212</v>
      </c>
      <c r="AS328" s="2220" t="s">
        <v>213</v>
      </c>
      <c r="AT328" s="3019"/>
      <c r="AU328" s="2983"/>
      <c r="AV328" s="2983"/>
      <c r="AW328" s="4333"/>
    </row>
    <row r="329" spans="1:99" x14ac:dyDescent="0.25">
      <c r="A329" s="4274" t="s">
        <v>309</v>
      </c>
      <c r="B329" s="2107" t="s">
        <v>205</v>
      </c>
      <c r="C329" s="249">
        <f>SUM(E329)</f>
        <v>0</v>
      </c>
      <c r="D329" s="707"/>
      <c r="E329" s="2068">
        <f>+Q329+S329+U329+W329+Y329+AA329+AC329+AE329+AG329+AI329</f>
        <v>0</v>
      </c>
      <c r="F329" s="1999"/>
      <c r="G329" s="2223"/>
      <c r="H329" s="2223"/>
      <c r="I329" s="2223"/>
      <c r="J329" s="2223"/>
      <c r="K329" s="2223"/>
      <c r="L329" s="2223"/>
      <c r="M329" s="2223"/>
      <c r="N329" s="2223"/>
      <c r="O329" s="2223"/>
      <c r="P329" s="2001"/>
      <c r="Q329" s="1997"/>
      <c r="R329" s="2002"/>
      <c r="S329" s="1997"/>
      <c r="T329" s="2002"/>
      <c r="U329" s="1997"/>
      <c r="V329" s="2002"/>
      <c r="W329" s="1997"/>
      <c r="X329" s="2002"/>
      <c r="Y329" s="1997"/>
      <c r="Z329" s="2002"/>
      <c r="AA329" s="1997"/>
      <c r="AB329" s="2002"/>
      <c r="AC329" s="1997"/>
      <c r="AD329" s="2002"/>
      <c r="AE329" s="1997"/>
      <c r="AF329" s="2002"/>
      <c r="AG329" s="1997"/>
      <c r="AH329" s="2002"/>
      <c r="AI329" s="1997"/>
      <c r="AJ329" s="2002"/>
      <c r="AK329" s="2001"/>
      <c r="AL329" s="2002"/>
      <c r="AM329" s="2001"/>
      <c r="AN329" s="2002"/>
      <c r="AO329" s="2001"/>
      <c r="AP329" s="2002"/>
      <c r="AQ329" s="2003"/>
      <c r="AR329" s="1997"/>
      <c r="AS329" s="2223"/>
      <c r="AT329" s="2004"/>
      <c r="AU329" s="699"/>
      <c r="AV329" s="699"/>
      <c r="AW329" s="2057"/>
      <c r="AX329" t="str">
        <f t="shared" ref="AX329:AX339" si="223">CA329&amp;CB329&amp;CC329&amp;CD329&amp;CE329&amp;CF329</f>
        <v/>
      </c>
      <c r="CA329" s="18" t="str">
        <f>IF(AND(E329&gt;0,OR(AR329="")),"* No olvide digitar la variable Trans (masculino). Digite Cero si no tiene.",IF(AR329&gt;E329," * La variable Trans (masculino) No puede ser mayor al Total Mujeres.",""))</f>
        <v/>
      </c>
      <c r="CB329" s="438"/>
      <c r="CC329" s="18" t="str">
        <f>IF(AND(C329&gt;0,AT329="")," * No olvide digitar la variable Pueblos originarios. Digite Cero si no tiene.",IF(AT329&gt;C329," * La variable Pueblos originarios No puede ser mayor al Total Ambos Sexos.",""))</f>
        <v/>
      </c>
      <c r="CD329" s="18" t="str">
        <f>IF(AND(C329&gt;0,AU329="")," * No olvide digitar la variable Migrantes. Digite Cero si no tiene.",IF(AU329&gt;C329," * La variable Migrantes No puede ser mayor al Total Ambos Sexos.",""))</f>
        <v/>
      </c>
      <c r="CE329" s="18" t="str">
        <f>IF(AND(C329&gt;0,AV329="")," * No olvide digitar la variable Niños, niñas adolescentes y Jóvenes SENAME. Digite Cero si no tiene.",IF(AV329&gt;C329," * La variable Niños, niñas adolescentes y Jóvenes SENAME No puede ser mayor al Total Ambos Sexos.",""))</f>
        <v/>
      </c>
      <c r="CF329" s="18" t="str">
        <f>IF(AND(C329&gt;0,AW329="")," * No olvide digitar la variable Niños, niñas adolescentes y Jóvenes Mejor Niñez. Digite Cero si no tiene.",IF(AW329&gt;C329," * La variable Niños, niñas adolescentes y Jóvenes Mejor Niñez No puede ser mayor al Total Ambos Sexos.",""))</f>
        <v/>
      </c>
      <c r="CO329" s="69">
        <f>IF(AND(E329&gt;0,OR(AR329="")),1,IF(AR329&gt;E329,1,0))</f>
        <v>0</v>
      </c>
      <c r="CP329" s="505"/>
      <c r="CQ329" s="69">
        <f t="shared" ref="CQ329:CQ339" si="224">IF(AND(C329&gt;0,AT329=""),1,IF(AT329&gt;C329,1,0))</f>
        <v>0</v>
      </c>
      <c r="CR329" s="69">
        <f t="shared" ref="CR329:CR339" si="225">IF(AND(C329&gt;0,AU329=""),1,IF(AU329&gt;C329,1,0))</f>
        <v>0</v>
      </c>
      <c r="CS329" s="69">
        <f t="shared" ref="CS329:CS339" si="226">IF(AND(C329&gt;0,AV329=""),1,IF(AV329&gt;C329,1,0))</f>
        <v>0</v>
      </c>
      <c r="CT329" s="69">
        <f t="shared" ref="CT329:CT339" si="227">IF(AND(C329&gt;0,AW329=""),1,IF(AW329&gt;C329,1,0))</f>
        <v>0</v>
      </c>
    </row>
    <row r="330" spans="1:99" x14ac:dyDescent="0.25">
      <c r="A330" s="4249"/>
      <c r="B330" s="2224" t="s">
        <v>302</v>
      </c>
      <c r="C330" s="256">
        <f t="shared" ref="C330:C339" si="228">SUM(D330+E330)</f>
        <v>3</v>
      </c>
      <c r="D330" s="257">
        <f t="shared" ref="D330:E333" si="229">SUM(F330+H330+J330+L330+N330+P330+R330+T330+V330+X330+Z330+AB330+AD330+AF330+AH330+AJ330+AL330+AN330+AP330)</f>
        <v>3</v>
      </c>
      <c r="E330" s="270">
        <f t="shared" si="229"/>
        <v>0</v>
      </c>
      <c r="F330" s="2181"/>
      <c r="G330" s="468"/>
      <c r="H330" s="2181"/>
      <c r="I330" s="468"/>
      <c r="J330" s="2181"/>
      <c r="K330" s="85"/>
      <c r="L330" s="2181"/>
      <c r="M330" s="353"/>
      <c r="N330" s="2181"/>
      <c r="O330" s="85"/>
      <c r="P330" s="2181"/>
      <c r="Q330" s="468"/>
      <c r="R330" s="2181"/>
      <c r="S330" s="468"/>
      <c r="T330" s="2181"/>
      <c r="U330" s="468"/>
      <c r="V330" s="2181">
        <v>1</v>
      </c>
      <c r="W330" s="468"/>
      <c r="X330" s="2181">
        <v>1</v>
      </c>
      <c r="Y330" s="468"/>
      <c r="Z330" s="2181"/>
      <c r="AA330" s="468"/>
      <c r="AB330" s="2181"/>
      <c r="AC330" s="468"/>
      <c r="AD330" s="2181"/>
      <c r="AE330" s="468"/>
      <c r="AF330" s="2181"/>
      <c r="AG330" s="468"/>
      <c r="AH330" s="2181">
        <v>1</v>
      </c>
      <c r="AI330" s="468"/>
      <c r="AJ330" s="2181"/>
      <c r="AK330" s="468"/>
      <c r="AL330" s="2181"/>
      <c r="AM330" s="468"/>
      <c r="AN330" s="2181"/>
      <c r="AO330" s="468"/>
      <c r="AP330" s="2181"/>
      <c r="AQ330" s="469"/>
      <c r="AR330" s="468">
        <v>0</v>
      </c>
      <c r="AS330" s="85">
        <v>0</v>
      </c>
      <c r="AT330" s="2181">
        <v>0</v>
      </c>
      <c r="AU330" s="81">
        <v>1</v>
      </c>
      <c r="AV330" s="81">
        <v>0</v>
      </c>
      <c r="AW330" s="85">
        <v>0</v>
      </c>
      <c r="AX330" t="str">
        <f t="shared" si="223"/>
        <v/>
      </c>
      <c r="CA330" s="18" t="str">
        <f t="shared" ref="CA330:CA339" si="230">IF(AND(E330&gt;0,OR(AR330="")),"* No olvide digitar la variable Trans (masculino). Digite Cero si no tiene.",IF(AR330&gt;E330," * La variable Trans (masculino) No puede ser mayor al Total Mujeres.",""))</f>
        <v/>
      </c>
      <c r="CB330" s="18" t="str">
        <f>IF(AND(D330&gt;0,OR(AS330="")),"* No olvide digitar la variable Trans (Femenino). Digite Cero si no tiene.",IF(AS330&gt;D330," * La variable Trans (Femenino) No puede ser mayor al Total Hombres.",""))</f>
        <v/>
      </c>
      <c r="CC330" s="18" t="str">
        <f t="shared" ref="CC330:CC339" si="231">IF(AND(C330&gt;0,AT330="")," * No olvide digitar la variable Pueblos originarios. Digite Cero si no tiene.",IF(AT330&gt;C330," * La variable Pueblos originarios No puede ser mayor al Total Ambos Sexos.",""))</f>
        <v/>
      </c>
      <c r="CD330" s="18" t="str">
        <f t="shared" ref="CD330:CD339" si="232">IF(AND(C330&gt;0,AU330="")," * No olvide digitar la variable Migrantes. Digite Cero si no tiene.",IF(AU330&gt;C330," * La variable Migrantes No puede ser mayor al Total Ambos Sexos.",""))</f>
        <v/>
      </c>
      <c r="CE330" s="18" t="str">
        <f t="shared" ref="CE330:CE339" si="233">IF(AND(C330&gt;0,AV330="")," * No olvide digitar la variable Niños, niñas adolescentes y Jóvenes SENAME. Digite Cero si no tiene.",IF(AV330&gt;C330," * La variable Niños, niñas adolescentes y Jóvenes SENAME No puede ser mayor al Total Ambos Sexos.",""))</f>
        <v/>
      </c>
      <c r="CF330" s="18" t="str">
        <f t="shared" ref="CF330:CF339" si="234">IF(AND(C330&gt;0,AW330="")," * No olvide digitar la variable Niños, niñas adolescentes y Jóvenes Mejor Niñez. Digite Cero si no tiene.",IF(AW330&gt;C330," * La variable Niños, niñas adolescentes y Jóvenes Mejor Niñez No puede ser mayor al Total Ambos Sexos.",""))</f>
        <v/>
      </c>
      <c r="CO330" s="69">
        <f>IF(AND(E330&gt;0,OR(AR330="")),1,IF(AR330&gt;E330,1,0))</f>
        <v>0</v>
      </c>
      <c r="CP330" s="69">
        <f>IF(AND(D330&gt;0,OR(AS330="")),1,IF(AS330&gt;D330,1,0))</f>
        <v>0</v>
      </c>
      <c r="CQ330" s="69">
        <f t="shared" si="224"/>
        <v>0</v>
      </c>
      <c r="CR330" s="69">
        <f t="shared" si="225"/>
        <v>0</v>
      </c>
      <c r="CS330" s="69">
        <f t="shared" si="226"/>
        <v>0</v>
      </c>
      <c r="CT330" s="69">
        <f t="shared" si="227"/>
        <v>0</v>
      </c>
    </row>
    <row r="331" spans="1:99" x14ac:dyDescent="0.25">
      <c r="A331" s="4339" t="s">
        <v>310</v>
      </c>
      <c r="B331" s="4340"/>
      <c r="C331" s="2112">
        <f t="shared" si="228"/>
        <v>1</v>
      </c>
      <c r="D331" s="2113">
        <f t="shared" si="229"/>
        <v>0</v>
      </c>
      <c r="E331" s="2127">
        <f t="shared" si="229"/>
        <v>1</v>
      </c>
      <c r="F331" s="2115"/>
      <c r="G331" s="2225"/>
      <c r="H331" s="2115"/>
      <c r="I331" s="2225"/>
      <c r="J331" s="2115"/>
      <c r="K331" s="2116"/>
      <c r="L331" s="2115"/>
      <c r="M331" s="2226"/>
      <c r="N331" s="2115"/>
      <c r="O331" s="2116"/>
      <c r="P331" s="2115"/>
      <c r="Q331" s="2225"/>
      <c r="R331" s="2115"/>
      <c r="S331" s="2225"/>
      <c r="T331" s="2115"/>
      <c r="U331" s="2225"/>
      <c r="V331" s="2115"/>
      <c r="W331" s="2225"/>
      <c r="X331" s="2115"/>
      <c r="Y331" s="2225"/>
      <c r="Z331" s="2115"/>
      <c r="AA331" s="2225"/>
      <c r="AB331" s="2115"/>
      <c r="AC331" s="2225"/>
      <c r="AD331" s="2115"/>
      <c r="AE331" s="2225"/>
      <c r="AF331" s="2115"/>
      <c r="AG331" s="2225"/>
      <c r="AH331" s="2115"/>
      <c r="AI331" s="2225"/>
      <c r="AJ331" s="2115"/>
      <c r="AK331" s="2225">
        <v>1</v>
      </c>
      <c r="AL331" s="2115"/>
      <c r="AM331" s="2225"/>
      <c r="AN331" s="2115"/>
      <c r="AO331" s="2225"/>
      <c r="AP331" s="2115"/>
      <c r="AQ331" s="2227"/>
      <c r="AR331" s="2225">
        <v>0</v>
      </c>
      <c r="AS331" s="2116">
        <v>0</v>
      </c>
      <c r="AT331" s="2115">
        <v>0</v>
      </c>
      <c r="AU331" s="2228">
        <v>0</v>
      </c>
      <c r="AV331" s="2228">
        <v>0</v>
      </c>
      <c r="AW331" s="2116">
        <v>0</v>
      </c>
      <c r="AX331" t="str">
        <f t="shared" si="223"/>
        <v/>
      </c>
      <c r="CA331" s="18" t="str">
        <f t="shared" si="230"/>
        <v/>
      </c>
      <c r="CB331" s="18" t="str">
        <f>IF(AND(D331&gt;0,OR(AS331="")),"* No olvide digitar la variable Trans (Femenino). Digite Cero si no tiene.",IF(AS331&gt;D331," * La variable Trans (Femenino) No puede ser mayor al Total Hombres.",""))</f>
        <v/>
      </c>
      <c r="CC331" s="18" t="str">
        <f t="shared" si="231"/>
        <v/>
      </c>
      <c r="CD331" s="18" t="str">
        <f t="shared" si="232"/>
        <v/>
      </c>
      <c r="CE331" s="18" t="str">
        <f t="shared" si="233"/>
        <v/>
      </c>
      <c r="CF331" s="18" t="str">
        <f t="shared" si="234"/>
        <v/>
      </c>
      <c r="CO331" s="69">
        <f>IF(AND(E331&gt;0,OR(AR331="")),1,IF(AR331&gt;E331,1,0))</f>
        <v>0</v>
      </c>
      <c r="CP331" s="69">
        <f>IF(AND(D331&gt;0,OR(AS331="")),1,IF(AS331&gt;D331,1,0))</f>
        <v>0</v>
      </c>
      <c r="CQ331" s="69">
        <f t="shared" si="224"/>
        <v>0</v>
      </c>
      <c r="CR331" s="69">
        <f t="shared" si="225"/>
        <v>0</v>
      </c>
      <c r="CS331" s="69">
        <f t="shared" si="226"/>
        <v>0</v>
      </c>
      <c r="CT331" s="69">
        <f t="shared" si="227"/>
        <v>0</v>
      </c>
    </row>
    <row r="332" spans="1:99" x14ac:dyDescent="0.25">
      <c r="A332" s="4341" t="s">
        <v>311</v>
      </c>
      <c r="B332" s="4341"/>
      <c r="C332" s="2112">
        <f t="shared" si="228"/>
        <v>0</v>
      </c>
      <c r="D332" s="2113">
        <f t="shared" si="229"/>
        <v>0</v>
      </c>
      <c r="E332" s="2127">
        <f t="shared" si="229"/>
        <v>0</v>
      </c>
      <c r="F332" s="2115"/>
      <c r="G332" s="2225"/>
      <c r="H332" s="2115"/>
      <c r="I332" s="2225"/>
      <c r="J332" s="2115"/>
      <c r="K332" s="2116"/>
      <c r="L332" s="2115"/>
      <c r="M332" s="2226"/>
      <c r="N332" s="2115"/>
      <c r="O332" s="2116"/>
      <c r="P332" s="2115"/>
      <c r="Q332" s="2225"/>
      <c r="R332" s="2115"/>
      <c r="S332" s="2225"/>
      <c r="T332" s="2115"/>
      <c r="U332" s="2225"/>
      <c r="V332" s="2115"/>
      <c r="W332" s="2225"/>
      <c r="X332" s="2115"/>
      <c r="Y332" s="2225"/>
      <c r="Z332" s="2115"/>
      <c r="AA332" s="2225"/>
      <c r="AB332" s="2115"/>
      <c r="AC332" s="2225"/>
      <c r="AD332" s="2115"/>
      <c r="AE332" s="2225"/>
      <c r="AF332" s="2115"/>
      <c r="AG332" s="2225"/>
      <c r="AH332" s="2115"/>
      <c r="AI332" s="2225"/>
      <c r="AJ332" s="2115"/>
      <c r="AK332" s="2225"/>
      <c r="AL332" s="2115"/>
      <c r="AM332" s="2225"/>
      <c r="AN332" s="2115"/>
      <c r="AO332" s="2225"/>
      <c r="AP332" s="2115"/>
      <c r="AQ332" s="2227"/>
      <c r="AR332" s="2225"/>
      <c r="AS332" s="2116"/>
      <c r="AT332" s="2115"/>
      <c r="AU332" s="2228"/>
      <c r="AV332" s="2228"/>
      <c r="AW332" s="2116"/>
      <c r="AX332" t="str">
        <f t="shared" si="223"/>
        <v/>
      </c>
      <c r="CA332" s="18" t="str">
        <f t="shared" si="230"/>
        <v/>
      </c>
      <c r="CB332" s="18" t="str">
        <f>IF(AND(D332&gt;0,OR(AS332="")),"* No olvide digitar la variable Trans (Femenino). Digite Cero si no tiene.",IF(AS332&gt;D332," * La variable Trans (Femenino) No puede ser mayor al Total Hombres.",""))</f>
        <v/>
      </c>
      <c r="CC332" s="18" t="str">
        <f t="shared" si="231"/>
        <v/>
      </c>
      <c r="CD332" s="18" t="str">
        <f t="shared" si="232"/>
        <v/>
      </c>
      <c r="CE332" s="18" t="str">
        <f t="shared" si="233"/>
        <v/>
      </c>
      <c r="CF332" s="18" t="str">
        <f t="shared" si="234"/>
        <v/>
      </c>
      <c r="CO332" s="69">
        <f>IF(AND(E332&gt;0,OR(AR332="")),1,IF(AR332&gt;E332,1,0))</f>
        <v>0</v>
      </c>
      <c r="CP332" s="69">
        <f>IF(AND(D332&gt;0,OR(AS332="")),1,IF(AS332&gt;D332,1,0))</f>
        <v>0</v>
      </c>
      <c r="CQ332" s="69">
        <f t="shared" si="224"/>
        <v>0</v>
      </c>
      <c r="CR332" s="69">
        <f t="shared" si="225"/>
        <v>0</v>
      </c>
      <c r="CS332" s="69">
        <f t="shared" si="226"/>
        <v>0</v>
      </c>
      <c r="CT332" s="69">
        <f t="shared" si="227"/>
        <v>0</v>
      </c>
    </row>
    <row r="333" spans="1:99" ht="15" customHeight="1" x14ac:dyDescent="0.25">
      <c r="A333" s="3176" t="s">
        <v>312</v>
      </c>
      <c r="B333" s="3177"/>
      <c r="C333" s="249">
        <f t="shared" si="228"/>
        <v>0</v>
      </c>
      <c r="D333" s="250">
        <f t="shared" si="229"/>
        <v>0</v>
      </c>
      <c r="E333" s="295">
        <f t="shared" si="229"/>
        <v>0</v>
      </c>
      <c r="F333" s="45"/>
      <c r="G333" s="47"/>
      <c r="H333" s="45"/>
      <c r="I333" s="47"/>
      <c r="J333" s="45"/>
      <c r="K333" s="48"/>
      <c r="L333" s="45"/>
      <c r="M333" s="333"/>
      <c r="N333" s="45"/>
      <c r="O333" s="48"/>
      <c r="P333" s="45"/>
      <c r="Q333" s="47"/>
      <c r="R333" s="45"/>
      <c r="S333" s="47"/>
      <c r="T333" s="45"/>
      <c r="U333" s="47"/>
      <c r="V333" s="45"/>
      <c r="W333" s="47"/>
      <c r="X333" s="45"/>
      <c r="Y333" s="47"/>
      <c r="Z333" s="45"/>
      <c r="AA333" s="47"/>
      <c r="AB333" s="45"/>
      <c r="AC333" s="47"/>
      <c r="AD333" s="45"/>
      <c r="AE333" s="47"/>
      <c r="AF333" s="45"/>
      <c r="AG333" s="47"/>
      <c r="AH333" s="45"/>
      <c r="AI333" s="47"/>
      <c r="AJ333" s="45"/>
      <c r="AK333" s="47"/>
      <c r="AL333" s="45"/>
      <c r="AM333" s="47"/>
      <c r="AN333" s="45"/>
      <c r="AO333" s="47"/>
      <c r="AP333" s="45"/>
      <c r="AQ333" s="286"/>
      <c r="AR333" s="47"/>
      <c r="AS333" s="48"/>
      <c r="AT333" s="45"/>
      <c r="AU333" s="102"/>
      <c r="AV333" s="102"/>
      <c r="AW333" s="48"/>
      <c r="AX333" t="str">
        <f t="shared" si="223"/>
        <v/>
      </c>
      <c r="CA333" s="18" t="str">
        <f t="shared" si="230"/>
        <v/>
      </c>
      <c r="CB333" s="18" t="str">
        <f>IF(AND(D333&gt;0,OR(AS333="")),"* No olvide digitar la variable Trans (Femenino). Digite Cero si no tiene.",IF(AS333&gt;D333," * La variable Trans (Femenino) No puede ser mayor al Total Hombres.",""))</f>
        <v/>
      </c>
      <c r="CC333" s="18" t="str">
        <f t="shared" si="231"/>
        <v/>
      </c>
      <c r="CD333" s="18" t="str">
        <f t="shared" si="232"/>
        <v/>
      </c>
      <c r="CE333" s="18" t="str">
        <f t="shared" si="233"/>
        <v/>
      </c>
      <c r="CF333" s="18" t="str">
        <f t="shared" si="234"/>
        <v/>
      </c>
      <c r="CO333" s="69">
        <f>IF(AND(E333&gt;0,OR(AR333="")),1,IF(AR333&gt;E333,1,0))</f>
        <v>0</v>
      </c>
      <c r="CP333" s="69">
        <f>IF(AND(D333&gt;0,OR(AS333="")),1,IF(AS333&gt;D333,1,0))</f>
        <v>0</v>
      </c>
      <c r="CQ333" s="69">
        <f t="shared" si="224"/>
        <v>0</v>
      </c>
      <c r="CR333" s="69">
        <f t="shared" si="225"/>
        <v>0</v>
      </c>
      <c r="CS333" s="69">
        <f t="shared" si="226"/>
        <v>0</v>
      </c>
      <c r="CT333" s="69">
        <f t="shared" si="227"/>
        <v>0</v>
      </c>
    </row>
    <row r="334" spans="1:99" ht="15" customHeight="1" x14ac:dyDescent="0.25">
      <c r="A334" s="3219" t="s">
        <v>313</v>
      </c>
      <c r="B334" s="3220"/>
      <c r="C334" s="266">
        <f t="shared" si="228"/>
        <v>0</v>
      </c>
      <c r="D334" s="267">
        <f>SUM(F334+H334+J334+L334)</f>
        <v>0</v>
      </c>
      <c r="E334" s="271">
        <f>SUM(G334+I334+K334+M334)</f>
        <v>0</v>
      </c>
      <c r="F334" s="30"/>
      <c r="G334" s="31"/>
      <c r="H334" s="30"/>
      <c r="I334" s="31"/>
      <c r="J334" s="30"/>
      <c r="K334" s="37"/>
      <c r="L334" s="30"/>
      <c r="M334" s="223"/>
      <c r="N334" s="517"/>
      <c r="O334" s="518"/>
      <c r="P334" s="518"/>
      <c r="Q334" s="518"/>
      <c r="R334" s="518"/>
      <c r="S334" s="518"/>
      <c r="T334" s="518"/>
      <c r="U334" s="518"/>
      <c r="V334" s="518"/>
      <c r="W334" s="518"/>
      <c r="X334" s="518"/>
      <c r="Y334" s="518"/>
      <c r="Z334" s="518"/>
      <c r="AA334" s="518"/>
      <c r="AB334" s="518"/>
      <c r="AC334" s="518"/>
      <c r="AD334" s="518"/>
      <c r="AE334" s="518"/>
      <c r="AF334" s="518"/>
      <c r="AG334" s="518"/>
      <c r="AH334" s="518"/>
      <c r="AI334" s="518"/>
      <c r="AJ334" s="518"/>
      <c r="AK334" s="518"/>
      <c r="AL334" s="518"/>
      <c r="AM334" s="518"/>
      <c r="AN334" s="518"/>
      <c r="AO334" s="518"/>
      <c r="AP334" s="518"/>
      <c r="AQ334" s="518"/>
      <c r="AR334" s="519"/>
      <c r="AS334" s="348"/>
      <c r="AT334" s="30"/>
      <c r="AU334" s="32"/>
      <c r="AV334" s="32"/>
      <c r="AW334" s="37"/>
      <c r="AX334" t="str">
        <f t="shared" si="223"/>
        <v/>
      </c>
      <c r="CA334" s="438"/>
      <c r="CB334" s="438"/>
      <c r="CC334" s="18" t="str">
        <f t="shared" si="231"/>
        <v/>
      </c>
      <c r="CD334" s="18" t="str">
        <f t="shared" si="232"/>
        <v/>
      </c>
      <c r="CE334" s="18" t="str">
        <f t="shared" si="233"/>
        <v/>
      </c>
      <c r="CF334" s="18" t="str">
        <f t="shared" si="234"/>
        <v/>
      </c>
      <c r="CO334" s="520"/>
      <c r="CP334" s="505"/>
      <c r="CQ334" s="69">
        <f t="shared" si="224"/>
        <v>0</v>
      </c>
      <c r="CR334" s="69">
        <f t="shared" si="225"/>
        <v>0</v>
      </c>
      <c r="CS334" s="69">
        <f t="shared" si="226"/>
        <v>0</v>
      </c>
      <c r="CT334" s="69">
        <f t="shared" si="227"/>
        <v>0</v>
      </c>
    </row>
    <row r="335" spans="1:99" x14ac:dyDescent="0.25">
      <c r="A335" s="4275" t="s">
        <v>314</v>
      </c>
      <c r="B335" s="429" t="s">
        <v>315</v>
      </c>
      <c r="C335" s="249">
        <f t="shared" si="228"/>
        <v>0</v>
      </c>
      <c r="D335" s="250">
        <f t="shared" ref="D335:E339" si="235">SUM(F335+H335+J335+L335+N335+P335+R335+T335+V335+X335+Z335+AB335+AD335+AF335+AH335+AJ335+AL335+AN335+AP335)</f>
        <v>0</v>
      </c>
      <c r="E335" s="295">
        <f t="shared" si="235"/>
        <v>0</v>
      </c>
      <c r="F335" s="45"/>
      <c r="G335" s="47"/>
      <c r="H335" s="45"/>
      <c r="I335" s="47"/>
      <c r="J335" s="45"/>
      <c r="K335" s="48"/>
      <c r="L335" s="45"/>
      <c r="M335" s="333"/>
      <c r="N335" s="45"/>
      <c r="O335" s="48"/>
      <c r="P335" s="45"/>
      <c r="Q335" s="47"/>
      <c r="R335" s="45"/>
      <c r="S335" s="47"/>
      <c r="T335" s="45"/>
      <c r="U335" s="47"/>
      <c r="V335" s="45"/>
      <c r="W335" s="47"/>
      <c r="X335" s="45"/>
      <c r="Y335" s="47"/>
      <c r="Z335" s="45"/>
      <c r="AA335" s="47"/>
      <c r="AB335" s="45"/>
      <c r="AC335" s="47"/>
      <c r="AD335" s="45"/>
      <c r="AE335" s="47"/>
      <c r="AF335" s="45"/>
      <c r="AG335" s="47"/>
      <c r="AH335" s="45"/>
      <c r="AI335" s="47"/>
      <c r="AJ335" s="45"/>
      <c r="AK335" s="47"/>
      <c r="AL335" s="45"/>
      <c r="AM335" s="47"/>
      <c r="AN335" s="45"/>
      <c r="AO335" s="47"/>
      <c r="AP335" s="45"/>
      <c r="AQ335" s="286"/>
      <c r="AR335" s="47"/>
      <c r="AS335" s="48"/>
      <c r="AT335" s="45"/>
      <c r="AU335" s="102"/>
      <c r="AV335" s="102"/>
      <c r="AW335" s="48"/>
      <c r="AX335" t="str">
        <f t="shared" si="223"/>
        <v/>
      </c>
      <c r="CA335" s="18" t="str">
        <f t="shared" si="230"/>
        <v/>
      </c>
      <c r="CB335" s="18" t="str">
        <f>IF(AND(D335&gt;0,OR(AS335="")),"* No olvide digitar la variable Trans (Femenino). Digite Cero si no tiene.",IF(AS335&gt;D335," * La variable Trans (Femenino) No puede ser mayor al Total Hombres.",""))</f>
        <v/>
      </c>
      <c r="CC335" s="18" t="str">
        <f t="shared" si="231"/>
        <v/>
      </c>
      <c r="CD335" s="18" t="str">
        <f t="shared" si="232"/>
        <v/>
      </c>
      <c r="CE335" s="18" t="str">
        <f t="shared" si="233"/>
        <v/>
      </c>
      <c r="CF335" s="18" t="str">
        <f t="shared" si="234"/>
        <v/>
      </c>
      <c r="CO335" s="69">
        <f>IF(AND(E335&gt;0,OR(AR335="")),1,IF(AR335&gt;E335,1,0))</f>
        <v>0</v>
      </c>
      <c r="CP335" s="69">
        <f>IF(AND(D335&gt;0,OR(AS335="")),1,IF(AS335&gt;D335,1,0))</f>
        <v>0</v>
      </c>
      <c r="CQ335" s="69">
        <f t="shared" si="224"/>
        <v>0</v>
      </c>
      <c r="CR335" s="69">
        <f t="shared" si="225"/>
        <v>0</v>
      </c>
      <c r="CS335" s="69">
        <f t="shared" si="226"/>
        <v>0</v>
      </c>
      <c r="CT335" s="69">
        <f t="shared" si="227"/>
        <v>0</v>
      </c>
    </row>
    <row r="336" spans="1:99" x14ac:dyDescent="0.25">
      <c r="A336" s="4275"/>
      <c r="B336" s="521" t="s">
        <v>316</v>
      </c>
      <c r="C336" s="249">
        <f t="shared" si="228"/>
        <v>0</v>
      </c>
      <c r="D336" s="250">
        <f t="shared" si="235"/>
        <v>0</v>
      </c>
      <c r="E336" s="295">
        <f t="shared" si="235"/>
        <v>0</v>
      </c>
      <c r="F336" s="22"/>
      <c r="G336" s="23"/>
      <c r="H336" s="22"/>
      <c r="I336" s="23"/>
      <c r="J336" s="22"/>
      <c r="K336" s="28"/>
      <c r="L336" s="22"/>
      <c r="M336" s="216"/>
      <c r="N336" s="22"/>
      <c r="O336" s="28"/>
      <c r="P336" s="22"/>
      <c r="Q336" s="23"/>
      <c r="R336" s="22"/>
      <c r="S336" s="23"/>
      <c r="T336" s="22"/>
      <c r="U336" s="23"/>
      <c r="V336" s="22"/>
      <c r="W336" s="23"/>
      <c r="X336" s="22"/>
      <c r="Y336" s="23"/>
      <c r="Z336" s="22"/>
      <c r="AA336" s="23"/>
      <c r="AB336" s="22"/>
      <c r="AC336" s="23"/>
      <c r="AD336" s="22"/>
      <c r="AE336" s="23"/>
      <c r="AF336" s="22"/>
      <c r="AG336" s="23"/>
      <c r="AH336" s="22"/>
      <c r="AI336" s="23"/>
      <c r="AJ336" s="22"/>
      <c r="AK336" s="23"/>
      <c r="AL336" s="22"/>
      <c r="AM336" s="23"/>
      <c r="AN336" s="22"/>
      <c r="AO336" s="23"/>
      <c r="AP336" s="22"/>
      <c r="AQ336" s="213"/>
      <c r="AR336" s="23"/>
      <c r="AS336" s="28"/>
      <c r="AT336" s="22"/>
      <c r="AU336" s="24"/>
      <c r="AV336" s="24"/>
      <c r="AW336" s="28"/>
      <c r="AX336" t="str">
        <f t="shared" si="223"/>
        <v/>
      </c>
      <c r="CA336" s="18" t="str">
        <f t="shared" si="230"/>
        <v/>
      </c>
      <c r="CB336" s="18" t="str">
        <f>IF(AND(D336&gt;0,OR(AS336="")),"* No olvide digitar la variable Trans (Femenino). Digite Cero si no tiene.",IF(AS336&gt;D336," * La variable Trans (Femenino) No puede ser mayor al Total Hombres.",""))</f>
        <v/>
      </c>
      <c r="CC336" s="18" t="str">
        <f t="shared" si="231"/>
        <v/>
      </c>
      <c r="CD336" s="18" t="str">
        <f t="shared" si="232"/>
        <v/>
      </c>
      <c r="CE336" s="18" t="str">
        <f t="shared" si="233"/>
        <v/>
      </c>
      <c r="CF336" s="18" t="str">
        <f t="shared" si="234"/>
        <v/>
      </c>
      <c r="CO336" s="69">
        <f>IF(AND(E336&gt;0,OR(AR336="")),1,IF(AR336&gt;E336,1,0))</f>
        <v>0</v>
      </c>
      <c r="CP336" s="69">
        <f>IF(AND(D336&gt;0,OR(AS336="")),1,IF(AS336&gt;D336,1,0))</f>
        <v>0</v>
      </c>
      <c r="CQ336" s="69">
        <f t="shared" si="224"/>
        <v>0</v>
      </c>
      <c r="CR336" s="69">
        <f t="shared" si="225"/>
        <v>0</v>
      </c>
      <c r="CS336" s="69">
        <f t="shared" si="226"/>
        <v>0</v>
      </c>
      <c r="CT336" s="69">
        <f t="shared" si="227"/>
        <v>0</v>
      </c>
    </row>
    <row r="337" spans="1:99" x14ac:dyDescent="0.25">
      <c r="A337" s="4275"/>
      <c r="B337" s="521" t="s">
        <v>317</v>
      </c>
      <c r="C337" s="249">
        <f t="shared" si="228"/>
        <v>0</v>
      </c>
      <c r="D337" s="250">
        <f t="shared" si="235"/>
        <v>0</v>
      </c>
      <c r="E337" s="295">
        <f t="shared" si="235"/>
        <v>0</v>
      </c>
      <c r="F337" s="22"/>
      <c r="G337" s="23"/>
      <c r="H337" s="22"/>
      <c r="I337" s="23"/>
      <c r="J337" s="22"/>
      <c r="K337" s="28"/>
      <c r="L337" s="22"/>
      <c r="M337" s="216"/>
      <c r="N337" s="22"/>
      <c r="O337" s="28"/>
      <c r="P337" s="22"/>
      <c r="Q337" s="23"/>
      <c r="R337" s="22"/>
      <c r="S337" s="23"/>
      <c r="T337" s="22"/>
      <c r="U337" s="23"/>
      <c r="V337" s="22"/>
      <c r="W337" s="23"/>
      <c r="X337" s="22"/>
      <c r="Y337" s="23"/>
      <c r="Z337" s="22"/>
      <c r="AA337" s="23"/>
      <c r="AB337" s="22"/>
      <c r="AC337" s="23"/>
      <c r="AD337" s="22"/>
      <c r="AE337" s="23"/>
      <c r="AF337" s="22"/>
      <c r="AG337" s="23"/>
      <c r="AH337" s="22"/>
      <c r="AI337" s="23"/>
      <c r="AJ337" s="22"/>
      <c r="AK337" s="23"/>
      <c r="AL337" s="22"/>
      <c r="AM337" s="23"/>
      <c r="AN337" s="22"/>
      <c r="AO337" s="23"/>
      <c r="AP337" s="22"/>
      <c r="AQ337" s="213"/>
      <c r="AR337" s="23"/>
      <c r="AS337" s="28"/>
      <c r="AT337" s="22"/>
      <c r="AU337" s="24"/>
      <c r="AV337" s="24"/>
      <c r="AW337" s="28"/>
      <c r="AX337" t="str">
        <f t="shared" si="223"/>
        <v/>
      </c>
      <c r="CA337" s="18" t="str">
        <f t="shared" si="230"/>
        <v/>
      </c>
      <c r="CB337" s="18" t="str">
        <f>IF(AND(D337&gt;0,OR(AS337="")),"* No olvide digitar la variable Trans (Femenino). Digite Cero si no tiene.",IF(AS337&gt;D337," * La variable Trans (Femenino) No puede ser mayor al Total Hombres.",""))</f>
        <v/>
      </c>
      <c r="CC337" s="18" t="str">
        <f t="shared" si="231"/>
        <v/>
      </c>
      <c r="CD337" s="18" t="str">
        <f t="shared" si="232"/>
        <v/>
      </c>
      <c r="CE337" s="18" t="str">
        <f t="shared" si="233"/>
        <v/>
      </c>
      <c r="CF337" s="18" t="str">
        <f t="shared" si="234"/>
        <v/>
      </c>
      <c r="CO337" s="69">
        <f>IF(AND(E337&gt;0,OR(AR337="")),1,IF(AR337&gt;E337,1,0))</f>
        <v>0</v>
      </c>
      <c r="CP337" s="69">
        <f>IF(AND(D337&gt;0,OR(AS337="")),1,IF(AS337&gt;D337,1,0))</f>
        <v>0</v>
      </c>
      <c r="CQ337" s="69">
        <f t="shared" si="224"/>
        <v>0</v>
      </c>
      <c r="CR337" s="69">
        <f t="shared" si="225"/>
        <v>0</v>
      </c>
      <c r="CS337" s="69">
        <f t="shared" si="226"/>
        <v>0</v>
      </c>
      <c r="CT337" s="69">
        <f t="shared" si="227"/>
        <v>0</v>
      </c>
    </row>
    <row r="338" spans="1:99" x14ac:dyDescent="0.25">
      <c r="A338" s="4275"/>
      <c r="B338" s="253" t="s">
        <v>7</v>
      </c>
      <c r="C338" s="249">
        <f t="shared" si="228"/>
        <v>0</v>
      </c>
      <c r="D338" s="250">
        <f t="shared" si="235"/>
        <v>0</v>
      </c>
      <c r="E338" s="295">
        <f t="shared" si="235"/>
        <v>0</v>
      </c>
      <c r="F338" s="22"/>
      <c r="G338" s="23"/>
      <c r="H338" s="22"/>
      <c r="I338" s="23"/>
      <c r="J338" s="22"/>
      <c r="K338" s="28"/>
      <c r="L338" s="22"/>
      <c r="M338" s="216"/>
      <c r="N338" s="22"/>
      <c r="O338" s="28"/>
      <c r="P338" s="22"/>
      <c r="Q338" s="23"/>
      <c r="R338" s="22"/>
      <c r="S338" s="23"/>
      <c r="T338" s="22"/>
      <c r="U338" s="23"/>
      <c r="V338" s="22"/>
      <c r="W338" s="23"/>
      <c r="X338" s="22"/>
      <c r="Y338" s="23"/>
      <c r="Z338" s="22"/>
      <c r="AA338" s="23"/>
      <c r="AB338" s="22"/>
      <c r="AC338" s="23"/>
      <c r="AD338" s="22"/>
      <c r="AE338" s="23"/>
      <c r="AF338" s="22"/>
      <c r="AG338" s="23"/>
      <c r="AH338" s="22"/>
      <c r="AI338" s="23"/>
      <c r="AJ338" s="22"/>
      <c r="AK338" s="23"/>
      <c r="AL338" s="22"/>
      <c r="AM338" s="23"/>
      <c r="AN338" s="22"/>
      <c r="AO338" s="23"/>
      <c r="AP338" s="22"/>
      <c r="AQ338" s="213"/>
      <c r="AR338" s="23"/>
      <c r="AS338" s="28"/>
      <c r="AT338" s="22"/>
      <c r="AU338" s="24"/>
      <c r="AV338" s="24"/>
      <c r="AW338" s="28"/>
      <c r="AX338" t="str">
        <f t="shared" si="223"/>
        <v/>
      </c>
      <c r="CA338" s="18" t="str">
        <f t="shared" si="230"/>
        <v/>
      </c>
      <c r="CB338" s="18" t="str">
        <f>IF(AND(D338&gt;0,OR(AS338="")),"* No olvide digitar la variable Trans (Femenino). Digite Cero si no tiene.",IF(AS338&gt;D338," * La variable Trans (Femenino) No puede ser mayor al Total Hombres.",""))</f>
        <v/>
      </c>
      <c r="CC338" s="18" t="str">
        <f t="shared" si="231"/>
        <v/>
      </c>
      <c r="CD338" s="18" t="str">
        <f t="shared" si="232"/>
        <v/>
      </c>
      <c r="CE338" s="18" t="str">
        <f t="shared" si="233"/>
        <v/>
      </c>
      <c r="CF338" s="18" t="str">
        <f t="shared" si="234"/>
        <v/>
      </c>
      <c r="CO338" s="69">
        <f>IF(AND(E338&gt;0,OR(AR338="")),1,IF(AR338&gt;E338,1,0))</f>
        <v>0</v>
      </c>
      <c r="CP338" s="69">
        <f>IF(AND(D338&gt;0,OR(AS338="")),1,IF(AS338&gt;D338,1,0))</f>
        <v>0</v>
      </c>
      <c r="CQ338" s="69">
        <f t="shared" si="224"/>
        <v>0</v>
      </c>
      <c r="CR338" s="69">
        <f t="shared" si="225"/>
        <v>0</v>
      </c>
      <c r="CS338" s="69">
        <f t="shared" si="226"/>
        <v>0</v>
      </c>
      <c r="CT338" s="69">
        <f t="shared" si="227"/>
        <v>0</v>
      </c>
    </row>
    <row r="339" spans="1:99" x14ac:dyDescent="0.25">
      <c r="A339" s="4249"/>
      <c r="B339" s="2229" t="s">
        <v>318</v>
      </c>
      <c r="C339" s="266">
        <f t="shared" si="228"/>
        <v>2</v>
      </c>
      <c r="D339" s="267">
        <f t="shared" si="235"/>
        <v>2</v>
      </c>
      <c r="E339" s="271">
        <f t="shared" si="235"/>
        <v>0</v>
      </c>
      <c r="F339" s="91"/>
      <c r="G339" s="2230"/>
      <c r="H339" s="91"/>
      <c r="I339" s="2230"/>
      <c r="J339" s="91"/>
      <c r="K339" s="2231"/>
      <c r="L339" s="91"/>
      <c r="M339" s="2232"/>
      <c r="N339" s="91"/>
      <c r="O339" s="2231"/>
      <c r="P339" s="91"/>
      <c r="Q339" s="2230"/>
      <c r="R339" s="91"/>
      <c r="S339" s="2230"/>
      <c r="T339" s="91"/>
      <c r="U339" s="2230"/>
      <c r="V339" s="91"/>
      <c r="W339" s="2230"/>
      <c r="X339" s="91"/>
      <c r="Y339" s="2230"/>
      <c r="Z339" s="91">
        <v>1</v>
      </c>
      <c r="AA339" s="2230"/>
      <c r="AB339" s="91">
        <v>1</v>
      </c>
      <c r="AC339" s="2230"/>
      <c r="AD339" s="91"/>
      <c r="AE339" s="2230"/>
      <c r="AF339" s="91"/>
      <c r="AG339" s="2230"/>
      <c r="AH339" s="91"/>
      <c r="AI339" s="2230"/>
      <c r="AJ339" s="91"/>
      <c r="AK339" s="2230"/>
      <c r="AL339" s="91"/>
      <c r="AM339" s="2230"/>
      <c r="AN339" s="91"/>
      <c r="AO339" s="2230"/>
      <c r="AP339" s="91"/>
      <c r="AQ339" s="2233"/>
      <c r="AR339" s="2230">
        <v>0</v>
      </c>
      <c r="AS339" s="2231">
        <v>0</v>
      </c>
      <c r="AT339" s="91">
        <v>0</v>
      </c>
      <c r="AU339" s="92">
        <v>0</v>
      </c>
      <c r="AV339" s="92">
        <v>0</v>
      </c>
      <c r="AW339" s="2231">
        <v>0</v>
      </c>
      <c r="AX339" t="str">
        <f t="shared" si="223"/>
        <v/>
      </c>
      <c r="CA339" s="18" t="str">
        <f t="shared" si="230"/>
        <v/>
      </c>
      <c r="CB339" s="18" t="str">
        <f>IF(AND(D339&gt;0,OR(AS339="")),"* No olvide digitar la variable Trans (Femenino). Digite Cero si no tiene.",IF(AS339&gt;D339," * La variable Trans (Femenino) No puede ser mayor al Total Hombres.",""))</f>
        <v/>
      </c>
      <c r="CC339" s="18" t="str">
        <f t="shared" si="231"/>
        <v/>
      </c>
      <c r="CD339" s="18" t="str">
        <f t="shared" si="232"/>
        <v/>
      </c>
      <c r="CE339" s="18" t="str">
        <f t="shared" si="233"/>
        <v/>
      </c>
      <c r="CF339" s="18" t="str">
        <f t="shared" si="234"/>
        <v/>
      </c>
      <c r="CO339" s="69">
        <f>IF(AND(E339&gt;0,OR(AR339="")),1,IF(AR339&gt;E339,1,0))</f>
        <v>0</v>
      </c>
      <c r="CP339" s="69">
        <f>IF(AND(D339&gt;0,OR(AS339="")),1,IF(AS339&gt;D339,1,0))</f>
        <v>0</v>
      </c>
      <c r="CQ339" s="69">
        <f t="shared" si="224"/>
        <v>0</v>
      </c>
      <c r="CR339" s="69">
        <f t="shared" si="225"/>
        <v>0</v>
      </c>
      <c r="CS339" s="69">
        <f t="shared" si="226"/>
        <v>0</v>
      </c>
      <c r="CT339" s="69">
        <f t="shared" si="227"/>
        <v>0</v>
      </c>
    </row>
    <row r="340" spans="1:99" s="56" customFormat="1" ht="12" x14ac:dyDescent="0.2">
      <c r="A340" s="38" t="s">
        <v>319</v>
      </c>
      <c r="B340" s="22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</row>
    <row r="341" spans="1:99" ht="15" customHeight="1" x14ac:dyDescent="0.25">
      <c r="A341" s="4277" t="s">
        <v>90</v>
      </c>
      <c r="B341" s="2987"/>
      <c r="C341" s="4283" t="s">
        <v>286</v>
      </c>
      <c r="D341" s="4283"/>
      <c r="E341" s="4283"/>
      <c r="F341" s="4334" t="s">
        <v>139</v>
      </c>
      <c r="G341" s="4335"/>
      <c r="H341" s="4335"/>
      <c r="I341" s="4335"/>
      <c r="J341" s="4335"/>
      <c r="K341" s="4335"/>
      <c r="L341" s="4335"/>
      <c r="M341" s="4335"/>
      <c r="N341" s="4335"/>
      <c r="O341" s="4335"/>
      <c r="P341" s="4335"/>
      <c r="Q341" s="4335"/>
      <c r="R341" s="4335"/>
      <c r="S341" s="4335"/>
      <c r="T341" s="4335"/>
      <c r="U341" s="4335"/>
      <c r="V341" s="4335"/>
      <c r="W341" s="4335"/>
      <c r="X341" s="4335"/>
      <c r="Y341" s="4335"/>
      <c r="Z341" s="4335"/>
      <c r="AA341" s="4335"/>
      <c r="AB341" s="4335"/>
      <c r="AC341" s="4335"/>
      <c r="AD341" s="4335"/>
      <c r="AE341" s="4335"/>
      <c r="AF341" s="4335"/>
      <c r="AG341" s="4336"/>
      <c r="AH341" s="3108" t="s">
        <v>209</v>
      </c>
      <c r="AI341" s="2987"/>
      <c r="AJ341" s="4338" t="s">
        <v>12</v>
      </c>
      <c r="AK341" s="2987" t="s">
        <v>13</v>
      </c>
    </row>
    <row r="342" spans="1:99" ht="15" customHeight="1" x14ac:dyDescent="0.25">
      <c r="A342" s="3124"/>
      <c r="B342" s="2994"/>
      <c r="C342" s="4283"/>
      <c r="D342" s="4283"/>
      <c r="E342" s="4283"/>
      <c r="F342" s="4283" t="s">
        <v>16</v>
      </c>
      <c r="G342" s="4283"/>
      <c r="H342" s="4334" t="s">
        <v>17</v>
      </c>
      <c r="I342" s="4348"/>
      <c r="J342" s="4347" t="s">
        <v>18</v>
      </c>
      <c r="K342" s="4347"/>
      <c r="L342" s="4347" t="s">
        <v>19</v>
      </c>
      <c r="M342" s="4347"/>
      <c r="N342" s="4347" t="s">
        <v>20</v>
      </c>
      <c r="O342" s="4347"/>
      <c r="P342" s="4347" t="s">
        <v>21</v>
      </c>
      <c r="Q342" s="4347"/>
      <c r="R342" s="4347" t="s">
        <v>22</v>
      </c>
      <c r="S342" s="4347"/>
      <c r="T342" s="4347" t="s">
        <v>23</v>
      </c>
      <c r="U342" s="4347"/>
      <c r="V342" s="4347" t="s">
        <v>61</v>
      </c>
      <c r="W342" s="4347"/>
      <c r="X342" s="4347" t="s">
        <v>62</v>
      </c>
      <c r="Y342" s="4347"/>
      <c r="Z342" s="4347" t="s">
        <v>63</v>
      </c>
      <c r="AA342" s="4347"/>
      <c r="AB342" s="4347" t="s">
        <v>148</v>
      </c>
      <c r="AC342" s="4347"/>
      <c r="AD342" s="4347" t="s">
        <v>149</v>
      </c>
      <c r="AE342" s="4347"/>
      <c r="AF342" s="4347" t="s">
        <v>150</v>
      </c>
      <c r="AG342" s="4353"/>
      <c r="AH342" s="4337"/>
      <c r="AI342" s="4333"/>
      <c r="AJ342" s="4331"/>
      <c r="AK342" s="2994"/>
    </row>
    <row r="343" spans="1:99" x14ac:dyDescent="0.25">
      <c r="A343" s="4342"/>
      <c r="B343" s="4333"/>
      <c r="C343" s="2124" t="s">
        <v>120</v>
      </c>
      <c r="D343" s="2125" t="s">
        <v>79</v>
      </c>
      <c r="E343" s="2234" t="s">
        <v>121</v>
      </c>
      <c r="F343" s="2124" t="s">
        <v>291</v>
      </c>
      <c r="G343" s="2220" t="s">
        <v>121</v>
      </c>
      <c r="H343" s="2124" t="s">
        <v>291</v>
      </c>
      <c r="I343" s="2220" t="s">
        <v>121</v>
      </c>
      <c r="J343" s="2124" t="s">
        <v>291</v>
      </c>
      <c r="K343" s="2220" t="s">
        <v>121</v>
      </c>
      <c r="L343" s="2124" t="s">
        <v>291</v>
      </c>
      <c r="M343" s="2220" t="s">
        <v>121</v>
      </c>
      <c r="N343" s="2124" t="s">
        <v>291</v>
      </c>
      <c r="O343" s="2220" t="s">
        <v>121</v>
      </c>
      <c r="P343" s="2124" t="s">
        <v>291</v>
      </c>
      <c r="Q343" s="2220" t="s">
        <v>121</v>
      </c>
      <c r="R343" s="2124" t="s">
        <v>291</v>
      </c>
      <c r="S343" s="2220" t="s">
        <v>121</v>
      </c>
      <c r="T343" s="2124" t="s">
        <v>291</v>
      </c>
      <c r="U343" s="2220" t="s">
        <v>121</v>
      </c>
      <c r="V343" s="2124" t="s">
        <v>291</v>
      </c>
      <c r="W343" s="2220" t="s">
        <v>121</v>
      </c>
      <c r="X343" s="2124" t="s">
        <v>291</v>
      </c>
      <c r="Y343" s="2220" t="s">
        <v>121</v>
      </c>
      <c r="Z343" s="2124" t="s">
        <v>291</v>
      </c>
      <c r="AA343" s="2220" t="s">
        <v>121</v>
      </c>
      <c r="AB343" s="2124" t="s">
        <v>291</v>
      </c>
      <c r="AC343" s="2220" t="s">
        <v>121</v>
      </c>
      <c r="AD343" s="2124" t="s">
        <v>291</v>
      </c>
      <c r="AE343" s="2220" t="s">
        <v>121</v>
      </c>
      <c r="AF343" s="2124" t="s">
        <v>291</v>
      </c>
      <c r="AG343" s="2221" t="s">
        <v>121</v>
      </c>
      <c r="AH343" s="2235" t="s">
        <v>212</v>
      </c>
      <c r="AI343" s="2219" t="s">
        <v>213</v>
      </c>
      <c r="AJ343" s="3019"/>
      <c r="AK343" s="4333"/>
    </row>
    <row r="344" spans="1:99" x14ac:dyDescent="0.25">
      <c r="A344" s="4354" t="s">
        <v>309</v>
      </c>
      <c r="B344" s="4354"/>
      <c r="C344" s="2112">
        <f>SUM(D344+E344)</f>
        <v>1</v>
      </c>
      <c r="D344" s="2113">
        <f t="shared" ref="D344:E346" si="236">SUM(F344+H344+J344+L344+N344+P344+R344+T344+V344+X344+Z344+AB344+AD344+AF344)</f>
        <v>0</v>
      </c>
      <c r="E344" s="2237">
        <f t="shared" si="236"/>
        <v>1</v>
      </c>
      <c r="F344" s="2115"/>
      <c r="G344" s="2225"/>
      <c r="H344" s="2115"/>
      <c r="I344" s="2225"/>
      <c r="J344" s="2115"/>
      <c r="K344" s="2225"/>
      <c r="L344" s="2115"/>
      <c r="M344" s="2225"/>
      <c r="N344" s="2115"/>
      <c r="O344" s="2225"/>
      <c r="P344" s="2115"/>
      <c r="Q344" s="2225"/>
      <c r="R344" s="2115"/>
      <c r="S344" s="2225"/>
      <c r="T344" s="2115"/>
      <c r="U344" s="2225">
        <v>1</v>
      </c>
      <c r="V344" s="2115"/>
      <c r="W344" s="2225"/>
      <c r="X344" s="2115"/>
      <c r="Y344" s="2225"/>
      <c r="Z344" s="2115"/>
      <c r="AA344" s="2225"/>
      <c r="AB344" s="2115"/>
      <c r="AC344" s="2225"/>
      <c r="AD344" s="2115"/>
      <c r="AE344" s="2225"/>
      <c r="AF344" s="2115"/>
      <c r="AG344" s="2227"/>
      <c r="AH344" s="2225">
        <v>0</v>
      </c>
      <c r="AI344" s="2116">
        <v>0</v>
      </c>
      <c r="AJ344" s="2115">
        <v>0</v>
      </c>
      <c r="AK344" s="2116">
        <v>1</v>
      </c>
      <c r="AL344" t="str">
        <f>CA344&amp;CB344&amp;CC344&amp;CD344</f>
        <v/>
      </c>
      <c r="CA344" s="18" t="str">
        <f>IF(AND(E344&gt;0,OR(AH344=""))," * No olvide digitar la variable Trans (Masculino). Digite Cero si no tiene.",IF((AH344)&gt;E344,"*  La variable Trans (Masculino) No puede ser mayor al Total Mujeres.",""))</f>
        <v/>
      </c>
      <c r="CB344" s="18" t="str">
        <f>IF(AND(D344&gt;0,OR(AI344=""))," * No olvide digitar la variable Trans (Femenino). Digite Cero si no tiene.",IF((AI344)&gt;D344,"*  La variable Trans (Femenino) No puede ser mayor al Total Hombres.",""))</f>
        <v/>
      </c>
      <c r="CC344" s="18" t="str">
        <f>IF(AND(C344&gt;0,AJ344="")," * No olvide digitar la variable Pueblos originarios. Digite Cero si no tiene.",IF(AJ344&gt;C344," * La variable Pueblos originarios No puede ser mayor al Total.",""))</f>
        <v/>
      </c>
      <c r="CD344" s="18" t="str">
        <f>IF(AND(C344&gt;0,AK344="")," * No olvide digitar la variable Migrantes. Digite Cero si no tiene.",IF(AK344&gt;C344," * La variable Migrantes No puede ser mayor al Total.",""))</f>
        <v/>
      </c>
      <c r="CO344" s="69">
        <f>IF(AND(E344&gt;0,OR(AH344="")),1,IF((AH344)&gt;E344,1,0))</f>
        <v>0</v>
      </c>
      <c r="CP344" s="69">
        <f>IF(AND(D344&gt;0,OR(AI344="")),1,IF((AI344)&gt;D344,1,0))</f>
        <v>0</v>
      </c>
      <c r="CQ344" s="69">
        <f>IF(AND(C344&gt;0,AJ344=""),1,IF(AJ344&gt;C344,1,0))</f>
        <v>0</v>
      </c>
      <c r="CR344" s="69">
        <f>IF(AND(C344&gt;0,AK344=""),1,IF(AK344&gt;C344,1,0))</f>
        <v>0</v>
      </c>
    </row>
    <row r="345" spans="1:99" x14ac:dyDescent="0.25">
      <c r="A345" s="4354" t="s">
        <v>311</v>
      </c>
      <c r="B345" s="4354"/>
      <c r="C345" s="2112">
        <f>SUM(D345+E345)</f>
        <v>0</v>
      </c>
      <c r="D345" s="2113">
        <f t="shared" si="236"/>
        <v>0</v>
      </c>
      <c r="E345" s="2237">
        <f t="shared" si="236"/>
        <v>0</v>
      </c>
      <c r="F345" s="2115"/>
      <c r="G345" s="2225"/>
      <c r="H345" s="2115"/>
      <c r="I345" s="2225"/>
      <c r="J345" s="2115"/>
      <c r="K345" s="2225"/>
      <c r="L345" s="2115"/>
      <c r="M345" s="2225"/>
      <c r="N345" s="2115"/>
      <c r="O345" s="2225"/>
      <c r="P345" s="2115"/>
      <c r="Q345" s="2225"/>
      <c r="R345" s="2115"/>
      <c r="S345" s="2225"/>
      <c r="T345" s="2115"/>
      <c r="U345" s="2225"/>
      <c r="V345" s="2115"/>
      <c r="W345" s="2225"/>
      <c r="X345" s="2115"/>
      <c r="Y345" s="2225"/>
      <c r="Z345" s="2115"/>
      <c r="AA345" s="2225"/>
      <c r="AB345" s="2115"/>
      <c r="AC345" s="2225"/>
      <c r="AD345" s="2115"/>
      <c r="AE345" s="2225"/>
      <c r="AF345" s="2115"/>
      <c r="AG345" s="2227"/>
      <c r="AH345" s="2225"/>
      <c r="AI345" s="2116"/>
      <c r="AJ345" s="2115"/>
      <c r="AK345" s="2116"/>
      <c r="AL345" t="str">
        <f>CA345&amp;CB345&amp;CC345&amp;CD345</f>
        <v/>
      </c>
      <c r="CA345" s="18" t="str">
        <f>IF(AND(E345&gt;0,OR(AH345=""))," * No olvide digitar la variable Trans (Masculino). Digite Cero si no tiene.",IF((AH345)&gt;E345,"*  La variable Trans (Masculino) No puede ser mayor al Total Mujeres.",""))</f>
        <v/>
      </c>
      <c r="CB345" s="18" t="str">
        <f>IF(AND(D345&gt;0,OR(AI345=""))," * No olvide digitar la variable Trans (Femenino). Digite Cero si no tiene.",IF((AI345)&gt;D345,"*  La variable Trans (Femenino) No puede ser mayor al Total Hombres.",""))</f>
        <v/>
      </c>
      <c r="CC345" s="18" t="str">
        <f>IF(AND(C345&gt;0,AJ345="")," * No olvide digitar la variable Pueblos originarios. Digite Cero si no tiene.",IF(AJ345&gt;C345," * La variable Pueblos originarios No puede ser mayor al Total.",""))</f>
        <v/>
      </c>
      <c r="CD345" s="18" t="str">
        <f>IF(AND(C345&gt;0,AK345="")," * No olvide digitar la variable Migrantes. Digite Cero si no tiene.",IF(AK345&gt;C345," * La variable Migrantes No puede ser mayor al Total.",""))</f>
        <v/>
      </c>
      <c r="CO345" s="69">
        <f>IF(AND(E345&gt;0,OR(AH345="")),1,IF((AH345)&gt;E345,1,0))</f>
        <v>0</v>
      </c>
      <c r="CP345" s="69">
        <f>IF(AND(D345&gt;0,OR(AI345="")),1,IF((AI345)&gt;D345,1,0))</f>
        <v>0</v>
      </c>
      <c r="CQ345" s="69">
        <f>IF(AND(C345&gt;0,AJ345=""),1,IF(AJ345&gt;C345,1,0))</f>
        <v>0</v>
      </c>
      <c r="CR345" s="69">
        <f>IF(AND(C345&gt;0,AK345=""),1,IF(AK345&gt;C345,1,0))</f>
        <v>0</v>
      </c>
    </row>
    <row r="346" spans="1:99" x14ac:dyDescent="0.25">
      <c r="A346" s="4354" t="s">
        <v>320</v>
      </c>
      <c r="B346" s="4354"/>
      <c r="C346" s="2112">
        <f>SUM(D346+E346)</f>
        <v>3</v>
      </c>
      <c r="D346" s="2113">
        <f t="shared" si="236"/>
        <v>1</v>
      </c>
      <c r="E346" s="2237">
        <f t="shared" si="236"/>
        <v>2</v>
      </c>
      <c r="F346" s="2115"/>
      <c r="G346" s="2225"/>
      <c r="H346" s="2115"/>
      <c r="I346" s="2225"/>
      <c r="J346" s="2115">
        <v>1</v>
      </c>
      <c r="K346" s="2225">
        <v>1</v>
      </c>
      <c r="L346" s="2115"/>
      <c r="M346" s="2225"/>
      <c r="N346" s="2115"/>
      <c r="O346" s="2225"/>
      <c r="P346" s="2115"/>
      <c r="Q346" s="2225">
        <v>1</v>
      </c>
      <c r="R346" s="2115"/>
      <c r="S346" s="2225"/>
      <c r="T346" s="2115"/>
      <c r="U346" s="2225"/>
      <c r="V346" s="2115"/>
      <c r="W346" s="2225"/>
      <c r="X346" s="2115"/>
      <c r="Y346" s="2225"/>
      <c r="Z346" s="2115"/>
      <c r="AA346" s="2225"/>
      <c r="AB346" s="2115"/>
      <c r="AC346" s="2225"/>
      <c r="AD346" s="2115"/>
      <c r="AE346" s="2225"/>
      <c r="AF346" s="2115"/>
      <c r="AG346" s="2227"/>
      <c r="AH346" s="2225">
        <v>0</v>
      </c>
      <c r="AI346" s="2116">
        <v>1</v>
      </c>
      <c r="AJ346" s="2115">
        <v>0</v>
      </c>
      <c r="AK346" s="2116">
        <v>1</v>
      </c>
      <c r="AL346" t="str">
        <f>CA346&amp;CB346&amp;CC346&amp;CD346</f>
        <v/>
      </c>
      <c r="CA346" s="18" t="str">
        <f>IF(AND(E346&gt;0,OR(AH346=""))," * No olvide digitar la variable Trans (Masculino). Digite Cero si no tiene.",IF((AH346)&gt;E346,"*  La variable Trans (Masculino) No puede ser mayor al Total Mujeres.",""))</f>
        <v/>
      </c>
      <c r="CB346" s="18" t="str">
        <f>IF(AND(D346&gt;0,OR(AI346=""))," * No olvide digitar la variable Trans (Femenino). Digite Cero si no tiene.",IF((AI346)&gt;D346,"*  La variable Trans (Femenino) No puede ser mayor al Total Hombres.",""))</f>
        <v/>
      </c>
      <c r="CC346" s="18" t="str">
        <f>IF(AND(C346&gt;0,AJ346="")," * No olvide digitar la variable Pueblos originarios. Digite Cero si no tiene.",IF(AJ346&gt;C346," * La variable Pueblos originarios No puede ser mayor al Total.",""))</f>
        <v/>
      </c>
      <c r="CD346" s="18" t="str">
        <f>IF(AND(C346&gt;0,AK346="")," * No olvide digitar la variable Migrantes. Digite Cero si no tiene.",IF(AK346&gt;C346," * La variable Migrantes No puede ser mayor al Total.",""))</f>
        <v/>
      </c>
      <c r="CO346" s="69">
        <f>IF(AND(E346&gt;0,OR(AH346="")),1,IF((AH346)&gt;E346,1,0))</f>
        <v>0</v>
      </c>
      <c r="CP346" s="69">
        <f>IF(AND(D346&gt;0,OR(AI346="")),1,IF((AI346)&gt;D346,1,0))</f>
        <v>0</v>
      </c>
      <c r="CQ346" s="69">
        <f>IF(AND(C346&gt;0,AJ346=""),1,IF(AJ346&gt;C346,1,0))</f>
        <v>0</v>
      </c>
      <c r="CR346" s="69">
        <f>IF(AND(C346&gt;0,AK346=""),1,IF(AK346&gt;C346,1,0))</f>
        <v>0</v>
      </c>
    </row>
    <row r="347" spans="1:99" s="56" customFormat="1" ht="12" x14ac:dyDescent="0.2">
      <c r="A347" s="2238" t="s">
        <v>321</v>
      </c>
      <c r="B347" s="2239"/>
      <c r="C347" s="2239"/>
      <c r="D347" s="2239"/>
      <c r="E347" s="2239"/>
      <c r="F347" s="2239"/>
      <c r="G347" s="2239"/>
      <c r="H347" s="2239"/>
      <c r="I347" s="2239"/>
      <c r="J347" s="2239"/>
      <c r="K347" s="2239"/>
      <c r="L347" s="2239"/>
      <c r="M347" s="2239"/>
      <c r="N347" s="2239"/>
      <c r="O347" s="55"/>
      <c r="P347" s="55"/>
      <c r="Q347" s="55"/>
      <c r="R347" s="55"/>
    </row>
    <row r="348" spans="1:99" ht="15" customHeight="1" x14ac:dyDescent="0.25">
      <c r="A348" s="4349" t="s">
        <v>322</v>
      </c>
      <c r="B348" s="3222" t="s">
        <v>323</v>
      </c>
      <c r="C348" s="3223"/>
      <c r="D348" s="3224"/>
      <c r="E348" s="3225" t="s">
        <v>139</v>
      </c>
      <c r="F348" s="3226"/>
      <c r="G348" s="3226"/>
      <c r="H348" s="3226"/>
      <c r="I348" s="3226"/>
      <c r="J348" s="3226"/>
      <c r="K348" s="3226"/>
      <c r="L348" s="3226"/>
      <c r="M348" s="3226"/>
      <c r="N348" s="527"/>
      <c r="O348" s="4350" t="s">
        <v>324</v>
      </c>
      <c r="P348" s="4351" t="s">
        <v>325</v>
      </c>
      <c r="Q348" s="3233" t="s">
        <v>326</v>
      </c>
      <c r="R348" s="4350" t="s">
        <v>12</v>
      </c>
      <c r="S348" s="2987" t="s">
        <v>13</v>
      </c>
      <c r="T348" s="4343" t="s">
        <v>209</v>
      </c>
      <c r="U348" s="3215"/>
    </row>
    <row r="349" spans="1:99" x14ac:dyDescent="0.25">
      <c r="A349" s="4279"/>
      <c r="B349" s="4342"/>
      <c r="C349" s="4337"/>
      <c r="D349" s="4333"/>
      <c r="E349" s="4280" t="s">
        <v>202</v>
      </c>
      <c r="F349" s="4291"/>
      <c r="G349" s="4280" t="s">
        <v>203</v>
      </c>
      <c r="H349" s="4291"/>
      <c r="I349" s="4280" t="s">
        <v>204</v>
      </c>
      <c r="J349" s="4291"/>
      <c r="K349" s="4280" t="s">
        <v>16</v>
      </c>
      <c r="L349" s="4291"/>
      <c r="M349" s="4280" t="s">
        <v>17</v>
      </c>
      <c r="N349" s="4281"/>
      <c r="O349" s="3228"/>
      <c r="P349" s="3231"/>
      <c r="Q349" s="3234"/>
      <c r="R349" s="3228"/>
      <c r="S349" s="2994"/>
      <c r="T349" s="4344"/>
      <c r="U349" s="4346"/>
    </row>
    <row r="350" spans="1:99" x14ac:dyDescent="0.25">
      <c r="A350" s="4236"/>
      <c r="B350" s="2241" t="s">
        <v>120</v>
      </c>
      <c r="C350" s="2242" t="s">
        <v>79</v>
      </c>
      <c r="D350" s="2219" t="s">
        <v>121</v>
      </c>
      <c r="E350" s="2124" t="s">
        <v>79</v>
      </c>
      <c r="F350" s="2122" t="s">
        <v>121</v>
      </c>
      <c r="G350" s="2124" t="s">
        <v>79</v>
      </c>
      <c r="H350" s="2122" t="s">
        <v>121</v>
      </c>
      <c r="I350" s="2124" t="s">
        <v>79</v>
      </c>
      <c r="J350" s="2122" t="s">
        <v>121</v>
      </c>
      <c r="K350" s="2124" t="s">
        <v>79</v>
      </c>
      <c r="L350" s="2122" t="s">
        <v>121</v>
      </c>
      <c r="M350" s="2124" t="s">
        <v>79</v>
      </c>
      <c r="N350" s="2120" t="s">
        <v>121</v>
      </c>
      <c r="O350" s="3229"/>
      <c r="P350" s="3232"/>
      <c r="Q350" s="4352"/>
      <c r="R350" s="3229"/>
      <c r="S350" s="4333"/>
      <c r="T350" s="2243" t="s">
        <v>212</v>
      </c>
      <c r="U350" s="2234" t="s">
        <v>213</v>
      </c>
    </row>
    <row r="351" spans="1:99" x14ac:dyDescent="0.25">
      <c r="A351" s="2011" t="s">
        <v>92</v>
      </c>
      <c r="B351" s="2012">
        <f>SUM(C351+D351)</f>
        <v>0</v>
      </c>
      <c r="C351" s="2013">
        <f>SUM(E351+G351+I351+K351+M351)</f>
        <v>0</v>
      </c>
      <c r="D351" s="2244">
        <f>SUM(F351+H351+J351+L351+N351)</f>
        <v>0</v>
      </c>
      <c r="E351" s="2004"/>
      <c r="F351" s="2057"/>
      <c r="G351" s="2004"/>
      <c r="H351" s="2057"/>
      <c r="I351" s="2004"/>
      <c r="J351" s="2014"/>
      <c r="K351" s="2004"/>
      <c r="L351" s="2014"/>
      <c r="M351" s="2015"/>
      <c r="N351" s="699"/>
      <c r="O351" s="533"/>
      <c r="P351" s="2245"/>
      <c r="Q351" s="2246"/>
      <c r="R351" s="2018"/>
      <c r="S351" s="2057"/>
      <c r="T351" s="1997"/>
      <c r="U351" s="2057"/>
      <c r="V351" t="str">
        <f>CD351&amp;CE351&amp;CF351&amp;CG351</f>
        <v/>
      </c>
      <c r="CA351" s="438"/>
      <c r="CB351" s="504"/>
      <c r="CC351" s="504"/>
      <c r="CD351" s="18" t="str">
        <f>IF(AND(B351&gt;0,R351="")," * No olvide digitar la variable Pueblos originarios. Digite Cero si no tiene.",IF(R351&gt;B351," * La variable Pueblos originarios No puede ser mayor al Total.",""))</f>
        <v/>
      </c>
      <c r="CE351" s="18" t="str">
        <f>IF(AND(B351&gt;0,S351="")," * No olvide digitar la variable Migrantes. Digite Cero si no tiene.",IF(S351&gt;B351," * La variable Migrantes No puede ser mayor al Total.",""))</f>
        <v/>
      </c>
      <c r="CF351" s="263" t="str">
        <f>IF(AND(D351&gt;0,OR(T351=""))," * No olvide digitar la variable Trans (Masculino). Digite Cero si no tiene.",IF((T351)&gt;D351," * La variable Trans Masculino No puede ser mayor al Total Mujeres.",""))</f>
        <v/>
      </c>
      <c r="CG351" s="263" t="str">
        <f>IF(AND(C351&gt;0,OR(U351=""))," * No olvide digitar la variable Trans (Femenino). Digite Cero si no tiene.",IF((U351)&gt;C351," * La variable Trans Femenino No puede ser mayor al Total Hombres.",""))</f>
        <v/>
      </c>
      <c r="CO351" s="520"/>
      <c r="CP351" s="520"/>
      <c r="CQ351" s="520"/>
      <c r="CR351" s="69">
        <f>IF(AND(B351&gt;0,R351=""),1,IF(R351&gt;B351,1,0))</f>
        <v>0</v>
      </c>
      <c r="CS351" s="69">
        <f>IF(AND(B351&gt;0,S351=""),1,IF(S351&gt;B351,1,0))</f>
        <v>0</v>
      </c>
      <c r="CT351" s="69">
        <f>IF(AND(D351&gt;0,OR(T351="")),1,IF((T351)&gt;D351,1,0))</f>
        <v>0</v>
      </c>
      <c r="CU351" s="69">
        <f>IF(AND(C351&gt;0,OR(U351="")),1,IF((U351)&gt;C351,1,0))</f>
        <v>0</v>
      </c>
    </row>
    <row r="352" spans="1:99" x14ac:dyDescent="0.25">
      <c r="A352" s="2229" t="s">
        <v>102</v>
      </c>
      <c r="B352" s="381">
        <f>SUM(C352+D352)</f>
        <v>0</v>
      </c>
      <c r="C352" s="2247">
        <f>SUM(E352+G352+I352+K352+M352)</f>
        <v>0</v>
      </c>
      <c r="D352" s="2248">
        <f>SUM(F352+H352+J352+L352+N352)</f>
        <v>0</v>
      </c>
      <c r="E352" s="91"/>
      <c r="F352" s="2231"/>
      <c r="G352" s="91"/>
      <c r="H352" s="385"/>
      <c r="I352" s="91"/>
      <c r="J352" s="2231"/>
      <c r="K352" s="91"/>
      <c r="L352" s="2231"/>
      <c r="M352" s="2232"/>
      <c r="N352" s="538"/>
      <c r="O352" s="539"/>
      <c r="P352" s="92"/>
      <c r="Q352" s="2231"/>
      <c r="R352" s="539"/>
      <c r="S352" s="2231"/>
      <c r="T352" s="2230"/>
      <c r="U352" s="2231"/>
      <c r="V352" t="str">
        <f>CA352&amp;CB352&amp;CC352&amp;CD352&amp;CE352&amp;CF352&amp;CG352</f>
        <v/>
      </c>
      <c r="CA352" s="18" t="str">
        <f>IF(AND(B352&gt;0,O352="")," * No olvide digitar la variable Aumento de funcionalidad familiar (4 puntos o más). Digite Cero si no tiene.",IF(O352&gt;B352," * La variable Aumento de funcionalidad familiar (4 puntos o más) No puede ser mayor al Total.",""))</f>
        <v/>
      </c>
      <c r="CB352" s="18" t="str">
        <f>IF(AND(B352&gt;0,P352="")," * No olvide digitar la variable Cumple con el 70% de los objetivos del plan de acompañamiento. Digite Cero si no tiene.",IF(P352&gt;B352," * La variable Cumple con el 70% de los objetivos del plan de acompañamiento No puede ser mayor al Total.",""))</f>
        <v/>
      </c>
      <c r="CC352" s="18" t="str">
        <f>IF(AND(B352&gt;0,Q352="")," * No olvide digitar la variable Egreso por alta clínica del Prog de Salud Mental. Digite Cero si no tiene.",IF(Q352&gt;B352," * La variable Egreso por alta clínica del Prog de Salud Mental No puede ser mayor al Total.",""))</f>
        <v/>
      </c>
      <c r="CD352" s="18" t="str">
        <f>IF(AND(B352&gt;0,R352="")," * No olvide digitar la variable Pueblos originarios. Digite Cero si no tiene.",IF(R352&gt;B352," * La variable Pueblos originarios No puede ser mayor al Total.",""))</f>
        <v/>
      </c>
      <c r="CE352" s="18" t="str">
        <f>IF(AND(B352&gt;0,S352="")," * No olvide digitar la variable Migrantes. Digite Cero si no tiene.",IF(S352&gt;B352," * La variable Migrantes No puede ser mayor al Total.",""))</f>
        <v/>
      </c>
      <c r="CF352" s="263" t="str">
        <f>IF(AND(D352&gt;0,OR(T352=""))," * No olvide digitar la variable Trans (Masculino). Digite Cero si no tiene.",IF((T352)&gt;D352," * La variable Trans Masculino No puede ser mayor al Total Mujeres.",""))</f>
        <v/>
      </c>
      <c r="CG352" s="263" t="str">
        <f>IF(AND(C352&gt;0,OR(U352=""))," * No olvide digitar la variable Trans (Femenino). Digite Cero si no tiene.",IF((U352)&gt;C352," * La variable Trans Femenino No puede ser mayor al Total Hombres.",""))</f>
        <v/>
      </c>
      <c r="CO352" s="20">
        <f>IF(AND($B352&gt;0,O352=""),1,IF(O352&gt;$B352,1,0))</f>
        <v>0</v>
      </c>
      <c r="CP352" s="20">
        <f>IF(AND($B352&gt;0,P352=""),1,IF(P352&gt;$B352,1,0))</f>
        <v>0</v>
      </c>
      <c r="CQ352" s="20">
        <f>IF(AND($B352&gt;0,Q352=""),1,IF(Q352&gt;$B352,1,0))</f>
        <v>0</v>
      </c>
      <c r="CR352" s="69">
        <f>IF(AND(B352&gt;0,R352=""),1,IF(R352&gt;B352,1,0))</f>
        <v>0</v>
      </c>
      <c r="CS352" s="69">
        <f>IF(AND(B352&gt;0,S352=""),1,IF(S352&gt;B352,1,0))</f>
        <v>0</v>
      </c>
      <c r="CT352" s="69">
        <f>IF(AND(D352&gt;0,OR(T352="")),1,IF((T352)&gt;D352,1,0))</f>
        <v>0</v>
      </c>
      <c r="CU352" s="69">
        <f>IF(AND(C352&gt;0,OR(U352="")),1,IF((U352)&gt;C352,1,0))</f>
        <v>0</v>
      </c>
    </row>
    <row r="353" spans="1:94" s="56" customFormat="1" ht="12" x14ac:dyDescent="0.2">
      <c r="A353" s="38" t="s">
        <v>327</v>
      </c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</row>
    <row r="354" spans="1:94" ht="15" customHeight="1" x14ac:dyDescent="0.25">
      <c r="A354" s="4349" t="s">
        <v>322</v>
      </c>
      <c r="B354" s="4349" t="s">
        <v>328</v>
      </c>
      <c r="C354" s="4347" t="s">
        <v>323</v>
      </c>
      <c r="D354" s="4347"/>
      <c r="E354" s="4347"/>
      <c r="F354" s="4280" t="s">
        <v>139</v>
      </c>
      <c r="G354" s="4281"/>
      <c r="H354" s="4281"/>
      <c r="I354" s="4281"/>
      <c r="J354" s="4281"/>
      <c r="K354" s="4281"/>
      <c r="L354" s="4281"/>
      <c r="M354" s="4281"/>
      <c r="N354" s="4281"/>
      <c r="O354" s="4281"/>
      <c r="P354" s="4281"/>
      <c r="Q354" s="4281"/>
      <c r="R354" s="4281"/>
      <c r="S354" s="4281"/>
      <c r="T354" s="4281"/>
      <c r="U354" s="4281"/>
      <c r="V354" s="4281"/>
      <c r="W354" s="4281"/>
      <c r="X354" s="4281"/>
      <c r="Y354" s="4281"/>
      <c r="Z354" s="4281"/>
      <c r="AA354" s="4281"/>
      <c r="AB354" s="4281"/>
      <c r="AC354" s="4281"/>
      <c r="AD354" s="4281"/>
      <c r="AE354" s="4281"/>
      <c r="AF354" s="4281"/>
      <c r="AG354" s="4282"/>
      <c r="AH354" s="4287" t="s">
        <v>12</v>
      </c>
      <c r="AI354" s="3137" t="s">
        <v>13</v>
      </c>
      <c r="AJ354" s="4281" t="s">
        <v>329</v>
      </c>
      <c r="AK354" s="4281"/>
      <c r="AL354" s="4291"/>
      <c r="AM354" s="4349" t="s">
        <v>330</v>
      </c>
    </row>
    <row r="355" spans="1:94" ht="15" customHeight="1" x14ac:dyDescent="0.25">
      <c r="A355" s="4279"/>
      <c r="B355" s="4279"/>
      <c r="C355" s="4347"/>
      <c r="D355" s="4347"/>
      <c r="E355" s="4347"/>
      <c r="F355" s="4280" t="s">
        <v>16</v>
      </c>
      <c r="G355" s="4291"/>
      <c r="H355" s="4280" t="s">
        <v>17</v>
      </c>
      <c r="I355" s="4291"/>
      <c r="J355" s="4280" t="s">
        <v>18</v>
      </c>
      <c r="K355" s="4291"/>
      <c r="L355" s="4280" t="s">
        <v>19</v>
      </c>
      <c r="M355" s="4291"/>
      <c r="N355" s="4280" t="s">
        <v>20</v>
      </c>
      <c r="O355" s="4291"/>
      <c r="P355" s="4280" t="s">
        <v>21</v>
      </c>
      <c r="Q355" s="4291"/>
      <c r="R355" s="4280" t="s">
        <v>22</v>
      </c>
      <c r="S355" s="4291"/>
      <c r="T355" s="4280" t="s">
        <v>23</v>
      </c>
      <c r="U355" s="4291"/>
      <c r="V355" s="4280" t="s">
        <v>61</v>
      </c>
      <c r="W355" s="4291"/>
      <c r="X355" s="4280" t="s">
        <v>62</v>
      </c>
      <c r="Y355" s="4291"/>
      <c r="Z355" s="4280" t="s">
        <v>63</v>
      </c>
      <c r="AA355" s="4291"/>
      <c r="AB355" s="4280" t="s">
        <v>148</v>
      </c>
      <c r="AC355" s="4291"/>
      <c r="AD355" s="4280" t="s">
        <v>149</v>
      </c>
      <c r="AE355" s="4291"/>
      <c r="AF355" s="4280" t="s">
        <v>150</v>
      </c>
      <c r="AG355" s="4282"/>
      <c r="AH355" s="3130"/>
      <c r="AI355" s="3237"/>
      <c r="AJ355" s="3004" t="s">
        <v>331</v>
      </c>
      <c r="AK355" s="4288" t="s">
        <v>332</v>
      </c>
      <c r="AL355" s="4356" t="s">
        <v>333</v>
      </c>
      <c r="AM355" s="4279"/>
    </row>
    <row r="356" spans="1:94" x14ac:dyDescent="0.25">
      <c r="A356" s="4236"/>
      <c r="B356" s="4236"/>
      <c r="C356" s="2243" t="s">
        <v>120</v>
      </c>
      <c r="D356" s="2250" t="s">
        <v>79</v>
      </c>
      <c r="E356" s="2122" t="s">
        <v>121</v>
      </c>
      <c r="F356" s="2124" t="s">
        <v>79</v>
      </c>
      <c r="G356" s="2122" t="s">
        <v>121</v>
      </c>
      <c r="H356" s="2124" t="s">
        <v>79</v>
      </c>
      <c r="I356" s="2122" t="s">
        <v>121</v>
      </c>
      <c r="J356" s="2124" t="s">
        <v>291</v>
      </c>
      <c r="K356" s="2122" t="s">
        <v>121</v>
      </c>
      <c r="L356" s="2124" t="s">
        <v>291</v>
      </c>
      <c r="M356" s="2122" t="s">
        <v>121</v>
      </c>
      <c r="N356" s="2124" t="s">
        <v>291</v>
      </c>
      <c r="O356" s="2122" t="s">
        <v>121</v>
      </c>
      <c r="P356" s="2124" t="s">
        <v>291</v>
      </c>
      <c r="Q356" s="2122" t="s">
        <v>121</v>
      </c>
      <c r="R356" s="2124" t="s">
        <v>291</v>
      </c>
      <c r="S356" s="2122" t="s">
        <v>121</v>
      </c>
      <c r="T356" s="2124" t="s">
        <v>291</v>
      </c>
      <c r="U356" s="2122" t="s">
        <v>121</v>
      </c>
      <c r="V356" s="2124" t="s">
        <v>291</v>
      </c>
      <c r="W356" s="2122" t="s">
        <v>121</v>
      </c>
      <c r="X356" s="2124" t="s">
        <v>291</v>
      </c>
      <c r="Y356" s="2122" t="s">
        <v>121</v>
      </c>
      <c r="Z356" s="2124" t="s">
        <v>291</v>
      </c>
      <c r="AA356" s="2122" t="s">
        <v>121</v>
      </c>
      <c r="AB356" s="2124" t="s">
        <v>291</v>
      </c>
      <c r="AC356" s="2122" t="s">
        <v>121</v>
      </c>
      <c r="AD356" s="2124" t="s">
        <v>291</v>
      </c>
      <c r="AE356" s="2122" t="s">
        <v>121</v>
      </c>
      <c r="AF356" s="2124" t="s">
        <v>291</v>
      </c>
      <c r="AG356" s="2121" t="s">
        <v>121</v>
      </c>
      <c r="AH356" s="3001"/>
      <c r="AI356" s="4357"/>
      <c r="AJ356" s="4355"/>
      <c r="AK356" s="2983"/>
      <c r="AL356" s="3027"/>
      <c r="AM356" s="4236"/>
    </row>
    <row r="357" spans="1:94" x14ac:dyDescent="0.25">
      <c r="A357" s="4274" t="s">
        <v>334</v>
      </c>
      <c r="B357" s="2019" t="s">
        <v>335</v>
      </c>
      <c r="C357" s="2020">
        <f>SUM(D357+E357)</f>
        <v>0</v>
      </c>
      <c r="D357" s="2013">
        <f>SUM(F357+H357+J357+L357+N357+P357+R357+T357+V357+X357+Z357+AB357+AD357+AF357)</f>
        <v>0</v>
      </c>
      <c r="E357" s="2253">
        <f>SUM(G357+I357+K357+M357+O357+Q357+S357+U357+W357+Y357+AA357+AC357+AE357+AG357)</f>
        <v>0</v>
      </c>
      <c r="F357" s="2004"/>
      <c r="G357" s="2057"/>
      <c r="H357" s="2004"/>
      <c r="I357" s="2057"/>
      <c r="J357" s="2004"/>
      <c r="K357" s="2057"/>
      <c r="L357" s="2004"/>
      <c r="M357" s="2057"/>
      <c r="N357" s="2004"/>
      <c r="O357" s="2057"/>
      <c r="P357" s="2004"/>
      <c r="Q357" s="2057"/>
      <c r="R357" s="2004"/>
      <c r="S357" s="2057"/>
      <c r="T357" s="2004"/>
      <c r="U357" s="2057"/>
      <c r="V357" s="2004"/>
      <c r="W357" s="2057"/>
      <c r="X357" s="2004"/>
      <c r="Y357" s="2057"/>
      <c r="Z357" s="2004"/>
      <c r="AA357" s="2057"/>
      <c r="AB357" s="2004"/>
      <c r="AC357" s="2057"/>
      <c r="AD357" s="2004"/>
      <c r="AE357" s="2057"/>
      <c r="AF357" s="2004"/>
      <c r="AG357" s="1925"/>
      <c r="AH357" s="2022"/>
      <c r="AI357" s="2023"/>
      <c r="AJ357" s="1997"/>
      <c r="AK357" s="699"/>
      <c r="AL357" s="2014"/>
      <c r="AM357" s="2014"/>
      <c r="AN357" t="str">
        <f t="shared" ref="AN357:AN366" si="237">CA357&amp;CB357</f>
        <v/>
      </c>
      <c r="CA357" s="18" t="str">
        <f>IF(AND(C357&gt;0,AH357="")," * No olvide digitar la variable Pueblos originarios. Digite Cero si no tiene.",IF(AH357&gt;C357," * La variable Pueblos originarios No puede ser mayor al Total.",""))</f>
        <v/>
      </c>
      <c r="CB357" s="18" t="str">
        <f t="shared" ref="CB357:CB366" si="238">IF(AND(C357&gt;0,AI357="")," * No olvide digitar la variable Migrantes. Digite Cero si no tiene.",IF(AI357&gt;C357," * La variable Migrantes No puede ser mayor al Total.",""))</f>
        <v/>
      </c>
      <c r="CO357" s="69">
        <f t="shared" ref="CO357:CO366" si="239">IF(AND(C357&gt;0,AH357=""),1,IF(AH357&gt;C357,1,0))</f>
        <v>0</v>
      </c>
      <c r="CP357" s="69">
        <f t="shared" ref="CP357:CP366" si="240">IF(AND(C357&gt;0,AI357=""),1,IF(AI357&gt;C357,1,0))</f>
        <v>0</v>
      </c>
    </row>
    <row r="358" spans="1:94" x14ac:dyDescent="0.25">
      <c r="A358" s="4275"/>
      <c r="B358" s="101" t="s">
        <v>336</v>
      </c>
      <c r="C358" s="542">
        <f t="shared" ref="C358:C366" si="241">SUM(D358+E358)</f>
        <v>0</v>
      </c>
      <c r="D358" s="543">
        <f t="shared" ref="D358:E366" si="242">SUM(F358+H358+J358+L358+N358+P358+R358+T358+V358+X358+Z358+AB358+AD358+AF358)</f>
        <v>0</v>
      </c>
      <c r="E358" s="544">
        <f t="shared" si="242"/>
        <v>0</v>
      </c>
      <c r="F358" s="22"/>
      <c r="G358" s="28"/>
      <c r="H358" s="22"/>
      <c r="I358" s="28"/>
      <c r="J358" s="22"/>
      <c r="K358" s="28"/>
      <c r="L358" s="22"/>
      <c r="M358" s="28"/>
      <c r="N358" s="22"/>
      <c r="O358" s="28"/>
      <c r="P358" s="22"/>
      <c r="Q358" s="28"/>
      <c r="R358" s="22"/>
      <c r="S358" s="28"/>
      <c r="T358" s="22"/>
      <c r="U358" s="28"/>
      <c r="V358" s="22"/>
      <c r="W358" s="28"/>
      <c r="X358" s="22"/>
      <c r="Y358" s="28"/>
      <c r="Z358" s="22"/>
      <c r="AA358" s="28"/>
      <c r="AB358" s="22"/>
      <c r="AC358" s="28"/>
      <c r="AD358" s="22"/>
      <c r="AE358" s="28"/>
      <c r="AF358" s="22"/>
      <c r="AG358" s="213"/>
      <c r="AH358" s="27"/>
      <c r="AI358" s="26"/>
      <c r="AJ358" s="23"/>
      <c r="AK358" s="24"/>
      <c r="AL358" s="239"/>
      <c r="AM358" s="239"/>
      <c r="AN358" t="str">
        <f t="shared" si="237"/>
        <v/>
      </c>
      <c r="CA358" s="18" t="str">
        <f t="shared" ref="CA358:CA365" si="243">IF(AND(C358&gt;0,AH358="")," * No olvide digitar la variable Pueblos originarios. Digite Cero si no tiene.",IF(AH358&gt;C358," * La variable Pueblos originarios No puede ser mayor al Total.",""))</f>
        <v/>
      </c>
      <c r="CB358" s="18" t="str">
        <f t="shared" si="238"/>
        <v/>
      </c>
      <c r="CO358" s="69">
        <f t="shared" si="239"/>
        <v>0</v>
      </c>
      <c r="CP358" s="69">
        <f t="shared" si="240"/>
        <v>0</v>
      </c>
    </row>
    <row r="359" spans="1:94" x14ac:dyDescent="0.25">
      <c r="A359" s="4249"/>
      <c r="B359" s="2073" t="s">
        <v>337</v>
      </c>
      <c r="C359" s="545">
        <f t="shared" si="241"/>
        <v>0</v>
      </c>
      <c r="D359" s="546">
        <f t="shared" si="242"/>
        <v>0</v>
      </c>
      <c r="E359" s="547">
        <f t="shared" si="242"/>
        <v>0</v>
      </c>
      <c r="F359" s="30"/>
      <c r="G359" s="37"/>
      <c r="H359" s="30"/>
      <c r="I359" s="37"/>
      <c r="J359" s="30"/>
      <c r="K359" s="37"/>
      <c r="L359" s="30"/>
      <c r="M359" s="37"/>
      <c r="N359" s="30"/>
      <c r="O359" s="37"/>
      <c r="P359" s="30"/>
      <c r="Q359" s="37"/>
      <c r="R359" s="30"/>
      <c r="S359" s="37"/>
      <c r="T359" s="30"/>
      <c r="U359" s="37"/>
      <c r="V359" s="30"/>
      <c r="W359" s="37"/>
      <c r="X359" s="30"/>
      <c r="Y359" s="37"/>
      <c r="Z359" s="30"/>
      <c r="AA359" s="37"/>
      <c r="AB359" s="30"/>
      <c r="AC359" s="37"/>
      <c r="AD359" s="30"/>
      <c r="AE359" s="37"/>
      <c r="AF359" s="30"/>
      <c r="AG359" s="220"/>
      <c r="AH359" s="35"/>
      <c r="AI359" s="34"/>
      <c r="AJ359" s="31"/>
      <c r="AK359" s="32"/>
      <c r="AL359" s="243"/>
      <c r="AM359" s="243"/>
      <c r="AN359" t="str">
        <f t="shared" si="237"/>
        <v/>
      </c>
      <c r="CA359" s="18" t="str">
        <f t="shared" si="243"/>
        <v/>
      </c>
      <c r="CB359" s="18" t="str">
        <f t="shared" si="238"/>
        <v/>
      </c>
      <c r="CO359" s="69">
        <f t="shared" si="239"/>
        <v>0</v>
      </c>
      <c r="CP359" s="69">
        <f t="shared" si="240"/>
        <v>0</v>
      </c>
    </row>
    <row r="360" spans="1:94" x14ac:dyDescent="0.25">
      <c r="A360" s="4274" t="s">
        <v>338</v>
      </c>
      <c r="B360" s="2019" t="s">
        <v>335</v>
      </c>
      <c r="C360" s="2020">
        <f t="shared" si="241"/>
        <v>0</v>
      </c>
      <c r="D360" s="2013">
        <f t="shared" si="242"/>
        <v>0</v>
      </c>
      <c r="E360" s="2253">
        <f t="shared" si="242"/>
        <v>0</v>
      </c>
      <c r="F360" s="45"/>
      <c r="G360" s="48"/>
      <c r="H360" s="45"/>
      <c r="I360" s="48"/>
      <c r="J360" s="45"/>
      <c r="K360" s="48"/>
      <c r="L360" s="45"/>
      <c r="M360" s="48"/>
      <c r="N360" s="45"/>
      <c r="O360" s="48"/>
      <c r="P360" s="45"/>
      <c r="Q360" s="48"/>
      <c r="R360" s="45"/>
      <c r="S360" s="48"/>
      <c r="T360" s="45"/>
      <c r="U360" s="48"/>
      <c r="V360" s="45"/>
      <c r="W360" s="48"/>
      <c r="X360" s="45"/>
      <c r="Y360" s="48"/>
      <c r="Z360" s="45"/>
      <c r="AA360" s="48"/>
      <c r="AB360" s="45"/>
      <c r="AC360" s="48"/>
      <c r="AD360" s="45"/>
      <c r="AE360" s="48"/>
      <c r="AF360" s="45"/>
      <c r="AG360" s="286"/>
      <c r="AH360" s="105"/>
      <c r="AI360" s="46"/>
      <c r="AJ360" s="47"/>
      <c r="AK360" s="102"/>
      <c r="AL360" s="352"/>
      <c r="AM360" s="352"/>
      <c r="AN360" t="str">
        <f t="shared" si="237"/>
        <v/>
      </c>
      <c r="CA360" s="18" t="str">
        <f t="shared" si="243"/>
        <v/>
      </c>
      <c r="CB360" s="18" t="str">
        <f t="shared" si="238"/>
        <v/>
      </c>
      <c r="CO360" s="69">
        <f t="shared" si="239"/>
        <v>0</v>
      </c>
      <c r="CP360" s="69">
        <f t="shared" si="240"/>
        <v>0</v>
      </c>
    </row>
    <row r="361" spans="1:94" x14ac:dyDescent="0.25">
      <c r="A361" s="4275"/>
      <c r="B361" s="101" t="s">
        <v>336</v>
      </c>
      <c r="C361" s="542">
        <f t="shared" si="241"/>
        <v>0</v>
      </c>
      <c r="D361" s="543">
        <f t="shared" si="242"/>
        <v>0</v>
      </c>
      <c r="E361" s="544">
        <f t="shared" si="242"/>
        <v>0</v>
      </c>
      <c r="F361" s="22"/>
      <c r="G361" s="28"/>
      <c r="H361" s="22"/>
      <c r="I361" s="28"/>
      <c r="J361" s="22"/>
      <c r="K361" s="28"/>
      <c r="L361" s="22"/>
      <c r="M361" s="28"/>
      <c r="N361" s="22"/>
      <c r="O361" s="28"/>
      <c r="P361" s="22"/>
      <c r="Q361" s="28"/>
      <c r="R361" s="22"/>
      <c r="S361" s="28"/>
      <c r="T361" s="22"/>
      <c r="U361" s="28"/>
      <c r="V361" s="22"/>
      <c r="W361" s="28"/>
      <c r="X361" s="22"/>
      <c r="Y361" s="28"/>
      <c r="Z361" s="22"/>
      <c r="AA361" s="28"/>
      <c r="AB361" s="22"/>
      <c r="AC361" s="28"/>
      <c r="AD361" s="22"/>
      <c r="AE361" s="28"/>
      <c r="AF361" s="22"/>
      <c r="AG361" s="213"/>
      <c r="AH361" s="27"/>
      <c r="AI361" s="26"/>
      <c r="AJ361" s="23"/>
      <c r="AK361" s="24"/>
      <c r="AL361" s="239"/>
      <c r="AM361" s="239"/>
      <c r="AN361" t="str">
        <f t="shared" si="237"/>
        <v/>
      </c>
      <c r="CA361" s="18" t="str">
        <f t="shared" si="243"/>
        <v/>
      </c>
      <c r="CB361" s="18" t="str">
        <f t="shared" si="238"/>
        <v/>
      </c>
      <c r="CO361" s="69">
        <f t="shared" si="239"/>
        <v>0</v>
      </c>
      <c r="CP361" s="69">
        <f t="shared" si="240"/>
        <v>0</v>
      </c>
    </row>
    <row r="362" spans="1:94" x14ac:dyDescent="0.25">
      <c r="A362" s="4249"/>
      <c r="B362" s="2073" t="s">
        <v>337</v>
      </c>
      <c r="C362" s="493">
        <f t="shared" si="241"/>
        <v>0</v>
      </c>
      <c r="D362" s="548">
        <f t="shared" si="242"/>
        <v>0</v>
      </c>
      <c r="E362" s="549">
        <f t="shared" si="242"/>
        <v>0</v>
      </c>
      <c r="F362" s="91"/>
      <c r="G362" s="2231"/>
      <c r="H362" s="91"/>
      <c r="I362" s="2231"/>
      <c r="J362" s="91"/>
      <c r="K362" s="2231"/>
      <c r="L362" s="91"/>
      <c r="M362" s="2231"/>
      <c r="N362" s="91"/>
      <c r="O362" s="2231"/>
      <c r="P362" s="91"/>
      <c r="Q362" s="2231"/>
      <c r="R362" s="91"/>
      <c r="S362" s="2231"/>
      <c r="T362" s="91"/>
      <c r="U362" s="2231"/>
      <c r="V362" s="91"/>
      <c r="W362" s="2231"/>
      <c r="X362" s="91"/>
      <c r="Y362" s="2231"/>
      <c r="Z362" s="91"/>
      <c r="AA362" s="2231"/>
      <c r="AB362" s="91"/>
      <c r="AC362" s="2231"/>
      <c r="AD362" s="91"/>
      <c r="AE362" s="2231"/>
      <c r="AF362" s="91"/>
      <c r="AG362" s="2233"/>
      <c r="AH362" s="35"/>
      <c r="AI362" s="34"/>
      <c r="AJ362" s="31"/>
      <c r="AK362" s="32"/>
      <c r="AL362" s="243"/>
      <c r="AM362" s="243"/>
      <c r="AN362" t="str">
        <f t="shared" si="237"/>
        <v/>
      </c>
      <c r="CA362" s="18" t="str">
        <f t="shared" si="243"/>
        <v/>
      </c>
      <c r="CB362" s="18" t="str">
        <f t="shared" si="238"/>
        <v/>
      </c>
      <c r="CO362" s="69">
        <f t="shared" si="239"/>
        <v>0</v>
      </c>
      <c r="CP362" s="69">
        <f t="shared" si="240"/>
        <v>0</v>
      </c>
    </row>
    <row r="363" spans="1:94" x14ac:dyDescent="0.25">
      <c r="A363" s="3238" t="s">
        <v>339</v>
      </c>
      <c r="B363" s="2019" t="s">
        <v>340</v>
      </c>
      <c r="C363" s="550">
        <f t="shared" si="241"/>
        <v>0</v>
      </c>
      <c r="D363" s="551">
        <f t="shared" si="242"/>
        <v>0</v>
      </c>
      <c r="E363" s="552">
        <f t="shared" si="242"/>
        <v>0</v>
      </c>
      <c r="F363" s="45"/>
      <c r="G363" s="48"/>
      <c r="H363" s="45"/>
      <c r="I363" s="48"/>
      <c r="J363" s="45"/>
      <c r="K363" s="48"/>
      <c r="L363" s="45"/>
      <c r="M363" s="48"/>
      <c r="N363" s="45"/>
      <c r="O363" s="48"/>
      <c r="P363" s="45"/>
      <c r="Q363" s="48"/>
      <c r="R363" s="45"/>
      <c r="S363" s="48"/>
      <c r="T363" s="45"/>
      <c r="U363" s="48"/>
      <c r="V363" s="45"/>
      <c r="W363" s="48"/>
      <c r="X363" s="45"/>
      <c r="Y363" s="48"/>
      <c r="Z363" s="45"/>
      <c r="AA363" s="48"/>
      <c r="AB363" s="45"/>
      <c r="AC363" s="48"/>
      <c r="AD363" s="45"/>
      <c r="AE363" s="48"/>
      <c r="AF363" s="45"/>
      <c r="AG363" s="286"/>
      <c r="AH363" s="105"/>
      <c r="AI363" s="46"/>
      <c r="AJ363" s="47"/>
      <c r="AK363" s="102"/>
      <c r="AL363" s="352"/>
      <c r="AM363" s="352"/>
      <c r="AN363" t="str">
        <f t="shared" si="237"/>
        <v/>
      </c>
      <c r="CA363" s="18" t="str">
        <f t="shared" si="243"/>
        <v/>
      </c>
      <c r="CB363" s="18" t="str">
        <f t="shared" si="238"/>
        <v/>
      </c>
      <c r="CO363" s="69">
        <f t="shared" si="239"/>
        <v>0</v>
      </c>
      <c r="CP363" s="69">
        <f t="shared" si="240"/>
        <v>0</v>
      </c>
    </row>
    <row r="364" spans="1:94" x14ac:dyDescent="0.25">
      <c r="A364" s="3239"/>
      <c r="B364" s="75" t="s">
        <v>341</v>
      </c>
      <c r="C364" s="542">
        <f t="shared" si="241"/>
        <v>0</v>
      </c>
      <c r="D364" s="543">
        <f t="shared" si="242"/>
        <v>0</v>
      </c>
      <c r="E364" s="544">
        <f t="shared" si="242"/>
        <v>0</v>
      </c>
      <c r="F364" s="22"/>
      <c r="G364" s="28"/>
      <c r="H364" s="22"/>
      <c r="I364" s="28"/>
      <c r="J364" s="22"/>
      <c r="K364" s="28"/>
      <c r="L364" s="22"/>
      <c r="M364" s="28"/>
      <c r="N364" s="22"/>
      <c r="O364" s="28"/>
      <c r="P364" s="22"/>
      <c r="Q364" s="28"/>
      <c r="R364" s="22"/>
      <c r="S364" s="28"/>
      <c r="T364" s="22"/>
      <c r="U364" s="28"/>
      <c r="V364" s="22"/>
      <c r="W364" s="28"/>
      <c r="X364" s="22"/>
      <c r="Y364" s="28"/>
      <c r="Z364" s="22"/>
      <c r="AA364" s="28"/>
      <c r="AB364" s="22"/>
      <c r="AC364" s="28"/>
      <c r="AD364" s="22"/>
      <c r="AE364" s="28"/>
      <c r="AF364" s="22"/>
      <c r="AG364" s="213"/>
      <c r="AH364" s="27"/>
      <c r="AI364" s="26"/>
      <c r="AJ364" s="23"/>
      <c r="AK364" s="24"/>
      <c r="AL364" s="239"/>
      <c r="AM364" s="239"/>
      <c r="AN364" t="str">
        <f t="shared" si="237"/>
        <v/>
      </c>
      <c r="CA364" s="18" t="str">
        <f t="shared" si="243"/>
        <v/>
      </c>
      <c r="CB364" s="18" t="str">
        <f t="shared" si="238"/>
        <v/>
      </c>
      <c r="CO364" s="69">
        <f t="shared" si="239"/>
        <v>0</v>
      </c>
      <c r="CP364" s="69">
        <f t="shared" si="240"/>
        <v>0</v>
      </c>
    </row>
    <row r="365" spans="1:94" x14ac:dyDescent="0.25">
      <c r="A365" s="3239"/>
      <c r="B365" s="75" t="s">
        <v>342</v>
      </c>
      <c r="C365" s="542">
        <f t="shared" si="241"/>
        <v>0</v>
      </c>
      <c r="D365" s="543">
        <f t="shared" si="242"/>
        <v>0</v>
      </c>
      <c r="E365" s="544">
        <f t="shared" si="242"/>
        <v>0</v>
      </c>
      <c r="F365" s="22"/>
      <c r="G365" s="28"/>
      <c r="H365" s="22"/>
      <c r="I365" s="28"/>
      <c r="J365" s="22"/>
      <c r="K365" s="28"/>
      <c r="L365" s="22"/>
      <c r="M365" s="28"/>
      <c r="N365" s="22"/>
      <c r="O365" s="28"/>
      <c r="P365" s="22"/>
      <c r="Q365" s="28"/>
      <c r="R365" s="22"/>
      <c r="S365" s="28"/>
      <c r="T365" s="22"/>
      <c r="U365" s="28"/>
      <c r="V365" s="22"/>
      <c r="W365" s="28"/>
      <c r="X365" s="22"/>
      <c r="Y365" s="28"/>
      <c r="Z365" s="22"/>
      <c r="AA365" s="28"/>
      <c r="AB365" s="22"/>
      <c r="AC365" s="28"/>
      <c r="AD365" s="22"/>
      <c r="AE365" s="28"/>
      <c r="AF365" s="22"/>
      <c r="AG365" s="213"/>
      <c r="AH365" s="27"/>
      <c r="AI365" s="26"/>
      <c r="AJ365" s="23"/>
      <c r="AK365" s="24"/>
      <c r="AL365" s="239"/>
      <c r="AM365" s="239"/>
      <c r="AN365" t="str">
        <f t="shared" si="237"/>
        <v/>
      </c>
      <c r="CA365" s="18" t="str">
        <f t="shared" si="243"/>
        <v/>
      </c>
      <c r="CB365" s="18" t="str">
        <f t="shared" si="238"/>
        <v/>
      </c>
      <c r="CO365" s="69">
        <f t="shared" si="239"/>
        <v>0</v>
      </c>
      <c r="CP365" s="69">
        <f t="shared" si="240"/>
        <v>0</v>
      </c>
    </row>
    <row r="366" spans="1:94" x14ac:dyDescent="0.25">
      <c r="A366" s="4358"/>
      <c r="B366" s="2073" t="s">
        <v>343</v>
      </c>
      <c r="C366" s="493">
        <f t="shared" si="241"/>
        <v>0</v>
      </c>
      <c r="D366" s="548">
        <f t="shared" si="242"/>
        <v>0</v>
      </c>
      <c r="E366" s="549">
        <f t="shared" si="242"/>
        <v>0</v>
      </c>
      <c r="F366" s="91"/>
      <c r="G366" s="2231"/>
      <c r="H366" s="91"/>
      <c r="I366" s="2231"/>
      <c r="J366" s="91"/>
      <c r="K366" s="2231"/>
      <c r="L366" s="91"/>
      <c r="M366" s="2231"/>
      <c r="N366" s="91"/>
      <c r="O366" s="2231"/>
      <c r="P366" s="91"/>
      <c r="Q366" s="2231"/>
      <c r="R366" s="91"/>
      <c r="S366" s="2231"/>
      <c r="T366" s="91"/>
      <c r="U366" s="2231"/>
      <c r="V366" s="91"/>
      <c r="W366" s="2231"/>
      <c r="X366" s="91"/>
      <c r="Y366" s="2231"/>
      <c r="Z366" s="91"/>
      <c r="AA366" s="2231"/>
      <c r="AB366" s="91"/>
      <c r="AC366" s="2231"/>
      <c r="AD366" s="91"/>
      <c r="AE366" s="2231"/>
      <c r="AF366" s="91"/>
      <c r="AG366" s="2233"/>
      <c r="AH366" s="95"/>
      <c r="AI366" s="113"/>
      <c r="AJ366" s="2230"/>
      <c r="AK366" s="92"/>
      <c r="AL366" s="385"/>
      <c r="AM366" s="385"/>
      <c r="AN366" t="str">
        <f t="shared" si="237"/>
        <v/>
      </c>
      <c r="CA366" s="18" t="str">
        <f>IF(AND(C366&gt;0,AH366="")," * No olvide digitar la variable Pueblos originarios. Digite Cero si no tiene.",IF(AH366&gt;C366," * La variable Pueblos originarios No puede ser mayor al Total.",""))</f>
        <v/>
      </c>
      <c r="CB366" s="18" t="str">
        <f t="shared" si="238"/>
        <v/>
      </c>
      <c r="CO366" s="69">
        <f t="shared" si="239"/>
        <v>0</v>
      </c>
      <c r="CP366" s="69">
        <f t="shared" si="240"/>
        <v>0</v>
      </c>
    </row>
    <row r="367" spans="1:94" x14ac:dyDescent="0.25">
      <c r="A367" s="553" t="s">
        <v>344</v>
      </c>
      <c r="B367" s="2087"/>
      <c r="C367" s="140"/>
      <c r="D367" s="56"/>
      <c r="E367" s="140"/>
      <c r="F367" s="140"/>
      <c r="G367" s="140"/>
      <c r="H367" s="140"/>
      <c r="I367" s="140"/>
      <c r="J367" s="140"/>
      <c r="K367" s="554"/>
      <c r="L367" s="140"/>
      <c r="M367" s="140"/>
      <c r="N367" s="140"/>
      <c r="O367" s="140"/>
      <c r="P367" s="140"/>
      <c r="Q367" s="140"/>
      <c r="R367" s="140"/>
      <c r="S367" s="140"/>
      <c r="T367" s="140"/>
      <c r="U367" s="140"/>
      <c r="V367" s="140"/>
      <c r="W367" s="140"/>
      <c r="X367" s="140"/>
      <c r="Y367" s="140"/>
      <c r="Z367" s="140"/>
      <c r="AA367" s="140"/>
      <c r="AB367" s="140"/>
      <c r="AC367" s="140"/>
      <c r="AD367" s="140"/>
      <c r="AE367" s="140"/>
      <c r="AF367" s="140"/>
      <c r="AG367" s="140"/>
      <c r="AH367" s="140"/>
      <c r="AI367" s="140"/>
      <c r="AJ367" s="140"/>
      <c r="AK367" s="140"/>
      <c r="AL367" s="140"/>
      <c r="AM367" s="140"/>
      <c r="AN367" s="140"/>
      <c r="AO367" s="140"/>
      <c r="AP367" s="140"/>
      <c r="AQ367" s="140"/>
      <c r="AR367" s="140"/>
      <c r="AS367" s="140"/>
    </row>
    <row r="368" spans="1:94" ht="15" customHeight="1" x14ac:dyDescent="0.25">
      <c r="A368" s="4359" t="s">
        <v>345</v>
      </c>
      <c r="B368" s="4277" t="s">
        <v>91</v>
      </c>
      <c r="C368" s="3108"/>
      <c r="D368" s="2987"/>
      <c r="E368" s="4334" t="s">
        <v>139</v>
      </c>
      <c r="F368" s="4335"/>
      <c r="G368" s="4335"/>
      <c r="H368" s="4335"/>
      <c r="I368" s="4335"/>
      <c r="J368" s="4335"/>
      <c r="K368" s="4335"/>
      <c r="L368" s="4335"/>
      <c r="M368" s="4335"/>
      <c r="N368" s="4335"/>
      <c r="O368" s="4335"/>
      <c r="P368" s="4335"/>
      <c r="Q368" s="4335"/>
      <c r="R368" s="4335"/>
      <c r="S368" s="4335"/>
      <c r="T368" s="4335"/>
      <c r="U368" s="4335"/>
      <c r="V368" s="4335"/>
      <c r="W368" s="4335"/>
      <c r="X368" s="4335"/>
      <c r="Y368" s="4335"/>
      <c r="Z368" s="4335"/>
      <c r="AA368" s="4335"/>
      <c r="AB368" s="4335"/>
      <c r="AC368" s="4335"/>
      <c r="AD368" s="4335"/>
      <c r="AE368" s="4335"/>
      <c r="AF368" s="4335"/>
      <c r="AG368" s="4335"/>
      <c r="AH368" s="4335"/>
      <c r="AI368" s="4335"/>
      <c r="AJ368" s="4335"/>
      <c r="AK368" s="4335"/>
      <c r="AL368" s="4336"/>
      <c r="AM368" s="4362" t="s">
        <v>346</v>
      </c>
      <c r="AN368" s="4362"/>
      <c r="AO368" s="4362"/>
      <c r="AP368" s="4363"/>
      <c r="AQ368" s="4364" t="s">
        <v>347</v>
      </c>
      <c r="AR368" s="4287" t="s">
        <v>12</v>
      </c>
      <c r="AS368" s="2987" t="s">
        <v>13</v>
      </c>
    </row>
    <row r="369" spans="1:94" ht="15" customHeight="1" x14ac:dyDescent="0.25">
      <c r="A369" s="4360"/>
      <c r="B369" s="3124"/>
      <c r="C369" s="3109"/>
      <c r="D369" s="2994"/>
      <c r="E369" s="4280" t="s">
        <v>202</v>
      </c>
      <c r="F369" s="4291"/>
      <c r="G369" s="4280" t="s">
        <v>203</v>
      </c>
      <c r="H369" s="4291"/>
      <c r="I369" s="4280" t="s">
        <v>204</v>
      </c>
      <c r="J369" s="4291"/>
      <c r="K369" s="4280" t="s">
        <v>16</v>
      </c>
      <c r="L369" s="4291"/>
      <c r="M369" s="4280" t="s">
        <v>17</v>
      </c>
      <c r="N369" s="4291"/>
      <c r="O369" s="4280" t="s">
        <v>348</v>
      </c>
      <c r="P369" s="4291"/>
      <c r="Q369" s="4280" t="s">
        <v>349</v>
      </c>
      <c r="R369" s="4291"/>
      <c r="S369" s="4280" t="s">
        <v>20</v>
      </c>
      <c r="T369" s="4291"/>
      <c r="U369" s="4280" t="s">
        <v>21</v>
      </c>
      <c r="V369" s="4291"/>
      <c r="W369" s="4280" t="s">
        <v>350</v>
      </c>
      <c r="X369" s="4291"/>
      <c r="Y369" s="4280" t="s">
        <v>23</v>
      </c>
      <c r="Z369" s="4291"/>
      <c r="AA369" s="4280" t="s">
        <v>61</v>
      </c>
      <c r="AB369" s="4291"/>
      <c r="AC369" s="4280" t="s">
        <v>62</v>
      </c>
      <c r="AD369" s="4291"/>
      <c r="AE369" s="4280" t="s">
        <v>63</v>
      </c>
      <c r="AF369" s="4291"/>
      <c r="AG369" s="4280" t="s">
        <v>148</v>
      </c>
      <c r="AH369" s="4291"/>
      <c r="AI369" s="4280" t="s">
        <v>149</v>
      </c>
      <c r="AJ369" s="4291"/>
      <c r="AK369" s="4334" t="s">
        <v>351</v>
      </c>
      <c r="AL369" s="4336"/>
      <c r="AM369" s="3249" t="s">
        <v>352</v>
      </c>
      <c r="AN369" s="4367" t="s">
        <v>353</v>
      </c>
      <c r="AO369" s="3253" t="s">
        <v>354</v>
      </c>
      <c r="AP369" s="3254" t="s">
        <v>355</v>
      </c>
      <c r="AQ369" s="4365"/>
      <c r="AR369" s="3130"/>
      <c r="AS369" s="2994"/>
    </row>
    <row r="370" spans="1:94" x14ac:dyDescent="0.25">
      <c r="A370" s="4361"/>
      <c r="B370" s="2124" t="s">
        <v>120</v>
      </c>
      <c r="C370" s="2235" t="s">
        <v>79</v>
      </c>
      <c r="D370" s="2220" t="s">
        <v>121</v>
      </c>
      <c r="E370" s="2124" t="s">
        <v>79</v>
      </c>
      <c r="F370" s="2122" t="s">
        <v>121</v>
      </c>
      <c r="G370" s="2124" t="s">
        <v>79</v>
      </c>
      <c r="H370" s="2122" t="s">
        <v>121</v>
      </c>
      <c r="I370" s="2124" t="s">
        <v>79</v>
      </c>
      <c r="J370" s="2122" t="s">
        <v>121</v>
      </c>
      <c r="K370" s="2124" t="s">
        <v>79</v>
      </c>
      <c r="L370" s="2122" t="s">
        <v>121</v>
      </c>
      <c r="M370" s="2124" t="s">
        <v>79</v>
      </c>
      <c r="N370" s="2122" t="s">
        <v>121</v>
      </c>
      <c r="O370" s="2124" t="s">
        <v>79</v>
      </c>
      <c r="P370" s="2122" t="s">
        <v>121</v>
      </c>
      <c r="Q370" s="2124" t="s">
        <v>79</v>
      </c>
      <c r="R370" s="2122" t="s">
        <v>121</v>
      </c>
      <c r="S370" s="2124" t="s">
        <v>79</v>
      </c>
      <c r="T370" s="2122" t="s">
        <v>121</v>
      </c>
      <c r="U370" s="2124" t="s">
        <v>79</v>
      </c>
      <c r="V370" s="2122" t="s">
        <v>121</v>
      </c>
      <c r="W370" s="2124" t="s">
        <v>79</v>
      </c>
      <c r="X370" s="2122" t="s">
        <v>121</v>
      </c>
      <c r="Y370" s="2124" t="s">
        <v>79</v>
      </c>
      <c r="Z370" s="2122" t="s">
        <v>121</v>
      </c>
      <c r="AA370" s="2124" t="s">
        <v>79</v>
      </c>
      <c r="AB370" s="2122" t="s">
        <v>121</v>
      </c>
      <c r="AC370" s="2124" t="s">
        <v>79</v>
      </c>
      <c r="AD370" s="2122" t="s">
        <v>121</v>
      </c>
      <c r="AE370" s="2124" t="s">
        <v>79</v>
      </c>
      <c r="AF370" s="2122" t="s">
        <v>121</v>
      </c>
      <c r="AG370" s="2124" t="s">
        <v>79</v>
      </c>
      <c r="AH370" s="2122" t="s">
        <v>121</v>
      </c>
      <c r="AI370" s="2124" t="s">
        <v>79</v>
      </c>
      <c r="AJ370" s="2122" t="s">
        <v>121</v>
      </c>
      <c r="AK370" s="2124" t="s">
        <v>79</v>
      </c>
      <c r="AL370" s="2121" t="s">
        <v>121</v>
      </c>
      <c r="AM370" s="4366"/>
      <c r="AN370" s="3252"/>
      <c r="AO370" s="3252"/>
      <c r="AP370" s="4368"/>
      <c r="AQ370" s="4228"/>
      <c r="AR370" s="3001"/>
      <c r="AS370" s="4333"/>
    </row>
    <row r="371" spans="1:94" x14ac:dyDescent="0.25">
      <c r="A371" s="2254" t="s">
        <v>356</v>
      </c>
      <c r="B371" s="2255"/>
      <c r="C371" s="2256"/>
      <c r="D371" s="2257"/>
      <c r="E371" s="2255"/>
      <c r="F371" s="2258"/>
      <c r="G371" s="2255"/>
      <c r="H371" s="2258"/>
      <c r="I371" s="2255"/>
      <c r="J371" s="2258"/>
      <c r="K371" s="2255"/>
      <c r="L371" s="2258"/>
      <c r="M371" s="2255"/>
      <c r="N371" s="2258"/>
      <c r="O371" s="2255"/>
      <c r="P371" s="2258"/>
      <c r="Q371" s="2255"/>
      <c r="R371" s="2258"/>
      <c r="S371" s="2255"/>
      <c r="T371" s="2258"/>
      <c r="U371" s="2255"/>
      <c r="V371" s="2258"/>
      <c r="W371" s="2255"/>
      <c r="X371" s="2258"/>
      <c r="Y371" s="2255"/>
      <c r="Z371" s="2258"/>
      <c r="AA371" s="2255"/>
      <c r="AB371" s="2258"/>
      <c r="AC371" s="2255"/>
      <c r="AD371" s="2258"/>
      <c r="AE371" s="2255"/>
      <c r="AF371" s="2258"/>
      <c r="AG371" s="2255"/>
      <c r="AH371" s="2258"/>
      <c r="AI371" s="2255"/>
      <c r="AJ371" s="2258"/>
      <c r="AK371" s="2255"/>
      <c r="AL371" s="2259"/>
      <c r="AM371" s="2260"/>
      <c r="AN371" s="2261"/>
      <c r="AO371" s="2261"/>
      <c r="AP371" s="2258"/>
      <c r="AQ371" s="2262"/>
      <c r="AR371" s="2260"/>
      <c r="AS371" s="2258"/>
    </row>
    <row r="372" spans="1:94" ht="21" x14ac:dyDescent="0.25">
      <c r="A372" s="563" t="s">
        <v>357</v>
      </c>
      <c r="B372" s="2033">
        <f t="shared" ref="B372:B382" si="244">SUM(C372:D372)</f>
        <v>0</v>
      </c>
      <c r="C372" s="2034">
        <f t="shared" ref="C372:D382" si="245">SUM(E372,G372,I372,K372,M372,O372,Q372,S372,U372,W372,Y372,AA372,AC372,AE372,AG372,AI372,AK372)</f>
        <v>0</v>
      </c>
      <c r="D372" s="2035">
        <f>SUM(F372,H372,J372,L372,N372,P372,R372,T372,V372,X372,Z372,AB372,AD372,AF372,AH372,AJ372,AL372)</f>
        <v>0</v>
      </c>
      <c r="E372" s="2004"/>
      <c r="F372" s="2057"/>
      <c r="G372" s="2004"/>
      <c r="H372" s="2057"/>
      <c r="I372" s="2004"/>
      <c r="J372" s="2057"/>
      <c r="K372" s="2004"/>
      <c r="L372" s="2057"/>
      <c r="M372" s="2004"/>
      <c r="N372" s="2057"/>
      <c r="O372" s="2004"/>
      <c r="P372" s="2057"/>
      <c r="Q372" s="2004"/>
      <c r="R372" s="2057"/>
      <c r="S372" s="2004"/>
      <c r="T372" s="2057"/>
      <c r="U372" s="2004"/>
      <c r="V372" s="2057"/>
      <c r="W372" s="2004"/>
      <c r="X372" s="2057"/>
      <c r="Y372" s="2004"/>
      <c r="Z372" s="2057"/>
      <c r="AA372" s="2004"/>
      <c r="AB372" s="2057"/>
      <c r="AC372" s="2004"/>
      <c r="AD372" s="2057"/>
      <c r="AE372" s="2004"/>
      <c r="AF372" s="2057"/>
      <c r="AG372" s="2004"/>
      <c r="AH372" s="2057"/>
      <c r="AI372" s="2004"/>
      <c r="AJ372" s="2057"/>
      <c r="AK372" s="2004"/>
      <c r="AL372" s="1925"/>
      <c r="AM372" s="2036"/>
      <c r="AN372" s="707"/>
      <c r="AO372" s="707"/>
      <c r="AP372" s="2263"/>
      <c r="AQ372" s="2037"/>
      <c r="AR372" s="2022"/>
      <c r="AS372" s="2057"/>
      <c r="AT372" t="str">
        <f>CA372&amp;CB372</f>
        <v/>
      </c>
      <c r="CA372" s="18" t="str">
        <f>IF(AND(B372&gt;0,AR372="")," A:AU* No olvide digitar la variable Pueblos originarios. Digite Cero si no tiene.",IF(AR372&gt;B372," * La variable Pueblos originarios No puede ser mayor al Total.",""))</f>
        <v/>
      </c>
      <c r="CB372" s="18" t="str">
        <f>IF(AND(B372&gt;0,AS372="")," * No olvide digitar la variable Migrantes. Digite Cero si no tiene.",IF(AS372&gt;B372," * La variable Migrantes No puede ser mayor al Total.",""))</f>
        <v/>
      </c>
      <c r="CO372" s="69">
        <f>IF(AND(B372&gt;0,AR372=""),1,IF(AR372&gt;B372,1,0))</f>
        <v>0</v>
      </c>
      <c r="CP372" s="69">
        <f>IF(AND(B372&gt;0,AS372=""),1,IF(AS372&gt;B372,1,0))</f>
        <v>0</v>
      </c>
    </row>
    <row r="373" spans="1:94" ht="21" x14ac:dyDescent="0.25">
      <c r="A373" s="2264" t="s">
        <v>358</v>
      </c>
      <c r="B373" s="2033">
        <f>SUM(C373:D373)</f>
        <v>0</v>
      </c>
      <c r="C373" s="2034">
        <f>SUM(E373,G373,I373,K373,M373,O373,Q373,S373,U373,W373,Y373,AA373,AC373,AE373,AG373,AI373,AK373)</f>
        <v>0</v>
      </c>
      <c r="D373" s="2035">
        <f>SUM(F373,H373,J373,L373,N373,P373,R373,T373,V373,X373,Z373,AB373,AD373,AF373,AH373,AJ373,AL373)</f>
        <v>0</v>
      </c>
      <c r="E373" s="30"/>
      <c r="F373" s="37"/>
      <c r="G373" s="30"/>
      <c r="H373" s="37"/>
      <c r="I373" s="30"/>
      <c r="J373" s="37"/>
      <c r="K373" s="30"/>
      <c r="L373" s="37"/>
      <c r="M373" s="30"/>
      <c r="N373" s="37"/>
      <c r="O373" s="30"/>
      <c r="P373" s="37"/>
      <c r="Q373" s="30"/>
      <c r="R373" s="37"/>
      <c r="S373" s="30"/>
      <c r="T373" s="37"/>
      <c r="U373" s="30"/>
      <c r="V373" s="37"/>
      <c r="W373" s="30"/>
      <c r="X373" s="37"/>
      <c r="Y373" s="30"/>
      <c r="Z373" s="37"/>
      <c r="AA373" s="30"/>
      <c r="AB373" s="37"/>
      <c r="AC373" s="30"/>
      <c r="AD373" s="37"/>
      <c r="AE373" s="30"/>
      <c r="AF373" s="37"/>
      <c r="AG373" s="30"/>
      <c r="AH373" s="37"/>
      <c r="AI373" s="30"/>
      <c r="AJ373" s="37"/>
      <c r="AK373" s="30"/>
      <c r="AL373" s="220"/>
      <c r="AM373" s="570"/>
      <c r="AN373" s="71"/>
      <c r="AO373" s="71"/>
      <c r="AP373" s="446"/>
      <c r="AQ373" s="571"/>
      <c r="AR373" s="35"/>
      <c r="AS373" s="37"/>
      <c r="AT373" t="str">
        <f>CA373&amp;CB373</f>
        <v/>
      </c>
      <c r="CA373" s="18" t="str">
        <f>IF(AND(B373&gt;0,AR373="")," * No olvide digitar la variable Pueblos originarios. Digite Cero si no tiene.",IF(AR373&gt;B373," * La variable Pueblos originarios No puede ser mayor al Total.",""))</f>
        <v/>
      </c>
      <c r="CB373" s="18" t="str">
        <f>IF(AND(B373&gt;0,AS373="")," * No olvide digitar la variable Migrantes. Digite Cero si no tiene.",IF(AS373&gt;B373," * La variable Migrantes No puede ser mayor al Total.",""))</f>
        <v/>
      </c>
      <c r="CO373" s="69">
        <f>IF(AND(B373&gt;0,AR373=""),1,IF(AR373&gt;B373,1,0))</f>
        <v>0</v>
      </c>
      <c r="CP373" s="69">
        <f>IF(AND(B373&gt;0,AS373=""),1,IF(AS373&gt;B373,1,0))</f>
        <v>0</v>
      </c>
    </row>
    <row r="374" spans="1:94" x14ac:dyDescent="0.25">
      <c r="A374" s="2265" t="s">
        <v>359</v>
      </c>
      <c r="B374" s="2266"/>
      <c r="C374" s="2267"/>
      <c r="D374" s="2257"/>
      <c r="E374" s="2255"/>
      <c r="F374" s="2258"/>
      <c r="G374" s="2255"/>
      <c r="H374" s="2258"/>
      <c r="I374" s="2255"/>
      <c r="J374" s="2258"/>
      <c r="K374" s="2255"/>
      <c r="L374" s="2258"/>
      <c r="M374" s="2255"/>
      <c r="N374" s="2258"/>
      <c r="O374" s="2255"/>
      <c r="P374" s="2258"/>
      <c r="Q374" s="2255"/>
      <c r="R374" s="2258"/>
      <c r="S374" s="2255"/>
      <c r="T374" s="2258"/>
      <c r="U374" s="2255"/>
      <c r="V374" s="2258"/>
      <c r="W374" s="2255"/>
      <c r="X374" s="2258"/>
      <c r="Y374" s="2255"/>
      <c r="Z374" s="2258"/>
      <c r="AA374" s="2255"/>
      <c r="AB374" s="2258"/>
      <c r="AC374" s="2255"/>
      <c r="AD374" s="2258"/>
      <c r="AE374" s="2255"/>
      <c r="AF374" s="2258"/>
      <c r="AG374" s="2255"/>
      <c r="AH374" s="2258"/>
      <c r="AI374" s="2255"/>
      <c r="AJ374" s="2258"/>
      <c r="AK374" s="2255"/>
      <c r="AL374" s="2259"/>
      <c r="AM374" s="2260"/>
      <c r="AN374" s="2261"/>
      <c r="AO374" s="2261"/>
      <c r="AP374" s="2258"/>
      <c r="AQ374" s="2262"/>
      <c r="AR374" s="2260"/>
      <c r="AS374" s="2258"/>
      <c r="CA374" s="438"/>
      <c r="CB374" s="438"/>
      <c r="CO374" s="575"/>
      <c r="CP374" s="575"/>
    </row>
    <row r="375" spans="1:94" ht="21" x14ac:dyDescent="0.25">
      <c r="A375" s="563" t="s">
        <v>360</v>
      </c>
      <c r="B375" s="576">
        <f t="shared" si="244"/>
        <v>0</v>
      </c>
      <c r="C375" s="577">
        <f t="shared" si="245"/>
        <v>0</v>
      </c>
      <c r="D375" s="251">
        <f t="shared" si="245"/>
        <v>0</v>
      </c>
      <c r="E375" s="45"/>
      <c r="F375" s="48"/>
      <c r="G375" s="45"/>
      <c r="H375" s="48"/>
      <c r="I375" s="45"/>
      <c r="J375" s="48"/>
      <c r="K375" s="45"/>
      <c r="L375" s="48"/>
      <c r="M375" s="45"/>
      <c r="N375" s="48"/>
      <c r="O375" s="45"/>
      <c r="P375" s="48"/>
      <c r="Q375" s="45"/>
      <c r="R375" s="48"/>
      <c r="S375" s="45"/>
      <c r="T375" s="48"/>
      <c r="U375" s="45"/>
      <c r="V375" s="48"/>
      <c r="W375" s="45"/>
      <c r="X375" s="48"/>
      <c r="Y375" s="45"/>
      <c r="Z375" s="48"/>
      <c r="AA375" s="45"/>
      <c r="AB375" s="48"/>
      <c r="AC375" s="45"/>
      <c r="AD375" s="48"/>
      <c r="AE375" s="45"/>
      <c r="AF375" s="48"/>
      <c r="AG375" s="45"/>
      <c r="AH375" s="48"/>
      <c r="AI375" s="45"/>
      <c r="AJ375" s="48"/>
      <c r="AK375" s="45"/>
      <c r="AL375" s="286"/>
      <c r="AM375" s="578"/>
      <c r="AN375" s="103"/>
      <c r="AO375" s="103"/>
      <c r="AP375" s="474"/>
      <c r="AQ375" s="579"/>
      <c r="AR375" s="105"/>
      <c r="AS375" s="48"/>
      <c r="AT375" t="str">
        <f t="shared" ref="AT375:AT376" si="246">CA375&amp;CB375</f>
        <v/>
      </c>
      <c r="CA375" s="18" t="str">
        <f t="shared" ref="CA375:CA389" si="247">IF(AND(B375&gt;0,AR375="")," * No olvide digitar la variable Pueblos originarios. Digite Cero si no tiene.",IF(AR375&gt;B375," * La variable Pueblos originarios No puede ser mayor al Total.",""))</f>
        <v/>
      </c>
      <c r="CB375" s="18" t="str">
        <f t="shared" ref="CB375:CB389" si="248">IF(AND(B375&gt;0,AS375="")," * No olvide digitar la variable Migrantes. Digite Cero si no tiene.",IF(AS375&gt;B375," * La variable Migrantes No puede ser mayor al Total.",""))</f>
        <v/>
      </c>
      <c r="CO375" s="69">
        <f>IF(AND(B375&gt;0,AR375=""),1,IF(AR375&gt;B375,1,0))</f>
        <v>0</v>
      </c>
      <c r="CP375" s="69">
        <f t="shared" ref="CP375:CP389" si="249">IF(AND(B375&gt;0,AS375=""),1,IF(AS375&gt;B375,1,0))</f>
        <v>0</v>
      </c>
    </row>
    <row r="376" spans="1:94" ht="21" x14ac:dyDescent="0.25">
      <c r="A376" s="580" t="s">
        <v>361</v>
      </c>
      <c r="B376" s="581">
        <f t="shared" si="244"/>
        <v>0</v>
      </c>
      <c r="C376" s="582">
        <f t="shared" si="245"/>
        <v>0</v>
      </c>
      <c r="D376" s="258">
        <f t="shared" si="245"/>
        <v>0</v>
      </c>
      <c r="E376" s="2181"/>
      <c r="F376" s="52"/>
      <c r="G376" s="49"/>
      <c r="H376" s="52"/>
      <c r="I376" s="49"/>
      <c r="J376" s="52"/>
      <c r="K376" s="49"/>
      <c r="L376" s="52"/>
      <c r="M376" s="49"/>
      <c r="N376" s="52"/>
      <c r="O376" s="49"/>
      <c r="P376" s="52"/>
      <c r="Q376" s="49"/>
      <c r="R376" s="52"/>
      <c r="S376" s="49"/>
      <c r="T376" s="52"/>
      <c r="U376" s="49"/>
      <c r="V376" s="52"/>
      <c r="W376" s="49"/>
      <c r="X376" s="52"/>
      <c r="Y376" s="49"/>
      <c r="Z376" s="52"/>
      <c r="AA376" s="49"/>
      <c r="AB376" s="52"/>
      <c r="AC376" s="49"/>
      <c r="AD376" s="52"/>
      <c r="AE376" s="49"/>
      <c r="AF376" s="52"/>
      <c r="AG376" s="49"/>
      <c r="AH376" s="52"/>
      <c r="AI376" s="49"/>
      <c r="AJ376" s="52"/>
      <c r="AK376" s="49"/>
      <c r="AL376" s="264"/>
      <c r="AM376" s="583"/>
      <c r="AN376" s="584"/>
      <c r="AO376" s="584"/>
      <c r="AP376" s="443"/>
      <c r="AQ376" s="585"/>
      <c r="AR376" s="254"/>
      <c r="AS376" s="52"/>
      <c r="AT376" t="str">
        <f t="shared" si="246"/>
        <v/>
      </c>
      <c r="CA376" s="18" t="str">
        <f t="shared" si="247"/>
        <v/>
      </c>
      <c r="CB376" s="18" t="str">
        <f t="shared" si="248"/>
        <v/>
      </c>
      <c r="CO376" s="69">
        <f t="shared" ref="CO376:CO389" si="250">IF(AND(B376&gt;0,AR376=""),1,IF(AR376&gt;B376,1,0))</f>
        <v>0</v>
      </c>
      <c r="CP376" s="69">
        <f t="shared" si="249"/>
        <v>0</v>
      </c>
    </row>
    <row r="377" spans="1:94" x14ac:dyDescent="0.25">
      <c r="A377" s="2254" t="s">
        <v>362</v>
      </c>
      <c r="B377" s="2266"/>
      <c r="C377" s="2267"/>
      <c r="D377" s="2257"/>
      <c r="E377" s="2255"/>
      <c r="F377" s="2258"/>
      <c r="G377" s="2255"/>
      <c r="H377" s="2258"/>
      <c r="I377" s="2255"/>
      <c r="J377" s="2258"/>
      <c r="K377" s="2255"/>
      <c r="L377" s="2258"/>
      <c r="M377" s="2255"/>
      <c r="N377" s="2258"/>
      <c r="O377" s="2255"/>
      <c r="P377" s="2258"/>
      <c r="Q377" s="2255"/>
      <c r="R377" s="2258"/>
      <c r="S377" s="2255"/>
      <c r="T377" s="2258"/>
      <c r="U377" s="2255"/>
      <c r="V377" s="2258"/>
      <c r="W377" s="2255"/>
      <c r="X377" s="2258"/>
      <c r="Y377" s="2255"/>
      <c r="Z377" s="2258"/>
      <c r="AA377" s="2255"/>
      <c r="AB377" s="2258"/>
      <c r="AC377" s="2255"/>
      <c r="AD377" s="2258"/>
      <c r="AE377" s="2255"/>
      <c r="AF377" s="2258"/>
      <c r="AG377" s="2255"/>
      <c r="AH377" s="2258"/>
      <c r="AI377" s="2255"/>
      <c r="AJ377" s="2258"/>
      <c r="AK377" s="2255"/>
      <c r="AL377" s="2259"/>
      <c r="AM377" s="2260"/>
      <c r="AN377" s="2261"/>
      <c r="AO377" s="2261"/>
      <c r="AP377" s="2258"/>
      <c r="AQ377" s="2262"/>
      <c r="AR377" s="2260"/>
      <c r="AS377" s="2258"/>
      <c r="CA377" s="438"/>
      <c r="CB377" s="438"/>
      <c r="CO377" s="575"/>
      <c r="CP377" s="575"/>
    </row>
    <row r="378" spans="1:94" ht="21" x14ac:dyDescent="0.25">
      <c r="A378" s="563" t="s">
        <v>363</v>
      </c>
      <c r="B378" s="2268">
        <f t="shared" si="244"/>
        <v>0</v>
      </c>
      <c r="C378" s="577">
        <f t="shared" si="245"/>
        <v>0</v>
      </c>
      <c r="D378" s="587">
        <f t="shared" si="245"/>
        <v>0</v>
      </c>
      <c r="E378" s="2181"/>
      <c r="F378" s="85"/>
      <c r="G378" s="2181"/>
      <c r="H378" s="85"/>
      <c r="I378" s="2181"/>
      <c r="J378" s="85"/>
      <c r="K378" s="2181"/>
      <c r="L378" s="85"/>
      <c r="M378" s="2181"/>
      <c r="N378" s="85"/>
      <c r="O378" s="2181"/>
      <c r="P378" s="85"/>
      <c r="Q378" s="2181"/>
      <c r="R378" s="85"/>
      <c r="S378" s="2181"/>
      <c r="T378" s="85"/>
      <c r="U378" s="2181"/>
      <c r="V378" s="85"/>
      <c r="W378" s="2181"/>
      <c r="X378" s="85"/>
      <c r="Y378" s="2181"/>
      <c r="Z378" s="85"/>
      <c r="AA378" s="2181"/>
      <c r="AB378" s="85"/>
      <c r="AC378" s="2181"/>
      <c r="AD378" s="85"/>
      <c r="AE378" s="2181"/>
      <c r="AF378" s="85"/>
      <c r="AG378" s="2181"/>
      <c r="AH378" s="85"/>
      <c r="AI378" s="2181"/>
      <c r="AJ378" s="85"/>
      <c r="AK378" s="2181"/>
      <c r="AL378" s="469"/>
      <c r="AM378" s="588"/>
      <c r="AN378" s="82"/>
      <c r="AO378" s="82"/>
      <c r="AP378" s="389"/>
      <c r="AQ378" s="2269"/>
      <c r="AR378" s="84"/>
      <c r="AS378" s="85"/>
      <c r="AT378" t="str">
        <f t="shared" ref="AT378:AT382" si="251">CA378&amp;CB378</f>
        <v/>
      </c>
      <c r="CA378" s="18" t="str">
        <f t="shared" si="247"/>
        <v/>
      </c>
      <c r="CB378" s="18" t="str">
        <f t="shared" si="248"/>
        <v/>
      </c>
      <c r="CO378" s="69">
        <f t="shared" si="250"/>
        <v>0</v>
      </c>
      <c r="CP378" s="69">
        <f t="shared" si="249"/>
        <v>0</v>
      </c>
    </row>
    <row r="379" spans="1:94" x14ac:dyDescent="0.25">
      <c r="A379" s="580" t="s">
        <v>364</v>
      </c>
      <c r="B379" s="581">
        <f t="shared" si="244"/>
        <v>0</v>
      </c>
      <c r="C379" s="582">
        <f t="shared" si="245"/>
        <v>0</v>
      </c>
      <c r="D379" s="258">
        <f t="shared" si="245"/>
        <v>0</v>
      </c>
      <c r="E379" s="49"/>
      <c r="F379" s="52"/>
      <c r="G379" s="49"/>
      <c r="H379" s="52"/>
      <c r="I379" s="49"/>
      <c r="J379" s="52"/>
      <c r="K379" s="49"/>
      <c r="L379" s="52"/>
      <c r="M379" s="49"/>
      <c r="N379" s="52"/>
      <c r="O379" s="49"/>
      <c r="P379" s="52"/>
      <c r="Q379" s="49"/>
      <c r="R379" s="52"/>
      <c r="S379" s="49"/>
      <c r="T379" s="52"/>
      <c r="U379" s="49"/>
      <c r="V379" s="52"/>
      <c r="W379" s="49"/>
      <c r="X379" s="52"/>
      <c r="Y379" s="49"/>
      <c r="Z379" s="52"/>
      <c r="AA379" s="49"/>
      <c r="AB379" s="52"/>
      <c r="AC379" s="49"/>
      <c r="AD379" s="52"/>
      <c r="AE379" s="49"/>
      <c r="AF379" s="52"/>
      <c r="AG379" s="49"/>
      <c r="AH379" s="52"/>
      <c r="AI379" s="49"/>
      <c r="AJ379" s="52"/>
      <c r="AK379" s="49"/>
      <c r="AL379" s="264"/>
      <c r="AM379" s="583"/>
      <c r="AN379" s="584"/>
      <c r="AO379" s="584"/>
      <c r="AP379" s="443"/>
      <c r="AQ379" s="585"/>
      <c r="AR379" s="254"/>
      <c r="AS379" s="52"/>
      <c r="AT379" t="str">
        <f t="shared" si="251"/>
        <v/>
      </c>
      <c r="CA379" s="18" t="str">
        <f t="shared" si="247"/>
        <v/>
      </c>
      <c r="CB379" s="18" t="str">
        <f t="shared" si="248"/>
        <v/>
      </c>
      <c r="CO379" s="69">
        <f t="shared" si="250"/>
        <v>0</v>
      </c>
      <c r="CP379" s="69">
        <f t="shared" si="249"/>
        <v>0</v>
      </c>
    </row>
    <row r="380" spans="1:94" x14ac:dyDescent="0.25">
      <c r="A380" s="590" t="s">
        <v>365</v>
      </c>
      <c r="B380" s="591">
        <f>SUM(C380:D380)</f>
        <v>0</v>
      </c>
      <c r="C380" s="592">
        <f>SUM(E380,G380,I380,K380,M380,O380,Q380,S380,U380,W380,Y380,AA380,AC380,AE380,AG380,AI380,AK380)</f>
        <v>0</v>
      </c>
      <c r="D380" s="212">
        <f>SUM(F380,H380,J380,L380,N380,P380,R380,T380,V380,X380,Z380,AB380,AD380,AF380,AH380,AJ380,AL380)</f>
        <v>0</v>
      </c>
      <c r="E380" s="22"/>
      <c r="F380" s="28"/>
      <c r="G380" s="22"/>
      <c r="H380" s="28"/>
      <c r="I380" s="22"/>
      <c r="J380" s="28"/>
      <c r="K380" s="22"/>
      <c r="L380" s="28"/>
      <c r="M380" s="22"/>
      <c r="N380" s="28"/>
      <c r="O380" s="22"/>
      <c r="P380" s="28"/>
      <c r="Q380" s="22"/>
      <c r="R380" s="28"/>
      <c r="S380" s="22"/>
      <c r="T380" s="28"/>
      <c r="U380" s="22"/>
      <c r="V380" s="28"/>
      <c r="W380" s="22"/>
      <c r="X380" s="28"/>
      <c r="Y380" s="22"/>
      <c r="Z380" s="28"/>
      <c r="AA380" s="22"/>
      <c r="AB380" s="28"/>
      <c r="AC380" s="22"/>
      <c r="AD380" s="28"/>
      <c r="AE380" s="22"/>
      <c r="AF380" s="28"/>
      <c r="AG380" s="22"/>
      <c r="AH380" s="28"/>
      <c r="AI380" s="22"/>
      <c r="AJ380" s="28"/>
      <c r="AK380" s="22"/>
      <c r="AL380" s="213"/>
      <c r="AM380" s="593"/>
      <c r="AN380" s="76"/>
      <c r="AO380" s="76"/>
      <c r="AP380" s="440"/>
      <c r="AQ380" s="594"/>
      <c r="AR380" s="27"/>
      <c r="AS380" s="28"/>
      <c r="AT380" t="str">
        <f t="shared" si="251"/>
        <v/>
      </c>
      <c r="CA380" s="18" t="str">
        <f t="shared" si="247"/>
        <v/>
      </c>
      <c r="CB380" s="18" t="str">
        <f t="shared" si="248"/>
        <v/>
      </c>
      <c r="CO380" s="69">
        <f t="shared" si="250"/>
        <v>0</v>
      </c>
      <c r="CP380" s="69">
        <f t="shared" si="249"/>
        <v>0</v>
      </c>
    </row>
    <row r="381" spans="1:94" x14ac:dyDescent="0.25">
      <c r="A381" s="2264" t="s">
        <v>366</v>
      </c>
      <c r="B381" s="2268">
        <f t="shared" si="244"/>
        <v>0</v>
      </c>
      <c r="C381" s="577">
        <f>SUM(E381,G381,I381,K381,M381,O381,Q381,S381,U381,W381,Y381,AA381,AC381,AE381,AG381,AI381,AK381)</f>
        <v>0</v>
      </c>
      <c r="D381" s="587">
        <f>SUM(F381,H381,J381,L381,N381,P381,R381,T381,V381,X381,Z381,AB381,AD381,AF381,AH381,AJ381,AL381)</f>
        <v>0</v>
      </c>
      <c r="E381" s="2181"/>
      <c r="F381" s="85"/>
      <c r="G381" s="2181"/>
      <c r="H381" s="85"/>
      <c r="I381" s="2181"/>
      <c r="J381" s="85"/>
      <c r="K381" s="2181"/>
      <c r="L381" s="85"/>
      <c r="M381" s="2181"/>
      <c r="N381" s="85"/>
      <c r="O381" s="2181"/>
      <c r="P381" s="85"/>
      <c r="Q381" s="2181"/>
      <c r="R381" s="85"/>
      <c r="S381" s="2181"/>
      <c r="T381" s="85"/>
      <c r="U381" s="2181"/>
      <c r="V381" s="85"/>
      <c r="W381" s="2181"/>
      <c r="X381" s="85"/>
      <c r="Y381" s="2181"/>
      <c r="Z381" s="85"/>
      <c r="AA381" s="2181"/>
      <c r="AB381" s="85"/>
      <c r="AC381" s="2181"/>
      <c r="AD381" s="85"/>
      <c r="AE381" s="2181"/>
      <c r="AF381" s="85"/>
      <c r="AG381" s="2181"/>
      <c r="AH381" s="85"/>
      <c r="AI381" s="2181"/>
      <c r="AJ381" s="85"/>
      <c r="AK381" s="2181"/>
      <c r="AL381" s="469"/>
      <c r="AM381" s="588"/>
      <c r="AN381" s="82"/>
      <c r="AO381" s="82"/>
      <c r="AP381" s="389"/>
      <c r="AQ381" s="2269"/>
      <c r="AR381" s="84"/>
      <c r="AS381" s="85"/>
      <c r="AT381" t="str">
        <f t="shared" si="251"/>
        <v/>
      </c>
      <c r="CA381" s="18" t="str">
        <f t="shared" si="247"/>
        <v/>
      </c>
      <c r="CB381" s="18" t="str">
        <f t="shared" si="248"/>
        <v/>
      </c>
      <c r="CO381" s="69">
        <f t="shared" si="250"/>
        <v>0</v>
      </c>
      <c r="CP381" s="69">
        <f t="shared" si="249"/>
        <v>0</v>
      </c>
    </row>
    <row r="382" spans="1:94" x14ac:dyDescent="0.25">
      <c r="A382" s="580" t="s">
        <v>367</v>
      </c>
      <c r="B382" s="581">
        <f t="shared" si="244"/>
        <v>0</v>
      </c>
      <c r="C382" s="582">
        <f t="shared" si="245"/>
        <v>0</v>
      </c>
      <c r="D382" s="258">
        <f t="shared" si="245"/>
        <v>0</v>
      </c>
      <c r="E382" s="49"/>
      <c r="F382" s="52"/>
      <c r="G382" s="49"/>
      <c r="H382" s="52"/>
      <c r="I382" s="49"/>
      <c r="J382" s="52"/>
      <c r="K382" s="49"/>
      <c r="L382" s="52"/>
      <c r="M382" s="49"/>
      <c r="N382" s="52"/>
      <c r="O382" s="49"/>
      <c r="P382" s="52"/>
      <c r="Q382" s="49"/>
      <c r="R382" s="52"/>
      <c r="S382" s="49"/>
      <c r="T382" s="52"/>
      <c r="U382" s="49"/>
      <c r="V382" s="52"/>
      <c r="W382" s="49"/>
      <c r="X382" s="52"/>
      <c r="Y382" s="49"/>
      <c r="Z382" s="52"/>
      <c r="AA382" s="49"/>
      <c r="AB382" s="52"/>
      <c r="AC382" s="49"/>
      <c r="AD382" s="52"/>
      <c r="AE382" s="49"/>
      <c r="AF382" s="52"/>
      <c r="AG382" s="49"/>
      <c r="AH382" s="52"/>
      <c r="AI382" s="49"/>
      <c r="AJ382" s="52"/>
      <c r="AK382" s="49"/>
      <c r="AL382" s="264"/>
      <c r="AM382" s="583"/>
      <c r="AN382" s="584"/>
      <c r="AO382" s="584"/>
      <c r="AP382" s="443"/>
      <c r="AQ382" s="585"/>
      <c r="AR382" s="254"/>
      <c r="AS382" s="52"/>
      <c r="AT382" t="str">
        <f t="shared" si="251"/>
        <v/>
      </c>
      <c r="CA382" s="18" t="str">
        <f t="shared" si="247"/>
        <v/>
      </c>
      <c r="CB382" s="18" t="str">
        <f t="shared" si="248"/>
        <v/>
      </c>
      <c r="CO382" s="69">
        <f t="shared" si="250"/>
        <v>0</v>
      </c>
      <c r="CP382" s="69">
        <f t="shared" si="249"/>
        <v>0</v>
      </c>
    </row>
    <row r="383" spans="1:94" x14ac:dyDescent="0.25">
      <c r="A383" s="2265" t="s">
        <v>368</v>
      </c>
      <c r="B383" s="2266"/>
      <c r="C383" s="2267"/>
      <c r="D383" s="2257"/>
      <c r="E383" s="2255"/>
      <c r="F383" s="2258"/>
      <c r="G383" s="2255"/>
      <c r="H383" s="2258"/>
      <c r="I383" s="2255"/>
      <c r="J383" s="2258"/>
      <c r="K383" s="2255"/>
      <c r="L383" s="2258"/>
      <c r="M383" s="2255"/>
      <c r="N383" s="2258"/>
      <c r="O383" s="2255"/>
      <c r="P383" s="2258"/>
      <c r="Q383" s="2255"/>
      <c r="R383" s="2258"/>
      <c r="S383" s="2255"/>
      <c r="T383" s="2258"/>
      <c r="U383" s="2255"/>
      <c r="V383" s="2258"/>
      <c r="W383" s="2255"/>
      <c r="X383" s="2258"/>
      <c r="Y383" s="2255"/>
      <c r="Z383" s="2258"/>
      <c r="AA383" s="2255"/>
      <c r="AB383" s="2258"/>
      <c r="AC383" s="2255"/>
      <c r="AD383" s="2258"/>
      <c r="AE383" s="2255"/>
      <c r="AF383" s="2258"/>
      <c r="AG383" s="2255"/>
      <c r="AH383" s="2258"/>
      <c r="AI383" s="2255"/>
      <c r="AJ383" s="2258"/>
      <c r="AK383" s="2255"/>
      <c r="AL383" s="2259"/>
      <c r="AM383" s="2260"/>
      <c r="AN383" s="2261"/>
      <c r="AO383" s="2261"/>
      <c r="AP383" s="2258"/>
      <c r="AQ383" s="2262"/>
      <c r="AR383" s="2260"/>
      <c r="AS383" s="2258"/>
      <c r="CA383" s="438"/>
      <c r="CB383" s="438"/>
      <c r="CO383" s="575"/>
      <c r="CP383" s="575"/>
    </row>
    <row r="384" spans="1:94" x14ac:dyDescent="0.25">
      <c r="A384" s="2041" t="s">
        <v>369</v>
      </c>
      <c r="B384" s="2042">
        <f t="shared" ref="B384:B389" si="252">SUM(C384:D384)</f>
        <v>0</v>
      </c>
      <c r="C384" s="2043">
        <f t="shared" ref="C384:D389" si="253">SUM(E384,G384,I384,K384,M384,O384,Q384,S384,U384,W384,Y384,AA384,AC384,AE384,AG384,AI384,AK384)</f>
        <v>0</v>
      </c>
      <c r="D384" s="2035">
        <f t="shared" si="253"/>
        <v>0</v>
      </c>
      <c r="E384" s="2004"/>
      <c r="F384" s="2057"/>
      <c r="G384" s="2004"/>
      <c r="H384" s="2057"/>
      <c r="I384" s="2004"/>
      <c r="J384" s="2057"/>
      <c r="K384" s="2004"/>
      <c r="L384" s="2057"/>
      <c r="M384" s="2004"/>
      <c r="N384" s="2057"/>
      <c r="O384" s="2004"/>
      <c r="P384" s="2057"/>
      <c r="Q384" s="2004"/>
      <c r="R384" s="2057"/>
      <c r="S384" s="2004"/>
      <c r="T384" s="2057"/>
      <c r="U384" s="2004"/>
      <c r="V384" s="2057"/>
      <c r="W384" s="2004"/>
      <c r="X384" s="2057"/>
      <c r="Y384" s="2004"/>
      <c r="Z384" s="2057"/>
      <c r="AA384" s="2004"/>
      <c r="AB384" s="2057"/>
      <c r="AC384" s="2004"/>
      <c r="AD384" s="2057"/>
      <c r="AE384" s="2004"/>
      <c r="AF384" s="2057"/>
      <c r="AG384" s="2004"/>
      <c r="AH384" s="2057"/>
      <c r="AI384" s="2004"/>
      <c r="AJ384" s="2057"/>
      <c r="AK384" s="2004"/>
      <c r="AL384" s="1925"/>
      <c r="AM384" s="2036"/>
      <c r="AN384" s="707"/>
      <c r="AO384" s="707"/>
      <c r="AP384" s="2263"/>
      <c r="AQ384" s="2037"/>
      <c r="AR384" s="2022"/>
      <c r="AS384" s="2057"/>
      <c r="AT384" t="str">
        <f t="shared" ref="AT384:AT389" si="254">CA384&amp;CB384</f>
        <v/>
      </c>
      <c r="CA384" s="18" t="str">
        <f t="shared" si="247"/>
        <v/>
      </c>
      <c r="CB384" s="18" t="str">
        <f t="shared" si="248"/>
        <v/>
      </c>
      <c r="CO384" s="69">
        <f t="shared" si="250"/>
        <v>0</v>
      </c>
      <c r="CP384" s="69">
        <f t="shared" si="249"/>
        <v>0</v>
      </c>
    </row>
    <row r="385" spans="1:94" x14ac:dyDescent="0.25">
      <c r="A385" s="590" t="s">
        <v>370</v>
      </c>
      <c r="B385" s="591">
        <f t="shared" si="252"/>
        <v>0</v>
      </c>
      <c r="C385" s="592">
        <f t="shared" si="253"/>
        <v>0</v>
      </c>
      <c r="D385" s="212">
        <f t="shared" si="253"/>
        <v>0</v>
      </c>
      <c r="E385" s="22"/>
      <c r="F385" s="28"/>
      <c r="G385" s="22"/>
      <c r="H385" s="28"/>
      <c r="I385" s="22"/>
      <c r="J385" s="28"/>
      <c r="K385" s="22"/>
      <c r="L385" s="28"/>
      <c r="M385" s="22"/>
      <c r="N385" s="28"/>
      <c r="O385" s="22"/>
      <c r="P385" s="28"/>
      <c r="Q385" s="22"/>
      <c r="R385" s="28"/>
      <c r="S385" s="22"/>
      <c r="T385" s="28"/>
      <c r="U385" s="22"/>
      <c r="V385" s="28"/>
      <c r="W385" s="22"/>
      <c r="X385" s="28"/>
      <c r="Y385" s="22"/>
      <c r="Z385" s="28"/>
      <c r="AA385" s="22"/>
      <c r="AB385" s="28"/>
      <c r="AC385" s="22"/>
      <c r="AD385" s="28"/>
      <c r="AE385" s="22"/>
      <c r="AF385" s="28"/>
      <c r="AG385" s="22"/>
      <c r="AH385" s="28"/>
      <c r="AI385" s="22"/>
      <c r="AJ385" s="28"/>
      <c r="AK385" s="22"/>
      <c r="AL385" s="213"/>
      <c r="AM385" s="593"/>
      <c r="AN385" s="76"/>
      <c r="AO385" s="76"/>
      <c r="AP385" s="440"/>
      <c r="AQ385" s="594"/>
      <c r="AR385" s="27"/>
      <c r="AS385" s="28"/>
      <c r="AT385" t="str">
        <f t="shared" si="254"/>
        <v/>
      </c>
      <c r="CA385" s="18" t="str">
        <f t="shared" si="247"/>
        <v/>
      </c>
      <c r="CB385" s="18" t="str">
        <f t="shared" si="248"/>
        <v/>
      </c>
      <c r="CO385" s="69">
        <f t="shared" si="250"/>
        <v>0</v>
      </c>
      <c r="CP385" s="69">
        <f t="shared" si="249"/>
        <v>0</v>
      </c>
    </row>
    <row r="386" spans="1:94" x14ac:dyDescent="0.25">
      <c r="A386" s="590" t="s">
        <v>371</v>
      </c>
      <c r="B386" s="591">
        <f t="shared" si="252"/>
        <v>0</v>
      </c>
      <c r="C386" s="592">
        <f t="shared" si="253"/>
        <v>0</v>
      </c>
      <c r="D386" s="212">
        <f t="shared" si="253"/>
        <v>0</v>
      </c>
      <c r="E386" s="22"/>
      <c r="F386" s="28"/>
      <c r="G386" s="22"/>
      <c r="H386" s="28"/>
      <c r="I386" s="22"/>
      <c r="J386" s="28"/>
      <c r="K386" s="22"/>
      <c r="L386" s="28"/>
      <c r="M386" s="22"/>
      <c r="N386" s="28"/>
      <c r="O386" s="22"/>
      <c r="P386" s="28"/>
      <c r="Q386" s="22"/>
      <c r="R386" s="28"/>
      <c r="S386" s="22"/>
      <c r="T386" s="28"/>
      <c r="U386" s="22"/>
      <c r="V386" s="28"/>
      <c r="W386" s="22"/>
      <c r="X386" s="28"/>
      <c r="Y386" s="22"/>
      <c r="Z386" s="28"/>
      <c r="AA386" s="22"/>
      <c r="AB386" s="28"/>
      <c r="AC386" s="22"/>
      <c r="AD386" s="28"/>
      <c r="AE386" s="22"/>
      <c r="AF386" s="28"/>
      <c r="AG386" s="22"/>
      <c r="AH386" s="28"/>
      <c r="AI386" s="22"/>
      <c r="AJ386" s="28"/>
      <c r="AK386" s="22"/>
      <c r="AL386" s="213"/>
      <c r="AM386" s="593"/>
      <c r="AN386" s="76"/>
      <c r="AO386" s="76"/>
      <c r="AP386" s="440"/>
      <c r="AQ386" s="594"/>
      <c r="AR386" s="27"/>
      <c r="AS386" s="28"/>
      <c r="AT386" t="str">
        <f t="shared" si="254"/>
        <v/>
      </c>
      <c r="CA386" s="18" t="str">
        <f t="shared" si="247"/>
        <v/>
      </c>
      <c r="CB386" s="18" t="str">
        <f t="shared" si="248"/>
        <v/>
      </c>
      <c r="CO386" s="69">
        <f t="shared" si="250"/>
        <v>0</v>
      </c>
      <c r="CP386" s="69">
        <f t="shared" si="249"/>
        <v>0</v>
      </c>
    </row>
    <row r="387" spans="1:94" x14ac:dyDescent="0.25">
      <c r="A387" s="590" t="s">
        <v>365</v>
      </c>
      <c r="B387" s="591">
        <f t="shared" si="252"/>
        <v>0</v>
      </c>
      <c r="C387" s="592">
        <f t="shared" si="253"/>
        <v>0</v>
      </c>
      <c r="D387" s="212">
        <f t="shared" si="253"/>
        <v>0</v>
      </c>
      <c r="E387" s="22"/>
      <c r="F387" s="28"/>
      <c r="G387" s="22"/>
      <c r="H387" s="28"/>
      <c r="I387" s="22"/>
      <c r="J387" s="28"/>
      <c r="K387" s="22"/>
      <c r="L387" s="28"/>
      <c r="M387" s="22"/>
      <c r="N387" s="28"/>
      <c r="O387" s="22"/>
      <c r="P387" s="28"/>
      <c r="Q387" s="22"/>
      <c r="R387" s="28"/>
      <c r="S387" s="22"/>
      <c r="T387" s="28"/>
      <c r="U387" s="22"/>
      <c r="V387" s="28"/>
      <c r="W387" s="22"/>
      <c r="X387" s="28"/>
      <c r="Y387" s="22"/>
      <c r="Z387" s="28"/>
      <c r="AA387" s="22"/>
      <c r="AB387" s="28"/>
      <c r="AC387" s="22"/>
      <c r="AD387" s="28"/>
      <c r="AE387" s="22"/>
      <c r="AF387" s="28"/>
      <c r="AG387" s="22"/>
      <c r="AH387" s="28"/>
      <c r="AI387" s="22"/>
      <c r="AJ387" s="28"/>
      <c r="AK387" s="22"/>
      <c r="AL387" s="213"/>
      <c r="AM387" s="593"/>
      <c r="AN387" s="76"/>
      <c r="AO387" s="76"/>
      <c r="AP387" s="440"/>
      <c r="AQ387" s="594"/>
      <c r="AR387" s="27"/>
      <c r="AS387" s="28"/>
      <c r="AT387" t="str">
        <f t="shared" si="254"/>
        <v/>
      </c>
      <c r="CA387" s="18" t="str">
        <f t="shared" si="247"/>
        <v/>
      </c>
      <c r="CB387" s="18" t="str">
        <f t="shared" si="248"/>
        <v/>
      </c>
      <c r="CO387" s="69">
        <f t="shared" si="250"/>
        <v>0</v>
      </c>
      <c r="CP387" s="69">
        <f t="shared" si="249"/>
        <v>0</v>
      </c>
    </row>
    <row r="388" spans="1:94" ht="21" x14ac:dyDescent="0.25">
      <c r="A388" s="590" t="s">
        <v>372</v>
      </c>
      <c r="B388" s="591">
        <f t="shared" si="252"/>
        <v>0</v>
      </c>
      <c r="C388" s="592">
        <f t="shared" si="253"/>
        <v>0</v>
      </c>
      <c r="D388" s="212">
        <f t="shared" si="253"/>
        <v>0</v>
      </c>
      <c r="E388" s="22"/>
      <c r="F388" s="28"/>
      <c r="G388" s="22"/>
      <c r="H388" s="28"/>
      <c r="I388" s="22"/>
      <c r="J388" s="28"/>
      <c r="K388" s="22"/>
      <c r="L388" s="28"/>
      <c r="M388" s="22"/>
      <c r="N388" s="28"/>
      <c r="O388" s="22"/>
      <c r="P388" s="28"/>
      <c r="Q388" s="22"/>
      <c r="R388" s="28"/>
      <c r="S388" s="22"/>
      <c r="T388" s="28"/>
      <c r="U388" s="22"/>
      <c r="V388" s="28"/>
      <c r="W388" s="22"/>
      <c r="X388" s="28"/>
      <c r="Y388" s="22"/>
      <c r="Z388" s="28"/>
      <c r="AA388" s="22"/>
      <c r="AB388" s="28"/>
      <c r="AC388" s="22"/>
      <c r="AD388" s="28"/>
      <c r="AE388" s="22"/>
      <c r="AF388" s="28"/>
      <c r="AG388" s="22"/>
      <c r="AH388" s="28"/>
      <c r="AI388" s="22"/>
      <c r="AJ388" s="28"/>
      <c r="AK388" s="22"/>
      <c r="AL388" s="213"/>
      <c r="AM388" s="593"/>
      <c r="AN388" s="76"/>
      <c r="AO388" s="76"/>
      <c r="AP388" s="440"/>
      <c r="AQ388" s="594"/>
      <c r="AR388" s="27"/>
      <c r="AS388" s="28"/>
      <c r="AT388" t="str">
        <f t="shared" si="254"/>
        <v/>
      </c>
      <c r="CA388" s="18" t="str">
        <f t="shared" si="247"/>
        <v/>
      </c>
      <c r="CB388" s="18" t="str">
        <f t="shared" si="248"/>
        <v/>
      </c>
      <c r="CO388" s="69">
        <f t="shared" si="250"/>
        <v>0</v>
      </c>
      <c r="CP388" s="69">
        <f t="shared" si="249"/>
        <v>0</v>
      </c>
    </row>
    <row r="389" spans="1:94" x14ac:dyDescent="0.25">
      <c r="A389" s="598" t="s">
        <v>373</v>
      </c>
      <c r="B389" s="599">
        <f t="shared" si="252"/>
        <v>0</v>
      </c>
      <c r="C389" s="600">
        <f t="shared" si="253"/>
        <v>0</v>
      </c>
      <c r="D389" s="219">
        <f t="shared" si="253"/>
        <v>0</v>
      </c>
      <c r="E389" s="30"/>
      <c r="F389" s="37"/>
      <c r="G389" s="30"/>
      <c r="H389" s="37"/>
      <c r="I389" s="30"/>
      <c r="J389" s="37"/>
      <c r="K389" s="30"/>
      <c r="L389" s="37"/>
      <c r="M389" s="30"/>
      <c r="N389" s="37"/>
      <c r="O389" s="30"/>
      <c r="P389" s="37"/>
      <c r="Q389" s="30"/>
      <c r="R389" s="37"/>
      <c r="S389" s="30"/>
      <c r="T389" s="37"/>
      <c r="U389" s="30"/>
      <c r="V389" s="37"/>
      <c r="W389" s="30"/>
      <c r="X389" s="37"/>
      <c r="Y389" s="30"/>
      <c r="Z389" s="37"/>
      <c r="AA389" s="30"/>
      <c r="AB389" s="37"/>
      <c r="AC389" s="30"/>
      <c r="AD389" s="37"/>
      <c r="AE389" s="30"/>
      <c r="AF389" s="37"/>
      <c r="AG389" s="30"/>
      <c r="AH389" s="37"/>
      <c r="AI389" s="30"/>
      <c r="AJ389" s="37"/>
      <c r="AK389" s="30"/>
      <c r="AL389" s="220"/>
      <c r="AM389" s="570"/>
      <c r="AN389" s="71"/>
      <c r="AO389" s="71"/>
      <c r="AP389" s="446"/>
      <c r="AQ389" s="571"/>
      <c r="AR389" s="35"/>
      <c r="AS389" s="37"/>
      <c r="AT389" t="str">
        <f t="shared" si="254"/>
        <v/>
      </c>
      <c r="CA389" s="18" t="str">
        <f t="shared" si="247"/>
        <v/>
      </c>
      <c r="CB389" s="18" t="str">
        <f t="shared" si="248"/>
        <v/>
      </c>
      <c r="CO389" s="69">
        <f t="shared" si="250"/>
        <v>0</v>
      </c>
      <c r="CP389" s="69">
        <f t="shared" si="249"/>
        <v>0</v>
      </c>
    </row>
    <row r="390" spans="1:94" x14ac:dyDescent="0.25">
      <c r="A390" s="4369" t="s">
        <v>374</v>
      </c>
      <c r="B390" s="4370"/>
      <c r="C390" s="4370"/>
      <c r="D390" s="4370"/>
      <c r="E390" s="4370"/>
      <c r="F390" s="4370"/>
      <c r="G390" s="4370"/>
      <c r="H390" s="4370"/>
      <c r="I390" s="4370"/>
      <c r="J390" s="4370"/>
      <c r="K390" s="4370"/>
      <c r="L390" s="4370"/>
    </row>
    <row r="391" spans="1:94" ht="15" customHeight="1" x14ac:dyDescent="0.25">
      <c r="A391" s="4359" t="s">
        <v>345</v>
      </c>
      <c r="B391" s="4349" t="s">
        <v>91</v>
      </c>
      <c r="C391" s="4280" t="s">
        <v>5</v>
      </c>
      <c r="D391" s="4281"/>
      <c r="E391" s="4281"/>
      <c r="F391" s="4281"/>
      <c r="G391" s="4281"/>
      <c r="H391" s="4282"/>
      <c r="I391" s="4371" t="s">
        <v>375</v>
      </c>
      <c r="J391" s="4282"/>
      <c r="K391" s="3004" t="s">
        <v>287</v>
      </c>
      <c r="L391" s="3108" t="s">
        <v>272</v>
      </c>
      <c r="M391" s="3260" t="s">
        <v>376</v>
      </c>
      <c r="N391" s="3261"/>
      <c r="O391" s="3261"/>
      <c r="P391" s="3261"/>
      <c r="Q391" s="3261"/>
      <c r="R391" s="3262"/>
      <c r="S391" s="4372" t="s">
        <v>377</v>
      </c>
      <c r="T391" s="4372"/>
      <c r="U391" s="4373"/>
    </row>
    <row r="392" spans="1:94" ht="15" customHeight="1" x14ac:dyDescent="0.25">
      <c r="A392" s="4360"/>
      <c r="B392" s="4279"/>
      <c r="C392" s="4280" t="s">
        <v>378</v>
      </c>
      <c r="D392" s="4281"/>
      <c r="E392" s="4291"/>
      <c r="F392" s="4280" t="s">
        <v>379</v>
      </c>
      <c r="G392" s="4281"/>
      <c r="H392" s="4282"/>
      <c r="I392" s="4287" t="s">
        <v>380</v>
      </c>
      <c r="J392" s="3137" t="s">
        <v>381</v>
      </c>
      <c r="K392" s="3258"/>
      <c r="L392" s="2994"/>
      <c r="M392" s="3124" t="s">
        <v>382</v>
      </c>
      <c r="N392" s="3259" t="s">
        <v>383</v>
      </c>
      <c r="O392" s="4331" t="s">
        <v>384</v>
      </c>
      <c r="P392" s="3109" t="s">
        <v>385</v>
      </c>
      <c r="Q392" s="3266" t="s">
        <v>386</v>
      </c>
      <c r="R392" s="3259" t="s">
        <v>387</v>
      </c>
      <c r="S392" s="3258" t="s">
        <v>388</v>
      </c>
      <c r="T392" s="3258" t="s">
        <v>389</v>
      </c>
      <c r="U392" s="2994" t="s">
        <v>390</v>
      </c>
    </row>
    <row r="393" spans="1:94" x14ac:dyDescent="0.25">
      <c r="A393" s="4361"/>
      <c r="B393" s="4236"/>
      <c r="C393" s="2124" t="s">
        <v>391</v>
      </c>
      <c r="D393" s="2235" t="s">
        <v>78</v>
      </c>
      <c r="E393" s="2219" t="s">
        <v>392</v>
      </c>
      <c r="F393" s="2124" t="s">
        <v>391</v>
      </c>
      <c r="G393" s="2235" t="s">
        <v>78</v>
      </c>
      <c r="H393" s="2251" t="s">
        <v>392</v>
      </c>
      <c r="I393" s="3001"/>
      <c r="J393" s="4357"/>
      <c r="K393" s="4355"/>
      <c r="L393" s="4333"/>
      <c r="M393" s="3124"/>
      <c r="N393" s="3265"/>
      <c r="O393" s="3019"/>
      <c r="P393" s="4337"/>
      <c r="Q393" s="2983"/>
      <c r="R393" s="3027"/>
      <c r="S393" s="4355"/>
      <c r="T393" s="4355"/>
      <c r="U393" s="4333"/>
    </row>
    <row r="394" spans="1:94" ht="21" x14ac:dyDescent="0.25">
      <c r="A394" s="2270" t="s">
        <v>393</v>
      </c>
      <c r="B394" s="2271">
        <f t="shared" ref="B394:B404" si="255">SUM(C394:H394)</f>
        <v>42</v>
      </c>
      <c r="C394" s="2004">
        <v>0</v>
      </c>
      <c r="D394" s="1997">
        <v>0</v>
      </c>
      <c r="E394" s="2057">
        <v>0</v>
      </c>
      <c r="F394" s="2004">
        <v>7</v>
      </c>
      <c r="G394" s="1997">
        <v>35</v>
      </c>
      <c r="H394" s="2023">
        <v>0</v>
      </c>
      <c r="I394" s="2118">
        <v>42</v>
      </c>
      <c r="J394" s="2227">
        <v>0</v>
      </c>
      <c r="K394" s="2225">
        <v>1</v>
      </c>
      <c r="L394" s="2272">
        <v>5</v>
      </c>
      <c r="M394" s="604"/>
      <c r="N394" s="605"/>
      <c r="O394" s="2001"/>
      <c r="P394" s="2223"/>
      <c r="Q394" s="2261"/>
      <c r="R394" s="474"/>
      <c r="S394" s="2001"/>
      <c r="T394" s="2001"/>
      <c r="U394" s="2263"/>
      <c r="V394" t="str">
        <f>CA394&amp;CB394</f>
        <v/>
      </c>
      <c r="CA394" s="18" t="str">
        <f>IF(AND(B394&gt;0,K394="")," * No olvide digitar la variable Niños, Niñas, Adolescentes y Jóvenes SENAME. Digite Cero si no tiene.",IF(K394&gt;B394," * La variable Niños, Niñas, Adolescentes y Jóvenes SENAME No puede ser mayor al Total.",""))</f>
        <v/>
      </c>
      <c r="CB394" s="18" t="str">
        <f>IF(AND(B394&gt;0,L394="")," * No olvide digitar la variable Niños, Niñas, Adolescentes y Jóvenes Mejor Niñez. Digite Cero si no tiene.",IF(L394&gt;B394," * La variable Niños, Niñas, Adolescentes y Jóvenes Mejor Niñez No puede ser mayor al Total.",""))</f>
        <v/>
      </c>
      <c r="CO394" s="69">
        <f>IF(AND($B394&gt;0,K394=""),1,IF(K394&gt;$B394,1,0))</f>
        <v>0</v>
      </c>
      <c r="CP394" s="69">
        <f>IF(AND($B394&gt;0,L394=""),1,IF(L394&gt;$B394,1,0))</f>
        <v>0</v>
      </c>
    </row>
    <row r="395" spans="1:94" x14ac:dyDescent="0.25">
      <c r="A395" s="2254" t="s">
        <v>101</v>
      </c>
      <c r="B395" s="2236">
        <f t="shared" si="255"/>
        <v>2</v>
      </c>
      <c r="C395" s="2112">
        <f>SUM(C396:C398)</f>
        <v>0</v>
      </c>
      <c r="D395" s="2273">
        <f t="shared" ref="D395:E395" si="256">SUM(D396:D398)</f>
        <v>0</v>
      </c>
      <c r="E395" s="2273">
        <f t="shared" si="256"/>
        <v>0</v>
      </c>
      <c r="F395" s="2112">
        <f>SUM(F396:F398)</f>
        <v>0</v>
      </c>
      <c r="G395" s="2113">
        <f>SUM(G396:G398)</f>
        <v>2</v>
      </c>
      <c r="H395" s="2274">
        <f>SUM(H396:H398)</f>
        <v>0</v>
      </c>
      <c r="I395" s="298">
        <f>SUM(I396:I398)</f>
        <v>2</v>
      </c>
      <c r="J395" s="606"/>
      <c r="K395" s="2275">
        <f t="shared" ref="K395:U395" si="257">SUM(K396:K398)</f>
        <v>0</v>
      </c>
      <c r="L395" s="2114">
        <f t="shared" si="257"/>
        <v>0</v>
      </c>
      <c r="M395" s="608">
        <f t="shared" si="257"/>
        <v>0</v>
      </c>
      <c r="N395" s="2276">
        <f t="shared" si="257"/>
        <v>2</v>
      </c>
      <c r="O395" s="2112">
        <f t="shared" si="257"/>
        <v>0</v>
      </c>
      <c r="P395" s="2113">
        <f t="shared" si="257"/>
        <v>0</v>
      </c>
      <c r="Q395" s="2273">
        <f t="shared" si="257"/>
        <v>0</v>
      </c>
      <c r="R395" s="2127">
        <f t="shared" si="257"/>
        <v>0</v>
      </c>
      <c r="S395" s="2112">
        <f t="shared" si="257"/>
        <v>2</v>
      </c>
      <c r="T395" s="2273">
        <f t="shared" si="257"/>
        <v>0</v>
      </c>
      <c r="U395" s="2127">
        <f t="shared" si="257"/>
        <v>0</v>
      </c>
    </row>
    <row r="396" spans="1:94" x14ac:dyDescent="0.25">
      <c r="A396" s="2041" t="s">
        <v>394</v>
      </c>
      <c r="B396" s="2049">
        <f t="shared" si="255"/>
        <v>0</v>
      </c>
      <c r="C396" s="2004">
        <v>0</v>
      </c>
      <c r="D396" s="1997">
        <v>0</v>
      </c>
      <c r="E396" s="2057">
        <v>0</v>
      </c>
      <c r="F396" s="2004">
        <v>0</v>
      </c>
      <c r="G396" s="699">
        <v>0</v>
      </c>
      <c r="H396" s="1925">
        <v>0</v>
      </c>
      <c r="I396" s="2022">
        <v>0</v>
      </c>
      <c r="J396" s="2003"/>
      <c r="K396" s="1997">
        <v>0</v>
      </c>
      <c r="L396" s="2057">
        <v>0</v>
      </c>
      <c r="M396" s="2004">
        <v>0</v>
      </c>
      <c r="N396" s="2057">
        <v>0</v>
      </c>
      <c r="O396" s="2004">
        <v>0</v>
      </c>
      <c r="P396" s="699">
        <v>0</v>
      </c>
      <c r="Q396" s="1997">
        <v>0</v>
      </c>
      <c r="R396" s="2057">
        <v>0</v>
      </c>
      <c r="S396" s="2004">
        <v>0</v>
      </c>
      <c r="T396" s="1997">
        <v>0</v>
      </c>
      <c r="U396" s="2057">
        <v>0</v>
      </c>
      <c r="V396" t="str">
        <f t="shared" ref="V396:V404" si="258">CA396&amp;CB396</f>
        <v/>
      </c>
      <c r="CA396" s="18" t="str">
        <f>IF(AND(B396&gt;0,K396="")," * No olvide digitar la variable Niños, Niñas, Adolescentes y Jóvenes SENAME. Digite Cero si no tiene.",IF(K396&gt;B396," * La variable Niños, Niñas, Adolescentes y Jóvenes SENAME No puede ser mayor al Total.",""))</f>
        <v/>
      </c>
      <c r="CB396" s="18" t="str">
        <f>IF(AND(B396&gt;0,L396="")," * No olvide digitar la variable Niños, Niñas, Adolescentes y Jóvenes Mejor Niñez. Digite Cero si no tiene.",IF(L396&gt;B396," * La variable Niños, Niñas, Adolescentes y Jóvenes Mejor Niñez No puede ser mayor al Total.",""))</f>
        <v/>
      </c>
      <c r="CO396" s="69">
        <f t="shared" ref="CO396:CP398" si="259">IF(AND($B396&gt;0,K396=""),1,IF(K396&gt;$B396,1,0))</f>
        <v>0</v>
      </c>
      <c r="CP396" s="69">
        <f>IF(AND($B396&gt;0,L396=""),1,IF(L396&gt;$B396,1,0))</f>
        <v>0</v>
      </c>
    </row>
    <row r="397" spans="1:94" x14ac:dyDescent="0.25">
      <c r="A397" s="590" t="s">
        <v>395</v>
      </c>
      <c r="B397" s="610">
        <f t="shared" si="255"/>
        <v>2</v>
      </c>
      <c r="C397" s="22">
        <v>0</v>
      </c>
      <c r="D397" s="23">
        <v>0</v>
      </c>
      <c r="E397" s="28">
        <v>0</v>
      </c>
      <c r="F397" s="22">
        <v>0</v>
      </c>
      <c r="G397" s="23">
        <v>2</v>
      </c>
      <c r="H397" s="213">
        <v>0</v>
      </c>
      <c r="I397" s="27">
        <v>2</v>
      </c>
      <c r="J397" s="611"/>
      <c r="K397" s="23">
        <v>0</v>
      </c>
      <c r="L397" s="28">
        <v>0</v>
      </c>
      <c r="M397" s="22">
        <v>0</v>
      </c>
      <c r="N397" s="239">
        <v>2</v>
      </c>
      <c r="O397" s="22">
        <v>0</v>
      </c>
      <c r="P397" s="24">
        <v>0</v>
      </c>
      <c r="Q397" s="23">
        <v>0</v>
      </c>
      <c r="R397" s="28">
        <v>0</v>
      </c>
      <c r="S397" s="22">
        <v>2</v>
      </c>
      <c r="T397" s="23">
        <v>0</v>
      </c>
      <c r="U397" s="28">
        <v>0</v>
      </c>
      <c r="V397" t="str">
        <f t="shared" si="258"/>
        <v/>
      </c>
      <c r="CA397" s="18" t="str">
        <f t="shared" ref="CA397" si="260">IF(AND(B397&gt;0,K397="")," * No olvide digitar la variable Niños, Niñas, Adolescentes y Jóvenes SENAME. Digite Cero si no tiene.",IF(K397&gt;B397," * La variable Niños, Niñas, Adolescentes y Jóvenes SENAME No puede ser mayor al Total.",""))</f>
        <v/>
      </c>
      <c r="CB397" s="18" t="str">
        <f t="shared" ref="CB397:CB398" si="261">IF(AND(B397&gt;0,L397="")," * No olvide digitar la variable Niños, Niñas, Adolescentes y Jóvenes Mejor Niñez. Digite Cero si no tiene.",IF(L397&gt;B397," * La variable Niños, Niñas, Adolescentes y Jóvenes Mejor Niñez No puede ser mayor al Total.",""))</f>
        <v/>
      </c>
      <c r="CO397" s="69">
        <f t="shared" si="259"/>
        <v>0</v>
      </c>
      <c r="CP397" s="69">
        <f t="shared" si="259"/>
        <v>0</v>
      </c>
    </row>
    <row r="398" spans="1:94" x14ac:dyDescent="0.25">
      <c r="A398" s="590" t="s">
        <v>396</v>
      </c>
      <c r="B398" s="612">
        <f t="shared" si="255"/>
        <v>0</v>
      </c>
      <c r="C398" s="22">
        <v>0</v>
      </c>
      <c r="D398" s="23">
        <v>0</v>
      </c>
      <c r="E398" s="28">
        <v>0</v>
      </c>
      <c r="F398" s="22">
        <v>0</v>
      </c>
      <c r="G398" s="23">
        <v>0</v>
      </c>
      <c r="H398" s="213">
        <v>0</v>
      </c>
      <c r="I398" s="27">
        <v>0</v>
      </c>
      <c r="J398" s="611"/>
      <c r="K398" s="23">
        <v>0</v>
      </c>
      <c r="L398" s="28">
        <v>0</v>
      </c>
      <c r="M398" s="22">
        <v>0</v>
      </c>
      <c r="N398" s="48">
        <v>0</v>
      </c>
      <c r="O398" s="45">
        <v>0</v>
      </c>
      <c r="P398" s="102">
        <v>0</v>
      </c>
      <c r="Q398" s="47">
        <v>0</v>
      </c>
      <c r="R398" s="48">
        <v>0</v>
      </c>
      <c r="S398" s="45">
        <v>0</v>
      </c>
      <c r="T398" s="47">
        <v>0</v>
      </c>
      <c r="U398" s="48">
        <v>0</v>
      </c>
      <c r="V398" t="str">
        <f t="shared" si="258"/>
        <v/>
      </c>
      <c r="CA398" s="18" t="str">
        <f>IF(AND(B398&gt;0,K398="")," * No olvide digitar la variable Niños, Niñas, Adolescentes y Jóvenes SENAME. Digite Cero si no tiene.",IF(K398&gt;B398," * La variable Niños, Niñas, Adolescentes y Jóvenes SENAME No puede ser mayor al Total.",""))</f>
        <v/>
      </c>
      <c r="CB398" s="18" t="str">
        <f t="shared" si="261"/>
        <v/>
      </c>
      <c r="CO398" s="69">
        <f t="shared" si="259"/>
        <v>0</v>
      </c>
      <c r="CP398" s="69">
        <f>IF(AND($B398&gt;0,L398=""),1,IF(L398&gt;$B398,1,0))</f>
        <v>0</v>
      </c>
    </row>
    <row r="399" spans="1:94" x14ac:dyDescent="0.25">
      <c r="A399" s="2254" t="s">
        <v>271</v>
      </c>
      <c r="B399" s="2236">
        <f t="shared" si="255"/>
        <v>2</v>
      </c>
      <c r="C399" s="2112">
        <f>SUM(C400:C403)</f>
        <v>0</v>
      </c>
      <c r="D399" s="2273">
        <f t="shared" ref="D399:U399" si="262">SUM(D400:D403)</f>
        <v>1</v>
      </c>
      <c r="E399" s="2127">
        <f t="shared" si="262"/>
        <v>0</v>
      </c>
      <c r="F399" s="2112">
        <f t="shared" si="262"/>
        <v>0</v>
      </c>
      <c r="G399" s="2277">
        <f t="shared" si="262"/>
        <v>1</v>
      </c>
      <c r="H399" s="2274">
        <f t="shared" si="262"/>
        <v>0</v>
      </c>
      <c r="I399" s="2278">
        <f>SUM(I400:I403)</f>
        <v>2</v>
      </c>
      <c r="J399" s="2279">
        <f t="shared" si="262"/>
        <v>0</v>
      </c>
      <c r="K399" s="2273">
        <f t="shared" si="262"/>
        <v>0</v>
      </c>
      <c r="L399" s="2114">
        <f t="shared" si="262"/>
        <v>0</v>
      </c>
      <c r="M399" s="2280">
        <f t="shared" si="262"/>
        <v>0</v>
      </c>
      <c r="N399" s="616">
        <f t="shared" si="262"/>
        <v>0</v>
      </c>
      <c r="O399" s="2280">
        <f t="shared" si="262"/>
        <v>0</v>
      </c>
      <c r="P399" s="2281">
        <f t="shared" si="262"/>
        <v>0</v>
      </c>
      <c r="Q399" s="618">
        <f t="shared" si="262"/>
        <v>0</v>
      </c>
      <c r="R399" s="616">
        <f t="shared" si="262"/>
        <v>0</v>
      </c>
      <c r="S399" s="2280">
        <f t="shared" si="262"/>
        <v>0</v>
      </c>
      <c r="T399" s="618">
        <f t="shared" si="262"/>
        <v>0</v>
      </c>
      <c r="U399" s="616">
        <f t="shared" si="262"/>
        <v>0</v>
      </c>
    </row>
    <row r="400" spans="1:94" x14ac:dyDescent="0.25">
      <c r="A400" s="2041" t="s">
        <v>397</v>
      </c>
      <c r="B400" s="2049">
        <f t="shared" si="255"/>
        <v>1</v>
      </c>
      <c r="C400" s="2004">
        <v>0</v>
      </c>
      <c r="D400" s="1997">
        <v>1</v>
      </c>
      <c r="E400" s="2057">
        <v>0</v>
      </c>
      <c r="F400" s="2004">
        <v>0</v>
      </c>
      <c r="G400" s="1997">
        <v>0</v>
      </c>
      <c r="H400" s="1925">
        <v>0</v>
      </c>
      <c r="I400" s="2022">
        <v>1</v>
      </c>
      <c r="J400" s="1925">
        <v>0</v>
      </c>
      <c r="K400" s="1997">
        <v>0</v>
      </c>
      <c r="L400" s="2272">
        <v>0</v>
      </c>
      <c r="M400" s="619"/>
      <c r="N400" s="620"/>
      <c r="O400" s="619"/>
      <c r="P400" s="621"/>
      <c r="Q400" s="622"/>
      <c r="R400" s="620"/>
      <c r="S400" s="619"/>
      <c r="T400" s="622"/>
      <c r="U400" s="623"/>
      <c r="V400" t="str">
        <f t="shared" si="258"/>
        <v/>
      </c>
      <c r="CA400" s="18" t="str">
        <f t="shared" ref="CA400:CA403" si="263">IF(AND(B400&gt;0,K400="")," * No olvide digitar la variable Niños, Niñas, Adolescentes y Jóvenes SENAME. Digite Cero si no tiene.",IF(K400&gt;B400," * La variable Niños, Niñas, Adolescentes y Jóvenes SENAME No puede ser mayor al Total.",""))</f>
        <v/>
      </c>
      <c r="CB400" s="18" t="str">
        <f t="shared" ref="CB400:CB404" si="264">IF(AND(B400&gt;0,L400="")," * No olvide digitar la variable Niños, Niñas, Adolescentes y Jóvenes Mejor Niñez. Digite Cero si no tiene.",IF(L400&gt;B400," * La variable Niños, Niñas, Adolescentes y Jóvenes Mejor Niñez No puede ser mayor al Total.",""))</f>
        <v/>
      </c>
      <c r="CO400" s="69">
        <f t="shared" ref="CO400:CP404" si="265">IF(AND($B400&gt;0,K400=""),1,IF(K400&gt;$B400,1,0))</f>
        <v>0</v>
      </c>
      <c r="CP400" s="69">
        <f t="shared" si="265"/>
        <v>0</v>
      </c>
    </row>
    <row r="401" spans="1:94" x14ac:dyDescent="0.25">
      <c r="A401" s="590" t="s">
        <v>398</v>
      </c>
      <c r="B401" s="610">
        <f t="shared" si="255"/>
        <v>0</v>
      </c>
      <c r="C401" s="22">
        <v>0</v>
      </c>
      <c r="D401" s="23">
        <v>0</v>
      </c>
      <c r="E401" s="28">
        <v>0</v>
      </c>
      <c r="F401" s="22">
        <v>0</v>
      </c>
      <c r="G401" s="23">
        <v>0</v>
      </c>
      <c r="H401" s="213">
        <v>0</v>
      </c>
      <c r="I401" s="27">
        <v>0</v>
      </c>
      <c r="J401" s="213">
        <v>0</v>
      </c>
      <c r="K401" s="23">
        <v>0</v>
      </c>
      <c r="L401" s="216">
        <v>0</v>
      </c>
      <c r="M401" s="624"/>
      <c r="N401" s="625"/>
      <c r="O401" s="624"/>
      <c r="P401" s="82"/>
      <c r="Q401" s="119"/>
      <c r="R401" s="625"/>
      <c r="S401" s="624"/>
      <c r="T401" s="119"/>
      <c r="U401" s="626"/>
      <c r="V401" t="str">
        <f t="shared" si="258"/>
        <v/>
      </c>
      <c r="CA401" s="18" t="str">
        <f t="shared" si="263"/>
        <v/>
      </c>
      <c r="CB401" s="18" t="str">
        <f t="shared" si="264"/>
        <v/>
      </c>
      <c r="CO401" s="69">
        <f t="shared" si="265"/>
        <v>0</v>
      </c>
      <c r="CP401" s="69">
        <f t="shared" si="265"/>
        <v>0</v>
      </c>
    </row>
    <row r="402" spans="1:94" x14ac:dyDescent="0.25">
      <c r="A402" s="590" t="s">
        <v>399</v>
      </c>
      <c r="B402" s="612">
        <f t="shared" si="255"/>
        <v>1</v>
      </c>
      <c r="C402" s="22">
        <v>0</v>
      </c>
      <c r="D402" s="23">
        <v>0</v>
      </c>
      <c r="E402" s="28">
        <v>0</v>
      </c>
      <c r="F402" s="22">
        <v>0</v>
      </c>
      <c r="G402" s="23">
        <v>1</v>
      </c>
      <c r="H402" s="213">
        <v>0</v>
      </c>
      <c r="I402" s="27">
        <v>1</v>
      </c>
      <c r="J402" s="213">
        <v>0</v>
      </c>
      <c r="K402" s="23">
        <v>0</v>
      </c>
      <c r="L402" s="216">
        <v>0</v>
      </c>
      <c r="M402" s="624"/>
      <c r="N402" s="625"/>
      <c r="O402" s="624"/>
      <c r="P402" s="82"/>
      <c r="Q402" s="119"/>
      <c r="R402" s="625"/>
      <c r="S402" s="624"/>
      <c r="T402" s="119"/>
      <c r="U402" s="626"/>
      <c r="V402" t="str">
        <f t="shared" si="258"/>
        <v/>
      </c>
      <c r="CA402" s="18" t="str">
        <f t="shared" si="263"/>
        <v/>
      </c>
      <c r="CB402" s="18" t="str">
        <f t="shared" si="264"/>
        <v/>
      </c>
      <c r="CO402" s="69">
        <f t="shared" si="265"/>
        <v>0</v>
      </c>
      <c r="CP402" s="69">
        <f t="shared" si="265"/>
        <v>0</v>
      </c>
    </row>
    <row r="403" spans="1:94" ht="15.75" thickBot="1" x14ac:dyDescent="0.3">
      <c r="A403" s="627" t="s">
        <v>400</v>
      </c>
      <c r="B403" s="628">
        <f t="shared" si="255"/>
        <v>0</v>
      </c>
      <c r="C403" s="629">
        <v>0</v>
      </c>
      <c r="D403" s="630">
        <v>0</v>
      </c>
      <c r="E403" s="127">
        <v>0</v>
      </c>
      <c r="F403" s="629">
        <v>0</v>
      </c>
      <c r="G403" s="630">
        <v>0</v>
      </c>
      <c r="H403" s="631">
        <v>0</v>
      </c>
      <c r="I403" s="126">
        <v>0</v>
      </c>
      <c r="J403" s="631">
        <v>0</v>
      </c>
      <c r="K403" s="630">
        <v>0</v>
      </c>
      <c r="L403" s="632">
        <v>0</v>
      </c>
      <c r="M403" s="633"/>
      <c r="N403" s="634"/>
      <c r="O403" s="633"/>
      <c r="P403" s="124"/>
      <c r="Q403" s="123"/>
      <c r="R403" s="634"/>
      <c r="S403" s="633"/>
      <c r="T403" s="123"/>
      <c r="U403" s="635"/>
      <c r="V403" t="str">
        <f t="shared" si="258"/>
        <v/>
      </c>
      <c r="CA403" s="18" t="str">
        <f t="shared" si="263"/>
        <v/>
      </c>
      <c r="CB403" s="18" t="str">
        <f t="shared" si="264"/>
        <v/>
      </c>
      <c r="CO403" s="69">
        <f t="shared" si="265"/>
        <v>0</v>
      </c>
      <c r="CP403" s="69">
        <f t="shared" si="265"/>
        <v>0</v>
      </c>
    </row>
    <row r="404" spans="1:94" ht="15.75" thickTop="1" x14ac:dyDescent="0.25">
      <c r="A404" s="2282" t="s">
        <v>401</v>
      </c>
      <c r="B404" s="2283">
        <f t="shared" si="255"/>
        <v>0</v>
      </c>
      <c r="C404" s="91">
        <v>0</v>
      </c>
      <c r="D404" s="2230">
        <v>0</v>
      </c>
      <c r="E404" s="2231">
        <v>0</v>
      </c>
      <c r="F404" s="91">
        <v>0</v>
      </c>
      <c r="G404" s="2230">
        <v>0</v>
      </c>
      <c r="H404" s="2233">
        <v>0</v>
      </c>
      <c r="I404" s="95">
        <v>0</v>
      </c>
      <c r="J404" s="2233">
        <v>0</v>
      </c>
      <c r="K404" s="2230">
        <v>0</v>
      </c>
      <c r="L404" s="2232">
        <v>0</v>
      </c>
      <c r="M404" s="638"/>
      <c r="N404" s="639"/>
      <c r="O404" s="638"/>
      <c r="P404" s="640"/>
      <c r="Q404" s="641"/>
      <c r="R404" s="639"/>
      <c r="S404" s="638"/>
      <c r="T404" s="641"/>
      <c r="U404" s="642"/>
      <c r="V404" t="str">
        <f t="shared" si="258"/>
        <v/>
      </c>
      <c r="CA404" s="18" t="str">
        <f>IF(AND(B404&gt;0,K404="")," * No olvide digitar la variable Niños, Niñas, Adolescentes y Jóvenes SENAME. Digite Cero si no tiene.",IF(K404&gt;B404," * La variable Niños, Niñas, Adolescentes y Jóvenes SENAME No puede ser mayor al Total.",""))</f>
        <v/>
      </c>
      <c r="CB404" s="18" t="str">
        <f t="shared" si="264"/>
        <v/>
      </c>
      <c r="CO404" s="69">
        <f t="shared" si="265"/>
        <v>0</v>
      </c>
      <c r="CP404" s="69">
        <f t="shared" si="265"/>
        <v>0</v>
      </c>
    </row>
    <row r="405" spans="1:94" x14ac:dyDescent="0.25">
      <c r="A405" s="2284" t="s">
        <v>402</v>
      </c>
      <c r="B405" s="2087"/>
      <c r="C405" s="140"/>
      <c r="D405" s="56"/>
    </row>
    <row r="406" spans="1:94" ht="15" customHeight="1" x14ac:dyDescent="0.25">
      <c r="A406" s="4359" t="s">
        <v>403</v>
      </c>
      <c r="B406" s="4349" t="s">
        <v>91</v>
      </c>
      <c r="C406" s="4280" t="s">
        <v>5</v>
      </c>
      <c r="D406" s="4282"/>
      <c r="E406" s="2987" t="s">
        <v>287</v>
      </c>
      <c r="F406" s="4349" t="s">
        <v>272</v>
      </c>
    </row>
    <row r="407" spans="1:94" ht="15" customHeight="1" x14ac:dyDescent="0.25">
      <c r="A407" s="4360"/>
      <c r="B407" s="4279"/>
      <c r="C407" s="4338" t="s">
        <v>378</v>
      </c>
      <c r="D407" s="3137" t="s">
        <v>379</v>
      </c>
      <c r="E407" s="2994"/>
      <c r="F407" s="4279"/>
    </row>
    <row r="408" spans="1:94" x14ac:dyDescent="0.25">
      <c r="A408" s="4360"/>
      <c r="B408" s="4236"/>
      <c r="C408" s="3019"/>
      <c r="D408" s="4357"/>
      <c r="E408" s="4333"/>
      <c r="F408" s="4236"/>
    </row>
    <row r="409" spans="1:94" x14ac:dyDescent="0.25">
      <c r="A409" s="2041" t="s">
        <v>404</v>
      </c>
      <c r="B409" s="2049">
        <f>SUM(C409:D409)</f>
        <v>29</v>
      </c>
      <c r="C409" s="2004">
        <v>1</v>
      </c>
      <c r="D409" s="1925">
        <v>28</v>
      </c>
      <c r="E409" s="1997">
        <v>1</v>
      </c>
      <c r="F409" s="2053">
        <v>5</v>
      </c>
      <c r="G409" t="str">
        <f>CA409&amp;CB409</f>
        <v/>
      </c>
      <c r="CA409" s="18" t="str">
        <f>IF(AND(B409&gt;0,E409="")," * No olvide digitar la variable Niños, Niñas, Adolescentes y Jóvenes SENAME. Digite Cero si no tiene.",IF(E409&gt;B409," * La variable Niños, Niñas, Adolescentes y Jóvenes SENAME No puede ser mayor al Total.",""))</f>
        <v/>
      </c>
      <c r="CB409" s="18" t="str">
        <f>IF(AND(B409&gt;0,F409="")," * No olvide digitar la variable Niños, Niñas, Adolescentes y Jóvenes Mejor Niñez. Digite Cero si no tiene.",IF(F409&gt;B409," * La variable Niños, Niñas, Adolescentes y Jóvenes Mejor Niñez No puede ser mayor al Total.",""))</f>
        <v/>
      </c>
      <c r="CO409" s="69">
        <f>IF(AND($B409&gt;0,E409=""),1,IF(E409&gt;$B409,1,0))</f>
        <v>0</v>
      </c>
      <c r="CP409" s="69">
        <f>IF(AND($B409&gt;0,F409=""),1,IF(F409&gt;$B409,1,0))</f>
        <v>0</v>
      </c>
    </row>
    <row r="410" spans="1:94" x14ac:dyDescent="0.25">
      <c r="A410" s="590" t="s">
        <v>405</v>
      </c>
      <c r="B410" s="610">
        <f>SUM(C410:D410)</f>
        <v>27</v>
      </c>
      <c r="C410" s="22">
        <v>1</v>
      </c>
      <c r="D410" s="213">
        <v>26</v>
      </c>
      <c r="E410" s="23">
        <v>0</v>
      </c>
      <c r="F410" s="215">
        <v>0</v>
      </c>
      <c r="G410" t="str">
        <f t="shared" ref="G410" si="266">CA410&amp;CB410</f>
        <v/>
      </c>
      <c r="CA410" s="18" t="str">
        <f t="shared" ref="CA410:CA411" si="267">IF(AND(B410&gt;0,E410="")," * No olvide digitar la variable Niños, Niñas, Adolescentes y Jóvenes SENAME. Digite Cero si no tiene.",IF(E410&gt;B410," * La variable Niños, Niñas, Adolescentes y Jóvenes SENAME No puede ser mayor al Total.",""))</f>
        <v/>
      </c>
      <c r="CB410" s="18" t="str">
        <f t="shared" ref="CB410:CB411" si="268">IF(AND(B410&gt;0,F410="")," * No olvide digitar la variable Niños, Niñas, Adolescentes y Jóvenes Mejor Niñez. Digite Cero si no tiene.",IF(F410&gt;B410," * La variable Niños, Niñas, Adolescentes y Jóvenes Mejor Niñez No puede ser mayor al Total.",""))</f>
        <v/>
      </c>
      <c r="CO410" s="69">
        <f t="shared" ref="CO410:CP411" si="269">IF(AND($B410&gt;0,E410=""),1,IF(E410&gt;$B410,1,0))</f>
        <v>0</v>
      </c>
      <c r="CP410" s="69">
        <f t="shared" si="269"/>
        <v>0</v>
      </c>
    </row>
    <row r="411" spans="1:94" x14ac:dyDescent="0.25">
      <c r="A411" s="2282" t="s">
        <v>406</v>
      </c>
      <c r="B411" s="644">
        <f>SUM(C411:D411)</f>
        <v>3</v>
      </c>
      <c r="C411" s="30">
        <v>0</v>
      </c>
      <c r="D411" s="220">
        <v>3</v>
      </c>
      <c r="E411" s="31">
        <v>0</v>
      </c>
      <c r="F411" s="222">
        <v>0</v>
      </c>
      <c r="G411" t="str">
        <f>CA411&amp;CB411</f>
        <v/>
      </c>
      <c r="CA411" s="18" t="str">
        <f t="shared" si="267"/>
        <v/>
      </c>
      <c r="CB411" s="18" t="str">
        <f t="shared" si="268"/>
        <v/>
      </c>
      <c r="CO411" s="69">
        <f t="shared" si="269"/>
        <v>0</v>
      </c>
      <c r="CP411" s="69">
        <f t="shared" si="269"/>
        <v>0</v>
      </c>
    </row>
    <row r="437" spans="1:2" x14ac:dyDescent="0.25">
      <c r="A437" s="645">
        <f>SUM(C11:C14,C18:D31,C36:C51,C55:C59,C63:C83,B86,C89,C95:E98,C103:E106,C112:E114,C119:E128,C133:E141,C146:E150,C154:E163,C167:E176,C180:E187,C193:E241,C245:E293,C298:E301,C306:E324,C329:E339,C344:E346,B351:D352,C357:E366,B372:D373,B375:D376,B378:D382,B384:D389,B394:B404,B409:B411)</f>
        <v>787</v>
      </c>
      <c r="B437" s="646">
        <f>SUM(CO11:CY411)</f>
        <v>0</v>
      </c>
    </row>
  </sheetData>
  <mergeCells count="583">
    <mergeCell ref="A406:A408"/>
    <mergeCell ref="B406:B408"/>
    <mergeCell ref="C406:D406"/>
    <mergeCell ref="E406:E408"/>
    <mergeCell ref="F406:F408"/>
    <mergeCell ref="C407:C408"/>
    <mergeCell ref="D407:D408"/>
    <mergeCell ref="P392:P393"/>
    <mergeCell ref="Q392:Q393"/>
    <mergeCell ref="A390:L390"/>
    <mergeCell ref="A391:A393"/>
    <mergeCell ref="B391:B393"/>
    <mergeCell ref="C391:H391"/>
    <mergeCell ref="I391:J391"/>
    <mergeCell ref="K391:K393"/>
    <mergeCell ref="AA369:AB369"/>
    <mergeCell ref="AC369:AD369"/>
    <mergeCell ref="AE369:AF369"/>
    <mergeCell ref="R392:R393"/>
    <mergeCell ref="S392:S393"/>
    <mergeCell ref="T392:T393"/>
    <mergeCell ref="U392:U393"/>
    <mergeCell ref="L391:L393"/>
    <mergeCell ref="M391:R391"/>
    <mergeCell ref="S391:U391"/>
    <mergeCell ref="C392:E392"/>
    <mergeCell ref="F392:H392"/>
    <mergeCell ref="I392:I393"/>
    <mergeCell ref="J392:J393"/>
    <mergeCell ref="M392:M393"/>
    <mergeCell ref="N392:N393"/>
    <mergeCell ref="O392:O393"/>
    <mergeCell ref="AQ368:AQ370"/>
    <mergeCell ref="AR368:AR370"/>
    <mergeCell ref="AS368:AS370"/>
    <mergeCell ref="E369:F369"/>
    <mergeCell ref="G369:H369"/>
    <mergeCell ref="I369:J369"/>
    <mergeCell ref="K369:L369"/>
    <mergeCell ref="M369:N369"/>
    <mergeCell ref="O369:P369"/>
    <mergeCell ref="Q369:R369"/>
    <mergeCell ref="AM369:AM370"/>
    <mergeCell ref="AN369:AN370"/>
    <mergeCell ref="AO369:AO370"/>
    <mergeCell ref="AP369:AP370"/>
    <mergeCell ref="AG369:AH369"/>
    <mergeCell ref="AI369:AJ369"/>
    <mergeCell ref="AK369:AL369"/>
    <mergeCell ref="A360:A362"/>
    <mergeCell ref="A363:A366"/>
    <mergeCell ref="A368:A370"/>
    <mergeCell ref="B368:D369"/>
    <mergeCell ref="E368:AL368"/>
    <mergeCell ref="AM368:AP368"/>
    <mergeCell ref="S369:T369"/>
    <mergeCell ref="U369:V369"/>
    <mergeCell ref="W369:X369"/>
    <mergeCell ref="Y369:Z369"/>
    <mergeCell ref="AD355:AE355"/>
    <mergeCell ref="AF355:AG355"/>
    <mergeCell ref="AJ355:AJ356"/>
    <mergeCell ref="AK355:AK356"/>
    <mergeCell ref="AL355:AL356"/>
    <mergeCell ref="A357:A359"/>
    <mergeCell ref="AJ354:AL354"/>
    <mergeCell ref="AM354:AM356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A354:A356"/>
    <mergeCell ref="B354:B356"/>
    <mergeCell ref="C354:E355"/>
    <mergeCell ref="F354:AG354"/>
    <mergeCell ref="AH354:AH356"/>
    <mergeCell ref="AI354:AI356"/>
    <mergeCell ref="V355:W355"/>
    <mergeCell ref="X355:Y355"/>
    <mergeCell ref="Z355:AA355"/>
    <mergeCell ref="AB355:AC355"/>
    <mergeCell ref="R348:R350"/>
    <mergeCell ref="S348:S350"/>
    <mergeCell ref="T348:U349"/>
    <mergeCell ref="E349:F349"/>
    <mergeCell ref="G349:H349"/>
    <mergeCell ref="I349:J349"/>
    <mergeCell ref="K349:L349"/>
    <mergeCell ref="M349:N349"/>
    <mergeCell ref="A348:A350"/>
    <mergeCell ref="B348:D349"/>
    <mergeCell ref="E348:M348"/>
    <mergeCell ref="O348:O350"/>
    <mergeCell ref="P348:P350"/>
    <mergeCell ref="Q348:Q350"/>
    <mergeCell ref="AB342:AC342"/>
    <mergeCell ref="AD342:AE342"/>
    <mergeCell ref="AF342:AG342"/>
    <mergeCell ref="A344:B344"/>
    <mergeCell ref="A345:B345"/>
    <mergeCell ref="A346:B346"/>
    <mergeCell ref="AH341:AI342"/>
    <mergeCell ref="AJ341:AJ343"/>
    <mergeCell ref="AK341:AK343"/>
    <mergeCell ref="F342:G342"/>
    <mergeCell ref="H342:I342"/>
    <mergeCell ref="J342:K342"/>
    <mergeCell ref="L342:M342"/>
    <mergeCell ref="N342:O342"/>
    <mergeCell ref="P342:Q342"/>
    <mergeCell ref="R342:S342"/>
    <mergeCell ref="A333:B333"/>
    <mergeCell ref="A334:B334"/>
    <mergeCell ref="A335:A339"/>
    <mergeCell ref="A341:B343"/>
    <mergeCell ref="C341:E342"/>
    <mergeCell ref="F341:AG341"/>
    <mergeCell ref="T342:U342"/>
    <mergeCell ref="V342:W342"/>
    <mergeCell ref="X342:Y342"/>
    <mergeCell ref="Z342:AA342"/>
    <mergeCell ref="A329:A330"/>
    <mergeCell ref="A331:B331"/>
    <mergeCell ref="A332:B332"/>
    <mergeCell ref="Z327:AA327"/>
    <mergeCell ref="AB327:AC327"/>
    <mergeCell ref="AD327:AE327"/>
    <mergeCell ref="AF327:AG327"/>
    <mergeCell ref="AH327:AI327"/>
    <mergeCell ref="AJ327:AK327"/>
    <mergeCell ref="A326:B328"/>
    <mergeCell ref="C326:E327"/>
    <mergeCell ref="AU326:AU328"/>
    <mergeCell ref="AV326:AV328"/>
    <mergeCell ref="AW326:AW328"/>
    <mergeCell ref="F327:G327"/>
    <mergeCell ref="H327:I327"/>
    <mergeCell ref="J327:K327"/>
    <mergeCell ref="L327:M327"/>
    <mergeCell ref="N327:O327"/>
    <mergeCell ref="P327:Q327"/>
    <mergeCell ref="AL327:AM327"/>
    <mergeCell ref="AN327:AO327"/>
    <mergeCell ref="AP327:AQ327"/>
    <mergeCell ref="F326:AQ326"/>
    <mergeCell ref="AR326:AS327"/>
    <mergeCell ref="R327:S327"/>
    <mergeCell ref="T327:U327"/>
    <mergeCell ref="V327:W327"/>
    <mergeCell ref="X327:Y327"/>
    <mergeCell ref="AT326:AT328"/>
    <mergeCell ref="A306:B306"/>
    <mergeCell ref="X304:Y304"/>
    <mergeCell ref="Z304:AA304"/>
    <mergeCell ref="AB304:AC304"/>
    <mergeCell ref="AD304:AE304"/>
    <mergeCell ref="AF304:AG304"/>
    <mergeCell ref="AH304:AI304"/>
    <mergeCell ref="A307:A315"/>
    <mergeCell ref="A316:A324"/>
    <mergeCell ref="AQ303:AR304"/>
    <mergeCell ref="AS303:AS305"/>
    <mergeCell ref="AT303:AT305"/>
    <mergeCell ref="AU303:AU305"/>
    <mergeCell ref="AV303:AV305"/>
    <mergeCell ref="F304:G304"/>
    <mergeCell ref="H304:I304"/>
    <mergeCell ref="J304:K304"/>
    <mergeCell ref="L304:M304"/>
    <mergeCell ref="N304:O304"/>
    <mergeCell ref="AJ304:AK304"/>
    <mergeCell ref="AL304:AM304"/>
    <mergeCell ref="AN304:AN305"/>
    <mergeCell ref="AO304:AO305"/>
    <mergeCell ref="AP304:AP305"/>
    <mergeCell ref="A298:A299"/>
    <mergeCell ref="A300:A301"/>
    <mergeCell ref="A303:B305"/>
    <mergeCell ref="C303:E304"/>
    <mergeCell ref="F303:AM303"/>
    <mergeCell ref="AN303:AP303"/>
    <mergeCell ref="P304:Q304"/>
    <mergeCell ref="R304:S304"/>
    <mergeCell ref="T304:U304"/>
    <mergeCell ref="V304:W304"/>
    <mergeCell ref="C295:E296"/>
    <mergeCell ref="F295:AK295"/>
    <mergeCell ref="AL295:AL297"/>
    <mergeCell ref="AM295:AM297"/>
    <mergeCell ref="AN295:AN297"/>
    <mergeCell ref="AO295:AO297"/>
    <mergeCell ref="F296:G296"/>
    <mergeCell ref="H296:I296"/>
    <mergeCell ref="J296:K296"/>
    <mergeCell ref="L296:M296"/>
    <mergeCell ref="Z296:AA296"/>
    <mergeCell ref="AB296:AC296"/>
    <mergeCell ref="AD296:AE296"/>
    <mergeCell ref="AF296:AG296"/>
    <mergeCell ref="AH296:AI296"/>
    <mergeCell ref="AJ296:AK296"/>
    <mergeCell ref="N296:O296"/>
    <mergeCell ref="P296:Q296"/>
    <mergeCell ref="R296:S296"/>
    <mergeCell ref="T296:U296"/>
    <mergeCell ref="V296:W296"/>
    <mergeCell ref="X296:Y296"/>
    <mergeCell ref="A286:B286"/>
    <mergeCell ref="A287:A291"/>
    <mergeCell ref="A292:B292"/>
    <mergeCell ref="A293:B293"/>
    <mergeCell ref="A295:A297"/>
    <mergeCell ref="B295:B297"/>
    <mergeCell ref="A274:A278"/>
    <mergeCell ref="A279:A281"/>
    <mergeCell ref="A282:B282"/>
    <mergeCell ref="A283:B283"/>
    <mergeCell ref="A284:B284"/>
    <mergeCell ref="A285:B285"/>
    <mergeCell ref="A251:A252"/>
    <mergeCell ref="A253:B253"/>
    <mergeCell ref="A254:A255"/>
    <mergeCell ref="A257:A264"/>
    <mergeCell ref="A265:A269"/>
    <mergeCell ref="A270:A273"/>
    <mergeCell ref="AW243:AW244"/>
    <mergeCell ref="AX243:AX244"/>
    <mergeCell ref="A245:B245"/>
    <mergeCell ref="A246:B246"/>
    <mergeCell ref="A247:A248"/>
    <mergeCell ref="A249:A250"/>
    <mergeCell ref="AN243:AP243"/>
    <mergeCell ref="AQ243:AQ244"/>
    <mergeCell ref="AR243:AR244"/>
    <mergeCell ref="AS243:AT243"/>
    <mergeCell ref="AU243:AU244"/>
    <mergeCell ref="AV243:AV244"/>
    <mergeCell ref="AB243:AC243"/>
    <mergeCell ref="AD243:AE243"/>
    <mergeCell ref="AF243:AG243"/>
    <mergeCell ref="AH243:AI243"/>
    <mergeCell ref="AJ243:AK243"/>
    <mergeCell ref="AL243:AM243"/>
    <mergeCell ref="P243:Q243"/>
    <mergeCell ref="R243:S243"/>
    <mergeCell ref="T243:U243"/>
    <mergeCell ref="V243:W243"/>
    <mergeCell ref="X243:Y243"/>
    <mergeCell ref="Z243:AA243"/>
    <mergeCell ref="C243:E243"/>
    <mergeCell ref="F243:G243"/>
    <mergeCell ref="H243:I243"/>
    <mergeCell ref="J243:K243"/>
    <mergeCell ref="L243:M243"/>
    <mergeCell ref="N243:O243"/>
    <mergeCell ref="A233:B233"/>
    <mergeCell ref="A234:B234"/>
    <mergeCell ref="A235:A239"/>
    <mergeCell ref="A240:B240"/>
    <mergeCell ref="A241:B241"/>
    <mergeCell ref="A243:B244"/>
    <mergeCell ref="A218:A221"/>
    <mergeCell ref="A222:A226"/>
    <mergeCell ref="A227:A229"/>
    <mergeCell ref="A230:B230"/>
    <mergeCell ref="A231:B231"/>
    <mergeCell ref="A232:B232"/>
    <mergeCell ref="A197:A198"/>
    <mergeCell ref="A199:A200"/>
    <mergeCell ref="A201:B201"/>
    <mergeCell ref="A202:A203"/>
    <mergeCell ref="A205:A212"/>
    <mergeCell ref="A213:A217"/>
    <mergeCell ref="AT191:AU191"/>
    <mergeCell ref="AV191:AW191"/>
    <mergeCell ref="AX191:AX192"/>
    <mergeCell ref="A193:B193"/>
    <mergeCell ref="A194:B194"/>
    <mergeCell ref="A195:A196"/>
    <mergeCell ref="AL191:AM191"/>
    <mergeCell ref="AN191:AN192"/>
    <mergeCell ref="AO191:AO192"/>
    <mergeCell ref="AP191:AQ191"/>
    <mergeCell ref="AR191:AR192"/>
    <mergeCell ref="AS191:AS192"/>
    <mergeCell ref="Z191:AA191"/>
    <mergeCell ref="AB191:AC191"/>
    <mergeCell ref="AD191:AE191"/>
    <mergeCell ref="AF191:AG191"/>
    <mergeCell ref="AH191:AI191"/>
    <mergeCell ref="AJ191:AK191"/>
    <mergeCell ref="P191:Q191"/>
    <mergeCell ref="R191:S191"/>
    <mergeCell ref="T191:U191"/>
    <mergeCell ref="V191:W191"/>
    <mergeCell ref="X191:Y191"/>
    <mergeCell ref="P178:P179"/>
    <mergeCell ref="Q178:Q179"/>
    <mergeCell ref="A180:A183"/>
    <mergeCell ref="A184:A187"/>
    <mergeCell ref="A191:B192"/>
    <mergeCell ref="C191:E191"/>
    <mergeCell ref="F191:G191"/>
    <mergeCell ref="H191:I191"/>
    <mergeCell ref="J191:K191"/>
    <mergeCell ref="L191:M191"/>
    <mergeCell ref="C178:E178"/>
    <mergeCell ref="F178:G178"/>
    <mergeCell ref="H178:I178"/>
    <mergeCell ref="J178:K178"/>
    <mergeCell ref="L178:M178"/>
    <mergeCell ref="N178:O178"/>
    <mergeCell ref="A170:B170"/>
    <mergeCell ref="A171:A174"/>
    <mergeCell ref="A175:B175"/>
    <mergeCell ref="A176:B176"/>
    <mergeCell ref="A178:B179"/>
    <mergeCell ref="H165:I165"/>
    <mergeCell ref="J165:K165"/>
    <mergeCell ref="L165:M165"/>
    <mergeCell ref="N191:O191"/>
    <mergeCell ref="Q165:Q166"/>
    <mergeCell ref="R165:R166"/>
    <mergeCell ref="A158:A161"/>
    <mergeCell ref="A162:B162"/>
    <mergeCell ref="A163:B163"/>
    <mergeCell ref="A165:B166"/>
    <mergeCell ref="C165:E165"/>
    <mergeCell ref="F165:G165"/>
    <mergeCell ref="A167:A169"/>
    <mergeCell ref="A154:A156"/>
    <mergeCell ref="A157:B157"/>
    <mergeCell ref="A148:A149"/>
    <mergeCell ref="A150:B150"/>
    <mergeCell ref="A152:B153"/>
    <mergeCell ref="C152:E152"/>
    <mergeCell ref="F152:G152"/>
    <mergeCell ref="H152:I152"/>
    <mergeCell ref="N165:P165"/>
    <mergeCell ref="A146:B146"/>
    <mergeCell ref="A147:B147"/>
    <mergeCell ref="Z144:AA144"/>
    <mergeCell ref="AB144:AC144"/>
    <mergeCell ref="AD144:AE144"/>
    <mergeCell ref="AF144:AG144"/>
    <mergeCell ref="AH144:AI144"/>
    <mergeCell ref="AJ144:AK144"/>
    <mergeCell ref="J152:K152"/>
    <mergeCell ref="L152:M152"/>
    <mergeCell ref="N152:N153"/>
    <mergeCell ref="O152:O153"/>
    <mergeCell ref="AN143:AP143"/>
    <mergeCell ref="AQ143:AQ145"/>
    <mergeCell ref="AR143:AR145"/>
    <mergeCell ref="F144:G144"/>
    <mergeCell ref="H144:I144"/>
    <mergeCell ref="J144:K144"/>
    <mergeCell ref="L144:M144"/>
    <mergeCell ref="N144:O144"/>
    <mergeCell ref="P144:Q144"/>
    <mergeCell ref="R144:S144"/>
    <mergeCell ref="AL144:AM144"/>
    <mergeCell ref="AN144:AN145"/>
    <mergeCell ref="AO144:AO145"/>
    <mergeCell ref="AP144:AP145"/>
    <mergeCell ref="A133:B133"/>
    <mergeCell ref="A134:A141"/>
    <mergeCell ref="A143:B145"/>
    <mergeCell ref="C143:E144"/>
    <mergeCell ref="F143:AM143"/>
    <mergeCell ref="T144:U144"/>
    <mergeCell ref="V144:W144"/>
    <mergeCell ref="X144:Y144"/>
    <mergeCell ref="Z131:AA131"/>
    <mergeCell ref="AB131:AC131"/>
    <mergeCell ref="AD131:AE131"/>
    <mergeCell ref="AF131:AG131"/>
    <mergeCell ref="AH131:AH132"/>
    <mergeCell ref="AI131:AI132"/>
    <mergeCell ref="AH130:AK130"/>
    <mergeCell ref="AL130:AL132"/>
    <mergeCell ref="AM130:AM132"/>
    <mergeCell ref="F131:G131"/>
    <mergeCell ref="H131:I131"/>
    <mergeCell ref="J131:K131"/>
    <mergeCell ref="L131:M131"/>
    <mergeCell ref="N131:O131"/>
    <mergeCell ref="P131:Q131"/>
    <mergeCell ref="R131:S131"/>
    <mergeCell ref="AJ131:AJ132"/>
    <mergeCell ref="AK131:AK132"/>
    <mergeCell ref="A119:B119"/>
    <mergeCell ref="A120:A127"/>
    <mergeCell ref="A128:B128"/>
    <mergeCell ref="A130:B132"/>
    <mergeCell ref="C130:E131"/>
    <mergeCell ref="F130:AG130"/>
    <mergeCell ref="T131:U131"/>
    <mergeCell ref="V131:W131"/>
    <mergeCell ref="X131:Y131"/>
    <mergeCell ref="F116:AG116"/>
    <mergeCell ref="AH116:AH118"/>
    <mergeCell ref="AI116:AI118"/>
    <mergeCell ref="F117:G117"/>
    <mergeCell ref="H117:I117"/>
    <mergeCell ref="J117:K117"/>
    <mergeCell ref="L117:M117"/>
    <mergeCell ref="N117:O117"/>
    <mergeCell ref="P117:Q117"/>
    <mergeCell ref="R117:S117"/>
    <mergeCell ref="AF117:AG117"/>
    <mergeCell ref="T117:U117"/>
    <mergeCell ref="V117:W117"/>
    <mergeCell ref="X117:Y117"/>
    <mergeCell ref="Z117:AA117"/>
    <mergeCell ref="AB117:AC117"/>
    <mergeCell ref="AD117:AE117"/>
    <mergeCell ref="A111:B111"/>
    <mergeCell ref="A112:B112"/>
    <mergeCell ref="A113:B113"/>
    <mergeCell ref="A114:B114"/>
    <mergeCell ref="A116:B118"/>
    <mergeCell ref="C116:E117"/>
    <mergeCell ref="A106:B106"/>
    <mergeCell ref="A108:B110"/>
    <mergeCell ref="C108:E109"/>
    <mergeCell ref="F108:M108"/>
    <mergeCell ref="F109:G109"/>
    <mergeCell ref="H109:I109"/>
    <mergeCell ref="J109:K109"/>
    <mergeCell ref="L109:M109"/>
    <mergeCell ref="AB101:AC101"/>
    <mergeCell ref="AD101:AG101"/>
    <mergeCell ref="AH101:AI101"/>
    <mergeCell ref="A103:B103"/>
    <mergeCell ref="A104:B104"/>
    <mergeCell ref="A105:B105"/>
    <mergeCell ref="A100:B102"/>
    <mergeCell ref="C100:E101"/>
    <mergeCell ref="AJ100:AJ102"/>
    <mergeCell ref="AK100:AK102"/>
    <mergeCell ref="AL100:AL102"/>
    <mergeCell ref="F101:G101"/>
    <mergeCell ref="H101:I101"/>
    <mergeCell ref="J101:K101"/>
    <mergeCell ref="L101:M101"/>
    <mergeCell ref="N101:O101"/>
    <mergeCell ref="P101:Q101"/>
    <mergeCell ref="R101:S101"/>
    <mergeCell ref="F100:Q100"/>
    <mergeCell ref="R100:W100"/>
    <mergeCell ref="X100:AC100"/>
    <mergeCell ref="AD100:AI100"/>
    <mergeCell ref="T101:U101"/>
    <mergeCell ref="V101:W101"/>
    <mergeCell ref="X101:Y101"/>
    <mergeCell ref="Z101:AA101"/>
    <mergeCell ref="A95:B95"/>
    <mergeCell ref="A96:B96"/>
    <mergeCell ref="A97:B97"/>
    <mergeCell ref="A98:B98"/>
    <mergeCell ref="Z93:AA93"/>
    <mergeCell ref="AB93:AC93"/>
    <mergeCell ref="AD93:AE93"/>
    <mergeCell ref="AF93:AG93"/>
    <mergeCell ref="AH93:AI93"/>
    <mergeCell ref="N93:O93"/>
    <mergeCell ref="P93:Q93"/>
    <mergeCell ref="R93:S93"/>
    <mergeCell ref="T93:U93"/>
    <mergeCell ref="V93:W93"/>
    <mergeCell ref="X93:Y93"/>
    <mergeCell ref="A91:B94"/>
    <mergeCell ref="C91:E93"/>
    <mergeCell ref="AW91:AW94"/>
    <mergeCell ref="F92:Q92"/>
    <mergeCell ref="R92:W92"/>
    <mergeCell ref="X92:AC92"/>
    <mergeCell ref="AD92:AO92"/>
    <mergeCell ref="AP92:AP94"/>
    <mergeCell ref="AQ92:AQ94"/>
    <mergeCell ref="AR92:AR94"/>
    <mergeCell ref="AS92:AS94"/>
    <mergeCell ref="AT92:AT94"/>
    <mergeCell ref="F91:AC91"/>
    <mergeCell ref="AD91:AT91"/>
    <mergeCell ref="AU91:AU94"/>
    <mergeCell ref="AV91:AV94"/>
    <mergeCell ref="F93:G93"/>
    <mergeCell ref="H93:I93"/>
    <mergeCell ref="J93:K93"/>
    <mergeCell ref="L93:M93"/>
    <mergeCell ref="AL93:AM93"/>
    <mergeCell ref="AN93:AO93"/>
    <mergeCell ref="AJ93:AK93"/>
    <mergeCell ref="A78:B78"/>
    <mergeCell ref="A79:A80"/>
    <mergeCell ref="A81:A82"/>
    <mergeCell ref="A83:B83"/>
    <mergeCell ref="A88:B88"/>
    <mergeCell ref="A89:B89"/>
    <mergeCell ref="A64:B64"/>
    <mergeCell ref="A65:B65"/>
    <mergeCell ref="A66:A72"/>
    <mergeCell ref="A73:A74"/>
    <mergeCell ref="A75:A76"/>
    <mergeCell ref="A77:B77"/>
    <mergeCell ref="A61:B62"/>
    <mergeCell ref="C61:C62"/>
    <mergeCell ref="D61:P61"/>
    <mergeCell ref="Q61:Q62"/>
    <mergeCell ref="R61:R62"/>
    <mergeCell ref="A63:B63"/>
    <mergeCell ref="S53:T53"/>
    <mergeCell ref="U53:W53"/>
    <mergeCell ref="X53:X54"/>
    <mergeCell ref="A55:A56"/>
    <mergeCell ref="A57:A58"/>
    <mergeCell ref="A59:B59"/>
    <mergeCell ref="A51:B51"/>
    <mergeCell ref="A53:B54"/>
    <mergeCell ref="C53:C54"/>
    <mergeCell ref="D53:P53"/>
    <mergeCell ref="Q53:Q54"/>
    <mergeCell ref="R53:R54"/>
    <mergeCell ref="A37:B37"/>
    <mergeCell ref="A38:A44"/>
    <mergeCell ref="A45:A46"/>
    <mergeCell ref="A47:A48"/>
    <mergeCell ref="A49:B49"/>
    <mergeCell ref="A50:B50"/>
    <mergeCell ref="V33:V34"/>
    <mergeCell ref="W33:W34"/>
    <mergeCell ref="X33:Z33"/>
    <mergeCell ref="AA33:AA34"/>
    <mergeCell ref="A35:B35"/>
    <mergeCell ref="A36:B36"/>
    <mergeCell ref="C33:C34"/>
    <mergeCell ref="D33:P33"/>
    <mergeCell ref="Q33:Q34"/>
    <mergeCell ref="R33:R34"/>
    <mergeCell ref="S33:S34"/>
    <mergeCell ref="T33:U33"/>
    <mergeCell ref="A27:B27"/>
    <mergeCell ref="A28:B28"/>
    <mergeCell ref="A29:B29"/>
    <mergeCell ref="A30:B30"/>
    <mergeCell ref="A31:B31"/>
    <mergeCell ref="A33:B34"/>
    <mergeCell ref="A21:B21"/>
    <mergeCell ref="A22:B22"/>
    <mergeCell ref="A23:B23"/>
    <mergeCell ref="A24:B24"/>
    <mergeCell ref="A25:B25"/>
    <mergeCell ref="A26:B26"/>
    <mergeCell ref="D16:D17"/>
    <mergeCell ref="E16:E17"/>
    <mergeCell ref="F16:F17"/>
    <mergeCell ref="A18:B18"/>
    <mergeCell ref="A19:B19"/>
    <mergeCell ref="A20:B20"/>
    <mergeCell ref="A11:B11"/>
    <mergeCell ref="A12:B12"/>
    <mergeCell ref="A13:B13"/>
    <mergeCell ref="A14:B14"/>
    <mergeCell ref="A16:B17"/>
    <mergeCell ref="C16:C17"/>
    <mergeCell ref="Q9:Q10"/>
    <mergeCell ref="R9:R10"/>
    <mergeCell ref="S9:T9"/>
    <mergeCell ref="U9:U10"/>
    <mergeCell ref="V9:V10"/>
    <mergeCell ref="W9:X9"/>
    <mergeCell ref="A6:P6"/>
    <mergeCell ref="A9:B10"/>
    <mergeCell ref="C9:C10"/>
    <mergeCell ref="D9:N9"/>
    <mergeCell ref="O9:O10"/>
    <mergeCell ref="P9:P10"/>
  </mergeCells>
  <dataValidations count="12">
    <dataValidation type="whole" allowBlank="1" showInputMessage="1" showErrorMessage="1" sqref="C394:U394 C396:U398 C400:U404 C409:F411" xr:uid="{00000000-0002-0000-0800-000000000000}">
      <formula1>0</formula1>
      <formula2>9.99999999999999E+34</formula2>
    </dataValidation>
    <dataValidation type="whole" allowBlank="1" showInputMessage="1" showErrorMessage="1" sqref="F195:AX241 F329:AW339" xr:uid="{00000000-0002-0000-0800-000001000000}">
      <formula1>0</formula1>
      <formula2>9.99999999999999E+37</formula2>
    </dataValidation>
    <dataValidation type="whole" allowBlank="1" showInputMessage="1" showErrorMessage="1" sqref="F95:AW98" xr:uid="{00000000-0002-0000-0800-000002000000}">
      <formula1>0</formula1>
      <formula2>9.99999999999999E+39</formula2>
    </dataValidation>
    <dataValidation type="whole" allowBlank="1" showInputMessage="1" showErrorMessage="1" sqref="D64:R83" xr:uid="{00000000-0002-0000-0800-000003000000}">
      <formula1>0</formula1>
      <formula2>9.99999999999999E+28</formula2>
    </dataValidation>
    <dataValidation type="whole" allowBlank="1" showInputMessage="1" showErrorMessage="1" sqref="D36:M51 O36:AA51 N36 N38:N51" xr:uid="{00000000-0002-0000-0800-000004000000}">
      <formula1>0</formula1>
      <formula2>9.99999999999999E+32</formula2>
    </dataValidation>
    <dataValidation type="whole" operator="equal" allowBlank="1" showInputMessage="1" showErrorMessage="1" error="Valor no Permitido" sqref="B371:AS371 B374:AS374 B377:AS377 B383:AS383 J395" xr:uid="{00000000-0002-0000-0800-000005000000}">
      <formula1>0</formula1>
    </dataValidation>
    <dataValidation type="whole" operator="equal" allowBlank="1" showInputMessage="1" showErrorMessage="1" sqref="C246:AX246 D208 D329 C194:AX194 N37" xr:uid="{00000000-0002-0000-0800-000006000000}">
      <formula1>0</formula1>
    </dataValidation>
    <dataValidation type="whole" operator="greaterThanOrEqual" allowBlank="1" showInputMessage="1" showErrorMessage="1" error="Valor no Permitido" sqref="C399:U399 B384:AS389 B372:AS373 B375:AS376 B378:AS382 K395:U395 B395:B402 C395:I395 B409:B411" xr:uid="{00000000-0002-0000-0800-000007000000}">
      <formula1>0</formula1>
    </dataValidation>
    <dataValidation allowBlank="1" showInputMessage="1" showErrorMessage="1" errorTitle="Error de ingreso" error="Debe ingresar sólo números enteros positivos." sqref="AA33:AA34 X33 X53:X54 U53" xr:uid="{00000000-0002-0000-0800-000008000000}"/>
    <dataValidation type="whole" allowBlank="1" showInputMessage="1" showErrorMessage="1" sqref="F307:AV324 F180:Q182 F184:Q187" xr:uid="{00000000-0002-0000-0800-000009000000}">
      <formula1>0</formula1>
      <formula2>9.99999999999999E+38</formula2>
    </dataValidation>
    <dataValidation type="whole" allowBlank="1" showInputMessage="1" showErrorMessage="1" sqref="E351:U352 F247:G293 H248:AX293" xr:uid="{00000000-0002-0000-0800-00000A000000}">
      <formula1>0</formula1>
      <formula2>9.99999999999999E+35</formula2>
    </dataValidation>
    <dataValidation type="whole" operator="greaterThanOrEqual" allowBlank="1" showInputMessage="1" showErrorMessage="1" sqref="F344:AK346 C18:F31 F357:AM366 D11:X14 B86:D86 F133:AM141 F119:AI128 F111:M114 F154:O156 F158:O161 F146:AR150 D89:E89 F167:R169 F298:AO301 F245:AX245 D55:X59 F193:AX193 D52:U52 F171:R174 F103:AL106 H247:AX247" xr:uid="{00000000-0002-0000-0800-00000B000000}">
      <formula1>0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Z437"/>
  <sheetViews>
    <sheetView topLeftCell="A208" workbookViewId="0">
      <selection activeCell="A230" sqref="A230:B230"/>
    </sheetView>
  </sheetViews>
  <sheetFormatPr baseColWidth="10" defaultColWidth="11.42578125" defaultRowHeight="15" x14ac:dyDescent="0.25"/>
  <cols>
    <col min="1" max="1" width="41.7109375" customWidth="1"/>
    <col min="2" max="2" width="37.42578125" customWidth="1"/>
    <col min="3" max="3" width="12.140625" customWidth="1"/>
    <col min="14" max="14" width="12.7109375" customWidth="1"/>
    <col min="15" max="15" width="13.7109375" customWidth="1"/>
    <col min="16" max="16" width="15.85546875" customWidth="1"/>
    <col min="17" max="17" width="12.5703125" customWidth="1"/>
    <col min="18" max="18" width="12.85546875" customWidth="1"/>
    <col min="20" max="20" width="11.85546875" customWidth="1"/>
    <col min="21" max="21" width="11.5703125" customWidth="1"/>
    <col min="22" max="22" width="12.28515625" customWidth="1"/>
    <col min="23" max="23" width="13.140625" customWidth="1"/>
    <col min="24" max="24" width="13.5703125" customWidth="1"/>
    <col min="35" max="35" width="10.7109375" customWidth="1"/>
    <col min="36" max="36" width="11.5703125" customWidth="1"/>
    <col min="37" max="37" width="10.42578125" customWidth="1"/>
    <col min="39" max="39" width="12.28515625" customWidth="1"/>
    <col min="40" max="40" width="12.5703125" customWidth="1"/>
    <col min="41" max="41" width="13.7109375" customWidth="1"/>
    <col min="42" max="42" width="12.5703125" customWidth="1"/>
    <col min="46" max="46" width="11.140625" customWidth="1"/>
    <col min="49" max="50" width="12.5703125" customWidth="1"/>
    <col min="66" max="67" width="11.42578125" customWidth="1"/>
    <col min="76" max="77" width="11.42578125" customWidth="1"/>
    <col min="78" max="104" width="11.42578125" hidden="1" customWidth="1"/>
  </cols>
  <sheetData>
    <row r="1" spans="1:102" x14ac:dyDescent="0.25">
      <c r="A1" s="1" t="s">
        <v>0</v>
      </c>
    </row>
    <row r="2" spans="1:102" x14ac:dyDescent="0.25">
      <c r="A2" s="1" t="str">
        <f>CONCATENATE("COMUNA: ",[10]NOMBRE!B2," (",[10]NOMBRE!C2,[10]NOMBRE!D2,[10]NOMBRE!E2,[10]NOMBRE!F2,[10]NOMBRE!G2,")")</f>
        <v>COMUNA: LINARES (07401)</v>
      </c>
    </row>
    <row r="3" spans="1:102" x14ac:dyDescent="0.25">
      <c r="A3" s="1" t="str">
        <f>CONCATENATE("ESTABLECIMIENTO/ESTRATEGIA: ", [10]NOMBRE!B3," (",[10]NOMBRE!C3,[10]NOMBRE!D3,[10]NOMBRE!E3,[10]NOMBRE!F3,[10]NOMBRE!G3,[10]NOMBRE!H3,")")</f>
        <v>ESTABLECIMIENTO/ESTRATEGIA: HOSPITAL PRESIDENTE CARLOS IBAÑEZ DEL CAMPO (116108)</v>
      </c>
    </row>
    <row r="4" spans="1:102" x14ac:dyDescent="0.25">
      <c r="A4" s="1" t="str">
        <f>CONCATENATE("MES: ",[10]NOMBRE!B6," (",[10]NOMBRE!C6,[10]NOMBRE!D6,")")</f>
        <v>MES: SEPTIEMBRE (09)</v>
      </c>
    </row>
    <row r="5" spans="1:102" x14ac:dyDescent="0.25">
      <c r="A5" s="1" t="str">
        <f>CONCATENATE("AÑO: ",[10]NOMBRE!B7)</f>
        <v>AÑO: 2025</v>
      </c>
    </row>
    <row r="6" spans="1:102" ht="18" customHeight="1" x14ac:dyDescent="0.25">
      <c r="A6" s="2991" t="s">
        <v>1</v>
      </c>
      <c r="B6" s="2991"/>
      <c r="C6" s="2991"/>
      <c r="D6" s="2991"/>
      <c r="E6" s="2991"/>
      <c r="F6" s="2991"/>
      <c r="G6" s="2991"/>
      <c r="H6" s="2991"/>
      <c r="I6" s="2991"/>
      <c r="J6" s="2991"/>
      <c r="K6" s="2991"/>
      <c r="L6" s="2991"/>
      <c r="M6" s="2991"/>
      <c r="N6" s="2991"/>
      <c r="O6" s="2991"/>
      <c r="P6" s="2991"/>
    </row>
    <row r="8" spans="1:102" ht="18" customHeight="1" x14ac:dyDescent="0.25">
      <c r="A8" s="2" t="s">
        <v>2</v>
      </c>
    </row>
    <row r="9" spans="1:102" ht="21.6" customHeight="1" x14ac:dyDescent="0.25">
      <c r="A9" s="4188" t="s">
        <v>3</v>
      </c>
      <c r="B9" s="2987"/>
      <c r="C9" s="4349" t="s">
        <v>4</v>
      </c>
      <c r="D9" s="4377" t="s">
        <v>5</v>
      </c>
      <c r="E9" s="4378"/>
      <c r="F9" s="4378"/>
      <c r="G9" s="4378"/>
      <c r="H9" s="4378"/>
      <c r="I9" s="4378"/>
      <c r="J9" s="4378"/>
      <c r="K9" s="4378"/>
      <c r="L9" s="4378"/>
      <c r="M9" s="4378"/>
      <c r="N9" s="4329"/>
      <c r="O9" s="4379" t="s">
        <v>6</v>
      </c>
      <c r="P9" s="4325" t="s">
        <v>7</v>
      </c>
      <c r="Q9" s="4325" t="s">
        <v>8</v>
      </c>
      <c r="R9" s="4374" t="s">
        <v>9</v>
      </c>
      <c r="S9" s="2986" t="s">
        <v>10</v>
      </c>
      <c r="T9" s="2986"/>
      <c r="U9" s="4325" t="s">
        <v>11</v>
      </c>
      <c r="V9" s="2987" t="s">
        <v>12</v>
      </c>
      <c r="W9" s="4375" t="s">
        <v>13</v>
      </c>
      <c r="X9" s="4296"/>
    </row>
    <row r="10" spans="1:102" ht="27" customHeight="1" x14ac:dyDescent="0.25">
      <c r="A10" s="4376"/>
      <c r="B10" s="2994"/>
      <c r="C10" s="3611"/>
      <c r="D10" s="2133" t="s">
        <v>14</v>
      </c>
      <c r="E10" s="2235" t="s">
        <v>15</v>
      </c>
      <c r="F10" s="2162" t="s">
        <v>16</v>
      </c>
      <c r="G10" s="2162" t="s">
        <v>17</v>
      </c>
      <c r="H10" s="2162" t="s">
        <v>18</v>
      </c>
      <c r="I10" s="2162" t="s">
        <v>19</v>
      </c>
      <c r="J10" s="2162" t="s">
        <v>20</v>
      </c>
      <c r="K10" s="2162" t="s">
        <v>21</v>
      </c>
      <c r="L10" s="2162" t="s">
        <v>22</v>
      </c>
      <c r="M10" s="2162" t="s">
        <v>23</v>
      </c>
      <c r="N10" s="2158" t="s">
        <v>24</v>
      </c>
      <c r="O10" s="3001"/>
      <c r="P10" s="2983"/>
      <c r="Q10" s="2983"/>
      <c r="R10" s="2985"/>
      <c r="S10" s="7" t="s">
        <v>25</v>
      </c>
      <c r="T10" s="7" t="s">
        <v>26</v>
      </c>
      <c r="U10" s="2983"/>
      <c r="V10" s="4333"/>
      <c r="W10" s="2133" t="s">
        <v>27</v>
      </c>
      <c r="X10" s="2219" t="s">
        <v>28</v>
      </c>
    </row>
    <row r="11" spans="1:102" ht="15" customHeight="1" x14ac:dyDescent="0.25">
      <c r="A11" s="4241" t="s">
        <v>29</v>
      </c>
      <c r="B11" s="4241"/>
      <c r="C11" s="2056">
        <f>SUM(D11:N11)</f>
        <v>0</v>
      </c>
      <c r="D11" s="2004"/>
      <c r="E11" s="1997"/>
      <c r="F11" s="699"/>
      <c r="G11" s="699"/>
      <c r="H11" s="699"/>
      <c r="I11" s="699"/>
      <c r="J11" s="699"/>
      <c r="K11" s="699"/>
      <c r="L11" s="699"/>
      <c r="M11" s="2285"/>
      <c r="N11" s="701"/>
      <c r="O11" s="1362"/>
      <c r="P11" s="699"/>
      <c r="Q11" s="699"/>
      <c r="R11" s="16"/>
      <c r="S11" s="16"/>
      <c r="T11" s="16"/>
      <c r="U11" s="16"/>
      <c r="V11" s="2057"/>
      <c r="W11" s="2004"/>
      <c r="X11" s="2057"/>
      <c r="Y11" t="str">
        <f>CA11&amp;CB11&amp;CC11&amp;CD11&amp;CE11&amp;CF11&amp;CG11&amp;CH11&amp;CI11&amp;CJ11</f>
        <v/>
      </c>
      <c r="CA11" s="18" t="str">
        <f>IF(AND($C11&gt;0,O11="")," * No olvide digitar la variable Víctima de Violencia de Género. Digite Cero si no tiene.",IF(O11&gt;$C11," * La variable Víctima de Violencia de Género No puede ser mayor al Total.",""))</f>
        <v/>
      </c>
      <c r="CB11" s="18" t="str">
        <f>IF(AND(C11&gt;0,P11=""),"  * No olvide digitar la variable Ingresos por Traslados. Digite Cero si no tiene.",IF(P11&gt;C11,"  * La variable Ingresos por Traslados No puede ser mayor al Total.",""))</f>
        <v/>
      </c>
      <c r="CC11" s="18" t="str">
        <f>IF(AND($C11&gt;0,Q11="")," * No olvide digitar la variable Ingresos con Control Precoz Extrasistema. Digite Cero si no tiene.",IF(Q11&gt;$C11," * La variable Ingresos con Control Precoz Extrasistema No puede ser mayor al Total.",""))</f>
        <v/>
      </c>
      <c r="CD11" s="18" t="str">
        <f>IF(AND($C11&gt;0,R11="")," * No olvide digitar la variable Derivación por IVE causal 3 &lt;14 años. Digite Cero si no tiene.",IF(R11&gt;$C11," * La variable Derivación por IVE causal 3 &lt;14 años No puede ser mayor al Total.",""))</f>
        <v/>
      </c>
      <c r="CE11" s="18" t="str">
        <f>IF(AND($C11&gt;0,S11=""),"  * No olvide digitar la variable Trans masculino. Digite Cero si no tiene.",IF(S11&gt;$C11,"  * La variable Trans masculino No puede ser mayor al Total.",""))</f>
        <v/>
      </c>
      <c r="CF11" s="18" t="str">
        <f>IF(AND($C11&gt;0,T11=""),"  * No olvide digitar la variable No binarie. Digite Cero si no tiene.",IF(T11&gt;$C11," * La variable No binarie No puede ser mayor al Total.",""))</f>
        <v/>
      </c>
      <c r="CG11" s="18" t="str">
        <f>IF(AND($C11&gt;0,U11="")," * No olvide digitar la variable Personas con discapacidad. Digite Cero si no tiene.",IF(U11&gt;$C11," *La variable Personas con discapacidad No puede ser mayor al Total.",""))</f>
        <v/>
      </c>
      <c r="CH11" s="18" t="str">
        <f>IF(AND($C11&gt;0,V11="")," * No olvide digitar la variable Pueblos Originarios. Digite Cero si no tiene.",IF(V11&gt;$C11," *La variable Pueblos Originarios No puede ser mayor al Total.",""))</f>
        <v/>
      </c>
      <c r="CI11" s="18" t="str">
        <f>IF(AND($D11+E11+F11&gt;0,W11="")," * No olvide digitar la variable Migrantes Menor de 20 años. Digite Cero si no tiene.",IF(W11&gt;$D11+E11+F11," * La variable Migrantes Menor de 20 años No puede ser mayor a la suma del grupo Rango Etario menor de 20 años.",""))</f>
        <v/>
      </c>
      <c r="CJ11" s="18" t="str">
        <f>IF(AND($G11+$H11+$I11+$J11+$K11+$L11+$M11+$N11&gt;0,$X11="")," * No olvide digitar la variable Migrantes 20 y más años. Digite Cero si no tiene.",IF($G11+$H11+$I11+$J11+$K11+$L11+$M11+$N11&lt;$X11," * La variable Migrantes 20 y más años No puede ser mayor a la suma del grupo Rango Etario 20 y más años.",""))</f>
        <v/>
      </c>
      <c r="CO11" s="19">
        <f t="shared" ref="CO11:CQ14" si="0">IF(AND($C11&gt;0,O11=""),1,IF(O11&gt;$C11,1,0))</f>
        <v>0</v>
      </c>
      <c r="CP11" s="19">
        <f t="shared" si="0"/>
        <v>0</v>
      </c>
      <c r="CQ11" s="19">
        <f t="shared" si="0"/>
        <v>0</v>
      </c>
      <c r="CR11" s="20">
        <f>IF(R11&gt;$E11+D11,1,0)</f>
        <v>0</v>
      </c>
      <c r="CS11" s="19">
        <f t="shared" ref="CS11:CV14" si="1">IF(AND($C11&gt;0,S11=""),1,IF(S11&gt;$C11,1,0))</f>
        <v>0</v>
      </c>
      <c r="CT11" s="19">
        <f t="shared" si="1"/>
        <v>0</v>
      </c>
      <c r="CU11" s="19">
        <f t="shared" si="1"/>
        <v>0</v>
      </c>
      <c r="CV11" s="19">
        <f t="shared" si="1"/>
        <v>0</v>
      </c>
      <c r="CW11" s="19">
        <f>IF(AND(D11+E11+F11&gt;0,W11=""),1,IF(W11&gt;D11+E11+F11,1,0))</f>
        <v>0</v>
      </c>
      <c r="CX11" s="19">
        <f>IF(AND($G11+$H11+$I11+$J11+$K11+$L11+$M11+$N11&gt;0,$X11=""),1,IF($G11+$H11+$I11+$J11+$K11+$L11+$M11+$N11&lt;$X11,1,0))</f>
        <v>0</v>
      </c>
    </row>
    <row r="12" spans="1:102" ht="15" customHeight="1" x14ac:dyDescent="0.25">
      <c r="A12" s="3013" t="s">
        <v>30</v>
      </c>
      <c r="B12" s="3013"/>
      <c r="C12" s="21">
        <f t="shared" ref="C12:C14" si="2">SUM(D12:N12)</f>
        <v>0</v>
      </c>
      <c r="D12" s="22"/>
      <c r="E12" s="23"/>
      <c r="F12" s="24"/>
      <c r="G12" s="24"/>
      <c r="H12" s="24"/>
      <c r="I12" s="24"/>
      <c r="J12" s="24"/>
      <c r="K12" s="24"/>
      <c r="L12" s="24"/>
      <c r="M12" s="25"/>
      <c r="N12" s="26"/>
      <c r="O12" s="27"/>
      <c r="P12" s="24"/>
      <c r="Q12" s="24"/>
      <c r="R12" s="16"/>
      <c r="S12" s="16"/>
      <c r="T12" s="16"/>
      <c r="U12" s="16"/>
      <c r="V12" s="28"/>
      <c r="W12" s="22"/>
      <c r="X12" s="28"/>
      <c r="Y12" t="str">
        <f t="shared" ref="Y12:Y14" si="3">CA12&amp;CB12&amp;CC12&amp;CD12&amp;CE12&amp;CF12&amp;CG12&amp;CH12&amp;CI12&amp;CJ12</f>
        <v/>
      </c>
      <c r="CA12" s="18" t="str">
        <f t="shared" ref="CA12:CA14" si="4">IF(AND($C12&gt;0,O12="")," * No olvide digitar la variable Víctima de Violencia de Género. Digite Cero si no tiene.",IF(O12&gt;$C12," * La variable Víctima de Violencia de Género No puede ser mayor al Total.",""))</f>
        <v/>
      </c>
      <c r="CB12" s="18" t="str">
        <f t="shared" ref="CB12:CB14" si="5">IF(AND(C12&gt;0,P12=""),"  * No olvide digitar la variable Ingresos por Traslados. Digite Cero si no tiene.",IF(P12&gt;C12,"  * La variable Ingresos por Traslados No puede ser mayor al Total.",""))</f>
        <v/>
      </c>
      <c r="CC12" s="18" t="str">
        <f t="shared" ref="CC12:CC14" si="6">IF(AND($C12&gt;0,Q12="")," * No olvide digitar la variable Ingresos con Control Precoz Extrasistema. Digite Cero si no tiene.",IF(Q12&gt;$C12," * La variable Ingresos con Control Precoz Extrasistema No puede ser mayor al Total.",""))</f>
        <v/>
      </c>
      <c r="CD12" s="18" t="str">
        <f t="shared" ref="CD12:CD14" si="7">IF(AND($C12&gt;0,R12="")," * No olvide digitar la variable Derivación por IVE causal 3 &lt;14 años. Digite Cero si no tiene.",IF(R12&gt;$C12," * La variable Derivación por IVE causal 3 &lt;14 años No puede ser mayor al Total.",""))</f>
        <v/>
      </c>
      <c r="CE12" s="18" t="str">
        <f t="shared" ref="CE12:CE14" si="8">IF(AND($C12&gt;0,S12=""),"  * No olvide digitar la variable Trans masculino. Digite Cero si no tiene.",IF(S12&gt;$C12,"  * La variable Trans masculino No puede ser mayor al Total.",""))</f>
        <v/>
      </c>
      <c r="CF12" s="18" t="str">
        <f t="shared" ref="CF12:CF14" si="9">IF(AND($C12&gt;0,T12=""),"  * No olvide digitar la variable No binarie. Digite Cero si no tiene.",IF(T12&gt;$C12," * La variable No binarie No puede ser mayor al Total.",""))</f>
        <v/>
      </c>
      <c r="CG12" s="18" t="str">
        <f t="shared" ref="CG12:CG14" si="10">IF(AND($C12&gt;0,U12="")," * No olvide digitar la variable Personas con discapacidad. Digite Cero si no tiene.",IF(U12&gt;$C12," *La variable Personas con discapacidad No puede ser mayor al Total.",""))</f>
        <v/>
      </c>
      <c r="CH12" s="18" t="str">
        <f t="shared" ref="CH12:CH14" si="11">IF(AND($C12&gt;0,V12="")," * No olvide digitar la variable Pueblos Originarios. Digite Cero si no tiene.",IF(V12&gt;$C12," *La variable Pueblos Originarios No puede ser mayor al Total.",""))</f>
        <v/>
      </c>
      <c r="CI12" s="18" t="str">
        <f t="shared" ref="CI12:CI14" si="12">IF(AND($D12+E12+F12&gt;0,W12="")," * No olvide digitar la variable Migrantes Menor de 20 años. Digite Cero si no tiene.",IF(W12&gt;$D12+E12+F12," * La variable Migrantes Menor de 20 años No puede ser mayor a la suma del grupo Rango Etario menor de 20 años.",""))</f>
        <v/>
      </c>
      <c r="CJ12" s="18" t="str">
        <f t="shared" ref="CJ12:CJ14" si="13">IF(AND($G12+$H12+$I12+$J12+$K12+$L12+$M12+$N12&gt;0,$X12="")," * No olvide digitar la variable Migrantes 20 y más años. Digite Cero si no tiene.",IF($G12+$H12+$I12+$J12+$K12+$L12+$M12+$N12&lt;$X12," * La variable Migrantes 20 y más años No puede ser mayor a la suma del grupo Rango Etario 20 y más años.",""))</f>
        <v/>
      </c>
      <c r="CO12" s="19">
        <f t="shared" si="0"/>
        <v>0</v>
      </c>
      <c r="CP12" s="19">
        <f t="shared" si="0"/>
        <v>0</v>
      </c>
      <c r="CQ12" s="19">
        <f t="shared" si="0"/>
        <v>0</v>
      </c>
      <c r="CR12" s="20">
        <f>IF(R12&gt;$E12+D12,1,0)</f>
        <v>0</v>
      </c>
      <c r="CS12" s="19">
        <f t="shared" si="1"/>
        <v>0</v>
      </c>
      <c r="CT12" s="19">
        <f t="shared" si="1"/>
        <v>0</v>
      </c>
      <c r="CU12" s="19">
        <f t="shared" si="1"/>
        <v>0</v>
      </c>
      <c r="CV12" s="19">
        <f t="shared" si="1"/>
        <v>0</v>
      </c>
      <c r="CW12" s="19">
        <f>IF(AND(D12+E12+F12&gt;0,W12=""),1,IF(W12&gt;D12+E12+F12,1,0))</f>
        <v>0</v>
      </c>
      <c r="CX12" s="19">
        <f t="shared" ref="CX12:CX14" si="14">IF(AND($G12+$H12+$I12+$J12+$K12+$L12+$M12+$N12&gt;0,$X12=""),1,IF($G12+$H12+$I12+$J12+$K12+$L12+$M12+$N12&lt;$X12,1,0))</f>
        <v>0</v>
      </c>
    </row>
    <row r="13" spans="1:102" ht="15" customHeight="1" x14ac:dyDescent="0.25">
      <c r="A13" s="3014" t="s">
        <v>31</v>
      </c>
      <c r="B13" s="3015"/>
      <c r="C13" s="21">
        <f>SUM(D13:N13)</f>
        <v>0</v>
      </c>
      <c r="D13" s="22"/>
      <c r="E13" s="23"/>
      <c r="F13" s="24"/>
      <c r="G13" s="24"/>
      <c r="H13" s="24"/>
      <c r="I13" s="24"/>
      <c r="J13" s="24"/>
      <c r="K13" s="24"/>
      <c r="L13" s="24"/>
      <c r="M13" s="25"/>
      <c r="N13" s="26"/>
      <c r="O13" s="27"/>
      <c r="P13" s="24"/>
      <c r="Q13" s="24"/>
      <c r="R13" s="16"/>
      <c r="S13" s="16"/>
      <c r="T13" s="16"/>
      <c r="U13" s="16"/>
      <c r="V13" s="28"/>
      <c r="W13" s="22"/>
      <c r="X13" s="28"/>
      <c r="Y13" t="str">
        <f t="shared" si="3"/>
        <v/>
      </c>
      <c r="CA13" s="18" t="str">
        <f t="shared" si="4"/>
        <v/>
      </c>
      <c r="CB13" s="18" t="str">
        <f t="shared" si="5"/>
        <v/>
      </c>
      <c r="CC13" s="18" t="str">
        <f t="shared" si="6"/>
        <v/>
      </c>
      <c r="CD13" s="18" t="str">
        <f t="shared" si="7"/>
        <v/>
      </c>
      <c r="CE13" s="18" t="str">
        <f t="shared" si="8"/>
        <v/>
      </c>
      <c r="CF13" s="18" t="str">
        <f t="shared" si="9"/>
        <v/>
      </c>
      <c r="CG13" s="18" t="str">
        <f t="shared" si="10"/>
        <v/>
      </c>
      <c r="CH13" s="18" t="str">
        <f t="shared" si="11"/>
        <v/>
      </c>
      <c r="CI13" s="18" t="str">
        <f t="shared" si="12"/>
        <v/>
      </c>
      <c r="CJ13" s="18" t="str">
        <f t="shared" si="13"/>
        <v/>
      </c>
      <c r="CO13" s="19">
        <f t="shared" si="0"/>
        <v>0</v>
      </c>
      <c r="CP13" s="19">
        <f t="shared" si="0"/>
        <v>0</v>
      </c>
      <c r="CQ13" s="19">
        <f t="shared" si="0"/>
        <v>0</v>
      </c>
      <c r="CR13" s="20">
        <f>IF(R13&gt;$E13+D13,1,0)</f>
        <v>0</v>
      </c>
      <c r="CS13" s="19">
        <f t="shared" si="1"/>
        <v>0</v>
      </c>
      <c r="CT13" s="19">
        <f t="shared" si="1"/>
        <v>0</v>
      </c>
      <c r="CU13" s="19">
        <f t="shared" si="1"/>
        <v>0</v>
      </c>
      <c r="CV13" s="19">
        <f t="shared" si="1"/>
        <v>0</v>
      </c>
      <c r="CW13" s="19">
        <f>IF(AND(D13+E13+F13&gt;0,W13=""),1,IF(W13&gt;D13+E13+F13,1,0))</f>
        <v>0</v>
      </c>
      <c r="CX13" s="19">
        <f t="shared" si="14"/>
        <v>0</v>
      </c>
    </row>
    <row r="14" spans="1:102" ht="15" customHeight="1" x14ac:dyDescent="0.25">
      <c r="A14" s="3016" t="s">
        <v>32</v>
      </c>
      <c r="B14" s="3017"/>
      <c r="C14" s="29">
        <f t="shared" si="2"/>
        <v>0</v>
      </c>
      <c r="D14" s="30"/>
      <c r="E14" s="31"/>
      <c r="F14" s="32"/>
      <c r="G14" s="32"/>
      <c r="H14" s="32"/>
      <c r="I14" s="32"/>
      <c r="J14" s="32"/>
      <c r="K14" s="32"/>
      <c r="L14" s="32"/>
      <c r="M14" s="33"/>
      <c r="N14" s="34"/>
      <c r="O14" s="35"/>
      <c r="P14" s="32"/>
      <c r="Q14" s="32"/>
      <c r="R14" s="36"/>
      <c r="S14" s="36"/>
      <c r="T14" s="36"/>
      <c r="U14" s="36"/>
      <c r="V14" s="37"/>
      <c r="W14" s="30"/>
      <c r="X14" s="37"/>
      <c r="Y14" t="str">
        <f t="shared" si="3"/>
        <v/>
      </c>
      <c r="CA14" s="18" t="str">
        <f t="shared" si="4"/>
        <v/>
      </c>
      <c r="CB14" s="18" t="str">
        <f t="shared" si="5"/>
        <v/>
      </c>
      <c r="CC14" s="18" t="str">
        <f t="shared" si="6"/>
        <v/>
      </c>
      <c r="CD14" s="18" t="str">
        <f t="shared" si="7"/>
        <v/>
      </c>
      <c r="CE14" s="18" t="str">
        <f t="shared" si="8"/>
        <v/>
      </c>
      <c r="CF14" s="18" t="str">
        <f t="shared" si="9"/>
        <v/>
      </c>
      <c r="CG14" s="18" t="str">
        <f t="shared" si="10"/>
        <v/>
      </c>
      <c r="CH14" s="18" t="str">
        <f t="shared" si="11"/>
        <v/>
      </c>
      <c r="CI14" s="18" t="str">
        <f t="shared" si="12"/>
        <v/>
      </c>
      <c r="CJ14" s="18" t="str">
        <f t="shared" si="13"/>
        <v/>
      </c>
      <c r="CO14" s="19">
        <f t="shared" si="0"/>
        <v>0</v>
      </c>
      <c r="CP14" s="19">
        <f t="shared" si="0"/>
        <v>0</v>
      </c>
      <c r="CQ14" s="19">
        <f t="shared" si="0"/>
        <v>0</v>
      </c>
      <c r="CR14" s="20">
        <f>IF(R14&gt;$E14+D14,1,0)</f>
        <v>0</v>
      </c>
      <c r="CS14" s="19">
        <f t="shared" si="1"/>
        <v>0</v>
      </c>
      <c r="CT14" s="19">
        <f t="shared" si="1"/>
        <v>0</v>
      </c>
      <c r="CU14" s="19">
        <f t="shared" si="1"/>
        <v>0</v>
      </c>
      <c r="CV14" s="19">
        <f t="shared" si="1"/>
        <v>0</v>
      </c>
      <c r="CW14" s="19">
        <f>IF(AND(D14+E14+F14&gt;0,W14=""),1,IF(W14&gt;D14+E14+F14,1,0))</f>
        <v>0</v>
      </c>
      <c r="CX14" s="19">
        <f t="shared" si="14"/>
        <v>0</v>
      </c>
    </row>
    <row r="15" spans="1:102" ht="18" customHeight="1" x14ac:dyDescent="0.25">
      <c r="A15" s="38" t="s">
        <v>33</v>
      </c>
      <c r="B15" s="39"/>
      <c r="C15" s="39"/>
      <c r="D15" s="39"/>
      <c r="E15" s="39"/>
      <c r="F15" s="39"/>
      <c r="G15" s="39"/>
      <c r="H15" s="39"/>
      <c r="I15" s="39"/>
      <c r="J15" s="39"/>
      <c r="CN15" s="40"/>
      <c r="CO15" s="40"/>
      <c r="CP15" s="40"/>
      <c r="CQ15" s="40"/>
      <c r="CR15" s="40"/>
      <c r="CS15" s="40"/>
      <c r="CT15" s="40"/>
      <c r="CU15" s="40"/>
      <c r="CV15" s="40"/>
      <c r="CW15" s="40"/>
    </row>
    <row r="16" spans="1:102" ht="15" customHeight="1" x14ac:dyDescent="0.25">
      <c r="A16" s="4188" t="s">
        <v>34</v>
      </c>
      <c r="B16" s="2987"/>
      <c r="C16" s="4330" t="s">
        <v>35</v>
      </c>
      <c r="D16" s="4237" t="s">
        <v>36</v>
      </c>
      <c r="E16" s="3004" t="s">
        <v>12</v>
      </c>
      <c r="F16" s="2987" t="s">
        <v>13</v>
      </c>
      <c r="CN16" s="40"/>
      <c r="CO16" s="40"/>
      <c r="CP16" s="40"/>
      <c r="CQ16" s="40"/>
      <c r="CR16" s="40"/>
      <c r="CS16" s="40"/>
      <c r="CT16" s="40"/>
      <c r="CU16" s="40"/>
      <c r="CV16" s="40"/>
      <c r="CW16" s="40"/>
    </row>
    <row r="17" spans="1:101" ht="18.75" customHeight="1" x14ac:dyDescent="0.25">
      <c r="A17" s="4376"/>
      <c r="B17" s="2994"/>
      <c r="C17" s="3019"/>
      <c r="D17" s="3003"/>
      <c r="E17" s="4355"/>
      <c r="F17" s="4333"/>
      <c r="CN17" s="40"/>
      <c r="CO17" s="40"/>
      <c r="CP17" s="40"/>
      <c r="CQ17" s="40"/>
      <c r="CR17" s="40"/>
      <c r="CS17" s="40"/>
      <c r="CT17" s="40"/>
      <c r="CU17" s="40"/>
      <c r="CV17" s="40"/>
      <c r="CW17" s="40"/>
    </row>
    <row r="18" spans="1:101" ht="15" customHeight="1" x14ac:dyDescent="0.25">
      <c r="A18" s="4380" t="s">
        <v>37</v>
      </c>
      <c r="B18" s="4381"/>
      <c r="C18" s="2166">
        <v>160</v>
      </c>
      <c r="D18" s="2286">
        <v>0</v>
      </c>
      <c r="E18" s="2225">
        <v>1</v>
      </c>
      <c r="F18" s="2168">
        <v>13</v>
      </c>
      <c r="G18" t="str">
        <f t="shared" ref="G18:G31" si="15">CA18&amp;CB18&amp;CC18</f>
        <v/>
      </c>
      <c r="CA18" s="18" t="str">
        <f>IF(AND($C18&gt;0,$D18=""),"  * No olvide digitar la variable "&amp;$D$16&amp;""&amp;". Digite Cero si no tiene.",IF(D18&gt;C18,"  ** La variable Víctima de violencia de género No puede ser mayor al "&amp;$C$16&amp;""&amp;" .",""))</f>
        <v/>
      </c>
      <c r="CB18" s="18" t="str">
        <f>IF(AND(C18&gt;0,E18=""),"  * No olvide digitar la "&amp;$E$16&amp;""&amp;" . Digite Cero si no tiene.",IF(E18&gt;C18,"  * La variable Pueblos originarios No puede ser mayor al  "&amp;$C$16&amp;""&amp;" .",""))</f>
        <v/>
      </c>
      <c r="CC18" s="18" t="str">
        <f>IF(AND(C18&gt;0,F18=""),"  * No olvide digitar la "&amp;$F$16&amp;""&amp;" . Digite Cero si no tiene.",IF(F18&gt;C18,"  * La variable Migrantes No puede ser mayor al  "&amp;$C$16&amp;""&amp;" .",""))</f>
        <v/>
      </c>
      <c r="CN18" s="40"/>
      <c r="CO18" s="19">
        <f t="shared" ref="CO18:CO31" si="16">IF(AND(C18&gt;0,D18=""),1,IF(D18&gt;C18,1,0))</f>
        <v>0</v>
      </c>
      <c r="CP18" s="19">
        <f t="shared" ref="CP18:CP31" si="17">IF(AND(C18&gt;0,E18=""),1,IF(E18&gt;C18,1,0))</f>
        <v>0</v>
      </c>
      <c r="CQ18" s="19">
        <f t="shared" ref="CQ18:CQ31" si="18">IF(AND(C18&gt;0,F18=""),1,IF(F18&gt;C18,1,0))</f>
        <v>0</v>
      </c>
      <c r="CR18" s="40"/>
      <c r="CS18" s="40"/>
      <c r="CT18" s="40"/>
      <c r="CU18" s="40"/>
      <c r="CV18" s="40"/>
      <c r="CW18" s="40"/>
    </row>
    <row r="19" spans="1:101" ht="15" customHeight="1" x14ac:dyDescent="0.25">
      <c r="A19" s="4239" t="s">
        <v>38</v>
      </c>
      <c r="B19" s="4240"/>
      <c r="C19" s="45">
        <v>0</v>
      </c>
      <c r="D19" s="46">
        <v>0</v>
      </c>
      <c r="E19" s="47">
        <v>0</v>
      </c>
      <c r="F19" s="48">
        <v>0</v>
      </c>
      <c r="G19" t="str">
        <f t="shared" si="15"/>
        <v/>
      </c>
      <c r="CA19" s="18" t="str">
        <f t="shared" ref="CA19:CA31" si="19">IF(AND($C19&gt;0,$D19=""),"  * No olvide digitar la variable "&amp;$D$16&amp;""&amp;". Digite Cero si no tiene.",IF(D19&gt;C19,"  ** La variable Víctima de violencia de género No puede ser mayor al "&amp;$C$16&amp;""&amp;" .",""))</f>
        <v/>
      </c>
      <c r="CB19" s="18" t="str">
        <f t="shared" ref="CB19:CB31" si="20">IF(AND(C19&gt;0,E19=""),"  * No olvide digitar la "&amp;$E$16&amp;""&amp;" . Digite Cero si no tiene.",IF(E19&gt;C19,"  * La variable Pueblos originarios No puede ser mayor al  "&amp;$C$16&amp;""&amp;" .",""))</f>
        <v/>
      </c>
      <c r="CC19" s="18" t="str">
        <f t="shared" ref="CC19:CC31" si="21">IF(AND(C19&gt;0,F19=""),"  * No olvide digitar la "&amp;$F$16&amp;""&amp;" . Digite Cero si no tiene.",IF(F19&gt;C19,"  * La variable Migrantes No puede ser mayor al  "&amp;$C$16&amp;""&amp;" .",""))</f>
        <v/>
      </c>
      <c r="CN19" s="40"/>
      <c r="CO19" s="19">
        <f t="shared" si="16"/>
        <v>0</v>
      </c>
      <c r="CP19" s="19">
        <f t="shared" si="17"/>
        <v>0</v>
      </c>
      <c r="CQ19" s="19">
        <f t="shared" si="18"/>
        <v>0</v>
      </c>
      <c r="CR19" s="40"/>
      <c r="CS19" s="40"/>
      <c r="CT19" s="40"/>
      <c r="CU19" s="40"/>
      <c r="CV19" s="40"/>
      <c r="CW19" s="40"/>
    </row>
    <row r="20" spans="1:101" ht="15" customHeight="1" x14ac:dyDescent="0.25">
      <c r="A20" s="3010" t="s">
        <v>39</v>
      </c>
      <c r="B20" s="3011"/>
      <c r="C20" s="22">
        <v>2</v>
      </c>
      <c r="D20" s="26">
        <v>0</v>
      </c>
      <c r="E20" s="23">
        <v>0</v>
      </c>
      <c r="F20" s="28">
        <v>0</v>
      </c>
      <c r="G20" t="str">
        <f t="shared" si="15"/>
        <v/>
      </c>
      <c r="P20" t="s">
        <v>40</v>
      </c>
      <c r="CA20" s="18" t="str">
        <f t="shared" si="19"/>
        <v/>
      </c>
      <c r="CB20" s="18" t="str">
        <f t="shared" si="20"/>
        <v/>
      </c>
      <c r="CC20" s="18" t="str">
        <f t="shared" si="21"/>
        <v/>
      </c>
      <c r="CN20" s="40"/>
      <c r="CO20" s="19">
        <f t="shared" si="16"/>
        <v>0</v>
      </c>
      <c r="CP20" s="19">
        <f t="shared" si="17"/>
        <v>0</v>
      </c>
      <c r="CQ20" s="19">
        <f t="shared" si="18"/>
        <v>0</v>
      </c>
      <c r="CR20" s="40"/>
      <c r="CS20" s="40"/>
      <c r="CT20" s="40"/>
      <c r="CU20" s="40"/>
      <c r="CV20" s="40"/>
      <c r="CW20" s="40"/>
    </row>
    <row r="21" spans="1:101" ht="15" customHeight="1" x14ac:dyDescent="0.25">
      <c r="A21" s="3010" t="s">
        <v>41</v>
      </c>
      <c r="B21" s="3011"/>
      <c r="C21" s="22">
        <v>18</v>
      </c>
      <c r="D21" s="26">
        <v>0</v>
      </c>
      <c r="E21" s="23">
        <v>0</v>
      </c>
      <c r="F21" s="28">
        <v>0</v>
      </c>
      <c r="G21" t="str">
        <f t="shared" si="15"/>
        <v/>
      </c>
      <c r="CA21" s="18" t="str">
        <f t="shared" si="19"/>
        <v/>
      </c>
      <c r="CB21" s="18" t="str">
        <f t="shared" si="20"/>
        <v/>
      </c>
      <c r="CC21" s="18" t="str">
        <f t="shared" si="21"/>
        <v/>
      </c>
      <c r="CN21" s="40"/>
      <c r="CO21" s="19">
        <f t="shared" si="16"/>
        <v>0</v>
      </c>
      <c r="CP21" s="19">
        <f t="shared" si="17"/>
        <v>0</v>
      </c>
      <c r="CQ21" s="19">
        <f t="shared" si="18"/>
        <v>0</v>
      </c>
      <c r="CR21" s="40"/>
      <c r="CS21" s="40"/>
      <c r="CT21" s="40"/>
      <c r="CU21" s="40"/>
      <c r="CV21" s="40"/>
      <c r="CW21" s="40"/>
    </row>
    <row r="22" spans="1:101" ht="15" customHeight="1" x14ac:dyDescent="0.25">
      <c r="A22" s="3010" t="s">
        <v>42</v>
      </c>
      <c r="B22" s="3011"/>
      <c r="C22" s="22">
        <v>2</v>
      </c>
      <c r="D22" s="26">
        <v>0</v>
      </c>
      <c r="E22" s="23">
        <v>0</v>
      </c>
      <c r="F22" s="28">
        <v>0</v>
      </c>
      <c r="G22" t="str">
        <f t="shared" si="15"/>
        <v/>
      </c>
      <c r="CA22" s="18" t="str">
        <f t="shared" si="19"/>
        <v/>
      </c>
      <c r="CB22" s="18" t="str">
        <f t="shared" si="20"/>
        <v/>
      </c>
      <c r="CC22" s="18" t="str">
        <f t="shared" si="21"/>
        <v/>
      </c>
      <c r="CN22" s="40"/>
      <c r="CO22" s="19">
        <f t="shared" si="16"/>
        <v>0</v>
      </c>
      <c r="CP22" s="19">
        <f t="shared" si="17"/>
        <v>0</v>
      </c>
      <c r="CQ22" s="19">
        <f t="shared" si="18"/>
        <v>0</v>
      </c>
      <c r="CR22" s="40"/>
      <c r="CS22" s="40"/>
      <c r="CT22" s="40"/>
      <c r="CU22" s="40"/>
      <c r="CV22" s="40"/>
      <c r="CW22" s="40"/>
    </row>
    <row r="23" spans="1:101" ht="15" customHeight="1" x14ac:dyDescent="0.25">
      <c r="A23" s="3010" t="s">
        <v>43</v>
      </c>
      <c r="B23" s="3011"/>
      <c r="C23" s="22">
        <v>0</v>
      </c>
      <c r="D23" s="26">
        <v>0</v>
      </c>
      <c r="E23" s="23">
        <v>0</v>
      </c>
      <c r="F23" s="28">
        <v>0</v>
      </c>
      <c r="G23" t="str">
        <f t="shared" si="15"/>
        <v/>
      </c>
      <c r="CA23" s="18" t="str">
        <f t="shared" si="19"/>
        <v/>
      </c>
      <c r="CB23" s="18" t="str">
        <f t="shared" si="20"/>
        <v/>
      </c>
      <c r="CC23" s="18" t="str">
        <f t="shared" si="21"/>
        <v/>
      </c>
      <c r="CN23" s="40"/>
      <c r="CO23" s="19">
        <f t="shared" si="16"/>
        <v>0</v>
      </c>
      <c r="CP23" s="19">
        <f t="shared" si="17"/>
        <v>0</v>
      </c>
      <c r="CQ23" s="19">
        <f t="shared" si="18"/>
        <v>0</v>
      </c>
      <c r="CR23" s="40"/>
      <c r="CS23" s="40"/>
      <c r="CT23" s="40"/>
      <c r="CU23" s="40"/>
      <c r="CV23" s="40"/>
      <c r="CW23" s="40"/>
    </row>
    <row r="24" spans="1:101" ht="15" customHeight="1" x14ac:dyDescent="0.25">
      <c r="A24" s="3010" t="s">
        <v>44</v>
      </c>
      <c r="B24" s="3011"/>
      <c r="C24" s="22">
        <v>0</v>
      </c>
      <c r="D24" s="26">
        <v>0</v>
      </c>
      <c r="E24" s="23">
        <v>0</v>
      </c>
      <c r="F24" s="28">
        <v>0</v>
      </c>
      <c r="G24" t="str">
        <f t="shared" si="15"/>
        <v/>
      </c>
      <c r="CA24" s="18" t="str">
        <f t="shared" si="19"/>
        <v/>
      </c>
      <c r="CB24" s="18" t="str">
        <f t="shared" si="20"/>
        <v/>
      </c>
      <c r="CC24" s="18" t="str">
        <f t="shared" si="21"/>
        <v/>
      </c>
      <c r="CN24" s="40"/>
      <c r="CO24" s="19">
        <f t="shared" si="16"/>
        <v>0</v>
      </c>
      <c r="CP24" s="19">
        <f t="shared" si="17"/>
        <v>0</v>
      </c>
      <c r="CQ24" s="19">
        <f t="shared" si="18"/>
        <v>0</v>
      </c>
      <c r="CR24" s="40"/>
      <c r="CS24" s="40"/>
      <c r="CT24" s="40"/>
      <c r="CU24" s="40"/>
      <c r="CV24" s="40"/>
      <c r="CW24" s="40"/>
    </row>
    <row r="25" spans="1:101" ht="15" customHeight="1" x14ac:dyDescent="0.25">
      <c r="A25" s="3010" t="s">
        <v>45</v>
      </c>
      <c r="B25" s="3011"/>
      <c r="C25" s="22">
        <v>4</v>
      </c>
      <c r="D25" s="26">
        <v>0</v>
      </c>
      <c r="E25" s="23">
        <v>0</v>
      </c>
      <c r="F25" s="28">
        <v>0</v>
      </c>
      <c r="G25" t="str">
        <f t="shared" si="15"/>
        <v/>
      </c>
      <c r="CA25" s="18" t="str">
        <f t="shared" si="19"/>
        <v/>
      </c>
      <c r="CB25" s="18" t="str">
        <f t="shared" si="20"/>
        <v/>
      </c>
      <c r="CC25" s="18" t="str">
        <f t="shared" si="21"/>
        <v/>
      </c>
      <c r="CN25" s="40"/>
      <c r="CO25" s="19">
        <f t="shared" si="16"/>
        <v>0</v>
      </c>
      <c r="CP25" s="19">
        <f t="shared" si="17"/>
        <v>0</v>
      </c>
      <c r="CQ25" s="19">
        <f t="shared" si="18"/>
        <v>0</v>
      </c>
      <c r="CR25" s="40"/>
      <c r="CS25" s="40"/>
      <c r="CT25" s="40"/>
      <c r="CU25" s="40"/>
      <c r="CV25" s="40"/>
      <c r="CW25" s="40"/>
    </row>
    <row r="26" spans="1:101" ht="15" customHeight="1" x14ac:dyDescent="0.25">
      <c r="A26" s="3010" t="s">
        <v>46</v>
      </c>
      <c r="B26" s="3011"/>
      <c r="C26" s="22">
        <v>34</v>
      </c>
      <c r="D26" s="26">
        <v>0</v>
      </c>
      <c r="E26" s="23">
        <v>0</v>
      </c>
      <c r="F26" s="28">
        <v>4</v>
      </c>
      <c r="G26" t="str">
        <f t="shared" si="15"/>
        <v/>
      </c>
      <c r="CA26" s="18" t="str">
        <f t="shared" si="19"/>
        <v/>
      </c>
      <c r="CB26" s="18" t="str">
        <f t="shared" si="20"/>
        <v/>
      </c>
      <c r="CC26" s="18" t="str">
        <f t="shared" si="21"/>
        <v/>
      </c>
      <c r="CN26" s="40"/>
      <c r="CO26" s="19">
        <f t="shared" si="16"/>
        <v>0</v>
      </c>
      <c r="CP26" s="19">
        <f t="shared" si="17"/>
        <v>0</v>
      </c>
      <c r="CQ26" s="19">
        <f t="shared" si="18"/>
        <v>0</v>
      </c>
      <c r="CR26" s="40"/>
      <c r="CS26" s="40"/>
      <c r="CT26" s="40"/>
      <c r="CU26" s="40"/>
      <c r="CV26" s="40"/>
      <c r="CW26" s="40"/>
    </row>
    <row r="27" spans="1:101" ht="15" customHeight="1" x14ac:dyDescent="0.25">
      <c r="A27" s="3010" t="s">
        <v>47</v>
      </c>
      <c r="B27" s="3011"/>
      <c r="C27" s="22">
        <v>3</v>
      </c>
      <c r="D27" s="26">
        <v>0</v>
      </c>
      <c r="E27" s="23">
        <v>0</v>
      </c>
      <c r="F27" s="28">
        <v>1</v>
      </c>
      <c r="G27" t="str">
        <f t="shared" si="15"/>
        <v/>
      </c>
      <c r="CA27" s="18" t="str">
        <f t="shared" si="19"/>
        <v/>
      </c>
      <c r="CB27" s="18" t="str">
        <f t="shared" si="20"/>
        <v/>
      </c>
      <c r="CC27" s="18" t="str">
        <f t="shared" si="21"/>
        <v/>
      </c>
      <c r="CN27" s="40"/>
      <c r="CO27" s="19">
        <f t="shared" si="16"/>
        <v>0</v>
      </c>
      <c r="CP27" s="19">
        <f t="shared" si="17"/>
        <v>0</v>
      </c>
      <c r="CQ27" s="19">
        <f t="shared" si="18"/>
        <v>0</v>
      </c>
      <c r="CR27" s="40"/>
      <c r="CS27" s="40"/>
      <c r="CT27" s="40"/>
      <c r="CU27" s="40"/>
      <c r="CV27" s="40"/>
      <c r="CW27" s="40"/>
    </row>
    <row r="28" spans="1:101" ht="15" customHeight="1" x14ac:dyDescent="0.25">
      <c r="A28" s="3010" t="s">
        <v>48</v>
      </c>
      <c r="B28" s="3011"/>
      <c r="C28" s="49">
        <v>3</v>
      </c>
      <c r="D28" s="50">
        <v>0</v>
      </c>
      <c r="E28" s="51">
        <v>0</v>
      </c>
      <c r="F28" s="52">
        <v>0</v>
      </c>
      <c r="G28" t="str">
        <f t="shared" si="15"/>
        <v/>
      </c>
      <c r="CA28" s="18" t="str">
        <f t="shared" si="19"/>
        <v/>
      </c>
      <c r="CB28" s="18" t="str">
        <f t="shared" si="20"/>
        <v/>
      </c>
      <c r="CC28" s="18" t="str">
        <f t="shared" si="21"/>
        <v/>
      </c>
      <c r="CN28" s="40"/>
      <c r="CO28" s="19">
        <f t="shared" si="16"/>
        <v>0</v>
      </c>
      <c r="CP28" s="19">
        <f t="shared" si="17"/>
        <v>0</v>
      </c>
      <c r="CQ28" s="19">
        <f t="shared" si="18"/>
        <v>0</v>
      </c>
      <c r="CR28" s="40"/>
      <c r="CS28" s="40"/>
      <c r="CT28" s="40"/>
      <c r="CU28" s="40"/>
      <c r="CV28" s="40"/>
      <c r="CW28" s="40"/>
    </row>
    <row r="29" spans="1:101" ht="15" customHeight="1" x14ac:dyDescent="0.25">
      <c r="A29" s="3010" t="s">
        <v>49</v>
      </c>
      <c r="B29" s="3011"/>
      <c r="C29" s="49">
        <v>25</v>
      </c>
      <c r="D29" s="50">
        <v>0</v>
      </c>
      <c r="E29" s="51">
        <v>1</v>
      </c>
      <c r="F29" s="52">
        <v>1</v>
      </c>
      <c r="G29" t="str">
        <f t="shared" si="15"/>
        <v/>
      </c>
      <c r="CA29" s="18" t="str">
        <f t="shared" si="19"/>
        <v/>
      </c>
      <c r="CB29" s="18" t="str">
        <f t="shared" si="20"/>
        <v/>
      </c>
      <c r="CC29" s="18" t="str">
        <f t="shared" si="21"/>
        <v/>
      </c>
      <c r="CN29" s="40"/>
      <c r="CO29" s="19">
        <f t="shared" si="16"/>
        <v>0</v>
      </c>
      <c r="CP29" s="19">
        <f t="shared" si="17"/>
        <v>0</v>
      </c>
      <c r="CQ29" s="19">
        <f t="shared" si="18"/>
        <v>0</v>
      </c>
      <c r="CR29" s="40"/>
      <c r="CS29" s="40"/>
      <c r="CT29" s="40"/>
      <c r="CU29" s="40"/>
      <c r="CV29" s="40"/>
      <c r="CW29" s="40"/>
    </row>
    <row r="30" spans="1:101" ht="15" customHeight="1" x14ac:dyDescent="0.25">
      <c r="A30" s="3010" t="s">
        <v>50</v>
      </c>
      <c r="B30" s="3011"/>
      <c r="C30" s="49">
        <v>7</v>
      </c>
      <c r="D30" s="50">
        <v>0</v>
      </c>
      <c r="E30" s="51">
        <v>0</v>
      </c>
      <c r="F30" s="52">
        <v>0</v>
      </c>
      <c r="G30" t="str">
        <f t="shared" si="15"/>
        <v/>
      </c>
      <c r="CA30" s="18" t="str">
        <f t="shared" si="19"/>
        <v/>
      </c>
      <c r="CB30" s="18" t="str">
        <f t="shared" si="20"/>
        <v/>
      </c>
      <c r="CC30" s="18" t="str">
        <f t="shared" si="21"/>
        <v/>
      </c>
      <c r="CN30" s="40"/>
      <c r="CO30" s="19">
        <f t="shared" si="16"/>
        <v>0</v>
      </c>
      <c r="CP30" s="19">
        <f t="shared" si="17"/>
        <v>0</v>
      </c>
      <c r="CQ30" s="19">
        <f t="shared" si="18"/>
        <v>0</v>
      </c>
      <c r="CR30" s="40"/>
      <c r="CS30" s="40"/>
      <c r="CT30" s="40"/>
      <c r="CU30" s="40"/>
      <c r="CV30" s="40"/>
      <c r="CW30" s="40"/>
    </row>
    <row r="31" spans="1:101" ht="15" customHeight="1" x14ac:dyDescent="0.25">
      <c r="A31" s="3020" t="s">
        <v>51</v>
      </c>
      <c r="B31" s="3021"/>
      <c r="C31" s="30">
        <v>62</v>
      </c>
      <c r="D31" s="34">
        <v>0</v>
      </c>
      <c r="E31" s="31">
        <v>0</v>
      </c>
      <c r="F31" s="37">
        <v>7</v>
      </c>
      <c r="G31" t="str">
        <f t="shared" si="15"/>
        <v/>
      </c>
      <c r="CA31" s="18" t="str">
        <f t="shared" si="19"/>
        <v/>
      </c>
      <c r="CB31" s="18" t="str">
        <f t="shared" si="20"/>
        <v/>
      </c>
      <c r="CC31" s="18" t="str">
        <f t="shared" si="21"/>
        <v/>
      </c>
      <c r="CN31" s="40"/>
      <c r="CO31" s="19">
        <f t="shared" si="16"/>
        <v>0</v>
      </c>
      <c r="CP31" s="19">
        <f t="shared" si="17"/>
        <v>0</v>
      </c>
      <c r="CQ31" s="19">
        <f t="shared" si="18"/>
        <v>0</v>
      </c>
      <c r="CR31" s="40"/>
      <c r="CS31" s="40"/>
      <c r="CT31" s="40"/>
      <c r="CU31" s="40"/>
      <c r="CV31" s="40"/>
      <c r="CW31" s="40"/>
    </row>
    <row r="32" spans="1:101" s="56" customFormat="1" ht="18" customHeight="1" x14ac:dyDescent="0.2">
      <c r="A32" s="38" t="s">
        <v>52</v>
      </c>
      <c r="B32" s="2287"/>
      <c r="C32" s="2288"/>
      <c r="D32" s="55"/>
      <c r="E32" s="55"/>
      <c r="F32" s="38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</row>
    <row r="33" spans="1:103" ht="22.15" customHeight="1" x14ac:dyDescent="0.25">
      <c r="A33" s="4188" t="s">
        <v>53</v>
      </c>
      <c r="B33" s="2987"/>
      <c r="C33" s="4349" t="s">
        <v>4</v>
      </c>
      <c r="D33" s="4377" t="s">
        <v>5</v>
      </c>
      <c r="E33" s="4378"/>
      <c r="F33" s="4378"/>
      <c r="G33" s="4378"/>
      <c r="H33" s="4378"/>
      <c r="I33" s="4378"/>
      <c r="J33" s="4378"/>
      <c r="K33" s="4378"/>
      <c r="L33" s="4378"/>
      <c r="M33" s="4378"/>
      <c r="N33" s="4378"/>
      <c r="O33" s="4378"/>
      <c r="P33" s="4329"/>
      <c r="Q33" s="4379" t="s">
        <v>54</v>
      </c>
      <c r="R33" s="4325" t="s">
        <v>55</v>
      </c>
      <c r="S33" s="2987" t="s">
        <v>12</v>
      </c>
      <c r="T33" s="4375" t="s">
        <v>13</v>
      </c>
      <c r="U33" s="4296"/>
      <c r="V33" s="4382" t="s">
        <v>56</v>
      </c>
      <c r="W33" s="3024" t="s">
        <v>57</v>
      </c>
      <c r="X33" s="4375" t="s">
        <v>58</v>
      </c>
      <c r="Y33" s="4384"/>
      <c r="Z33" s="4296"/>
      <c r="AA33" s="4356" t="s">
        <v>59</v>
      </c>
    </row>
    <row r="34" spans="1:103" ht="27.75" customHeight="1" x14ac:dyDescent="0.25">
      <c r="A34" s="4376"/>
      <c r="B34" s="2994"/>
      <c r="C34" s="3611"/>
      <c r="D34" s="2133" t="s">
        <v>60</v>
      </c>
      <c r="E34" s="2162" t="s">
        <v>16</v>
      </c>
      <c r="F34" s="2162" t="s">
        <v>17</v>
      </c>
      <c r="G34" s="2162" t="s">
        <v>18</v>
      </c>
      <c r="H34" s="2162" t="s">
        <v>19</v>
      </c>
      <c r="I34" s="2162" t="s">
        <v>20</v>
      </c>
      <c r="J34" s="2162" t="s">
        <v>21</v>
      </c>
      <c r="K34" s="2162" t="s">
        <v>22</v>
      </c>
      <c r="L34" s="2162" t="s">
        <v>23</v>
      </c>
      <c r="M34" s="2162" t="s">
        <v>61</v>
      </c>
      <c r="N34" s="2250" t="s">
        <v>62</v>
      </c>
      <c r="O34" s="2162" t="s">
        <v>63</v>
      </c>
      <c r="P34" s="2158" t="s">
        <v>64</v>
      </c>
      <c r="Q34" s="3001"/>
      <c r="R34" s="2983"/>
      <c r="S34" s="4333"/>
      <c r="T34" s="2133" t="s">
        <v>27</v>
      </c>
      <c r="U34" s="2219" t="s">
        <v>28</v>
      </c>
      <c r="V34" s="4383"/>
      <c r="W34" s="3024"/>
      <c r="X34" s="2291" t="s">
        <v>25</v>
      </c>
      <c r="Y34" s="2292" t="s">
        <v>65</v>
      </c>
      <c r="Z34" s="60" t="s">
        <v>26</v>
      </c>
      <c r="AA34" s="3027"/>
    </row>
    <row r="35" spans="1:103" ht="15" customHeight="1" x14ac:dyDescent="0.25">
      <c r="A35" s="4385" t="s">
        <v>66</v>
      </c>
      <c r="B35" s="4385"/>
      <c r="C35" s="2293">
        <f>SUM(D35:P35)</f>
        <v>0</v>
      </c>
      <c r="D35" s="2140">
        <f>SUM(D36:D49)</f>
        <v>0</v>
      </c>
      <c r="E35" s="2141">
        <f>SUM(E36:E49)</f>
        <v>0</v>
      </c>
      <c r="F35" s="2141">
        <f t="shared" ref="F35:M35" si="22">SUM(F36:F49)</f>
        <v>0</v>
      </c>
      <c r="G35" s="2141">
        <f t="shared" si="22"/>
        <v>0</v>
      </c>
      <c r="H35" s="2141">
        <f t="shared" si="22"/>
        <v>0</v>
      </c>
      <c r="I35" s="2141">
        <f t="shared" si="22"/>
        <v>0</v>
      </c>
      <c r="J35" s="2141">
        <f t="shared" si="22"/>
        <v>0</v>
      </c>
      <c r="K35" s="2141">
        <f t="shared" si="22"/>
        <v>0</v>
      </c>
      <c r="L35" s="2141">
        <f t="shared" si="22"/>
        <v>0</v>
      </c>
      <c r="M35" s="2141">
        <f t="shared" si="22"/>
        <v>0</v>
      </c>
      <c r="N35" s="2141">
        <f>SUM(N36:N48)</f>
        <v>0</v>
      </c>
      <c r="O35" s="2141">
        <f t="shared" ref="O35:P35" si="23">SUM(O36:O48)</f>
        <v>0</v>
      </c>
      <c r="P35" s="2141">
        <f t="shared" si="23"/>
        <v>0</v>
      </c>
      <c r="Q35" s="2144">
        <f t="shared" ref="Q35:AA35" si="24">SUM(Q36:Q49)</f>
        <v>0</v>
      </c>
      <c r="R35" s="2141">
        <f t="shared" si="24"/>
        <v>0</v>
      </c>
      <c r="S35" s="2142">
        <f t="shared" si="24"/>
        <v>0</v>
      </c>
      <c r="T35" s="2140">
        <f t="shared" si="24"/>
        <v>0</v>
      </c>
      <c r="U35" s="2142">
        <f t="shared" si="24"/>
        <v>0</v>
      </c>
      <c r="V35" s="2140">
        <f t="shared" si="24"/>
        <v>0</v>
      </c>
      <c r="W35" s="2142">
        <f t="shared" si="24"/>
        <v>0</v>
      </c>
      <c r="X35" s="2140">
        <f t="shared" si="24"/>
        <v>0</v>
      </c>
      <c r="Y35" s="2141">
        <f t="shared" si="24"/>
        <v>0</v>
      </c>
      <c r="Z35" s="2142">
        <f t="shared" si="24"/>
        <v>0</v>
      </c>
      <c r="AA35" s="2142">
        <f t="shared" si="24"/>
        <v>0</v>
      </c>
    </row>
    <row r="36" spans="1:103" ht="15" customHeight="1" x14ac:dyDescent="0.25">
      <c r="A36" s="4244" t="s">
        <v>67</v>
      </c>
      <c r="B36" s="4245"/>
      <c r="C36" s="2019">
        <f>SUM(D36:M36)</f>
        <v>0</v>
      </c>
      <c r="D36" s="2004"/>
      <c r="E36" s="699"/>
      <c r="F36" s="699"/>
      <c r="G36" s="699"/>
      <c r="H36" s="699"/>
      <c r="I36" s="699"/>
      <c r="J36" s="699"/>
      <c r="K36" s="699"/>
      <c r="L36" s="699"/>
      <c r="M36" s="699"/>
      <c r="N36" s="707"/>
      <c r="O36" s="707"/>
      <c r="P36" s="710"/>
      <c r="Q36" s="1362"/>
      <c r="R36" s="699"/>
      <c r="S36" s="2057"/>
      <c r="T36" s="2004"/>
      <c r="U36" s="2057"/>
      <c r="V36" s="2004"/>
      <c r="W36" s="2057"/>
      <c r="X36" s="2004"/>
      <c r="Y36" s="699"/>
      <c r="Z36" s="2057"/>
      <c r="AA36" s="2057"/>
      <c r="AB36" t="str">
        <f>CA36&amp;CB36&amp;CC36&amp;CD36&amp;CE36&amp;CF36&amp;CG36&amp;CH36&amp;CI36&amp;CJ36&amp;CK36</f>
        <v/>
      </c>
      <c r="CA36" s="18" t="str">
        <f>IF(AND($C36&gt;0,Q36="")," * No olvide digitar la variable "&amp;$Q$33&amp;""&amp;". Digite Cero si no tiene.",IF(Q36&gt;$C36," * La variable "&amp;$Q$33&amp;""&amp;" no  puede ser mayor al Total.",""))</f>
        <v/>
      </c>
      <c r="CB36" s="18" t="str">
        <f>IF(AND($C36&gt;0,R36="")," * No olvide digitar la variable "&amp;$R$33&amp;""&amp;". Digite Cero si no tiene.", "")</f>
        <v/>
      </c>
      <c r="CC36" s="18" t="str">
        <f>IF(AND($C36&gt;0,S36="")," * No olvide digitar la variable "&amp;$S$33&amp;""&amp;". Digite Cero si no tiene.",IF(S36&gt;C36," * La variable "&amp;$S$33&amp;""&amp;" no  puede ser mayor al Total.",""))</f>
        <v/>
      </c>
      <c r="CD36" s="18" t="str">
        <f>IF(AND($D36+E36&gt;0,T36="")," * No olvide digitar la variable Migrantes "&amp;$T$34&amp;""&amp;". Digite Cero si no tiene.",IF(T36&gt;$D36+E36," * La variable Migrantes "&amp;$T$34&amp;""&amp;" no  puede ser mayor al Total.",""))</f>
        <v/>
      </c>
      <c r="CE36" s="18" t="str">
        <f>IF(AND($F36+$G36+$H36+$I36+$J36+$K36+$L36+$M36&gt;0,$U36="")," * No olvide digitar la variable Migrantes "&amp;$U$34&amp;""&amp;". Digite Cero si no tiene.",IF($U36&gt;$F36+$G36+$H36+$I36+$J36+$K36+$L36+$M36," * La variable Migrantes "&amp;$U$34&amp;""&amp;" no  puede ser mayor al Total.",""))</f>
        <v/>
      </c>
      <c r="CF36" s="18" t="str">
        <f>IF(AND($C36&gt;0,V36="")," * No olvide digitar la variable "&amp;$V$33&amp;""&amp;". Digite Cero si no tiene.","")</f>
        <v/>
      </c>
      <c r="CG36" s="18" t="str">
        <f>IF(AND($C36&gt;0,W36="")," * No olvide digitar la variable "&amp;$W$33&amp;""&amp;". Digite Cero si no tiene.",IF(W36&gt;$C36," * La variable "&amp;$W$33&amp;""&amp;" no  puede ser mayor al Total.",""))</f>
        <v/>
      </c>
      <c r="CH36" s="18" t="str">
        <f>IF(AND($C36&gt;0,X36="")," * No olvide digitar la variable "&amp;$X$34&amp;""&amp;". Digite Cero si no tiene.",IF(X36&gt;$C36," * La variable "&amp;$X$34&amp;""&amp;" no  puede ser mayor al Total.",""))</f>
        <v/>
      </c>
      <c r="CI36" s="18" t="str">
        <f>IF(AND($C36&gt;0,Y36="")," * No olvide digitar la variable "&amp;$Y$34&amp;""&amp;". Digite Cero si no tiene.",IF(Y36&gt;$C36," * La variable "&amp;$Y$34&amp;""&amp;" no  puede ser mayor al Total.",""))</f>
        <v/>
      </c>
      <c r="CJ36" s="18" t="str">
        <f>IF(AND($C36&gt;0,Z36="")," * No olvide digitar la variable "&amp;$Z$34&amp;""&amp;". Digite Cero si no tiene.",IF(Z36&gt;$C36," * La variable "&amp;$Z$34&amp;""&amp;" no  puede ser mayor al Total.",""))</f>
        <v/>
      </c>
      <c r="CK36" s="18" t="str">
        <f>IF(AND($C36&gt;0,AA36="")," * No olvide digitar la variable "&amp;$AA$33&amp;""&amp;". Digite Cero si no tiene.",IF(AA36&gt;$C36," * La variable "&amp;$AA$33&amp;""&amp;" no  puede ser mayor al Total.",""))</f>
        <v/>
      </c>
      <c r="CO36" s="69">
        <f t="shared" ref="CO36:CY51" si="25">IF(AND($C36&gt;0,Q36=""),1,IF(Q36&gt;$C36,1,0))</f>
        <v>0</v>
      </c>
      <c r="CP36" s="69"/>
      <c r="CQ36" s="69">
        <f t="shared" si="25"/>
        <v>0</v>
      </c>
      <c r="CR36" s="69">
        <f>IF(AND($D36+$E36&gt;0,$T36=""),1,IF(T36&gt;$D36+$E36,1,0))</f>
        <v>0</v>
      </c>
      <c r="CS36" s="69">
        <f>IF(AND($F36+$G36+$H36+$I36+$J36+$K36+$L36+$M36&gt;0,$U36=""),1,IF($U36&gt;$F36+$G36+$H36+$I36+$J36+$K36+$L36+$M36,1,0))</f>
        <v>0</v>
      </c>
      <c r="CT36" s="69">
        <f>IF(AND($C36&gt;0,V36=""),1,0)</f>
        <v>0</v>
      </c>
      <c r="CU36" s="69">
        <f>IF(AND($C36&gt;0,W36=""),1,IF(W36&gt;$C36,1,0))</f>
        <v>0</v>
      </c>
      <c r="CV36" s="69">
        <f>IF(AND($C36&gt;0,X36=""),1,IF(X36&gt;$C36,1,0))</f>
        <v>0</v>
      </c>
      <c r="CW36" s="69">
        <f>IF(AND($C36&gt;0,Y36=""),1,IF(Y36&gt;$C36,1,0))</f>
        <v>0</v>
      </c>
      <c r="CX36" s="69">
        <f>IF(AND($C36&gt;0,Z36=""),1,IF(Z36&gt;$C36,1,0))</f>
        <v>0</v>
      </c>
      <c r="CY36" s="69">
        <f t="shared" si="25"/>
        <v>0</v>
      </c>
    </row>
    <row r="37" spans="1:103" ht="15" customHeight="1" x14ac:dyDescent="0.25">
      <c r="A37" s="3033" t="s">
        <v>68</v>
      </c>
      <c r="B37" s="3034"/>
      <c r="C37" s="70">
        <f t="shared" ref="C37:C51" si="26">SUM(D37:M37)</f>
        <v>0</v>
      </c>
      <c r="D37" s="30"/>
      <c r="E37" s="32"/>
      <c r="F37" s="32"/>
      <c r="G37" s="32"/>
      <c r="H37" s="32"/>
      <c r="I37" s="32"/>
      <c r="J37" s="32"/>
      <c r="K37" s="32"/>
      <c r="L37" s="32"/>
      <c r="M37" s="32"/>
      <c r="N37" s="71"/>
      <c r="O37" s="71"/>
      <c r="P37" s="72"/>
      <c r="Q37" s="35"/>
      <c r="R37" s="32"/>
      <c r="S37" s="37"/>
      <c r="T37" s="30"/>
      <c r="U37" s="37"/>
      <c r="V37" s="30"/>
      <c r="W37" s="37"/>
      <c r="X37" s="30"/>
      <c r="Y37" s="32"/>
      <c r="Z37" s="37"/>
      <c r="AA37" s="37"/>
      <c r="AB37" t="str">
        <f t="shared" ref="AB37:AB51" si="27">CA37&amp;CB37&amp;CC37&amp;CD37&amp;CE37&amp;CF37&amp;CG37&amp;CH37&amp;CI37&amp;CJ37&amp;CK37</f>
        <v/>
      </c>
      <c r="CA37" s="18" t="str">
        <f t="shared" ref="CA37:CA51" si="28">IF(AND($C37&gt;0,Q37="")," * No olvide digitar la variable "&amp;$Q$33&amp;""&amp;". Digite Cero si no tiene.",IF(Q37&gt;$C37," * La variable "&amp;$Q$33&amp;""&amp;" no  puede ser mayor al Total.",""))</f>
        <v/>
      </c>
      <c r="CB37" s="18" t="str">
        <f t="shared" ref="CB37:CB51" si="29">IF(AND($C37&gt;0,R37="")," * No olvide digitar la variable "&amp;$R$33&amp;""&amp;". Digite Cero si no tiene.", "")</f>
        <v/>
      </c>
      <c r="CC37" s="18" t="str">
        <f t="shared" ref="CC37:CC51" si="30">IF(AND($C37&gt;0,S37="")," * No olvide digitar la variable "&amp;$S$33&amp;""&amp;". Digite Cero si no tiene.",IF(S37&gt;C37," * La variable "&amp;$S$33&amp;""&amp;" no  puede ser mayor al Total.",""))</f>
        <v/>
      </c>
      <c r="CD37" s="18" t="str">
        <f t="shared" ref="CD37:CD51" si="31">IF(AND($D37+E37&gt;0,T37="")," * No olvide digitar la variable Migrantes "&amp;$T$34&amp;""&amp;". Digite Cero si no tiene.",IF(T37&gt;$D37+E37," * La variable Migrantes "&amp;$T$34&amp;""&amp;" no  puede ser mayor al Total.",""))</f>
        <v/>
      </c>
      <c r="CE37" s="18" t="str">
        <f t="shared" ref="CE37:CE51" si="32">IF(AND($F37+$G37+$H37+$I37+$J37+$K37+$L37+$M37&gt;0,$U37="")," * No olvide digitar la variable Migrantes "&amp;$U$34&amp;""&amp;". Digite Cero si no tiene.",IF($U37&gt;$F37+$G37+$H37+$I37+$J37+$K37+$L37+$M37," * La variable Migrantes "&amp;$U$34&amp;""&amp;" no  puede ser mayor al Total.",""))</f>
        <v/>
      </c>
      <c r="CF37" s="18" t="str">
        <f t="shared" ref="CF37:CF51" si="33">IF(AND($C37&gt;0,V37="")," * No olvide digitar la variable "&amp;$V$33&amp;""&amp;". Digite Cero si no tiene.","")</f>
        <v/>
      </c>
      <c r="CG37" s="18" t="str">
        <f t="shared" ref="CG37:CG51" si="34">IF(AND($C37&gt;0,W37="")," * No olvide digitar la variable "&amp;$W$33&amp;""&amp;". Digite Cero si no tiene.",IF(W37&gt;$C37," * La variable "&amp;$W$33&amp;""&amp;" no  puede ser mayor al Total.",""))</f>
        <v/>
      </c>
      <c r="CH37" s="18" t="str">
        <f t="shared" ref="CH37:CH51" si="35">IF(AND($C37&gt;0,X37="")," * No olvide digitar la variable "&amp;$X$34&amp;""&amp;". Digite Cero si no tiene.",IF(X37&gt;$C37," * La variable "&amp;$X$34&amp;""&amp;" no  puede ser mayor al Total.",""))</f>
        <v/>
      </c>
      <c r="CI37" s="18" t="str">
        <f t="shared" ref="CI37:CI51" si="36">IF(AND($C37&gt;0,Y37="")," * No olvide digitar la variable "&amp;$Y$34&amp;""&amp;". Digite Cero si no tiene.",IF(Y37&gt;$C37," * La variable "&amp;$Y$34&amp;""&amp;" no  puede ser mayor al Total.",""))</f>
        <v/>
      </c>
      <c r="CJ37" s="18" t="str">
        <f t="shared" ref="CJ37:CJ51" si="37">IF(AND($C37&gt;0,Z37="")," * No olvide digitar la variable "&amp;$Z$34&amp;""&amp;". Digite Cero si no tiene.",IF(Z37&gt;$C37," * La variable "&amp;$Z$34&amp;""&amp;" no  puede ser mayor al Total.",""))</f>
        <v/>
      </c>
      <c r="CK37" s="18" t="str">
        <f t="shared" ref="CK37:CK51" si="38">IF(AND($C37&gt;0,AA37="")," * No olvide digitar la variable "&amp;$AA$33&amp;""&amp;". Digite Cero si no tiene.",IF(AA37&gt;$C37," * La variable "&amp;$AA$33&amp;""&amp;" no  puede ser mayor al Total.",""))</f>
        <v/>
      </c>
      <c r="CO37" s="69">
        <f t="shared" si="25"/>
        <v>0</v>
      </c>
      <c r="CP37" s="69"/>
      <c r="CQ37" s="69">
        <f t="shared" si="25"/>
        <v>0</v>
      </c>
      <c r="CR37" s="69">
        <f t="shared" ref="CR37:CR51" si="39">IF(AND($D37+$E37&gt;0,$T37=""),1,IF(T37&gt;$D37+$E37,1,0))</f>
        <v>0</v>
      </c>
      <c r="CS37" s="69">
        <f t="shared" ref="CS37:CS51" si="40">IF(AND($F37+$G37+$H37+$I37+$J37+$K37+$L37+$M37&gt;0,$U37=""),1,IF($U37&gt;$F37+$G37+$H37+$I37+$J37+$K37+$L37+$M37,1,0))</f>
        <v>0</v>
      </c>
      <c r="CT37" s="69">
        <f t="shared" ref="CT37:CT51" si="41">IF(AND($C37&gt;0,V37=""),1,0)</f>
        <v>0</v>
      </c>
      <c r="CU37" s="69">
        <f t="shared" ref="CU37:CX51" si="42">IF(AND($C37&gt;0,W37=""),1,IF(W37&gt;$C37,1,0))</f>
        <v>0</v>
      </c>
      <c r="CV37" s="69">
        <f t="shared" si="42"/>
        <v>0</v>
      </c>
      <c r="CW37" s="69">
        <f t="shared" si="42"/>
        <v>0</v>
      </c>
      <c r="CX37" s="69">
        <f t="shared" si="42"/>
        <v>0</v>
      </c>
      <c r="CY37" s="69">
        <f t="shared" si="25"/>
        <v>0</v>
      </c>
    </row>
    <row r="38" spans="1:103" ht="15" customHeight="1" x14ac:dyDescent="0.25">
      <c r="A38" s="4388" t="s">
        <v>69</v>
      </c>
      <c r="B38" s="2070" t="s">
        <v>70</v>
      </c>
      <c r="C38" s="2019">
        <f t="shared" si="26"/>
        <v>0</v>
      </c>
      <c r="D38" s="2004"/>
      <c r="E38" s="699"/>
      <c r="F38" s="699"/>
      <c r="G38" s="699"/>
      <c r="H38" s="699"/>
      <c r="I38" s="699"/>
      <c r="J38" s="699"/>
      <c r="K38" s="699"/>
      <c r="L38" s="699"/>
      <c r="M38" s="699"/>
      <c r="N38" s="707"/>
      <c r="O38" s="707"/>
      <c r="P38" s="710"/>
      <c r="Q38" s="1362"/>
      <c r="R38" s="699"/>
      <c r="S38" s="2057"/>
      <c r="T38" s="2004"/>
      <c r="U38" s="2057"/>
      <c r="V38" s="2004"/>
      <c r="W38" s="2057"/>
      <c r="X38" s="2004"/>
      <c r="Y38" s="699"/>
      <c r="Z38" s="2057"/>
      <c r="AA38" s="2057"/>
      <c r="AB38" t="str">
        <f t="shared" si="27"/>
        <v/>
      </c>
      <c r="CA38" s="18" t="str">
        <f t="shared" si="28"/>
        <v/>
      </c>
      <c r="CB38" s="18" t="str">
        <f t="shared" si="29"/>
        <v/>
      </c>
      <c r="CC38" s="18" t="str">
        <f t="shared" si="30"/>
        <v/>
      </c>
      <c r="CD38" s="18" t="str">
        <f t="shared" si="31"/>
        <v/>
      </c>
      <c r="CE38" s="18" t="str">
        <f t="shared" si="32"/>
        <v/>
      </c>
      <c r="CF38" s="18" t="str">
        <f t="shared" si="33"/>
        <v/>
      </c>
      <c r="CG38" s="18" t="str">
        <f t="shared" si="34"/>
        <v/>
      </c>
      <c r="CH38" s="18" t="str">
        <f t="shared" si="35"/>
        <v/>
      </c>
      <c r="CI38" s="18" t="str">
        <f t="shared" si="36"/>
        <v/>
      </c>
      <c r="CJ38" s="18" t="str">
        <f t="shared" si="37"/>
        <v/>
      </c>
      <c r="CK38" s="18" t="str">
        <f t="shared" si="38"/>
        <v/>
      </c>
      <c r="CO38" s="69">
        <f t="shared" si="25"/>
        <v>0</v>
      </c>
      <c r="CP38" s="69"/>
      <c r="CQ38" s="69">
        <f t="shared" si="25"/>
        <v>0</v>
      </c>
      <c r="CR38" s="69">
        <f t="shared" si="39"/>
        <v>0</v>
      </c>
      <c r="CS38" s="69">
        <f t="shared" si="40"/>
        <v>0</v>
      </c>
      <c r="CT38" s="69">
        <f t="shared" si="41"/>
        <v>0</v>
      </c>
      <c r="CU38" s="69">
        <f t="shared" si="42"/>
        <v>0</v>
      </c>
      <c r="CV38" s="69">
        <f t="shared" si="42"/>
        <v>0</v>
      </c>
      <c r="CW38" s="69">
        <f t="shared" si="42"/>
        <v>0</v>
      </c>
      <c r="CX38" s="69">
        <f t="shared" si="42"/>
        <v>0</v>
      </c>
      <c r="CY38" s="69">
        <f t="shared" si="25"/>
        <v>0</v>
      </c>
    </row>
    <row r="39" spans="1:103" ht="15" customHeight="1" x14ac:dyDescent="0.25">
      <c r="A39" s="4388"/>
      <c r="B39" s="74" t="s">
        <v>71</v>
      </c>
      <c r="C39" s="75">
        <f t="shared" si="26"/>
        <v>0</v>
      </c>
      <c r="D39" s="22"/>
      <c r="E39" s="24"/>
      <c r="F39" s="24"/>
      <c r="G39" s="24"/>
      <c r="H39" s="24"/>
      <c r="I39" s="24"/>
      <c r="J39" s="24"/>
      <c r="K39" s="24"/>
      <c r="L39" s="24"/>
      <c r="M39" s="24"/>
      <c r="N39" s="76"/>
      <c r="O39" s="76"/>
      <c r="P39" s="77"/>
      <c r="Q39" s="27"/>
      <c r="R39" s="24"/>
      <c r="S39" s="28"/>
      <c r="T39" s="22"/>
      <c r="U39" s="28"/>
      <c r="V39" s="22"/>
      <c r="W39" s="28"/>
      <c r="X39" s="22"/>
      <c r="Y39" s="24"/>
      <c r="Z39" s="28"/>
      <c r="AA39" s="28"/>
      <c r="AB39" t="str">
        <f t="shared" si="27"/>
        <v/>
      </c>
      <c r="CA39" s="18" t="str">
        <f t="shared" si="28"/>
        <v/>
      </c>
      <c r="CB39" s="18" t="str">
        <f t="shared" si="29"/>
        <v/>
      </c>
      <c r="CC39" s="18" t="str">
        <f t="shared" si="30"/>
        <v/>
      </c>
      <c r="CD39" s="18" t="str">
        <f t="shared" si="31"/>
        <v/>
      </c>
      <c r="CE39" s="18" t="str">
        <f t="shared" si="32"/>
        <v/>
      </c>
      <c r="CF39" s="18" t="str">
        <f t="shared" si="33"/>
        <v/>
      </c>
      <c r="CG39" s="18" t="str">
        <f t="shared" si="34"/>
        <v/>
      </c>
      <c r="CH39" s="18" t="str">
        <f t="shared" si="35"/>
        <v/>
      </c>
      <c r="CI39" s="18" t="str">
        <f t="shared" si="36"/>
        <v/>
      </c>
      <c r="CJ39" s="18" t="str">
        <f t="shared" si="37"/>
        <v/>
      </c>
      <c r="CK39" s="18" t="str">
        <f t="shared" si="38"/>
        <v/>
      </c>
      <c r="CO39" s="69">
        <f t="shared" si="25"/>
        <v>0</v>
      </c>
      <c r="CP39" s="69"/>
      <c r="CQ39" s="69">
        <f t="shared" si="25"/>
        <v>0</v>
      </c>
      <c r="CR39" s="69">
        <f t="shared" si="39"/>
        <v>0</v>
      </c>
      <c r="CS39" s="69">
        <f t="shared" si="40"/>
        <v>0</v>
      </c>
      <c r="CT39" s="69">
        <f t="shared" si="41"/>
        <v>0</v>
      </c>
      <c r="CU39" s="69">
        <f t="shared" si="42"/>
        <v>0</v>
      </c>
      <c r="CV39" s="69">
        <f t="shared" si="42"/>
        <v>0</v>
      </c>
      <c r="CW39" s="69">
        <f t="shared" si="42"/>
        <v>0</v>
      </c>
      <c r="CX39" s="69">
        <f t="shared" si="42"/>
        <v>0</v>
      </c>
      <c r="CY39" s="69">
        <f t="shared" si="25"/>
        <v>0</v>
      </c>
    </row>
    <row r="40" spans="1:103" ht="15" customHeight="1" x14ac:dyDescent="0.25">
      <c r="A40" s="4388"/>
      <c r="B40" s="74" t="s">
        <v>72</v>
      </c>
      <c r="C40" s="75">
        <f t="shared" si="26"/>
        <v>0</v>
      </c>
      <c r="D40" s="22"/>
      <c r="E40" s="24"/>
      <c r="F40" s="24"/>
      <c r="G40" s="24"/>
      <c r="H40" s="24"/>
      <c r="I40" s="24"/>
      <c r="J40" s="24"/>
      <c r="K40" s="24"/>
      <c r="L40" s="24"/>
      <c r="M40" s="24"/>
      <c r="N40" s="76"/>
      <c r="O40" s="76"/>
      <c r="P40" s="77"/>
      <c r="Q40" s="27"/>
      <c r="R40" s="24"/>
      <c r="S40" s="28"/>
      <c r="T40" s="22"/>
      <c r="U40" s="28"/>
      <c r="V40" s="22"/>
      <c r="W40" s="28"/>
      <c r="X40" s="22"/>
      <c r="Y40" s="24"/>
      <c r="Z40" s="28"/>
      <c r="AA40" s="28"/>
      <c r="AB40" t="str">
        <f t="shared" si="27"/>
        <v/>
      </c>
      <c r="CA40" s="18" t="str">
        <f t="shared" si="28"/>
        <v/>
      </c>
      <c r="CB40" s="18" t="str">
        <f t="shared" si="29"/>
        <v/>
      </c>
      <c r="CC40" s="18" t="str">
        <f t="shared" si="30"/>
        <v/>
      </c>
      <c r="CD40" s="18" t="str">
        <f t="shared" si="31"/>
        <v/>
      </c>
      <c r="CE40" s="18" t="str">
        <f t="shared" si="32"/>
        <v/>
      </c>
      <c r="CF40" s="18" t="str">
        <f t="shared" si="33"/>
        <v/>
      </c>
      <c r="CG40" s="18" t="str">
        <f t="shared" si="34"/>
        <v/>
      </c>
      <c r="CH40" s="18" t="str">
        <f t="shared" si="35"/>
        <v/>
      </c>
      <c r="CI40" s="18" t="str">
        <f t="shared" si="36"/>
        <v/>
      </c>
      <c r="CJ40" s="18" t="str">
        <f t="shared" si="37"/>
        <v/>
      </c>
      <c r="CK40" s="18" t="str">
        <f t="shared" si="38"/>
        <v/>
      </c>
      <c r="CO40" s="69">
        <f t="shared" si="25"/>
        <v>0</v>
      </c>
      <c r="CP40" s="69"/>
      <c r="CQ40" s="69">
        <f t="shared" si="25"/>
        <v>0</v>
      </c>
      <c r="CR40" s="69">
        <f t="shared" si="39"/>
        <v>0</v>
      </c>
      <c r="CS40" s="69">
        <f t="shared" si="40"/>
        <v>0</v>
      </c>
      <c r="CT40" s="69">
        <f t="shared" si="41"/>
        <v>0</v>
      </c>
      <c r="CU40" s="69">
        <f t="shared" si="42"/>
        <v>0</v>
      </c>
      <c r="CV40" s="69">
        <f t="shared" si="42"/>
        <v>0</v>
      </c>
      <c r="CW40" s="69">
        <f t="shared" si="42"/>
        <v>0</v>
      </c>
      <c r="CX40" s="69">
        <f t="shared" si="42"/>
        <v>0</v>
      </c>
      <c r="CY40" s="69">
        <f t="shared" si="25"/>
        <v>0</v>
      </c>
    </row>
    <row r="41" spans="1:103" ht="15" customHeight="1" x14ac:dyDescent="0.25">
      <c r="A41" s="4388"/>
      <c r="B41" s="74" t="s">
        <v>73</v>
      </c>
      <c r="C41" s="75">
        <f t="shared" si="26"/>
        <v>0</v>
      </c>
      <c r="D41" s="22"/>
      <c r="E41" s="24"/>
      <c r="F41" s="24"/>
      <c r="G41" s="24"/>
      <c r="H41" s="24"/>
      <c r="I41" s="24"/>
      <c r="J41" s="24"/>
      <c r="K41" s="24"/>
      <c r="L41" s="24"/>
      <c r="M41" s="24"/>
      <c r="N41" s="76"/>
      <c r="O41" s="76"/>
      <c r="P41" s="77"/>
      <c r="Q41" s="27"/>
      <c r="R41" s="24"/>
      <c r="S41" s="28"/>
      <c r="T41" s="22"/>
      <c r="U41" s="28"/>
      <c r="V41" s="22"/>
      <c r="W41" s="28"/>
      <c r="X41" s="22"/>
      <c r="Y41" s="24"/>
      <c r="Z41" s="28"/>
      <c r="AA41" s="28"/>
      <c r="AB41" t="str">
        <f t="shared" si="27"/>
        <v/>
      </c>
      <c r="CA41" s="18" t="str">
        <f t="shared" si="28"/>
        <v/>
      </c>
      <c r="CB41" s="18" t="str">
        <f t="shared" si="29"/>
        <v/>
      </c>
      <c r="CC41" s="18" t="str">
        <f t="shared" si="30"/>
        <v/>
      </c>
      <c r="CD41" s="18" t="str">
        <f t="shared" si="31"/>
        <v/>
      </c>
      <c r="CE41" s="18" t="str">
        <f t="shared" si="32"/>
        <v/>
      </c>
      <c r="CF41" s="18" t="str">
        <f t="shared" si="33"/>
        <v/>
      </c>
      <c r="CG41" s="18" t="str">
        <f t="shared" si="34"/>
        <v/>
      </c>
      <c r="CH41" s="18" t="str">
        <f t="shared" si="35"/>
        <v/>
      </c>
      <c r="CI41" s="18" t="str">
        <f t="shared" si="36"/>
        <v/>
      </c>
      <c r="CJ41" s="18" t="str">
        <f t="shared" si="37"/>
        <v/>
      </c>
      <c r="CK41" s="18" t="str">
        <f t="shared" si="38"/>
        <v/>
      </c>
      <c r="CO41" s="69">
        <f t="shared" si="25"/>
        <v>0</v>
      </c>
      <c r="CP41" s="69"/>
      <c r="CQ41" s="69">
        <f t="shared" si="25"/>
        <v>0</v>
      </c>
      <c r="CR41" s="69">
        <f t="shared" si="39"/>
        <v>0</v>
      </c>
      <c r="CS41" s="69">
        <f t="shared" si="40"/>
        <v>0</v>
      </c>
      <c r="CT41" s="69">
        <f t="shared" si="41"/>
        <v>0</v>
      </c>
      <c r="CU41" s="69">
        <f t="shared" si="42"/>
        <v>0</v>
      </c>
      <c r="CV41" s="69">
        <f t="shared" si="42"/>
        <v>0</v>
      </c>
      <c r="CW41" s="69">
        <f t="shared" si="42"/>
        <v>0</v>
      </c>
      <c r="CX41" s="69">
        <f t="shared" si="42"/>
        <v>0</v>
      </c>
      <c r="CY41" s="69">
        <f t="shared" si="25"/>
        <v>0</v>
      </c>
    </row>
    <row r="42" spans="1:103" ht="15" customHeight="1" x14ac:dyDescent="0.25">
      <c r="A42" s="4388"/>
      <c r="B42" s="74" t="s">
        <v>74</v>
      </c>
      <c r="C42" s="75">
        <f t="shared" si="26"/>
        <v>0</v>
      </c>
      <c r="D42" s="22"/>
      <c r="E42" s="24"/>
      <c r="F42" s="24"/>
      <c r="G42" s="24"/>
      <c r="H42" s="24"/>
      <c r="I42" s="24"/>
      <c r="J42" s="24"/>
      <c r="K42" s="24"/>
      <c r="L42" s="24"/>
      <c r="M42" s="24"/>
      <c r="N42" s="76"/>
      <c r="O42" s="76"/>
      <c r="P42" s="77"/>
      <c r="Q42" s="27"/>
      <c r="R42" s="24"/>
      <c r="S42" s="28"/>
      <c r="T42" s="22"/>
      <c r="U42" s="28"/>
      <c r="V42" s="22"/>
      <c r="W42" s="28"/>
      <c r="X42" s="22"/>
      <c r="Y42" s="24"/>
      <c r="Z42" s="28"/>
      <c r="AA42" s="28"/>
      <c r="AB42" t="str">
        <f t="shared" si="27"/>
        <v/>
      </c>
      <c r="CA42" s="18" t="str">
        <f t="shared" si="28"/>
        <v/>
      </c>
      <c r="CB42" s="18" t="str">
        <f t="shared" si="29"/>
        <v/>
      </c>
      <c r="CC42" s="18" t="str">
        <f t="shared" si="30"/>
        <v/>
      </c>
      <c r="CD42" s="18" t="str">
        <f t="shared" si="31"/>
        <v/>
      </c>
      <c r="CE42" s="18" t="str">
        <f t="shared" si="32"/>
        <v/>
      </c>
      <c r="CF42" s="18" t="str">
        <f t="shared" si="33"/>
        <v/>
      </c>
      <c r="CG42" s="18" t="str">
        <f t="shared" si="34"/>
        <v/>
      </c>
      <c r="CH42" s="18" t="str">
        <f t="shared" si="35"/>
        <v/>
      </c>
      <c r="CI42" s="18" t="str">
        <f t="shared" si="36"/>
        <v/>
      </c>
      <c r="CJ42" s="18" t="str">
        <f t="shared" si="37"/>
        <v/>
      </c>
      <c r="CK42" s="18" t="str">
        <f t="shared" si="38"/>
        <v/>
      </c>
      <c r="CO42" s="69">
        <f t="shared" si="25"/>
        <v>0</v>
      </c>
      <c r="CP42" s="69"/>
      <c r="CQ42" s="69">
        <f t="shared" si="25"/>
        <v>0</v>
      </c>
      <c r="CR42" s="69">
        <f t="shared" si="39"/>
        <v>0</v>
      </c>
      <c r="CS42" s="69">
        <f t="shared" si="40"/>
        <v>0</v>
      </c>
      <c r="CT42" s="69">
        <f t="shared" si="41"/>
        <v>0</v>
      </c>
      <c r="CU42" s="69">
        <f t="shared" si="42"/>
        <v>0</v>
      </c>
      <c r="CV42" s="69">
        <f t="shared" si="42"/>
        <v>0</v>
      </c>
      <c r="CW42" s="69">
        <f t="shared" si="42"/>
        <v>0</v>
      </c>
      <c r="CX42" s="69">
        <f t="shared" si="42"/>
        <v>0</v>
      </c>
      <c r="CY42" s="69">
        <f t="shared" si="25"/>
        <v>0</v>
      </c>
    </row>
    <row r="43" spans="1:103" ht="15" customHeight="1" x14ac:dyDescent="0.25">
      <c r="A43" s="4388"/>
      <c r="B43" s="78" t="s">
        <v>75</v>
      </c>
      <c r="C43" s="2294">
        <f t="shared" si="26"/>
        <v>0</v>
      </c>
      <c r="D43" s="2181"/>
      <c r="E43" s="81"/>
      <c r="F43" s="81"/>
      <c r="G43" s="81"/>
      <c r="H43" s="81"/>
      <c r="I43" s="81"/>
      <c r="J43" s="81"/>
      <c r="K43" s="81"/>
      <c r="L43" s="81"/>
      <c r="M43" s="81"/>
      <c r="N43" s="82"/>
      <c r="O43" s="82"/>
      <c r="P43" s="83"/>
      <c r="Q43" s="84"/>
      <c r="R43" s="81"/>
      <c r="S43" s="85"/>
      <c r="T43" s="2181"/>
      <c r="U43" s="85"/>
      <c r="V43" s="2181"/>
      <c r="W43" s="85"/>
      <c r="X43" s="2181"/>
      <c r="Y43" s="81"/>
      <c r="Z43" s="85"/>
      <c r="AA43" s="85"/>
      <c r="AB43" t="str">
        <f t="shared" si="27"/>
        <v/>
      </c>
      <c r="CA43" s="18" t="str">
        <f t="shared" si="28"/>
        <v/>
      </c>
      <c r="CB43" s="18" t="str">
        <f t="shared" si="29"/>
        <v/>
      </c>
      <c r="CC43" s="18" t="str">
        <f t="shared" si="30"/>
        <v/>
      </c>
      <c r="CD43" s="18" t="str">
        <f t="shared" si="31"/>
        <v/>
      </c>
      <c r="CE43" s="18" t="str">
        <f>IF(AND($F43+$G43+$H43+$I43+$J43+$K43+$L43+$M43&gt;0,$U43="")," * No olvide digitar la variable Migrantes "&amp;$U$34&amp;""&amp;". Digite Cero si no tiene.",IF($U43&gt;$F43+$G43+$H43+$I43+$J43+$K43+$L43+$M43," * La variable Migrantes "&amp;$U$34&amp;""&amp;" no  puede ser mayor al Total.",""))</f>
        <v/>
      </c>
      <c r="CF43" s="18" t="str">
        <f t="shared" si="33"/>
        <v/>
      </c>
      <c r="CG43" s="18" t="str">
        <f t="shared" si="34"/>
        <v/>
      </c>
      <c r="CH43" s="18" t="str">
        <f t="shared" si="35"/>
        <v/>
      </c>
      <c r="CI43" s="18" t="str">
        <f t="shared" si="36"/>
        <v/>
      </c>
      <c r="CJ43" s="18" t="str">
        <f t="shared" si="37"/>
        <v/>
      </c>
      <c r="CK43" s="18" t="str">
        <f t="shared" si="38"/>
        <v/>
      </c>
      <c r="CO43" s="69">
        <f t="shared" si="25"/>
        <v>0</v>
      </c>
      <c r="CP43" s="69"/>
      <c r="CQ43" s="69">
        <f t="shared" si="25"/>
        <v>0</v>
      </c>
      <c r="CR43" s="69">
        <f t="shared" si="39"/>
        <v>0</v>
      </c>
      <c r="CS43" s="69">
        <f t="shared" si="40"/>
        <v>0</v>
      </c>
      <c r="CT43" s="69">
        <f t="shared" si="41"/>
        <v>0</v>
      </c>
      <c r="CU43" s="69">
        <f t="shared" si="42"/>
        <v>0</v>
      </c>
      <c r="CV43" s="69">
        <f t="shared" si="42"/>
        <v>0</v>
      </c>
      <c r="CW43" s="69">
        <f t="shared" si="42"/>
        <v>0</v>
      </c>
      <c r="CX43" s="69">
        <f t="shared" si="42"/>
        <v>0</v>
      </c>
      <c r="CY43" s="69">
        <f t="shared" si="25"/>
        <v>0</v>
      </c>
    </row>
    <row r="44" spans="1:103" ht="15" customHeight="1" x14ac:dyDescent="0.25">
      <c r="A44" s="4388"/>
      <c r="B44" s="86" t="s">
        <v>76</v>
      </c>
      <c r="C44" s="70">
        <f>SUM(D44:M44)</f>
        <v>0</v>
      </c>
      <c r="D44" s="30"/>
      <c r="E44" s="32"/>
      <c r="F44" s="32"/>
      <c r="G44" s="32"/>
      <c r="H44" s="32"/>
      <c r="I44" s="32"/>
      <c r="J44" s="32"/>
      <c r="K44" s="32"/>
      <c r="L44" s="32"/>
      <c r="M44" s="32"/>
      <c r="N44" s="71"/>
      <c r="O44" s="71"/>
      <c r="P44" s="72"/>
      <c r="Q44" s="35"/>
      <c r="R44" s="32"/>
      <c r="S44" s="37"/>
      <c r="T44" s="30"/>
      <c r="U44" s="37"/>
      <c r="V44" s="30"/>
      <c r="W44" s="37"/>
      <c r="X44" s="30"/>
      <c r="Y44" s="32"/>
      <c r="Z44" s="37"/>
      <c r="AA44" s="37"/>
      <c r="AB44" t="str">
        <f t="shared" si="27"/>
        <v/>
      </c>
      <c r="CA44" s="18" t="str">
        <f t="shared" si="28"/>
        <v/>
      </c>
      <c r="CB44" s="18" t="str">
        <f t="shared" si="29"/>
        <v/>
      </c>
      <c r="CC44" s="18" t="str">
        <f t="shared" si="30"/>
        <v/>
      </c>
      <c r="CD44" s="18" t="str">
        <f>IF(AND($D44+E44&gt;0,T44="")," * No olvide digitar la variable Migrantes "&amp;$T$34&amp;""&amp;". Digite Cero si no tiene.",IF(T44&gt;$D44+E44," * La variable Migrantes "&amp;$T$34&amp;""&amp;" no  puede ser mayor al Total.",""))</f>
        <v/>
      </c>
      <c r="CE44" s="18" t="str">
        <f t="shared" si="32"/>
        <v/>
      </c>
      <c r="CF44" s="18" t="str">
        <f t="shared" si="33"/>
        <v/>
      </c>
      <c r="CG44" s="18" t="str">
        <f t="shared" si="34"/>
        <v/>
      </c>
      <c r="CH44" s="18" t="str">
        <f t="shared" si="35"/>
        <v/>
      </c>
      <c r="CI44" s="18" t="str">
        <f t="shared" si="36"/>
        <v/>
      </c>
      <c r="CJ44" s="18" t="str">
        <f t="shared" si="37"/>
        <v/>
      </c>
      <c r="CK44" s="18" t="str">
        <f t="shared" si="38"/>
        <v/>
      </c>
      <c r="CO44" s="69">
        <f t="shared" si="25"/>
        <v>0</v>
      </c>
      <c r="CP44" s="69"/>
      <c r="CQ44" s="69">
        <f t="shared" si="25"/>
        <v>0</v>
      </c>
      <c r="CR44" s="69">
        <f t="shared" si="39"/>
        <v>0</v>
      </c>
      <c r="CS44" s="69">
        <f t="shared" si="40"/>
        <v>0</v>
      </c>
      <c r="CT44" s="69">
        <f t="shared" si="41"/>
        <v>0</v>
      </c>
      <c r="CU44" s="69">
        <f t="shared" si="42"/>
        <v>0</v>
      </c>
      <c r="CV44" s="69">
        <f t="shared" si="42"/>
        <v>0</v>
      </c>
      <c r="CW44" s="69">
        <f t="shared" si="42"/>
        <v>0</v>
      </c>
      <c r="CX44" s="69">
        <f t="shared" si="42"/>
        <v>0</v>
      </c>
      <c r="CY44" s="69">
        <f t="shared" si="25"/>
        <v>0</v>
      </c>
    </row>
    <row r="45" spans="1:103" ht="15" customHeight="1" x14ac:dyDescent="0.25">
      <c r="A45" s="4274" t="s">
        <v>77</v>
      </c>
      <c r="B45" s="2070" t="s">
        <v>78</v>
      </c>
      <c r="C45" s="2019">
        <f>SUM(D45:P45)</f>
        <v>0</v>
      </c>
      <c r="D45" s="2004"/>
      <c r="E45" s="699"/>
      <c r="F45" s="699"/>
      <c r="G45" s="699"/>
      <c r="H45" s="699"/>
      <c r="I45" s="699"/>
      <c r="J45" s="699"/>
      <c r="K45" s="699"/>
      <c r="L45" s="699"/>
      <c r="M45" s="699"/>
      <c r="N45" s="711"/>
      <c r="O45" s="711"/>
      <c r="P45" s="711"/>
      <c r="Q45" s="1362"/>
      <c r="R45" s="699"/>
      <c r="S45" s="2057"/>
      <c r="T45" s="2004"/>
      <c r="U45" s="2057"/>
      <c r="V45" s="2004"/>
      <c r="W45" s="2057"/>
      <c r="X45" s="2004"/>
      <c r="Y45" s="699"/>
      <c r="Z45" s="2057"/>
      <c r="AA45" s="2057"/>
      <c r="AB45" t="str">
        <f t="shared" si="27"/>
        <v/>
      </c>
      <c r="CA45" s="18" t="str">
        <f t="shared" si="28"/>
        <v/>
      </c>
      <c r="CB45" s="18" t="str">
        <f t="shared" si="29"/>
        <v/>
      </c>
      <c r="CC45" s="18" t="str">
        <f t="shared" si="30"/>
        <v/>
      </c>
      <c r="CD45" s="18" t="str">
        <f t="shared" si="31"/>
        <v/>
      </c>
      <c r="CE45" s="18" t="str">
        <f t="shared" si="32"/>
        <v/>
      </c>
      <c r="CF45" s="18" t="str">
        <f t="shared" si="33"/>
        <v/>
      </c>
      <c r="CG45" s="18" t="str">
        <f t="shared" si="34"/>
        <v/>
      </c>
      <c r="CH45" s="18" t="str">
        <f t="shared" si="35"/>
        <v/>
      </c>
      <c r="CI45" s="18" t="str">
        <f t="shared" si="36"/>
        <v/>
      </c>
      <c r="CJ45" s="18" t="str">
        <f t="shared" si="37"/>
        <v/>
      </c>
      <c r="CK45" s="18" t="str">
        <f t="shared" si="38"/>
        <v/>
      </c>
      <c r="CO45" s="69">
        <f t="shared" si="25"/>
        <v>0</v>
      </c>
      <c r="CP45" s="69"/>
      <c r="CQ45" s="69">
        <f t="shared" si="25"/>
        <v>0</v>
      </c>
      <c r="CR45" s="69">
        <f t="shared" si="39"/>
        <v>0</v>
      </c>
      <c r="CS45" s="69">
        <f t="shared" si="40"/>
        <v>0</v>
      </c>
      <c r="CT45" s="69">
        <f t="shared" si="41"/>
        <v>0</v>
      </c>
      <c r="CU45" s="69">
        <f t="shared" si="42"/>
        <v>0</v>
      </c>
      <c r="CV45" s="69">
        <f t="shared" si="42"/>
        <v>0</v>
      </c>
      <c r="CW45" s="69">
        <f t="shared" si="42"/>
        <v>0</v>
      </c>
      <c r="CX45" s="69">
        <f t="shared" si="42"/>
        <v>0</v>
      </c>
      <c r="CY45" s="69">
        <f t="shared" si="25"/>
        <v>0</v>
      </c>
    </row>
    <row r="46" spans="1:103" ht="15" customHeight="1" x14ac:dyDescent="0.25">
      <c r="A46" s="3633"/>
      <c r="B46" s="88" t="s">
        <v>79</v>
      </c>
      <c r="C46" s="70">
        <f>SUM(D46:P46)</f>
        <v>0</v>
      </c>
      <c r="D46" s="30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5"/>
      <c r="R46" s="32"/>
      <c r="S46" s="37"/>
      <c r="T46" s="30"/>
      <c r="U46" s="37"/>
      <c r="V46" s="30"/>
      <c r="W46" s="37"/>
      <c r="X46" s="30"/>
      <c r="Y46" s="32"/>
      <c r="Z46" s="37"/>
      <c r="AA46" s="37"/>
      <c r="AB46" t="str">
        <f t="shared" si="27"/>
        <v/>
      </c>
      <c r="CA46" s="18" t="str">
        <f t="shared" si="28"/>
        <v/>
      </c>
      <c r="CB46" s="18" t="str">
        <f t="shared" si="29"/>
        <v/>
      </c>
      <c r="CC46" s="18" t="str">
        <f t="shared" si="30"/>
        <v/>
      </c>
      <c r="CD46" s="18" t="str">
        <f t="shared" si="31"/>
        <v/>
      </c>
      <c r="CE46" s="18" t="str">
        <f t="shared" si="32"/>
        <v/>
      </c>
      <c r="CF46" s="18" t="str">
        <f t="shared" si="33"/>
        <v/>
      </c>
      <c r="CG46" s="18" t="str">
        <f t="shared" si="34"/>
        <v/>
      </c>
      <c r="CH46" s="18" t="str">
        <f t="shared" si="35"/>
        <v/>
      </c>
      <c r="CI46" s="18" t="str">
        <f t="shared" si="36"/>
        <v/>
      </c>
      <c r="CJ46" s="18" t="str">
        <f t="shared" si="37"/>
        <v/>
      </c>
      <c r="CK46" s="18" t="str">
        <f t="shared" si="38"/>
        <v/>
      </c>
      <c r="CO46" s="69">
        <f t="shared" si="25"/>
        <v>0</v>
      </c>
      <c r="CP46" s="69"/>
      <c r="CQ46" s="69">
        <f t="shared" si="25"/>
        <v>0</v>
      </c>
      <c r="CR46" s="69">
        <f t="shared" si="39"/>
        <v>0</v>
      </c>
      <c r="CS46" s="69">
        <f t="shared" si="40"/>
        <v>0</v>
      </c>
      <c r="CT46" s="69">
        <f t="shared" si="41"/>
        <v>0</v>
      </c>
      <c r="CU46" s="69">
        <f t="shared" si="42"/>
        <v>0</v>
      </c>
      <c r="CV46" s="69">
        <f t="shared" si="42"/>
        <v>0</v>
      </c>
      <c r="CW46" s="69">
        <f t="shared" si="42"/>
        <v>0</v>
      </c>
      <c r="CX46" s="69">
        <f t="shared" si="42"/>
        <v>0</v>
      </c>
      <c r="CY46" s="69">
        <f t="shared" si="25"/>
        <v>0</v>
      </c>
    </row>
    <row r="47" spans="1:103" ht="15" customHeight="1" x14ac:dyDescent="0.25">
      <c r="A47" s="4274" t="s">
        <v>80</v>
      </c>
      <c r="B47" s="2070" t="s">
        <v>78</v>
      </c>
      <c r="C47" s="2019">
        <f>SUM(D47:M47)</f>
        <v>0</v>
      </c>
      <c r="D47" s="2004"/>
      <c r="E47" s="699"/>
      <c r="F47" s="699"/>
      <c r="G47" s="699"/>
      <c r="H47" s="699"/>
      <c r="I47" s="699"/>
      <c r="J47" s="699"/>
      <c r="K47" s="699"/>
      <c r="L47" s="699"/>
      <c r="M47" s="699"/>
      <c r="N47" s="707"/>
      <c r="O47" s="707"/>
      <c r="P47" s="710"/>
      <c r="Q47" s="1362"/>
      <c r="R47" s="699"/>
      <c r="S47" s="2057"/>
      <c r="T47" s="2004"/>
      <c r="U47" s="2057"/>
      <c r="V47" s="2004"/>
      <c r="W47" s="2057"/>
      <c r="X47" s="2004"/>
      <c r="Y47" s="699"/>
      <c r="Z47" s="2057"/>
      <c r="AA47" s="2057"/>
      <c r="AB47" t="str">
        <f t="shared" si="27"/>
        <v/>
      </c>
      <c r="CA47" s="18" t="str">
        <f t="shared" si="28"/>
        <v/>
      </c>
      <c r="CB47" s="18" t="str">
        <f t="shared" si="29"/>
        <v/>
      </c>
      <c r="CC47" s="18" t="str">
        <f t="shared" si="30"/>
        <v/>
      </c>
      <c r="CD47" s="18" t="str">
        <f t="shared" si="31"/>
        <v/>
      </c>
      <c r="CE47" s="18" t="str">
        <f t="shared" si="32"/>
        <v/>
      </c>
      <c r="CF47" s="18" t="str">
        <f t="shared" si="33"/>
        <v/>
      </c>
      <c r="CG47" s="18" t="str">
        <f t="shared" si="34"/>
        <v/>
      </c>
      <c r="CH47" s="18" t="str">
        <f t="shared" si="35"/>
        <v/>
      </c>
      <c r="CI47" s="18" t="str">
        <f t="shared" si="36"/>
        <v/>
      </c>
      <c r="CJ47" s="18" t="str">
        <f t="shared" si="37"/>
        <v/>
      </c>
      <c r="CK47" s="18" t="str">
        <f t="shared" si="38"/>
        <v/>
      </c>
      <c r="CO47" s="69">
        <f t="shared" si="25"/>
        <v>0</v>
      </c>
      <c r="CP47" s="69"/>
      <c r="CQ47" s="69">
        <f t="shared" si="25"/>
        <v>0</v>
      </c>
      <c r="CR47" s="69">
        <f t="shared" si="39"/>
        <v>0</v>
      </c>
      <c r="CS47" s="69">
        <f t="shared" si="40"/>
        <v>0</v>
      </c>
      <c r="CT47" s="69">
        <f t="shared" si="41"/>
        <v>0</v>
      </c>
      <c r="CU47" s="69">
        <f t="shared" si="42"/>
        <v>0</v>
      </c>
      <c r="CV47" s="69">
        <f t="shared" si="42"/>
        <v>0</v>
      </c>
      <c r="CW47" s="69">
        <f t="shared" si="42"/>
        <v>0</v>
      </c>
      <c r="CX47" s="69">
        <f t="shared" si="42"/>
        <v>0</v>
      </c>
      <c r="CY47" s="69">
        <f t="shared" si="25"/>
        <v>0</v>
      </c>
    </row>
    <row r="48" spans="1:103" ht="15" customHeight="1" x14ac:dyDescent="0.25">
      <c r="A48" s="3633"/>
      <c r="B48" s="2295" t="s">
        <v>79</v>
      </c>
      <c r="C48" s="1310">
        <f>SUM(D48:M48)</f>
        <v>0</v>
      </c>
      <c r="D48" s="91"/>
      <c r="E48" s="92"/>
      <c r="F48" s="92"/>
      <c r="G48" s="92"/>
      <c r="H48" s="92"/>
      <c r="I48" s="92"/>
      <c r="J48" s="92"/>
      <c r="K48" s="92"/>
      <c r="L48" s="92"/>
      <c r="M48" s="92"/>
      <c r="N48" s="93"/>
      <c r="O48" s="93"/>
      <c r="P48" s="94"/>
      <c r="Q48" s="95"/>
      <c r="R48" s="92"/>
      <c r="S48" s="2231"/>
      <c r="T48" s="91"/>
      <c r="U48" s="2231"/>
      <c r="V48" s="91"/>
      <c r="W48" s="2231"/>
      <c r="X48" s="91"/>
      <c r="Y48" s="92"/>
      <c r="Z48" s="2231"/>
      <c r="AA48" s="2231"/>
      <c r="AB48" t="str">
        <f t="shared" si="27"/>
        <v/>
      </c>
      <c r="CA48" s="18" t="str">
        <f t="shared" si="28"/>
        <v/>
      </c>
      <c r="CB48" s="18" t="str">
        <f t="shared" si="29"/>
        <v/>
      </c>
      <c r="CC48" s="18" t="str">
        <f t="shared" si="30"/>
        <v/>
      </c>
      <c r="CD48" s="18" t="str">
        <f>IF(AND($D48+E48&gt;0,T48="")," * No olvide digitar la variable Migrantes "&amp;$T$34&amp;""&amp;". Digite Cero si no tiene.",IF(T48&gt;$D48+E48," * La variable Migrantes "&amp;$T$34&amp;""&amp;" no  puede ser mayor al Total.",""))</f>
        <v/>
      </c>
      <c r="CE48" s="18" t="str">
        <f t="shared" si="32"/>
        <v/>
      </c>
      <c r="CF48" s="18" t="str">
        <f t="shared" si="33"/>
        <v/>
      </c>
      <c r="CG48" s="18" t="str">
        <f t="shared" si="34"/>
        <v/>
      </c>
      <c r="CH48" s="18" t="str">
        <f t="shared" si="35"/>
        <v/>
      </c>
      <c r="CI48" s="18" t="str">
        <f t="shared" si="36"/>
        <v/>
      </c>
      <c r="CJ48" s="18" t="str">
        <f t="shared" si="37"/>
        <v/>
      </c>
      <c r="CK48" s="18" t="str">
        <f t="shared" si="38"/>
        <v/>
      </c>
      <c r="CO48" s="69">
        <f t="shared" si="25"/>
        <v>0</v>
      </c>
      <c r="CP48" s="69"/>
      <c r="CQ48" s="69">
        <f t="shared" si="25"/>
        <v>0</v>
      </c>
      <c r="CR48" s="69">
        <f>IF(AND($D48+$E48&gt;0,$T48=""),1,IF(T48&gt;$D48+$E48,1,0))</f>
        <v>0</v>
      </c>
      <c r="CS48" s="69">
        <f t="shared" si="40"/>
        <v>0</v>
      </c>
      <c r="CT48" s="69">
        <f t="shared" si="41"/>
        <v>0</v>
      </c>
      <c r="CU48" s="69">
        <f t="shared" si="42"/>
        <v>0</v>
      </c>
      <c r="CV48" s="69">
        <f t="shared" si="42"/>
        <v>0</v>
      </c>
      <c r="CW48" s="69">
        <f t="shared" si="42"/>
        <v>0</v>
      </c>
      <c r="CX48" s="69">
        <f t="shared" si="42"/>
        <v>0</v>
      </c>
      <c r="CY48" s="69">
        <f t="shared" si="25"/>
        <v>0</v>
      </c>
    </row>
    <row r="49" spans="1:103" ht="15" customHeight="1" x14ac:dyDescent="0.25">
      <c r="A49" s="4389" t="s">
        <v>81</v>
      </c>
      <c r="B49" s="4390"/>
      <c r="C49" s="2293">
        <f>SUM(D49:M49)</f>
        <v>0</v>
      </c>
      <c r="D49" s="2166"/>
      <c r="E49" s="2296"/>
      <c r="F49" s="2296"/>
      <c r="G49" s="2296"/>
      <c r="H49" s="2296"/>
      <c r="I49" s="2296"/>
      <c r="J49" s="2296"/>
      <c r="K49" s="2296"/>
      <c r="L49" s="2296"/>
      <c r="M49" s="2296"/>
      <c r="N49" s="2297"/>
      <c r="O49" s="2297"/>
      <c r="P49" s="2298"/>
      <c r="Q49" s="2167"/>
      <c r="R49" s="2296"/>
      <c r="S49" s="2168"/>
      <c r="T49" s="2166"/>
      <c r="U49" s="2168"/>
      <c r="V49" s="2166"/>
      <c r="W49" s="2168"/>
      <c r="X49" s="2166"/>
      <c r="Y49" s="2296"/>
      <c r="Z49" s="2168"/>
      <c r="AA49" s="2168"/>
      <c r="AB49" t="str">
        <f t="shared" si="27"/>
        <v/>
      </c>
      <c r="CA49" s="18" t="str">
        <f t="shared" si="28"/>
        <v/>
      </c>
      <c r="CB49" s="18" t="str">
        <f t="shared" si="29"/>
        <v/>
      </c>
      <c r="CC49" s="18" t="str">
        <f t="shared" si="30"/>
        <v/>
      </c>
      <c r="CD49" s="18" t="str">
        <f>IF(AND($D49+E49&gt;0,T49="")," * No olvide digitar la variable Migrantes "&amp;$T$34&amp;""&amp;". Digite Cero si no tiene.",IF(T49&gt;$D49+E49," * La variable Migrantes "&amp;$T$34&amp;""&amp;" no  puede ser mayor al Total.",""))</f>
        <v/>
      </c>
      <c r="CE49" s="18" t="str">
        <f t="shared" si="32"/>
        <v/>
      </c>
      <c r="CF49" s="18" t="str">
        <f t="shared" si="33"/>
        <v/>
      </c>
      <c r="CG49" s="18" t="str">
        <f t="shared" si="34"/>
        <v/>
      </c>
      <c r="CH49" s="18" t="str">
        <f t="shared" si="35"/>
        <v/>
      </c>
      <c r="CI49" s="18" t="str">
        <f t="shared" si="36"/>
        <v/>
      </c>
      <c r="CJ49" s="18" t="str">
        <f t="shared" si="37"/>
        <v/>
      </c>
      <c r="CK49" s="18" t="str">
        <f t="shared" si="38"/>
        <v/>
      </c>
      <c r="CO49" s="69">
        <f t="shared" si="25"/>
        <v>0</v>
      </c>
      <c r="CP49" s="69"/>
      <c r="CQ49" s="69">
        <f t="shared" si="25"/>
        <v>0</v>
      </c>
      <c r="CR49" s="69">
        <f>IF(AND($D49+$E49&gt;0,$T49=""),1,IF(T49&gt;$D49+$E49,1,0))</f>
        <v>0</v>
      </c>
      <c r="CS49" s="69">
        <f t="shared" si="40"/>
        <v>0</v>
      </c>
      <c r="CT49" s="69">
        <f t="shared" si="41"/>
        <v>0</v>
      </c>
      <c r="CU49" s="69">
        <f t="shared" si="42"/>
        <v>0</v>
      </c>
      <c r="CV49" s="69">
        <f t="shared" si="42"/>
        <v>0</v>
      </c>
      <c r="CW49" s="69">
        <f t="shared" si="42"/>
        <v>0</v>
      </c>
      <c r="CX49" s="69">
        <f t="shared" si="42"/>
        <v>0</v>
      </c>
      <c r="CY49" s="69">
        <f t="shared" si="25"/>
        <v>0</v>
      </c>
    </row>
    <row r="50" spans="1:103" ht="15" customHeight="1" x14ac:dyDescent="0.25">
      <c r="A50" s="3040" t="s">
        <v>82</v>
      </c>
      <c r="B50" s="3041"/>
      <c r="C50" s="101">
        <f t="shared" si="26"/>
        <v>0</v>
      </c>
      <c r="D50" s="45"/>
      <c r="E50" s="102"/>
      <c r="F50" s="102"/>
      <c r="G50" s="102"/>
      <c r="H50" s="102"/>
      <c r="I50" s="102"/>
      <c r="J50" s="102"/>
      <c r="K50" s="102"/>
      <c r="L50" s="102"/>
      <c r="M50" s="102"/>
      <c r="N50" s="103"/>
      <c r="O50" s="103"/>
      <c r="P50" s="104"/>
      <c r="Q50" s="105"/>
      <c r="R50" s="102"/>
      <c r="S50" s="48"/>
      <c r="T50" s="45"/>
      <c r="U50" s="48"/>
      <c r="V50" s="45"/>
      <c r="W50" s="48"/>
      <c r="X50" s="45"/>
      <c r="Y50" s="102"/>
      <c r="Z50" s="48"/>
      <c r="AA50" s="48"/>
      <c r="AB50" t="str">
        <f t="shared" si="27"/>
        <v/>
      </c>
      <c r="CA50" s="18" t="str">
        <f t="shared" si="28"/>
        <v/>
      </c>
      <c r="CB50" s="18" t="str">
        <f t="shared" si="29"/>
        <v/>
      </c>
      <c r="CC50" s="18" t="str">
        <f t="shared" si="30"/>
        <v/>
      </c>
      <c r="CD50" s="18" t="str">
        <f t="shared" si="31"/>
        <v/>
      </c>
      <c r="CE50" s="18" t="str">
        <f t="shared" si="32"/>
        <v/>
      </c>
      <c r="CF50" s="18" t="str">
        <f t="shared" si="33"/>
        <v/>
      </c>
      <c r="CG50" s="18" t="str">
        <f t="shared" si="34"/>
        <v/>
      </c>
      <c r="CH50" s="18" t="str">
        <f t="shared" si="35"/>
        <v/>
      </c>
      <c r="CI50" s="18" t="str">
        <f t="shared" si="36"/>
        <v/>
      </c>
      <c r="CJ50" s="18" t="str">
        <f t="shared" si="37"/>
        <v/>
      </c>
      <c r="CK50" s="18" t="str">
        <f t="shared" si="38"/>
        <v/>
      </c>
      <c r="CO50" s="69">
        <f t="shared" si="25"/>
        <v>0</v>
      </c>
      <c r="CP50" s="69"/>
      <c r="CQ50" s="69">
        <f t="shared" si="25"/>
        <v>0</v>
      </c>
      <c r="CR50" s="69">
        <f t="shared" si="39"/>
        <v>0</v>
      </c>
      <c r="CS50" s="69">
        <f t="shared" si="40"/>
        <v>0</v>
      </c>
      <c r="CT50" s="69">
        <f t="shared" si="41"/>
        <v>0</v>
      </c>
      <c r="CU50" s="69">
        <f t="shared" si="42"/>
        <v>0</v>
      </c>
      <c r="CV50" s="69">
        <f t="shared" si="42"/>
        <v>0</v>
      </c>
      <c r="CW50" s="69">
        <f t="shared" si="42"/>
        <v>0</v>
      </c>
      <c r="CX50" s="69">
        <f t="shared" si="42"/>
        <v>0</v>
      </c>
      <c r="CY50" s="69">
        <f t="shared" si="25"/>
        <v>0</v>
      </c>
    </row>
    <row r="51" spans="1:103" ht="15" customHeight="1" x14ac:dyDescent="0.25">
      <c r="A51" s="4386" t="s">
        <v>83</v>
      </c>
      <c r="B51" s="4387"/>
      <c r="C51" s="1310">
        <f t="shared" si="26"/>
        <v>0</v>
      </c>
      <c r="D51" s="91"/>
      <c r="E51" s="92"/>
      <c r="F51" s="92"/>
      <c r="G51" s="92"/>
      <c r="H51" s="92"/>
      <c r="I51" s="92"/>
      <c r="J51" s="92"/>
      <c r="K51" s="92"/>
      <c r="L51" s="92"/>
      <c r="M51" s="92"/>
      <c r="N51" s="93"/>
      <c r="O51" s="93"/>
      <c r="P51" s="94"/>
      <c r="Q51" s="95"/>
      <c r="R51" s="92"/>
      <c r="S51" s="2231"/>
      <c r="T51" s="91"/>
      <c r="U51" s="2231"/>
      <c r="V51" s="91"/>
      <c r="W51" s="2231"/>
      <c r="X51" s="91"/>
      <c r="Y51" s="92"/>
      <c r="Z51" s="2231"/>
      <c r="AA51" s="2231"/>
      <c r="AB51" t="str">
        <f t="shared" si="27"/>
        <v/>
      </c>
      <c r="CA51" s="18" t="str">
        <f t="shared" si="28"/>
        <v/>
      </c>
      <c r="CB51" s="18" t="str">
        <f t="shared" si="29"/>
        <v/>
      </c>
      <c r="CC51" s="18" t="str">
        <f t="shared" si="30"/>
        <v/>
      </c>
      <c r="CD51" s="18" t="str">
        <f t="shared" si="31"/>
        <v/>
      </c>
      <c r="CE51" s="18" t="str">
        <f t="shared" si="32"/>
        <v/>
      </c>
      <c r="CF51" s="18" t="str">
        <f t="shared" si="33"/>
        <v/>
      </c>
      <c r="CG51" s="18" t="str">
        <f t="shared" si="34"/>
        <v/>
      </c>
      <c r="CH51" s="18" t="str">
        <f t="shared" si="35"/>
        <v/>
      </c>
      <c r="CI51" s="18" t="str">
        <f t="shared" si="36"/>
        <v/>
      </c>
      <c r="CJ51" s="18" t="str">
        <f t="shared" si="37"/>
        <v/>
      </c>
      <c r="CK51" s="18" t="str">
        <f t="shared" si="38"/>
        <v/>
      </c>
      <c r="CO51" s="69">
        <f t="shared" si="25"/>
        <v>0</v>
      </c>
      <c r="CP51" s="69"/>
      <c r="CQ51" s="69">
        <f t="shared" si="25"/>
        <v>0</v>
      </c>
      <c r="CR51" s="69">
        <f t="shared" si="39"/>
        <v>0</v>
      </c>
      <c r="CS51" s="69">
        <f t="shared" si="40"/>
        <v>0</v>
      </c>
      <c r="CT51" s="69">
        <f t="shared" si="41"/>
        <v>0</v>
      </c>
      <c r="CU51" s="69">
        <f t="shared" si="42"/>
        <v>0</v>
      </c>
      <c r="CV51" s="69">
        <f t="shared" si="42"/>
        <v>0</v>
      </c>
      <c r="CW51" s="69">
        <f t="shared" si="42"/>
        <v>0</v>
      </c>
      <c r="CX51" s="69">
        <f t="shared" si="42"/>
        <v>0</v>
      </c>
      <c r="CY51" s="69">
        <f t="shared" si="25"/>
        <v>0</v>
      </c>
    </row>
    <row r="52" spans="1:103" ht="24.75" customHeight="1" x14ac:dyDescent="0.25">
      <c r="A52" s="38" t="s">
        <v>84</v>
      </c>
      <c r="CB52" s="40"/>
      <c r="CC52" s="40"/>
      <c r="CD52" s="40"/>
      <c r="CE52" s="40"/>
      <c r="CF52" s="40"/>
      <c r="CO52" s="106"/>
    </row>
    <row r="53" spans="1:103" ht="22.9" customHeight="1" x14ac:dyDescent="0.25">
      <c r="A53" s="4188" t="s">
        <v>53</v>
      </c>
      <c r="B53" s="2987"/>
      <c r="C53" s="4349" t="s">
        <v>4</v>
      </c>
      <c r="D53" s="4377" t="s">
        <v>5</v>
      </c>
      <c r="E53" s="4378"/>
      <c r="F53" s="4378"/>
      <c r="G53" s="4378"/>
      <c r="H53" s="4378"/>
      <c r="I53" s="4378"/>
      <c r="J53" s="4378"/>
      <c r="K53" s="4378"/>
      <c r="L53" s="4378"/>
      <c r="M53" s="4378"/>
      <c r="N53" s="4378"/>
      <c r="O53" s="4378"/>
      <c r="P53" s="4329"/>
      <c r="Q53" s="4379" t="s">
        <v>54</v>
      </c>
      <c r="R53" s="2987" t="s">
        <v>12</v>
      </c>
      <c r="S53" s="4375" t="s">
        <v>13</v>
      </c>
      <c r="T53" s="4296"/>
      <c r="U53" s="4375" t="s">
        <v>58</v>
      </c>
      <c r="V53" s="4384"/>
      <c r="W53" s="4296"/>
      <c r="X53" s="2987" t="s">
        <v>59</v>
      </c>
      <c r="CA53" s="40"/>
      <c r="CB53" s="40"/>
      <c r="CC53" s="40"/>
      <c r="CD53" s="40"/>
      <c r="CE53" s="40"/>
      <c r="CQ53" s="106"/>
    </row>
    <row r="54" spans="1:103" ht="28.5" customHeight="1" x14ac:dyDescent="0.25">
      <c r="A54" s="4376"/>
      <c r="B54" s="2994"/>
      <c r="C54" s="3611"/>
      <c r="D54" s="2133" t="s">
        <v>60</v>
      </c>
      <c r="E54" s="2162" t="s">
        <v>16</v>
      </c>
      <c r="F54" s="2162" t="s">
        <v>17</v>
      </c>
      <c r="G54" s="2162" t="s">
        <v>18</v>
      </c>
      <c r="H54" s="2162" t="s">
        <v>19</v>
      </c>
      <c r="I54" s="2162" t="s">
        <v>20</v>
      </c>
      <c r="J54" s="2162" t="s">
        <v>21</v>
      </c>
      <c r="K54" s="2162" t="s">
        <v>22</v>
      </c>
      <c r="L54" s="2162" t="s">
        <v>23</v>
      </c>
      <c r="M54" s="2162" t="s">
        <v>61</v>
      </c>
      <c r="N54" s="2250" t="s">
        <v>62</v>
      </c>
      <c r="O54" s="2162" t="s">
        <v>63</v>
      </c>
      <c r="P54" s="2158" t="s">
        <v>64</v>
      </c>
      <c r="Q54" s="3001"/>
      <c r="R54" s="4333"/>
      <c r="S54" s="2133" t="s">
        <v>27</v>
      </c>
      <c r="T54" s="2219" t="s">
        <v>28</v>
      </c>
      <c r="U54" s="2291" t="s">
        <v>25</v>
      </c>
      <c r="V54" s="2292" t="s">
        <v>65</v>
      </c>
      <c r="W54" s="107" t="s">
        <v>26</v>
      </c>
      <c r="X54" s="4333"/>
      <c r="CA54" s="40"/>
      <c r="CB54" s="40"/>
      <c r="CC54" s="40"/>
      <c r="CD54" s="40"/>
      <c r="CE54" s="40"/>
      <c r="CQ54" s="106"/>
    </row>
    <row r="55" spans="1:103" ht="15" customHeight="1" x14ac:dyDescent="0.25">
      <c r="A55" s="4274" t="s">
        <v>85</v>
      </c>
      <c r="B55" s="2078" t="s">
        <v>78</v>
      </c>
      <c r="C55" s="2019">
        <f>SUM(D55:P55)</f>
        <v>0</v>
      </c>
      <c r="D55" s="2004"/>
      <c r="E55" s="699"/>
      <c r="F55" s="699"/>
      <c r="G55" s="699"/>
      <c r="H55" s="699"/>
      <c r="I55" s="699"/>
      <c r="J55" s="699"/>
      <c r="K55" s="699"/>
      <c r="L55" s="699"/>
      <c r="M55" s="699"/>
      <c r="N55" s="1997"/>
      <c r="O55" s="699"/>
      <c r="P55" s="701"/>
      <c r="Q55" s="1362"/>
      <c r="R55" s="2057"/>
      <c r="S55" s="2004"/>
      <c r="T55" s="2057"/>
      <c r="U55" s="2004"/>
      <c r="V55" s="699"/>
      <c r="W55" s="2057"/>
      <c r="X55" s="2057"/>
      <c r="Y55" t="str">
        <f>CA55&amp;CB55&amp;CC55&amp;CD55&amp;CE55&amp;CF55&amp;CG55&amp;CH55</f>
        <v/>
      </c>
      <c r="CA55" s="18" t="str">
        <f>IF(AND($C55&gt;0,Q55="")," * No olvide digitar la variable "&amp;Q$53&amp;""&amp;". Digite Cero si no tiene.",IF(Q55&gt;$C55," * La variable "&amp;Q$53&amp;""&amp;" no  puede ser mayor al Total.",""))</f>
        <v/>
      </c>
      <c r="CB55" s="18" t="str">
        <f>IF(AND($C55&gt;0,R55="")," * No olvide digitar la variable "&amp;R$53&amp;""&amp;". Digite Cero si no tiene.",IF(R55&gt;$C55," * La variable "&amp;R$53&amp;""&amp;" no  puede ser mayor al Total.",""))</f>
        <v/>
      </c>
      <c r="CC55" s="18" t="str">
        <f>IF(AND($D55+$E55&gt;0,$S55="")," * No olvide digitar la variable Migrantes "&amp;S$54&amp;""&amp;". Digite Cero si no tiene.",IF($S55&gt;$D55+$E55," * La variable Migrantes "&amp;S$54&amp;""&amp;" no  puede ser mayor al Total.",""))</f>
        <v/>
      </c>
      <c r="CD55" s="18" t="str">
        <f>IF(AND($F55+$G55+$H55+$I55+$J55+$K55+$L55+$M55+$N55+$O55+$P55&gt;0,$T55="")," * No olvide digitar la variable Migrantes "&amp;T$54&amp;""&amp;". Digite Cero si no tiene.",IF(T55&gt;$F55+$G55+$H55+$I55+$J55+$K55+$L55+$M55+$N55+$O55+$P55," * La variable Migrantes "&amp;T$54&amp;""&amp;" no  puede ser mayor al Total.",""))</f>
        <v/>
      </c>
      <c r="CE55" s="18" t="str">
        <f>IF(AND($C55&gt;0,U55="")," * No olvide digitar la variable "&amp;U$54&amp;""&amp;". Digite Cero si no tiene.",IF(U55&gt;$C55," * La variable "&amp;U$54&amp;""&amp;" no  puede ser mayor al Total.",""))</f>
        <v/>
      </c>
      <c r="CF55" s="18" t="str">
        <f>IF(AND($C55&gt;0,V55="")," * No olvide digitar la variable "&amp;V$54&amp;""&amp;". Digite Cero si no tiene.",IF(V55&gt;$C55," * La variable "&amp;V$54&amp;""&amp;" no  puede ser mayor al Total.",""))</f>
        <v/>
      </c>
      <c r="CG55" s="18" t="str">
        <f>IF(AND($C55&gt;0,W55="")," * No olvide digitar la variable "&amp;W$54&amp;""&amp;". Digite Cero si no tiene.",IF(W55&gt;$C55," * La variable "&amp;W$54&amp;""&amp;" no  puede ser mayor al Total.",""))</f>
        <v/>
      </c>
      <c r="CH55" s="18" t="str">
        <f>IF(AND($C55&gt;0,X55="")," * No olvide digitar la variable "&amp;X$53&amp;""&amp;". Digite Cero si no tiene.",IF(X55&gt;$C55," * La variable "&amp;X$53&amp;""&amp;" no  puede ser mayor al Total.",""))</f>
        <v/>
      </c>
      <c r="CI55" s="40"/>
      <c r="CO55" s="109">
        <f t="shared" ref="CO55:CP59" si="43">IF(AND($C55&gt;0,Q55=""),1,IF(Q55&gt;$C55,1,0))</f>
        <v>0</v>
      </c>
      <c r="CP55" s="109">
        <f t="shared" si="43"/>
        <v>0</v>
      </c>
      <c r="CQ55" s="109">
        <f>IF(AND($D55+$E55&gt;0,S55=""),1,IF(S55&gt;$D55+$E55,1,0))</f>
        <v>0</v>
      </c>
      <c r="CR55" s="109">
        <f>IF(AND($F55+$G55+$H55+$I55+$J55+$K55+$L55+$M55+$N55+$O55+$P55&gt;0,$T55=""),1,IF($T55&gt;$F55+$G55+$H55+$I55+$J55+$K55+$L55+$M55+$N55+$O55+$P55,1,0))</f>
        <v>0</v>
      </c>
      <c r="CS55" s="109">
        <f>IF(AND($C55&gt;0,U55=""),1,IF(U55&gt;$C55,1,0))</f>
        <v>0</v>
      </c>
      <c r="CT55" s="109">
        <f>IF(AND($C55&gt;0,V55=""),1,IF(V55&gt;$C55,1,0))</f>
        <v>0</v>
      </c>
      <c r="CU55" s="109">
        <f>IF(AND($C55&gt;0,W55=""),1,IF(W55&gt;$C55,1,0))</f>
        <v>0</v>
      </c>
      <c r="CV55" s="109">
        <f>IF(AND($C55&gt;0,X55=""),1,IF(X55&gt;$C55,1,0))</f>
        <v>0</v>
      </c>
      <c r="CW55" s="110"/>
    </row>
    <row r="56" spans="1:103" ht="15" customHeight="1" x14ac:dyDescent="0.25">
      <c r="A56" s="3633"/>
      <c r="B56" s="111" t="s">
        <v>79</v>
      </c>
      <c r="C56" s="1310">
        <f>SUM(D56:P56)</f>
        <v>0</v>
      </c>
      <c r="D56" s="91"/>
      <c r="E56" s="92"/>
      <c r="F56" s="92"/>
      <c r="G56" s="92"/>
      <c r="H56" s="92"/>
      <c r="I56" s="92"/>
      <c r="J56" s="92"/>
      <c r="K56" s="92"/>
      <c r="L56" s="92"/>
      <c r="M56" s="92"/>
      <c r="N56" s="2230"/>
      <c r="O56" s="92"/>
      <c r="P56" s="113"/>
      <c r="Q56" s="95"/>
      <c r="R56" s="2231"/>
      <c r="S56" s="91"/>
      <c r="T56" s="2231"/>
      <c r="U56" s="91"/>
      <c r="V56" s="92"/>
      <c r="W56" s="2231"/>
      <c r="X56" s="2231"/>
      <c r="Y56" t="str">
        <f t="shared" ref="Y56:Y59" si="44">CA56&amp;CB56&amp;CC56&amp;CD56&amp;CE56&amp;CF56&amp;CG56&amp;CH56</f>
        <v/>
      </c>
      <c r="CA56" s="18" t="str">
        <f t="shared" ref="CA56:CB59" si="45">IF(AND($C56&gt;0,Q56="")," * No olvide digitar la variable "&amp;Q$53&amp;""&amp;". Digite Cero si no tiene.",IF(Q56&gt;$C56," * La variable "&amp;Q$53&amp;""&amp;" no  puede ser mayor al Total.",""))</f>
        <v/>
      </c>
      <c r="CB56" s="18" t="str">
        <f t="shared" si="45"/>
        <v/>
      </c>
      <c r="CC56" s="18" t="str">
        <f t="shared" ref="CC56:CC59" si="46">IF(AND($D56+$E56&gt;0,$S56="")," * No olvide digitar la variable Migrantes "&amp;S$54&amp;""&amp;". Digite Cero si no tiene.",IF($S56&gt;$D56+$E56," * La variable Migrantes "&amp;S$54&amp;""&amp;" no  puede ser mayor al Total.",""))</f>
        <v/>
      </c>
      <c r="CD56" s="18" t="str">
        <f t="shared" ref="CD56:CD59" si="47">IF(AND($F56+$G56+$H56+$I56+$J56+$K56+$L56+$M56+$N56+$O56+$P56&gt;0,$T56="")," * No olvide digitar la variable Migrantes "&amp;T$54&amp;""&amp;". Digite Cero si no tiene.",IF(T56&gt;$F56+$G56+$H56+$I56+$J56+$K56+$L56+$M56+$N56+$O56+$P56," * La variable Migrantes "&amp;T$54&amp;""&amp;" no  puede ser mayor al Total.",""))</f>
        <v/>
      </c>
      <c r="CE56" s="18" t="str">
        <f t="shared" ref="CE56:CG59" si="48">IF(AND($C56&gt;0,U56="")," * No olvide digitar la variable "&amp;U$54&amp;""&amp;". Digite Cero si no tiene.",IF(U56&gt;$C56," * La variable "&amp;U$54&amp;""&amp;" no  puede ser mayor al Total.",""))</f>
        <v/>
      </c>
      <c r="CF56" s="18" t="str">
        <f t="shared" si="48"/>
        <v/>
      </c>
      <c r="CG56" s="18" t="str">
        <f t="shared" si="48"/>
        <v/>
      </c>
      <c r="CH56" s="18" t="str">
        <f t="shared" ref="CH56:CH59" si="49">IF(AND($C56&gt;0,X56="")," * No olvide digitar la variable "&amp;X$53&amp;""&amp;". Digite Cero si no tiene.",IF(X56&gt;$C56," * La variable "&amp;X$53&amp;""&amp;" no  puede ser mayor al Total.",""))</f>
        <v/>
      </c>
      <c r="CO56" s="109">
        <f t="shared" si="43"/>
        <v>0</v>
      </c>
      <c r="CP56" s="109">
        <f t="shared" si="43"/>
        <v>0</v>
      </c>
      <c r="CQ56" s="109">
        <f t="shared" ref="CQ56:CQ59" si="50">IF(AND($D56+$E56&gt;0,S56=""),1,IF(S56&gt;$D56+$E56,1,0))</f>
        <v>0</v>
      </c>
      <c r="CR56" s="109">
        <f t="shared" ref="CR56:CR59" si="51">IF(AND($F56+$G56+$H56+$I56+$J56+$K56+$L56+$M56+$N56+$O56+$P56&gt;0,$T56=""),1,IF($T56&gt;$F56+$G56+$H56+$I56+$J56+$K56+$L56+$M56+$N56+$O56+$P56,1,0))</f>
        <v>0</v>
      </c>
      <c r="CS56" s="109">
        <f t="shared" ref="CS56:CV59" si="52">IF(AND($C56&gt;0,U56=""),1,IF(U56&gt;$C56,1,0))</f>
        <v>0</v>
      </c>
      <c r="CT56" s="109">
        <f t="shared" si="52"/>
        <v>0</v>
      </c>
      <c r="CU56" s="109">
        <f t="shared" si="52"/>
        <v>0</v>
      </c>
      <c r="CV56" s="109">
        <f t="shared" si="52"/>
        <v>0</v>
      </c>
    </row>
    <row r="57" spans="1:103" ht="15" customHeight="1" x14ac:dyDescent="0.25">
      <c r="A57" s="4274" t="s">
        <v>86</v>
      </c>
      <c r="B57" s="2078" t="s">
        <v>78</v>
      </c>
      <c r="C57" s="2019">
        <f>SUM(D57:P57)</f>
        <v>0</v>
      </c>
      <c r="D57" s="2004"/>
      <c r="E57" s="699"/>
      <c r="F57" s="699"/>
      <c r="G57" s="699"/>
      <c r="H57" s="699"/>
      <c r="I57" s="699"/>
      <c r="J57" s="699"/>
      <c r="K57" s="699"/>
      <c r="L57" s="699"/>
      <c r="M57" s="699"/>
      <c r="N57" s="1997"/>
      <c r="O57" s="699"/>
      <c r="P57" s="701"/>
      <c r="Q57" s="1362"/>
      <c r="R57" s="2057"/>
      <c r="S57" s="2004"/>
      <c r="T57" s="2057"/>
      <c r="U57" s="2004"/>
      <c r="V57" s="699"/>
      <c r="W57" s="2057"/>
      <c r="X57" s="2057"/>
      <c r="Y57" t="str">
        <f t="shared" si="44"/>
        <v/>
      </c>
      <c r="CA57" s="18" t="str">
        <f t="shared" si="45"/>
        <v/>
      </c>
      <c r="CB57" s="18" t="str">
        <f t="shared" si="45"/>
        <v/>
      </c>
      <c r="CC57" s="18" t="str">
        <f t="shared" si="46"/>
        <v/>
      </c>
      <c r="CD57" s="18" t="str">
        <f t="shared" si="47"/>
        <v/>
      </c>
      <c r="CE57" s="18" t="str">
        <f t="shared" si="48"/>
        <v/>
      </c>
      <c r="CF57" s="18" t="str">
        <f t="shared" si="48"/>
        <v/>
      </c>
      <c r="CG57" s="18" t="str">
        <f t="shared" si="48"/>
        <v/>
      </c>
      <c r="CH57" s="18" t="str">
        <f t="shared" si="49"/>
        <v/>
      </c>
      <c r="CO57" s="109">
        <f t="shared" si="43"/>
        <v>0</v>
      </c>
      <c r="CP57" s="109">
        <f t="shared" si="43"/>
        <v>0</v>
      </c>
      <c r="CQ57" s="109">
        <f t="shared" si="50"/>
        <v>0</v>
      </c>
      <c r="CR57" s="109">
        <f t="shared" si="51"/>
        <v>0</v>
      </c>
      <c r="CS57" s="109">
        <f t="shared" si="52"/>
        <v>0</v>
      </c>
      <c r="CT57" s="109">
        <f t="shared" si="52"/>
        <v>0</v>
      </c>
      <c r="CU57" s="109">
        <f t="shared" si="52"/>
        <v>0</v>
      </c>
      <c r="CV57" s="109">
        <f t="shared" si="52"/>
        <v>0</v>
      </c>
    </row>
    <row r="58" spans="1:103" ht="15" customHeight="1" x14ac:dyDescent="0.25">
      <c r="A58" s="3633"/>
      <c r="B58" s="1313" t="s">
        <v>79</v>
      </c>
      <c r="C58" s="1310">
        <f>SUM(D58:P58)</f>
        <v>0</v>
      </c>
      <c r="D58" s="91"/>
      <c r="E58" s="92"/>
      <c r="F58" s="92"/>
      <c r="G58" s="92"/>
      <c r="H58" s="92"/>
      <c r="I58" s="92"/>
      <c r="J58" s="92"/>
      <c r="K58" s="92"/>
      <c r="L58" s="92"/>
      <c r="M58" s="92"/>
      <c r="N58" s="2230"/>
      <c r="O58" s="92"/>
      <c r="P58" s="113"/>
      <c r="Q58" s="95"/>
      <c r="R58" s="2231"/>
      <c r="S58" s="91"/>
      <c r="T58" s="2231"/>
      <c r="U58" s="91"/>
      <c r="V58" s="92"/>
      <c r="W58" s="2231"/>
      <c r="X58" s="2231"/>
      <c r="Y58" t="str">
        <f t="shared" si="44"/>
        <v/>
      </c>
      <c r="CA58" s="18" t="str">
        <f t="shared" si="45"/>
        <v/>
      </c>
      <c r="CB58" s="18" t="str">
        <f t="shared" si="45"/>
        <v/>
      </c>
      <c r="CC58" s="18" t="str">
        <f t="shared" si="46"/>
        <v/>
      </c>
      <c r="CD58" s="18" t="str">
        <f t="shared" si="47"/>
        <v/>
      </c>
      <c r="CE58" s="18" t="str">
        <f t="shared" si="48"/>
        <v/>
      </c>
      <c r="CF58" s="18" t="str">
        <f t="shared" si="48"/>
        <v/>
      </c>
      <c r="CG58" s="18" t="str">
        <f t="shared" si="48"/>
        <v/>
      </c>
      <c r="CH58" s="18" t="str">
        <f t="shared" si="49"/>
        <v/>
      </c>
      <c r="CO58" s="109">
        <f t="shared" si="43"/>
        <v>0</v>
      </c>
      <c r="CP58" s="109">
        <f t="shared" si="43"/>
        <v>0</v>
      </c>
      <c r="CQ58" s="109">
        <f t="shared" si="50"/>
        <v>0</v>
      </c>
      <c r="CR58" s="109">
        <f t="shared" si="51"/>
        <v>0</v>
      </c>
      <c r="CS58" s="109">
        <f t="shared" si="52"/>
        <v>0</v>
      </c>
      <c r="CT58" s="109">
        <f t="shared" si="52"/>
        <v>0</v>
      </c>
      <c r="CU58" s="109">
        <f t="shared" si="52"/>
        <v>0</v>
      </c>
      <c r="CV58" s="109">
        <f t="shared" si="52"/>
        <v>0</v>
      </c>
    </row>
    <row r="59" spans="1:103" ht="15" customHeight="1" x14ac:dyDescent="0.25">
      <c r="A59" s="4393" t="s">
        <v>87</v>
      </c>
      <c r="B59" s="4394"/>
      <c r="C59" s="1310">
        <f>SUM(D59:P59)</f>
        <v>0</v>
      </c>
      <c r="D59" s="91"/>
      <c r="E59" s="92"/>
      <c r="F59" s="92"/>
      <c r="G59" s="92"/>
      <c r="H59" s="92"/>
      <c r="I59" s="92"/>
      <c r="J59" s="92"/>
      <c r="K59" s="92"/>
      <c r="L59" s="92"/>
      <c r="M59" s="92"/>
      <c r="N59" s="2230"/>
      <c r="O59" s="92"/>
      <c r="P59" s="113"/>
      <c r="Q59" s="95"/>
      <c r="R59" s="2231"/>
      <c r="S59" s="91"/>
      <c r="T59" s="2231"/>
      <c r="U59" s="91"/>
      <c r="V59" s="92"/>
      <c r="W59" s="2231"/>
      <c r="X59" s="2231"/>
      <c r="Y59" t="str">
        <f t="shared" si="44"/>
        <v/>
      </c>
      <c r="CA59" s="18" t="str">
        <f t="shared" si="45"/>
        <v/>
      </c>
      <c r="CB59" s="18" t="str">
        <f t="shared" si="45"/>
        <v/>
      </c>
      <c r="CC59" s="18" t="str">
        <f t="shared" si="46"/>
        <v/>
      </c>
      <c r="CD59" s="18" t="str">
        <f t="shared" si="47"/>
        <v/>
      </c>
      <c r="CE59" s="18" t="str">
        <f t="shared" si="48"/>
        <v/>
      </c>
      <c r="CF59" s="18" t="str">
        <f t="shared" si="48"/>
        <v/>
      </c>
      <c r="CG59" s="18" t="str">
        <f t="shared" si="48"/>
        <v/>
      </c>
      <c r="CH59" s="18" t="str">
        <f t="shared" si="49"/>
        <v/>
      </c>
      <c r="CO59" s="109">
        <f t="shared" si="43"/>
        <v>0</v>
      </c>
      <c r="CP59" s="109">
        <f t="shared" si="43"/>
        <v>0</v>
      </c>
      <c r="CQ59" s="109">
        <f t="shared" si="50"/>
        <v>0</v>
      </c>
      <c r="CR59" s="109">
        <f t="shared" si="51"/>
        <v>0</v>
      </c>
      <c r="CS59" s="109">
        <f t="shared" si="52"/>
        <v>0</v>
      </c>
      <c r="CT59" s="109">
        <f t="shared" si="52"/>
        <v>0</v>
      </c>
      <c r="CU59" s="109">
        <f t="shared" si="52"/>
        <v>0</v>
      </c>
      <c r="CV59" s="109">
        <f t="shared" si="52"/>
        <v>0</v>
      </c>
    </row>
    <row r="60" spans="1:103" s="56" customFormat="1" ht="18" customHeight="1" x14ac:dyDescent="0.2">
      <c r="A60" s="38" t="s">
        <v>88</v>
      </c>
      <c r="B60" s="2287"/>
      <c r="C60" s="2288"/>
      <c r="D60" s="55"/>
      <c r="E60" s="55"/>
      <c r="F60" s="38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</row>
    <row r="61" spans="1:103" x14ac:dyDescent="0.25">
      <c r="A61" s="4188" t="s">
        <v>53</v>
      </c>
      <c r="B61" s="2987"/>
      <c r="C61" s="4349" t="s">
        <v>4</v>
      </c>
      <c r="D61" s="4377" t="s">
        <v>5</v>
      </c>
      <c r="E61" s="4378"/>
      <c r="F61" s="4378"/>
      <c r="G61" s="4378"/>
      <c r="H61" s="4378"/>
      <c r="I61" s="4378"/>
      <c r="J61" s="4378"/>
      <c r="K61" s="4378"/>
      <c r="L61" s="4378"/>
      <c r="M61" s="4378"/>
      <c r="N61" s="4378"/>
      <c r="O61" s="4378"/>
      <c r="P61" s="4329"/>
      <c r="Q61" s="4379" t="s">
        <v>12</v>
      </c>
      <c r="R61" s="2987" t="s">
        <v>13</v>
      </c>
    </row>
    <row r="62" spans="1:103" ht="21" x14ac:dyDescent="0.25">
      <c r="A62" s="4342"/>
      <c r="B62" s="4333"/>
      <c r="C62" s="3611"/>
      <c r="D62" s="2133" t="s">
        <v>60</v>
      </c>
      <c r="E62" s="2162" t="s">
        <v>16</v>
      </c>
      <c r="F62" s="2162" t="s">
        <v>17</v>
      </c>
      <c r="G62" s="2162" t="s">
        <v>18</v>
      </c>
      <c r="H62" s="2162" t="s">
        <v>19</v>
      </c>
      <c r="I62" s="2162" t="s">
        <v>20</v>
      </c>
      <c r="J62" s="2162" t="s">
        <v>21</v>
      </c>
      <c r="K62" s="2162" t="s">
        <v>22</v>
      </c>
      <c r="L62" s="2162" t="s">
        <v>23</v>
      </c>
      <c r="M62" s="2162" t="s">
        <v>61</v>
      </c>
      <c r="N62" s="2250" t="s">
        <v>62</v>
      </c>
      <c r="O62" s="2162" t="s">
        <v>63</v>
      </c>
      <c r="P62" s="2158" t="s">
        <v>64</v>
      </c>
      <c r="Q62" s="3001"/>
      <c r="R62" s="4333"/>
    </row>
    <row r="63" spans="1:103" ht="15" customHeight="1" x14ac:dyDescent="0.25">
      <c r="A63" s="4391" t="s">
        <v>66</v>
      </c>
      <c r="B63" s="4392"/>
      <c r="C63" s="2293">
        <f>SUM(D63:P63)</f>
        <v>0</v>
      </c>
      <c r="D63" s="2140">
        <f>SUM(D64:D76)</f>
        <v>0</v>
      </c>
      <c r="E63" s="2141">
        <f t="shared" ref="E63:M63" si="53">SUM(E64:E76)</f>
        <v>0</v>
      </c>
      <c r="F63" s="2141">
        <f>SUM(F64:F76)</f>
        <v>0</v>
      </c>
      <c r="G63" s="2141">
        <f t="shared" si="53"/>
        <v>0</v>
      </c>
      <c r="H63" s="2141">
        <f t="shared" si="53"/>
        <v>0</v>
      </c>
      <c r="I63" s="2141">
        <f t="shared" si="53"/>
        <v>0</v>
      </c>
      <c r="J63" s="2141">
        <f t="shared" si="53"/>
        <v>0</v>
      </c>
      <c r="K63" s="2141">
        <f t="shared" si="53"/>
        <v>0</v>
      </c>
      <c r="L63" s="2141">
        <f t="shared" si="53"/>
        <v>0</v>
      </c>
      <c r="M63" s="2141">
        <f t="shared" si="53"/>
        <v>0</v>
      </c>
      <c r="N63" s="2141">
        <f>SUM(N79:N83)</f>
        <v>0</v>
      </c>
      <c r="O63" s="2141">
        <f t="shared" ref="O63:P63" si="54">SUM(O79:O83)</f>
        <v>0</v>
      </c>
      <c r="P63" s="2143">
        <f t="shared" si="54"/>
        <v>0</v>
      </c>
      <c r="Q63" s="2144">
        <f>SUM(Q64:Q76)</f>
        <v>0</v>
      </c>
      <c r="R63" s="2142">
        <f>SUM(R64:R76)</f>
        <v>0</v>
      </c>
    </row>
    <row r="64" spans="1:103" ht="15" customHeight="1" x14ac:dyDescent="0.25">
      <c r="A64" s="4244" t="s">
        <v>67</v>
      </c>
      <c r="B64" s="4245"/>
      <c r="C64" s="2019">
        <f>SUM(D64:M64)</f>
        <v>0</v>
      </c>
      <c r="D64" s="2004"/>
      <c r="E64" s="699"/>
      <c r="F64" s="699"/>
      <c r="G64" s="699"/>
      <c r="H64" s="699"/>
      <c r="I64" s="699"/>
      <c r="J64" s="699"/>
      <c r="K64" s="699"/>
      <c r="L64" s="699"/>
      <c r="M64" s="699"/>
      <c r="N64" s="2001"/>
      <c r="O64" s="707"/>
      <c r="P64" s="710"/>
      <c r="Q64" s="1362"/>
      <c r="R64" s="2057"/>
      <c r="S64" t="str">
        <f t="shared" ref="S64:S83" si="55">CA64&amp;CB64</f>
        <v/>
      </c>
      <c r="CA64" s="18" t="str">
        <f>IF(AND($C64&gt;0,Q64="")," * No olvide digitar la variable "&amp;$Q$61&amp;""&amp;". Digite Cero si no tiene.",IF(Q64&gt;$C64," * La variable  "&amp;$Q$61&amp;""&amp;" No puede ser mayor al Total.",""))</f>
        <v/>
      </c>
      <c r="CB64" s="18" t="str">
        <f>IF(AND($C64&gt;0,R64="")," * No olvide digitar la variable  "&amp;$R$61&amp;""&amp;". Digite Cero si no tiene.",IF(R64&gt;$C64,"  * La variable  "&amp;$R$61&amp;""&amp;" No puede ser mayor al Total.",""))</f>
        <v/>
      </c>
      <c r="CO64" s="69">
        <f>IF(AND($C64&gt;0,Q64=""),1,IF(Q64&gt;$C64,1,0))</f>
        <v>0</v>
      </c>
      <c r="CP64" s="69">
        <f t="shared" ref="CP64:CP83" si="56">IF(AND(C64&gt;0,R64=""),1,IF(R64&gt;C64,1,0))</f>
        <v>0</v>
      </c>
    </row>
    <row r="65" spans="1:94" ht="15" customHeight="1" x14ac:dyDescent="0.25">
      <c r="A65" s="3033" t="s">
        <v>68</v>
      </c>
      <c r="B65" s="3034"/>
      <c r="C65" s="70">
        <f>SUM(D65:M65)</f>
        <v>0</v>
      </c>
      <c r="D65" s="30"/>
      <c r="E65" s="32"/>
      <c r="F65" s="32"/>
      <c r="G65" s="32"/>
      <c r="H65" s="32"/>
      <c r="I65" s="32"/>
      <c r="J65" s="32"/>
      <c r="K65" s="32"/>
      <c r="L65" s="32"/>
      <c r="M65" s="32"/>
      <c r="N65" s="117"/>
      <c r="O65" s="71"/>
      <c r="P65" s="72"/>
      <c r="Q65" s="105"/>
      <c r="R65" s="48"/>
      <c r="S65" t="str">
        <f t="shared" si="55"/>
        <v/>
      </c>
      <c r="CA65" s="18" t="str">
        <f t="shared" ref="CA65:CA83" si="57">IF(AND($C65&gt;0,Q65="")," * No olvide digitar la variable "&amp;$Q$61&amp;""&amp;". Digite Cero si no tiene.",IF(Q65&gt;$C65," * La variable  "&amp;$Q$61&amp;""&amp;" No puede ser mayor al Total.",""))</f>
        <v/>
      </c>
      <c r="CB65" s="18" t="str">
        <f t="shared" ref="CB65:CB83" si="58">IF(AND($C65&gt;0,R65="")," * No olvide digitar la variable  "&amp;$R$61&amp;""&amp;". Digite Cero si no tiene.",IF(R65&gt;$C65,"  * La variable  "&amp;$R$61&amp;""&amp;" No puede ser mayor al Total.",""))</f>
        <v/>
      </c>
      <c r="CO65" s="69">
        <f t="shared" ref="CO65:CO83" si="59">IF(AND(C65&gt;0,Q65=""),1,IF(Q65&gt;C65,1,0))</f>
        <v>0</v>
      </c>
      <c r="CP65" s="69">
        <f t="shared" si="56"/>
        <v>0</v>
      </c>
    </row>
    <row r="66" spans="1:94" ht="15" customHeight="1" x14ac:dyDescent="0.25">
      <c r="A66" s="4274" t="s">
        <v>69</v>
      </c>
      <c r="B66" s="2070" t="s">
        <v>70</v>
      </c>
      <c r="C66" s="2019">
        <f t="shared" ref="C66:C78" si="60">SUM(D66:M66)</f>
        <v>0</v>
      </c>
      <c r="D66" s="2004"/>
      <c r="E66" s="699"/>
      <c r="F66" s="699"/>
      <c r="G66" s="699"/>
      <c r="H66" s="699"/>
      <c r="I66" s="699"/>
      <c r="J66" s="699"/>
      <c r="K66" s="699"/>
      <c r="L66" s="699"/>
      <c r="M66" s="699"/>
      <c r="N66" s="2001"/>
      <c r="O66" s="707"/>
      <c r="P66" s="710"/>
      <c r="Q66" s="1362"/>
      <c r="R66" s="2057"/>
      <c r="S66" t="str">
        <f t="shared" si="55"/>
        <v/>
      </c>
      <c r="CA66" s="18" t="str">
        <f t="shared" si="57"/>
        <v/>
      </c>
      <c r="CB66" s="18" t="str">
        <f t="shared" si="58"/>
        <v/>
      </c>
      <c r="CO66" s="69">
        <f t="shared" si="59"/>
        <v>0</v>
      </c>
      <c r="CP66" s="69">
        <f t="shared" si="56"/>
        <v>0</v>
      </c>
    </row>
    <row r="67" spans="1:94" ht="15" customHeight="1" x14ac:dyDescent="0.25">
      <c r="A67" s="4275"/>
      <c r="B67" s="74" t="s">
        <v>71</v>
      </c>
      <c r="C67" s="75">
        <f t="shared" si="60"/>
        <v>0</v>
      </c>
      <c r="D67" s="22"/>
      <c r="E67" s="24"/>
      <c r="F67" s="24"/>
      <c r="G67" s="24"/>
      <c r="H67" s="24"/>
      <c r="I67" s="24"/>
      <c r="J67" s="24"/>
      <c r="K67" s="24"/>
      <c r="L67" s="24"/>
      <c r="M67" s="24"/>
      <c r="N67" s="118"/>
      <c r="O67" s="76"/>
      <c r="P67" s="77"/>
      <c r="Q67" s="27"/>
      <c r="R67" s="28"/>
      <c r="S67" t="str">
        <f t="shared" si="55"/>
        <v/>
      </c>
      <c r="CA67" s="18" t="str">
        <f t="shared" si="57"/>
        <v/>
      </c>
      <c r="CB67" s="18" t="str">
        <f t="shared" si="58"/>
        <v/>
      </c>
      <c r="CO67" s="69">
        <f t="shared" si="59"/>
        <v>0</v>
      </c>
      <c r="CP67" s="69">
        <f t="shared" si="56"/>
        <v>0</v>
      </c>
    </row>
    <row r="68" spans="1:94" ht="15" customHeight="1" x14ac:dyDescent="0.25">
      <c r="A68" s="4275"/>
      <c r="B68" s="74" t="s">
        <v>72</v>
      </c>
      <c r="C68" s="75">
        <f t="shared" si="60"/>
        <v>0</v>
      </c>
      <c r="D68" s="22"/>
      <c r="E68" s="24"/>
      <c r="F68" s="24"/>
      <c r="G68" s="24"/>
      <c r="H68" s="24"/>
      <c r="I68" s="24"/>
      <c r="J68" s="24"/>
      <c r="K68" s="24"/>
      <c r="L68" s="24"/>
      <c r="M68" s="24"/>
      <c r="N68" s="118"/>
      <c r="O68" s="76"/>
      <c r="P68" s="77"/>
      <c r="Q68" s="27"/>
      <c r="R68" s="28"/>
      <c r="S68" t="str">
        <f t="shared" si="55"/>
        <v/>
      </c>
      <c r="CA68" s="18" t="str">
        <f t="shared" si="57"/>
        <v/>
      </c>
      <c r="CB68" s="18" t="str">
        <f t="shared" si="58"/>
        <v/>
      </c>
      <c r="CO68" s="69">
        <f t="shared" si="59"/>
        <v>0</v>
      </c>
      <c r="CP68" s="69">
        <f t="shared" si="56"/>
        <v>0</v>
      </c>
    </row>
    <row r="69" spans="1:94" ht="15" customHeight="1" x14ac:dyDescent="0.25">
      <c r="A69" s="4275"/>
      <c r="B69" s="74" t="s">
        <v>73</v>
      </c>
      <c r="C69" s="75">
        <f t="shared" si="60"/>
        <v>0</v>
      </c>
      <c r="D69" s="22"/>
      <c r="E69" s="24"/>
      <c r="F69" s="24"/>
      <c r="G69" s="24"/>
      <c r="H69" s="24"/>
      <c r="I69" s="24"/>
      <c r="J69" s="24"/>
      <c r="K69" s="24"/>
      <c r="L69" s="24"/>
      <c r="M69" s="24"/>
      <c r="N69" s="118"/>
      <c r="O69" s="76"/>
      <c r="P69" s="77"/>
      <c r="Q69" s="27"/>
      <c r="R69" s="28"/>
      <c r="S69" t="str">
        <f t="shared" si="55"/>
        <v/>
      </c>
      <c r="CA69" s="18" t="str">
        <f t="shared" si="57"/>
        <v/>
      </c>
      <c r="CB69" s="18" t="str">
        <f t="shared" si="58"/>
        <v/>
      </c>
      <c r="CO69" s="69">
        <f t="shared" si="59"/>
        <v>0</v>
      </c>
      <c r="CP69" s="69">
        <f t="shared" si="56"/>
        <v>0</v>
      </c>
    </row>
    <row r="70" spans="1:94" ht="15" customHeight="1" x14ac:dyDescent="0.25">
      <c r="A70" s="4275"/>
      <c r="B70" s="74" t="s">
        <v>74</v>
      </c>
      <c r="C70" s="75">
        <f t="shared" si="60"/>
        <v>0</v>
      </c>
      <c r="D70" s="22"/>
      <c r="E70" s="24"/>
      <c r="F70" s="24"/>
      <c r="G70" s="24"/>
      <c r="H70" s="24"/>
      <c r="I70" s="24"/>
      <c r="J70" s="24"/>
      <c r="K70" s="24"/>
      <c r="L70" s="24"/>
      <c r="M70" s="24"/>
      <c r="N70" s="118"/>
      <c r="O70" s="76"/>
      <c r="P70" s="77"/>
      <c r="Q70" s="27"/>
      <c r="R70" s="28"/>
      <c r="S70" t="str">
        <f t="shared" si="55"/>
        <v/>
      </c>
      <c r="CA70" s="18" t="str">
        <f t="shared" si="57"/>
        <v/>
      </c>
      <c r="CB70" s="18" t="str">
        <f t="shared" si="58"/>
        <v/>
      </c>
      <c r="CO70" s="69">
        <f t="shared" si="59"/>
        <v>0</v>
      </c>
      <c r="CP70" s="69">
        <f t="shared" si="56"/>
        <v>0</v>
      </c>
    </row>
    <row r="71" spans="1:94" ht="15" customHeight="1" x14ac:dyDescent="0.25">
      <c r="A71" s="4275"/>
      <c r="B71" s="78" t="s">
        <v>75</v>
      </c>
      <c r="C71" s="2294">
        <f t="shared" si="60"/>
        <v>0</v>
      </c>
      <c r="D71" s="2181"/>
      <c r="E71" s="81"/>
      <c r="F71" s="81"/>
      <c r="G71" s="81"/>
      <c r="H71" s="81"/>
      <c r="I71" s="81"/>
      <c r="J71" s="81"/>
      <c r="K71" s="81"/>
      <c r="L71" s="81"/>
      <c r="M71" s="81"/>
      <c r="N71" s="119"/>
      <c r="O71" s="82"/>
      <c r="P71" s="83"/>
      <c r="Q71" s="84"/>
      <c r="R71" s="85"/>
      <c r="S71" t="str">
        <f t="shared" si="55"/>
        <v/>
      </c>
      <c r="CA71" s="18" t="str">
        <f t="shared" si="57"/>
        <v/>
      </c>
      <c r="CB71" s="18" t="str">
        <f t="shared" si="58"/>
        <v/>
      </c>
      <c r="CO71" s="69">
        <f t="shared" si="59"/>
        <v>0</v>
      </c>
      <c r="CP71" s="69">
        <f t="shared" si="56"/>
        <v>0</v>
      </c>
    </row>
    <row r="72" spans="1:94" ht="15" customHeight="1" x14ac:dyDescent="0.25">
      <c r="A72" s="3633"/>
      <c r="B72" s="86" t="s">
        <v>76</v>
      </c>
      <c r="C72" s="70">
        <f>SUM(D72:M72)</f>
        <v>0</v>
      </c>
      <c r="D72" s="30"/>
      <c r="E72" s="32"/>
      <c r="F72" s="32"/>
      <c r="G72" s="32"/>
      <c r="H72" s="32"/>
      <c r="I72" s="32"/>
      <c r="J72" s="32"/>
      <c r="K72" s="32"/>
      <c r="L72" s="32"/>
      <c r="M72" s="32"/>
      <c r="N72" s="117"/>
      <c r="O72" s="71"/>
      <c r="P72" s="72"/>
      <c r="Q72" s="35"/>
      <c r="R72" s="37"/>
      <c r="S72" t="str">
        <f t="shared" si="55"/>
        <v/>
      </c>
      <c r="CA72" s="18" t="str">
        <f t="shared" si="57"/>
        <v/>
      </c>
      <c r="CB72" s="18" t="str">
        <f t="shared" si="58"/>
        <v/>
      </c>
      <c r="CO72" s="69">
        <f t="shared" si="59"/>
        <v>0</v>
      </c>
      <c r="CP72" s="69">
        <f t="shared" si="56"/>
        <v>0</v>
      </c>
    </row>
    <row r="73" spans="1:94" ht="15" customHeight="1" x14ac:dyDescent="0.25">
      <c r="A73" s="4274" t="s">
        <v>77</v>
      </c>
      <c r="B73" s="2070" t="s">
        <v>78</v>
      </c>
      <c r="C73" s="2019">
        <f>SUM(D73:P73)</f>
        <v>0</v>
      </c>
      <c r="D73" s="2004"/>
      <c r="E73" s="699"/>
      <c r="F73" s="699"/>
      <c r="G73" s="699"/>
      <c r="H73" s="699"/>
      <c r="I73" s="699"/>
      <c r="J73" s="699"/>
      <c r="K73" s="699"/>
      <c r="L73" s="699"/>
      <c r="M73" s="699"/>
      <c r="N73" s="711"/>
      <c r="O73" s="711"/>
      <c r="P73" s="711"/>
      <c r="Q73" s="1362"/>
      <c r="R73" s="2057"/>
      <c r="S73" t="str">
        <f t="shared" si="55"/>
        <v/>
      </c>
      <c r="CA73" s="18" t="str">
        <f t="shared" si="57"/>
        <v/>
      </c>
      <c r="CB73" s="18" t="str">
        <f t="shared" si="58"/>
        <v/>
      </c>
      <c r="CO73" s="69">
        <f t="shared" si="59"/>
        <v>0</v>
      </c>
      <c r="CP73" s="69">
        <f t="shared" si="56"/>
        <v>0</v>
      </c>
    </row>
    <row r="74" spans="1:94" ht="15" customHeight="1" x14ac:dyDescent="0.25">
      <c r="A74" s="3633"/>
      <c r="B74" s="88" t="s">
        <v>79</v>
      </c>
      <c r="C74" s="70">
        <f>SUM(D74:P74)</f>
        <v>0</v>
      </c>
      <c r="D74" s="30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5"/>
      <c r="R74" s="37"/>
      <c r="S74" t="str">
        <f t="shared" si="55"/>
        <v/>
      </c>
      <c r="CA74" s="18" t="str">
        <f t="shared" si="57"/>
        <v/>
      </c>
      <c r="CB74" s="18" t="str">
        <f t="shared" si="58"/>
        <v/>
      </c>
      <c r="CO74" s="69">
        <f t="shared" si="59"/>
        <v>0</v>
      </c>
      <c r="CP74" s="69">
        <f t="shared" si="56"/>
        <v>0</v>
      </c>
    </row>
    <row r="75" spans="1:94" ht="15" customHeight="1" x14ac:dyDescent="0.25">
      <c r="A75" s="4274" t="s">
        <v>80</v>
      </c>
      <c r="B75" s="2070" t="s">
        <v>78</v>
      </c>
      <c r="C75" s="2019">
        <f>SUM(D75:M75)</f>
        <v>0</v>
      </c>
      <c r="D75" s="699"/>
      <c r="E75" s="699"/>
      <c r="F75" s="699"/>
      <c r="G75" s="699"/>
      <c r="H75" s="699"/>
      <c r="I75" s="699"/>
      <c r="J75" s="699"/>
      <c r="K75" s="699"/>
      <c r="L75" s="699"/>
      <c r="M75" s="699"/>
      <c r="N75" s="2001"/>
      <c r="O75" s="707"/>
      <c r="P75" s="710"/>
      <c r="Q75" s="1362"/>
      <c r="R75" s="2057"/>
      <c r="S75" t="str">
        <f t="shared" si="55"/>
        <v/>
      </c>
      <c r="CA75" s="18" t="str">
        <f t="shared" si="57"/>
        <v/>
      </c>
      <c r="CB75" s="18" t="str">
        <f t="shared" si="58"/>
        <v/>
      </c>
      <c r="CO75" s="69">
        <f t="shared" si="59"/>
        <v>0</v>
      </c>
      <c r="CP75" s="69">
        <f t="shared" si="56"/>
        <v>0</v>
      </c>
    </row>
    <row r="76" spans="1:94" ht="15" customHeight="1" thickBot="1" x14ac:dyDescent="0.3">
      <c r="A76" s="3052"/>
      <c r="B76" s="120" t="s">
        <v>79</v>
      </c>
      <c r="C76" s="121">
        <f t="shared" si="60"/>
        <v>0</v>
      </c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3"/>
      <c r="O76" s="124"/>
      <c r="P76" s="125"/>
      <c r="Q76" s="126"/>
      <c r="R76" s="127"/>
      <c r="S76" t="str">
        <f t="shared" si="55"/>
        <v/>
      </c>
      <c r="CA76" s="18" t="str">
        <f t="shared" si="57"/>
        <v/>
      </c>
      <c r="CB76" s="18" t="str">
        <f t="shared" si="58"/>
        <v/>
      </c>
      <c r="CO76" s="69">
        <f t="shared" si="59"/>
        <v>0</v>
      </c>
      <c r="CP76" s="69">
        <f t="shared" si="56"/>
        <v>0</v>
      </c>
    </row>
    <row r="77" spans="1:94" ht="15" customHeight="1" thickTop="1" x14ac:dyDescent="0.25">
      <c r="A77" s="3053" t="s">
        <v>82</v>
      </c>
      <c r="B77" s="3054"/>
      <c r="C77" s="101">
        <f t="shared" si="60"/>
        <v>0</v>
      </c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28"/>
      <c r="O77" s="103"/>
      <c r="P77" s="104"/>
      <c r="Q77" s="105"/>
      <c r="R77" s="48"/>
      <c r="S77" t="str">
        <f t="shared" si="55"/>
        <v/>
      </c>
      <c r="CA77" s="18" t="str">
        <f t="shared" si="57"/>
        <v/>
      </c>
      <c r="CB77" s="18" t="str">
        <f t="shared" si="58"/>
        <v/>
      </c>
      <c r="CO77" s="69">
        <f t="shared" si="59"/>
        <v>0</v>
      </c>
      <c r="CP77" s="69">
        <f t="shared" si="56"/>
        <v>0</v>
      </c>
    </row>
    <row r="78" spans="1:94" ht="15" customHeight="1" x14ac:dyDescent="0.25">
      <c r="A78" s="3047" t="s">
        <v>83</v>
      </c>
      <c r="B78" s="3048"/>
      <c r="C78" s="1310">
        <f t="shared" si="60"/>
        <v>0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2300"/>
      <c r="O78" s="93"/>
      <c r="P78" s="94"/>
      <c r="Q78" s="35"/>
      <c r="R78" s="37"/>
      <c r="S78" t="str">
        <f t="shared" si="55"/>
        <v/>
      </c>
      <c r="CA78" s="18" t="str">
        <f t="shared" si="57"/>
        <v/>
      </c>
      <c r="CB78" s="18" t="str">
        <f t="shared" si="58"/>
        <v/>
      </c>
      <c r="CO78" s="69">
        <f t="shared" si="59"/>
        <v>0</v>
      </c>
      <c r="CP78" s="69">
        <f t="shared" si="56"/>
        <v>0</v>
      </c>
    </row>
    <row r="79" spans="1:94" ht="15" customHeight="1" x14ac:dyDescent="0.25">
      <c r="A79" s="4274" t="s">
        <v>85</v>
      </c>
      <c r="B79" s="2078" t="s">
        <v>78</v>
      </c>
      <c r="C79" s="2019">
        <f>SUM(D79:P79)</f>
        <v>0</v>
      </c>
      <c r="D79" s="2004"/>
      <c r="E79" s="699"/>
      <c r="F79" s="699"/>
      <c r="G79" s="699"/>
      <c r="H79" s="699"/>
      <c r="I79" s="699"/>
      <c r="J79" s="699"/>
      <c r="K79" s="699"/>
      <c r="L79" s="699"/>
      <c r="M79" s="699"/>
      <c r="N79" s="1997"/>
      <c r="O79" s="699"/>
      <c r="P79" s="701"/>
      <c r="Q79" s="1362"/>
      <c r="R79" s="2057"/>
      <c r="S79" t="str">
        <f t="shared" si="55"/>
        <v/>
      </c>
      <c r="CA79" s="18" t="str">
        <f t="shared" si="57"/>
        <v/>
      </c>
      <c r="CB79" s="18" t="str">
        <f t="shared" si="58"/>
        <v/>
      </c>
      <c r="CO79" s="69">
        <f t="shared" si="59"/>
        <v>0</v>
      </c>
      <c r="CP79" s="69">
        <f t="shared" si="56"/>
        <v>0</v>
      </c>
    </row>
    <row r="80" spans="1:94" ht="15" customHeight="1" x14ac:dyDescent="0.25">
      <c r="A80" s="3633"/>
      <c r="B80" s="111" t="s">
        <v>79</v>
      </c>
      <c r="C80" s="1310">
        <f>SUM(D80:P80)</f>
        <v>0</v>
      </c>
      <c r="D80" s="91"/>
      <c r="E80" s="92"/>
      <c r="F80" s="92"/>
      <c r="G80" s="92"/>
      <c r="H80" s="92"/>
      <c r="I80" s="92"/>
      <c r="J80" s="92"/>
      <c r="K80" s="92"/>
      <c r="L80" s="92"/>
      <c r="M80" s="92"/>
      <c r="N80" s="2230"/>
      <c r="O80" s="92"/>
      <c r="P80" s="113"/>
      <c r="Q80" s="95"/>
      <c r="R80" s="2231"/>
      <c r="S80" t="str">
        <f t="shared" si="55"/>
        <v/>
      </c>
      <c r="CA80" s="18" t="str">
        <f t="shared" si="57"/>
        <v/>
      </c>
      <c r="CB80" s="18" t="str">
        <f t="shared" si="58"/>
        <v/>
      </c>
      <c r="CO80" s="69">
        <f t="shared" si="59"/>
        <v>0</v>
      </c>
      <c r="CP80" s="69">
        <f t="shared" si="56"/>
        <v>0</v>
      </c>
    </row>
    <row r="81" spans="1:95" ht="15" customHeight="1" x14ac:dyDescent="0.25">
      <c r="A81" s="4274" t="s">
        <v>86</v>
      </c>
      <c r="B81" s="2078" t="s">
        <v>78</v>
      </c>
      <c r="C81" s="2019">
        <f>SUM(D81:P81)</f>
        <v>0</v>
      </c>
      <c r="D81" s="699"/>
      <c r="E81" s="699"/>
      <c r="F81" s="699"/>
      <c r="G81" s="699"/>
      <c r="H81" s="699"/>
      <c r="I81" s="699"/>
      <c r="J81" s="699"/>
      <c r="K81" s="699"/>
      <c r="L81" s="699"/>
      <c r="M81" s="699"/>
      <c r="N81" s="1997"/>
      <c r="O81" s="699"/>
      <c r="P81" s="701"/>
      <c r="Q81" s="105"/>
      <c r="R81" s="48"/>
      <c r="S81" t="str">
        <f t="shared" si="55"/>
        <v/>
      </c>
      <c r="CA81" s="18" t="str">
        <f t="shared" si="57"/>
        <v/>
      </c>
      <c r="CB81" s="18" t="str">
        <f t="shared" si="58"/>
        <v/>
      </c>
      <c r="CO81" s="69">
        <f t="shared" si="59"/>
        <v>0</v>
      </c>
      <c r="CP81" s="69">
        <f t="shared" si="56"/>
        <v>0</v>
      </c>
    </row>
    <row r="82" spans="1:95" ht="15" customHeight="1" x14ac:dyDescent="0.25">
      <c r="A82" s="3633"/>
      <c r="B82" s="1313" t="s">
        <v>79</v>
      </c>
      <c r="C82" s="1310">
        <f>SUM(D82:P82)</f>
        <v>0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2230"/>
      <c r="O82" s="92"/>
      <c r="P82" s="113"/>
      <c r="Q82" s="95"/>
      <c r="R82" s="2231"/>
      <c r="S82" t="str">
        <f>CA82&amp;CB82</f>
        <v/>
      </c>
      <c r="CA82" s="18" t="str">
        <f t="shared" si="57"/>
        <v/>
      </c>
      <c r="CB82" s="18" t="str">
        <f t="shared" si="58"/>
        <v/>
      </c>
      <c r="CO82" s="69">
        <f t="shared" si="59"/>
        <v>0</v>
      </c>
      <c r="CP82" s="69">
        <f t="shared" si="56"/>
        <v>0</v>
      </c>
    </row>
    <row r="83" spans="1:95" ht="15" customHeight="1" x14ac:dyDescent="0.25">
      <c r="A83" s="4395" t="s">
        <v>87</v>
      </c>
      <c r="B83" s="4396"/>
      <c r="C83" s="1310">
        <f>SUM(D83:P83)</f>
        <v>0</v>
      </c>
      <c r="D83" s="91"/>
      <c r="E83" s="92"/>
      <c r="F83" s="92"/>
      <c r="G83" s="92"/>
      <c r="H83" s="92"/>
      <c r="I83" s="92"/>
      <c r="J83" s="92"/>
      <c r="K83" s="92"/>
      <c r="L83" s="92"/>
      <c r="M83" s="92"/>
      <c r="N83" s="2230"/>
      <c r="O83" s="92"/>
      <c r="P83" s="113"/>
      <c r="Q83" s="95"/>
      <c r="R83" s="2231"/>
      <c r="S83" t="str">
        <f t="shared" si="55"/>
        <v/>
      </c>
      <c r="CA83" s="18" t="str">
        <f t="shared" si="57"/>
        <v/>
      </c>
      <c r="CB83" s="18" t="str">
        <f t="shared" si="58"/>
        <v/>
      </c>
      <c r="CO83" s="69">
        <f t="shared" si="59"/>
        <v>0</v>
      </c>
      <c r="CP83" s="69">
        <f t="shared" si="56"/>
        <v>0</v>
      </c>
    </row>
    <row r="84" spans="1:95" ht="18" customHeight="1" x14ac:dyDescent="0.25">
      <c r="A84" s="38" t="s">
        <v>89</v>
      </c>
      <c r="B84" s="55"/>
      <c r="C84" s="130"/>
    </row>
    <row r="85" spans="1:95" ht="33.6" customHeight="1" x14ac:dyDescent="0.25">
      <c r="A85" s="2301" t="s">
        <v>90</v>
      </c>
      <c r="B85" s="2198" t="s">
        <v>91</v>
      </c>
      <c r="C85" s="2302" t="s">
        <v>25</v>
      </c>
      <c r="D85" s="134" t="s">
        <v>11</v>
      </c>
    </row>
    <row r="86" spans="1:95" ht="18" customHeight="1" x14ac:dyDescent="0.25">
      <c r="A86" s="2299" t="s">
        <v>92</v>
      </c>
      <c r="B86" s="2303"/>
      <c r="C86" s="2304"/>
      <c r="D86" s="2305"/>
      <c r="E86" t="str">
        <f>CA86&amp;CB86</f>
        <v/>
      </c>
      <c r="CA86" s="18" t="str">
        <f>IF(AND($B86&gt;0,C86="")," * No olvide digitar la variable "&amp;$C$85&amp;""&amp;". Digite Cero si no tiene.",IF(C86&gt;$B86," * La variable  "&amp;$C$85&amp;""&amp;" No puede ser mayor al Total.",""))</f>
        <v/>
      </c>
      <c r="CB86" s="18" t="str">
        <f>IF(AND($B86&gt;0,D86="")," * No olvide digitar la variable "&amp;$D$85&amp;""&amp;". Digite Cero si no tiene.",IF(D86&gt;$B86," * La variable  "&amp;$D$85&amp;""&amp;" No puede ser mayor al Total.",""))</f>
        <v/>
      </c>
      <c r="CO86" s="69">
        <f>IF(AND(B86&gt;0,C86=""),1,IF(C86&gt;B86,1,0))</f>
        <v>0</v>
      </c>
      <c r="CP86" s="69">
        <f>IF(AND(B86&gt;0,D86=""),1,IF(D86&gt;B86,1,0))</f>
        <v>0</v>
      </c>
    </row>
    <row r="87" spans="1:95" ht="18" customHeight="1" x14ac:dyDescent="0.25">
      <c r="A87" s="2087" t="s">
        <v>93</v>
      </c>
      <c r="B87" s="55"/>
      <c r="C87" s="140"/>
      <c r="D87" s="140"/>
      <c r="E87" s="2306"/>
    </row>
    <row r="88" spans="1:95" x14ac:dyDescent="0.25">
      <c r="A88" s="4188" t="s">
        <v>94</v>
      </c>
      <c r="B88" s="2987"/>
      <c r="C88" s="2133" t="s">
        <v>91</v>
      </c>
      <c r="D88" s="2235" t="s">
        <v>95</v>
      </c>
      <c r="E88" s="2205" t="s">
        <v>96</v>
      </c>
    </row>
    <row r="89" spans="1:95" ht="18" customHeight="1" x14ac:dyDescent="0.25">
      <c r="A89" s="4391" t="s">
        <v>97</v>
      </c>
      <c r="B89" s="4392"/>
      <c r="C89" s="2140">
        <f>SUM(D89:E89)</f>
        <v>0</v>
      </c>
      <c r="D89" s="2225"/>
      <c r="E89" s="2168"/>
      <c r="CA89" s="18" t="str">
        <f>IF(AND($C89&gt;0,D89="")," * No olvide digitar la variable "&amp;$D$88&amp;""&amp;". Digite Cero si no tiene.",IF(D89&gt;$C89," * La variable  "&amp;$D$88&amp;""&amp;" No puede ser mayor al Total.",""))</f>
        <v/>
      </c>
      <c r="CB89" s="18" t="str">
        <f>IF(AND($C89&gt;0,E89="")," * No olvide digitar la variable "&amp;$E$88&amp;""&amp;". Digite Cero si no tiene.",IF(E89&gt;$C89," * La variable  "&amp;$E$88&amp;""&amp;" No puede ser mayor al Total.",""))</f>
        <v/>
      </c>
      <c r="CO89" s="69">
        <f>IF(AND(C89&gt;0,D89=""),1,IF(D89&gt;C89,1,0))</f>
        <v>0</v>
      </c>
      <c r="CP89" s="69">
        <f>IF(AND(C89&gt;0,E89=""),1,IF(E89&gt;C89,1,0))</f>
        <v>0</v>
      </c>
    </row>
    <row r="90" spans="1:95" s="56" customFormat="1" ht="18" customHeight="1" x14ac:dyDescent="0.25">
      <c r="A90" s="143" t="s">
        <v>98</v>
      </c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4"/>
      <c r="AI90" s="144"/>
      <c r="AJ90" s="144"/>
      <c r="AK90" s="144"/>
      <c r="AL90" s="144"/>
      <c r="AM90" s="144"/>
      <c r="AN90" s="144"/>
      <c r="AO90" s="144"/>
      <c r="AP90" s="144"/>
      <c r="AQ90" s="144"/>
      <c r="AR90" s="144"/>
      <c r="AS90" s="144"/>
      <c r="AT90" s="144"/>
      <c r="AU90" s="144"/>
      <c r="AV90" s="144"/>
      <c r="AW90" s="144"/>
    </row>
    <row r="91" spans="1:95" s="56" customFormat="1" ht="18" customHeight="1" x14ac:dyDescent="0.2">
      <c r="A91" s="4405" t="s">
        <v>99</v>
      </c>
      <c r="B91" s="3100"/>
      <c r="C91" s="4405" t="s">
        <v>100</v>
      </c>
      <c r="D91" s="3105"/>
      <c r="E91" s="3100"/>
      <c r="F91" s="3077" t="s">
        <v>101</v>
      </c>
      <c r="G91" s="3078"/>
      <c r="H91" s="3078"/>
      <c r="I91" s="3078"/>
      <c r="J91" s="3078"/>
      <c r="K91" s="3078"/>
      <c r="L91" s="3078"/>
      <c r="M91" s="3078"/>
      <c r="N91" s="3078"/>
      <c r="O91" s="3078"/>
      <c r="P91" s="3078"/>
      <c r="Q91" s="3078"/>
      <c r="R91" s="3078"/>
      <c r="S91" s="3078"/>
      <c r="T91" s="3078"/>
      <c r="U91" s="3078"/>
      <c r="V91" s="3078"/>
      <c r="W91" s="3078"/>
      <c r="X91" s="3078"/>
      <c r="Y91" s="3078"/>
      <c r="Z91" s="3078"/>
      <c r="AA91" s="3078"/>
      <c r="AB91" s="3078"/>
      <c r="AC91" s="3079"/>
      <c r="AD91" s="3066" t="s">
        <v>102</v>
      </c>
      <c r="AE91" s="3066"/>
      <c r="AF91" s="3066"/>
      <c r="AG91" s="3066"/>
      <c r="AH91" s="3066"/>
      <c r="AI91" s="3066"/>
      <c r="AJ91" s="3066"/>
      <c r="AK91" s="3066"/>
      <c r="AL91" s="3066"/>
      <c r="AM91" s="3066"/>
      <c r="AN91" s="3066"/>
      <c r="AO91" s="3066"/>
      <c r="AP91" s="3066"/>
      <c r="AQ91" s="3066"/>
      <c r="AR91" s="3066"/>
      <c r="AS91" s="3066"/>
      <c r="AT91" s="3080"/>
      <c r="AU91" s="3081" t="s">
        <v>12</v>
      </c>
      <c r="AV91" s="3084" t="s">
        <v>13</v>
      </c>
      <c r="AW91" s="3055" t="s">
        <v>103</v>
      </c>
    </row>
    <row r="92" spans="1:95" s="56" customFormat="1" ht="18" customHeight="1" x14ac:dyDescent="0.2">
      <c r="A92" s="4261"/>
      <c r="B92" s="3102"/>
      <c r="C92" s="4261"/>
      <c r="D92" s="3106"/>
      <c r="E92" s="3102"/>
      <c r="F92" s="3058" t="s">
        <v>104</v>
      </c>
      <c r="G92" s="3059"/>
      <c r="H92" s="3059"/>
      <c r="I92" s="3059"/>
      <c r="J92" s="3059"/>
      <c r="K92" s="3059"/>
      <c r="L92" s="3059"/>
      <c r="M92" s="3059"/>
      <c r="N92" s="3059"/>
      <c r="O92" s="3059"/>
      <c r="P92" s="3059"/>
      <c r="Q92" s="3060"/>
      <c r="R92" s="3061" t="s">
        <v>105</v>
      </c>
      <c r="S92" s="3062"/>
      <c r="T92" s="3062"/>
      <c r="U92" s="3062"/>
      <c r="V92" s="3062"/>
      <c r="W92" s="3063"/>
      <c r="X92" s="3064" t="s">
        <v>106</v>
      </c>
      <c r="Y92" s="3064"/>
      <c r="Z92" s="3064"/>
      <c r="AA92" s="3064"/>
      <c r="AB92" s="3064"/>
      <c r="AC92" s="3065"/>
      <c r="AD92" s="3066" t="s">
        <v>107</v>
      </c>
      <c r="AE92" s="3066"/>
      <c r="AF92" s="3066"/>
      <c r="AG92" s="3066"/>
      <c r="AH92" s="3066"/>
      <c r="AI92" s="3066"/>
      <c r="AJ92" s="3066"/>
      <c r="AK92" s="3066"/>
      <c r="AL92" s="3066"/>
      <c r="AM92" s="3066"/>
      <c r="AN92" s="3066"/>
      <c r="AO92" s="3067"/>
      <c r="AP92" s="3068" t="s">
        <v>108</v>
      </c>
      <c r="AQ92" s="3071" t="s">
        <v>106</v>
      </c>
      <c r="AR92" s="3071" t="s">
        <v>109</v>
      </c>
      <c r="AS92" s="3071" t="s">
        <v>81</v>
      </c>
      <c r="AT92" s="3074" t="s">
        <v>110</v>
      </c>
      <c r="AU92" s="3082"/>
      <c r="AV92" s="3085"/>
      <c r="AW92" s="4253"/>
    </row>
    <row r="93" spans="1:95" s="56" customFormat="1" ht="15" customHeight="1" x14ac:dyDescent="0.2">
      <c r="A93" s="4261"/>
      <c r="B93" s="3102"/>
      <c r="C93" s="4406"/>
      <c r="D93" s="4408"/>
      <c r="E93" s="4407"/>
      <c r="F93" s="4399" t="s">
        <v>111</v>
      </c>
      <c r="G93" s="4400"/>
      <c r="H93" s="4401" t="s">
        <v>112</v>
      </c>
      <c r="I93" s="4400"/>
      <c r="J93" s="4401" t="s">
        <v>113</v>
      </c>
      <c r="K93" s="4400"/>
      <c r="L93" s="4401" t="s">
        <v>114</v>
      </c>
      <c r="M93" s="4400"/>
      <c r="N93" s="4401" t="s">
        <v>115</v>
      </c>
      <c r="O93" s="4400"/>
      <c r="P93" s="4401" t="s">
        <v>116</v>
      </c>
      <c r="Q93" s="4404"/>
      <c r="R93" s="4399" t="s">
        <v>117</v>
      </c>
      <c r="S93" s="4400"/>
      <c r="T93" s="4401" t="s">
        <v>118</v>
      </c>
      <c r="U93" s="4400"/>
      <c r="V93" s="4401" t="s">
        <v>119</v>
      </c>
      <c r="W93" s="4404"/>
      <c r="X93" s="4403" t="s">
        <v>117</v>
      </c>
      <c r="Y93" s="4400"/>
      <c r="Z93" s="4401" t="s">
        <v>118</v>
      </c>
      <c r="AA93" s="4400"/>
      <c r="AB93" s="4401" t="s">
        <v>119</v>
      </c>
      <c r="AC93" s="4402"/>
      <c r="AD93" s="4403" t="s">
        <v>111</v>
      </c>
      <c r="AE93" s="4400"/>
      <c r="AF93" s="4401" t="s">
        <v>112</v>
      </c>
      <c r="AG93" s="4400"/>
      <c r="AH93" s="4401" t="s">
        <v>113</v>
      </c>
      <c r="AI93" s="4400"/>
      <c r="AJ93" s="4401" t="s">
        <v>114</v>
      </c>
      <c r="AK93" s="4400"/>
      <c r="AL93" s="4401" t="s">
        <v>115</v>
      </c>
      <c r="AM93" s="4400"/>
      <c r="AN93" s="4401" t="s">
        <v>116</v>
      </c>
      <c r="AO93" s="4400"/>
      <c r="AP93" s="3069"/>
      <c r="AQ93" s="3072"/>
      <c r="AR93" s="3072"/>
      <c r="AS93" s="3072"/>
      <c r="AT93" s="3075"/>
      <c r="AU93" s="3082"/>
      <c r="AV93" s="3085"/>
      <c r="AW93" s="4253"/>
    </row>
    <row r="94" spans="1:95" s="56" customFormat="1" ht="18" customHeight="1" x14ac:dyDescent="0.2">
      <c r="A94" s="4406"/>
      <c r="B94" s="4407"/>
      <c r="C94" s="2307" t="s">
        <v>120</v>
      </c>
      <c r="D94" s="2308" t="s">
        <v>79</v>
      </c>
      <c r="E94" s="2309" t="s">
        <v>121</v>
      </c>
      <c r="F94" s="2289" t="s">
        <v>79</v>
      </c>
      <c r="G94" s="2310" t="s">
        <v>121</v>
      </c>
      <c r="H94" s="2289" t="s">
        <v>79</v>
      </c>
      <c r="I94" s="2310" t="s">
        <v>121</v>
      </c>
      <c r="J94" s="2289" t="s">
        <v>79</v>
      </c>
      <c r="K94" s="2310" t="s">
        <v>121</v>
      </c>
      <c r="L94" s="2289" t="s">
        <v>79</v>
      </c>
      <c r="M94" s="2310" t="s">
        <v>121</v>
      </c>
      <c r="N94" s="2289" t="s">
        <v>79</v>
      </c>
      <c r="O94" s="2310" t="s">
        <v>121</v>
      </c>
      <c r="P94" s="2289" t="s">
        <v>79</v>
      </c>
      <c r="Q94" s="2311" t="s">
        <v>121</v>
      </c>
      <c r="R94" s="2289" t="s">
        <v>79</v>
      </c>
      <c r="S94" s="2310" t="s">
        <v>121</v>
      </c>
      <c r="T94" s="2289" t="s">
        <v>79</v>
      </c>
      <c r="U94" s="2310" t="s">
        <v>121</v>
      </c>
      <c r="V94" s="2091" t="s">
        <v>79</v>
      </c>
      <c r="W94" s="2309" t="s">
        <v>121</v>
      </c>
      <c r="X94" s="152" t="s">
        <v>79</v>
      </c>
      <c r="Y94" s="2310" t="s">
        <v>121</v>
      </c>
      <c r="Z94" s="2289" t="s">
        <v>79</v>
      </c>
      <c r="AA94" s="2310" t="s">
        <v>121</v>
      </c>
      <c r="AB94" s="2289" t="s">
        <v>79</v>
      </c>
      <c r="AC94" s="2312" t="s">
        <v>121</v>
      </c>
      <c r="AD94" s="152" t="s">
        <v>79</v>
      </c>
      <c r="AE94" s="2310" t="s">
        <v>121</v>
      </c>
      <c r="AF94" s="2289" t="s">
        <v>79</v>
      </c>
      <c r="AG94" s="2310" t="s">
        <v>121</v>
      </c>
      <c r="AH94" s="2289" t="s">
        <v>79</v>
      </c>
      <c r="AI94" s="2310" t="s">
        <v>121</v>
      </c>
      <c r="AJ94" s="2289" t="s">
        <v>79</v>
      </c>
      <c r="AK94" s="2310" t="s">
        <v>121</v>
      </c>
      <c r="AL94" s="2289" t="s">
        <v>79</v>
      </c>
      <c r="AM94" s="2310" t="s">
        <v>121</v>
      </c>
      <c r="AN94" s="2289" t="s">
        <v>79</v>
      </c>
      <c r="AO94" s="2310" t="s">
        <v>121</v>
      </c>
      <c r="AP94" s="3070"/>
      <c r="AQ94" s="3073"/>
      <c r="AR94" s="3073"/>
      <c r="AS94" s="3073"/>
      <c r="AT94" s="3076"/>
      <c r="AU94" s="4397"/>
      <c r="AV94" s="4398"/>
      <c r="AW94" s="3643"/>
      <c r="CA94" s="40"/>
      <c r="CB94" s="40"/>
    </row>
    <row r="95" spans="1:95" s="56" customFormat="1" ht="15" customHeight="1" x14ac:dyDescent="0.25">
      <c r="A95" s="4257" t="s">
        <v>122</v>
      </c>
      <c r="B95" s="4258"/>
      <c r="C95" s="2092">
        <f>SUM(D95:E95)</f>
        <v>0</v>
      </c>
      <c r="D95" s="2093">
        <f>+F95+H95+J95+L95+N95+P95+R95+T95+V95+X95+Z95+AB95</f>
        <v>0</v>
      </c>
      <c r="E95" s="2094">
        <f>+G95+I95+K95+M95+O95+Q95+S95+U95+W95+Y95+AA95+AC95</f>
        <v>0</v>
      </c>
      <c r="F95" s="2095"/>
      <c r="G95" s="158"/>
      <c r="H95" s="2313"/>
      <c r="I95" s="158"/>
      <c r="J95" s="2313"/>
      <c r="K95" s="158"/>
      <c r="L95" s="2313"/>
      <c r="M95" s="158"/>
      <c r="N95" s="2313"/>
      <c r="O95" s="158"/>
      <c r="P95" s="2313"/>
      <c r="Q95" s="160"/>
      <c r="R95" s="1528"/>
      <c r="S95" s="158"/>
      <c r="T95" s="2313"/>
      <c r="U95" s="158"/>
      <c r="V95" s="2313"/>
      <c r="W95" s="160"/>
      <c r="X95" s="2096"/>
      <c r="Y95" s="158"/>
      <c r="Z95" s="2313"/>
      <c r="AA95" s="2097"/>
      <c r="AB95" s="2096"/>
      <c r="AC95" s="163"/>
      <c r="AD95" s="2096"/>
      <c r="AE95" s="2097"/>
      <c r="AF95" s="2313"/>
      <c r="AG95" s="158"/>
      <c r="AH95" s="2313"/>
      <c r="AI95" s="2097"/>
      <c r="AJ95" s="2313"/>
      <c r="AK95" s="158"/>
      <c r="AL95" s="2313"/>
      <c r="AM95" s="2097"/>
      <c r="AN95" s="2096"/>
      <c r="AO95" s="158"/>
      <c r="AP95" s="2314"/>
      <c r="AQ95" s="712"/>
      <c r="AR95" s="166"/>
      <c r="AS95" s="166"/>
      <c r="AT95" s="163"/>
      <c r="AU95" s="167"/>
      <c r="AV95" s="158"/>
      <c r="AW95" s="168"/>
      <c r="AX95" t="str">
        <f>CA95&amp;CB95&amp;CC95</f>
        <v/>
      </c>
      <c r="AZ95" t="str">
        <f>CA95&amp;CB95</f>
        <v/>
      </c>
      <c r="CA95" s="18" t="str">
        <f>IF(AND($C95&gt;0,AU95="")," * No olvide digitar la variable Pueblos originarios. Digite Cero si no tiene.",IF(AU95&gt;$C95," * La variable Pueblos originarios No puede ser mayor al Total.",""))</f>
        <v/>
      </c>
      <c r="CB95" s="18" t="str">
        <f>IF(AND($C95&gt;0,AV95=""),"  * No olvide digitar la variable Migrantes. Digite Cero si no tiene.",IF(AV95&gt;$C95,"  * La variable Migrantes No puede ser mayor al Total.",""))</f>
        <v/>
      </c>
      <c r="CC95" s="18" t="str">
        <f>IF(AND($C95&gt;0,AW95="")," * No olvide digitar la variable Niños y niñas Mejor Niñez. Digite Cero si no tiene.",IF(AW95&gt;$C95," * La variable Niños y niñas Mejor Niñez No puede ser mayor al Total.",""))</f>
        <v/>
      </c>
      <c r="CO95" s="169">
        <f>IF(AND($C95&gt;0,AU95=""),1,IF(AU95&gt;$C95,1,0))</f>
        <v>0</v>
      </c>
      <c r="CP95" s="169">
        <f>IF(AND($C95&gt;0,AV95=""),1,IF(AV95&gt;$C95,1,0))</f>
        <v>0</v>
      </c>
      <c r="CQ95" s="169">
        <f>IF(AND($C95&gt;0,AW95=""),1,IF(AW95&gt;$C95,1,0))</f>
        <v>0</v>
      </c>
    </row>
    <row r="96" spans="1:95" s="56" customFormat="1" ht="15" customHeight="1" x14ac:dyDescent="0.25">
      <c r="A96" s="3092" t="s">
        <v>123</v>
      </c>
      <c r="B96" s="3093"/>
      <c r="C96" s="170">
        <f t="shared" ref="C96:C98" si="61">SUM(D96:E96)</f>
        <v>0</v>
      </c>
      <c r="D96" s="171">
        <f t="shared" ref="D96:E98" si="62">+F96+H96+J96+L96+N96+P96+R96+T96+V96+X96+Z96+AB96</f>
        <v>0</v>
      </c>
      <c r="E96" s="172">
        <f t="shared" si="62"/>
        <v>0</v>
      </c>
      <c r="F96" s="173"/>
      <c r="G96" s="174"/>
      <c r="H96" s="175"/>
      <c r="I96" s="174"/>
      <c r="J96" s="175"/>
      <c r="K96" s="174"/>
      <c r="L96" s="175"/>
      <c r="M96" s="174"/>
      <c r="N96" s="175"/>
      <c r="O96" s="174"/>
      <c r="P96" s="175"/>
      <c r="Q96" s="176"/>
      <c r="R96" s="173"/>
      <c r="S96" s="174"/>
      <c r="T96" s="175"/>
      <c r="U96" s="174"/>
      <c r="V96" s="175"/>
      <c r="W96" s="176"/>
      <c r="X96" s="167"/>
      <c r="Y96" s="174"/>
      <c r="Z96" s="175"/>
      <c r="AA96" s="158"/>
      <c r="AB96" s="167"/>
      <c r="AC96" s="163"/>
      <c r="AD96" s="167"/>
      <c r="AE96" s="158"/>
      <c r="AF96" s="175"/>
      <c r="AG96" s="158"/>
      <c r="AH96" s="175"/>
      <c r="AI96" s="158"/>
      <c r="AJ96" s="175"/>
      <c r="AK96" s="158"/>
      <c r="AL96" s="175"/>
      <c r="AM96" s="158"/>
      <c r="AN96" s="167"/>
      <c r="AO96" s="158"/>
      <c r="AP96" s="177"/>
      <c r="AQ96" s="166"/>
      <c r="AR96" s="166"/>
      <c r="AS96" s="166"/>
      <c r="AT96" s="163"/>
      <c r="AU96" s="167"/>
      <c r="AV96" s="158"/>
      <c r="AW96" s="168"/>
      <c r="AX96" t="str">
        <f t="shared" ref="AX96:AX97" si="63">CA96&amp;CB96&amp;CC96</f>
        <v/>
      </c>
      <c r="AZ96" t="str">
        <f>CA96&amp;CB96</f>
        <v/>
      </c>
      <c r="CA96" s="18" t="str">
        <f>IF(AND($C96&gt;0,AU96="")," * No olvide digitar la variable Pueblos originarios. Digite Cero si no tiene.",IF(AU96&gt;$C96," * La variable Pueblos originarios No puede ser mayor al Total.",""))</f>
        <v/>
      </c>
      <c r="CB96" s="18" t="str">
        <f t="shared" ref="CB96:CB98" si="64">IF(AND($C96&gt;0,AV96=""),"  * No olvide digitar la variable Migrantes. Digite Cero si no tiene.",IF(AV96&gt;$C96,"  * La variable Migrantes No puede ser mayor al Total.",""))</f>
        <v/>
      </c>
      <c r="CC96" s="18" t="str">
        <f t="shared" ref="CC96:CC97" si="65">IF(AND($C96&gt;0,AW96="")," * No olvide digitar la variable Niños y niñas Mejor Niñez. Digite Cero si no tiene.",IF(AW96&gt;$C96," * La variable Niños y niñas Mejor Niñez No puede ser mayor al Total.",""))</f>
        <v/>
      </c>
      <c r="CO96" s="169">
        <f t="shared" ref="CO96:CQ98" si="66">IF(AND($C96&gt;0,AU96=""),1,IF(AU96&gt;$C96,1,0))</f>
        <v>0</v>
      </c>
      <c r="CP96" s="169">
        <f t="shared" si="66"/>
        <v>0</v>
      </c>
      <c r="CQ96" s="169">
        <f t="shared" si="66"/>
        <v>0</v>
      </c>
    </row>
    <row r="97" spans="1:101" s="56" customFormat="1" ht="15" customHeight="1" x14ac:dyDescent="0.25">
      <c r="A97" s="3092" t="s">
        <v>124</v>
      </c>
      <c r="B97" s="3093"/>
      <c r="C97" s="178">
        <f t="shared" si="61"/>
        <v>0</v>
      </c>
      <c r="D97" s="171">
        <f t="shared" si="62"/>
        <v>0</v>
      </c>
      <c r="E97" s="172">
        <f t="shared" si="62"/>
        <v>0</v>
      </c>
      <c r="F97" s="173"/>
      <c r="G97" s="158"/>
      <c r="H97" s="175"/>
      <c r="I97" s="158"/>
      <c r="J97" s="175"/>
      <c r="K97" s="158"/>
      <c r="L97" s="175"/>
      <c r="M97" s="158"/>
      <c r="N97" s="175"/>
      <c r="O97" s="158"/>
      <c r="P97" s="175"/>
      <c r="Q97" s="160"/>
      <c r="R97" s="173"/>
      <c r="S97" s="158"/>
      <c r="T97" s="175"/>
      <c r="U97" s="158"/>
      <c r="V97" s="175"/>
      <c r="W97" s="160"/>
      <c r="X97" s="167"/>
      <c r="Y97" s="158"/>
      <c r="Z97" s="175"/>
      <c r="AA97" s="158"/>
      <c r="AB97" s="167"/>
      <c r="AC97" s="163"/>
      <c r="AD97" s="167"/>
      <c r="AE97" s="158"/>
      <c r="AF97" s="175"/>
      <c r="AG97" s="158"/>
      <c r="AH97" s="175"/>
      <c r="AI97" s="158"/>
      <c r="AJ97" s="175"/>
      <c r="AK97" s="158"/>
      <c r="AL97" s="175"/>
      <c r="AM97" s="158"/>
      <c r="AN97" s="167"/>
      <c r="AO97" s="158"/>
      <c r="AP97" s="177"/>
      <c r="AQ97" s="166"/>
      <c r="AR97" s="166"/>
      <c r="AS97" s="166"/>
      <c r="AT97" s="163"/>
      <c r="AU97" s="167"/>
      <c r="AV97" s="158"/>
      <c r="AW97" s="168"/>
      <c r="AX97" t="str">
        <f t="shared" si="63"/>
        <v/>
      </c>
      <c r="AZ97" t="str">
        <f>CA97&amp;CB97</f>
        <v/>
      </c>
      <c r="CA97" s="18" t="str">
        <f t="shared" ref="CA97:CA98" si="67">IF(AND($C97&gt;0,AU97="")," * No olvide digitar la variable Pueblos originarios. Digite Cero si no tiene.",IF(AU97&gt;$C97," * La variable Pueblos originarios No puede ser mayor al Total.",""))</f>
        <v/>
      </c>
      <c r="CB97" s="18" t="str">
        <f t="shared" si="64"/>
        <v/>
      </c>
      <c r="CC97" s="18" t="str">
        <f t="shared" si="65"/>
        <v/>
      </c>
      <c r="CO97" s="169">
        <f t="shared" si="66"/>
        <v>0</v>
      </c>
      <c r="CP97" s="169">
        <f t="shared" si="66"/>
        <v>0</v>
      </c>
      <c r="CQ97" s="169">
        <f t="shared" si="66"/>
        <v>0</v>
      </c>
    </row>
    <row r="98" spans="1:101" s="56" customFormat="1" ht="15" customHeight="1" x14ac:dyDescent="0.25">
      <c r="A98" s="3094" t="s">
        <v>125</v>
      </c>
      <c r="B98" s="3095"/>
      <c r="C98" s="179">
        <f t="shared" si="61"/>
        <v>0</v>
      </c>
      <c r="D98" s="2315">
        <f t="shared" si="62"/>
        <v>0</v>
      </c>
      <c r="E98" s="181">
        <f t="shared" si="62"/>
        <v>0</v>
      </c>
      <c r="F98" s="182"/>
      <c r="G98" s="2316"/>
      <c r="H98" s="184"/>
      <c r="I98" s="2316"/>
      <c r="J98" s="184"/>
      <c r="K98" s="2316"/>
      <c r="L98" s="184"/>
      <c r="M98" s="2316"/>
      <c r="N98" s="184"/>
      <c r="O98" s="2316"/>
      <c r="P98" s="184"/>
      <c r="Q98" s="2317"/>
      <c r="R98" s="182"/>
      <c r="S98" s="2316"/>
      <c r="T98" s="184"/>
      <c r="U98" s="2316"/>
      <c r="V98" s="184"/>
      <c r="W98" s="2317"/>
      <c r="X98" s="186"/>
      <c r="Y98" s="187"/>
      <c r="Z98" s="188"/>
      <c r="AA98" s="187"/>
      <c r="AB98" s="186"/>
      <c r="AC98" s="189"/>
      <c r="AD98" s="2318"/>
      <c r="AE98" s="2316"/>
      <c r="AF98" s="184"/>
      <c r="AG98" s="2316"/>
      <c r="AH98" s="184"/>
      <c r="AI98" s="2316"/>
      <c r="AJ98" s="184"/>
      <c r="AK98" s="2316"/>
      <c r="AL98" s="184"/>
      <c r="AM98" s="2316"/>
      <c r="AN98" s="2318"/>
      <c r="AO98" s="2316"/>
      <c r="AP98" s="191"/>
      <c r="AQ98" s="192"/>
      <c r="AR98" s="192"/>
      <c r="AS98" s="192"/>
      <c r="AT98" s="2319"/>
      <c r="AU98" s="2318"/>
      <c r="AV98" s="2316"/>
      <c r="AW98" s="194"/>
      <c r="AX98" t="str">
        <f>CA98&amp;CB98&amp;CC98</f>
        <v/>
      </c>
      <c r="AZ98"/>
      <c r="CA98" s="18" t="str">
        <f t="shared" si="67"/>
        <v/>
      </c>
      <c r="CB98" s="18" t="str">
        <f t="shared" si="64"/>
        <v/>
      </c>
      <c r="CC98" s="18" t="str">
        <f>IF(AND($C98&gt;0,AW98="")," * No olvide digitar la variable Niños y niñas Mejor Niñez. Digite Cero si no tiene.",IF(AW98&gt;$C98," * La variable Niños y niñas Mejor Niñez No puede ser mayor al Total.",""))</f>
        <v/>
      </c>
      <c r="CO98" s="169">
        <f t="shared" si="66"/>
        <v>0</v>
      </c>
      <c r="CP98" s="169">
        <f t="shared" si="66"/>
        <v>0</v>
      </c>
      <c r="CQ98" s="169">
        <f t="shared" si="66"/>
        <v>0</v>
      </c>
    </row>
    <row r="99" spans="1:101" s="56" customFormat="1" ht="18" customHeight="1" x14ac:dyDescent="0.2">
      <c r="A99" s="657" t="s">
        <v>126</v>
      </c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</row>
    <row r="100" spans="1:101" s="56" customFormat="1" ht="18" customHeight="1" x14ac:dyDescent="0.2">
      <c r="A100" s="4188" t="s">
        <v>99</v>
      </c>
      <c r="B100" s="2987"/>
      <c r="C100" s="4188" t="s">
        <v>100</v>
      </c>
      <c r="D100" s="3108"/>
      <c r="E100" s="2987"/>
      <c r="F100" s="4409" t="s">
        <v>127</v>
      </c>
      <c r="G100" s="4410"/>
      <c r="H100" s="4410"/>
      <c r="I100" s="4410"/>
      <c r="J100" s="4410"/>
      <c r="K100" s="4410"/>
      <c r="L100" s="4410"/>
      <c r="M100" s="4410"/>
      <c r="N100" s="4410"/>
      <c r="O100" s="4410"/>
      <c r="P100" s="4410"/>
      <c r="Q100" s="4411"/>
      <c r="R100" s="4410" t="s">
        <v>128</v>
      </c>
      <c r="S100" s="4410"/>
      <c r="T100" s="4410"/>
      <c r="U100" s="4410"/>
      <c r="V100" s="4410"/>
      <c r="W100" s="4411"/>
      <c r="X100" s="4411" t="s">
        <v>129</v>
      </c>
      <c r="Y100" s="4412"/>
      <c r="Z100" s="4412"/>
      <c r="AA100" s="4412"/>
      <c r="AB100" s="4412"/>
      <c r="AC100" s="4413"/>
      <c r="AD100" s="4414" t="s">
        <v>130</v>
      </c>
      <c r="AE100" s="4414"/>
      <c r="AF100" s="4414"/>
      <c r="AG100" s="4414"/>
      <c r="AH100" s="4414"/>
      <c r="AI100" s="4415"/>
      <c r="AJ100" s="3108" t="s">
        <v>12</v>
      </c>
      <c r="AK100" s="4263" t="s">
        <v>13</v>
      </c>
      <c r="AL100" s="4356" t="s">
        <v>103</v>
      </c>
    </row>
    <row r="101" spans="1:101" s="56" customFormat="1" ht="21.95" customHeight="1" x14ac:dyDescent="0.2">
      <c r="A101" s="3124"/>
      <c r="B101" s="2994"/>
      <c r="C101" s="4342"/>
      <c r="D101" s="4337"/>
      <c r="E101" s="4333"/>
      <c r="F101" s="4399" t="s">
        <v>111</v>
      </c>
      <c r="G101" s="4400"/>
      <c r="H101" s="4401" t="s">
        <v>112</v>
      </c>
      <c r="I101" s="4400"/>
      <c r="J101" s="4401" t="s">
        <v>113</v>
      </c>
      <c r="K101" s="4400"/>
      <c r="L101" s="4401" t="s">
        <v>114</v>
      </c>
      <c r="M101" s="4400"/>
      <c r="N101" s="4401" t="s">
        <v>115</v>
      </c>
      <c r="O101" s="4400"/>
      <c r="P101" s="4401" t="s">
        <v>116</v>
      </c>
      <c r="Q101" s="4404"/>
      <c r="R101" s="4375" t="s">
        <v>117</v>
      </c>
      <c r="S101" s="4296"/>
      <c r="T101" s="4375" t="s">
        <v>118</v>
      </c>
      <c r="U101" s="4296"/>
      <c r="V101" s="4375" t="s">
        <v>131</v>
      </c>
      <c r="W101" s="4296"/>
      <c r="X101" s="4384" t="s">
        <v>117</v>
      </c>
      <c r="Y101" s="4296"/>
      <c r="Z101" s="4375" t="s">
        <v>118</v>
      </c>
      <c r="AA101" s="4296"/>
      <c r="AB101" s="4416" t="s">
        <v>131</v>
      </c>
      <c r="AC101" s="4326"/>
      <c r="AD101" s="4384" t="s">
        <v>132</v>
      </c>
      <c r="AE101" s="4384"/>
      <c r="AF101" s="4384"/>
      <c r="AG101" s="4296"/>
      <c r="AH101" s="4375" t="s">
        <v>133</v>
      </c>
      <c r="AI101" s="4296"/>
      <c r="AJ101" s="3109"/>
      <c r="AK101" s="3112"/>
      <c r="AL101" s="3114"/>
    </row>
    <row r="102" spans="1:101" s="56" customFormat="1" ht="35.25" customHeight="1" x14ac:dyDescent="0.2">
      <c r="A102" s="4342"/>
      <c r="B102" s="4333"/>
      <c r="C102" s="2133" t="s">
        <v>120</v>
      </c>
      <c r="D102" s="2134" t="s">
        <v>79</v>
      </c>
      <c r="E102" s="2219" t="s">
        <v>121</v>
      </c>
      <c r="F102" s="2204" t="s">
        <v>79</v>
      </c>
      <c r="G102" s="2131" t="s">
        <v>121</v>
      </c>
      <c r="H102" s="2204" t="s">
        <v>79</v>
      </c>
      <c r="I102" s="2131" t="s">
        <v>121</v>
      </c>
      <c r="J102" s="2204" t="s">
        <v>79</v>
      </c>
      <c r="K102" s="2131" t="s">
        <v>121</v>
      </c>
      <c r="L102" s="2204" t="s">
        <v>79</v>
      </c>
      <c r="M102" s="2131" t="s">
        <v>121</v>
      </c>
      <c r="N102" s="2204" t="s">
        <v>79</v>
      </c>
      <c r="O102" s="2131" t="s">
        <v>121</v>
      </c>
      <c r="P102" s="2204" t="s">
        <v>79</v>
      </c>
      <c r="Q102" s="2131" t="s">
        <v>121</v>
      </c>
      <c r="R102" s="2204" t="s">
        <v>79</v>
      </c>
      <c r="S102" s="2131" t="s">
        <v>121</v>
      </c>
      <c r="T102" s="2204" t="s">
        <v>79</v>
      </c>
      <c r="U102" s="2131" t="s">
        <v>121</v>
      </c>
      <c r="V102" s="2204" t="s">
        <v>79</v>
      </c>
      <c r="W102" s="2131" t="s">
        <v>121</v>
      </c>
      <c r="X102" s="198" t="s">
        <v>79</v>
      </c>
      <c r="Y102" s="2131" t="s">
        <v>121</v>
      </c>
      <c r="Z102" s="2204" t="s">
        <v>79</v>
      </c>
      <c r="AA102" s="2131" t="s">
        <v>121</v>
      </c>
      <c r="AB102" s="2133" t="s">
        <v>79</v>
      </c>
      <c r="AC102" s="2132" t="s">
        <v>121</v>
      </c>
      <c r="AD102" s="2320" t="s">
        <v>134</v>
      </c>
      <c r="AE102" s="2301" t="s">
        <v>109</v>
      </c>
      <c r="AF102" s="2240" t="s">
        <v>81</v>
      </c>
      <c r="AG102" s="202" t="s">
        <v>110</v>
      </c>
      <c r="AH102" s="2133" t="s">
        <v>135</v>
      </c>
      <c r="AI102" s="2131" t="s">
        <v>136</v>
      </c>
      <c r="AJ102" s="4337"/>
      <c r="AK102" s="3113"/>
      <c r="AL102" s="3027"/>
    </row>
    <row r="103" spans="1:101" s="56" customFormat="1" ht="15" customHeight="1" x14ac:dyDescent="0.25">
      <c r="A103" s="4239" t="s">
        <v>122</v>
      </c>
      <c r="B103" s="4240"/>
      <c r="C103" s="2102">
        <f>SUM(D103:E103)</f>
        <v>0</v>
      </c>
      <c r="D103" s="2103">
        <f>SUM(F103+H103+J103+L103+N103+P103+R103+T103+V103+X103+Z103+AB103)</f>
        <v>0</v>
      </c>
      <c r="E103" s="708">
        <f>SUM(G103+I103+K103+M103+O103+Q103+S103+U103+W103+Y103+AA103+AC103)</f>
        <v>0</v>
      </c>
      <c r="F103" s="2004"/>
      <c r="G103" s="2057"/>
      <c r="H103" s="2004"/>
      <c r="I103" s="2057"/>
      <c r="J103" s="2004"/>
      <c r="K103" s="2057"/>
      <c r="L103" s="2004"/>
      <c r="M103" s="2057"/>
      <c r="N103" s="2004"/>
      <c r="O103" s="2057"/>
      <c r="P103" s="2004"/>
      <c r="Q103" s="2057"/>
      <c r="R103" s="2004"/>
      <c r="S103" s="2057"/>
      <c r="T103" s="2004"/>
      <c r="U103" s="2057"/>
      <c r="V103" s="2004"/>
      <c r="W103" s="2057"/>
      <c r="X103" s="1997"/>
      <c r="Y103" s="2057"/>
      <c r="Z103" s="2004"/>
      <c r="AA103" s="2057"/>
      <c r="AB103" s="2004"/>
      <c r="AC103" s="1925"/>
      <c r="AD103" s="2321"/>
      <c r="AE103" s="2053"/>
      <c r="AF103" s="2053"/>
      <c r="AG103" s="2272"/>
      <c r="AH103" s="2004"/>
      <c r="AI103" s="2057"/>
      <c r="AJ103" s="2004"/>
      <c r="AK103" s="699"/>
      <c r="AL103" s="2057"/>
      <c r="AM103" t="str">
        <f>CG103&amp;CH103</f>
        <v/>
      </c>
      <c r="CG103" s="18" t="str">
        <f>IF(AND($C103&gt;0,AJ103="")," * No olvide digitar la variable Pueblos Originarios. Digite Cero si no tiene.",IF(AJ103&gt;$C103,"  * La variable Pueblos Originarios No puede ser mayor al Total.",""))</f>
        <v/>
      </c>
      <c r="CH103" s="18" t="str">
        <f>IF(AND($C103&gt;0,AK103="")," * No olvide digitar la variable Migrantes. Digite Cero si no tiene.",IF(AK103&gt;$C103,"  * La variable Migrantes No puede ser mayor al Total.",""))</f>
        <v/>
      </c>
      <c r="CI103" s="18" t="str">
        <f>IF(AND($C103&gt;0,AL103="")," * No olvide digitar la variable Niños y niñas Mejor Niñez. Digite Cero si no tiene.",IF(AL103&gt;$C103,"  * La variable Niños y niñas Mejor Niñez No puede ser mayor al Total.",""))</f>
        <v/>
      </c>
      <c r="CU103" s="169">
        <f>IF(AND($C103&gt;0,AJ103=""),1,IF(AJ103&gt;$C103,1,0))</f>
        <v>0</v>
      </c>
      <c r="CV103" s="169">
        <f>IF(AND($C103&gt;0,AK103=""),1,IF(AK103&gt;$C103,1,0))</f>
        <v>0</v>
      </c>
      <c r="CW103" s="169">
        <f>IF(AND($C103&gt;0,AL103=""),1,IF(AL103&gt;$C103,1,0))</f>
        <v>0</v>
      </c>
    </row>
    <row r="104" spans="1:101" s="56" customFormat="1" ht="15" customHeight="1" x14ac:dyDescent="0.25">
      <c r="A104" s="3010" t="s">
        <v>123</v>
      </c>
      <c r="B104" s="3011"/>
      <c r="C104" s="210">
        <f>SUM(D104:E104)</f>
        <v>0</v>
      </c>
      <c r="D104" s="211">
        <f t="shared" ref="D104:E106" si="68">SUM(F104+H104+J104+L104+N104+P104+R104+T104+V104+X104+Z104+AB104)</f>
        <v>0</v>
      </c>
      <c r="E104" s="212">
        <f t="shared" si="68"/>
        <v>0</v>
      </c>
      <c r="F104" s="22"/>
      <c r="G104" s="28"/>
      <c r="H104" s="22"/>
      <c r="I104" s="28"/>
      <c r="J104" s="22"/>
      <c r="K104" s="28"/>
      <c r="L104" s="22"/>
      <c r="M104" s="28"/>
      <c r="N104" s="22"/>
      <c r="O104" s="28"/>
      <c r="P104" s="22"/>
      <c r="Q104" s="28"/>
      <c r="R104" s="22"/>
      <c r="S104" s="28"/>
      <c r="T104" s="22"/>
      <c r="U104" s="28"/>
      <c r="V104" s="22"/>
      <c r="W104" s="28"/>
      <c r="X104" s="23"/>
      <c r="Y104" s="28"/>
      <c r="Z104" s="22"/>
      <c r="AA104" s="28"/>
      <c r="AB104" s="22"/>
      <c r="AC104" s="213"/>
      <c r="AD104" s="214"/>
      <c r="AE104" s="215"/>
      <c r="AF104" s="215"/>
      <c r="AG104" s="216"/>
      <c r="AH104" s="22"/>
      <c r="AI104" s="28"/>
      <c r="AJ104" s="22"/>
      <c r="AK104" s="24"/>
      <c r="AL104" s="28"/>
      <c r="AM104" t="str">
        <f>CG104&amp;CH104</f>
        <v/>
      </c>
      <c r="CG104" s="18" t="str">
        <f t="shared" ref="CG104:CG106" si="69">IF(AND($C104&gt;0,AJ104="")," * No olvide digitar la variable Pueblos Originarios. Digite Cero si no tiene.",IF(AJ104&gt;$C104,"  * La variable Pueblos Originarios No puede ser mayor al Total.",""))</f>
        <v/>
      </c>
      <c r="CH104" s="18" t="str">
        <f t="shared" ref="CH104:CH106" si="70">IF(AND($C104&gt;0,AK104="")," * No olvide digitar la variable Migrantes. Digite Cero si no tiene.",IF(AK104&gt;$C104,"  * La variable Migrantes No puede ser mayor al Total.",""))</f>
        <v/>
      </c>
      <c r="CI104" s="18" t="str">
        <f t="shared" ref="CI104:CI106" si="71">IF(AND($C104&gt;0,AL104="")," * No olvide digitar la variable Niños y niñas Mejor Niñez. Digite Cero si no tiene.",IF(AL104&gt;$C104,"  * La variable Niños y niñas Mejor Niñez No puede ser mayor al Total.",""))</f>
        <v/>
      </c>
      <c r="CU104" s="169">
        <f t="shared" ref="CU104:CW106" si="72">IF(AND($C104&gt;0,AJ104=""),1,IF(AJ104&gt;$C104,1,0))</f>
        <v>0</v>
      </c>
      <c r="CV104" s="169">
        <f t="shared" si="72"/>
        <v>0</v>
      </c>
      <c r="CW104" s="169">
        <f t="shared" si="72"/>
        <v>0</v>
      </c>
    </row>
    <row r="105" spans="1:101" s="56" customFormat="1" ht="15" customHeight="1" x14ac:dyDescent="0.25">
      <c r="A105" s="3010" t="s">
        <v>124</v>
      </c>
      <c r="B105" s="3011"/>
      <c r="C105" s="210">
        <f>SUM(D105:E105)</f>
        <v>0</v>
      </c>
      <c r="D105" s="211">
        <f t="shared" si="68"/>
        <v>0</v>
      </c>
      <c r="E105" s="212">
        <f t="shared" si="68"/>
        <v>0</v>
      </c>
      <c r="F105" s="22"/>
      <c r="G105" s="28"/>
      <c r="H105" s="22"/>
      <c r="I105" s="28"/>
      <c r="J105" s="22"/>
      <c r="K105" s="28"/>
      <c r="L105" s="22"/>
      <c r="M105" s="28"/>
      <c r="N105" s="22"/>
      <c r="O105" s="28"/>
      <c r="P105" s="22"/>
      <c r="Q105" s="28"/>
      <c r="R105" s="22"/>
      <c r="S105" s="28"/>
      <c r="T105" s="22"/>
      <c r="U105" s="28"/>
      <c r="V105" s="22"/>
      <c r="W105" s="28"/>
      <c r="X105" s="23"/>
      <c r="Y105" s="28"/>
      <c r="Z105" s="22"/>
      <c r="AA105" s="28"/>
      <c r="AB105" s="22"/>
      <c r="AC105" s="213"/>
      <c r="AD105" s="214"/>
      <c r="AE105" s="215"/>
      <c r="AF105" s="215"/>
      <c r="AG105" s="216"/>
      <c r="AH105" s="22"/>
      <c r="AI105" s="28"/>
      <c r="AJ105" s="22"/>
      <c r="AK105" s="24"/>
      <c r="AL105" s="28"/>
      <c r="AM105" t="str">
        <f>CG105&amp;CH105</f>
        <v/>
      </c>
      <c r="CG105" s="18" t="str">
        <f t="shared" si="69"/>
        <v/>
      </c>
      <c r="CH105" s="18" t="str">
        <f t="shared" si="70"/>
        <v/>
      </c>
      <c r="CI105" s="18" t="str">
        <f t="shared" si="71"/>
        <v/>
      </c>
      <c r="CU105" s="169">
        <f t="shared" si="72"/>
        <v>0</v>
      </c>
      <c r="CV105" s="169">
        <f t="shared" si="72"/>
        <v>0</v>
      </c>
      <c r="CW105" s="169">
        <f t="shared" si="72"/>
        <v>0</v>
      </c>
    </row>
    <row r="106" spans="1:101" s="56" customFormat="1" ht="15" customHeight="1" x14ac:dyDescent="0.25">
      <c r="A106" s="3020" t="s">
        <v>125</v>
      </c>
      <c r="B106" s="3021"/>
      <c r="C106" s="217">
        <f>SUM(D106:E106)</f>
        <v>0</v>
      </c>
      <c r="D106" s="218">
        <f t="shared" si="68"/>
        <v>0</v>
      </c>
      <c r="E106" s="219">
        <f t="shared" si="68"/>
        <v>0</v>
      </c>
      <c r="F106" s="30"/>
      <c r="G106" s="37"/>
      <c r="H106" s="30"/>
      <c r="I106" s="37"/>
      <c r="J106" s="30"/>
      <c r="K106" s="37"/>
      <c r="L106" s="30"/>
      <c r="M106" s="37"/>
      <c r="N106" s="30"/>
      <c r="O106" s="37"/>
      <c r="P106" s="30"/>
      <c r="Q106" s="37"/>
      <c r="R106" s="30"/>
      <c r="S106" s="37"/>
      <c r="T106" s="30"/>
      <c r="U106" s="37"/>
      <c r="V106" s="30"/>
      <c r="W106" s="37"/>
      <c r="X106" s="31"/>
      <c r="Y106" s="37"/>
      <c r="Z106" s="30"/>
      <c r="AA106" s="37"/>
      <c r="AB106" s="30"/>
      <c r="AC106" s="220"/>
      <c r="AD106" s="221"/>
      <c r="AE106" s="222"/>
      <c r="AF106" s="222"/>
      <c r="AG106" s="223"/>
      <c r="AH106" s="224"/>
      <c r="AI106" s="2322"/>
      <c r="AJ106" s="30"/>
      <c r="AK106" s="32"/>
      <c r="AL106" s="37"/>
      <c r="AM106" t="str">
        <f>CG106&amp;CH106</f>
        <v/>
      </c>
      <c r="CG106" s="18" t="str">
        <f t="shared" si="69"/>
        <v/>
      </c>
      <c r="CH106" s="18" t="str">
        <f t="shared" si="70"/>
        <v/>
      </c>
      <c r="CI106" s="18" t="str">
        <f t="shared" si="71"/>
        <v/>
      </c>
      <c r="CU106" s="169">
        <f t="shared" si="72"/>
        <v>0</v>
      </c>
      <c r="CV106" s="169">
        <f>IF(AND($C106&gt;0,AK106=""),1,IF(AK106&gt;$C106,1,0))</f>
        <v>0</v>
      </c>
      <c r="CW106" s="169">
        <f t="shared" si="72"/>
        <v>0</v>
      </c>
    </row>
    <row r="107" spans="1:101" s="56" customFormat="1" ht="18" customHeight="1" x14ac:dyDescent="0.2">
      <c r="A107" s="657" t="s">
        <v>137</v>
      </c>
      <c r="B107" s="22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</row>
    <row r="108" spans="1:101" x14ac:dyDescent="0.25">
      <c r="A108" s="4188" t="s">
        <v>138</v>
      </c>
      <c r="B108" s="2987"/>
      <c r="C108" s="4188" t="s">
        <v>91</v>
      </c>
      <c r="D108" s="3108"/>
      <c r="E108" s="2987"/>
      <c r="F108" s="4375" t="s">
        <v>139</v>
      </c>
      <c r="G108" s="4384"/>
      <c r="H108" s="4384"/>
      <c r="I108" s="4384"/>
      <c r="J108" s="4384"/>
      <c r="K108" s="4384"/>
      <c r="L108" s="4384"/>
      <c r="M108" s="4296"/>
    </row>
    <row r="109" spans="1:101" x14ac:dyDescent="0.25">
      <c r="A109" s="3124"/>
      <c r="B109" s="2994"/>
      <c r="C109" s="3124"/>
      <c r="D109" s="3109"/>
      <c r="E109" s="2994"/>
      <c r="F109" s="4375" t="s">
        <v>140</v>
      </c>
      <c r="G109" s="4296"/>
      <c r="H109" s="4375" t="s">
        <v>141</v>
      </c>
      <c r="I109" s="4296"/>
      <c r="J109" s="4375" t="s">
        <v>142</v>
      </c>
      <c r="K109" s="4296"/>
      <c r="L109" s="4375" t="s">
        <v>16</v>
      </c>
      <c r="M109" s="4296"/>
    </row>
    <row r="110" spans="1:101" x14ac:dyDescent="0.25">
      <c r="A110" s="4342"/>
      <c r="B110" s="4333"/>
      <c r="C110" s="2323" t="s">
        <v>120</v>
      </c>
      <c r="D110" s="2134" t="s">
        <v>79</v>
      </c>
      <c r="E110" s="2131" t="s">
        <v>121</v>
      </c>
      <c r="F110" s="2133" t="s">
        <v>79</v>
      </c>
      <c r="G110" s="2131" t="s">
        <v>121</v>
      </c>
      <c r="H110" s="2133" t="s">
        <v>79</v>
      </c>
      <c r="I110" s="2131" t="s">
        <v>121</v>
      </c>
      <c r="J110" s="2133" t="s">
        <v>79</v>
      </c>
      <c r="K110" s="2131" t="s">
        <v>121</v>
      </c>
      <c r="L110" s="2133" t="s">
        <v>79</v>
      </c>
      <c r="M110" s="2131" t="s">
        <v>121</v>
      </c>
    </row>
    <row r="111" spans="1:101" ht="15" customHeight="1" x14ac:dyDescent="0.25">
      <c r="A111" s="4417" t="s">
        <v>143</v>
      </c>
      <c r="B111" s="4308"/>
      <c r="C111" s="2324">
        <f>SUM(D111:E111)</f>
        <v>0</v>
      </c>
      <c r="D111" s="2325">
        <f>+F111+H111+J111+L111</f>
        <v>0</v>
      </c>
      <c r="E111" s="2326">
        <f>+G111+I111+K111+M111</f>
        <v>0</v>
      </c>
      <c r="F111" s="2140">
        <f>SUM(F112:F114)</f>
        <v>0</v>
      </c>
      <c r="G111" s="2273">
        <f t="shared" ref="G111:M111" si="73">SUM(G112:G114)</f>
        <v>0</v>
      </c>
      <c r="H111" s="2140">
        <f t="shared" si="73"/>
        <v>0</v>
      </c>
      <c r="I111" s="2273">
        <f t="shared" si="73"/>
        <v>0</v>
      </c>
      <c r="J111" s="2140">
        <f t="shared" si="73"/>
        <v>0</v>
      </c>
      <c r="K111" s="2273">
        <f t="shared" si="73"/>
        <v>0</v>
      </c>
      <c r="L111" s="2140">
        <f t="shared" si="73"/>
        <v>0</v>
      </c>
      <c r="M111" s="2327">
        <f t="shared" si="73"/>
        <v>0</v>
      </c>
    </row>
    <row r="112" spans="1:101" ht="15" customHeight="1" x14ac:dyDescent="0.25">
      <c r="A112" s="4271" t="s">
        <v>144</v>
      </c>
      <c r="B112" s="4272"/>
      <c r="C112" s="2108">
        <f>SUM(D112:E112)</f>
        <v>0</v>
      </c>
      <c r="D112" s="713">
        <f>+F112+H112+J112+L112</f>
        <v>0</v>
      </c>
      <c r="E112" s="2109">
        <f>+G112+I112+K112+M112</f>
        <v>0</v>
      </c>
      <c r="F112" s="2004"/>
      <c r="G112" s="2110"/>
      <c r="H112" s="2004"/>
      <c r="I112" s="2110"/>
      <c r="J112" s="2004"/>
      <c r="K112" s="704"/>
      <c r="L112" s="2004"/>
      <c r="M112" s="704"/>
    </row>
    <row r="113" spans="1:94" ht="15" customHeight="1" x14ac:dyDescent="0.25">
      <c r="A113" s="3014" t="s">
        <v>145</v>
      </c>
      <c r="B113" s="3015"/>
      <c r="C113" s="236">
        <f>SUM(D113:E113)</f>
        <v>0</v>
      </c>
      <c r="D113" s="237">
        <f t="shared" ref="D113:E114" si="74">+F113+H113+J113+L113</f>
        <v>0</v>
      </c>
      <c r="E113" s="238">
        <f t="shared" si="74"/>
        <v>0</v>
      </c>
      <c r="F113" s="22"/>
      <c r="G113" s="28"/>
      <c r="H113" s="22"/>
      <c r="I113" s="28"/>
      <c r="J113" s="22"/>
      <c r="K113" s="239"/>
      <c r="L113" s="22"/>
      <c r="M113" s="239"/>
    </row>
    <row r="114" spans="1:94" ht="15" customHeight="1" x14ac:dyDescent="0.25">
      <c r="A114" s="3016" t="s">
        <v>146</v>
      </c>
      <c r="B114" s="3017"/>
      <c r="C114" s="240">
        <f>SUM(D114:E114)</f>
        <v>0</v>
      </c>
      <c r="D114" s="241">
        <f t="shared" si="74"/>
        <v>0</v>
      </c>
      <c r="E114" s="242">
        <f t="shared" si="74"/>
        <v>0</v>
      </c>
      <c r="F114" s="30"/>
      <c r="G114" s="37"/>
      <c r="H114" s="30"/>
      <c r="I114" s="37"/>
      <c r="J114" s="30"/>
      <c r="K114" s="243"/>
      <c r="L114" s="30"/>
      <c r="M114" s="243"/>
    </row>
    <row r="115" spans="1:94" s="56" customFormat="1" ht="18" customHeight="1" x14ac:dyDescent="0.2">
      <c r="A115" s="658" t="s">
        <v>147</v>
      </c>
      <c r="B115" s="2328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0"/>
      <c r="AH115" s="140"/>
      <c r="AI115" s="140"/>
    </row>
    <row r="116" spans="1:94" x14ac:dyDescent="0.25">
      <c r="A116" s="4188" t="s">
        <v>90</v>
      </c>
      <c r="B116" s="2987"/>
      <c r="C116" s="4188" t="s">
        <v>91</v>
      </c>
      <c r="D116" s="3108"/>
      <c r="E116" s="2987"/>
      <c r="F116" s="4375" t="s">
        <v>139</v>
      </c>
      <c r="G116" s="4384"/>
      <c r="H116" s="4384"/>
      <c r="I116" s="4384"/>
      <c r="J116" s="4384"/>
      <c r="K116" s="4384"/>
      <c r="L116" s="4384"/>
      <c r="M116" s="4384"/>
      <c r="N116" s="4384"/>
      <c r="O116" s="4384"/>
      <c r="P116" s="4384"/>
      <c r="Q116" s="4384"/>
      <c r="R116" s="4384"/>
      <c r="S116" s="4384"/>
      <c r="T116" s="4384"/>
      <c r="U116" s="4384"/>
      <c r="V116" s="4384"/>
      <c r="W116" s="4384"/>
      <c r="X116" s="4384"/>
      <c r="Y116" s="4384"/>
      <c r="Z116" s="4384"/>
      <c r="AA116" s="4384"/>
      <c r="AB116" s="4384"/>
      <c r="AC116" s="4384"/>
      <c r="AD116" s="4384"/>
      <c r="AE116" s="4384"/>
      <c r="AF116" s="4384"/>
      <c r="AG116" s="4297"/>
      <c r="AH116" s="4379" t="s">
        <v>12</v>
      </c>
      <c r="AI116" s="2987" t="s">
        <v>13</v>
      </c>
    </row>
    <row r="117" spans="1:94" x14ac:dyDescent="0.25">
      <c r="A117" s="3124"/>
      <c r="B117" s="2994"/>
      <c r="C117" s="3124"/>
      <c r="D117" s="3109"/>
      <c r="E117" s="2994"/>
      <c r="F117" s="4377" t="s">
        <v>16</v>
      </c>
      <c r="G117" s="4418"/>
      <c r="H117" s="4419" t="s">
        <v>17</v>
      </c>
      <c r="I117" s="4419"/>
      <c r="J117" s="4419" t="s">
        <v>18</v>
      </c>
      <c r="K117" s="4419"/>
      <c r="L117" s="4419" t="s">
        <v>19</v>
      </c>
      <c r="M117" s="4419"/>
      <c r="N117" s="4419" t="s">
        <v>20</v>
      </c>
      <c r="O117" s="4419"/>
      <c r="P117" s="4419" t="s">
        <v>21</v>
      </c>
      <c r="Q117" s="4419"/>
      <c r="R117" s="4419" t="s">
        <v>22</v>
      </c>
      <c r="S117" s="4419"/>
      <c r="T117" s="4419" t="s">
        <v>23</v>
      </c>
      <c r="U117" s="4419"/>
      <c r="V117" s="4419" t="s">
        <v>61</v>
      </c>
      <c r="W117" s="4419"/>
      <c r="X117" s="4419" t="s">
        <v>62</v>
      </c>
      <c r="Y117" s="4419"/>
      <c r="Z117" s="4375" t="s">
        <v>63</v>
      </c>
      <c r="AA117" s="4420"/>
      <c r="AB117" s="4375" t="s">
        <v>148</v>
      </c>
      <c r="AC117" s="4420"/>
      <c r="AD117" s="4375" t="s">
        <v>149</v>
      </c>
      <c r="AE117" s="4420"/>
      <c r="AF117" s="4375" t="s">
        <v>150</v>
      </c>
      <c r="AG117" s="4297"/>
      <c r="AH117" s="3130"/>
      <c r="AI117" s="2994"/>
    </row>
    <row r="118" spans="1:94" x14ac:dyDescent="0.25">
      <c r="A118" s="4342"/>
      <c r="B118" s="4333"/>
      <c r="C118" s="2133" t="s">
        <v>120</v>
      </c>
      <c r="D118" s="2125" t="s">
        <v>79</v>
      </c>
      <c r="E118" s="2330" t="s">
        <v>121</v>
      </c>
      <c r="F118" s="2204" t="s">
        <v>79</v>
      </c>
      <c r="G118" s="2249" t="s">
        <v>121</v>
      </c>
      <c r="H118" s="2204" t="s">
        <v>79</v>
      </c>
      <c r="I118" s="2249" t="s">
        <v>121</v>
      </c>
      <c r="J118" s="2204" t="s">
        <v>79</v>
      </c>
      <c r="K118" s="2249" t="s">
        <v>121</v>
      </c>
      <c r="L118" s="2204" t="s">
        <v>79</v>
      </c>
      <c r="M118" s="2249" t="s">
        <v>121</v>
      </c>
      <c r="N118" s="2204" t="s">
        <v>79</v>
      </c>
      <c r="O118" s="2249" t="s">
        <v>121</v>
      </c>
      <c r="P118" s="2204" t="s">
        <v>79</v>
      </c>
      <c r="Q118" s="2249" t="s">
        <v>121</v>
      </c>
      <c r="R118" s="2204" t="s">
        <v>79</v>
      </c>
      <c r="S118" s="2249" t="s">
        <v>121</v>
      </c>
      <c r="T118" s="2204" t="s">
        <v>79</v>
      </c>
      <c r="U118" s="2249" t="s">
        <v>121</v>
      </c>
      <c r="V118" s="2204" t="s">
        <v>79</v>
      </c>
      <c r="W118" s="2249" t="s">
        <v>121</v>
      </c>
      <c r="X118" s="2204" t="s">
        <v>79</v>
      </c>
      <c r="Y118" s="2249" t="s">
        <v>121</v>
      </c>
      <c r="Z118" s="2204" t="s">
        <v>79</v>
      </c>
      <c r="AA118" s="2249" t="s">
        <v>121</v>
      </c>
      <c r="AB118" s="2204" t="s">
        <v>79</v>
      </c>
      <c r="AC118" s="2249" t="s">
        <v>121</v>
      </c>
      <c r="AD118" s="2204" t="s">
        <v>79</v>
      </c>
      <c r="AE118" s="2249" t="s">
        <v>121</v>
      </c>
      <c r="AF118" s="2204" t="s">
        <v>79</v>
      </c>
      <c r="AG118" s="2058" t="s">
        <v>121</v>
      </c>
      <c r="AH118" s="3001"/>
      <c r="AI118" s="4333"/>
    </row>
    <row r="119" spans="1:94" ht="15" customHeight="1" x14ac:dyDescent="0.25">
      <c r="A119" s="4391" t="s">
        <v>151</v>
      </c>
      <c r="B119" s="4421"/>
      <c r="C119" s="2140">
        <f>SUM(D119:E119)</f>
        <v>0</v>
      </c>
      <c r="D119" s="2113">
        <f>SUM(F119+H119+J119+L119+N119+P119+R119+T119+V119+X119+Z119+AB119+AD119+AF119)</f>
        <v>0</v>
      </c>
      <c r="E119" s="2331">
        <f>SUM(+G119+I119+K119+M119+O119+Q119+S119+U119+W119+Y119+AA119+AC119+AE119+AG119)</f>
        <v>0</v>
      </c>
      <c r="F119" s="2004"/>
      <c r="G119" s="1997"/>
      <c r="H119" s="2004"/>
      <c r="I119" s="1997"/>
      <c r="J119" s="2004"/>
      <c r="K119" s="1997"/>
      <c r="L119" s="2004"/>
      <c r="M119" s="1997"/>
      <c r="N119" s="2004"/>
      <c r="O119" s="1997"/>
      <c r="P119" s="2004"/>
      <c r="Q119" s="1997"/>
      <c r="R119" s="2004"/>
      <c r="S119" s="1997"/>
      <c r="T119" s="2004"/>
      <c r="U119" s="1997"/>
      <c r="V119" s="2004"/>
      <c r="W119" s="1997"/>
      <c r="X119" s="2004"/>
      <c r="Y119" s="1997"/>
      <c r="Z119" s="2004"/>
      <c r="AA119" s="1997"/>
      <c r="AB119" s="2004"/>
      <c r="AC119" s="1997"/>
      <c r="AD119" s="2004"/>
      <c r="AE119" s="1997"/>
      <c r="AF119" s="2004"/>
      <c r="AG119" s="701"/>
      <c r="AH119" s="1362"/>
      <c r="AI119" s="2057"/>
      <c r="AJ119" t="str">
        <f>CA119&amp;CB119</f>
        <v/>
      </c>
      <c r="CA119" s="18" t="str">
        <f>IF(AND(C119&gt;0,AH119="")," * No olvide digitar la variable Pueblos originarios. Digite Cero si no tiene.",IF(AH119&gt;C119,"* La variable Pueblos originarios No puede ser mayor al Total.",""))</f>
        <v/>
      </c>
      <c r="CB119" s="18" t="str">
        <f>IF(AND(C119&gt;0,AI119="")," * No olvide digitar la variable Migrantes. Digite Cero si no tiene.",IF(AI119&gt;C119,"* La variable Migrantes No puede ser mayor al Total.",""))</f>
        <v/>
      </c>
      <c r="CO119" s="69">
        <f>IF(AND($C119&gt;0,AH119=""),1,IF(AH119&gt;$C119,1,0))</f>
        <v>0</v>
      </c>
      <c r="CP119" s="69">
        <f>IF(AND($C119&gt;0,AI119=""),1,IF(AI119&gt;$C119,1,0))</f>
        <v>0</v>
      </c>
    </row>
    <row r="120" spans="1:94" ht="15" customHeight="1" x14ac:dyDescent="0.25">
      <c r="A120" s="4274" t="s">
        <v>152</v>
      </c>
      <c r="B120" s="2019" t="s">
        <v>153</v>
      </c>
      <c r="C120" s="249">
        <f t="shared" ref="C120:C128" si="75">SUM(D120:E120)</f>
        <v>0</v>
      </c>
      <c r="D120" s="250">
        <f t="shared" ref="D120:D128" si="76">SUM(F120+H120+J120+L120+N120+P120+R120+T120+V120+X120+Z120+AB120+AD120+AF120)</f>
        <v>0</v>
      </c>
      <c r="E120" s="251">
        <f>SUM(+G120+I120+K120+M120+O120+Q120+S120+U120+W120+Y120+AA120+AC120+AE120+AG120)</f>
        <v>0</v>
      </c>
      <c r="F120" s="2004"/>
      <c r="G120" s="2057"/>
      <c r="H120" s="2004"/>
      <c r="I120" s="2057"/>
      <c r="J120" s="2004"/>
      <c r="K120" s="2057"/>
      <c r="L120" s="2004"/>
      <c r="M120" s="2057"/>
      <c r="N120" s="2004"/>
      <c r="O120" s="2057"/>
      <c r="P120" s="2004"/>
      <c r="Q120" s="2057"/>
      <c r="R120" s="2004"/>
      <c r="S120" s="2057"/>
      <c r="T120" s="2004"/>
      <c r="U120" s="2057"/>
      <c r="V120" s="2004"/>
      <c r="W120" s="2057"/>
      <c r="X120" s="2004"/>
      <c r="Y120" s="2057"/>
      <c r="Z120" s="2004"/>
      <c r="AA120" s="2057"/>
      <c r="AB120" s="2004"/>
      <c r="AC120" s="2057"/>
      <c r="AD120" s="2004"/>
      <c r="AE120" s="2057"/>
      <c r="AF120" s="2004"/>
      <c r="AG120" s="701"/>
      <c r="AH120" s="1362"/>
      <c r="AI120" s="2057"/>
      <c r="AJ120" t="str">
        <f>CA120&amp;CB120</f>
        <v/>
      </c>
      <c r="CA120" s="18" t="str">
        <f t="shared" ref="CA120:CA126" si="77">IF(AND(C120&gt;0,AH120="")," * No olvide digitar la variable Pueblos originarios. Digite Cero si no tiene.",IF(AH120&gt;C120,"* La variable Pueblos originarios No puede ser mayor al Total.",""))</f>
        <v/>
      </c>
      <c r="CB120" s="18" t="str">
        <f t="shared" ref="CB120:CB128" si="78">IF(AND(C120&gt;0,AI120="")," * No olvide digitar la variable Migrantes. Digite Cero si no tiene.",IF(AI120&gt;C120,"* La variable Migrantes No puede ser mayor al Total.",""))</f>
        <v/>
      </c>
      <c r="CO120" s="69">
        <f t="shared" ref="CO120:CP128" si="79">IF(AND($C120&gt;0,AH120=""),1,IF(AH120&gt;$C120,1,0))</f>
        <v>0</v>
      </c>
      <c r="CP120" s="69">
        <f t="shared" si="79"/>
        <v>0</v>
      </c>
    </row>
    <row r="121" spans="1:94" ht="15" customHeight="1" x14ac:dyDescent="0.25">
      <c r="A121" s="4275"/>
      <c r="B121" s="75" t="s">
        <v>154</v>
      </c>
      <c r="C121" s="210">
        <f t="shared" si="75"/>
        <v>0</v>
      </c>
      <c r="D121" s="252">
        <f t="shared" si="76"/>
        <v>0</v>
      </c>
      <c r="E121" s="212">
        <f>SUM(+G121+I121+K121+M121+O121+Q121+S121+U121+W121+Y121+AA121+AC121+AE121+AG121)</f>
        <v>0</v>
      </c>
      <c r="F121" s="22"/>
      <c r="G121" s="28"/>
      <c r="H121" s="22"/>
      <c r="I121" s="28"/>
      <c r="J121" s="22"/>
      <c r="K121" s="28"/>
      <c r="L121" s="22"/>
      <c r="M121" s="28"/>
      <c r="N121" s="22"/>
      <c r="O121" s="28"/>
      <c r="P121" s="22"/>
      <c r="Q121" s="28"/>
      <c r="R121" s="22"/>
      <c r="S121" s="28"/>
      <c r="T121" s="22"/>
      <c r="U121" s="28"/>
      <c r="V121" s="22"/>
      <c r="W121" s="28"/>
      <c r="X121" s="22"/>
      <c r="Y121" s="28"/>
      <c r="Z121" s="22"/>
      <c r="AA121" s="28"/>
      <c r="AB121" s="22"/>
      <c r="AC121" s="28"/>
      <c r="AD121" s="22"/>
      <c r="AE121" s="28"/>
      <c r="AF121" s="22"/>
      <c r="AG121" s="26"/>
      <c r="AH121" s="27"/>
      <c r="AI121" s="28"/>
      <c r="AJ121" t="str">
        <f>CA121&amp;CB121</f>
        <v/>
      </c>
      <c r="CA121" s="18" t="str">
        <f t="shared" si="77"/>
        <v/>
      </c>
      <c r="CB121" s="18" t="str">
        <f t="shared" si="78"/>
        <v/>
      </c>
      <c r="CO121" s="69">
        <f t="shared" si="79"/>
        <v>0</v>
      </c>
      <c r="CP121" s="69">
        <f t="shared" si="79"/>
        <v>0</v>
      </c>
    </row>
    <row r="122" spans="1:94" ht="15" customHeight="1" x14ac:dyDescent="0.25">
      <c r="A122" s="4275"/>
      <c r="B122" s="75" t="s">
        <v>155</v>
      </c>
      <c r="C122" s="210">
        <f t="shared" si="75"/>
        <v>0</v>
      </c>
      <c r="D122" s="252">
        <f t="shared" si="76"/>
        <v>0</v>
      </c>
      <c r="E122" s="212">
        <f t="shared" ref="E122:E128" si="80">SUM(+G122+I122+K122+M122+O122+Q122+S122+U122+W122+Y122+AA122+AC122+AE122+AG122)</f>
        <v>0</v>
      </c>
      <c r="F122" s="22"/>
      <c r="G122" s="28"/>
      <c r="H122" s="22"/>
      <c r="I122" s="28"/>
      <c r="J122" s="22"/>
      <c r="K122" s="28"/>
      <c r="L122" s="22"/>
      <c r="M122" s="28"/>
      <c r="N122" s="22"/>
      <c r="O122" s="28"/>
      <c r="P122" s="22"/>
      <c r="Q122" s="28"/>
      <c r="R122" s="22"/>
      <c r="S122" s="28"/>
      <c r="T122" s="22"/>
      <c r="U122" s="28"/>
      <c r="V122" s="22"/>
      <c r="W122" s="28"/>
      <c r="X122" s="22"/>
      <c r="Y122" s="28"/>
      <c r="Z122" s="22"/>
      <c r="AA122" s="28"/>
      <c r="AB122" s="22"/>
      <c r="AC122" s="28"/>
      <c r="AD122" s="22"/>
      <c r="AE122" s="28"/>
      <c r="AF122" s="22"/>
      <c r="AG122" s="26"/>
      <c r="AH122" s="27"/>
      <c r="AI122" s="28"/>
      <c r="AJ122" t="str">
        <f>CA122&amp;CB122</f>
        <v/>
      </c>
      <c r="CA122" s="18" t="str">
        <f t="shared" si="77"/>
        <v/>
      </c>
      <c r="CB122" s="18" t="str">
        <f t="shared" si="78"/>
        <v/>
      </c>
      <c r="CO122" s="69">
        <f t="shared" si="79"/>
        <v>0</v>
      </c>
      <c r="CP122" s="69">
        <f t="shared" si="79"/>
        <v>0</v>
      </c>
    </row>
    <row r="123" spans="1:94" ht="22.5" customHeight="1" x14ac:dyDescent="0.25">
      <c r="A123" s="4275"/>
      <c r="B123" s="253" t="s">
        <v>156</v>
      </c>
      <c r="C123" s="210">
        <f>SUM(D123:E123)</f>
        <v>0</v>
      </c>
      <c r="D123" s="252">
        <f t="shared" si="76"/>
        <v>0</v>
      </c>
      <c r="E123" s="212">
        <f t="shared" si="80"/>
        <v>0</v>
      </c>
      <c r="F123" s="22"/>
      <c r="G123" s="28"/>
      <c r="H123" s="22"/>
      <c r="I123" s="28"/>
      <c r="J123" s="22"/>
      <c r="K123" s="28"/>
      <c r="L123" s="22"/>
      <c r="M123" s="28"/>
      <c r="N123" s="22"/>
      <c r="O123" s="28"/>
      <c r="P123" s="22"/>
      <c r="Q123" s="28"/>
      <c r="R123" s="22"/>
      <c r="S123" s="28"/>
      <c r="T123" s="22"/>
      <c r="U123" s="28"/>
      <c r="V123" s="22"/>
      <c r="W123" s="28"/>
      <c r="X123" s="22"/>
      <c r="Y123" s="28"/>
      <c r="Z123" s="22"/>
      <c r="AA123" s="28"/>
      <c r="AB123" s="22"/>
      <c r="AC123" s="28"/>
      <c r="AD123" s="22"/>
      <c r="AE123" s="28"/>
      <c r="AF123" s="22"/>
      <c r="AG123" s="26"/>
      <c r="AH123" s="27"/>
      <c r="AI123" s="28"/>
      <c r="AJ123" t="str">
        <f>CA123&amp;CB123</f>
        <v/>
      </c>
      <c r="CA123" s="18" t="str">
        <f>IF(AND(C123&gt;0,AH123="")," * No olvide digitar la variable Pueblos originarios. Digite Cero si no tiene.",IF(AH123&gt;C123,"* La variable Pueblos originarios No puede ser mayor al Total.",""))</f>
        <v/>
      </c>
      <c r="CB123" s="18" t="str">
        <f t="shared" si="78"/>
        <v/>
      </c>
      <c r="CO123" s="69">
        <f t="shared" si="79"/>
        <v>0</v>
      </c>
      <c r="CP123" s="69">
        <f t="shared" si="79"/>
        <v>0</v>
      </c>
    </row>
    <row r="124" spans="1:94" ht="26.25" customHeight="1" x14ac:dyDescent="0.25">
      <c r="A124" s="4275"/>
      <c r="B124" s="253" t="s">
        <v>157</v>
      </c>
      <c r="C124" s="210">
        <f>SUM(D124:E124)</f>
        <v>0</v>
      </c>
      <c r="D124" s="252">
        <f>SUM(F124+H124+J124+L124+N124+P124+R124+T124+V124+X124+Z124+AB124+AD124+AF124)</f>
        <v>0</v>
      </c>
      <c r="E124" s="212">
        <f t="shared" ref="E124" si="81">SUM(+G124+I124+K124+M124+O124+Q124+S124+U124+W124+Y124+AA124+AC124+AE124+AG124)</f>
        <v>0</v>
      </c>
      <c r="F124" s="49"/>
      <c r="G124" s="52"/>
      <c r="H124" s="49"/>
      <c r="I124" s="52"/>
      <c r="J124" s="49"/>
      <c r="K124" s="52"/>
      <c r="L124" s="49"/>
      <c r="M124" s="52"/>
      <c r="N124" s="49"/>
      <c r="O124" s="52"/>
      <c r="P124" s="49"/>
      <c r="Q124" s="52"/>
      <c r="R124" s="49"/>
      <c r="S124" s="52"/>
      <c r="T124" s="49"/>
      <c r="U124" s="52"/>
      <c r="V124" s="49"/>
      <c r="W124" s="52"/>
      <c r="X124" s="49"/>
      <c r="Y124" s="52"/>
      <c r="Z124" s="49"/>
      <c r="AA124" s="52"/>
      <c r="AB124" s="49"/>
      <c r="AC124" s="52"/>
      <c r="AD124" s="49"/>
      <c r="AE124" s="52"/>
      <c r="AF124" s="49"/>
      <c r="AG124" s="50"/>
      <c r="AH124" s="254"/>
      <c r="AI124" s="52"/>
      <c r="AJ124" t="str">
        <f t="shared" ref="AJ124:AJ128" si="82">CA124&amp;CB124</f>
        <v/>
      </c>
      <c r="CA124" s="18" t="str">
        <f t="shared" si="77"/>
        <v/>
      </c>
      <c r="CB124" s="18" t="str">
        <f t="shared" si="78"/>
        <v/>
      </c>
      <c r="CO124" s="69">
        <f t="shared" si="79"/>
        <v>0</v>
      </c>
      <c r="CP124" s="69">
        <f t="shared" si="79"/>
        <v>0</v>
      </c>
    </row>
    <row r="125" spans="1:94" ht="15" customHeight="1" x14ac:dyDescent="0.25">
      <c r="A125" s="4275"/>
      <c r="B125" s="253" t="s">
        <v>158</v>
      </c>
      <c r="C125" s="210">
        <f t="shared" si="75"/>
        <v>0</v>
      </c>
      <c r="D125" s="252">
        <f t="shared" si="76"/>
        <v>0</v>
      </c>
      <c r="E125" s="212">
        <f t="shared" si="80"/>
        <v>0</v>
      </c>
      <c r="F125" s="49"/>
      <c r="G125" s="52"/>
      <c r="H125" s="49"/>
      <c r="I125" s="52"/>
      <c r="J125" s="49"/>
      <c r="K125" s="52"/>
      <c r="L125" s="49"/>
      <c r="M125" s="52"/>
      <c r="N125" s="49"/>
      <c r="O125" s="52"/>
      <c r="P125" s="49"/>
      <c r="Q125" s="52"/>
      <c r="R125" s="49"/>
      <c r="S125" s="52"/>
      <c r="T125" s="49"/>
      <c r="U125" s="52"/>
      <c r="V125" s="49"/>
      <c r="W125" s="52"/>
      <c r="X125" s="49"/>
      <c r="Y125" s="52"/>
      <c r="Z125" s="49"/>
      <c r="AA125" s="52"/>
      <c r="AB125" s="49"/>
      <c r="AC125" s="52"/>
      <c r="AD125" s="49"/>
      <c r="AE125" s="52"/>
      <c r="AF125" s="49"/>
      <c r="AG125" s="50"/>
      <c r="AH125" s="254"/>
      <c r="AI125" s="52"/>
      <c r="AJ125" t="str">
        <f t="shared" si="82"/>
        <v/>
      </c>
      <c r="CA125" s="18" t="str">
        <f t="shared" si="77"/>
        <v/>
      </c>
      <c r="CB125" s="18" t="str">
        <f t="shared" si="78"/>
        <v/>
      </c>
      <c r="CO125" s="69">
        <f t="shared" si="79"/>
        <v>0</v>
      </c>
      <c r="CP125" s="69">
        <f t="shared" si="79"/>
        <v>0</v>
      </c>
    </row>
    <row r="126" spans="1:94" ht="15" customHeight="1" x14ac:dyDescent="0.25">
      <c r="A126" s="4275"/>
      <c r="B126" s="255" t="s">
        <v>159</v>
      </c>
      <c r="C126" s="210">
        <f t="shared" si="75"/>
        <v>0</v>
      </c>
      <c r="D126" s="252">
        <f t="shared" si="76"/>
        <v>0</v>
      </c>
      <c r="E126" s="212">
        <f t="shared" si="80"/>
        <v>0</v>
      </c>
      <c r="F126" s="49"/>
      <c r="G126" s="52"/>
      <c r="H126" s="49"/>
      <c r="I126" s="52"/>
      <c r="J126" s="49"/>
      <c r="K126" s="52"/>
      <c r="L126" s="49"/>
      <c r="M126" s="52"/>
      <c r="N126" s="49"/>
      <c r="O126" s="52"/>
      <c r="P126" s="49"/>
      <c r="Q126" s="52"/>
      <c r="R126" s="49"/>
      <c r="S126" s="52"/>
      <c r="T126" s="49"/>
      <c r="U126" s="52"/>
      <c r="V126" s="49"/>
      <c r="W126" s="52"/>
      <c r="X126" s="49"/>
      <c r="Y126" s="52"/>
      <c r="Z126" s="49"/>
      <c r="AA126" s="52"/>
      <c r="AB126" s="49"/>
      <c r="AC126" s="52"/>
      <c r="AD126" s="49"/>
      <c r="AE126" s="52"/>
      <c r="AF126" s="49"/>
      <c r="AG126" s="50"/>
      <c r="AH126" s="254"/>
      <c r="AI126" s="52"/>
      <c r="AJ126" t="str">
        <f t="shared" si="82"/>
        <v/>
      </c>
      <c r="CA126" s="18" t="str">
        <f t="shared" si="77"/>
        <v/>
      </c>
      <c r="CB126" s="18" t="str">
        <f t="shared" si="78"/>
        <v/>
      </c>
      <c r="CO126" s="69">
        <f t="shared" si="79"/>
        <v>0</v>
      </c>
      <c r="CP126" s="69">
        <f t="shared" si="79"/>
        <v>0</v>
      </c>
    </row>
    <row r="127" spans="1:94" ht="15" customHeight="1" x14ac:dyDescent="0.25">
      <c r="A127" s="3633"/>
      <c r="B127" s="70" t="s">
        <v>160</v>
      </c>
      <c r="C127" s="256">
        <f t="shared" si="75"/>
        <v>0</v>
      </c>
      <c r="D127" s="257">
        <f>SUM(V127+X127+Z127+AB127+AD127+AF127)</f>
        <v>0</v>
      </c>
      <c r="E127" s="258">
        <f>SUM(W127+Y127+AA127+AC127+AE127+AG127)</f>
        <v>0</v>
      </c>
      <c r="F127" s="259"/>
      <c r="G127" s="260"/>
      <c r="H127" s="259"/>
      <c r="I127" s="260"/>
      <c r="J127" s="259"/>
      <c r="K127" s="260"/>
      <c r="L127" s="259"/>
      <c r="M127" s="260"/>
      <c r="N127" s="259"/>
      <c r="O127" s="260"/>
      <c r="P127" s="259"/>
      <c r="Q127" s="260"/>
      <c r="R127" s="259"/>
      <c r="S127" s="260"/>
      <c r="T127" s="259"/>
      <c r="U127" s="260"/>
      <c r="V127" s="30"/>
      <c r="W127" s="37"/>
      <c r="X127" s="30"/>
      <c r="Y127" s="37"/>
      <c r="Z127" s="30"/>
      <c r="AA127" s="37"/>
      <c r="AB127" s="30"/>
      <c r="AC127" s="37"/>
      <c r="AD127" s="30"/>
      <c r="AE127" s="37"/>
      <c r="AF127" s="30"/>
      <c r="AG127" s="34"/>
      <c r="AH127" s="35"/>
      <c r="AI127" s="37"/>
      <c r="AJ127" t="str">
        <f t="shared" si="82"/>
        <v/>
      </c>
      <c r="CA127" s="18" t="str">
        <f>IF(AND(C127&gt;0,AH127="")," * No olvide digitar la variable Pueblos originarios. Digite Cero si no tiene.",IF(AH127&gt;C127,"* La variable Pueblos originarios No puede ser mayor al Total.",""))</f>
        <v/>
      </c>
      <c r="CB127" s="18" t="str">
        <f t="shared" si="78"/>
        <v/>
      </c>
      <c r="CO127" s="69">
        <f t="shared" si="79"/>
        <v>0</v>
      </c>
      <c r="CP127" s="69">
        <f t="shared" si="79"/>
        <v>0</v>
      </c>
    </row>
    <row r="128" spans="1:94" ht="15" customHeight="1" x14ac:dyDescent="0.25">
      <c r="A128" s="4388" t="s">
        <v>161</v>
      </c>
      <c r="B128" s="4388"/>
      <c r="C128" s="2140">
        <f t="shared" si="75"/>
        <v>0</v>
      </c>
      <c r="D128" s="2113">
        <f t="shared" si="76"/>
        <v>0</v>
      </c>
      <c r="E128" s="2331">
        <f t="shared" si="80"/>
        <v>0</v>
      </c>
      <c r="F128" s="2166"/>
      <c r="G128" s="2332"/>
      <c r="H128" s="2166"/>
      <c r="I128" s="2332"/>
      <c r="J128" s="2166"/>
      <c r="K128" s="2332"/>
      <c r="L128" s="2166"/>
      <c r="M128" s="2332"/>
      <c r="N128" s="2166"/>
      <c r="O128" s="2332"/>
      <c r="P128" s="2166"/>
      <c r="Q128" s="2332"/>
      <c r="R128" s="2166"/>
      <c r="S128" s="2332"/>
      <c r="T128" s="2166"/>
      <c r="U128" s="2332"/>
      <c r="V128" s="2166"/>
      <c r="W128" s="2332"/>
      <c r="X128" s="2166"/>
      <c r="Y128" s="2332"/>
      <c r="Z128" s="2166"/>
      <c r="AA128" s="2332"/>
      <c r="AB128" s="2166"/>
      <c r="AC128" s="2332"/>
      <c r="AD128" s="2166"/>
      <c r="AE128" s="2332"/>
      <c r="AF128" s="2166"/>
      <c r="AG128" s="2286"/>
      <c r="AH128" s="2167"/>
      <c r="AI128" s="2332"/>
      <c r="AJ128" t="str">
        <f t="shared" si="82"/>
        <v/>
      </c>
      <c r="CA128" s="18" t="str">
        <f>IF(AND(C128&gt;0,AH128="")," * No olvide digitar la variable Pueblos originarios. Digite Cero si no tiene.",IF(AH128&gt;C128,"* La variable Pueblos originarios No puede ser mayor al Total.",""))</f>
        <v/>
      </c>
      <c r="CB128" s="18" t="str">
        <f t="shared" si="78"/>
        <v/>
      </c>
      <c r="CO128" s="69">
        <f t="shared" si="79"/>
        <v>0</v>
      </c>
      <c r="CP128" s="69">
        <f t="shared" si="79"/>
        <v>0</v>
      </c>
    </row>
    <row r="129" spans="1:95" s="56" customFormat="1" ht="18" customHeight="1" x14ac:dyDescent="0.2">
      <c r="A129" s="657" t="s">
        <v>162</v>
      </c>
      <c r="B129" s="657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648"/>
      <c r="AM129" s="648"/>
    </row>
    <row r="130" spans="1:95" x14ac:dyDescent="0.25">
      <c r="A130" s="4188" t="s">
        <v>90</v>
      </c>
      <c r="B130" s="2987"/>
      <c r="C130" s="4349" t="s">
        <v>91</v>
      </c>
      <c r="D130" s="4349"/>
      <c r="E130" s="4349"/>
      <c r="F130" s="4375" t="s">
        <v>139</v>
      </c>
      <c r="G130" s="4384"/>
      <c r="H130" s="4384"/>
      <c r="I130" s="4384"/>
      <c r="J130" s="4384"/>
      <c r="K130" s="4384"/>
      <c r="L130" s="4384"/>
      <c r="M130" s="4384"/>
      <c r="N130" s="4384"/>
      <c r="O130" s="4384"/>
      <c r="P130" s="4384"/>
      <c r="Q130" s="4384"/>
      <c r="R130" s="4384"/>
      <c r="S130" s="4384"/>
      <c r="T130" s="4384"/>
      <c r="U130" s="4384"/>
      <c r="V130" s="4384"/>
      <c r="W130" s="4384"/>
      <c r="X130" s="4384"/>
      <c r="Y130" s="4384"/>
      <c r="Z130" s="4384"/>
      <c r="AA130" s="4384"/>
      <c r="AB130" s="4384"/>
      <c r="AC130" s="4384"/>
      <c r="AD130" s="4384"/>
      <c r="AE130" s="4384"/>
      <c r="AF130" s="4384"/>
      <c r="AG130" s="4297"/>
      <c r="AH130" s="4422" t="s">
        <v>163</v>
      </c>
      <c r="AI130" s="4423"/>
      <c r="AJ130" s="4423"/>
      <c r="AK130" s="4424"/>
      <c r="AL130" s="4379" t="s">
        <v>12</v>
      </c>
      <c r="AM130" s="2987" t="s">
        <v>13</v>
      </c>
    </row>
    <row r="131" spans="1:95" x14ac:dyDescent="0.25">
      <c r="A131" s="3124"/>
      <c r="B131" s="2994"/>
      <c r="C131" s="4279"/>
      <c r="D131" s="4279"/>
      <c r="E131" s="4279"/>
      <c r="F131" s="4419" t="s">
        <v>16</v>
      </c>
      <c r="G131" s="4419"/>
      <c r="H131" s="4419" t="s">
        <v>17</v>
      </c>
      <c r="I131" s="4419"/>
      <c r="J131" s="4419" t="s">
        <v>18</v>
      </c>
      <c r="K131" s="4419"/>
      <c r="L131" s="4419" t="s">
        <v>19</v>
      </c>
      <c r="M131" s="4419"/>
      <c r="N131" s="4419" t="s">
        <v>20</v>
      </c>
      <c r="O131" s="4419"/>
      <c r="P131" s="4419" t="s">
        <v>21</v>
      </c>
      <c r="Q131" s="4419"/>
      <c r="R131" s="4419" t="s">
        <v>22</v>
      </c>
      <c r="S131" s="4419"/>
      <c r="T131" s="4419" t="s">
        <v>23</v>
      </c>
      <c r="U131" s="4419"/>
      <c r="V131" s="4419" t="s">
        <v>61</v>
      </c>
      <c r="W131" s="4419"/>
      <c r="X131" s="4419" t="s">
        <v>62</v>
      </c>
      <c r="Y131" s="4419"/>
      <c r="Z131" s="4375" t="s">
        <v>63</v>
      </c>
      <c r="AA131" s="4420"/>
      <c r="AB131" s="4375" t="s">
        <v>148</v>
      </c>
      <c r="AC131" s="4420"/>
      <c r="AD131" s="4375" t="s">
        <v>149</v>
      </c>
      <c r="AE131" s="4420"/>
      <c r="AF131" s="4375" t="s">
        <v>150</v>
      </c>
      <c r="AG131" s="4297"/>
      <c r="AH131" s="4379" t="s">
        <v>164</v>
      </c>
      <c r="AI131" s="4325" t="s">
        <v>165</v>
      </c>
      <c r="AJ131" s="4325" t="s">
        <v>166</v>
      </c>
      <c r="AK131" s="3137" t="s">
        <v>167</v>
      </c>
      <c r="AL131" s="3130"/>
      <c r="AM131" s="2994"/>
    </row>
    <row r="132" spans="1:95" ht="18.75" customHeight="1" x14ac:dyDescent="0.25">
      <c r="A132" s="4342"/>
      <c r="B132" s="4333"/>
      <c r="C132" s="2133" t="s">
        <v>120</v>
      </c>
      <c r="D132" s="2134" t="s">
        <v>79</v>
      </c>
      <c r="E132" s="2330" t="s">
        <v>121</v>
      </c>
      <c r="F132" s="2204" t="s">
        <v>79</v>
      </c>
      <c r="G132" s="202" t="s">
        <v>121</v>
      </c>
      <c r="H132" s="2204" t="s">
        <v>79</v>
      </c>
      <c r="I132" s="202" t="s">
        <v>121</v>
      </c>
      <c r="J132" s="2204" t="s">
        <v>79</v>
      </c>
      <c r="K132" s="202" t="s">
        <v>121</v>
      </c>
      <c r="L132" s="2204" t="s">
        <v>79</v>
      </c>
      <c r="M132" s="202" t="s">
        <v>121</v>
      </c>
      <c r="N132" s="2204" t="s">
        <v>79</v>
      </c>
      <c r="O132" s="202" t="s">
        <v>121</v>
      </c>
      <c r="P132" s="2204" t="s">
        <v>79</v>
      </c>
      <c r="Q132" s="202" t="s">
        <v>121</v>
      </c>
      <c r="R132" s="2204" t="s">
        <v>79</v>
      </c>
      <c r="S132" s="202" t="s">
        <v>121</v>
      </c>
      <c r="T132" s="2204" t="s">
        <v>79</v>
      </c>
      <c r="U132" s="202" t="s">
        <v>121</v>
      </c>
      <c r="V132" s="2204" t="s">
        <v>79</v>
      </c>
      <c r="W132" s="202" t="s">
        <v>121</v>
      </c>
      <c r="X132" s="2204" t="s">
        <v>79</v>
      </c>
      <c r="Y132" s="202" t="s">
        <v>121</v>
      </c>
      <c r="Z132" s="2204" t="s">
        <v>79</v>
      </c>
      <c r="AA132" s="202" t="s">
        <v>121</v>
      </c>
      <c r="AB132" s="2204" t="s">
        <v>79</v>
      </c>
      <c r="AC132" s="202" t="s">
        <v>121</v>
      </c>
      <c r="AD132" s="2204" t="s">
        <v>79</v>
      </c>
      <c r="AE132" s="202" t="s">
        <v>121</v>
      </c>
      <c r="AF132" s="2204" t="s">
        <v>79</v>
      </c>
      <c r="AG132" s="262" t="s">
        <v>121</v>
      </c>
      <c r="AH132" s="3001"/>
      <c r="AI132" s="2983"/>
      <c r="AJ132" s="2983"/>
      <c r="AK132" s="4357"/>
      <c r="AL132" s="3001"/>
      <c r="AM132" s="4333"/>
    </row>
    <row r="133" spans="1:95" x14ac:dyDescent="0.25">
      <c r="A133" s="4391" t="s">
        <v>168</v>
      </c>
      <c r="B133" s="4421"/>
      <c r="C133" s="2140">
        <f>SUM(D133:E133)</f>
        <v>0</v>
      </c>
      <c r="D133" s="2141">
        <f>SUM(F133+H133+J133+L133+N133+P133+R133+T133+V133+X133+Z133+AB133+AD133+AF133)</f>
        <v>0</v>
      </c>
      <c r="E133" s="2331">
        <f>SUM(G133+I133+K133+M133+O133+Q133+S133+U133+W133+Y133+AA133+AC133+AE133+AG133)</f>
        <v>0</v>
      </c>
      <c r="F133" s="2004"/>
      <c r="G133" s="2057"/>
      <c r="H133" s="2004"/>
      <c r="I133" s="2057"/>
      <c r="J133" s="2004"/>
      <c r="K133" s="2057"/>
      <c r="L133" s="2004"/>
      <c r="M133" s="2057"/>
      <c r="N133" s="2004"/>
      <c r="O133" s="2057"/>
      <c r="P133" s="2004"/>
      <c r="Q133" s="2057"/>
      <c r="R133" s="2004"/>
      <c r="S133" s="2057"/>
      <c r="T133" s="2004"/>
      <c r="U133" s="2057"/>
      <c r="V133" s="2004"/>
      <c r="W133" s="2057"/>
      <c r="X133" s="2004"/>
      <c r="Y133" s="2057"/>
      <c r="Z133" s="2004"/>
      <c r="AA133" s="2057"/>
      <c r="AB133" s="2004"/>
      <c r="AC133" s="2057"/>
      <c r="AD133" s="2004"/>
      <c r="AE133" s="2057"/>
      <c r="AF133" s="2004"/>
      <c r="AG133" s="1925"/>
      <c r="AH133" s="1362"/>
      <c r="AI133" s="699"/>
      <c r="AJ133" s="699"/>
      <c r="AK133" s="1925"/>
      <c r="AL133" s="1362"/>
      <c r="AM133" s="2057"/>
      <c r="AN133" t="str">
        <f>CB133&amp;CC133&amp;CA133</f>
        <v/>
      </c>
      <c r="CA133" s="263" t="str">
        <f>IF(OR(AH133+AI133+AJ133+AK133&gt;C133,)," ** La suma de Causal de Egresos no deben ser mayor que el Total Ambos Sexos","")</f>
        <v/>
      </c>
      <c r="CB133" s="18" t="str">
        <f>IF(AND($C133&gt;0,AL133=""),"  * No olvide digitar la variable Pueblos originarios. Digite Cero si no tiene.",IF(AL133&gt;$C133,"  * La variable Pueblos originarios No puede ser mayor al Total.",""))</f>
        <v/>
      </c>
      <c r="CC133" s="18" t="str">
        <f>IF(AND($C133&gt;0,AM133="")," * No olvide digitar la variable Migrantes. Digite Cero si no tiene.",IF(AM133&gt;$C133," * La variable Migrantes No puede ser mayor al Total.",""))</f>
        <v/>
      </c>
      <c r="CO133" s="69">
        <f>IF((AH133+AI133+AJ133+AK133)&gt;$C133,1,0)</f>
        <v>0</v>
      </c>
      <c r="CP133" s="69">
        <f t="shared" ref="CP133:CQ141" si="83">IF(AND($C133&gt;0,AL133=""),1,IF(AL133&gt;$C133,1,0))</f>
        <v>0</v>
      </c>
      <c r="CQ133" s="69">
        <f t="shared" si="83"/>
        <v>0</v>
      </c>
    </row>
    <row r="134" spans="1:95" x14ac:dyDescent="0.25">
      <c r="A134" s="4274" t="s">
        <v>152</v>
      </c>
      <c r="B134" s="2019" t="s">
        <v>153</v>
      </c>
      <c r="C134" s="249">
        <f t="shared" ref="C134:C141" si="84">SUM(D134:E134)</f>
        <v>0</v>
      </c>
      <c r="D134" s="250">
        <f t="shared" ref="D134:E140" si="85">SUM(F134+H134+J134+L134+N134+P134+R134+T134+V134+X134+Z134+AB134+AD134+AF134)</f>
        <v>0</v>
      </c>
      <c r="E134" s="251">
        <f t="shared" si="85"/>
        <v>0</v>
      </c>
      <c r="F134" s="2004"/>
      <c r="G134" s="2057"/>
      <c r="H134" s="2004"/>
      <c r="I134" s="2057"/>
      <c r="J134" s="2004"/>
      <c r="K134" s="2057"/>
      <c r="L134" s="2004"/>
      <c r="M134" s="2057"/>
      <c r="N134" s="2004"/>
      <c r="O134" s="2057"/>
      <c r="P134" s="2004"/>
      <c r="Q134" s="2057"/>
      <c r="R134" s="2004"/>
      <c r="S134" s="2057"/>
      <c r="T134" s="2004"/>
      <c r="U134" s="2057"/>
      <c r="V134" s="2004"/>
      <c r="W134" s="2057"/>
      <c r="X134" s="2004"/>
      <c r="Y134" s="2057"/>
      <c r="Z134" s="2004"/>
      <c r="AA134" s="2057"/>
      <c r="AB134" s="2004"/>
      <c r="AC134" s="2057"/>
      <c r="AD134" s="2004"/>
      <c r="AE134" s="2057"/>
      <c r="AF134" s="2004"/>
      <c r="AG134" s="1925"/>
      <c r="AH134" s="1362"/>
      <c r="AI134" s="699"/>
      <c r="AJ134" s="699"/>
      <c r="AK134" s="1925"/>
      <c r="AL134" s="1362"/>
      <c r="AM134" s="2057"/>
      <c r="AN134" t="str">
        <f>CB134&amp;CC134&amp;CA134</f>
        <v/>
      </c>
      <c r="CA134" s="263" t="str">
        <f t="shared" ref="CA134:CA141" si="86">IF(OR(AH134+AI134+AJ134+AK134&gt;C134,)," ** La suma de Causal de Egresos no deben ser mayor que el Total Ambos Sexos","")</f>
        <v/>
      </c>
      <c r="CB134" s="18" t="str">
        <f t="shared" ref="CB134:CB141" si="87">IF(AND($C134&gt;0,AL134=""),"  * No olvide digitar la variable Pueblos originarios. Digite Cero si no tiene.",IF(AL134&gt;$C134,"  * La variable Pueblos originarios No puede ser mayor al Total.",""))</f>
        <v/>
      </c>
      <c r="CC134" s="18" t="str">
        <f t="shared" ref="CC134:CC141" si="88">IF(AND($C134&gt;0,AM134="")," * No olvide digitar la variable Migrantes. Digite Cero si no tiene.",IF(AM134&gt;$C134," * La variable Migrantes No puede ser mayor al Total.",""))</f>
        <v/>
      </c>
      <c r="CO134" s="69">
        <f t="shared" ref="CO134:CO141" si="89">IF((AH134+AI134+AJ134+AK134)&gt;$C134,1,0)</f>
        <v>0</v>
      </c>
      <c r="CP134" s="69">
        <f t="shared" si="83"/>
        <v>0</v>
      </c>
      <c r="CQ134" s="69">
        <f t="shared" si="83"/>
        <v>0</v>
      </c>
    </row>
    <row r="135" spans="1:95" x14ac:dyDescent="0.25">
      <c r="A135" s="4275"/>
      <c r="B135" s="75" t="s">
        <v>154</v>
      </c>
      <c r="C135" s="210">
        <f t="shared" si="84"/>
        <v>0</v>
      </c>
      <c r="D135" s="252">
        <f t="shared" si="85"/>
        <v>0</v>
      </c>
      <c r="E135" s="212">
        <f t="shared" si="85"/>
        <v>0</v>
      </c>
      <c r="F135" s="22"/>
      <c r="G135" s="28"/>
      <c r="H135" s="22"/>
      <c r="I135" s="28"/>
      <c r="J135" s="22"/>
      <c r="K135" s="28"/>
      <c r="L135" s="22"/>
      <c r="M135" s="28"/>
      <c r="N135" s="22"/>
      <c r="O135" s="28"/>
      <c r="P135" s="22"/>
      <c r="Q135" s="28"/>
      <c r="R135" s="22"/>
      <c r="S135" s="28"/>
      <c r="T135" s="22"/>
      <c r="U135" s="28"/>
      <c r="V135" s="22"/>
      <c r="W135" s="28"/>
      <c r="X135" s="22"/>
      <c r="Y135" s="28"/>
      <c r="Z135" s="22"/>
      <c r="AA135" s="28"/>
      <c r="AB135" s="22"/>
      <c r="AC135" s="28"/>
      <c r="AD135" s="22"/>
      <c r="AE135" s="28"/>
      <c r="AF135" s="22"/>
      <c r="AG135" s="213"/>
      <c r="AH135" s="27"/>
      <c r="AI135" s="24"/>
      <c r="AJ135" s="24"/>
      <c r="AK135" s="213"/>
      <c r="AL135" s="27"/>
      <c r="AM135" s="28"/>
      <c r="AN135" t="str">
        <f>CB135&amp;CC135&amp;CA135</f>
        <v/>
      </c>
      <c r="CA135" s="263" t="str">
        <f t="shared" si="86"/>
        <v/>
      </c>
      <c r="CB135" s="18" t="str">
        <f t="shared" si="87"/>
        <v/>
      </c>
      <c r="CC135" s="18" t="str">
        <f t="shared" si="88"/>
        <v/>
      </c>
      <c r="CO135" s="69">
        <f t="shared" si="89"/>
        <v>0</v>
      </c>
      <c r="CP135" s="69">
        <f t="shared" si="83"/>
        <v>0</v>
      </c>
      <c r="CQ135" s="69">
        <f t="shared" si="83"/>
        <v>0</v>
      </c>
    </row>
    <row r="136" spans="1:95" x14ac:dyDescent="0.25">
      <c r="A136" s="4275"/>
      <c r="B136" s="75" t="s">
        <v>155</v>
      </c>
      <c r="C136" s="210">
        <f t="shared" si="84"/>
        <v>0</v>
      </c>
      <c r="D136" s="252">
        <f t="shared" si="85"/>
        <v>0</v>
      </c>
      <c r="E136" s="212">
        <f t="shared" si="85"/>
        <v>0</v>
      </c>
      <c r="F136" s="22"/>
      <c r="G136" s="28"/>
      <c r="H136" s="22"/>
      <c r="I136" s="28"/>
      <c r="J136" s="22"/>
      <c r="K136" s="28"/>
      <c r="L136" s="22"/>
      <c r="M136" s="28"/>
      <c r="N136" s="22"/>
      <c r="O136" s="28"/>
      <c r="P136" s="22"/>
      <c r="Q136" s="28"/>
      <c r="R136" s="22"/>
      <c r="S136" s="28"/>
      <c r="T136" s="22"/>
      <c r="U136" s="28"/>
      <c r="V136" s="22"/>
      <c r="W136" s="28"/>
      <c r="X136" s="22"/>
      <c r="Y136" s="28"/>
      <c r="Z136" s="22"/>
      <c r="AA136" s="28"/>
      <c r="AB136" s="22"/>
      <c r="AC136" s="28"/>
      <c r="AD136" s="22"/>
      <c r="AE136" s="28"/>
      <c r="AF136" s="22"/>
      <c r="AG136" s="213"/>
      <c r="AH136" s="27"/>
      <c r="AI136" s="24"/>
      <c r="AJ136" s="24"/>
      <c r="AK136" s="213"/>
      <c r="AL136" s="27"/>
      <c r="AM136" s="28"/>
      <c r="AN136" t="str">
        <f>CB136&amp;CC136&amp;CA136</f>
        <v/>
      </c>
      <c r="CA136" s="263" t="str">
        <f t="shared" si="86"/>
        <v/>
      </c>
      <c r="CB136" s="18" t="str">
        <f t="shared" si="87"/>
        <v/>
      </c>
      <c r="CC136" s="18" t="str">
        <f t="shared" si="88"/>
        <v/>
      </c>
      <c r="CO136" s="69">
        <f t="shared" si="89"/>
        <v>0</v>
      </c>
      <c r="CP136" s="69">
        <f t="shared" si="83"/>
        <v>0</v>
      </c>
      <c r="CQ136" s="69">
        <f t="shared" si="83"/>
        <v>0</v>
      </c>
    </row>
    <row r="137" spans="1:95" ht="22.5" customHeight="1" x14ac:dyDescent="0.25">
      <c r="A137" s="4275"/>
      <c r="B137" s="253" t="s">
        <v>169</v>
      </c>
      <c r="C137" s="210">
        <f t="shared" si="84"/>
        <v>0</v>
      </c>
      <c r="D137" s="252">
        <f t="shared" si="85"/>
        <v>0</v>
      </c>
      <c r="E137" s="212">
        <f t="shared" si="85"/>
        <v>0</v>
      </c>
      <c r="F137" s="22"/>
      <c r="G137" s="28"/>
      <c r="H137" s="22"/>
      <c r="I137" s="28"/>
      <c r="J137" s="22"/>
      <c r="K137" s="28"/>
      <c r="L137" s="22"/>
      <c r="M137" s="28"/>
      <c r="N137" s="22"/>
      <c r="O137" s="28"/>
      <c r="P137" s="22"/>
      <c r="Q137" s="28"/>
      <c r="R137" s="22"/>
      <c r="S137" s="28"/>
      <c r="T137" s="22"/>
      <c r="U137" s="28"/>
      <c r="V137" s="22"/>
      <c r="W137" s="28"/>
      <c r="X137" s="22"/>
      <c r="Y137" s="28"/>
      <c r="Z137" s="22"/>
      <c r="AA137" s="28"/>
      <c r="AB137" s="22"/>
      <c r="AC137" s="28"/>
      <c r="AD137" s="22"/>
      <c r="AE137" s="28"/>
      <c r="AF137" s="22"/>
      <c r="AG137" s="213"/>
      <c r="AH137" s="27"/>
      <c r="AI137" s="24"/>
      <c r="AJ137" s="24"/>
      <c r="AK137" s="213"/>
      <c r="AL137" s="27"/>
      <c r="AM137" s="28"/>
      <c r="AN137" t="str">
        <f>CB137&amp;CC137&amp;CA137</f>
        <v/>
      </c>
      <c r="CA137" s="263" t="str">
        <f t="shared" si="86"/>
        <v/>
      </c>
      <c r="CB137" s="18" t="str">
        <f t="shared" si="87"/>
        <v/>
      </c>
      <c r="CC137" s="18" t="str">
        <f t="shared" si="88"/>
        <v/>
      </c>
      <c r="CO137" s="69">
        <f t="shared" si="89"/>
        <v>0</v>
      </c>
      <c r="CP137" s="69">
        <f t="shared" si="83"/>
        <v>0</v>
      </c>
      <c r="CQ137" s="69">
        <f t="shared" si="83"/>
        <v>0</v>
      </c>
    </row>
    <row r="138" spans="1:95" ht="24.6" customHeight="1" x14ac:dyDescent="0.25">
      <c r="A138" s="4275"/>
      <c r="B138" s="253" t="s">
        <v>157</v>
      </c>
      <c r="C138" s="210">
        <f t="shared" ref="C138" si="90">SUM(D138:E138)</f>
        <v>0</v>
      </c>
      <c r="D138" s="252">
        <f t="shared" si="85"/>
        <v>0</v>
      </c>
      <c r="E138" s="212">
        <f t="shared" ref="E138" si="91">SUM(G138+I138+K138+M138+O138+Q138+S138+U138+W138+Y138+AA138+AC138+AE138+AG138)</f>
        <v>0</v>
      </c>
      <c r="F138" s="49"/>
      <c r="G138" s="52"/>
      <c r="H138" s="49"/>
      <c r="I138" s="52"/>
      <c r="J138" s="49"/>
      <c r="K138" s="52"/>
      <c r="L138" s="49"/>
      <c r="M138" s="52"/>
      <c r="N138" s="49"/>
      <c r="O138" s="52"/>
      <c r="P138" s="49"/>
      <c r="Q138" s="52"/>
      <c r="R138" s="49"/>
      <c r="S138" s="52"/>
      <c r="T138" s="49"/>
      <c r="U138" s="52"/>
      <c r="V138" s="49"/>
      <c r="W138" s="52"/>
      <c r="X138" s="49"/>
      <c r="Y138" s="52"/>
      <c r="Z138" s="49"/>
      <c r="AA138" s="52"/>
      <c r="AB138" s="49"/>
      <c r="AC138" s="52"/>
      <c r="AD138" s="49"/>
      <c r="AE138" s="52"/>
      <c r="AF138" s="49"/>
      <c r="AG138" s="264"/>
      <c r="AH138" s="254"/>
      <c r="AI138" s="265"/>
      <c r="AJ138" s="265"/>
      <c r="AK138" s="264"/>
      <c r="AL138" s="254"/>
      <c r="AM138" s="52"/>
      <c r="CA138" s="263" t="str">
        <f t="shared" si="86"/>
        <v/>
      </c>
      <c r="CB138" s="18" t="str">
        <f t="shared" si="87"/>
        <v/>
      </c>
      <c r="CC138" s="18" t="str">
        <f t="shared" si="88"/>
        <v/>
      </c>
      <c r="CO138" s="69">
        <f t="shared" si="89"/>
        <v>0</v>
      </c>
      <c r="CP138" s="69">
        <f t="shared" si="83"/>
        <v>0</v>
      </c>
      <c r="CQ138" s="69">
        <f t="shared" si="83"/>
        <v>0</v>
      </c>
    </row>
    <row r="139" spans="1:95" x14ac:dyDescent="0.25">
      <c r="A139" s="4275"/>
      <c r="B139" s="253" t="s">
        <v>158</v>
      </c>
      <c r="C139" s="210">
        <f t="shared" si="84"/>
        <v>0</v>
      </c>
      <c r="D139" s="252">
        <f t="shared" si="85"/>
        <v>0</v>
      </c>
      <c r="E139" s="212">
        <f t="shared" si="85"/>
        <v>0</v>
      </c>
      <c r="F139" s="49"/>
      <c r="G139" s="52"/>
      <c r="H139" s="49"/>
      <c r="I139" s="52"/>
      <c r="J139" s="49"/>
      <c r="K139" s="52"/>
      <c r="L139" s="49"/>
      <c r="M139" s="52"/>
      <c r="N139" s="49"/>
      <c r="O139" s="52"/>
      <c r="P139" s="49"/>
      <c r="Q139" s="52"/>
      <c r="R139" s="49"/>
      <c r="S139" s="52"/>
      <c r="T139" s="49"/>
      <c r="U139" s="52"/>
      <c r="V139" s="49"/>
      <c r="W139" s="52"/>
      <c r="X139" s="49"/>
      <c r="Y139" s="52"/>
      <c r="Z139" s="49"/>
      <c r="AA139" s="52"/>
      <c r="AB139" s="49"/>
      <c r="AC139" s="52"/>
      <c r="AD139" s="49"/>
      <c r="AE139" s="52"/>
      <c r="AF139" s="49"/>
      <c r="AG139" s="264"/>
      <c r="AH139" s="254"/>
      <c r="AI139" s="265"/>
      <c r="AJ139" s="265"/>
      <c r="AK139" s="264"/>
      <c r="AL139" s="254"/>
      <c r="AM139" s="52"/>
      <c r="AN139" t="str">
        <f>CB139&amp;CC139&amp;CA139</f>
        <v/>
      </c>
      <c r="CA139" s="263" t="str">
        <f t="shared" si="86"/>
        <v/>
      </c>
      <c r="CB139" s="18" t="str">
        <f t="shared" si="87"/>
        <v/>
      </c>
      <c r="CC139" s="18" t="str">
        <f t="shared" si="88"/>
        <v/>
      </c>
      <c r="CO139" s="69">
        <f t="shared" si="89"/>
        <v>0</v>
      </c>
      <c r="CP139" s="69">
        <f t="shared" si="83"/>
        <v>0</v>
      </c>
      <c r="CQ139" s="69">
        <f t="shared" si="83"/>
        <v>0</v>
      </c>
    </row>
    <row r="140" spans="1:95" x14ac:dyDescent="0.25">
      <c r="A140" s="4275"/>
      <c r="B140" s="255" t="s">
        <v>159</v>
      </c>
      <c r="C140" s="210">
        <f t="shared" si="84"/>
        <v>0</v>
      </c>
      <c r="D140" s="252">
        <f t="shared" si="85"/>
        <v>0</v>
      </c>
      <c r="E140" s="212">
        <f t="shared" si="85"/>
        <v>0</v>
      </c>
      <c r="F140" s="49"/>
      <c r="G140" s="52"/>
      <c r="H140" s="49"/>
      <c r="I140" s="52"/>
      <c r="J140" s="49"/>
      <c r="K140" s="52"/>
      <c r="L140" s="49"/>
      <c r="M140" s="52"/>
      <c r="N140" s="49"/>
      <c r="O140" s="52"/>
      <c r="P140" s="49"/>
      <c r="Q140" s="52"/>
      <c r="R140" s="49"/>
      <c r="S140" s="52"/>
      <c r="T140" s="49"/>
      <c r="U140" s="52"/>
      <c r="V140" s="49"/>
      <c r="W140" s="52"/>
      <c r="X140" s="49"/>
      <c r="Y140" s="52"/>
      <c r="Z140" s="49"/>
      <c r="AA140" s="52"/>
      <c r="AB140" s="49"/>
      <c r="AC140" s="52"/>
      <c r="AD140" s="49"/>
      <c r="AE140" s="52"/>
      <c r="AF140" s="49"/>
      <c r="AG140" s="264"/>
      <c r="AH140" s="254"/>
      <c r="AI140" s="265"/>
      <c r="AJ140" s="265"/>
      <c r="AK140" s="264"/>
      <c r="AL140" s="254"/>
      <c r="AM140" s="52"/>
      <c r="AN140" t="str">
        <f>CB140&amp;CC140&amp;CA140</f>
        <v/>
      </c>
      <c r="CA140" s="263" t="str">
        <f t="shared" si="86"/>
        <v/>
      </c>
      <c r="CB140" s="18" t="str">
        <f t="shared" si="87"/>
        <v/>
      </c>
      <c r="CC140" s="18" t="str">
        <f t="shared" si="88"/>
        <v/>
      </c>
      <c r="CO140" s="69">
        <f t="shared" si="89"/>
        <v>0</v>
      </c>
      <c r="CP140" s="69">
        <f t="shared" si="83"/>
        <v>0</v>
      </c>
      <c r="CQ140" s="69">
        <f t="shared" si="83"/>
        <v>0</v>
      </c>
    </row>
    <row r="141" spans="1:95" x14ac:dyDescent="0.25">
      <c r="A141" s="3633"/>
      <c r="B141" s="70" t="s">
        <v>160</v>
      </c>
      <c r="C141" s="266">
        <f t="shared" si="84"/>
        <v>0</v>
      </c>
      <c r="D141" s="267">
        <f>SUM(V141+X141+Z141+AB141+AD141+AF141)</f>
        <v>0</v>
      </c>
      <c r="E141" s="219">
        <f>SUM(W141+Y141+AA141+AC141+AE141+AG141)</f>
        <v>0</v>
      </c>
      <c r="F141" s="259"/>
      <c r="G141" s="260"/>
      <c r="H141" s="259"/>
      <c r="I141" s="260"/>
      <c r="J141" s="259"/>
      <c r="K141" s="260"/>
      <c r="L141" s="259"/>
      <c r="M141" s="260"/>
      <c r="N141" s="259"/>
      <c r="O141" s="260"/>
      <c r="P141" s="259"/>
      <c r="Q141" s="260"/>
      <c r="R141" s="259"/>
      <c r="S141" s="260"/>
      <c r="T141" s="259"/>
      <c r="U141" s="260"/>
      <c r="V141" s="30"/>
      <c r="W141" s="37"/>
      <c r="X141" s="30"/>
      <c r="Y141" s="37"/>
      <c r="Z141" s="30"/>
      <c r="AA141" s="37"/>
      <c r="AB141" s="30"/>
      <c r="AC141" s="37"/>
      <c r="AD141" s="30"/>
      <c r="AE141" s="37"/>
      <c r="AF141" s="30"/>
      <c r="AG141" s="220"/>
      <c r="AH141" s="35"/>
      <c r="AI141" s="32"/>
      <c r="AJ141" s="32"/>
      <c r="AK141" s="220"/>
      <c r="AL141" s="35"/>
      <c r="AM141" s="37"/>
      <c r="AN141" t="str">
        <f>CB141&amp;CC141&amp;CA141</f>
        <v/>
      </c>
      <c r="CA141" s="263" t="str">
        <f t="shared" si="86"/>
        <v/>
      </c>
      <c r="CB141" s="18" t="str">
        <f t="shared" si="87"/>
        <v/>
      </c>
      <c r="CC141" s="18" t="str">
        <f t="shared" si="88"/>
        <v/>
      </c>
      <c r="CO141" s="69">
        <f t="shared" si="89"/>
        <v>0</v>
      </c>
      <c r="CP141" s="69">
        <f t="shared" si="83"/>
        <v>0</v>
      </c>
      <c r="CQ141" s="69">
        <f t="shared" si="83"/>
        <v>0</v>
      </c>
    </row>
    <row r="142" spans="1:95" s="56" customFormat="1" ht="18" customHeight="1" x14ac:dyDescent="0.2">
      <c r="A142" s="657" t="s">
        <v>170</v>
      </c>
      <c r="B142" s="657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</row>
    <row r="143" spans="1:95" ht="15" customHeight="1" x14ac:dyDescent="0.25">
      <c r="A143" s="4188" t="s">
        <v>90</v>
      </c>
      <c r="B143" s="2987"/>
      <c r="C143" s="4188" t="s">
        <v>171</v>
      </c>
      <c r="D143" s="3108"/>
      <c r="E143" s="2987"/>
      <c r="F143" s="4375" t="s">
        <v>139</v>
      </c>
      <c r="G143" s="4384"/>
      <c r="H143" s="4384"/>
      <c r="I143" s="4384"/>
      <c r="J143" s="4384"/>
      <c r="K143" s="4384"/>
      <c r="L143" s="4384"/>
      <c r="M143" s="4384"/>
      <c r="N143" s="4384"/>
      <c r="O143" s="4384"/>
      <c r="P143" s="4384"/>
      <c r="Q143" s="4384"/>
      <c r="R143" s="4384"/>
      <c r="S143" s="4384"/>
      <c r="T143" s="4384"/>
      <c r="U143" s="4384"/>
      <c r="V143" s="4384"/>
      <c r="W143" s="4384"/>
      <c r="X143" s="4384"/>
      <c r="Y143" s="4384"/>
      <c r="Z143" s="4384"/>
      <c r="AA143" s="4384"/>
      <c r="AB143" s="4384"/>
      <c r="AC143" s="4384"/>
      <c r="AD143" s="4384"/>
      <c r="AE143" s="4384"/>
      <c r="AF143" s="4384"/>
      <c r="AG143" s="4384"/>
      <c r="AH143" s="4384"/>
      <c r="AI143" s="4384"/>
      <c r="AJ143" s="4384"/>
      <c r="AK143" s="4384"/>
      <c r="AL143" s="4384"/>
      <c r="AM143" s="4297"/>
      <c r="AN143" s="4292" t="s">
        <v>163</v>
      </c>
      <c r="AO143" s="4425"/>
      <c r="AP143" s="4426"/>
      <c r="AQ143" s="4379" t="s">
        <v>12</v>
      </c>
      <c r="AR143" s="2987" t="s">
        <v>13</v>
      </c>
    </row>
    <row r="144" spans="1:95" ht="15" customHeight="1" x14ac:dyDescent="0.25">
      <c r="A144" s="3124"/>
      <c r="B144" s="2994"/>
      <c r="C144" s="3124"/>
      <c r="D144" s="3109"/>
      <c r="E144" s="2994"/>
      <c r="F144" s="4375" t="s">
        <v>140</v>
      </c>
      <c r="G144" s="4420"/>
      <c r="H144" s="4375" t="s">
        <v>141</v>
      </c>
      <c r="I144" s="4420"/>
      <c r="J144" s="4375" t="s">
        <v>172</v>
      </c>
      <c r="K144" s="4420"/>
      <c r="L144" s="4375" t="s">
        <v>16</v>
      </c>
      <c r="M144" s="4420"/>
      <c r="N144" s="4419" t="s">
        <v>17</v>
      </c>
      <c r="O144" s="4419"/>
      <c r="P144" s="4419" t="s">
        <v>18</v>
      </c>
      <c r="Q144" s="4419"/>
      <c r="R144" s="4419" t="s">
        <v>19</v>
      </c>
      <c r="S144" s="4419"/>
      <c r="T144" s="4419" t="s">
        <v>20</v>
      </c>
      <c r="U144" s="4419"/>
      <c r="V144" s="4419" t="s">
        <v>21</v>
      </c>
      <c r="W144" s="4419"/>
      <c r="X144" s="4419" t="s">
        <v>22</v>
      </c>
      <c r="Y144" s="4419"/>
      <c r="Z144" s="4419" t="s">
        <v>23</v>
      </c>
      <c r="AA144" s="4419"/>
      <c r="AB144" s="4419" t="s">
        <v>61</v>
      </c>
      <c r="AC144" s="4419"/>
      <c r="AD144" s="4419" t="s">
        <v>62</v>
      </c>
      <c r="AE144" s="4419"/>
      <c r="AF144" s="4375" t="s">
        <v>63</v>
      </c>
      <c r="AG144" s="4420"/>
      <c r="AH144" s="4375" t="s">
        <v>148</v>
      </c>
      <c r="AI144" s="4420"/>
      <c r="AJ144" s="4375" t="s">
        <v>149</v>
      </c>
      <c r="AK144" s="4420"/>
      <c r="AL144" s="4375" t="s">
        <v>150</v>
      </c>
      <c r="AM144" s="4297"/>
      <c r="AN144" s="4379" t="s">
        <v>173</v>
      </c>
      <c r="AO144" s="4325" t="s">
        <v>174</v>
      </c>
      <c r="AP144" s="3137" t="s">
        <v>166</v>
      </c>
      <c r="AQ144" s="3130"/>
      <c r="AR144" s="2994"/>
    </row>
    <row r="145" spans="1:95" ht="15" customHeight="1" x14ac:dyDescent="0.25">
      <c r="A145" s="4342"/>
      <c r="B145" s="4333"/>
      <c r="C145" s="2133" t="s">
        <v>120</v>
      </c>
      <c r="D145" s="2134" t="s">
        <v>79</v>
      </c>
      <c r="E145" s="2330" t="s">
        <v>121</v>
      </c>
      <c r="F145" s="2204" t="s">
        <v>79</v>
      </c>
      <c r="G145" s="202" t="s">
        <v>121</v>
      </c>
      <c r="H145" s="2204" t="s">
        <v>79</v>
      </c>
      <c r="I145" s="202" t="s">
        <v>121</v>
      </c>
      <c r="J145" s="2204" t="s">
        <v>79</v>
      </c>
      <c r="K145" s="202" t="s">
        <v>121</v>
      </c>
      <c r="L145" s="2204" t="s">
        <v>79</v>
      </c>
      <c r="M145" s="202" t="s">
        <v>121</v>
      </c>
      <c r="N145" s="2204" t="s">
        <v>79</v>
      </c>
      <c r="O145" s="202" t="s">
        <v>121</v>
      </c>
      <c r="P145" s="2204" t="s">
        <v>79</v>
      </c>
      <c r="Q145" s="202" t="s">
        <v>121</v>
      </c>
      <c r="R145" s="2204" t="s">
        <v>79</v>
      </c>
      <c r="S145" s="202" t="s">
        <v>121</v>
      </c>
      <c r="T145" s="2204" t="s">
        <v>79</v>
      </c>
      <c r="U145" s="202" t="s">
        <v>121</v>
      </c>
      <c r="V145" s="2204" t="s">
        <v>79</v>
      </c>
      <c r="W145" s="202" t="s">
        <v>121</v>
      </c>
      <c r="X145" s="2204" t="s">
        <v>79</v>
      </c>
      <c r="Y145" s="202" t="s">
        <v>121</v>
      </c>
      <c r="Z145" s="2204" t="s">
        <v>79</v>
      </c>
      <c r="AA145" s="202" t="s">
        <v>121</v>
      </c>
      <c r="AB145" s="2204" t="s">
        <v>79</v>
      </c>
      <c r="AC145" s="202" t="s">
        <v>121</v>
      </c>
      <c r="AD145" s="2204" t="s">
        <v>79</v>
      </c>
      <c r="AE145" s="202" t="s">
        <v>121</v>
      </c>
      <c r="AF145" s="2204" t="s">
        <v>79</v>
      </c>
      <c r="AG145" s="202" t="s">
        <v>121</v>
      </c>
      <c r="AH145" s="2204" t="s">
        <v>79</v>
      </c>
      <c r="AI145" s="202" t="s">
        <v>121</v>
      </c>
      <c r="AJ145" s="2204" t="s">
        <v>79</v>
      </c>
      <c r="AK145" s="202" t="s">
        <v>121</v>
      </c>
      <c r="AL145" s="2204" t="s">
        <v>79</v>
      </c>
      <c r="AM145" s="262" t="s">
        <v>121</v>
      </c>
      <c r="AN145" s="3001"/>
      <c r="AO145" s="2983"/>
      <c r="AP145" s="4357"/>
      <c r="AQ145" s="3001"/>
      <c r="AR145" s="4333"/>
    </row>
    <row r="146" spans="1:95" ht="15" customHeight="1" x14ac:dyDescent="0.25">
      <c r="A146" s="4239" t="s">
        <v>175</v>
      </c>
      <c r="B146" s="4240"/>
      <c r="C146" s="2102">
        <f>SUM(D146:E146)</f>
        <v>0</v>
      </c>
      <c r="D146" s="700">
        <f>SUM(F146+H146+J146+L146+N146+P146+R146+T146+V146+X146+Z146+AB146+AD146+AF146+AH146+AJ146+AL146)</f>
        <v>0</v>
      </c>
      <c r="E146" s="2068">
        <f>SUM(G146+I146+K146+M146+O146+Q146+S146+U146+W146+Y146+AA146+AC146+AE146+AG146+AI146+AK146+AM146)</f>
        <v>0</v>
      </c>
      <c r="F146" s="2004"/>
      <c r="G146" s="2057"/>
      <c r="H146" s="2004"/>
      <c r="I146" s="2057"/>
      <c r="J146" s="2004"/>
      <c r="K146" s="2057"/>
      <c r="L146" s="2004"/>
      <c r="M146" s="2057"/>
      <c r="N146" s="2004"/>
      <c r="O146" s="2057"/>
      <c r="P146" s="2004"/>
      <c r="Q146" s="2057"/>
      <c r="R146" s="2004"/>
      <c r="S146" s="2057"/>
      <c r="T146" s="2004"/>
      <c r="U146" s="2057"/>
      <c r="V146" s="2004"/>
      <c r="W146" s="2057"/>
      <c r="X146" s="2004"/>
      <c r="Y146" s="2057"/>
      <c r="Z146" s="2004"/>
      <c r="AA146" s="2057"/>
      <c r="AB146" s="2004"/>
      <c r="AC146" s="2057"/>
      <c r="AD146" s="2004"/>
      <c r="AE146" s="2057"/>
      <c r="AF146" s="2004"/>
      <c r="AG146" s="2057"/>
      <c r="AH146" s="2004"/>
      <c r="AI146" s="2057"/>
      <c r="AJ146" s="2004"/>
      <c r="AK146" s="2057"/>
      <c r="AL146" s="2004"/>
      <c r="AM146" s="1925"/>
      <c r="AN146" s="1362"/>
      <c r="AO146" s="699"/>
      <c r="AP146" s="1925"/>
      <c r="AQ146" s="1362"/>
      <c r="AR146" s="2057"/>
      <c r="AS146" t="str">
        <f>CA146&amp;CB146</f>
        <v/>
      </c>
      <c r="CA146" s="263"/>
      <c r="CB146" s="18" t="str">
        <f>IF(AND($C146&gt;0,AQ146="")," * No olvide digitar la variable Pueblos originarios. Digite Cero si no tiene.",IF(AQ146&gt;$C146," * La variable Pueblos originarios No puede ser mayor al Total.",""))</f>
        <v/>
      </c>
      <c r="CC146" s="18" t="str">
        <f>IF(AND($C146&gt;0,AR146="")," * No olvide digitar la variable Migrantes. Digite Cero si no tiene.",IF(AR146&gt;$C146," * La variable Migrantes No puede ser mayor al Total.",""))</f>
        <v/>
      </c>
      <c r="CO146" s="69"/>
      <c r="CP146" s="69">
        <f>IF(AND($C146&gt;0,AQ146=""),1,IF(AQ146&gt;$C146,1,0))</f>
        <v>0</v>
      </c>
      <c r="CQ146" s="69">
        <f>IF(AND($C146&gt;0,AR146=""),1,IF(AR146&gt;$C146,1,0))</f>
        <v>0</v>
      </c>
    </row>
    <row r="147" spans="1:95" ht="15" customHeight="1" x14ac:dyDescent="0.25">
      <c r="A147" s="3020" t="s">
        <v>176</v>
      </c>
      <c r="B147" s="3021"/>
      <c r="C147" s="256">
        <f>SUM(D147:E147)</f>
        <v>0</v>
      </c>
      <c r="D147" s="257">
        <f t="shared" ref="D147:E150" si="92">SUM(F147+H147+J147+L147+N147+P147+R147+T147+V147+X147+Z147+AB147+AD147+AF147+AH147+AJ147+AL147)</f>
        <v>0</v>
      </c>
      <c r="E147" s="270">
        <f>SUM(G147+I147+K147+M147+O147+Q147+S147+U147+W147+Y147+AA147+AC147+AE147+AG147+AI147+AK147+AM147)</f>
        <v>0</v>
      </c>
      <c r="F147" s="49"/>
      <c r="G147" s="52"/>
      <c r="H147" s="49"/>
      <c r="I147" s="52"/>
      <c r="J147" s="49"/>
      <c r="K147" s="52"/>
      <c r="L147" s="49"/>
      <c r="M147" s="52"/>
      <c r="N147" s="49"/>
      <c r="O147" s="52"/>
      <c r="P147" s="49"/>
      <c r="Q147" s="52"/>
      <c r="R147" s="49"/>
      <c r="S147" s="52"/>
      <c r="T147" s="49"/>
      <c r="U147" s="52"/>
      <c r="V147" s="49"/>
      <c r="W147" s="52"/>
      <c r="X147" s="49"/>
      <c r="Y147" s="52"/>
      <c r="Z147" s="49"/>
      <c r="AA147" s="52"/>
      <c r="AB147" s="49"/>
      <c r="AC147" s="52"/>
      <c r="AD147" s="49"/>
      <c r="AE147" s="52"/>
      <c r="AF147" s="49"/>
      <c r="AG147" s="52"/>
      <c r="AH147" s="49"/>
      <c r="AI147" s="52"/>
      <c r="AJ147" s="49"/>
      <c r="AK147" s="52"/>
      <c r="AL147" s="49"/>
      <c r="AM147" s="264"/>
      <c r="AN147" s="254"/>
      <c r="AO147" s="265"/>
      <c r="AP147" s="264"/>
      <c r="AQ147" s="254"/>
      <c r="AR147" s="52"/>
      <c r="AS147" t="str">
        <f>CA147&amp;CB147</f>
        <v/>
      </c>
      <c r="CA147" s="263"/>
      <c r="CB147" s="18" t="str">
        <f t="shared" ref="CB147:CB150" si="93">IF(AND($C147&gt;0,AQ147="")," * No olvide digitar la variable Pueblos originarios. Digite Cero si no tiene.",IF(AQ147&gt;$C147," * La variable Pueblos originarios No puede ser mayor al Total.",""))</f>
        <v/>
      </c>
      <c r="CC147" s="18" t="str">
        <f t="shared" ref="CC147:CC150" si="94">IF(AND($C147&gt;0,AR147="")," * No olvide digitar la variable Migrantes. Digite Cero si no tiene.",IF(AR147&gt;$C147," * La variable Migrantes No puede ser mayor al Total.",""))</f>
        <v/>
      </c>
      <c r="CO147" s="69"/>
      <c r="CP147" s="69">
        <f t="shared" ref="CP147:CQ150" si="95">IF(AND($C147&gt;0,AQ147=""),1,IF(AQ147&gt;$C147,1,0))</f>
        <v>0</v>
      </c>
      <c r="CQ147" s="69">
        <f t="shared" si="95"/>
        <v>0</v>
      </c>
    </row>
    <row r="148" spans="1:95" ht="15" customHeight="1" x14ac:dyDescent="0.25">
      <c r="A148" s="4274" t="s">
        <v>177</v>
      </c>
      <c r="B148" s="2019" t="s">
        <v>178</v>
      </c>
      <c r="C148" s="2102">
        <f>SUM(D148:E148)</f>
        <v>0</v>
      </c>
      <c r="D148" s="700">
        <f t="shared" si="92"/>
        <v>0</v>
      </c>
      <c r="E148" s="2068">
        <f t="shared" si="92"/>
        <v>0</v>
      </c>
      <c r="F148" s="2004"/>
      <c r="G148" s="2057"/>
      <c r="H148" s="2004"/>
      <c r="I148" s="2057"/>
      <c r="J148" s="2004"/>
      <c r="K148" s="2057"/>
      <c r="L148" s="2004"/>
      <c r="M148" s="2057"/>
      <c r="N148" s="2004"/>
      <c r="O148" s="2057"/>
      <c r="P148" s="2004"/>
      <c r="Q148" s="2057"/>
      <c r="R148" s="2004"/>
      <c r="S148" s="2057"/>
      <c r="T148" s="2004"/>
      <c r="U148" s="2057"/>
      <c r="V148" s="2004"/>
      <c r="W148" s="2057"/>
      <c r="X148" s="2004"/>
      <c r="Y148" s="2057"/>
      <c r="Z148" s="2004"/>
      <c r="AA148" s="2057"/>
      <c r="AB148" s="2004"/>
      <c r="AC148" s="2057"/>
      <c r="AD148" s="2004"/>
      <c r="AE148" s="2057"/>
      <c r="AF148" s="2004"/>
      <c r="AG148" s="2057"/>
      <c r="AH148" s="2004"/>
      <c r="AI148" s="2057"/>
      <c r="AJ148" s="2004"/>
      <c r="AK148" s="2057"/>
      <c r="AL148" s="2004"/>
      <c r="AM148" s="1925"/>
      <c r="AN148" s="1362"/>
      <c r="AO148" s="699"/>
      <c r="AP148" s="1925"/>
      <c r="AQ148" s="1362"/>
      <c r="AR148" s="2057"/>
      <c r="AS148" t="str">
        <f>CA148&amp;CB148</f>
        <v/>
      </c>
      <c r="CA148" s="263"/>
      <c r="CB148" s="18" t="str">
        <f t="shared" si="93"/>
        <v/>
      </c>
      <c r="CC148" s="18" t="str">
        <f t="shared" si="94"/>
        <v/>
      </c>
      <c r="CO148" s="69"/>
      <c r="CP148" s="69">
        <f t="shared" si="95"/>
        <v>0</v>
      </c>
      <c r="CQ148" s="69">
        <f t="shared" si="95"/>
        <v>0</v>
      </c>
    </row>
    <row r="149" spans="1:95" ht="15" customHeight="1" x14ac:dyDescent="0.25">
      <c r="A149" s="3633"/>
      <c r="B149" s="70" t="s">
        <v>179</v>
      </c>
      <c r="C149" s="266">
        <f>SUM(D149:E149)</f>
        <v>0</v>
      </c>
      <c r="D149" s="267">
        <f>SUM(F149+H149+J149+L149+N149+P149+R149+T149+V149+X149+Z149+AB149+AD149+AF149+AH149+AJ149+AL149)</f>
        <v>0</v>
      </c>
      <c r="E149" s="271">
        <f t="shared" si="92"/>
        <v>0</v>
      </c>
      <c r="F149" s="30"/>
      <c r="G149" s="37"/>
      <c r="H149" s="30"/>
      <c r="I149" s="37"/>
      <c r="J149" s="30"/>
      <c r="K149" s="37"/>
      <c r="L149" s="30"/>
      <c r="M149" s="37"/>
      <c r="N149" s="30"/>
      <c r="O149" s="37"/>
      <c r="P149" s="30"/>
      <c r="Q149" s="37"/>
      <c r="R149" s="30"/>
      <c r="S149" s="37"/>
      <c r="T149" s="30"/>
      <c r="U149" s="37"/>
      <c r="V149" s="30"/>
      <c r="W149" s="37"/>
      <c r="X149" s="30"/>
      <c r="Y149" s="37"/>
      <c r="Z149" s="30"/>
      <c r="AA149" s="37"/>
      <c r="AB149" s="30"/>
      <c r="AC149" s="37"/>
      <c r="AD149" s="30"/>
      <c r="AE149" s="37"/>
      <c r="AF149" s="30"/>
      <c r="AG149" s="37"/>
      <c r="AH149" s="30"/>
      <c r="AI149" s="37"/>
      <c r="AJ149" s="30"/>
      <c r="AK149" s="37"/>
      <c r="AL149" s="30"/>
      <c r="AM149" s="220"/>
      <c r="AN149" s="35"/>
      <c r="AO149" s="32"/>
      <c r="AP149" s="220"/>
      <c r="AQ149" s="35"/>
      <c r="AR149" s="37"/>
      <c r="AS149" t="str">
        <f>CA149&amp;CB149</f>
        <v/>
      </c>
      <c r="CA149" s="263"/>
      <c r="CB149" s="18" t="str">
        <f t="shared" si="93"/>
        <v/>
      </c>
      <c r="CC149" s="18" t="str">
        <f t="shared" si="94"/>
        <v/>
      </c>
      <c r="CO149" s="69"/>
      <c r="CP149" s="69">
        <f t="shared" si="95"/>
        <v>0</v>
      </c>
      <c r="CQ149" s="69">
        <f t="shared" si="95"/>
        <v>0</v>
      </c>
    </row>
    <row r="150" spans="1:95" ht="15" customHeight="1" x14ac:dyDescent="0.25">
      <c r="A150" s="4427" t="s">
        <v>180</v>
      </c>
      <c r="B150" s="4428"/>
      <c r="C150" s="217">
        <f>SUM(D150:E150)</f>
        <v>0</v>
      </c>
      <c r="D150" s="272">
        <f t="shared" si="92"/>
        <v>0</v>
      </c>
      <c r="E150" s="2276">
        <f>SUM(G150+I150+K150+M150+O150+Q150+S150+U150+W150+Y150+AA150+AC150+AE150+AG150+AI150+AK150+AM150)</f>
        <v>0</v>
      </c>
      <c r="F150" s="91"/>
      <c r="G150" s="2231"/>
      <c r="H150" s="91"/>
      <c r="I150" s="2231"/>
      <c r="J150" s="91"/>
      <c r="K150" s="2231"/>
      <c r="L150" s="91"/>
      <c r="M150" s="2231"/>
      <c r="N150" s="91"/>
      <c r="O150" s="2231"/>
      <c r="P150" s="91"/>
      <c r="Q150" s="2231"/>
      <c r="R150" s="91"/>
      <c r="S150" s="2231"/>
      <c r="T150" s="91"/>
      <c r="U150" s="2231"/>
      <c r="V150" s="91"/>
      <c r="W150" s="2231"/>
      <c r="X150" s="91"/>
      <c r="Y150" s="2231"/>
      <c r="Z150" s="91"/>
      <c r="AA150" s="2231"/>
      <c r="AB150" s="91"/>
      <c r="AC150" s="2231"/>
      <c r="AD150" s="91"/>
      <c r="AE150" s="2231"/>
      <c r="AF150" s="91"/>
      <c r="AG150" s="2231"/>
      <c r="AH150" s="91"/>
      <c r="AI150" s="2231"/>
      <c r="AJ150" s="91"/>
      <c r="AK150" s="2231"/>
      <c r="AL150" s="91"/>
      <c r="AM150" s="2233"/>
      <c r="AN150" s="95"/>
      <c r="AO150" s="92"/>
      <c r="AP150" s="2233"/>
      <c r="AQ150" s="95"/>
      <c r="AR150" s="2231"/>
      <c r="AS150" t="str">
        <f>CA150&amp;CB150</f>
        <v/>
      </c>
      <c r="CA150" s="263"/>
      <c r="CB150" s="18" t="str">
        <f t="shared" si="93"/>
        <v/>
      </c>
      <c r="CC150" s="18" t="str">
        <f t="shared" si="94"/>
        <v/>
      </c>
      <c r="CO150" s="69"/>
      <c r="CP150" s="69">
        <f t="shared" si="95"/>
        <v>0</v>
      </c>
      <c r="CQ150" s="69">
        <f t="shared" si="95"/>
        <v>0</v>
      </c>
    </row>
    <row r="151" spans="1:95" s="56" customFormat="1" ht="18" customHeight="1" x14ac:dyDescent="0.2">
      <c r="A151" s="657" t="s">
        <v>181</v>
      </c>
      <c r="B151" s="657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2334"/>
      <c r="N151" s="2203"/>
      <c r="O151" s="2335"/>
    </row>
    <row r="152" spans="1:95" ht="15" customHeight="1" x14ac:dyDescent="0.25">
      <c r="A152" s="4429" t="s">
        <v>3</v>
      </c>
      <c r="B152" s="2987"/>
      <c r="C152" s="4375" t="s">
        <v>91</v>
      </c>
      <c r="D152" s="4384"/>
      <c r="E152" s="4420"/>
      <c r="F152" s="4375" t="s">
        <v>63</v>
      </c>
      <c r="G152" s="4420"/>
      <c r="H152" s="4375" t="s">
        <v>148</v>
      </c>
      <c r="I152" s="4420"/>
      <c r="J152" s="4375" t="s">
        <v>149</v>
      </c>
      <c r="K152" s="4420"/>
      <c r="L152" s="4375" t="s">
        <v>150</v>
      </c>
      <c r="M152" s="4297"/>
      <c r="N152" s="4379" t="s">
        <v>12</v>
      </c>
      <c r="O152" s="2987" t="s">
        <v>13</v>
      </c>
    </row>
    <row r="153" spans="1:95" ht="15" customHeight="1" x14ac:dyDescent="0.25">
      <c r="A153" s="4342"/>
      <c r="B153" s="4333"/>
      <c r="C153" s="2133" t="s">
        <v>120</v>
      </c>
      <c r="D153" s="2134" t="s">
        <v>79</v>
      </c>
      <c r="E153" s="2330" t="s">
        <v>121</v>
      </c>
      <c r="F153" s="2133" t="s">
        <v>79</v>
      </c>
      <c r="G153" s="2330" t="s">
        <v>121</v>
      </c>
      <c r="H153" s="2133" t="s">
        <v>79</v>
      </c>
      <c r="I153" s="2330" t="s">
        <v>121</v>
      </c>
      <c r="J153" s="2133" t="s">
        <v>79</v>
      </c>
      <c r="K153" s="2330" t="s">
        <v>121</v>
      </c>
      <c r="L153" s="2133" t="s">
        <v>79</v>
      </c>
      <c r="M153" s="2132" t="s">
        <v>121</v>
      </c>
      <c r="N153" s="3001"/>
      <c r="O153" s="4333"/>
    </row>
    <row r="154" spans="1:95" ht="15" customHeight="1" x14ac:dyDescent="0.25">
      <c r="A154" s="4274" t="s">
        <v>182</v>
      </c>
      <c r="B154" s="2135" t="s">
        <v>183</v>
      </c>
      <c r="C154" s="2136">
        <f>SUM(D154:E154)</f>
        <v>0</v>
      </c>
      <c r="D154" s="2137">
        <f>SUM(F154+H154+J154+L154)</f>
        <v>0</v>
      </c>
      <c r="E154" s="2138">
        <f>SUM(G154+I154+K154+M154)</f>
        <v>0</v>
      </c>
      <c r="F154" s="45"/>
      <c r="G154" s="48"/>
      <c r="H154" s="45"/>
      <c r="I154" s="48"/>
      <c r="J154" s="45"/>
      <c r="K154" s="48"/>
      <c r="L154" s="45"/>
      <c r="M154" s="286"/>
      <c r="N154" s="105"/>
      <c r="O154" s="48"/>
      <c r="P154" t="str">
        <f>CA154&amp;CB154</f>
        <v/>
      </c>
      <c r="CA154" s="18" t="str">
        <f>IF(AND(C154&gt;0,N154="")," * No olvide digitar la variable Pueblos originarios. Digite Cero si no tiene.",IF(N154&gt;C154," * La variable Pueblos originarios No puede ser mayor al Total.",""))</f>
        <v/>
      </c>
      <c r="CB154" s="18" t="str">
        <f>IF(AND(C154&gt;0,O154="")," * No olvide digitar la variable Migrantes. Digite Cero si no tiene.",IF(O154&gt;C154," * La variable Pueblos Migrantes No puede ser mayor al Total.",""))</f>
        <v/>
      </c>
      <c r="CO154" s="69">
        <f>IF(AND($C154&gt;0,N154=""),1,IF(N154&gt;$C154,1,0))</f>
        <v>0</v>
      </c>
      <c r="CP154" s="69">
        <f>IF(AND($C154&gt;0,O154=""),1,IF(O154&gt;$C154,1,0))</f>
        <v>0</v>
      </c>
    </row>
    <row r="155" spans="1:95" ht="15" customHeight="1" x14ac:dyDescent="0.25">
      <c r="A155" s="4275"/>
      <c r="B155" s="75" t="s">
        <v>184</v>
      </c>
      <c r="C155" s="210">
        <f>SUM(D155:E155)</f>
        <v>0</v>
      </c>
      <c r="D155" s="252">
        <f t="shared" ref="D155:E156" si="96">SUM(F155+H155+J155+L155)</f>
        <v>0</v>
      </c>
      <c r="E155" s="287">
        <f t="shared" si="96"/>
        <v>0</v>
      </c>
      <c r="F155" s="45"/>
      <c r="G155" s="48"/>
      <c r="H155" s="45"/>
      <c r="I155" s="48"/>
      <c r="J155" s="45"/>
      <c r="K155" s="48"/>
      <c r="L155" s="45"/>
      <c r="M155" s="286"/>
      <c r="N155" s="105"/>
      <c r="O155" s="48"/>
      <c r="P155" t="str">
        <f>CA155&amp;CB155</f>
        <v/>
      </c>
      <c r="CA155" s="18" t="str">
        <f t="shared" ref="CA155:CA156" si="97">IF(AND(C155&gt;0,N155="")," * No olvide digitar la variable Pueblos originarios. Digite Cero si no tiene.",IF(N155&gt;C155," * La variable Pueblos originarios No puede ser mayor al Total.",""))</f>
        <v/>
      </c>
      <c r="CB155" s="18" t="str">
        <f t="shared" ref="CB155:CB156" si="98">IF(AND(C155&gt;0,O155="")," * No olvide digitar la variable Migrantes. Digite Cero si no tiene.",IF(O155&gt;C155," * La variable Pueblos Migrantes No puede ser mayor al Total.",""))</f>
        <v/>
      </c>
      <c r="CO155" s="69">
        <f t="shared" ref="CO155:CP156" si="99">IF(AND($C155&gt;0,N155=""),1,IF(N155&gt;$C155,1,0))</f>
        <v>0</v>
      </c>
      <c r="CP155" s="69">
        <f t="shared" si="99"/>
        <v>0</v>
      </c>
    </row>
    <row r="156" spans="1:95" ht="15" customHeight="1" x14ac:dyDescent="0.25">
      <c r="A156" s="4275"/>
      <c r="B156" s="288" t="s">
        <v>185</v>
      </c>
      <c r="C156" s="256">
        <f>SUM(D156:E156)</f>
        <v>0</v>
      </c>
      <c r="D156" s="257">
        <f t="shared" si="96"/>
        <v>0</v>
      </c>
      <c r="E156" s="270">
        <f t="shared" si="96"/>
        <v>0</v>
      </c>
      <c r="F156" s="45"/>
      <c r="G156" s="48"/>
      <c r="H156" s="45"/>
      <c r="I156" s="48"/>
      <c r="J156" s="45"/>
      <c r="K156" s="48"/>
      <c r="L156" s="45"/>
      <c r="M156" s="286"/>
      <c r="N156" s="105"/>
      <c r="O156" s="48"/>
      <c r="P156" t="str">
        <f>CA156&amp;CB156</f>
        <v/>
      </c>
      <c r="CA156" s="18" t="str">
        <f t="shared" si="97"/>
        <v/>
      </c>
      <c r="CB156" s="18" t="str">
        <f t="shared" si="98"/>
        <v/>
      </c>
      <c r="CO156" s="69">
        <f t="shared" si="99"/>
        <v>0</v>
      </c>
      <c r="CP156" s="69">
        <f t="shared" si="99"/>
        <v>0</v>
      </c>
    </row>
    <row r="157" spans="1:95" s="294" customFormat="1" ht="15" customHeight="1" x14ac:dyDescent="0.2">
      <c r="A157" s="4425" t="s">
        <v>186</v>
      </c>
      <c r="B157" s="4425"/>
      <c r="C157" s="2140">
        <f>SUM(C154:C156)</f>
        <v>0</v>
      </c>
      <c r="D157" s="2141">
        <f>SUM(D154:D156)</f>
        <v>0</v>
      </c>
      <c r="E157" s="2327">
        <f>SUM(E154:E156)</f>
        <v>0</v>
      </c>
      <c r="F157" s="2140">
        <f>SUM(F154:F156)</f>
        <v>0</v>
      </c>
      <c r="G157" s="2327">
        <f t="shared" ref="G157:M157" si="100">SUM(G154:G156)</f>
        <v>0</v>
      </c>
      <c r="H157" s="2140">
        <f t="shared" si="100"/>
        <v>0</v>
      </c>
      <c r="I157" s="2327">
        <f t="shared" si="100"/>
        <v>0</v>
      </c>
      <c r="J157" s="2140">
        <f t="shared" si="100"/>
        <v>0</v>
      </c>
      <c r="K157" s="2327">
        <f t="shared" si="100"/>
        <v>0</v>
      </c>
      <c r="L157" s="2140">
        <f t="shared" si="100"/>
        <v>0</v>
      </c>
      <c r="M157" s="2143">
        <f t="shared" si="100"/>
        <v>0</v>
      </c>
      <c r="N157" s="2144">
        <f>SUM(N154:N156)</f>
        <v>0</v>
      </c>
      <c r="O157" s="2327">
        <f>SUM(O154:O156)</f>
        <v>0</v>
      </c>
    </row>
    <row r="158" spans="1:95" x14ac:dyDescent="0.25">
      <c r="A158" s="4274" t="s">
        <v>187</v>
      </c>
      <c r="B158" s="101" t="s">
        <v>188</v>
      </c>
      <c r="C158" s="249">
        <f>SUM(D158:E158)</f>
        <v>0</v>
      </c>
      <c r="D158" s="250">
        <f t="shared" ref="D158:E161" si="101">SUM(F158+H158+J158+L158)</f>
        <v>0</v>
      </c>
      <c r="E158" s="295">
        <f t="shared" si="101"/>
        <v>0</v>
      </c>
      <c r="F158" s="45"/>
      <c r="G158" s="48"/>
      <c r="H158" s="45"/>
      <c r="I158" s="48"/>
      <c r="J158" s="45"/>
      <c r="K158" s="48"/>
      <c r="L158" s="45"/>
      <c r="M158" s="286"/>
      <c r="N158" s="105"/>
      <c r="O158" s="48"/>
      <c r="P158" t="str">
        <f>CA158&amp;CB158</f>
        <v/>
      </c>
      <c r="CA158" s="18" t="str">
        <f>IF(AND(C158&gt;0,N158="")," * No olvide digitar la variable Pueblos originarios. Digite Cero si no tiene.",IF(N158&gt;C158," * La variable Pueblos originarios No puede ser mayor al Total.",""))</f>
        <v/>
      </c>
      <c r="CB158" s="18" t="str">
        <f>IF(AND(C158&gt;0,O158=""),"  * No olvide digitar la variable Migrantes. Digite Cero si no tiene.",IF(O158&gt;C158,"  * La variable Pueblos Migrantes No puede ser mayor al Total.",""))</f>
        <v/>
      </c>
      <c r="CO158" s="69">
        <f t="shared" ref="CO158:CP161" si="102">IF(AND($C158&gt;0,N158=""),1,IF(N158&gt;$C158,1,0))</f>
        <v>0</v>
      </c>
      <c r="CP158" s="69">
        <f t="shared" si="102"/>
        <v>0</v>
      </c>
    </row>
    <row r="159" spans="1:95" x14ac:dyDescent="0.25">
      <c r="A159" s="4275"/>
      <c r="B159" s="75" t="s">
        <v>189</v>
      </c>
      <c r="C159" s="210">
        <f>SUM(D159:E159)</f>
        <v>0</v>
      </c>
      <c r="D159" s="252">
        <f t="shared" si="101"/>
        <v>0</v>
      </c>
      <c r="E159" s="287">
        <f t="shared" si="101"/>
        <v>0</v>
      </c>
      <c r="F159" s="22"/>
      <c r="G159" s="28"/>
      <c r="H159" s="22"/>
      <c r="I159" s="28"/>
      <c r="J159" s="22"/>
      <c r="K159" s="28"/>
      <c r="L159" s="22"/>
      <c r="M159" s="213"/>
      <c r="N159" s="27"/>
      <c r="O159" s="28"/>
      <c r="P159" t="str">
        <f>CA159&amp;CB159</f>
        <v/>
      </c>
      <c r="CA159" s="18" t="str">
        <f>IF(AND(C159&gt;0,N159=""),"  * No olvide digitar la variable Pueblos originarios. Digite Cero si no tiene.",IF(N159&gt;C159,"  * La variable Pueblos originarios No puede ser mayor al Total.",""))</f>
        <v/>
      </c>
      <c r="CB159" s="18" t="str">
        <f>IF(AND(C159&gt;0,O159=""),"  * No olvide digitar la variable Migrantes. Digite Cero si no tiene.",IF(O159&gt;C159,"  * La variable Pueblos Migrantes No puede ser mayor al Total.",""))</f>
        <v/>
      </c>
      <c r="CO159" s="69">
        <f t="shared" si="102"/>
        <v>0</v>
      </c>
      <c r="CP159" s="69">
        <f t="shared" si="102"/>
        <v>0</v>
      </c>
    </row>
    <row r="160" spans="1:95" x14ac:dyDescent="0.25">
      <c r="A160" s="4275"/>
      <c r="B160" s="75" t="s">
        <v>190</v>
      </c>
      <c r="C160" s="210">
        <f>SUM(D160:E160)</f>
        <v>0</v>
      </c>
      <c r="D160" s="252">
        <f t="shared" si="101"/>
        <v>0</v>
      </c>
      <c r="E160" s="287">
        <f t="shared" si="101"/>
        <v>0</v>
      </c>
      <c r="F160" s="22"/>
      <c r="G160" s="28"/>
      <c r="H160" s="22"/>
      <c r="I160" s="28"/>
      <c r="J160" s="22"/>
      <c r="K160" s="28"/>
      <c r="L160" s="22"/>
      <c r="M160" s="213"/>
      <c r="N160" s="27"/>
      <c r="O160" s="28"/>
      <c r="P160" t="str">
        <f>CA160&amp;CB160</f>
        <v/>
      </c>
      <c r="CA160" s="18" t="str">
        <f>IF(AND(C160&gt;0,N160=""),"  * No olvide digitar la variable Pueblos originarios. Digite Cero si no tiene.",IF(N160&gt;C160,"  * La variable Pueblos originarios No puede ser mayor al Total.",""))</f>
        <v/>
      </c>
      <c r="CB160" s="18" t="str">
        <f>IF(AND(C160&gt;0,O160=""),"  * No olvide digitar la variable Migrantes. Digite Cero si no tiene.",IF(O160&gt;C160,"  * La variable Pueblos Migrantes No puede ser mayor al Total.",""))</f>
        <v/>
      </c>
      <c r="CO160" s="69">
        <f t="shared" si="102"/>
        <v>0</v>
      </c>
      <c r="CP160" s="69">
        <f t="shared" si="102"/>
        <v>0</v>
      </c>
    </row>
    <row r="161" spans="1:94" x14ac:dyDescent="0.25">
      <c r="A161" s="3633"/>
      <c r="B161" s="296" t="s">
        <v>191</v>
      </c>
      <c r="C161" s="256">
        <f>SUM(D161:E161)</f>
        <v>0</v>
      </c>
      <c r="D161" s="257">
        <f t="shared" si="101"/>
        <v>0</v>
      </c>
      <c r="E161" s="270">
        <f t="shared" si="101"/>
        <v>0</v>
      </c>
      <c r="F161" s="49"/>
      <c r="G161" s="52"/>
      <c r="H161" s="49"/>
      <c r="I161" s="52"/>
      <c r="J161" s="49"/>
      <c r="K161" s="52"/>
      <c r="L161" s="49"/>
      <c r="M161" s="264"/>
      <c r="N161" s="254"/>
      <c r="O161" s="52"/>
      <c r="P161" t="str">
        <f>CA161&amp;CB161</f>
        <v/>
      </c>
      <c r="CA161" s="18" t="str">
        <f>IF(AND(C161&gt;0,N161=""),"  * No olvide digitar la variable Pueblos originarios. Digite Cero si no tiene.",IF(N161&gt;C161,"  * La variable Pueblos originarios No puede ser mayor al Total.",""))</f>
        <v/>
      </c>
      <c r="CB161" s="18" t="str">
        <f>IF(AND(C161&gt;0,O161=""),"  * No olvide digitar la variable Migrantes. Digite Cero si no tiene.",IF(O161&gt;C161,"  * La variable Pueblos Migrantes No puede ser mayor al Total.",""))</f>
        <v/>
      </c>
      <c r="CO161" s="69">
        <f t="shared" si="102"/>
        <v>0</v>
      </c>
      <c r="CP161" s="69">
        <f t="shared" si="102"/>
        <v>0</v>
      </c>
    </row>
    <row r="162" spans="1:94" s="294" customFormat="1" ht="15" customHeight="1" x14ac:dyDescent="0.2">
      <c r="A162" s="3696" t="s">
        <v>186</v>
      </c>
      <c r="B162" s="4425"/>
      <c r="C162" s="2140">
        <f>SUM(C158:C161)</f>
        <v>0</v>
      </c>
      <c r="D162" s="2141">
        <f>SUM(D158:D161)</f>
        <v>0</v>
      </c>
      <c r="E162" s="2327">
        <f>SUM(E158:E161)</f>
        <v>0</v>
      </c>
      <c r="F162" s="2140">
        <f>SUM(F158:F161)</f>
        <v>0</v>
      </c>
      <c r="G162" s="2327">
        <f t="shared" ref="G162:M162" si="103">SUM(G158:G161)</f>
        <v>0</v>
      </c>
      <c r="H162" s="2140">
        <f t="shared" si="103"/>
        <v>0</v>
      </c>
      <c r="I162" s="2327">
        <f t="shared" si="103"/>
        <v>0</v>
      </c>
      <c r="J162" s="2140">
        <f t="shared" si="103"/>
        <v>0</v>
      </c>
      <c r="K162" s="2327">
        <f t="shared" si="103"/>
        <v>0</v>
      </c>
      <c r="L162" s="2140">
        <f t="shared" si="103"/>
        <v>0</v>
      </c>
      <c r="M162" s="2143">
        <f t="shared" si="103"/>
        <v>0</v>
      </c>
      <c r="N162" s="2144">
        <f>SUM(N158:N161)</f>
        <v>0</v>
      </c>
      <c r="O162" s="2327">
        <f>SUM(O158:O161)</f>
        <v>0</v>
      </c>
    </row>
    <row r="163" spans="1:94" x14ac:dyDescent="0.25">
      <c r="A163" s="3696" t="s">
        <v>192</v>
      </c>
      <c r="B163" s="3696"/>
      <c r="C163" s="217">
        <f>SUM(C157+C162)</f>
        <v>0</v>
      </c>
      <c r="D163" s="272">
        <f>SUM(D157+D162)</f>
        <v>0</v>
      </c>
      <c r="E163" s="2276">
        <f>SUM(E157+E162)</f>
        <v>0</v>
      </c>
      <c r="F163" s="217">
        <f>SUM(F157+F162)</f>
        <v>0</v>
      </c>
      <c r="G163" s="2276">
        <f>SUM(G157+G162)</f>
        <v>0</v>
      </c>
      <c r="H163" s="217">
        <f t="shared" ref="H163:M163" si="104">SUM(H157+H162)</f>
        <v>0</v>
      </c>
      <c r="I163" s="2276">
        <f t="shared" si="104"/>
        <v>0</v>
      </c>
      <c r="J163" s="217">
        <f t="shared" si="104"/>
        <v>0</v>
      </c>
      <c r="K163" s="2276">
        <f t="shared" si="104"/>
        <v>0</v>
      </c>
      <c r="L163" s="217">
        <f t="shared" si="104"/>
        <v>0</v>
      </c>
      <c r="M163" s="2336">
        <f t="shared" si="104"/>
        <v>0</v>
      </c>
      <c r="N163" s="298">
        <f>SUM(N157+N162)</f>
        <v>0</v>
      </c>
      <c r="O163" s="2276">
        <f>SUM(O157+O162)</f>
        <v>0</v>
      </c>
    </row>
    <row r="164" spans="1:94" s="56" customFormat="1" ht="18" customHeight="1" x14ac:dyDescent="0.2">
      <c r="A164" s="657" t="s">
        <v>193</v>
      </c>
      <c r="B164" s="657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647"/>
      <c r="R164" s="648"/>
    </row>
    <row r="165" spans="1:94" x14ac:dyDescent="0.25">
      <c r="A165" s="4188" t="s">
        <v>3</v>
      </c>
      <c r="B165" s="2987"/>
      <c r="C165" s="4375" t="s">
        <v>91</v>
      </c>
      <c r="D165" s="4384"/>
      <c r="E165" s="4420"/>
      <c r="F165" s="4375" t="s">
        <v>63</v>
      </c>
      <c r="G165" s="4420"/>
      <c r="H165" s="4375" t="s">
        <v>148</v>
      </c>
      <c r="I165" s="4420"/>
      <c r="J165" s="4375" t="s">
        <v>149</v>
      </c>
      <c r="K165" s="4420"/>
      <c r="L165" s="4375" t="s">
        <v>150</v>
      </c>
      <c r="M165" s="4297"/>
      <c r="N165" s="4301" t="s">
        <v>163</v>
      </c>
      <c r="O165" s="4384"/>
      <c r="P165" s="4297"/>
      <c r="Q165" s="4379" t="s">
        <v>12</v>
      </c>
      <c r="R165" s="2987" t="s">
        <v>13</v>
      </c>
    </row>
    <row r="166" spans="1:94" x14ac:dyDescent="0.25">
      <c r="A166" s="4342"/>
      <c r="B166" s="4333"/>
      <c r="C166" s="2133" t="s">
        <v>120</v>
      </c>
      <c r="D166" s="2134" t="s">
        <v>79</v>
      </c>
      <c r="E166" s="2330" t="s">
        <v>121</v>
      </c>
      <c r="F166" s="2133" t="s">
        <v>79</v>
      </c>
      <c r="G166" s="2330" t="s">
        <v>121</v>
      </c>
      <c r="H166" s="2133" t="s">
        <v>79</v>
      </c>
      <c r="I166" s="2330" t="s">
        <v>121</v>
      </c>
      <c r="J166" s="2133" t="s">
        <v>79</v>
      </c>
      <c r="K166" s="2330" t="s">
        <v>121</v>
      </c>
      <c r="L166" s="2133" t="s">
        <v>79</v>
      </c>
      <c r="M166" s="2290" t="s">
        <v>121</v>
      </c>
      <c r="N166" s="2146" t="s">
        <v>164</v>
      </c>
      <c r="O166" s="2134" t="s">
        <v>165</v>
      </c>
      <c r="P166" s="2132" t="s">
        <v>166</v>
      </c>
      <c r="Q166" s="3001"/>
      <c r="R166" s="4333"/>
    </row>
    <row r="167" spans="1:94" x14ac:dyDescent="0.25">
      <c r="A167" s="4274" t="s">
        <v>182</v>
      </c>
      <c r="B167" s="2019" t="s">
        <v>183</v>
      </c>
      <c r="C167" s="2147">
        <f>SUM(D167:E167)</f>
        <v>0</v>
      </c>
      <c r="D167" s="698">
        <f t="shared" ref="D167:E169" si="105">SUM(F167+H167+J167+L167)</f>
        <v>0</v>
      </c>
      <c r="E167" s="2148">
        <f t="shared" si="105"/>
        <v>0</v>
      </c>
      <c r="F167" s="2004"/>
      <c r="G167" s="2149"/>
      <c r="H167" s="2004"/>
      <c r="I167" s="2149"/>
      <c r="J167" s="2004"/>
      <c r="K167" s="2149"/>
      <c r="L167" s="2004"/>
      <c r="M167" s="2272"/>
      <c r="N167" s="1362"/>
      <c r="O167" s="699"/>
      <c r="P167" s="1925"/>
      <c r="Q167" s="1362"/>
      <c r="R167" s="2149"/>
      <c r="S167" t="str">
        <f>CA167&amp;CB167&amp;CC167</f>
        <v/>
      </c>
      <c r="CA167" s="18" t="str">
        <f>IF(AND(C167&gt;0,Q167=""),"  * No olvide digitar la variable Pueblos originarios. Digite Cero si no tiene.",IF(Q167&gt;C167," * La variable Pueblos originarios No puede ser mayor al Total.",""))</f>
        <v/>
      </c>
      <c r="CB167" s="18" t="str">
        <f>IF(AND(C167&gt;0,R167=""),"   * No olvide digitar la variable Migrantes. Digite Cero si no tiene.",IF(R167&gt;C167," *  La variable Migrantes No puede ser mayor al Total.",""))</f>
        <v/>
      </c>
      <c r="CO167" s="69">
        <f>IF(AND(C167&gt;0,Q167=""),1,IF(Q167&gt;C167,1,0))</f>
        <v>0</v>
      </c>
      <c r="CP167" s="69">
        <f>IF(AND(C167&gt;0,R167=""),1,IF(R167&gt;C167,1,0))</f>
        <v>0</v>
      </c>
    </row>
    <row r="168" spans="1:94" x14ac:dyDescent="0.25">
      <c r="A168" s="4275"/>
      <c r="B168" s="75" t="s">
        <v>184</v>
      </c>
      <c r="C168" s="317">
        <f>SUM(D168:E168)</f>
        <v>0</v>
      </c>
      <c r="D168" s="318">
        <f t="shared" si="105"/>
        <v>0</v>
      </c>
      <c r="E168" s="319">
        <f t="shared" si="105"/>
        <v>0</v>
      </c>
      <c r="F168" s="22"/>
      <c r="G168" s="28"/>
      <c r="H168" s="22"/>
      <c r="I168" s="28"/>
      <c r="J168" s="22"/>
      <c r="K168" s="28"/>
      <c r="L168" s="22"/>
      <c r="M168" s="216"/>
      <c r="N168" s="27"/>
      <c r="O168" s="24"/>
      <c r="P168" s="213"/>
      <c r="Q168" s="27"/>
      <c r="R168" s="28"/>
      <c r="S168" t="str">
        <f>CA168&amp;CB168&amp;CC168</f>
        <v/>
      </c>
      <c r="CA168" s="18" t="str">
        <f>IF(AND(C168&gt;0,Q168=""),"   * No olvide digitar la variable Pueblos originarios. Digite Cero si no tiene.",IF(Q168&gt;C168," *  La variable Pueblos originarios No puede ser mayor al Total.",""))</f>
        <v/>
      </c>
      <c r="CB168" s="18" t="str">
        <f>IF(AND(C168&gt;0,R168=""),"   * No olvide digitar la variable Migrantes. Digite Cero si no tiene.",IF(R168&gt;C168," *  La variable Migrantes No puede ser mayor al Total.",""))</f>
        <v/>
      </c>
      <c r="CO168" s="69">
        <f>IF(AND(C168&gt;0,Q168=""),1,IF(Q168&gt;C168,1,0))</f>
        <v>0</v>
      </c>
      <c r="CP168" s="69">
        <f>IF(AND(C168&gt;0,R168=""),1,IF(R168&gt;C168,1,0))</f>
        <v>0</v>
      </c>
    </row>
    <row r="169" spans="1:94" x14ac:dyDescent="0.25">
      <c r="A169" s="4275"/>
      <c r="B169" s="288" t="s">
        <v>185</v>
      </c>
      <c r="C169" s="320">
        <f>SUM(D169:E169)</f>
        <v>0</v>
      </c>
      <c r="D169" s="321">
        <f t="shared" si="105"/>
        <v>0</v>
      </c>
      <c r="E169" s="322">
        <f t="shared" si="105"/>
        <v>0</v>
      </c>
      <c r="F169" s="49"/>
      <c r="G169" s="52"/>
      <c r="H169" s="49"/>
      <c r="I169" s="52"/>
      <c r="J169" s="49"/>
      <c r="K169" s="52"/>
      <c r="L169" s="49"/>
      <c r="M169" s="323"/>
      <c r="N169" s="254"/>
      <c r="O169" s="265"/>
      <c r="P169" s="264"/>
      <c r="Q169" s="254"/>
      <c r="R169" s="52"/>
      <c r="S169" t="str">
        <f>CA169&amp;CB169&amp;CC169</f>
        <v/>
      </c>
      <c r="CA169" s="18" t="str">
        <f>IF(AND(C169&gt;0,Q169=""),"   * No olvide digitar la variable Pueblos originarios. Digite Cero si no tiene.",IF(Q169&gt;C169," *  La variable Pueblos originarios No puede ser mayor al Total.",""))</f>
        <v/>
      </c>
      <c r="CB169" s="18" t="str">
        <f>IF(AND(C169&gt;0,R169=""),"   * No olvide digitar la variable Migrantes. Digite Cero si no tiene.",IF(R169&gt;C169," *  La variable Migrantes No puede ser mayor al Total.",""))</f>
        <v/>
      </c>
      <c r="CO169" s="69">
        <f>IF(AND(C169&gt;0,Q169=""),1,IF(Q169&gt;C169,1,0))</f>
        <v>0</v>
      </c>
      <c r="CP169" s="69">
        <f>IF(AND(C169&gt;0,R169=""),1,IF(R169&gt;C169,1,0))</f>
        <v>0</v>
      </c>
    </row>
    <row r="170" spans="1:94" ht="15" customHeight="1" x14ac:dyDescent="0.25">
      <c r="A170" s="4425" t="s">
        <v>186</v>
      </c>
      <c r="B170" s="4425"/>
      <c r="C170" s="2151">
        <f>SUM(C167:C169)</f>
        <v>0</v>
      </c>
      <c r="D170" s="2152">
        <f>SUM(D167:D169)</f>
        <v>0</v>
      </c>
      <c r="E170" s="2337">
        <f>SUM(E167:E169)</f>
        <v>0</v>
      </c>
      <c r="F170" s="2151">
        <f>SUM(F167:F169)</f>
        <v>0</v>
      </c>
      <c r="G170" s="2337">
        <f t="shared" ref="G170:P170" si="106">SUM(G167:G169)</f>
        <v>0</v>
      </c>
      <c r="H170" s="2151">
        <f t="shared" si="106"/>
        <v>0</v>
      </c>
      <c r="I170" s="2337">
        <f t="shared" si="106"/>
        <v>0</v>
      </c>
      <c r="J170" s="2151">
        <f t="shared" si="106"/>
        <v>0</v>
      </c>
      <c r="K170" s="2337">
        <f t="shared" si="106"/>
        <v>0</v>
      </c>
      <c r="L170" s="2151">
        <f t="shared" si="106"/>
        <v>0</v>
      </c>
      <c r="M170" s="2338">
        <f t="shared" si="106"/>
        <v>0</v>
      </c>
      <c r="N170" s="2155">
        <f t="shared" si="106"/>
        <v>0</v>
      </c>
      <c r="O170" s="2152">
        <f t="shared" si="106"/>
        <v>0</v>
      </c>
      <c r="P170" s="2156">
        <f t="shared" si="106"/>
        <v>0</v>
      </c>
      <c r="Q170" s="2155">
        <f>SUM(Q167:Q169)</f>
        <v>0</v>
      </c>
      <c r="R170" s="2337">
        <f>SUM(R167:R169)</f>
        <v>0</v>
      </c>
    </row>
    <row r="171" spans="1:94" x14ac:dyDescent="0.25">
      <c r="A171" s="4274" t="s">
        <v>187</v>
      </c>
      <c r="B171" s="101" t="s">
        <v>188</v>
      </c>
      <c r="C171" s="330">
        <f>SUM(D171:E171)</f>
        <v>0</v>
      </c>
      <c r="D171" s="331">
        <f>SUM(F171+H171+J171+L171)</f>
        <v>0</v>
      </c>
      <c r="E171" s="332">
        <f>SUM(G171+I171+K171+M171)</f>
        <v>0</v>
      </c>
      <c r="F171" s="45"/>
      <c r="G171" s="48"/>
      <c r="H171" s="45"/>
      <c r="I171" s="48"/>
      <c r="J171" s="45"/>
      <c r="K171" s="48"/>
      <c r="L171" s="45"/>
      <c r="M171" s="333"/>
      <c r="N171" s="105"/>
      <c r="O171" s="102"/>
      <c r="P171" s="286"/>
      <c r="Q171" s="105"/>
      <c r="R171" s="48"/>
      <c r="S171" t="str">
        <f>CA171&amp;CB171&amp;CC171</f>
        <v/>
      </c>
      <c r="CA171" s="18" t="str">
        <f>IF(AND(C171&gt;0,Q171=""),"   * No olvide digitar la variable Pueblos originarios. Digite Cero si no tiene.",IF(Q171&gt;C171," *  La variable Pueblos originarios No puede ser mayor al Total.",""))</f>
        <v/>
      </c>
      <c r="CB171" s="18" t="str">
        <f>IF(AND(C171&gt;0,R171=""),"   * No olvide digitar la variable Migrantes. Digite Cero si no tiene.",IF(R171&gt;C171," *  La variable Migrantes No puede ser mayor al Total.",""))</f>
        <v/>
      </c>
      <c r="CO171" s="69">
        <f>IF(AND(C171&gt;0,Q171=""),1,IF(Q171&gt;C171,1,0))</f>
        <v>0</v>
      </c>
      <c r="CP171" s="69">
        <f>IF(AND(C171&gt;0,R171=""),1,IF(R171&gt;C171,1,0))</f>
        <v>0</v>
      </c>
    </row>
    <row r="172" spans="1:94" x14ac:dyDescent="0.25">
      <c r="A172" s="4275"/>
      <c r="B172" s="75" t="s">
        <v>189</v>
      </c>
      <c r="C172" s="317">
        <f>SUM(D172:E172)</f>
        <v>0</v>
      </c>
      <c r="D172" s="318">
        <f t="shared" ref="D172:E174" si="107">SUM(F172+H172+J172+L172)</f>
        <v>0</v>
      </c>
      <c r="E172" s="319">
        <f t="shared" si="107"/>
        <v>0</v>
      </c>
      <c r="F172" s="22"/>
      <c r="G172" s="28"/>
      <c r="H172" s="22"/>
      <c r="I172" s="28"/>
      <c r="J172" s="22"/>
      <c r="K172" s="28"/>
      <c r="L172" s="22"/>
      <c r="M172" s="216"/>
      <c r="N172" s="27"/>
      <c r="O172" s="24"/>
      <c r="P172" s="213"/>
      <c r="Q172" s="27"/>
      <c r="R172" s="28"/>
      <c r="S172" t="str">
        <f>CA172&amp;CB172&amp;CC172</f>
        <v/>
      </c>
      <c r="CA172" s="18" t="str">
        <f>IF(AND(C172&gt;0,Q172=""),"   * No olvide digitar la variable Pueblos originarios. Digite Cero si no tiene.",IF(Q172&gt;C172," *  La variable Pueblos originarios No puede ser mayor al Total.",""))</f>
        <v/>
      </c>
      <c r="CB172" s="18" t="str">
        <f>IF(AND(C172&gt;0,R172=""),"   * No olvide digitar la variable Migrantes. Digite Cero si no tiene.",IF(R172&gt;C172," *  La variable Migrantes No puede ser mayor al Total.",""))</f>
        <v/>
      </c>
      <c r="CO172" s="69">
        <f>IF(AND(C172&gt;0,Q172=""),1,IF(Q172&gt;C172,1,0))</f>
        <v>0</v>
      </c>
      <c r="CP172" s="69">
        <f>IF(AND(C172&gt;0,R172=""),1,IF(R172&gt;C172,1,0))</f>
        <v>0</v>
      </c>
    </row>
    <row r="173" spans="1:94" x14ac:dyDescent="0.25">
      <c r="A173" s="4275"/>
      <c r="B173" s="75" t="s">
        <v>190</v>
      </c>
      <c r="C173" s="317">
        <f>SUM(D173:E173)</f>
        <v>0</v>
      </c>
      <c r="D173" s="318">
        <f t="shared" si="107"/>
        <v>0</v>
      </c>
      <c r="E173" s="319">
        <f t="shared" si="107"/>
        <v>0</v>
      </c>
      <c r="F173" s="22"/>
      <c r="G173" s="28"/>
      <c r="H173" s="22"/>
      <c r="I173" s="28"/>
      <c r="J173" s="22"/>
      <c r="K173" s="28"/>
      <c r="L173" s="22"/>
      <c r="M173" s="216"/>
      <c r="N173" s="27"/>
      <c r="O173" s="24"/>
      <c r="P173" s="213"/>
      <c r="Q173" s="27"/>
      <c r="R173" s="28"/>
      <c r="S173" t="str">
        <f>CA173&amp;CB173&amp;CC173</f>
        <v/>
      </c>
      <c r="CA173" s="18" t="str">
        <f>IF(AND(C173&gt;0,Q173=""),"   * No olvide digitar la variable Pueblos originarios. Digite Cero si no tiene.",IF(Q173&gt;C173," *  La variable Pueblos originarios No puede ser mayor al Total.",""))</f>
        <v/>
      </c>
      <c r="CB173" s="18" t="str">
        <f>IF(AND(C173&gt;0,R173=""),"   * No olvide digitar la variable Migrantes. Digite Cero si no tiene.",IF(R173&gt;C173," *  La variable Migrantes No puede ser mayor al Total.",""))</f>
        <v/>
      </c>
      <c r="CO173" s="69">
        <f>IF(AND(C173&gt;0,Q173=""),1,IF(Q173&gt;C173,1,0))</f>
        <v>0</v>
      </c>
      <c r="CP173" s="69">
        <f>IF(AND(C173&gt;0,R173=""),1,IF(R173&gt;C173,1,0))</f>
        <v>0</v>
      </c>
    </row>
    <row r="174" spans="1:94" x14ac:dyDescent="0.25">
      <c r="A174" s="3633"/>
      <c r="B174" s="296" t="s">
        <v>191</v>
      </c>
      <c r="C174" s="320">
        <f>SUM(D174:E174)</f>
        <v>0</v>
      </c>
      <c r="D174" s="321">
        <f t="shared" si="107"/>
        <v>0</v>
      </c>
      <c r="E174" s="322">
        <f t="shared" si="107"/>
        <v>0</v>
      </c>
      <c r="F174" s="49"/>
      <c r="G174" s="52"/>
      <c r="H174" s="49"/>
      <c r="I174" s="52"/>
      <c r="J174" s="49"/>
      <c r="K174" s="52"/>
      <c r="L174" s="49"/>
      <c r="M174" s="323"/>
      <c r="N174" s="254"/>
      <c r="O174" s="265"/>
      <c r="P174" s="264"/>
      <c r="Q174" s="254"/>
      <c r="R174" s="52"/>
      <c r="S174" t="str">
        <f>CA174&amp;CB174&amp;CC174</f>
        <v/>
      </c>
      <c r="CA174" s="18" t="str">
        <f>IF(AND(C174&gt;0,Q174=""),"   * No olvide digitar la variable Pueblos originarios. Digite Cero si no tiene.",IF(Q174&gt;C174," *  La variable Pueblos originarios No puede ser mayor al Total.",""))</f>
        <v/>
      </c>
      <c r="CB174" s="18" t="str">
        <f>IF(AND(C174&gt;0,R174=""),"   * No olvide digitar la variable Migrantes. Digite Cero si no tiene.",IF(R174&gt;C174," *  La variable Migrantes No puede ser mayor al Total.",""))</f>
        <v/>
      </c>
      <c r="CO174" s="69">
        <f>IF(AND(C174&gt;0,Q174=""),1,IF(Q174&gt;C174,1,0))</f>
        <v>0</v>
      </c>
      <c r="CP174" s="69">
        <f>IF(AND(C174&gt;0,R174=""),1,IF(R174&gt;C174,1,0))</f>
        <v>0</v>
      </c>
    </row>
    <row r="175" spans="1:94" ht="15" customHeight="1" x14ac:dyDescent="0.25">
      <c r="A175" s="3696" t="s">
        <v>186</v>
      </c>
      <c r="B175" s="4425"/>
      <c r="C175" s="2151">
        <f>SUM(C171:C174)</f>
        <v>0</v>
      </c>
      <c r="D175" s="2152">
        <f>SUM(D171:D174)</f>
        <v>0</v>
      </c>
      <c r="E175" s="2337">
        <f>SUM(E171:E174)</f>
        <v>0</v>
      </c>
      <c r="F175" s="2151">
        <f>SUM(F171:F174)</f>
        <v>0</v>
      </c>
      <c r="G175" s="2337">
        <f t="shared" ref="G175:P175" si="108">SUM(G171:G174)</f>
        <v>0</v>
      </c>
      <c r="H175" s="2151">
        <f t="shared" si="108"/>
        <v>0</v>
      </c>
      <c r="I175" s="2337">
        <f t="shared" si="108"/>
        <v>0</v>
      </c>
      <c r="J175" s="2151">
        <f t="shared" si="108"/>
        <v>0</v>
      </c>
      <c r="K175" s="2337">
        <f t="shared" si="108"/>
        <v>0</v>
      </c>
      <c r="L175" s="2151">
        <f t="shared" si="108"/>
        <v>0</v>
      </c>
      <c r="M175" s="2338">
        <f t="shared" si="108"/>
        <v>0</v>
      </c>
      <c r="N175" s="2155">
        <f t="shared" si="108"/>
        <v>0</v>
      </c>
      <c r="O175" s="2152">
        <f t="shared" si="108"/>
        <v>0</v>
      </c>
      <c r="P175" s="2156">
        <f t="shared" si="108"/>
        <v>0</v>
      </c>
      <c r="Q175" s="2155">
        <f>SUM(Q171:Q174)</f>
        <v>0</v>
      </c>
      <c r="R175" s="2337">
        <f>SUM(R171:R174)</f>
        <v>0</v>
      </c>
    </row>
    <row r="176" spans="1:94" x14ac:dyDescent="0.25">
      <c r="A176" s="3696" t="s">
        <v>192</v>
      </c>
      <c r="B176" s="3696"/>
      <c r="C176" s="334">
        <f>SUM(C170+C175)</f>
        <v>0</v>
      </c>
      <c r="D176" s="335">
        <f t="shared" ref="D176:P176" si="109">SUM(D170+D175)</f>
        <v>0</v>
      </c>
      <c r="E176" s="2248">
        <f t="shared" si="109"/>
        <v>0</v>
      </c>
      <c r="F176" s="334">
        <f t="shared" si="109"/>
        <v>0</v>
      </c>
      <c r="G176" s="2248">
        <f t="shared" si="109"/>
        <v>0</v>
      </c>
      <c r="H176" s="334">
        <f t="shared" si="109"/>
        <v>0</v>
      </c>
      <c r="I176" s="2248">
        <f t="shared" si="109"/>
        <v>0</v>
      </c>
      <c r="J176" s="334">
        <f t="shared" si="109"/>
        <v>0</v>
      </c>
      <c r="K176" s="2248">
        <f t="shared" si="109"/>
        <v>0</v>
      </c>
      <c r="L176" s="334">
        <f t="shared" si="109"/>
        <v>0</v>
      </c>
      <c r="M176" s="2339">
        <f t="shared" si="109"/>
        <v>0</v>
      </c>
      <c r="N176" s="338">
        <f t="shared" si="109"/>
        <v>0</v>
      </c>
      <c r="O176" s="335">
        <f t="shared" si="109"/>
        <v>0</v>
      </c>
      <c r="P176" s="2340">
        <f t="shared" si="109"/>
        <v>0</v>
      </c>
      <c r="Q176" s="338">
        <f>SUM(Q170+Q175)</f>
        <v>0</v>
      </c>
      <c r="R176" s="2248">
        <f>SUM(R170+R175)</f>
        <v>0</v>
      </c>
    </row>
    <row r="177" spans="1:94" s="56" customFormat="1" ht="18" customHeight="1" x14ac:dyDescent="0.2">
      <c r="A177" s="657" t="s">
        <v>194</v>
      </c>
      <c r="B177" s="657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</row>
    <row r="178" spans="1:94" ht="15" customHeight="1" x14ac:dyDescent="0.25">
      <c r="A178" s="4188" t="s">
        <v>3</v>
      </c>
      <c r="B178" s="2987"/>
      <c r="C178" s="4384" t="s">
        <v>91</v>
      </c>
      <c r="D178" s="4384"/>
      <c r="E178" s="4420"/>
      <c r="F178" s="4375" t="s">
        <v>62</v>
      </c>
      <c r="G178" s="4420"/>
      <c r="H178" s="4375" t="s">
        <v>63</v>
      </c>
      <c r="I178" s="4420"/>
      <c r="J178" s="4375" t="s">
        <v>148</v>
      </c>
      <c r="K178" s="4420"/>
      <c r="L178" s="4375" t="s">
        <v>149</v>
      </c>
      <c r="M178" s="4420"/>
      <c r="N178" s="4375" t="s">
        <v>150</v>
      </c>
      <c r="O178" s="4297"/>
      <c r="P178" s="4379" t="s">
        <v>12</v>
      </c>
      <c r="Q178" s="2987" t="s">
        <v>13</v>
      </c>
    </row>
    <row r="179" spans="1:94" ht="15" customHeight="1" x14ac:dyDescent="0.25">
      <c r="A179" s="4342"/>
      <c r="B179" s="4333"/>
      <c r="C179" s="2133" t="s">
        <v>120</v>
      </c>
      <c r="D179" s="2134" t="s">
        <v>79</v>
      </c>
      <c r="E179" s="2330" t="s">
        <v>121</v>
      </c>
      <c r="F179" s="2133" t="s">
        <v>79</v>
      </c>
      <c r="G179" s="2330" t="s">
        <v>121</v>
      </c>
      <c r="H179" s="2133" t="s">
        <v>79</v>
      </c>
      <c r="I179" s="2330" t="s">
        <v>121</v>
      </c>
      <c r="J179" s="2133" t="s">
        <v>79</v>
      </c>
      <c r="K179" s="2330" t="s">
        <v>121</v>
      </c>
      <c r="L179" s="2133" t="s">
        <v>79</v>
      </c>
      <c r="M179" s="2330" t="s">
        <v>121</v>
      </c>
      <c r="N179" s="2133" t="s">
        <v>79</v>
      </c>
      <c r="O179" s="2158" t="s">
        <v>121</v>
      </c>
      <c r="P179" s="3001"/>
      <c r="Q179" s="4333"/>
    </row>
    <row r="180" spans="1:94" ht="15" customHeight="1" x14ac:dyDescent="0.25">
      <c r="A180" s="4274" t="s">
        <v>195</v>
      </c>
      <c r="B180" s="2019" t="s">
        <v>183</v>
      </c>
      <c r="C180" s="2102">
        <f>SUM(D180+E180)</f>
        <v>0</v>
      </c>
      <c r="D180" s="700">
        <f>SUM(F180+H180+J180+L180+N180)</f>
        <v>0</v>
      </c>
      <c r="E180" s="2138">
        <f>SUM(G180+I180+K180+M180+O180)</f>
        <v>0</v>
      </c>
      <c r="F180" s="2004"/>
      <c r="G180" s="2149"/>
      <c r="H180" s="2004"/>
      <c r="I180" s="2149"/>
      <c r="J180" s="2004"/>
      <c r="K180" s="2149"/>
      <c r="L180" s="2004"/>
      <c r="M180" s="2149"/>
      <c r="N180" s="2004"/>
      <c r="O180" s="701"/>
      <c r="P180" s="1362"/>
      <c r="Q180" s="2149"/>
      <c r="R180" t="str">
        <f>CA180&amp;CB180</f>
        <v/>
      </c>
      <c r="CA180" s="18" t="str">
        <f>IF(AND(C180&gt;0,P180="")," * No olvide digitar la variable Pueblos originarios. Digite Cero si no tiene.",IF(P180&gt;C180," * La variable Pueblos originarios No puede ser mayor al Total.",""))</f>
        <v/>
      </c>
      <c r="CB180" s="18" t="str">
        <f>IF(AND(C180&gt;0,Q180="")," * No olvide digitar la variable Migrantes. Digite Cero si no tiene.",IF(Q180&gt;C180," * La variable Migrantes No puede ser mayor al Total.",""))</f>
        <v/>
      </c>
      <c r="CO180" s="69">
        <f>IF(AND(C180&gt;0,P180=""),1,IF(P180&gt;C180,1,0))</f>
        <v>0</v>
      </c>
      <c r="CP180" s="69">
        <f>IF(AND(C180&gt;0,Q180=""),1,IF(Q180&gt;C180,1,0))</f>
        <v>0</v>
      </c>
    </row>
    <row r="181" spans="1:94" ht="15" customHeight="1" x14ac:dyDescent="0.25">
      <c r="A181" s="4275"/>
      <c r="B181" s="75" t="s">
        <v>184</v>
      </c>
      <c r="C181" s="210">
        <f>SUM(D181+E181)</f>
        <v>0</v>
      </c>
      <c r="D181" s="252">
        <f>SUM(H181+J181+L181+N181)</f>
        <v>0</v>
      </c>
      <c r="E181" s="287">
        <f>SUM(I181+K181+M181+O181)</f>
        <v>0</v>
      </c>
      <c r="F181" s="345"/>
      <c r="G181" s="346"/>
      <c r="H181" s="45"/>
      <c r="I181" s="48"/>
      <c r="J181" s="45"/>
      <c r="K181" s="48"/>
      <c r="L181" s="45"/>
      <c r="M181" s="48"/>
      <c r="N181" s="45"/>
      <c r="O181" s="46"/>
      <c r="P181" s="105"/>
      <c r="Q181" s="48"/>
      <c r="R181" t="str">
        <f>CA181&amp;CB181</f>
        <v/>
      </c>
      <c r="CA181" s="18" t="str">
        <f>IF(AND(C181&gt;0,P181=""),"   * No olvide digitar la variable Pueblos originarios. Digite Cero si no tiene.",IF(P181&gt;C181," *  La variable Pueblos originarios No puede ser mayor al Total.",""))</f>
        <v/>
      </c>
      <c r="CB181" s="18" t="str">
        <f t="shared" ref="CB181:CB182" si="110">IF(AND(C181&gt;0,Q181="")," * No olvide digitar la variable Migrantes. Digite Cero si no tiene.",IF(Q181&gt;C181," * La variable Migrantes No puede ser mayor al Total.",""))</f>
        <v/>
      </c>
      <c r="CO181" s="69">
        <f>IF(AND(C181&gt;0,P181=""),1,IF(P181&gt;C181,1,0))</f>
        <v>0</v>
      </c>
      <c r="CP181" s="69">
        <f>IF(AND(C181&gt;0,Q181=""),1,IF(Q181&gt;C181,1,0))</f>
        <v>0</v>
      </c>
    </row>
    <row r="182" spans="1:94" ht="15" customHeight="1" x14ac:dyDescent="0.25">
      <c r="A182" s="4275"/>
      <c r="B182" s="296" t="s">
        <v>185</v>
      </c>
      <c r="C182" s="266">
        <f>SUM(D182+E182)</f>
        <v>0</v>
      </c>
      <c r="D182" s="267">
        <f>SUM(H182+J182+L182+N182)</f>
        <v>0</v>
      </c>
      <c r="E182" s="271">
        <f>SUM(I182+K182+M182+O182)</f>
        <v>0</v>
      </c>
      <c r="F182" s="347"/>
      <c r="G182" s="348"/>
      <c r="H182" s="30"/>
      <c r="I182" s="37"/>
      <c r="J182" s="30"/>
      <c r="K182" s="37"/>
      <c r="L182" s="30"/>
      <c r="M182" s="37"/>
      <c r="N182" s="30"/>
      <c r="O182" s="34"/>
      <c r="P182" s="35"/>
      <c r="Q182" s="37"/>
      <c r="R182" t="str">
        <f>CA182&amp;CB182</f>
        <v/>
      </c>
      <c r="CA182" s="18" t="str">
        <f>IF(AND(C182&gt;0,P182=""),"   * No olvide digitar la variable Pueblos originarios. Digite Cero si no tiene.",IF(P182&gt;C182," *  La variable Pueblos originarios No puede ser mayor al Total.",""))</f>
        <v/>
      </c>
      <c r="CB182" s="18" t="str">
        <f t="shared" si="110"/>
        <v/>
      </c>
      <c r="CO182" s="69">
        <f>IF(AND(C182&gt;0,P182=""),1,IF(P182&gt;C182,1,0))</f>
        <v>0</v>
      </c>
      <c r="CP182" s="69">
        <f>IF(AND(C182&gt;0,Q182=""),1,IF(Q182&gt;C182,1,0))</f>
        <v>0</v>
      </c>
    </row>
    <row r="183" spans="1:94" ht="15" customHeight="1" x14ac:dyDescent="0.25">
      <c r="A183" s="3633"/>
      <c r="B183" s="2333" t="s">
        <v>171</v>
      </c>
      <c r="C183" s="217">
        <f>SUM(C180:C182)</f>
        <v>0</v>
      </c>
      <c r="D183" s="272">
        <f>SUM(D180:D182)</f>
        <v>0</v>
      </c>
      <c r="E183" s="2276">
        <f>SUM(E180:E182)</f>
        <v>0</v>
      </c>
      <c r="F183" s="217">
        <f>SUM(F180:F182)</f>
        <v>0</v>
      </c>
      <c r="G183" s="2276">
        <f t="shared" ref="G183:O183" si="111">SUM(G180:G182)</f>
        <v>0</v>
      </c>
      <c r="H183" s="217">
        <f t="shared" si="111"/>
        <v>0</v>
      </c>
      <c r="I183" s="2276">
        <f t="shared" si="111"/>
        <v>0</v>
      </c>
      <c r="J183" s="217">
        <f t="shared" si="111"/>
        <v>0</v>
      </c>
      <c r="K183" s="2276">
        <f t="shared" si="111"/>
        <v>0</v>
      </c>
      <c r="L183" s="217">
        <f t="shared" si="111"/>
        <v>0</v>
      </c>
      <c r="M183" s="2276">
        <f t="shared" si="111"/>
        <v>0</v>
      </c>
      <c r="N183" s="217">
        <f t="shared" si="111"/>
        <v>0</v>
      </c>
      <c r="O183" s="350">
        <f t="shared" si="111"/>
        <v>0</v>
      </c>
      <c r="P183" s="298">
        <f>SUM(P180:P182)</f>
        <v>0</v>
      </c>
      <c r="Q183" s="2276">
        <f>SUM(Q180:Q182)</f>
        <v>0</v>
      </c>
    </row>
    <row r="184" spans="1:94" ht="15" customHeight="1" x14ac:dyDescent="0.25">
      <c r="A184" s="4275" t="s">
        <v>196</v>
      </c>
      <c r="B184" s="101" t="s">
        <v>197</v>
      </c>
      <c r="C184" s="249">
        <f>SUM(D184+E184)</f>
        <v>0</v>
      </c>
      <c r="D184" s="250">
        <f>SUM(F184+H184+J184+L184+N184)</f>
        <v>0</v>
      </c>
      <c r="E184" s="295">
        <f>SUM(G184+I184+K184+M184+O184)</f>
        <v>0</v>
      </c>
      <c r="F184" s="351"/>
      <c r="G184" s="352"/>
      <c r="H184" s="353"/>
      <c r="I184" s="352"/>
      <c r="J184" s="45"/>
      <c r="K184" s="48"/>
      <c r="L184" s="45"/>
      <c r="M184" s="48"/>
      <c r="N184" s="1935"/>
      <c r="O184" s="46"/>
      <c r="P184" s="84"/>
      <c r="Q184" s="48"/>
      <c r="R184" t="str">
        <f>CA184&amp;CB184</f>
        <v/>
      </c>
      <c r="CA184" s="18" t="str">
        <f>IF(AND(C184&gt;0,P184="")," * No olvide digitar la variable Pueblos originarios. Digite Cero si no tiene.",IF(P184&gt;C184," * La variable Pueblos originarios No puede ser mayor al Total.",""))</f>
        <v/>
      </c>
      <c r="CB184" s="18" t="str">
        <f>IF(AND(C184&gt;0,Q184=""),"   No olvide digitar la variable Migrantes. Digite Cero si no tiene.",IF(Q184&gt;C184," * La variable Migrantes No puede ser mayor al Total.",""))</f>
        <v/>
      </c>
      <c r="CO184" s="69">
        <f>IF(AND(C184&gt;0,P184=""),1,IF(P184&gt;C184,1,0))</f>
        <v>0</v>
      </c>
      <c r="CP184" s="69">
        <f>IF(AND(C184&gt;0,Q184=""),1,IF(Q184&gt;C184,1,0))</f>
        <v>0</v>
      </c>
    </row>
    <row r="185" spans="1:94" ht="15" customHeight="1" x14ac:dyDescent="0.25">
      <c r="A185" s="4275"/>
      <c r="B185" s="75" t="s">
        <v>164</v>
      </c>
      <c r="C185" s="355">
        <f>SUM(D185+E185)</f>
        <v>0</v>
      </c>
      <c r="D185" s="331">
        <f t="shared" ref="D185:E187" si="112">SUM(F185+H185+J185+L185+N185)</f>
        <v>0</v>
      </c>
      <c r="E185" s="332">
        <f t="shared" si="112"/>
        <v>0</v>
      </c>
      <c r="F185" s="45"/>
      <c r="G185" s="48"/>
      <c r="H185" s="22"/>
      <c r="I185" s="48"/>
      <c r="J185" s="22"/>
      <c r="K185" s="48"/>
      <c r="L185" s="45"/>
      <c r="M185" s="48"/>
      <c r="N185" s="22"/>
      <c r="O185" s="46"/>
      <c r="P185" s="27"/>
      <c r="Q185" s="48"/>
      <c r="R185" t="str">
        <f>CA185&amp;CB185</f>
        <v/>
      </c>
      <c r="CA185" s="18" t="str">
        <f t="shared" ref="CA185:CA187" si="113">IF(AND(C185&gt;0,P185="")," * No olvide digitar la variable Pueblos originarios. Digite Cero si no tiene.",IF(P185&gt;C185," * La variable Pueblos originarios No puede ser mayor al Total.",""))</f>
        <v/>
      </c>
      <c r="CB185" s="18" t="str">
        <f t="shared" ref="CB185:CB187" si="114">IF(AND(C185&gt;0,Q185=""),"   No olvide digitar la variable Migrantes. Digite Cero si no tiene.",IF(Q185&gt;C185," * La variable Migrantes No puede ser mayor al Total.",""))</f>
        <v/>
      </c>
      <c r="CO185" s="69">
        <f>IF(AND(C185&gt;0,P185=""),1,IF(P185&gt;C185,1,0))</f>
        <v>0</v>
      </c>
      <c r="CP185" s="69">
        <f>IF(AND(C185&gt;0,Q185=""),1,IF(Q185&gt;C185,1,0))</f>
        <v>0</v>
      </c>
    </row>
    <row r="186" spans="1:94" ht="15" customHeight="1" x14ac:dyDescent="0.25">
      <c r="A186" s="4275"/>
      <c r="B186" s="75" t="s">
        <v>165</v>
      </c>
      <c r="C186" s="317">
        <f>SUM(D186+E186)</f>
        <v>0</v>
      </c>
      <c r="D186" s="318">
        <f t="shared" si="112"/>
        <v>0</v>
      </c>
      <c r="E186" s="319">
        <f t="shared" si="112"/>
        <v>0</v>
      </c>
      <c r="F186" s="22"/>
      <c r="G186" s="28"/>
      <c r="H186" s="22"/>
      <c r="I186" s="28"/>
      <c r="J186" s="22"/>
      <c r="K186" s="28"/>
      <c r="L186" s="22"/>
      <c r="M186" s="28"/>
      <c r="N186" s="22"/>
      <c r="O186" s="26"/>
      <c r="P186" s="27"/>
      <c r="Q186" s="28"/>
      <c r="R186" t="str">
        <f>CA186&amp;CB186</f>
        <v/>
      </c>
      <c r="CA186" s="18" t="str">
        <f t="shared" si="113"/>
        <v/>
      </c>
      <c r="CB186" s="18" t="str">
        <f t="shared" si="114"/>
        <v/>
      </c>
      <c r="CO186" s="69">
        <f>IF(AND(C186&gt;0,P186=""),1,IF(P186&gt;C186,1,0))</f>
        <v>0</v>
      </c>
      <c r="CP186" s="69">
        <f>IF(AND(C186&gt;0,Q186=""),1,IF(Q186&gt;C186,1,0))</f>
        <v>0</v>
      </c>
    </row>
    <row r="187" spans="1:94" ht="15" customHeight="1" x14ac:dyDescent="0.25">
      <c r="A187" s="3633"/>
      <c r="B187" s="70" t="s">
        <v>166</v>
      </c>
      <c r="C187" s="356">
        <f>SUM(D187+E187)</f>
        <v>0</v>
      </c>
      <c r="D187" s="357">
        <f t="shared" si="112"/>
        <v>0</v>
      </c>
      <c r="E187" s="358">
        <f t="shared" si="112"/>
        <v>0</v>
      </c>
      <c r="F187" s="30"/>
      <c r="G187" s="37"/>
      <c r="H187" s="30"/>
      <c r="I187" s="37"/>
      <c r="J187" s="30"/>
      <c r="K187" s="37"/>
      <c r="L187" s="30"/>
      <c r="M187" s="37"/>
      <c r="N187" s="30"/>
      <c r="O187" s="34"/>
      <c r="P187" s="35"/>
      <c r="Q187" s="37"/>
      <c r="R187" t="str">
        <f>CA187&amp;CB187</f>
        <v/>
      </c>
      <c r="CA187" s="18" t="str">
        <f t="shared" si="113"/>
        <v/>
      </c>
      <c r="CB187" s="18" t="str">
        <f t="shared" si="114"/>
        <v/>
      </c>
      <c r="CO187" s="69">
        <f>IF(AND(C187&gt;0,P187=""),1,IF(P187&gt;C187,1,0))</f>
        <v>0</v>
      </c>
      <c r="CP187" s="69">
        <f>IF(AND(C187&gt;0,Q187=""),1,IF(Q187&gt;C187,1,0))</f>
        <v>0</v>
      </c>
    </row>
    <row r="188" spans="1:94" x14ac:dyDescent="0.25">
      <c r="A188" s="359" t="s">
        <v>198</v>
      </c>
      <c r="B188" s="359"/>
      <c r="C188" s="360"/>
      <c r="D188" s="360"/>
      <c r="E188" s="360"/>
      <c r="F188" s="360"/>
      <c r="G188" s="360"/>
      <c r="H188" s="360"/>
    </row>
    <row r="189" spans="1:94" x14ac:dyDescent="0.25">
      <c r="A189" s="359" t="s">
        <v>199</v>
      </c>
      <c r="B189" s="359"/>
      <c r="C189" s="360"/>
      <c r="D189" s="360"/>
      <c r="E189" s="360"/>
      <c r="F189" s="360"/>
      <c r="G189" s="360"/>
      <c r="H189" s="360"/>
    </row>
    <row r="190" spans="1:94" s="56" customFormat="1" ht="18" customHeight="1" x14ac:dyDescent="0.2">
      <c r="A190" s="657" t="s">
        <v>200</v>
      </c>
      <c r="B190" s="657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361"/>
      <c r="AV190" s="361"/>
      <c r="AW190" s="361"/>
    </row>
    <row r="191" spans="1:94" ht="30" customHeight="1" x14ac:dyDescent="0.25">
      <c r="A191" s="4188" t="s">
        <v>201</v>
      </c>
      <c r="B191" s="2987"/>
      <c r="C191" s="4419" t="s">
        <v>91</v>
      </c>
      <c r="D191" s="4419"/>
      <c r="E191" s="4419"/>
      <c r="F191" s="4419" t="s">
        <v>202</v>
      </c>
      <c r="G191" s="4419"/>
      <c r="H191" s="4419" t="s">
        <v>203</v>
      </c>
      <c r="I191" s="4419"/>
      <c r="J191" s="4419" t="s">
        <v>204</v>
      </c>
      <c r="K191" s="4419"/>
      <c r="L191" s="4419" t="s">
        <v>16</v>
      </c>
      <c r="M191" s="4419"/>
      <c r="N191" s="4377" t="s">
        <v>17</v>
      </c>
      <c r="O191" s="4418"/>
      <c r="P191" s="4416" t="s">
        <v>18</v>
      </c>
      <c r="Q191" s="4416"/>
      <c r="R191" s="4416" t="s">
        <v>19</v>
      </c>
      <c r="S191" s="4416"/>
      <c r="T191" s="4416" t="s">
        <v>20</v>
      </c>
      <c r="U191" s="4416"/>
      <c r="V191" s="4416" t="s">
        <v>21</v>
      </c>
      <c r="W191" s="4416"/>
      <c r="X191" s="4416" t="s">
        <v>22</v>
      </c>
      <c r="Y191" s="4416"/>
      <c r="Z191" s="4416" t="s">
        <v>23</v>
      </c>
      <c r="AA191" s="4416"/>
      <c r="AB191" s="4416" t="s">
        <v>61</v>
      </c>
      <c r="AC191" s="4416"/>
      <c r="AD191" s="4416" t="s">
        <v>62</v>
      </c>
      <c r="AE191" s="4416"/>
      <c r="AF191" s="4416" t="s">
        <v>63</v>
      </c>
      <c r="AG191" s="4416"/>
      <c r="AH191" s="4416" t="s">
        <v>148</v>
      </c>
      <c r="AI191" s="4416"/>
      <c r="AJ191" s="4416" t="s">
        <v>149</v>
      </c>
      <c r="AK191" s="4416"/>
      <c r="AL191" s="4416" t="s">
        <v>150</v>
      </c>
      <c r="AM191" s="4375"/>
      <c r="AN191" s="3716" t="s">
        <v>205</v>
      </c>
      <c r="AO191" s="4314" t="s">
        <v>206</v>
      </c>
      <c r="AP191" s="4375" t="s">
        <v>12</v>
      </c>
      <c r="AQ191" s="4420"/>
      <c r="AR191" s="4330" t="s">
        <v>207</v>
      </c>
      <c r="AS191" s="2987" t="s">
        <v>208</v>
      </c>
      <c r="AT191" s="4375" t="s">
        <v>13</v>
      </c>
      <c r="AU191" s="4420"/>
      <c r="AV191" s="4377" t="s">
        <v>209</v>
      </c>
      <c r="AW191" s="4418" t="s">
        <v>210</v>
      </c>
      <c r="AX191" s="4349" t="s">
        <v>211</v>
      </c>
    </row>
    <row r="192" spans="1:94" ht="30" customHeight="1" x14ac:dyDescent="0.25">
      <c r="A192" s="4342"/>
      <c r="B192" s="4333"/>
      <c r="C192" s="2161" t="s">
        <v>120</v>
      </c>
      <c r="D192" s="2162" t="s">
        <v>79</v>
      </c>
      <c r="E192" s="2218" t="s">
        <v>121</v>
      </c>
      <c r="F192" s="2161" t="s">
        <v>79</v>
      </c>
      <c r="G192" s="2218" t="s">
        <v>121</v>
      </c>
      <c r="H192" s="2161" t="s">
        <v>79</v>
      </c>
      <c r="I192" s="2218" t="s">
        <v>121</v>
      </c>
      <c r="J192" s="2161" t="s">
        <v>79</v>
      </c>
      <c r="K192" s="2218" t="s">
        <v>121</v>
      </c>
      <c r="L192" s="2161" t="s">
        <v>79</v>
      </c>
      <c r="M192" s="2218" t="s">
        <v>121</v>
      </c>
      <c r="N192" s="2161" t="s">
        <v>79</v>
      </c>
      <c r="O192" s="2218" t="s">
        <v>121</v>
      </c>
      <c r="P192" s="2161" t="s">
        <v>79</v>
      </c>
      <c r="Q192" s="2218" t="s">
        <v>121</v>
      </c>
      <c r="R192" s="2161" t="s">
        <v>79</v>
      </c>
      <c r="S192" s="2218" t="s">
        <v>121</v>
      </c>
      <c r="T192" s="2161" t="s">
        <v>79</v>
      </c>
      <c r="U192" s="2218" t="s">
        <v>121</v>
      </c>
      <c r="V192" s="2161" t="s">
        <v>79</v>
      </c>
      <c r="W192" s="2218" t="s">
        <v>121</v>
      </c>
      <c r="X192" s="2161" t="s">
        <v>79</v>
      </c>
      <c r="Y192" s="2218" t="s">
        <v>121</v>
      </c>
      <c r="Z192" s="2161" t="s">
        <v>79</v>
      </c>
      <c r="AA192" s="2218" t="s">
        <v>121</v>
      </c>
      <c r="AB192" s="2161" t="s">
        <v>79</v>
      </c>
      <c r="AC192" s="2218" t="s">
        <v>121</v>
      </c>
      <c r="AD192" s="2161" t="s">
        <v>79</v>
      </c>
      <c r="AE192" s="2218" t="s">
        <v>121</v>
      </c>
      <c r="AF192" s="2161" t="s">
        <v>79</v>
      </c>
      <c r="AG192" s="2218" t="s">
        <v>121</v>
      </c>
      <c r="AH192" s="2161" t="s">
        <v>79</v>
      </c>
      <c r="AI192" s="2218" t="s">
        <v>121</v>
      </c>
      <c r="AJ192" s="2161" t="s">
        <v>79</v>
      </c>
      <c r="AK192" s="2218" t="s">
        <v>121</v>
      </c>
      <c r="AL192" s="2161" t="s">
        <v>79</v>
      </c>
      <c r="AM192" s="2217" t="s">
        <v>121</v>
      </c>
      <c r="AN192" s="3172"/>
      <c r="AO192" s="3174"/>
      <c r="AP192" s="2161" t="s">
        <v>79</v>
      </c>
      <c r="AQ192" s="2218" t="s">
        <v>121</v>
      </c>
      <c r="AR192" s="3019"/>
      <c r="AS192" s="4333"/>
      <c r="AT192" s="2161" t="s">
        <v>79</v>
      </c>
      <c r="AU192" s="2218" t="s">
        <v>121</v>
      </c>
      <c r="AV192" s="2252" t="s">
        <v>212</v>
      </c>
      <c r="AW192" s="2219" t="s">
        <v>213</v>
      </c>
      <c r="AX192" s="3611"/>
    </row>
    <row r="193" spans="1:103" s="56" customFormat="1" ht="18" customHeight="1" x14ac:dyDescent="0.2">
      <c r="A193" s="4431" t="s">
        <v>214</v>
      </c>
      <c r="B193" s="4432"/>
      <c r="C193" s="2164">
        <f>SUM(D193+E193)</f>
        <v>38</v>
      </c>
      <c r="D193" s="2165">
        <f>SUM(F193+H193+J193+L193+N193+P193+R193+T193+V193+X193+Z193+AB193+AD193+AF193+AH193+AJ193+AL193)</f>
        <v>17</v>
      </c>
      <c r="E193" s="369">
        <f>SUM(G193+I193+K193+M193+O193+Q193+S193+U193+W193+Y193+AA193+AC193+AE193+AG193+AI193+AK193+AM193)</f>
        <v>21</v>
      </c>
      <c r="F193" s="2166">
        <v>0</v>
      </c>
      <c r="G193" s="85">
        <v>0</v>
      </c>
      <c r="H193" s="2166">
        <v>2</v>
      </c>
      <c r="I193" s="85">
        <v>1</v>
      </c>
      <c r="J193" s="2166">
        <v>3</v>
      </c>
      <c r="K193" s="85">
        <v>8</v>
      </c>
      <c r="L193" s="2166">
        <v>5</v>
      </c>
      <c r="M193" s="85">
        <v>3</v>
      </c>
      <c r="N193" s="2166">
        <v>0</v>
      </c>
      <c r="O193" s="85">
        <v>0</v>
      </c>
      <c r="P193" s="2166">
        <v>3</v>
      </c>
      <c r="Q193" s="85">
        <v>0</v>
      </c>
      <c r="R193" s="2166">
        <v>0</v>
      </c>
      <c r="S193" s="85">
        <v>2</v>
      </c>
      <c r="T193" s="2166">
        <v>1</v>
      </c>
      <c r="U193" s="85">
        <v>0</v>
      </c>
      <c r="V193" s="2166">
        <v>2</v>
      </c>
      <c r="W193" s="85">
        <v>2</v>
      </c>
      <c r="X193" s="2166">
        <v>0</v>
      </c>
      <c r="Y193" s="85">
        <v>1</v>
      </c>
      <c r="Z193" s="2166">
        <v>0</v>
      </c>
      <c r="AA193" s="85">
        <v>0</v>
      </c>
      <c r="AB193" s="2166">
        <v>1</v>
      </c>
      <c r="AC193" s="85">
        <v>2</v>
      </c>
      <c r="AD193" s="91">
        <v>0</v>
      </c>
      <c r="AE193" s="85">
        <v>1</v>
      </c>
      <c r="AF193" s="91">
        <v>0</v>
      </c>
      <c r="AG193" s="85">
        <v>1</v>
      </c>
      <c r="AH193" s="91">
        <v>0</v>
      </c>
      <c r="AI193" s="85">
        <v>0</v>
      </c>
      <c r="AJ193" s="91">
        <v>0</v>
      </c>
      <c r="AK193" s="85">
        <v>0</v>
      </c>
      <c r="AL193" s="91">
        <v>0</v>
      </c>
      <c r="AM193" s="353">
        <v>0</v>
      </c>
      <c r="AN193" s="2167">
        <v>0</v>
      </c>
      <c r="AO193" s="85">
        <v>0</v>
      </c>
      <c r="AP193" s="91">
        <v>0</v>
      </c>
      <c r="AQ193" s="85">
        <v>0</v>
      </c>
      <c r="AR193" s="2166">
        <v>0</v>
      </c>
      <c r="AS193" s="2332">
        <v>4</v>
      </c>
      <c r="AT193" s="2342">
        <v>0</v>
      </c>
      <c r="AU193" s="2170">
        <v>0</v>
      </c>
      <c r="AV193" s="2342">
        <v>0</v>
      </c>
      <c r="AW193" s="2170">
        <v>0</v>
      </c>
      <c r="AX193" s="2343">
        <v>0</v>
      </c>
      <c r="AY193" s="56" t="str">
        <f>CA193&amp;CB193&amp;CC193&amp;CD193&amp;CE193&amp;CF193&amp;CG193&amp;CH193&amp;CI193&amp;CJ193&amp;CK193</f>
        <v/>
      </c>
      <c r="CA193" s="18" t="str">
        <f>IF(AND(E193&gt;0,AN193=""), "* No olvide digitar la variable Gestantes. Digite Cero si no tiene.",IF(AN193&gt;E193,"  * La variable Gestantes No puede ser mayor al Total Mujeres.",""))</f>
        <v/>
      </c>
      <c r="CB193" s="18" t="str">
        <f>IF(AND(E193&gt;0,AO193=""), "* No olvide digitar la variable Madre de hijo menor de 5 años. Digite Cero si no tiene.",IF(AO193&gt;E193,"  * La variable Madre de hijo menor de 5 años No puede ser mayor al Total de Mujeres.",""))</f>
        <v/>
      </c>
      <c r="CC193" s="18" t="str">
        <f>IF(AND(D193&gt;0,OR(AP193="")), "* No olvide digitar la variable Pueblos originarios - Hombres. Digite Cero si no tiene.",IF((AP193)&gt;D193,"  * La variable Pueblos originarios - Hombres No puede ser mayor al Total Hombres.",""))</f>
        <v/>
      </c>
      <c r="CD193" s="18" t="str">
        <f>IF(AND(E193&gt;0,OR(AQ193="")), "* No olvide digitar la variable Pueblos originarios - Mujeres. Digite Cero si no tiene.",IF((AQ193)&gt;E193,"  * La variable Pueblos originarios - Mujeres No puede ser mayor al Total Mujeres.",""))</f>
        <v/>
      </c>
      <c r="CE193" s="18" t="str">
        <f>IF(AND($C193&gt;0,AR193=""), "* No olvide digitar la variable Niños, niñas, adolescentes y jóvenes SENAME. Digite Cero si no tiene.",IF(AR193&gt;$C193,"  * La variable Niños, niñas, adolescentes y jóvenes SENAME No puede ser mayor al Total.",""))</f>
        <v/>
      </c>
      <c r="CF193" s="18" t="str">
        <f>IF(AND(C193&gt;0,AS193=""), "* No olvide digitar la variable Niños, niñas, adolescentes y jóvenes Mejor Niñez. Digite Cero si no tiene.",IF(AS193&gt;C193,"  * La variable Niños, niñas, adolescentes y jóvenes Mejor Niñez No puede ser mayor al Total.",""))</f>
        <v/>
      </c>
      <c r="CG193" s="18" t="str">
        <f>IF(AND(D193&gt;0,OR(AT193="")), "* No olvide digitar la variable Migrantes - Hombres. Digite Cero si no tiene.",IF((AT193)&gt;D193,"  * La variable Migrantes - Hombres No puede ser mayor al Total Hombres.",""))</f>
        <v/>
      </c>
      <c r="CH193" s="18" t="str">
        <f>IF(AND(E193&gt;0,OR(AU193="")), "* No olvide digitar la variable Migrantes - Mujeres. Digite Cero si no tiene.",IF((AU193)&gt;E193,"  * La variable Migrantes - Mujeres No puede ser mayor al Total Mujeres.",""))</f>
        <v/>
      </c>
      <c r="CI193" s="18" t="str">
        <f>IF(AND(E193&gt;0,OR(AV193="")), "* No olvide digitar la variable Trans Masculino. Digite Cero si no tiene.",IF((AV193)&gt;E193,"  * La variable Trans Masculino No puede ser mayor al Total Mujeres.",""))</f>
        <v/>
      </c>
      <c r="CJ193" s="18" t="str">
        <f>IF(AND(D193&gt;0,OR(AW193="")), "* No olvide digitar la variable Trans Femenino. Digite Cero si no tiene.",IF((AW193)&gt;D193,"  * La variable Trans Femenino No puede ser mayor al Total Mujeres.",""))</f>
        <v/>
      </c>
      <c r="CK193" s="18" t="str">
        <f>IF(AND($C193&gt;0,AX193=""), "* No olvide digitar la variable Adolescentes derivados de Espacios Amigables. Digite Cero si no tiene.",IF(AX193&gt;$C193,"  * La variable Adolescentes derivados de Espacios Amigables No puede ser mayor al Total.",""))</f>
        <v/>
      </c>
      <c r="CO193" s="370">
        <f>IF(AND(E193&gt;0,AN193=""),1,IF(AN193&gt;E193,1,0))</f>
        <v>0</v>
      </c>
      <c r="CP193" s="370">
        <f>IF(AND(E193&gt;0,AO193=""),1,IF(AO193&gt;E193,1,0))</f>
        <v>0</v>
      </c>
      <c r="CQ193" s="370">
        <f>IF(AND(D193&gt;0,OR(AP193="")),1,IF((AP193)&gt;D193,1,0))</f>
        <v>0</v>
      </c>
      <c r="CR193" s="370">
        <f>IF(AND(E193&gt;0,OR(AQ193="")),1,IF((AQ193)&gt;E193,1,0))</f>
        <v>0</v>
      </c>
      <c r="CS193" s="370">
        <f>IF(AND(C193&gt;0,AR193=""),1,IF(AR193&gt;C193,1,0))</f>
        <v>0</v>
      </c>
      <c r="CT193" s="370">
        <f>IF(AND(C193&gt;0,AS193=""),1,IF(AS193&gt;C193,1,0))</f>
        <v>0</v>
      </c>
      <c r="CU193" s="370">
        <f>IF(AND(D193&gt;0,OR(AT193="")),1,IF((AT193)&gt;D193,1,0))</f>
        <v>0</v>
      </c>
      <c r="CV193" s="370">
        <f>IF(AND(E193&gt;0,OR(AU193="")),1,IF((AU193)&gt;E193,1,0))</f>
        <v>0</v>
      </c>
      <c r="CW193" s="370">
        <f>IF(AND(E193&gt;0,OR(AV193="")),1,IF((AV193)&gt;E193,1,0))</f>
        <v>0</v>
      </c>
      <c r="CX193" s="370">
        <f>IF(AND(D193&gt;0,OR(AW193="")),1,IF((AW193)&gt;D193,1,0))</f>
        <v>0</v>
      </c>
      <c r="CY193" s="370">
        <f>IF(AND(C193&gt;0,AX193=""),1,IF(AX193&gt;C193,1,0))</f>
        <v>0</v>
      </c>
    </row>
    <row r="194" spans="1:103" s="56" customFormat="1" ht="18" customHeight="1" x14ac:dyDescent="0.2">
      <c r="A194" s="4433" t="s">
        <v>215</v>
      </c>
      <c r="B194" s="4434"/>
      <c r="C194" s="2344"/>
      <c r="D194" s="2345"/>
      <c r="E194" s="2345"/>
      <c r="F194" s="2345"/>
      <c r="G194" s="2345"/>
      <c r="H194" s="2345"/>
      <c r="I194" s="2345"/>
      <c r="J194" s="2345"/>
      <c r="K194" s="2345"/>
      <c r="L194" s="2345"/>
      <c r="M194" s="2345"/>
      <c r="N194" s="2345"/>
      <c r="O194" s="2345"/>
      <c r="P194" s="2345"/>
      <c r="Q194" s="2345"/>
      <c r="R194" s="2345"/>
      <c r="S194" s="2345"/>
      <c r="T194" s="2345"/>
      <c r="U194" s="2345"/>
      <c r="V194" s="2345"/>
      <c r="W194" s="2345"/>
      <c r="X194" s="2345"/>
      <c r="Y194" s="2345"/>
      <c r="Z194" s="2345"/>
      <c r="AA194" s="2345"/>
      <c r="AB194" s="2345"/>
      <c r="AC194" s="2345"/>
      <c r="AD194" s="2345"/>
      <c r="AE194" s="2345"/>
      <c r="AF194" s="2345"/>
      <c r="AG194" s="2345"/>
      <c r="AH194" s="2345"/>
      <c r="AI194" s="2345"/>
      <c r="AJ194" s="2345"/>
      <c r="AK194" s="2345"/>
      <c r="AL194" s="2345"/>
      <c r="AM194" s="2345"/>
      <c r="AN194" s="2345"/>
      <c r="AO194" s="2345"/>
      <c r="AP194" s="2345"/>
      <c r="AQ194" s="2345"/>
      <c r="AR194" s="2345"/>
      <c r="AS194" s="2345"/>
      <c r="AT194" s="2345"/>
      <c r="AU194" s="2345"/>
      <c r="AV194" s="2345"/>
      <c r="AW194" s="2346"/>
      <c r="AX194" s="2347"/>
    </row>
    <row r="195" spans="1:103" s="56" customFormat="1" ht="15" customHeight="1" x14ac:dyDescent="0.2">
      <c r="A195" s="4274" t="s">
        <v>216</v>
      </c>
      <c r="B195" s="2176" t="s">
        <v>217</v>
      </c>
      <c r="C195" s="2012">
        <f t="shared" ref="C195:C198" si="115">SUM(D195+E195)</f>
        <v>1</v>
      </c>
      <c r="D195" s="703">
        <f t="shared" ref="D195:D198" si="116">SUM(F195+H195+J195+L195+N195+P195+R195+T195+V195+X195+Z195+AB195+AD195+AF195+AH195+AJ195+AL195)</f>
        <v>1</v>
      </c>
      <c r="E195" s="2176">
        <f t="shared" ref="E195:E198" si="117">SUM(G195+I195+K195+M195+O195+Q195+S195+U195+W195+Y195+AA195+AC195+AE195+AG195+AI195+AK195+AM195)</f>
        <v>0</v>
      </c>
      <c r="F195" s="2004">
        <v>0</v>
      </c>
      <c r="G195" s="2149">
        <v>0</v>
      </c>
      <c r="H195" s="2004">
        <v>0</v>
      </c>
      <c r="I195" s="2149">
        <v>0</v>
      </c>
      <c r="J195" s="2004">
        <v>0</v>
      </c>
      <c r="K195" s="2149">
        <v>0</v>
      </c>
      <c r="L195" s="2004">
        <v>1</v>
      </c>
      <c r="M195" s="2149">
        <v>0</v>
      </c>
      <c r="N195" s="2004">
        <v>0</v>
      </c>
      <c r="O195" s="2149">
        <v>0</v>
      </c>
      <c r="P195" s="2004">
        <v>0</v>
      </c>
      <c r="Q195" s="2149">
        <v>0</v>
      </c>
      <c r="R195" s="2004">
        <v>0</v>
      </c>
      <c r="S195" s="2149">
        <v>0</v>
      </c>
      <c r="T195" s="2004">
        <v>0</v>
      </c>
      <c r="U195" s="2149">
        <v>0</v>
      </c>
      <c r="V195" s="2004">
        <v>0</v>
      </c>
      <c r="W195" s="2149">
        <v>0</v>
      </c>
      <c r="X195" s="2004">
        <v>0</v>
      </c>
      <c r="Y195" s="2149">
        <v>0</v>
      </c>
      <c r="Z195" s="2004">
        <v>0</v>
      </c>
      <c r="AA195" s="2149">
        <v>0</v>
      </c>
      <c r="AB195" s="2004">
        <v>0</v>
      </c>
      <c r="AC195" s="2149">
        <v>0</v>
      </c>
      <c r="AD195" s="2004">
        <v>0</v>
      </c>
      <c r="AE195" s="2149">
        <v>0</v>
      </c>
      <c r="AF195" s="2004">
        <v>0</v>
      </c>
      <c r="AG195" s="2149">
        <v>0</v>
      </c>
      <c r="AH195" s="2004">
        <v>0</v>
      </c>
      <c r="AI195" s="2149">
        <v>0</v>
      </c>
      <c r="AJ195" s="2004">
        <v>0</v>
      </c>
      <c r="AK195" s="2149">
        <v>0</v>
      </c>
      <c r="AL195" s="2004">
        <v>0</v>
      </c>
      <c r="AM195" s="2272">
        <v>0</v>
      </c>
      <c r="AN195" s="1362">
        <v>0</v>
      </c>
      <c r="AO195" s="2149">
        <v>0</v>
      </c>
      <c r="AP195" s="2004">
        <v>0</v>
      </c>
      <c r="AQ195" s="2149">
        <v>0</v>
      </c>
      <c r="AR195" s="2004">
        <v>0</v>
      </c>
      <c r="AS195" s="2149">
        <v>1</v>
      </c>
      <c r="AT195" s="2272">
        <v>0</v>
      </c>
      <c r="AU195" s="704">
        <v>0</v>
      </c>
      <c r="AV195" s="2272">
        <v>0</v>
      </c>
      <c r="AW195" s="704">
        <v>0</v>
      </c>
      <c r="AX195" s="2149">
        <v>0</v>
      </c>
      <c r="AY195" s="56" t="str">
        <f t="shared" ref="AY195:AY241" si="118">CA195&amp;CB195&amp;CC195&amp;CD195&amp;CE195&amp;CF195&amp;CG195&amp;CH195&amp;CI195&amp;CJ195&amp;CK195</f>
        <v/>
      </c>
      <c r="CA195" s="18" t="str">
        <f t="shared" ref="CA195:CA207" si="119">IF(AND(E195&gt;0,AN195=""), "* No olvide digitar la variable Gestantes. Digite Cero si no tiene.",IF(AN195&gt;E195,"  * La variable Gestantes No puede ser mayor al Total Mujeres.",""))</f>
        <v/>
      </c>
      <c r="CB195" s="18" t="str">
        <f t="shared" ref="CB195:CB207" si="120">IF(AND(E195&gt;0,AO195=""), "* No olvide digitar la variable Madre de hijo menor de 5 años. Digite Cero si no tiene.",IF(AO195&gt;E195,"  * La variable Madre de hijo menor de 5 años No puede ser mayor al Total de Mujeres.",""))</f>
        <v/>
      </c>
      <c r="CC195" s="18" t="str">
        <f t="shared" ref="CC195:CC207" si="121">IF(AND(D195&gt;0,OR(AP195="")), "* No olvide digitar la variable Pueblos originarios - Hombres. Digite Cero si no tiene.",IF((AP195)&gt;D195,"  * La variable Pueblos originarios - Hombres No puede ser mayor al Total Hombres.",""))</f>
        <v/>
      </c>
      <c r="CD195" s="18" t="str">
        <f t="shared" ref="CD195:CD207" si="122">IF(AND(E195&gt;0,OR(AQ195="")), "* No olvide digitar la variable Pueblos originarios - Mujeres. Digite Cero si no tiene.",IF((AQ195)&gt;E195,"  * La variable Pueblos originarios - Mujeres No puede ser mayor al Total Mujeres.",""))</f>
        <v/>
      </c>
      <c r="CE195" s="18" t="str">
        <f t="shared" ref="CE195:CE207" si="123">IF(AND($C195&gt;0,AR195=""), "* No olvide digitar la variable Niños, niñas, adolescentes y jóvenes SENAME. Digite Cero si no tiene.",IF(AR195&gt;$C195,"  * La variable Niños, niñas, adolescentes y jóvenes SENAME No puede ser mayor al Total.",""))</f>
        <v/>
      </c>
      <c r="CF195" s="18" t="str">
        <f t="shared" ref="CF195:CF207" si="124">IF(AND(C195&gt;0,AS195=""), "* No olvide digitar la variable Niños, niñas, adolescentes y jóvenes Mejor Niñez. Digite Cero si no tiene.",IF(AS195&gt;C195,"  * La variable Niños, niñas, adolescentes y jóvenes Mejor Niñez No puede ser mayor al Total.",""))</f>
        <v/>
      </c>
      <c r="CG195" s="18" t="str">
        <f>IF(AND(D195&gt;0,OR(AT195="")), "* No olvide digitar la variable Migrantes - Hombres. Digite Cero si no tiene.",IF((AT195)&gt;D195,"  * La variable Migrantes - Hombres No puede ser mayor al Total Hombres.",""))</f>
        <v/>
      </c>
      <c r="CH195" s="18" t="str">
        <f t="shared" ref="CH195:CH207" si="125">IF(AND(E195&gt;0,OR(AU195="")), "* No olvide digitar la variable Migrantes - Mujeres. Digite Cero si no tiene.",IF((AU195)&gt;E195,"  * La variable Migrantes - Mujeres No puede ser mayor al Total Mujeres.",""))</f>
        <v/>
      </c>
      <c r="CI195" s="18" t="str">
        <f>IF(AND(E195&gt;0,OR(AV195="")), "* No olvide digitar la variable Trans Masculino. Digite Cero si no tiene.",IF((AV195)&gt;E195,"  * La variable Trans Masculino No puede ser mayor al Total Mujeres.",""))</f>
        <v/>
      </c>
      <c r="CJ195" s="18" t="str">
        <f>IF(AND(D195&gt;0,OR(AW195="")), "* No olvide digitar la variable Trans Femenino. Digite Cero si no tiene.",IF((AW195)&gt;D195,"  * La variable Trans Femenino No puede ser mayor al Total Hombres.",""))</f>
        <v/>
      </c>
      <c r="CK195" s="18" t="str">
        <f t="shared" ref="CK195:CK207" si="126">IF(AND($C195&gt;0,AX195=""), "* No olvide digitar la variable Adolescentes derivados de Espacios Amigables. Digite Cero si no tiene.",IF(AX195&gt;$C195,"  * La variable Adolescentes derivados de Espacios Amigables No puede ser mayor al Total.",""))</f>
        <v/>
      </c>
      <c r="CO195" s="370">
        <f t="shared" ref="CO195:CO226" si="127">IF(AND(E195&gt;0,AN195=""),1,IF(AN195&gt;E195,1,0))</f>
        <v>0</v>
      </c>
      <c r="CP195" s="370">
        <f t="shared" ref="CP195:CP217" si="128">IF(AND(E195&gt;0,AO195=""),1,IF(AO195&gt;E195,1,0))</f>
        <v>0</v>
      </c>
      <c r="CQ195" s="370">
        <f t="shared" ref="CQ195:CR210" si="129">IF(AND(D195&gt;0,OR(AP195="")),1,IF((AP195)&gt;D195,1,0))</f>
        <v>0</v>
      </c>
      <c r="CR195" s="370">
        <f t="shared" si="129"/>
        <v>0</v>
      </c>
      <c r="CS195" s="370">
        <f t="shared" ref="CS195:CS241" si="130">IF(AND(C195&gt;0,AR195=""),1,IF(AR195&gt;C195,1,0))</f>
        <v>0</v>
      </c>
      <c r="CT195" s="370">
        <f t="shared" ref="CT195:CT241" si="131">IF(AND(C195&gt;0,AS195=""),1,IF(AS195&gt;C195,1,0))</f>
        <v>0</v>
      </c>
      <c r="CU195" s="370">
        <f t="shared" ref="CU195:CV210" si="132">IF(AND(D195&gt;0,OR(AT195="")),1,IF((AT195)&gt;D195,1,0))</f>
        <v>0</v>
      </c>
      <c r="CV195" s="370">
        <f t="shared" si="132"/>
        <v>0</v>
      </c>
      <c r="CW195" s="370">
        <f t="shared" ref="CW195:CW207" si="133">IF(AND(E195&gt;0,OR(AV195="")),1,IF((AV195)&gt;E195,1,0))</f>
        <v>0</v>
      </c>
      <c r="CX195" s="370">
        <f t="shared" ref="CX195:CX207" si="134">IF(AND(D195&gt;0,OR(AW195="")),1,IF((AW195)&gt;D195,1,0))</f>
        <v>0</v>
      </c>
      <c r="CY195" s="370">
        <f t="shared" ref="CY195:CY241" si="135">IF(AND(C195&gt;0,AX195=""),1,IF(AX195&gt;C195,1,0))</f>
        <v>0</v>
      </c>
    </row>
    <row r="196" spans="1:103" s="56" customFormat="1" ht="15" customHeight="1" x14ac:dyDescent="0.2">
      <c r="A196" s="3633"/>
      <c r="B196" s="377" t="s">
        <v>218</v>
      </c>
      <c r="C196" s="378">
        <f t="shared" si="115"/>
        <v>1</v>
      </c>
      <c r="D196" s="379">
        <f t="shared" si="116"/>
        <v>0</v>
      </c>
      <c r="E196" s="380">
        <f t="shared" si="117"/>
        <v>1</v>
      </c>
      <c r="F196" s="45">
        <v>0</v>
      </c>
      <c r="G196" s="48">
        <v>0</v>
      </c>
      <c r="H196" s="45">
        <v>0</v>
      </c>
      <c r="I196" s="48">
        <v>0</v>
      </c>
      <c r="J196" s="45">
        <v>0</v>
      </c>
      <c r="K196" s="48">
        <v>1</v>
      </c>
      <c r="L196" s="45">
        <v>0</v>
      </c>
      <c r="M196" s="48">
        <v>0</v>
      </c>
      <c r="N196" s="45">
        <v>0</v>
      </c>
      <c r="O196" s="48">
        <v>0</v>
      </c>
      <c r="P196" s="45">
        <v>0</v>
      </c>
      <c r="Q196" s="48">
        <v>0</v>
      </c>
      <c r="R196" s="45">
        <v>0</v>
      </c>
      <c r="S196" s="48">
        <v>0</v>
      </c>
      <c r="T196" s="45">
        <v>0</v>
      </c>
      <c r="U196" s="48">
        <v>0</v>
      </c>
      <c r="V196" s="45">
        <v>0</v>
      </c>
      <c r="W196" s="48">
        <v>0</v>
      </c>
      <c r="X196" s="45">
        <v>0</v>
      </c>
      <c r="Y196" s="48">
        <v>0</v>
      </c>
      <c r="Z196" s="45">
        <v>0</v>
      </c>
      <c r="AA196" s="48">
        <v>0</v>
      </c>
      <c r="AB196" s="45">
        <v>0</v>
      </c>
      <c r="AC196" s="48">
        <v>0</v>
      </c>
      <c r="AD196" s="45">
        <v>0</v>
      </c>
      <c r="AE196" s="48">
        <v>0</v>
      </c>
      <c r="AF196" s="45">
        <v>0</v>
      </c>
      <c r="AG196" s="48">
        <v>0</v>
      </c>
      <c r="AH196" s="45">
        <v>0</v>
      </c>
      <c r="AI196" s="48">
        <v>0</v>
      </c>
      <c r="AJ196" s="45">
        <v>0</v>
      </c>
      <c r="AK196" s="48">
        <v>0</v>
      </c>
      <c r="AL196" s="45">
        <v>0</v>
      </c>
      <c r="AM196" s="333">
        <v>0</v>
      </c>
      <c r="AN196" s="105">
        <v>0</v>
      </c>
      <c r="AO196" s="48">
        <v>0</v>
      </c>
      <c r="AP196" s="45">
        <v>0</v>
      </c>
      <c r="AQ196" s="48">
        <v>0</v>
      </c>
      <c r="AR196" s="45">
        <v>0</v>
      </c>
      <c r="AS196" s="48">
        <v>0</v>
      </c>
      <c r="AT196" s="333">
        <v>0</v>
      </c>
      <c r="AU196" s="352">
        <v>0</v>
      </c>
      <c r="AV196" s="333">
        <v>0</v>
      </c>
      <c r="AW196" s="352">
        <v>0</v>
      </c>
      <c r="AX196" s="48">
        <v>0</v>
      </c>
      <c r="AY196" s="56" t="str">
        <f t="shared" si="118"/>
        <v/>
      </c>
      <c r="CA196" s="18" t="str">
        <f t="shared" si="119"/>
        <v/>
      </c>
      <c r="CB196" s="18" t="str">
        <f t="shared" si="120"/>
        <v/>
      </c>
      <c r="CC196" s="18" t="str">
        <f t="shared" si="121"/>
        <v/>
      </c>
      <c r="CD196" s="18" t="str">
        <f t="shared" si="122"/>
        <v/>
      </c>
      <c r="CE196" s="18" t="str">
        <f t="shared" si="123"/>
        <v/>
      </c>
      <c r="CF196" s="18" t="str">
        <f t="shared" si="124"/>
        <v/>
      </c>
      <c r="CG196" s="18" t="str">
        <f t="shared" ref="CG196:CG241" si="136">IF(AND(D196&gt;0,OR(AT196="")), "* No olvide digitar la variable Migrantes - Hombres. Digite Cero si no tiene.",IF((AT196)&gt;D196,"  * La variable Migrantes - Hombres No puede ser mayor al Total Hombres.",""))</f>
        <v/>
      </c>
      <c r="CH196" s="18" t="str">
        <f t="shared" si="125"/>
        <v/>
      </c>
      <c r="CI196" s="18" t="str">
        <f t="shared" ref="CI196:CI241" si="137">IF(AND(E196&gt;0,OR(AV196="")), "* No olvide digitar la variable Trans Masculino. Digite Cero si no tiene.",IF((AV196)&gt;E196,"  * La variable Trans Masculino No puede ser mayor al Total Mujeres.",""))</f>
        <v/>
      </c>
      <c r="CJ196" s="18" t="str">
        <f t="shared" ref="CJ196:CJ207" si="138">IF(AND(D196&gt;0,OR(AW196="")), "* No olvide digitar la variable Trans Femenino. Digite Cero si no tiene.",IF((AW196)&gt;D196,"  * La variable Trans Femenino No puede ser mayor al Total Hombres.",""))</f>
        <v/>
      </c>
      <c r="CK196" s="18" t="str">
        <f t="shared" si="126"/>
        <v/>
      </c>
      <c r="CO196" s="370">
        <f t="shared" si="127"/>
        <v>0</v>
      </c>
      <c r="CP196" s="370">
        <f t="shared" si="128"/>
        <v>0</v>
      </c>
      <c r="CQ196" s="370">
        <f t="shared" si="129"/>
        <v>0</v>
      </c>
      <c r="CR196" s="370">
        <f t="shared" si="129"/>
        <v>0</v>
      </c>
      <c r="CS196" s="370">
        <f t="shared" si="130"/>
        <v>0</v>
      </c>
      <c r="CT196" s="370">
        <f t="shared" si="131"/>
        <v>0</v>
      </c>
      <c r="CU196" s="370">
        <f t="shared" si="132"/>
        <v>0</v>
      </c>
      <c r="CV196" s="370">
        <f t="shared" si="132"/>
        <v>0</v>
      </c>
      <c r="CW196" s="370">
        <f t="shared" si="133"/>
        <v>0</v>
      </c>
      <c r="CX196" s="370">
        <f t="shared" si="134"/>
        <v>0</v>
      </c>
      <c r="CY196" s="370">
        <f t="shared" si="135"/>
        <v>0</v>
      </c>
    </row>
    <row r="197" spans="1:103" s="56" customFormat="1" ht="15" customHeight="1" x14ac:dyDescent="0.2">
      <c r="A197" s="4274" t="s">
        <v>219</v>
      </c>
      <c r="B197" s="2176" t="s">
        <v>217</v>
      </c>
      <c r="C197" s="2012">
        <f t="shared" si="115"/>
        <v>0</v>
      </c>
      <c r="D197" s="703">
        <f t="shared" si="116"/>
        <v>0</v>
      </c>
      <c r="E197" s="2176">
        <f t="shared" si="117"/>
        <v>0</v>
      </c>
      <c r="F197" s="2004">
        <v>0</v>
      </c>
      <c r="G197" s="2149">
        <v>0</v>
      </c>
      <c r="H197" s="2004">
        <v>0</v>
      </c>
      <c r="I197" s="2149">
        <v>0</v>
      </c>
      <c r="J197" s="2004">
        <v>0</v>
      </c>
      <c r="K197" s="2149">
        <v>0</v>
      </c>
      <c r="L197" s="2004">
        <v>0</v>
      </c>
      <c r="M197" s="2149">
        <v>0</v>
      </c>
      <c r="N197" s="2004">
        <v>0</v>
      </c>
      <c r="O197" s="2149">
        <v>0</v>
      </c>
      <c r="P197" s="2004">
        <v>0</v>
      </c>
      <c r="Q197" s="2149">
        <v>0</v>
      </c>
      <c r="R197" s="2004">
        <v>0</v>
      </c>
      <c r="S197" s="2149">
        <v>0</v>
      </c>
      <c r="T197" s="2004">
        <v>0</v>
      </c>
      <c r="U197" s="2149">
        <v>0</v>
      </c>
      <c r="V197" s="2004">
        <v>0</v>
      </c>
      <c r="W197" s="2149">
        <v>0</v>
      </c>
      <c r="X197" s="2004">
        <v>0</v>
      </c>
      <c r="Y197" s="2149">
        <v>0</v>
      </c>
      <c r="Z197" s="2004">
        <v>0</v>
      </c>
      <c r="AA197" s="2149">
        <v>0</v>
      </c>
      <c r="AB197" s="2004">
        <v>0</v>
      </c>
      <c r="AC197" s="2149">
        <v>0</v>
      </c>
      <c r="AD197" s="2004">
        <v>0</v>
      </c>
      <c r="AE197" s="2149">
        <v>0</v>
      </c>
      <c r="AF197" s="2004">
        <v>0</v>
      </c>
      <c r="AG197" s="2149">
        <v>0</v>
      </c>
      <c r="AH197" s="2004">
        <v>0</v>
      </c>
      <c r="AI197" s="2149">
        <v>0</v>
      </c>
      <c r="AJ197" s="2004">
        <v>0</v>
      </c>
      <c r="AK197" s="2149">
        <v>0</v>
      </c>
      <c r="AL197" s="2004">
        <v>0</v>
      </c>
      <c r="AM197" s="2272">
        <v>0</v>
      </c>
      <c r="AN197" s="1362">
        <v>0</v>
      </c>
      <c r="AO197" s="2149">
        <v>0</v>
      </c>
      <c r="AP197" s="2004">
        <v>0</v>
      </c>
      <c r="AQ197" s="2149">
        <v>0</v>
      </c>
      <c r="AR197" s="2004">
        <v>0</v>
      </c>
      <c r="AS197" s="2149">
        <v>0</v>
      </c>
      <c r="AT197" s="2272">
        <v>0</v>
      </c>
      <c r="AU197" s="704">
        <v>0</v>
      </c>
      <c r="AV197" s="2272">
        <v>0</v>
      </c>
      <c r="AW197" s="704">
        <v>0</v>
      </c>
      <c r="AX197" s="2149">
        <v>0</v>
      </c>
      <c r="AY197" s="56" t="str">
        <f t="shared" si="118"/>
        <v/>
      </c>
      <c r="CA197" s="18" t="str">
        <f t="shared" si="119"/>
        <v/>
      </c>
      <c r="CB197" s="18" t="str">
        <f t="shared" si="120"/>
        <v/>
      </c>
      <c r="CC197" s="18" t="str">
        <f t="shared" si="121"/>
        <v/>
      </c>
      <c r="CD197" s="18" t="str">
        <f t="shared" si="122"/>
        <v/>
      </c>
      <c r="CE197" s="18" t="str">
        <f t="shared" si="123"/>
        <v/>
      </c>
      <c r="CF197" s="18" t="str">
        <f t="shared" si="124"/>
        <v/>
      </c>
      <c r="CG197" s="18" t="str">
        <f t="shared" si="136"/>
        <v/>
      </c>
      <c r="CH197" s="18" t="str">
        <f t="shared" si="125"/>
        <v/>
      </c>
      <c r="CI197" s="18" t="str">
        <f t="shared" si="137"/>
        <v/>
      </c>
      <c r="CJ197" s="18" t="str">
        <f t="shared" si="138"/>
        <v/>
      </c>
      <c r="CK197" s="18" t="str">
        <f t="shared" si="126"/>
        <v/>
      </c>
      <c r="CO197" s="370">
        <f t="shared" si="127"/>
        <v>0</v>
      </c>
      <c r="CP197" s="370">
        <f t="shared" si="128"/>
        <v>0</v>
      </c>
      <c r="CQ197" s="370">
        <f t="shared" si="129"/>
        <v>0</v>
      </c>
      <c r="CR197" s="370">
        <f t="shared" si="129"/>
        <v>0</v>
      </c>
      <c r="CS197" s="370">
        <f t="shared" si="130"/>
        <v>0</v>
      </c>
      <c r="CT197" s="370">
        <f t="shared" si="131"/>
        <v>0</v>
      </c>
      <c r="CU197" s="370">
        <f t="shared" si="132"/>
        <v>0</v>
      </c>
      <c r="CV197" s="370">
        <f t="shared" si="132"/>
        <v>0</v>
      </c>
      <c r="CW197" s="370">
        <f t="shared" si="133"/>
        <v>0</v>
      </c>
      <c r="CX197" s="370">
        <f t="shared" si="134"/>
        <v>0</v>
      </c>
      <c r="CY197" s="370">
        <f t="shared" si="135"/>
        <v>0</v>
      </c>
    </row>
    <row r="198" spans="1:103" s="56" customFormat="1" ht="15" customHeight="1" x14ac:dyDescent="0.2">
      <c r="A198" s="3633"/>
      <c r="B198" s="377" t="s">
        <v>218</v>
      </c>
      <c r="C198" s="378">
        <f t="shared" si="115"/>
        <v>0</v>
      </c>
      <c r="D198" s="379">
        <f t="shared" si="116"/>
        <v>0</v>
      </c>
      <c r="E198" s="380">
        <f t="shared" si="117"/>
        <v>0</v>
      </c>
      <c r="F198" s="45">
        <v>0</v>
      </c>
      <c r="G198" s="48">
        <v>0</v>
      </c>
      <c r="H198" s="45">
        <v>0</v>
      </c>
      <c r="I198" s="48">
        <v>0</v>
      </c>
      <c r="J198" s="45">
        <v>0</v>
      </c>
      <c r="K198" s="48">
        <v>0</v>
      </c>
      <c r="L198" s="45">
        <v>0</v>
      </c>
      <c r="M198" s="48">
        <v>0</v>
      </c>
      <c r="N198" s="45">
        <v>0</v>
      </c>
      <c r="O198" s="48">
        <v>0</v>
      </c>
      <c r="P198" s="45">
        <v>0</v>
      </c>
      <c r="Q198" s="48">
        <v>0</v>
      </c>
      <c r="R198" s="45">
        <v>0</v>
      </c>
      <c r="S198" s="48">
        <v>0</v>
      </c>
      <c r="T198" s="45">
        <v>0</v>
      </c>
      <c r="U198" s="48">
        <v>0</v>
      </c>
      <c r="V198" s="45">
        <v>0</v>
      </c>
      <c r="W198" s="48">
        <v>0</v>
      </c>
      <c r="X198" s="45">
        <v>0</v>
      </c>
      <c r="Y198" s="48">
        <v>0</v>
      </c>
      <c r="Z198" s="45">
        <v>0</v>
      </c>
      <c r="AA198" s="48">
        <v>0</v>
      </c>
      <c r="AB198" s="45">
        <v>0</v>
      </c>
      <c r="AC198" s="48">
        <v>0</v>
      </c>
      <c r="AD198" s="45">
        <v>0</v>
      </c>
      <c r="AE198" s="48">
        <v>0</v>
      </c>
      <c r="AF198" s="45">
        <v>0</v>
      </c>
      <c r="AG198" s="48">
        <v>0</v>
      </c>
      <c r="AH198" s="45">
        <v>0</v>
      </c>
      <c r="AI198" s="48">
        <v>0</v>
      </c>
      <c r="AJ198" s="45">
        <v>0</v>
      </c>
      <c r="AK198" s="48">
        <v>0</v>
      </c>
      <c r="AL198" s="45">
        <v>0</v>
      </c>
      <c r="AM198" s="333">
        <v>0</v>
      </c>
      <c r="AN198" s="105">
        <v>0</v>
      </c>
      <c r="AO198" s="48">
        <v>0</v>
      </c>
      <c r="AP198" s="45">
        <v>0</v>
      </c>
      <c r="AQ198" s="48">
        <v>0</v>
      </c>
      <c r="AR198" s="45">
        <v>0</v>
      </c>
      <c r="AS198" s="48">
        <v>0</v>
      </c>
      <c r="AT198" s="333">
        <v>0</v>
      </c>
      <c r="AU198" s="352">
        <v>0</v>
      </c>
      <c r="AV198" s="333">
        <v>0</v>
      </c>
      <c r="AW198" s="352">
        <v>0</v>
      </c>
      <c r="AX198" s="48">
        <v>0</v>
      </c>
      <c r="AY198" s="56" t="str">
        <f t="shared" si="118"/>
        <v/>
      </c>
      <c r="CA198" s="18" t="str">
        <f t="shared" si="119"/>
        <v/>
      </c>
      <c r="CB198" s="18" t="str">
        <f t="shared" si="120"/>
        <v/>
      </c>
      <c r="CC198" s="18" t="str">
        <f t="shared" si="121"/>
        <v/>
      </c>
      <c r="CD198" s="18" t="str">
        <f t="shared" si="122"/>
        <v/>
      </c>
      <c r="CE198" s="18" t="str">
        <f t="shared" si="123"/>
        <v/>
      </c>
      <c r="CF198" s="18" t="str">
        <f t="shared" si="124"/>
        <v/>
      </c>
      <c r="CG198" s="18" t="str">
        <f t="shared" si="136"/>
        <v/>
      </c>
      <c r="CH198" s="18" t="str">
        <f t="shared" si="125"/>
        <v/>
      </c>
      <c r="CI198" s="18" t="str">
        <f t="shared" si="137"/>
        <v/>
      </c>
      <c r="CJ198" s="18" t="str">
        <f t="shared" si="138"/>
        <v/>
      </c>
      <c r="CK198" s="18" t="str">
        <f t="shared" si="126"/>
        <v/>
      </c>
      <c r="CO198" s="370">
        <f t="shared" si="127"/>
        <v>0</v>
      </c>
      <c r="CP198" s="370">
        <f t="shared" si="128"/>
        <v>0</v>
      </c>
      <c r="CQ198" s="370">
        <f t="shared" si="129"/>
        <v>0</v>
      </c>
      <c r="CR198" s="370">
        <f t="shared" si="129"/>
        <v>0</v>
      </c>
      <c r="CS198" s="370">
        <f t="shared" si="130"/>
        <v>0</v>
      </c>
      <c r="CT198" s="370">
        <f t="shared" si="131"/>
        <v>0</v>
      </c>
      <c r="CU198" s="370">
        <f t="shared" si="132"/>
        <v>0</v>
      </c>
      <c r="CV198" s="370">
        <f t="shared" si="132"/>
        <v>0</v>
      </c>
      <c r="CW198" s="370">
        <f t="shared" si="133"/>
        <v>0</v>
      </c>
      <c r="CX198" s="370">
        <f t="shared" si="134"/>
        <v>0</v>
      </c>
      <c r="CY198" s="370">
        <f t="shared" si="135"/>
        <v>0</v>
      </c>
    </row>
    <row r="199" spans="1:103" ht="15" customHeight="1" x14ac:dyDescent="0.25">
      <c r="A199" s="4274" t="s">
        <v>220</v>
      </c>
      <c r="B199" s="2176" t="s">
        <v>217</v>
      </c>
      <c r="C199" s="2012">
        <f>SUM(D199+E199)</f>
        <v>1</v>
      </c>
      <c r="D199" s="703">
        <f t="shared" ref="D199:E207" si="139">SUM(F199+H199+J199+L199+N199+P199+R199+T199+V199+X199+Z199+AB199+AD199+AF199+AH199+AJ199+AL199)</f>
        <v>1</v>
      </c>
      <c r="E199" s="2176">
        <f t="shared" si="139"/>
        <v>0</v>
      </c>
      <c r="F199" s="2004">
        <v>0</v>
      </c>
      <c r="G199" s="2149">
        <v>0</v>
      </c>
      <c r="H199" s="2004">
        <v>0</v>
      </c>
      <c r="I199" s="2149">
        <v>0</v>
      </c>
      <c r="J199" s="2004">
        <v>0</v>
      </c>
      <c r="K199" s="2149">
        <v>0</v>
      </c>
      <c r="L199" s="2004">
        <v>1</v>
      </c>
      <c r="M199" s="2149">
        <v>0</v>
      </c>
      <c r="N199" s="2004">
        <v>0</v>
      </c>
      <c r="O199" s="2149">
        <v>0</v>
      </c>
      <c r="P199" s="2004">
        <v>0</v>
      </c>
      <c r="Q199" s="2149">
        <v>0</v>
      </c>
      <c r="R199" s="2004">
        <v>0</v>
      </c>
      <c r="S199" s="2149">
        <v>0</v>
      </c>
      <c r="T199" s="2004">
        <v>0</v>
      </c>
      <c r="U199" s="2149">
        <v>0</v>
      </c>
      <c r="V199" s="2004">
        <v>0</v>
      </c>
      <c r="W199" s="2149">
        <v>0</v>
      </c>
      <c r="X199" s="2004">
        <v>0</v>
      </c>
      <c r="Y199" s="2149">
        <v>0</v>
      </c>
      <c r="Z199" s="2004">
        <v>0</v>
      </c>
      <c r="AA199" s="2149">
        <v>0</v>
      </c>
      <c r="AB199" s="2004">
        <v>0</v>
      </c>
      <c r="AC199" s="2149">
        <v>0</v>
      </c>
      <c r="AD199" s="2004">
        <v>0</v>
      </c>
      <c r="AE199" s="2149">
        <v>0</v>
      </c>
      <c r="AF199" s="2004">
        <v>0</v>
      </c>
      <c r="AG199" s="2149">
        <v>0</v>
      </c>
      <c r="AH199" s="2004">
        <v>0</v>
      </c>
      <c r="AI199" s="2149">
        <v>0</v>
      </c>
      <c r="AJ199" s="2004">
        <v>0</v>
      </c>
      <c r="AK199" s="2149">
        <v>0</v>
      </c>
      <c r="AL199" s="2004">
        <v>0</v>
      </c>
      <c r="AM199" s="2272">
        <v>0</v>
      </c>
      <c r="AN199" s="1362">
        <v>0</v>
      </c>
      <c r="AO199" s="2149">
        <v>0</v>
      </c>
      <c r="AP199" s="2004">
        <v>0</v>
      </c>
      <c r="AQ199" s="2149">
        <v>0</v>
      </c>
      <c r="AR199" s="2004">
        <v>0</v>
      </c>
      <c r="AS199" s="2149">
        <v>0</v>
      </c>
      <c r="AT199" s="2272">
        <v>0</v>
      </c>
      <c r="AU199" s="704">
        <v>0</v>
      </c>
      <c r="AV199" s="2272">
        <v>0</v>
      </c>
      <c r="AW199" s="704">
        <v>0</v>
      </c>
      <c r="AX199" s="2149">
        <v>0</v>
      </c>
      <c r="AY199" s="56" t="str">
        <f t="shared" si="118"/>
        <v/>
      </c>
      <c r="CA199" s="18" t="str">
        <f t="shared" si="119"/>
        <v/>
      </c>
      <c r="CB199" s="18" t="str">
        <f t="shared" si="120"/>
        <v/>
      </c>
      <c r="CC199" s="18" t="str">
        <f t="shared" si="121"/>
        <v/>
      </c>
      <c r="CD199" s="18" t="str">
        <f t="shared" si="122"/>
        <v/>
      </c>
      <c r="CE199" s="18" t="str">
        <f t="shared" si="123"/>
        <v/>
      </c>
      <c r="CF199" s="18" t="str">
        <f t="shared" si="124"/>
        <v/>
      </c>
      <c r="CG199" s="18" t="str">
        <f t="shared" si="136"/>
        <v/>
      </c>
      <c r="CH199" s="18" t="str">
        <f t="shared" si="125"/>
        <v/>
      </c>
      <c r="CI199" s="18" t="str">
        <f t="shared" si="137"/>
        <v/>
      </c>
      <c r="CJ199" s="18" t="str">
        <f t="shared" si="138"/>
        <v/>
      </c>
      <c r="CK199" s="18" t="str">
        <f t="shared" si="126"/>
        <v/>
      </c>
      <c r="CL199" s="56"/>
      <c r="CM199" s="56"/>
      <c r="CN199" s="56"/>
      <c r="CO199" s="370">
        <f t="shared" si="127"/>
        <v>0</v>
      </c>
      <c r="CP199" s="370">
        <f t="shared" si="128"/>
        <v>0</v>
      </c>
      <c r="CQ199" s="370">
        <f t="shared" si="129"/>
        <v>0</v>
      </c>
      <c r="CR199" s="370">
        <f t="shared" si="129"/>
        <v>0</v>
      </c>
      <c r="CS199" s="370">
        <f t="shared" si="130"/>
        <v>0</v>
      </c>
      <c r="CT199" s="370">
        <f t="shared" si="131"/>
        <v>0</v>
      </c>
      <c r="CU199" s="370">
        <f t="shared" si="132"/>
        <v>0</v>
      </c>
      <c r="CV199" s="370">
        <f t="shared" si="132"/>
        <v>0</v>
      </c>
      <c r="CW199" s="370">
        <f t="shared" si="133"/>
        <v>0</v>
      </c>
      <c r="CX199" s="370">
        <f t="shared" si="134"/>
        <v>0</v>
      </c>
      <c r="CY199" s="370">
        <f t="shared" si="135"/>
        <v>0</v>
      </c>
    </row>
    <row r="200" spans="1:103" ht="15" customHeight="1" x14ac:dyDescent="0.25">
      <c r="A200" s="3633"/>
      <c r="B200" s="377" t="s">
        <v>218</v>
      </c>
      <c r="C200" s="381">
        <f>SUM(D200+E200)</f>
        <v>0</v>
      </c>
      <c r="D200" s="382">
        <f t="shared" si="139"/>
        <v>0</v>
      </c>
      <c r="E200" s="2224">
        <f t="shared" si="139"/>
        <v>0</v>
      </c>
      <c r="F200" s="91">
        <v>0</v>
      </c>
      <c r="G200" s="2231">
        <v>0</v>
      </c>
      <c r="H200" s="91">
        <v>0</v>
      </c>
      <c r="I200" s="2231">
        <v>0</v>
      </c>
      <c r="J200" s="91">
        <v>0</v>
      </c>
      <c r="K200" s="2231">
        <v>0</v>
      </c>
      <c r="L200" s="91">
        <v>0</v>
      </c>
      <c r="M200" s="2231">
        <v>0</v>
      </c>
      <c r="N200" s="91">
        <v>0</v>
      </c>
      <c r="O200" s="2231">
        <v>0</v>
      </c>
      <c r="P200" s="91">
        <v>0</v>
      </c>
      <c r="Q200" s="2231">
        <v>0</v>
      </c>
      <c r="R200" s="91">
        <v>0</v>
      </c>
      <c r="S200" s="2231">
        <v>0</v>
      </c>
      <c r="T200" s="91">
        <v>0</v>
      </c>
      <c r="U200" s="2231">
        <v>0</v>
      </c>
      <c r="V200" s="91">
        <v>0</v>
      </c>
      <c r="W200" s="2231">
        <v>0</v>
      </c>
      <c r="X200" s="91">
        <v>0</v>
      </c>
      <c r="Y200" s="2231">
        <v>0</v>
      </c>
      <c r="Z200" s="91">
        <v>0</v>
      </c>
      <c r="AA200" s="2231">
        <v>0</v>
      </c>
      <c r="AB200" s="91">
        <v>0</v>
      </c>
      <c r="AC200" s="2231">
        <v>0</v>
      </c>
      <c r="AD200" s="91">
        <v>0</v>
      </c>
      <c r="AE200" s="2231">
        <v>0</v>
      </c>
      <c r="AF200" s="91">
        <v>0</v>
      </c>
      <c r="AG200" s="2231">
        <v>0</v>
      </c>
      <c r="AH200" s="91">
        <v>0</v>
      </c>
      <c r="AI200" s="2231">
        <v>0</v>
      </c>
      <c r="AJ200" s="91">
        <v>0</v>
      </c>
      <c r="AK200" s="2231">
        <v>0</v>
      </c>
      <c r="AL200" s="91">
        <v>0</v>
      </c>
      <c r="AM200" s="2232">
        <v>0</v>
      </c>
      <c r="AN200" s="95">
        <v>0</v>
      </c>
      <c r="AO200" s="2231">
        <v>0</v>
      </c>
      <c r="AP200" s="91">
        <v>0</v>
      </c>
      <c r="AQ200" s="2231">
        <v>0</v>
      </c>
      <c r="AR200" s="91">
        <v>0</v>
      </c>
      <c r="AS200" s="2231">
        <v>0</v>
      </c>
      <c r="AT200" s="2232">
        <v>0</v>
      </c>
      <c r="AU200" s="385">
        <v>0</v>
      </c>
      <c r="AV200" s="2232">
        <v>0</v>
      </c>
      <c r="AW200" s="385">
        <v>0</v>
      </c>
      <c r="AX200" s="2231">
        <v>0</v>
      </c>
      <c r="AY200" s="56" t="str">
        <f t="shared" si="118"/>
        <v/>
      </c>
      <c r="CA200" s="18" t="str">
        <f t="shared" si="119"/>
        <v/>
      </c>
      <c r="CB200" s="18" t="str">
        <f t="shared" si="120"/>
        <v/>
      </c>
      <c r="CC200" s="18" t="str">
        <f t="shared" si="121"/>
        <v/>
      </c>
      <c r="CD200" s="18" t="str">
        <f t="shared" si="122"/>
        <v/>
      </c>
      <c r="CE200" s="18" t="str">
        <f t="shared" si="123"/>
        <v/>
      </c>
      <c r="CF200" s="18" t="str">
        <f t="shared" si="124"/>
        <v/>
      </c>
      <c r="CG200" s="18" t="str">
        <f t="shared" si="136"/>
        <v/>
      </c>
      <c r="CH200" s="18" t="str">
        <f t="shared" si="125"/>
        <v/>
      </c>
      <c r="CI200" s="18" t="str">
        <f t="shared" si="137"/>
        <v/>
      </c>
      <c r="CJ200" s="18" t="str">
        <f t="shared" si="138"/>
        <v/>
      </c>
      <c r="CK200" s="18" t="str">
        <f t="shared" si="126"/>
        <v/>
      </c>
      <c r="CL200" s="56"/>
      <c r="CM200" s="56"/>
      <c r="CN200" s="56"/>
      <c r="CO200" s="370">
        <f t="shared" si="127"/>
        <v>0</v>
      </c>
      <c r="CP200" s="370">
        <f t="shared" si="128"/>
        <v>0</v>
      </c>
      <c r="CQ200" s="370">
        <f t="shared" si="129"/>
        <v>0</v>
      </c>
      <c r="CR200" s="370">
        <f t="shared" si="129"/>
        <v>0</v>
      </c>
      <c r="CS200" s="370">
        <f t="shared" si="130"/>
        <v>0</v>
      </c>
      <c r="CT200" s="370">
        <f t="shared" si="131"/>
        <v>0</v>
      </c>
      <c r="CU200" s="370">
        <f t="shared" si="132"/>
        <v>0</v>
      </c>
      <c r="CV200" s="370">
        <f t="shared" si="132"/>
        <v>0</v>
      </c>
      <c r="CW200" s="370">
        <f t="shared" si="133"/>
        <v>0</v>
      </c>
      <c r="CX200" s="370">
        <f t="shared" si="134"/>
        <v>0</v>
      </c>
      <c r="CY200" s="370">
        <f t="shared" si="135"/>
        <v>0</v>
      </c>
    </row>
    <row r="201" spans="1:103" x14ac:dyDescent="0.25">
      <c r="A201" s="4417" t="s">
        <v>221</v>
      </c>
      <c r="B201" s="4430"/>
      <c r="C201" s="2164">
        <f t="shared" ref="C201:C241" si="140">SUM(D201+E201)</f>
        <v>2</v>
      </c>
      <c r="D201" s="2165">
        <f t="shared" si="139"/>
        <v>1</v>
      </c>
      <c r="E201" s="2348">
        <f t="shared" si="139"/>
        <v>1</v>
      </c>
      <c r="F201" s="2166">
        <v>0</v>
      </c>
      <c r="G201" s="2332">
        <v>0</v>
      </c>
      <c r="H201" s="2166">
        <v>1</v>
      </c>
      <c r="I201" s="2332">
        <v>0</v>
      </c>
      <c r="J201" s="2166">
        <v>0</v>
      </c>
      <c r="K201" s="2332">
        <v>1</v>
      </c>
      <c r="L201" s="2166">
        <v>0</v>
      </c>
      <c r="M201" s="2332">
        <v>0</v>
      </c>
      <c r="N201" s="2166">
        <v>0</v>
      </c>
      <c r="O201" s="2332">
        <v>0</v>
      </c>
      <c r="P201" s="2166">
        <v>0</v>
      </c>
      <c r="Q201" s="2332">
        <v>0</v>
      </c>
      <c r="R201" s="2166">
        <v>0</v>
      </c>
      <c r="S201" s="2332">
        <v>0</v>
      </c>
      <c r="T201" s="2166">
        <v>0</v>
      </c>
      <c r="U201" s="2332">
        <v>0</v>
      </c>
      <c r="V201" s="2166">
        <v>0</v>
      </c>
      <c r="W201" s="2332">
        <v>0</v>
      </c>
      <c r="X201" s="2166">
        <v>0</v>
      </c>
      <c r="Y201" s="2332">
        <v>0</v>
      </c>
      <c r="Z201" s="2166">
        <v>0</v>
      </c>
      <c r="AA201" s="2332">
        <v>0</v>
      </c>
      <c r="AB201" s="2166">
        <v>0</v>
      </c>
      <c r="AC201" s="2332">
        <v>0</v>
      </c>
      <c r="AD201" s="2166">
        <v>0</v>
      </c>
      <c r="AE201" s="2332">
        <v>0</v>
      </c>
      <c r="AF201" s="2166">
        <v>0</v>
      </c>
      <c r="AG201" s="2332">
        <v>0</v>
      </c>
      <c r="AH201" s="2166">
        <v>0</v>
      </c>
      <c r="AI201" s="2332">
        <v>0</v>
      </c>
      <c r="AJ201" s="2166">
        <v>0</v>
      </c>
      <c r="AK201" s="2332">
        <v>0</v>
      </c>
      <c r="AL201" s="2166">
        <v>0</v>
      </c>
      <c r="AM201" s="2342">
        <v>0</v>
      </c>
      <c r="AN201" s="2167">
        <v>0</v>
      </c>
      <c r="AO201" s="2332">
        <v>0</v>
      </c>
      <c r="AP201" s="2166">
        <v>0</v>
      </c>
      <c r="AQ201" s="2332">
        <v>0</v>
      </c>
      <c r="AR201" s="2166">
        <v>0</v>
      </c>
      <c r="AS201" s="2332">
        <v>1</v>
      </c>
      <c r="AT201" s="2342">
        <v>0</v>
      </c>
      <c r="AU201" s="2170">
        <v>0</v>
      </c>
      <c r="AV201" s="2342">
        <v>0</v>
      </c>
      <c r="AW201" s="2170">
        <v>0</v>
      </c>
      <c r="AX201" s="2332">
        <v>0</v>
      </c>
      <c r="AY201" s="56" t="str">
        <f t="shared" si="118"/>
        <v/>
      </c>
      <c r="CA201" s="18" t="str">
        <f t="shared" si="119"/>
        <v/>
      </c>
      <c r="CB201" s="18" t="str">
        <f t="shared" si="120"/>
        <v/>
      </c>
      <c r="CC201" s="18" t="str">
        <f t="shared" si="121"/>
        <v/>
      </c>
      <c r="CD201" s="18" t="str">
        <f t="shared" si="122"/>
        <v/>
      </c>
      <c r="CE201" s="18" t="str">
        <f t="shared" si="123"/>
        <v/>
      </c>
      <c r="CF201" s="18" t="str">
        <f t="shared" si="124"/>
        <v/>
      </c>
      <c r="CG201" s="18" t="str">
        <f t="shared" si="136"/>
        <v/>
      </c>
      <c r="CH201" s="18" t="str">
        <f t="shared" si="125"/>
        <v/>
      </c>
      <c r="CI201" s="18" t="str">
        <f t="shared" si="137"/>
        <v/>
      </c>
      <c r="CJ201" s="18" t="str">
        <f t="shared" si="138"/>
        <v/>
      </c>
      <c r="CK201" s="18" t="str">
        <f t="shared" si="126"/>
        <v/>
      </c>
      <c r="CL201" s="56"/>
      <c r="CM201" s="56"/>
      <c r="CN201" s="56"/>
      <c r="CO201" s="370">
        <f t="shared" si="127"/>
        <v>0</v>
      </c>
      <c r="CP201" s="370">
        <f t="shared" si="128"/>
        <v>0</v>
      </c>
      <c r="CQ201" s="370">
        <f t="shared" si="129"/>
        <v>0</v>
      </c>
      <c r="CR201" s="370">
        <f t="shared" si="129"/>
        <v>0</v>
      </c>
      <c r="CS201" s="370">
        <f t="shared" si="130"/>
        <v>0</v>
      </c>
      <c r="CT201" s="370">
        <f t="shared" si="131"/>
        <v>0</v>
      </c>
      <c r="CU201" s="370">
        <f t="shared" si="132"/>
        <v>0</v>
      </c>
      <c r="CV201" s="370">
        <f t="shared" si="132"/>
        <v>0</v>
      </c>
      <c r="CW201" s="370">
        <f t="shared" si="133"/>
        <v>0</v>
      </c>
      <c r="CX201" s="370">
        <f t="shared" si="134"/>
        <v>0</v>
      </c>
      <c r="CY201" s="370">
        <f t="shared" si="135"/>
        <v>0</v>
      </c>
    </row>
    <row r="202" spans="1:103" x14ac:dyDescent="0.25">
      <c r="A202" s="4274" t="s">
        <v>222</v>
      </c>
      <c r="B202" s="2176" t="s">
        <v>223</v>
      </c>
      <c r="C202" s="2012">
        <f t="shared" si="140"/>
        <v>1</v>
      </c>
      <c r="D202" s="703">
        <f>SUM(H202+J202+L202+N202+P202+R202+T202+V202+X202+Z202+AB202+AD202+AF202+AH202+AJ202+AL202)</f>
        <v>1</v>
      </c>
      <c r="E202" s="2176">
        <f>SUM(I202+K202+M202+O202+Q202+S202+U202+W202+Y202+AA202+AC202+AE202+AG202+AI202+AK202+AM202)</f>
        <v>0</v>
      </c>
      <c r="F202" s="2002"/>
      <c r="G202" s="2178"/>
      <c r="H202" s="2004">
        <v>0</v>
      </c>
      <c r="I202" s="2149">
        <v>0</v>
      </c>
      <c r="J202" s="2004">
        <v>0</v>
      </c>
      <c r="K202" s="2149">
        <v>0</v>
      </c>
      <c r="L202" s="2004">
        <v>1</v>
      </c>
      <c r="M202" s="2149">
        <v>0</v>
      </c>
      <c r="N202" s="2004">
        <v>0</v>
      </c>
      <c r="O202" s="2149">
        <v>0</v>
      </c>
      <c r="P202" s="2004">
        <v>0</v>
      </c>
      <c r="Q202" s="2149">
        <v>0</v>
      </c>
      <c r="R202" s="2004">
        <v>0</v>
      </c>
      <c r="S202" s="2149">
        <v>0</v>
      </c>
      <c r="T202" s="2004">
        <v>0</v>
      </c>
      <c r="U202" s="2149">
        <v>0</v>
      </c>
      <c r="V202" s="2004">
        <v>0</v>
      </c>
      <c r="W202" s="2149">
        <v>0</v>
      </c>
      <c r="X202" s="2004">
        <v>0</v>
      </c>
      <c r="Y202" s="2149">
        <v>0</v>
      </c>
      <c r="Z202" s="2004">
        <v>0</v>
      </c>
      <c r="AA202" s="2149">
        <v>0</v>
      </c>
      <c r="AB202" s="2004">
        <v>0</v>
      </c>
      <c r="AC202" s="2149">
        <v>0</v>
      </c>
      <c r="AD202" s="2004">
        <v>0</v>
      </c>
      <c r="AE202" s="2149">
        <v>0</v>
      </c>
      <c r="AF202" s="2004">
        <v>0</v>
      </c>
      <c r="AG202" s="2149">
        <v>0</v>
      </c>
      <c r="AH202" s="2004">
        <v>0</v>
      </c>
      <c r="AI202" s="2149">
        <v>0</v>
      </c>
      <c r="AJ202" s="2004">
        <v>0</v>
      </c>
      <c r="AK202" s="2149">
        <v>0</v>
      </c>
      <c r="AL202" s="2004">
        <v>0</v>
      </c>
      <c r="AM202" s="2272">
        <v>0</v>
      </c>
      <c r="AN202" s="1362">
        <v>0</v>
      </c>
      <c r="AO202" s="2149">
        <v>0</v>
      </c>
      <c r="AP202" s="2004">
        <v>0</v>
      </c>
      <c r="AQ202" s="2149">
        <v>0</v>
      </c>
      <c r="AR202" s="2004">
        <v>0</v>
      </c>
      <c r="AS202" s="2149">
        <v>0</v>
      </c>
      <c r="AT202" s="2272">
        <v>0</v>
      </c>
      <c r="AU202" s="704">
        <v>0</v>
      </c>
      <c r="AV202" s="2272">
        <v>0</v>
      </c>
      <c r="AW202" s="704">
        <v>0</v>
      </c>
      <c r="AX202" s="2149">
        <v>0</v>
      </c>
      <c r="AY202" s="56" t="str">
        <f t="shared" si="118"/>
        <v/>
      </c>
      <c r="CA202" s="18" t="str">
        <f t="shared" si="119"/>
        <v/>
      </c>
      <c r="CB202" s="18" t="str">
        <f t="shared" si="120"/>
        <v/>
      </c>
      <c r="CC202" s="18" t="str">
        <f t="shared" si="121"/>
        <v/>
      </c>
      <c r="CD202" s="18" t="str">
        <f t="shared" si="122"/>
        <v/>
      </c>
      <c r="CE202" s="18" t="str">
        <f t="shared" si="123"/>
        <v/>
      </c>
      <c r="CF202" s="18" t="str">
        <f t="shared" si="124"/>
        <v/>
      </c>
      <c r="CG202" s="18" t="str">
        <f t="shared" si="136"/>
        <v/>
      </c>
      <c r="CH202" s="18" t="str">
        <f t="shared" si="125"/>
        <v/>
      </c>
      <c r="CI202" s="18" t="str">
        <f t="shared" si="137"/>
        <v/>
      </c>
      <c r="CJ202" s="18" t="str">
        <f t="shared" si="138"/>
        <v/>
      </c>
      <c r="CK202" s="18" t="str">
        <f t="shared" si="126"/>
        <v/>
      </c>
      <c r="CL202" s="56"/>
      <c r="CM202" s="56"/>
      <c r="CN202" s="56"/>
      <c r="CO202" s="370">
        <f t="shared" si="127"/>
        <v>0</v>
      </c>
      <c r="CP202" s="370">
        <f t="shared" si="128"/>
        <v>0</v>
      </c>
      <c r="CQ202" s="370">
        <f t="shared" si="129"/>
        <v>0</v>
      </c>
      <c r="CR202" s="370">
        <f t="shared" si="129"/>
        <v>0</v>
      </c>
      <c r="CS202" s="370">
        <f t="shared" si="130"/>
        <v>0</v>
      </c>
      <c r="CT202" s="370">
        <f t="shared" si="131"/>
        <v>0</v>
      </c>
      <c r="CU202" s="370">
        <f t="shared" si="132"/>
        <v>0</v>
      </c>
      <c r="CV202" s="370">
        <f t="shared" si="132"/>
        <v>0</v>
      </c>
      <c r="CW202" s="370">
        <f t="shared" si="133"/>
        <v>0</v>
      </c>
      <c r="CX202" s="370">
        <f t="shared" si="134"/>
        <v>0</v>
      </c>
      <c r="CY202" s="370">
        <f t="shared" si="135"/>
        <v>0</v>
      </c>
    </row>
    <row r="203" spans="1:103" x14ac:dyDescent="0.25">
      <c r="A203" s="3633"/>
      <c r="B203" s="377" t="s">
        <v>224</v>
      </c>
      <c r="C203" s="2179">
        <f t="shared" si="140"/>
        <v>6</v>
      </c>
      <c r="D203" s="388">
        <f>SUM(H203+J203+L203+N203+P203+R203+T203+V203+X203+Z203+AB203+AD203+AF203+AH203+AJ203+AL203)</f>
        <v>3</v>
      </c>
      <c r="E203" s="369">
        <f>SUM(I203+K203+M203+O203+Q203+S203+U203+W203+Y203+AA203+AC203+AE203+AG203+AI203+AK203+AM203)</f>
        <v>3</v>
      </c>
      <c r="F203" s="2180"/>
      <c r="G203" s="389"/>
      <c r="H203" s="2181">
        <v>0</v>
      </c>
      <c r="I203" s="85">
        <v>0</v>
      </c>
      <c r="J203" s="2181">
        <v>0</v>
      </c>
      <c r="K203" s="85">
        <v>2</v>
      </c>
      <c r="L203" s="91">
        <v>3</v>
      </c>
      <c r="M203" s="2231">
        <v>1</v>
      </c>
      <c r="N203" s="2181">
        <v>0</v>
      </c>
      <c r="O203" s="85">
        <v>0</v>
      </c>
      <c r="P203" s="2181">
        <v>0</v>
      </c>
      <c r="Q203" s="85">
        <v>0</v>
      </c>
      <c r="R203" s="2181">
        <v>0</v>
      </c>
      <c r="S203" s="85">
        <v>0</v>
      </c>
      <c r="T203" s="2181">
        <v>0</v>
      </c>
      <c r="U203" s="85">
        <v>0</v>
      </c>
      <c r="V203" s="2181">
        <v>0</v>
      </c>
      <c r="W203" s="85">
        <v>0</v>
      </c>
      <c r="X203" s="2181">
        <v>0</v>
      </c>
      <c r="Y203" s="85">
        <v>0</v>
      </c>
      <c r="Z203" s="2181">
        <v>0</v>
      </c>
      <c r="AA203" s="85">
        <v>0</v>
      </c>
      <c r="AB203" s="2181">
        <v>0</v>
      </c>
      <c r="AC203" s="85">
        <v>0</v>
      </c>
      <c r="AD203" s="2181">
        <v>0</v>
      </c>
      <c r="AE203" s="85">
        <v>0</v>
      </c>
      <c r="AF203" s="2181">
        <v>0</v>
      </c>
      <c r="AG203" s="85">
        <v>0</v>
      </c>
      <c r="AH203" s="2181">
        <v>0</v>
      </c>
      <c r="AI203" s="85">
        <v>0</v>
      </c>
      <c r="AJ203" s="2181">
        <v>0</v>
      </c>
      <c r="AK203" s="85">
        <v>0</v>
      </c>
      <c r="AL203" s="2181">
        <v>0</v>
      </c>
      <c r="AM203" s="353">
        <v>0</v>
      </c>
      <c r="AN203" s="95">
        <v>0</v>
      </c>
      <c r="AO203" s="2231">
        <v>0</v>
      </c>
      <c r="AP203" s="91">
        <v>0</v>
      </c>
      <c r="AQ203" s="2231">
        <v>0</v>
      </c>
      <c r="AR203" s="91">
        <v>0</v>
      </c>
      <c r="AS203" s="2231">
        <v>2</v>
      </c>
      <c r="AT203" s="2232">
        <v>0</v>
      </c>
      <c r="AU203" s="385">
        <v>0</v>
      </c>
      <c r="AV203" s="2232">
        <v>0</v>
      </c>
      <c r="AW203" s="385">
        <v>0</v>
      </c>
      <c r="AX203" s="2231">
        <v>0</v>
      </c>
      <c r="AY203" s="56" t="str">
        <f t="shared" si="118"/>
        <v/>
      </c>
      <c r="CA203" s="18" t="str">
        <f t="shared" si="119"/>
        <v/>
      </c>
      <c r="CB203" s="18" t="str">
        <f t="shared" si="120"/>
        <v/>
      </c>
      <c r="CC203" s="18" t="str">
        <f t="shared" si="121"/>
        <v/>
      </c>
      <c r="CD203" s="18" t="str">
        <f t="shared" si="122"/>
        <v/>
      </c>
      <c r="CE203" s="18" t="str">
        <f t="shared" si="123"/>
        <v/>
      </c>
      <c r="CF203" s="18" t="str">
        <f t="shared" si="124"/>
        <v/>
      </c>
      <c r="CG203" s="18" t="str">
        <f t="shared" si="136"/>
        <v/>
      </c>
      <c r="CH203" s="18" t="str">
        <f t="shared" si="125"/>
        <v/>
      </c>
      <c r="CI203" s="18" t="str">
        <f t="shared" si="137"/>
        <v/>
      </c>
      <c r="CJ203" s="18" t="str">
        <f t="shared" si="138"/>
        <v/>
      </c>
      <c r="CK203" s="18" t="str">
        <f t="shared" si="126"/>
        <v/>
      </c>
      <c r="CL203" s="56"/>
      <c r="CM203" s="56"/>
      <c r="CN203" s="56"/>
      <c r="CO203" s="370">
        <f t="shared" si="127"/>
        <v>0</v>
      </c>
      <c r="CP203" s="370">
        <f t="shared" si="128"/>
        <v>0</v>
      </c>
      <c r="CQ203" s="370">
        <f t="shared" si="129"/>
        <v>0</v>
      </c>
      <c r="CR203" s="370">
        <f t="shared" si="129"/>
        <v>0</v>
      </c>
      <c r="CS203" s="370">
        <f t="shared" si="130"/>
        <v>0</v>
      </c>
      <c r="CT203" s="370">
        <f t="shared" si="131"/>
        <v>0</v>
      </c>
      <c r="CU203" s="370">
        <f t="shared" si="132"/>
        <v>0</v>
      </c>
      <c r="CV203" s="370">
        <f t="shared" si="132"/>
        <v>0</v>
      </c>
      <c r="CW203" s="370">
        <f t="shared" si="133"/>
        <v>0</v>
      </c>
      <c r="CX203" s="370">
        <f t="shared" si="134"/>
        <v>0</v>
      </c>
      <c r="CY203" s="370">
        <f t="shared" si="135"/>
        <v>0</v>
      </c>
    </row>
    <row r="204" spans="1:103" s="56" customFormat="1" ht="18" customHeight="1" x14ac:dyDescent="0.2">
      <c r="A204" s="2349" t="s">
        <v>225</v>
      </c>
      <c r="B204" s="2341"/>
      <c r="C204" s="2140">
        <f t="shared" si="140"/>
        <v>38</v>
      </c>
      <c r="D204" s="2141">
        <f t="shared" si="139"/>
        <v>17</v>
      </c>
      <c r="E204" s="2327">
        <f t="shared" si="139"/>
        <v>21</v>
      </c>
      <c r="F204" s="2166">
        <v>0</v>
      </c>
      <c r="G204" s="2332">
        <v>0</v>
      </c>
      <c r="H204" s="2166">
        <v>2</v>
      </c>
      <c r="I204" s="2332">
        <v>1</v>
      </c>
      <c r="J204" s="2166">
        <v>3</v>
      </c>
      <c r="K204" s="2332">
        <v>8</v>
      </c>
      <c r="L204" s="2166">
        <v>5</v>
      </c>
      <c r="M204" s="2332">
        <v>3</v>
      </c>
      <c r="N204" s="2166">
        <v>0</v>
      </c>
      <c r="O204" s="2332">
        <v>0</v>
      </c>
      <c r="P204" s="2166">
        <v>3</v>
      </c>
      <c r="Q204" s="2332">
        <v>0</v>
      </c>
      <c r="R204" s="2166">
        <v>0</v>
      </c>
      <c r="S204" s="2332">
        <v>2</v>
      </c>
      <c r="T204" s="2166">
        <v>1</v>
      </c>
      <c r="U204" s="2332">
        <v>0</v>
      </c>
      <c r="V204" s="2166">
        <v>2</v>
      </c>
      <c r="W204" s="2332">
        <v>2</v>
      </c>
      <c r="X204" s="2166">
        <v>0</v>
      </c>
      <c r="Y204" s="2332">
        <v>1</v>
      </c>
      <c r="Z204" s="2166">
        <v>0</v>
      </c>
      <c r="AA204" s="2332">
        <v>0</v>
      </c>
      <c r="AB204" s="2166">
        <v>1</v>
      </c>
      <c r="AC204" s="2332">
        <v>2</v>
      </c>
      <c r="AD204" s="2166">
        <v>0</v>
      </c>
      <c r="AE204" s="2332">
        <v>1</v>
      </c>
      <c r="AF204" s="2166">
        <v>0</v>
      </c>
      <c r="AG204" s="2332">
        <v>1</v>
      </c>
      <c r="AH204" s="2166">
        <v>0</v>
      </c>
      <c r="AI204" s="2332">
        <v>0</v>
      </c>
      <c r="AJ204" s="2166">
        <v>0</v>
      </c>
      <c r="AK204" s="2332">
        <v>0</v>
      </c>
      <c r="AL204" s="2166">
        <v>0</v>
      </c>
      <c r="AM204" s="2342">
        <v>0</v>
      </c>
      <c r="AN204" s="2167">
        <v>0</v>
      </c>
      <c r="AO204" s="2332">
        <v>0</v>
      </c>
      <c r="AP204" s="91">
        <v>0</v>
      </c>
      <c r="AQ204" s="2332">
        <v>0</v>
      </c>
      <c r="AR204" s="2166">
        <v>0</v>
      </c>
      <c r="AS204" s="2332">
        <v>4</v>
      </c>
      <c r="AT204" s="2342">
        <v>0</v>
      </c>
      <c r="AU204" s="2170">
        <v>0</v>
      </c>
      <c r="AV204" s="2342">
        <v>0</v>
      </c>
      <c r="AW204" s="2170">
        <v>0</v>
      </c>
      <c r="AX204" s="2332">
        <v>0</v>
      </c>
      <c r="AY204" s="56" t="str">
        <f t="shared" si="118"/>
        <v/>
      </c>
      <c r="CA204" s="18" t="str">
        <f t="shared" si="119"/>
        <v/>
      </c>
      <c r="CB204" s="18" t="str">
        <f t="shared" si="120"/>
        <v/>
      </c>
      <c r="CC204" s="18" t="str">
        <f t="shared" si="121"/>
        <v/>
      </c>
      <c r="CD204" s="18" t="str">
        <f t="shared" si="122"/>
        <v/>
      </c>
      <c r="CE204" s="18" t="str">
        <f t="shared" si="123"/>
        <v/>
      </c>
      <c r="CF204" s="18" t="str">
        <f t="shared" si="124"/>
        <v/>
      </c>
      <c r="CG204" s="18" t="str">
        <f t="shared" si="136"/>
        <v/>
      </c>
      <c r="CH204" s="18" t="str">
        <f t="shared" si="125"/>
        <v/>
      </c>
      <c r="CI204" s="18" t="str">
        <f t="shared" si="137"/>
        <v/>
      </c>
      <c r="CJ204" s="18" t="str">
        <f t="shared" si="138"/>
        <v/>
      </c>
      <c r="CK204" s="18" t="str">
        <f t="shared" si="126"/>
        <v/>
      </c>
      <c r="CO204" s="370">
        <f t="shared" si="127"/>
        <v>0</v>
      </c>
      <c r="CP204" s="370">
        <f t="shared" si="128"/>
        <v>0</v>
      </c>
      <c r="CQ204" s="370">
        <f t="shared" si="129"/>
        <v>0</v>
      </c>
      <c r="CR204" s="370">
        <f t="shared" si="129"/>
        <v>0</v>
      </c>
      <c r="CS204" s="370">
        <f t="shared" si="130"/>
        <v>0</v>
      </c>
      <c r="CT204" s="370">
        <f t="shared" si="131"/>
        <v>0</v>
      </c>
      <c r="CU204" s="370">
        <f t="shared" si="132"/>
        <v>0</v>
      </c>
      <c r="CV204" s="370">
        <f t="shared" si="132"/>
        <v>0</v>
      </c>
      <c r="CW204" s="370">
        <f t="shared" si="133"/>
        <v>0</v>
      </c>
      <c r="CX204" s="370">
        <f t="shared" si="134"/>
        <v>0</v>
      </c>
      <c r="CY204" s="370">
        <f t="shared" si="135"/>
        <v>0</v>
      </c>
    </row>
    <row r="205" spans="1:103" ht="15" customHeight="1" x14ac:dyDescent="0.25">
      <c r="A205" s="4274" t="s">
        <v>226</v>
      </c>
      <c r="B205" s="380" t="s">
        <v>227</v>
      </c>
      <c r="C205" s="378">
        <f t="shared" si="140"/>
        <v>0</v>
      </c>
      <c r="D205" s="379">
        <f t="shared" si="139"/>
        <v>0</v>
      </c>
      <c r="E205" s="380">
        <f t="shared" si="139"/>
        <v>0</v>
      </c>
      <c r="F205" s="45">
        <v>0</v>
      </c>
      <c r="G205" s="48">
        <v>0</v>
      </c>
      <c r="H205" s="45">
        <v>0</v>
      </c>
      <c r="I205" s="48">
        <v>0</v>
      </c>
      <c r="J205" s="45">
        <v>0</v>
      </c>
      <c r="K205" s="48">
        <v>0</v>
      </c>
      <c r="L205" s="45">
        <v>0</v>
      </c>
      <c r="M205" s="48">
        <v>0</v>
      </c>
      <c r="N205" s="45">
        <v>0</v>
      </c>
      <c r="O205" s="48">
        <v>0</v>
      </c>
      <c r="P205" s="45">
        <v>0</v>
      </c>
      <c r="Q205" s="48">
        <v>0</v>
      </c>
      <c r="R205" s="45">
        <v>0</v>
      </c>
      <c r="S205" s="48">
        <v>0</v>
      </c>
      <c r="T205" s="45">
        <v>0</v>
      </c>
      <c r="U205" s="48">
        <v>0</v>
      </c>
      <c r="V205" s="45">
        <v>0</v>
      </c>
      <c r="W205" s="48">
        <v>0</v>
      </c>
      <c r="X205" s="45">
        <v>0</v>
      </c>
      <c r="Y205" s="48">
        <v>0</v>
      </c>
      <c r="Z205" s="45">
        <v>0</v>
      </c>
      <c r="AA205" s="48">
        <v>0</v>
      </c>
      <c r="AB205" s="45">
        <v>0</v>
      </c>
      <c r="AC205" s="48">
        <v>0</v>
      </c>
      <c r="AD205" s="45">
        <v>0</v>
      </c>
      <c r="AE205" s="48">
        <v>0</v>
      </c>
      <c r="AF205" s="45">
        <v>0</v>
      </c>
      <c r="AG205" s="48">
        <v>0</v>
      </c>
      <c r="AH205" s="45">
        <v>0</v>
      </c>
      <c r="AI205" s="48">
        <v>0</v>
      </c>
      <c r="AJ205" s="45">
        <v>0</v>
      </c>
      <c r="AK205" s="48">
        <v>0</v>
      </c>
      <c r="AL205" s="45">
        <v>0</v>
      </c>
      <c r="AM205" s="333">
        <v>0</v>
      </c>
      <c r="AN205" s="105">
        <v>0</v>
      </c>
      <c r="AO205" s="48">
        <v>0</v>
      </c>
      <c r="AP205" s="45">
        <v>0</v>
      </c>
      <c r="AQ205" s="85">
        <v>0</v>
      </c>
      <c r="AR205" s="2181">
        <v>0</v>
      </c>
      <c r="AS205" s="85">
        <v>0</v>
      </c>
      <c r="AT205" s="353">
        <v>0</v>
      </c>
      <c r="AU205" s="395">
        <v>0</v>
      </c>
      <c r="AV205" s="353">
        <v>0</v>
      </c>
      <c r="AW205" s="395">
        <v>0</v>
      </c>
      <c r="AX205" s="85">
        <v>0</v>
      </c>
      <c r="AY205" s="56" t="str">
        <f t="shared" si="118"/>
        <v/>
      </c>
      <c r="CA205" s="18" t="str">
        <f t="shared" si="119"/>
        <v/>
      </c>
      <c r="CB205" s="18" t="str">
        <f t="shared" si="120"/>
        <v/>
      </c>
      <c r="CC205" s="18" t="str">
        <f t="shared" si="121"/>
        <v/>
      </c>
      <c r="CD205" s="18" t="str">
        <f t="shared" si="122"/>
        <v/>
      </c>
      <c r="CE205" s="18" t="str">
        <f t="shared" si="123"/>
        <v/>
      </c>
      <c r="CF205" s="18" t="str">
        <f t="shared" si="124"/>
        <v/>
      </c>
      <c r="CG205" s="18" t="str">
        <f t="shared" si="136"/>
        <v/>
      </c>
      <c r="CH205" s="18" t="str">
        <f t="shared" si="125"/>
        <v/>
      </c>
      <c r="CI205" s="18" t="str">
        <f t="shared" si="137"/>
        <v/>
      </c>
      <c r="CJ205" s="18" t="str">
        <f t="shared" si="138"/>
        <v/>
      </c>
      <c r="CK205" s="18" t="str">
        <f t="shared" si="126"/>
        <v/>
      </c>
      <c r="CL205" s="56"/>
      <c r="CM205" s="56"/>
      <c r="CN205" s="56"/>
      <c r="CO205" s="370">
        <f t="shared" si="127"/>
        <v>0</v>
      </c>
      <c r="CP205" s="370">
        <f t="shared" si="128"/>
        <v>0</v>
      </c>
      <c r="CQ205" s="370">
        <f t="shared" si="129"/>
        <v>0</v>
      </c>
      <c r="CR205" s="370">
        <f t="shared" si="129"/>
        <v>0</v>
      </c>
      <c r="CS205" s="370">
        <f t="shared" si="130"/>
        <v>0</v>
      </c>
      <c r="CT205" s="370">
        <f t="shared" si="131"/>
        <v>0</v>
      </c>
      <c r="CU205" s="370">
        <f t="shared" si="132"/>
        <v>0</v>
      </c>
      <c r="CV205" s="370">
        <f t="shared" si="132"/>
        <v>0</v>
      </c>
      <c r="CW205" s="370">
        <f t="shared" si="133"/>
        <v>0</v>
      </c>
      <c r="CX205" s="370">
        <f t="shared" si="134"/>
        <v>0</v>
      </c>
      <c r="CY205" s="370">
        <f t="shared" si="135"/>
        <v>0</v>
      </c>
    </row>
    <row r="206" spans="1:103" ht="15" customHeight="1" x14ac:dyDescent="0.25">
      <c r="A206" s="4275"/>
      <c r="B206" s="396" t="s">
        <v>228</v>
      </c>
      <c r="C206" s="397">
        <f t="shared" si="140"/>
        <v>1</v>
      </c>
      <c r="D206" s="398">
        <f t="shared" si="139"/>
        <v>1</v>
      </c>
      <c r="E206" s="396">
        <f t="shared" si="139"/>
        <v>0</v>
      </c>
      <c r="F206" s="22">
        <v>0</v>
      </c>
      <c r="G206" s="28">
        <v>0</v>
      </c>
      <c r="H206" s="22">
        <v>0</v>
      </c>
      <c r="I206" s="28">
        <v>0</v>
      </c>
      <c r="J206" s="22">
        <v>0</v>
      </c>
      <c r="K206" s="28">
        <v>0</v>
      </c>
      <c r="L206" s="22">
        <v>0</v>
      </c>
      <c r="M206" s="28">
        <v>0</v>
      </c>
      <c r="N206" s="22">
        <v>0</v>
      </c>
      <c r="O206" s="28">
        <v>0</v>
      </c>
      <c r="P206" s="22">
        <v>1</v>
      </c>
      <c r="Q206" s="28">
        <v>0</v>
      </c>
      <c r="R206" s="22">
        <v>0</v>
      </c>
      <c r="S206" s="28">
        <v>0</v>
      </c>
      <c r="T206" s="22">
        <v>0</v>
      </c>
      <c r="U206" s="28">
        <v>0</v>
      </c>
      <c r="V206" s="22">
        <v>0</v>
      </c>
      <c r="W206" s="28">
        <v>0</v>
      </c>
      <c r="X206" s="22">
        <v>0</v>
      </c>
      <c r="Y206" s="28">
        <v>0</v>
      </c>
      <c r="Z206" s="22">
        <v>0</v>
      </c>
      <c r="AA206" s="28">
        <v>0</v>
      </c>
      <c r="AB206" s="22">
        <v>0</v>
      </c>
      <c r="AC206" s="28">
        <v>0</v>
      </c>
      <c r="AD206" s="22">
        <v>0</v>
      </c>
      <c r="AE206" s="28">
        <v>0</v>
      </c>
      <c r="AF206" s="22">
        <v>0</v>
      </c>
      <c r="AG206" s="28">
        <v>0</v>
      </c>
      <c r="AH206" s="22">
        <v>0</v>
      </c>
      <c r="AI206" s="28">
        <v>0</v>
      </c>
      <c r="AJ206" s="22">
        <v>0</v>
      </c>
      <c r="AK206" s="28">
        <v>0</v>
      </c>
      <c r="AL206" s="22">
        <v>0</v>
      </c>
      <c r="AM206" s="216">
        <v>0</v>
      </c>
      <c r="AN206" s="27">
        <v>0</v>
      </c>
      <c r="AO206" s="28">
        <v>0</v>
      </c>
      <c r="AP206" s="22">
        <v>0</v>
      </c>
      <c r="AQ206" s="52">
        <v>0</v>
      </c>
      <c r="AR206" s="49">
        <v>0</v>
      </c>
      <c r="AS206" s="52">
        <v>0</v>
      </c>
      <c r="AT206" s="323">
        <v>0</v>
      </c>
      <c r="AU206" s="399">
        <v>0</v>
      </c>
      <c r="AV206" s="323">
        <v>0</v>
      </c>
      <c r="AW206" s="399">
        <v>0</v>
      </c>
      <c r="AX206" s="52">
        <v>0</v>
      </c>
      <c r="AY206" s="56" t="str">
        <f t="shared" si="118"/>
        <v/>
      </c>
      <c r="CA206" s="18" t="str">
        <f t="shared" si="119"/>
        <v/>
      </c>
      <c r="CB206" s="18" t="str">
        <f t="shared" si="120"/>
        <v/>
      </c>
      <c r="CC206" s="18" t="str">
        <f t="shared" si="121"/>
        <v/>
      </c>
      <c r="CD206" s="18" t="str">
        <f t="shared" si="122"/>
        <v/>
      </c>
      <c r="CE206" s="18" t="str">
        <f t="shared" si="123"/>
        <v/>
      </c>
      <c r="CF206" s="18" t="str">
        <f t="shared" si="124"/>
        <v/>
      </c>
      <c r="CG206" s="18" t="str">
        <f t="shared" si="136"/>
        <v/>
      </c>
      <c r="CH206" s="18" t="str">
        <f t="shared" si="125"/>
        <v/>
      </c>
      <c r="CI206" s="18" t="str">
        <f t="shared" si="137"/>
        <v/>
      </c>
      <c r="CJ206" s="18" t="str">
        <f t="shared" si="138"/>
        <v/>
      </c>
      <c r="CK206" s="18" t="str">
        <f t="shared" si="126"/>
        <v/>
      </c>
      <c r="CL206" s="56"/>
      <c r="CM206" s="56"/>
      <c r="CN206" s="56"/>
      <c r="CO206" s="370">
        <f t="shared" si="127"/>
        <v>0</v>
      </c>
      <c r="CP206" s="370">
        <f t="shared" si="128"/>
        <v>0</v>
      </c>
      <c r="CQ206" s="370">
        <f t="shared" si="129"/>
        <v>0</v>
      </c>
      <c r="CR206" s="370">
        <f t="shared" si="129"/>
        <v>0</v>
      </c>
      <c r="CS206" s="370">
        <f t="shared" si="130"/>
        <v>0</v>
      </c>
      <c r="CT206" s="370">
        <f t="shared" si="131"/>
        <v>0</v>
      </c>
      <c r="CU206" s="370">
        <f t="shared" si="132"/>
        <v>0</v>
      </c>
      <c r="CV206" s="370">
        <f t="shared" si="132"/>
        <v>0</v>
      </c>
      <c r="CW206" s="370">
        <f t="shared" si="133"/>
        <v>0</v>
      </c>
      <c r="CX206" s="370">
        <f t="shared" si="134"/>
        <v>0</v>
      </c>
      <c r="CY206" s="370">
        <f t="shared" si="135"/>
        <v>0</v>
      </c>
    </row>
    <row r="207" spans="1:103" ht="15" customHeight="1" x14ac:dyDescent="0.25">
      <c r="A207" s="4275"/>
      <c r="B207" s="396" t="s">
        <v>229</v>
      </c>
      <c r="C207" s="397">
        <f t="shared" si="140"/>
        <v>3</v>
      </c>
      <c r="D207" s="400">
        <f t="shared" si="139"/>
        <v>1</v>
      </c>
      <c r="E207" s="396">
        <f t="shared" si="139"/>
        <v>2</v>
      </c>
      <c r="F207" s="49">
        <v>0</v>
      </c>
      <c r="G207" s="52">
        <v>0</v>
      </c>
      <c r="H207" s="49">
        <v>0</v>
      </c>
      <c r="I207" s="52">
        <v>0</v>
      </c>
      <c r="J207" s="49">
        <v>0</v>
      </c>
      <c r="K207" s="52">
        <v>0</v>
      </c>
      <c r="L207" s="49">
        <v>0</v>
      </c>
      <c r="M207" s="52">
        <v>1</v>
      </c>
      <c r="N207" s="49">
        <v>0</v>
      </c>
      <c r="O207" s="52">
        <v>0</v>
      </c>
      <c r="P207" s="49">
        <v>0</v>
      </c>
      <c r="Q207" s="52">
        <v>0</v>
      </c>
      <c r="R207" s="49">
        <v>0</v>
      </c>
      <c r="S207" s="52">
        <v>0</v>
      </c>
      <c r="T207" s="49">
        <v>0</v>
      </c>
      <c r="U207" s="52">
        <v>0</v>
      </c>
      <c r="V207" s="49">
        <v>1</v>
      </c>
      <c r="W207" s="52">
        <v>0</v>
      </c>
      <c r="X207" s="49">
        <v>0</v>
      </c>
      <c r="Y207" s="52">
        <v>0</v>
      </c>
      <c r="Z207" s="49">
        <v>0</v>
      </c>
      <c r="AA207" s="52">
        <v>0</v>
      </c>
      <c r="AB207" s="49">
        <v>0</v>
      </c>
      <c r="AC207" s="52">
        <v>1</v>
      </c>
      <c r="AD207" s="49">
        <v>0</v>
      </c>
      <c r="AE207" s="52">
        <v>0</v>
      </c>
      <c r="AF207" s="49">
        <v>0</v>
      </c>
      <c r="AG207" s="52">
        <v>0</v>
      </c>
      <c r="AH207" s="49">
        <v>0</v>
      </c>
      <c r="AI207" s="52">
        <v>0</v>
      </c>
      <c r="AJ207" s="49">
        <v>0</v>
      </c>
      <c r="AK207" s="52">
        <v>0</v>
      </c>
      <c r="AL207" s="49">
        <v>0</v>
      </c>
      <c r="AM207" s="323">
        <v>0</v>
      </c>
      <c r="AN207" s="254">
        <v>0</v>
      </c>
      <c r="AO207" s="52">
        <v>0</v>
      </c>
      <c r="AP207" s="49">
        <v>0</v>
      </c>
      <c r="AQ207" s="52">
        <v>0</v>
      </c>
      <c r="AR207" s="49">
        <v>0</v>
      </c>
      <c r="AS207" s="52">
        <v>0</v>
      </c>
      <c r="AT207" s="323">
        <v>0</v>
      </c>
      <c r="AU207" s="399">
        <v>0</v>
      </c>
      <c r="AV207" s="323">
        <v>0</v>
      </c>
      <c r="AW207" s="399">
        <v>0</v>
      </c>
      <c r="AX207" s="52">
        <v>0</v>
      </c>
      <c r="AY207" s="56" t="str">
        <f t="shared" si="118"/>
        <v/>
      </c>
      <c r="CA207" s="18" t="str">
        <f t="shared" si="119"/>
        <v/>
      </c>
      <c r="CB207" s="18" t="str">
        <f t="shared" si="120"/>
        <v/>
      </c>
      <c r="CC207" s="18" t="str">
        <f t="shared" si="121"/>
        <v/>
      </c>
      <c r="CD207" s="18" t="str">
        <f t="shared" si="122"/>
        <v/>
      </c>
      <c r="CE207" s="18" t="str">
        <f t="shared" si="123"/>
        <v/>
      </c>
      <c r="CF207" s="18" t="str">
        <f t="shared" si="124"/>
        <v/>
      </c>
      <c r="CG207" s="18" t="str">
        <f t="shared" si="136"/>
        <v/>
      </c>
      <c r="CH207" s="18" t="str">
        <f t="shared" si="125"/>
        <v/>
      </c>
      <c r="CI207" s="18" t="str">
        <f t="shared" si="137"/>
        <v/>
      </c>
      <c r="CJ207" s="18" t="str">
        <f t="shared" si="138"/>
        <v/>
      </c>
      <c r="CK207" s="18" t="str">
        <f t="shared" si="126"/>
        <v/>
      </c>
      <c r="CL207" s="56"/>
      <c r="CM207" s="56"/>
      <c r="CN207" s="56"/>
      <c r="CO207" s="370">
        <f t="shared" si="127"/>
        <v>0</v>
      </c>
      <c r="CP207" s="370">
        <f t="shared" si="128"/>
        <v>0</v>
      </c>
      <c r="CQ207" s="370">
        <f t="shared" si="129"/>
        <v>0</v>
      </c>
      <c r="CR207" s="370">
        <f t="shared" si="129"/>
        <v>0</v>
      </c>
      <c r="CS207" s="370">
        <f t="shared" si="130"/>
        <v>0</v>
      </c>
      <c r="CT207" s="370">
        <f t="shared" si="131"/>
        <v>0</v>
      </c>
      <c r="CU207" s="370">
        <f t="shared" si="132"/>
        <v>0</v>
      </c>
      <c r="CV207" s="370">
        <f t="shared" si="132"/>
        <v>0</v>
      </c>
      <c r="CW207" s="370">
        <f t="shared" si="133"/>
        <v>0</v>
      </c>
      <c r="CX207" s="370">
        <f t="shared" si="134"/>
        <v>0</v>
      </c>
      <c r="CY207" s="370">
        <f t="shared" si="135"/>
        <v>0</v>
      </c>
    </row>
    <row r="208" spans="1:103" ht="15" customHeight="1" x14ac:dyDescent="0.25">
      <c r="A208" s="4275"/>
      <c r="B208" s="401" t="s">
        <v>230</v>
      </c>
      <c r="C208" s="397">
        <f t="shared" si="140"/>
        <v>0</v>
      </c>
      <c r="D208" s="402"/>
      <c r="E208" s="396">
        <f>SUM(K208+M208+O208+Q208+S208+U208+W208+Y208+AA208+AC208+AE208+AG208+AI208+AK208+AM208)</f>
        <v>0</v>
      </c>
      <c r="F208" s="345"/>
      <c r="G208" s="346"/>
      <c r="H208" s="345"/>
      <c r="I208" s="346"/>
      <c r="J208" s="345"/>
      <c r="K208" s="28"/>
      <c r="L208" s="345"/>
      <c r="M208" s="28"/>
      <c r="N208" s="345"/>
      <c r="O208" s="28"/>
      <c r="P208" s="345"/>
      <c r="Q208" s="28"/>
      <c r="R208" s="345"/>
      <c r="S208" s="28"/>
      <c r="T208" s="345"/>
      <c r="U208" s="28"/>
      <c r="V208" s="345"/>
      <c r="W208" s="28"/>
      <c r="X208" s="345"/>
      <c r="Y208" s="28"/>
      <c r="Z208" s="345"/>
      <c r="AA208" s="28"/>
      <c r="AB208" s="345"/>
      <c r="AC208" s="28"/>
      <c r="AD208" s="345"/>
      <c r="AE208" s="28"/>
      <c r="AF208" s="345"/>
      <c r="AG208" s="28"/>
      <c r="AH208" s="345"/>
      <c r="AI208" s="28"/>
      <c r="AJ208" s="345"/>
      <c r="AK208" s="28"/>
      <c r="AL208" s="345"/>
      <c r="AM208" s="216"/>
      <c r="AN208" s="27"/>
      <c r="AO208" s="28"/>
      <c r="AP208" s="345"/>
      <c r="AQ208" s="28"/>
      <c r="AR208" s="22"/>
      <c r="AS208" s="28"/>
      <c r="AT208" s="345"/>
      <c r="AU208" s="239"/>
      <c r="AV208" s="216"/>
      <c r="AW208" s="345"/>
      <c r="AX208" s="28"/>
      <c r="AY208" s="56" t="str">
        <f>CA208&amp;CB208&amp;CD208&amp;CE208&amp;CF208&amp;CH208&amp;CI208&amp;CK208</f>
        <v/>
      </c>
      <c r="CA208" s="18" t="str">
        <f t="shared" ref="CA208:CA226" si="141">IF(AND(E208&gt;0,AN208=""), "* No olvide digitar la variable Gestantes. Digite Cero si no tiene.",IF(AN208&gt;E208,"  * La  variable Gestantes No puede ser mayor al Total Mujeres.",""))</f>
        <v/>
      </c>
      <c r="CB208" s="18" t="str">
        <f>IF(AND(E208&gt;0,AO208=""), "* No olvide digitar la variable Madre de hijo menor de 5 años. Digite Cero si no tiene.",IF(AO208&gt;E208,"  * La variable Madre de hijo menor de 5 años No puede ser mayor al Total Mujeres.",""))</f>
        <v/>
      </c>
      <c r="CC208" s="403"/>
      <c r="CD208" s="18" t="str">
        <f t="shared" ref="CD208:CD241" si="142">IF(AND(E208&gt;0,OR(AQ208="")), "* No olvide digitar la variable Pueblos originarios - Mujeres. Digite Cero si no tiene.",IF((AQ208)&gt;E208,"  * La variable Pueblos originarios - Mujeres No puede ser mayor al Total.",""))</f>
        <v/>
      </c>
      <c r="CE208" s="18" t="str">
        <f t="shared" ref="CE208:CE241" si="143">IF(AND(C208&gt;0,AR208=""), "* No olvide digitar la variable Niños, niñas, adolescentes y jóvenes SENAME. Digite Cero si no tiene.",IF(AR208&gt;C208,"  * La variable Niños, niñas, adolescentes y jóvenes SENAME No puede ser mayor al Total.",""))</f>
        <v/>
      </c>
      <c r="CF208" s="18" t="str">
        <f>IF(AND(C208&gt;0,AS208=""), "* No olvide digitar la variable Niños, niñas, adolescentes y jóvenes Mejor Niñez. Digite Cero si no tiene.",IF(AS208&gt;C208,"  * La variable Niños, niñas, adolescentes y jóvenes Mejor Niñez No puede ser mayor al Total.",""))</f>
        <v/>
      </c>
      <c r="CG208" s="403"/>
      <c r="CH208" s="18" t="str">
        <f>IF(AND(E208&gt;0,OR(AU208="")), "* No olvide digitar la variable Migrantes - Mujeres. Digite Cero si no tiene.",IF((AU208)&gt;E208,"  * La variable Migrantes - Mujeres No puede ser mayor al Total.",""))</f>
        <v/>
      </c>
      <c r="CI208" s="18" t="str">
        <f t="shared" si="137"/>
        <v/>
      </c>
      <c r="CJ208" s="404"/>
      <c r="CK208" s="18" t="str">
        <f>IF(AND($C208&gt;0,AX208=""), "* No olvide digitar la variable Adolescentes derivados de Espacios Amigables. Digite Cero si no tiene.",IF(AX208&gt;$C208,"  * La variable Adolescentes derivados de Espacios Amigables No puede ser mayor al Total.",""))</f>
        <v/>
      </c>
      <c r="CL208" s="56"/>
      <c r="CO208" s="370">
        <f t="shared" si="127"/>
        <v>0</v>
      </c>
      <c r="CP208" s="370">
        <f t="shared" si="128"/>
        <v>0</v>
      </c>
      <c r="CQ208" s="405"/>
      <c r="CR208" s="370">
        <f t="shared" si="129"/>
        <v>0</v>
      </c>
      <c r="CS208" s="370">
        <f t="shared" si="130"/>
        <v>0</v>
      </c>
      <c r="CT208" s="370">
        <f t="shared" si="131"/>
        <v>0</v>
      </c>
      <c r="CU208" s="405"/>
      <c r="CV208" s="370">
        <f t="shared" si="132"/>
        <v>0</v>
      </c>
      <c r="CW208" s="370">
        <f>IF(AND(E208&gt;0,OR(AV208="")),1,IF((AV208)&gt;E208,1,0))</f>
        <v>0</v>
      </c>
      <c r="CX208" s="405"/>
      <c r="CY208" s="370">
        <f t="shared" si="135"/>
        <v>0</v>
      </c>
    </row>
    <row r="209" spans="1:103" ht="15" customHeight="1" x14ac:dyDescent="0.25">
      <c r="A209" s="4275"/>
      <c r="B209" s="396" t="s">
        <v>231</v>
      </c>
      <c r="C209" s="397">
        <f t="shared" si="140"/>
        <v>1</v>
      </c>
      <c r="D209" s="379">
        <f t="shared" ref="D209:E217" si="144">SUM(F209+H209+J209+L209+N209+P209+R209+T209+V209+X209+Z209+AB209+AD209+AF209+AH209+AJ209+AL209)</f>
        <v>1</v>
      </c>
      <c r="E209" s="396">
        <f t="shared" si="144"/>
        <v>0</v>
      </c>
      <c r="F209" s="45"/>
      <c r="G209" s="48"/>
      <c r="H209" s="45">
        <v>0</v>
      </c>
      <c r="I209" s="48">
        <v>0</v>
      </c>
      <c r="J209" s="45">
        <v>0</v>
      </c>
      <c r="K209" s="48">
        <v>0</v>
      </c>
      <c r="L209" s="45">
        <v>1</v>
      </c>
      <c r="M209" s="48">
        <v>0</v>
      </c>
      <c r="N209" s="45">
        <v>0</v>
      </c>
      <c r="O209" s="48">
        <v>0</v>
      </c>
      <c r="P209" s="45">
        <v>0</v>
      </c>
      <c r="Q209" s="48">
        <v>0</v>
      </c>
      <c r="R209" s="45">
        <v>0</v>
      </c>
      <c r="S209" s="48">
        <v>0</v>
      </c>
      <c r="T209" s="45">
        <v>0</v>
      </c>
      <c r="U209" s="48">
        <v>0</v>
      </c>
      <c r="V209" s="45">
        <v>0</v>
      </c>
      <c r="W209" s="48">
        <v>0</v>
      </c>
      <c r="X209" s="45">
        <v>0</v>
      </c>
      <c r="Y209" s="48">
        <v>0</v>
      </c>
      <c r="Z209" s="45">
        <v>0</v>
      </c>
      <c r="AA209" s="48">
        <v>0</v>
      </c>
      <c r="AB209" s="45">
        <v>0</v>
      </c>
      <c r="AC209" s="48">
        <v>0</v>
      </c>
      <c r="AD209" s="45">
        <v>0</v>
      </c>
      <c r="AE209" s="48">
        <v>0</v>
      </c>
      <c r="AF209" s="45">
        <v>0</v>
      </c>
      <c r="AG209" s="48">
        <v>0</v>
      </c>
      <c r="AH209" s="45">
        <v>0</v>
      </c>
      <c r="AI209" s="48">
        <v>0</v>
      </c>
      <c r="AJ209" s="45">
        <v>0</v>
      </c>
      <c r="AK209" s="48">
        <v>0</v>
      </c>
      <c r="AL209" s="45">
        <v>0</v>
      </c>
      <c r="AM209" s="333">
        <v>0</v>
      </c>
      <c r="AN209" s="105">
        <v>0</v>
      </c>
      <c r="AO209" s="48">
        <v>0</v>
      </c>
      <c r="AP209" s="45">
        <v>0</v>
      </c>
      <c r="AQ209" s="48">
        <v>0</v>
      </c>
      <c r="AR209" s="45">
        <v>0</v>
      </c>
      <c r="AS209" s="48">
        <v>0</v>
      </c>
      <c r="AT209" s="333">
        <v>0</v>
      </c>
      <c r="AU209" s="352">
        <v>0</v>
      </c>
      <c r="AV209" s="333">
        <v>0</v>
      </c>
      <c r="AW209" s="352">
        <v>0</v>
      </c>
      <c r="AX209" s="48">
        <v>0</v>
      </c>
      <c r="AY209" s="56" t="str">
        <f t="shared" si="118"/>
        <v/>
      </c>
      <c r="CA209" s="18" t="str">
        <f t="shared" ref="CA209:CA217" si="145">IF(AND(E209&gt;0,AN209=""), "* No olvide digitar la variable Gestantes. Digite Cero si no tiene.",IF(AN209&gt;E209,"  * La variable Gestantes No puede ser mayor al Total Mujeres.",""))</f>
        <v/>
      </c>
      <c r="CB209" s="18" t="str">
        <f t="shared" ref="CB209:CB217" si="146">IF(AND(E209&gt;0,AO209=""), "* No olvide digitar la variable Madre de hijo menor de 5 años. Digite Cero si no tiene.",IF(AO209&gt;E209,"  * La variable Madre de hijo menor de 5 años No puede ser mayor al Total de Mujeres.",""))</f>
        <v/>
      </c>
      <c r="CC209" s="18" t="str">
        <f t="shared" ref="CC209:CC217" si="147">IF(AND(D209&gt;0,OR(AP209="")), "* No olvide digitar la variable Pueblos originarios - Hombres. Digite Cero si no tiene.",IF((AP209)&gt;D209,"  * La variable Pueblos originarios - Hombres No puede ser mayor al Total Hombres.",""))</f>
        <v/>
      </c>
      <c r="CD209" s="18" t="str">
        <f t="shared" ref="CD209:CD217" si="148">IF(AND(E209&gt;0,OR(AQ209="")), "* No olvide digitar la variable Pueblos originarios - Mujeres. Digite Cero si no tiene.",IF((AQ209)&gt;E209,"  * La variable Pueblos originarios - Mujeres No puede ser mayor al Total Mujeres.",""))</f>
        <v/>
      </c>
      <c r="CE209" s="18" t="str">
        <f t="shared" ref="CE209:CE217" si="149">IF(AND($C209&gt;0,AR209=""), "* No olvide digitar la variable Niños, niñas, adolescentes y jóvenes SENAME. Digite Cero si no tiene.",IF(AR209&gt;$C209,"  * La variable Niños, niñas, adolescentes y jóvenes SENAME No puede ser mayor al Total.",""))</f>
        <v/>
      </c>
      <c r="CF209" s="18" t="str">
        <f t="shared" ref="CF209:CF241" si="150">IF(AND(C209&gt;0,AS209=""), "* No olvide digitar la variable Niños, niñas, adolescentes y jóvenes Mejor Niñez. Digite Cero si no tiene.",IF(AS209&gt;C209,"  * La variable Niños, niñas, adolescentes y jóvenes Mejor Niñez No puede ser mayor al Total.",""))</f>
        <v/>
      </c>
      <c r="CG209" s="18" t="str">
        <f t="shared" si="136"/>
        <v/>
      </c>
      <c r="CH209" s="18" t="str">
        <f t="shared" ref="CH209:CH217" si="151">IF(AND(E209&gt;0,OR(AU209="")), "* No olvide digitar la variable Migrantes - Mujeres. Digite Cero si no tiene.",IF((AU209)&gt;E209,"  * La variable Migrantes - Mujeres No puede ser mayor al Total Mujeres.",""))</f>
        <v/>
      </c>
      <c r="CI209" s="18" t="str">
        <f t="shared" si="137"/>
        <v/>
      </c>
      <c r="CJ209" s="18" t="str">
        <f t="shared" ref="CJ209:CJ241" si="152">IF(AND(D209&gt;0,OR(AW209="")), "* No olvide digitar la variable Trans Femenino. Digite Cero si no tiene.",IF((AW209)&gt;D209,"  * La variable Trans Femenino No puede ser mayor al Total Hombres.",""))</f>
        <v/>
      </c>
      <c r="CK209" s="18" t="str">
        <f t="shared" ref="CK209:CK240" si="153">IF(AND($C209&gt;0,AX209=""), "* No olvide digitar la variable Adolescentes derivados de Espacios Amigables. Digite Cero si no tiene.",IF(AX209&gt;$C209,"  * La variable Adolescentes derivados de Espacios Amigables No puede ser mayor al Total.",""))</f>
        <v/>
      </c>
      <c r="CL209" s="56"/>
      <c r="CO209" s="370">
        <f t="shared" si="127"/>
        <v>0</v>
      </c>
      <c r="CP209" s="370">
        <f t="shared" si="128"/>
        <v>0</v>
      </c>
      <c r="CQ209" s="370">
        <f t="shared" ref="CQ209:CR241" si="154">IF(AND(D209&gt;0,OR(AP209="")),1,IF((AP209)&gt;D209,1,0))</f>
        <v>0</v>
      </c>
      <c r="CR209" s="370">
        <f t="shared" si="129"/>
        <v>0</v>
      </c>
      <c r="CS209" s="370">
        <f t="shared" si="130"/>
        <v>0</v>
      </c>
      <c r="CT209" s="370">
        <f t="shared" si="131"/>
        <v>0</v>
      </c>
      <c r="CU209" s="370">
        <f t="shared" ref="CU209:CV241" si="155">IF(AND(D209&gt;0,OR(AT209="")),1,IF((AT209)&gt;D209,1,0))</f>
        <v>0</v>
      </c>
      <c r="CV209" s="370">
        <f t="shared" si="132"/>
        <v>0</v>
      </c>
      <c r="CW209" s="370">
        <f t="shared" ref="CW209:CW241" si="156">IF(AND(E209&gt;0,OR(AV209="")),1,IF((AV209)&gt;E209,1,0))</f>
        <v>0</v>
      </c>
      <c r="CX209" s="370">
        <f t="shared" ref="CX209:CX241" si="157">IF(AND(D209&gt;0,OR(AW209="")),1,IF((AW209)&gt;D209,1,0))</f>
        <v>0</v>
      </c>
      <c r="CY209" s="370">
        <f t="shared" si="135"/>
        <v>0</v>
      </c>
    </row>
    <row r="210" spans="1:103" ht="15" customHeight="1" x14ac:dyDescent="0.25">
      <c r="A210" s="4275"/>
      <c r="B210" s="406" t="s">
        <v>232</v>
      </c>
      <c r="C210" s="397">
        <f t="shared" si="140"/>
        <v>0</v>
      </c>
      <c r="D210" s="398">
        <f t="shared" si="144"/>
        <v>0</v>
      </c>
      <c r="E210" s="396">
        <f t="shared" si="144"/>
        <v>0</v>
      </c>
      <c r="F210" s="22"/>
      <c r="G210" s="28"/>
      <c r="H210" s="22">
        <v>0</v>
      </c>
      <c r="I210" s="28">
        <v>0</v>
      </c>
      <c r="J210" s="22">
        <v>0</v>
      </c>
      <c r="K210" s="28">
        <v>0</v>
      </c>
      <c r="L210" s="22">
        <v>0</v>
      </c>
      <c r="M210" s="28">
        <v>0</v>
      </c>
      <c r="N210" s="22">
        <v>0</v>
      </c>
      <c r="O210" s="28">
        <v>0</v>
      </c>
      <c r="P210" s="22">
        <v>0</v>
      </c>
      <c r="Q210" s="28">
        <v>0</v>
      </c>
      <c r="R210" s="22">
        <v>0</v>
      </c>
      <c r="S210" s="28">
        <v>0</v>
      </c>
      <c r="T210" s="22">
        <v>0</v>
      </c>
      <c r="U210" s="28">
        <v>0</v>
      </c>
      <c r="V210" s="22">
        <v>0</v>
      </c>
      <c r="W210" s="28">
        <v>0</v>
      </c>
      <c r="X210" s="22">
        <v>0</v>
      </c>
      <c r="Y210" s="28">
        <v>0</v>
      </c>
      <c r="Z210" s="22">
        <v>0</v>
      </c>
      <c r="AA210" s="28">
        <v>0</v>
      </c>
      <c r="AB210" s="22">
        <v>0</v>
      </c>
      <c r="AC210" s="28">
        <v>0</v>
      </c>
      <c r="AD210" s="22">
        <v>0</v>
      </c>
      <c r="AE210" s="28">
        <v>0</v>
      </c>
      <c r="AF210" s="22">
        <v>0</v>
      </c>
      <c r="AG210" s="28">
        <v>0</v>
      </c>
      <c r="AH210" s="22">
        <v>0</v>
      </c>
      <c r="AI210" s="28">
        <v>0</v>
      </c>
      <c r="AJ210" s="22">
        <v>0</v>
      </c>
      <c r="AK210" s="28">
        <v>0</v>
      </c>
      <c r="AL210" s="22">
        <v>0</v>
      </c>
      <c r="AM210" s="216">
        <v>0</v>
      </c>
      <c r="AN210" s="27">
        <v>0</v>
      </c>
      <c r="AO210" s="28">
        <v>0</v>
      </c>
      <c r="AP210" s="22">
        <v>0</v>
      </c>
      <c r="AQ210" s="85">
        <v>0</v>
      </c>
      <c r="AR210" s="2181">
        <v>0</v>
      </c>
      <c r="AS210" s="85">
        <v>0</v>
      </c>
      <c r="AT210" s="353">
        <v>0</v>
      </c>
      <c r="AU210" s="395">
        <v>0</v>
      </c>
      <c r="AV210" s="353">
        <v>0</v>
      </c>
      <c r="AW210" s="395">
        <v>0</v>
      </c>
      <c r="AX210" s="85">
        <v>0</v>
      </c>
      <c r="AY210" s="56" t="str">
        <f t="shared" si="118"/>
        <v/>
      </c>
      <c r="CA210" s="18" t="str">
        <f t="shared" si="145"/>
        <v/>
      </c>
      <c r="CB210" s="18" t="str">
        <f t="shared" si="146"/>
        <v/>
      </c>
      <c r="CC210" s="18" t="str">
        <f t="shared" si="147"/>
        <v/>
      </c>
      <c r="CD210" s="18" t="str">
        <f t="shared" si="148"/>
        <v/>
      </c>
      <c r="CE210" s="18" t="str">
        <f t="shared" si="149"/>
        <v/>
      </c>
      <c r="CF210" s="18" t="str">
        <f t="shared" si="150"/>
        <v/>
      </c>
      <c r="CG210" s="18" t="str">
        <f t="shared" si="136"/>
        <v/>
      </c>
      <c r="CH210" s="18" t="str">
        <f t="shared" si="151"/>
        <v/>
      </c>
      <c r="CI210" s="18" t="str">
        <f t="shared" si="137"/>
        <v/>
      </c>
      <c r="CJ210" s="18" t="str">
        <f t="shared" si="152"/>
        <v/>
      </c>
      <c r="CK210" s="18" t="str">
        <f t="shared" si="153"/>
        <v/>
      </c>
      <c r="CL210" s="56"/>
      <c r="CO210" s="370">
        <f t="shared" si="127"/>
        <v>0</v>
      </c>
      <c r="CP210" s="370">
        <f t="shared" si="128"/>
        <v>0</v>
      </c>
      <c r="CQ210" s="370">
        <f t="shared" si="154"/>
        <v>0</v>
      </c>
      <c r="CR210" s="370">
        <f t="shared" si="129"/>
        <v>0</v>
      </c>
      <c r="CS210" s="370">
        <f t="shared" si="130"/>
        <v>0</v>
      </c>
      <c r="CT210" s="370">
        <f t="shared" si="131"/>
        <v>0</v>
      </c>
      <c r="CU210" s="370">
        <f t="shared" si="155"/>
        <v>0</v>
      </c>
      <c r="CV210" s="370">
        <f t="shared" si="132"/>
        <v>0</v>
      </c>
      <c r="CW210" s="370">
        <f t="shared" si="156"/>
        <v>0</v>
      </c>
      <c r="CX210" s="370">
        <f t="shared" si="157"/>
        <v>0</v>
      </c>
      <c r="CY210" s="370">
        <f t="shared" si="135"/>
        <v>0</v>
      </c>
    </row>
    <row r="211" spans="1:103" ht="15" customHeight="1" x14ac:dyDescent="0.25">
      <c r="A211" s="4275"/>
      <c r="B211" s="407" t="s">
        <v>233</v>
      </c>
      <c r="C211" s="397">
        <f t="shared" si="140"/>
        <v>0</v>
      </c>
      <c r="D211" s="398">
        <f t="shared" si="144"/>
        <v>0</v>
      </c>
      <c r="E211" s="396">
        <f t="shared" si="144"/>
        <v>0</v>
      </c>
      <c r="F211" s="22"/>
      <c r="G211" s="28"/>
      <c r="H211" s="22">
        <v>0</v>
      </c>
      <c r="I211" s="28">
        <v>0</v>
      </c>
      <c r="J211" s="22">
        <v>0</v>
      </c>
      <c r="K211" s="28">
        <v>0</v>
      </c>
      <c r="L211" s="22">
        <v>0</v>
      </c>
      <c r="M211" s="28">
        <v>0</v>
      </c>
      <c r="N211" s="22">
        <v>0</v>
      </c>
      <c r="O211" s="28">
        <v>0</v>
      </c>
      <c r="P211" s="22">
        <v>0</v>
      </c>
      <c r="Q211" s="28">
        <v>0</v>
      </c>
      <c r="R211" s="22">
        <v>0</v>
      </c>
      <c r="S211" s="28">
        <v>0</v>
      </c>
      <c r="T211" s="22">
        <v>0</v>
      </c>
      <c r="U211" s="28">
        <v>0</v>
      </c>
      <c r="V211" s="22">
        <v>0</v>
      </c>
      <c r="W211" s="28">
        <v>0</v>
      </c>
      <c r="X211" s="22">
        <v>0</v>
      </c>
      <c r="Y211" s="28">
        <v>0</v>
      </c>
      <c r="Z211" s="22">
        <v>0</v>
      </c>
      <c r="AA211" s="28">
        <v>0</v>
      </c>
      <c r="AB211" s="22">
        <v>0</v>
      </c>
      <c r="AC211" s="28">
        <v>0</v>
      </c>
      <c r="AD211" s="22">
        <v>0</v>
      </c>
      <c r="AE211" s="28">
        <v>0</v>
      </c>
      <c r="AF211" s="22">
        <v>0</v>
      </c>
      <c r="AG211" s="28">
        <v>0</v>
      </c>
      <c r="AH211" s="22">
        <v>0</v>
      </c>
      <c r="AI211" s="28">
        <v>0</v>
      </c>
      <c r="AJ211" s="22">
        <v>0</v>
      </c>
      <c r="AK211" s="28">
        <v>0</v>
      </c>
      <c r="AL211" s="22">
        <v>0</v>
      </c>
      <c r="AM211" s="216">
        <v>0</v>
      </c>
      <c r="AN211" s="27">
        <v>0</v>
      </c>
      <c r="AO211" s="28">
        <v>0</v>
      </c>
      <c r="AP211" s="22">
        <v>0</v>
      </c>
      <c r="AQ211" s="52">
        <v>0</v>
      </c>
      <c r="AR211" s="49">
        <v>0</v>
      </c>
      <c r="AS211" s="52">
        <v>0</v>
      </c>
      <c r="AT211" s="323">
        <v>0</v>
      </c>
      <c r="AU211" s="399">
        <v>0</v>
      </c>
      <c r="AV211" s="323">
        <v>0</v>
      </c>
      <c r="AW211" s="399">
        <v>0</v>
      </c>
      <c r="AX211" s="52">
        <v>0</v>
      </c>
      <c r="AY211" s="56" t="str">
        <f t="shared" si="118"/>
        <v/>
      </c>
      <c r="CA211" s="18" t="str">
        <f t="shared" si="145"/>
        <v/>
      </c>
      <c r="CB211" s="18" t="str">
        <f t="shared" si="146"/>
        <v/>
      </c>
      <c r="CC211" s="18" t="str">
        <f t="shared" si="147"/>
        <v/>
      </c>
      <c r="CD211" s="18" t="str">
        <f t="shared" si="148"/>
        <v/>
      </c>
      <c r="CE211" s="18" t="str">
        <f t="shared" si="149"/>
        <v/>
      </c>
      <c r="CF211" s="18" t="str">
        <f t="shared" si="150"/>
        <v/>
      </c>
      <c r="CG211" s="18" t="str">
        <f t="shared" si="136"/>
        <v/>
      </c>
      <c r="CH211" s="18" t="str">
        <f t="shared" si="151"/>
        <v/>
      </c>
      <c r="CI211" s="18" t="str">
        <f t="shared" si="137"/>
        <v/>
      </c>
      <c r="CJ211" s="18" t="str">
        <f t="shared" si="152"/>
        <v/>
      </c>
      <c r="CK211" s="18" t="str">
        <f t="shared" si="153"/>
        <v/>
      </c>
      <c r="CL211" s="56"/>
      <c r="CO211" s="370">
        <f t="shared" si="127"/>
        <v>0</v>
      </c>
      <c r="CP211" s="370">
        <f t="shared" si="128"/>
        <v>0</v>
      </c>
      <c r="CQ211" s="370">
        <f t="shared" si="154"/>
        <v>0</v>
      </c>
      <c r="CR211" s="370">
        <f t="shared" si="154"/>
        <v>0</v>
      </c>
      <c r="CS211" s="370">
        <f t="shared" si="130"/>
        <v>0</v>
      </c>
      <c r="CT211" s="370">
        <f t="shared" si="131"/>
        <v>0</v>
      </c>
      <c r="CU211" s="370">
        <f t="shared" si="155"/>
        <v>0</v>
      </c>
      <c r="CV211" s="370">
        <f t="shared" si="155"/>
        <v>0</v>
      </c>
      <c r="CW211" s="370">
        <f t="shared" si="156"/>
        <v>0</v>
      </c>
      <c r="CX211" s="370">
        <f t="shared" si="157"/>
        <v>0</v>
      </c>
      <c r="CY211" s="370">
        <f t="shared" si="135"/>
        <v>0</v>
      </c>
    </row>
    <row r="212" spans="1:103" ht="15" customHeight="1" x14ac:dyDescent="0.25">
      <c r="A212" s="3633"/>
      <c r="B212" s="408" t="s">
        <v>234</v>
      </c>
      <c r="C212" s="409">
        <f t="shared" si="140"/>
        <v>1</v>
      </c>
      <c r="D212" s="400">
        <f>SUM(H212+J212+L212+N212+P212+R212+T212+V212+X212+Z212+AB212+AD212+AF212+AH212+AJ212+AL212)</f>
        <v>0</v>
      </c>
      <c r="E212" s="410">
        <f>SUM(I212+K212+M212+O212+Q212+S212+U212+W212+Y212+AA212+AC212+AE212+AG212+AI212+AK212+AM212)</f>
        <v>1</v>
      </c>
      <c r="F212" s="411"/>
      <c r="G212" s="412"/>
      <c r="H212" s="49">
        <v>0</v>
      </c>
      <c r="I212" s="52">
        <v>0</v>
      </c>
      <c r="J212" s="49">
        <v>0</v>
      </c>
      <c r="K212" s="52">
        <v>1</v>
      </c>
      <c r="L212" s="49">
        <v>0</v>
      </c>
      <c r="M212" s="52">
        <v>0</v>
      </c>
      <c r="N212" s="49">
        <v>0</v>
      </c>
      <c r="O212" s="52">
        <v>0</v>
      </c>
      <c r="P212" s="49">
        <v>0</v>
      </c>
      <c r="Q212" s="52">
        <v>0</v>
      </c>
      <c r="R212" s="49">
        <v>0</v>
      </c>
      <c r="S212" s="52">
        <v>0</v>
      </c>
      <c r="T212" s="49">
        <v>0</v>
      </c>
      <c r="U212" s="52">
        <v>0</v>
      </c>
      <c r="V212" s="49">
        <v>0</v>
      </c>
      <c r="W212" s="52">
        <v>0</v>
      </c>
      <c r="X212" s="49">
        <v>0</v>
      </c>
      <c r="Y212" s="52">
        <v>0</v>
      </c>
      <c r="Z212" s="49">
        <v>0</v>
      </c>
      <c r="AA212" s="52">
        <v>0</v>
      </c>
      <c r="AB212" s="49">
        <v>0</v>
      </c>
      <c r="AC212" s="52">
        <v>0</v>
      </c>
      <c r="AD212" s="49">
        <v>0</v>
      </c>
      <c r="AE212" s="52">
        <v>0</v>
      </c>
      <c r="AF212" s="49">
        <v>0</v>
      </c>
      <c r="AG212" s="52">
        <v>0</v>
      </c>
      <c r="AH212" s="49">
        <v>0</v>
      </c>
      <c r="AI212" s="52">
        <v>0</v>
      </c>
      <c r="AJ212" s="49">
        <v>0</v>
      </c>
      <c r="AK212" s="52">
        <v>0</v>
      </c>
      <c r="AL212" s="49">
        <v>0</v>
      </c>
      <c r="AM212" s="323">
        <v>0</v>
      </c>
      <c r="AN212" s="254">
        <v>0</v>
      </c>
      <c r="AO212" s="52">
        <v>0</v>
      </c>
      <c r="AP212" s="49">
        <v>0</v>
      </c>
      <c r="AQ212" s="37">
        <v>0</v>
      </c>
      <c r="AR212" s="30">
        <v>0</v>
      </c>
      <c r="AS212" s="37">
        <v>0</v>
      </c>
      <c r="AT212" s="223">
        <v>0</v>
      </c>
      <c r="AU212" s="243">
        <v>0</v>
      </c>
      <c r="AV212" s="223">
        <v>0</v>
      </c>
      <c r="AW212" s="243">
        <v>0</v>
      </c>
      <c r="AX212" s="37">
        <v>0</v>
      </c>
      <c r="AY212" s="56" t="str">
        <f t="shared" si="118"/>
        <v/>
      </c>
      <c r="CA212" s="18" t="str">
        <f t="shared" si="145"/>
        <v/>
      </c>
      <c r="CB212" s="18" t="str">
        <f t="shared" si="146"/>
        <v/>
      </c>
      <c r="CC212" s="18" t="str">
        <f t="shared" si="147"/>
        <v/>
      </c>
      <c r="CD212" s="18" t="str">
        <f t="shared" si="148"/>
        <v/>
      </c>
      <c r="CE212" s="18" t="str">
        <f t="shared" si="149"/>
        <v/>
      </c>
      <c r="CF212" s="18" t="str">
        <f t="shared" si="150"/>
        <v/>
      </c>
      <c r="CG212" s="18" t="str">
        <f t="shared" si="136"/>
        <v/>
      </c>
      <c r="CH212" s="18" t="str">
        <f t="shared" si="151"/>
        <v/>
      </c>
      <c r="CI212" s="18" t="str">
        <f t="shared" si="137"/>
        <v/>
      </c>
      <c r="CJ212" s="18" t="str">
        <f t="shared" si="152"/>
        <v/>
      </c>
      <c r="CK212" s="18" t="str">
        <f t="shared" si="153"/>
        <v/>
      </c>
      <c r="CL212" s="56"/>
      <c r="CO212" s="370">
        <f t="shared" si="127"/>
        <v>0</v>
      </c>
      <c r="CP212" s="370">
        <f t="shared" si="128"/>
        <v>0</v>
      </c>
      <c r="CQ212" s="370">
        <f t="shared" si="154"/>
        <v>0</v>
      </c>
      <c r="CR212" s="370">
        <f t="shared" si="154"/>
        <v>0</v>
      </c>
      <c r="CS212" s="370">
        <f t="shared" si="130"/>
        <v>0</v>
      </c>
      <c r="CT212" s="370">
        <f t="shared" si="131"/>
        <v>0</v>
      </c>
      <c r="CU212" s="370">
        <f t="shared" si="155"/>
        <v>0</v>
      </c>
      <c r="CV212" s="370">
        <f t="shared" si="155"/>
        <v>0</v>
      </c>
      <c r="CW212" s="370">
        <f t="shared" si="156"/>
        <v>0</v>
      </c>
      <c r="CX212" s="370">
        <f t="shared" si="157"/>
        <v>0</v>
      </c>
      <c r="CY212" s="370">
        <f t="shared" si="135"/>
        <v>0</v>
      </c>
    </row>
    <row r="213" spans="1:103" ht="15" customHeight="1" x14ac:dyDescent="0.25">
      <c r="A213" s="4274" t="s">
        <v>235</v>
      </c>
      <c r="B213" s="2350" t="s">
        <v>236</v>
      </c>
      <c r="C213" s="2012">
        <f t="shared" si="140"/>
        <v>0</v>
      </c>
      <c r="D213" s="703">
        <f t="shared" si="144"/>
        <v>0</v>
      </c>
      <c r="E213" s="2176">
        <f t="shared" si="144"/>
        <v>0</v>
      </c>
      <c r="F213" s="2004"/>
      <c r="G213" s="2149"/>
      <c r="H213" s="2004"/>
      <c r="I213" s="2149"/>
      <c r="J213" s="2004"/>
      <c r="K213" s="2149"/>
      <c r="L213" s="2004"/>
      <c r="M213" s="2149"/>
      <c r="N213" s="2004"/>
      <c r="O213" s="2149"/>
      <c r="P213" s="2004"/>
      <c r="Q213" s="2149"/>
      <c r="R213" s="2004"/>
      <c r="S213" s="2149"/>
      <c r="T213" s="2004"/>
      <c r="U213" s="2149"/>
      <c r="V213" s="2004"/>
      <c r="W213" s="2149"/>
      <c r="X213" s="2004"/>
      <c r="Y213" s="2149"/>
      <c r="Z213" s="2004"/>
      <c r="AA213" s="2149"/>
      <c r="AB213" s="2004"/>
      <c r="AC213" s="2149"/>
      <c r="AD213" s="2004"/>
      <c r="AE213" s="2149"/>
      <c r="AF213" s="2004"/>
      <c r="AG213" s="2149"/>
      <c r="AH213" s="2004"/>
      <c r="AI213" s="2149"/>
      <c r="AJ213" s="2004"/>
      <c r="AK213" s="2149"/>
      <c r="AL213" s="2004"/>
      <c r="AM213" s="2272"/>
      <c r="AN213" s="1362"/>
      <c r="AO213" s="2149"/>
      <c r="AP213" s="2004"/>
      <c r="AQ213" s="414"/>
      <c r="AR213" s="2351"/>
      <c r="AS213" s="414"/>
      <c r="AT213" s="415"/>
      <c r="AU213" s="2352"/>
      <c r="AV213" s="415"/>
      <c r="AW213" s="2352"/>
      <c r="AX213" s="414"/>
      <c r="AY213" s="56" t="str">
        <f t="shared" si="118"/>
        <v/>
      </c>
      <c r="CA213" s="18" t="str">
        <f t="shared" si="145"/>
        <v/>
      </c>
      <c r="CB213" s="18" t="str">
        <f t="shared" si="146"/>
        <v/>
      </c>
      <c r="CC213" s="18" t="str">
        <f t="shared" si="147"/>
        <v/>
      </c>
      <c r="CD213" s="18" t="str">
        <f t="shared" si="148"/>
        <v/>
      </c>
      <c r="CE213" s="18" t="str">
        <f t="shared" si="149"/>
        <v/>
      </c>
      <c r="CF213" s="18" t="str">
        <f t="shared" si="150"/>
        <v/>
      </c>
      <c r="CG213" s="18" t="str">
        <f t="shared" si="136"/>
        <v/>
      </c>
      <c r="CH213" s="18" t="str">
        <f t="shared" si="151"/>
        <v/>
      </c>
      <c r="CI213" s="18" t="str">
        <f t="shared" si="137"/>
        <v/>
      </c>
      <c r="CJ213" s="18" t="str">
        <f t="shared" si="152"/>
        <v/>
      </c>
      <c r="CK213" s="18" t="str">
        <f t="shared" si="153"/>
        <v/>
      </c>
      <c r="CL213" s="56"/>
      <c r="CO213" s="370">
        <f t="shared" si="127"/>
        <v>0</v>
      </c>
      <c r="CP213" s="370">
        <f t="shared" si="128"/>
        <v>0</v>
      </c>
      <c r="CQ213" s="370">
        <f t="shared" si="154"/>
        <v>0</v>
      </c>
      <c r="CR213" s="370">
        <f t="shared" si="154"/>
        <v>0</v>
      </c>
      <c r="CS213" s="370">
        <f t="shared" si="130"/>
        <v>0</v>
      </c>
      <c r="CT213" s="370">
        <f t="shared" si="131"/>
        <v>0</v>
      </c>
      <c r="CU213" s="370">
        <f t="shared" si="155"/>
        <v>0</v>
      </c>
      <c r="CV213" s="370">
        <f t="shared" si="155"/>
        <v>0</v>
      </c>
      <c r="CW213" s="370">
        <f t="shared" si="156"/>
        <v>0</v>
      </c>
      <c r="CX213" s="370">
        <f t="shared" si="157"/>
        <v>0</v>
      </c>
      <c r="CY213" s="370">
        <f t="shared" si="135"/>
        <v>0</v>
      </c>
    </row>
    <row r="214" spans="1:103" ht="15" customHeight="1" x14ac:dyDescent="0.25">
      <c r="A214" s="4275"/>
      <c r="B214" s="396" t="s">
        <v>237</v>
      </c>
      <c r="C214" s="397">
        <f t="shared" si="140"/>
        <v>0</v>
      </c>
      <c r="D214" s="398">
        <f>SUM(F214+H214+J214+L214+N214+P214+R214+T214+V214+X214+Z214+AB214+AD214+AF214+AH214+AJ214+AL214)</f>
        <v>0</v>
      </c>
      <c r="E214" s="396">
        <f t="shared" si="144"/>
        <v>0</v>
      </c>
      <c r="F214" s="22"/>
      <c r="G214" s="28"/>
      <c r="H214" s="22"/>
      <c r="I214" s="28"/>
      <c r="J214" s="22"/>
      <c r="K214" s="28"/>
      <c r="L214" s="22"/>
      <c r="M214" s="28"/>
      <c r="N214" s="22"/>
      <c r="O214" s="28"/>
      <c r="P214" s="22"/>
      <c r="Q214" s="28"/>
      <c r="R214" s="22"/>
      <c r="S214" s="28"/>
      <c r="T214" s="22"/>
      <c r="U214" s="28"/>
      <c r="V214" s="22"/>
      <c r="W214" s="28"/>
      <c r="X214" s="22"/>
      <c r="Y214" s="28"/>
      <c r="Z214" s="22"/>
      <c r="AA214" s="28"/>
      <c r="AB214" s="22"/>
      <c r="AC214" s="28"/>
      <c r="AD214" s="22"/>
      <c r="AE214" s="28"/>
      <c r="AF214" s="22"/>
      <c r="AG214" s="28"/>
      <c r="AH214" s="22"/>
      <c r="AI214" s="28"/>
      <c r="AJ214" s="22"/>
      <c r="AK214" s="28"/>
      <c r="AL214" s="22"/>
      <c r="AM214" s="216"/>
      <c r="AN214" s="27"/>
      <c r="AO214" s="28"/>
      <c r="AP214" s="22"/>
      <c r="AQ214" s="52"/>
      <c r="AR214" s="49"/>
      <c r="AS214" s="52"/>
      <c r="AT214" s="323"/>
      <c r="AU214" s="399"/>
      <c r="AV214" s="323"/>
      <c r="AW214" s="399"/>
      <c r="AX214" s="52"/>
      <c r="AY214" s="56" t="str">
        <f t="shared" si="118"/>
        <v/>
      </c>
      <c r="CA214" s="18" t="str">
        <f t="shared" si="145"/>
        <v/>
      </c>
      <c r="CB214" s="18" t="str">
        <f t="shared" si="146"/>
        <v/>
      </c>
      <c r="CC214" s="18" t="str">
        <f t="shared" si="147"/>
        <v/>
      </c>
      <c r="CD214" s="18" t="str">
        <f t="shared" si="148"/>
        <v/>
      </c>
      <c r="CE214" s="18" t="str">
        <f t="shared" si="149"/>
        <v/>
      </c>
      <c r="CF214" s="18" t="str">
        <f t="shared" si="150"/>
        <v/>
      </c>
      <c r="CG214" s="18" t="str">
        <f t="shared" si="136"/>
        <v/>
      </c>
      <c r="CH214" s="18" t="str">
        <f t="shared" si="151"/>
        <v/>
      </c>
      <c r="CI214" s="18" t="str">
        <f t="shared" si="137"/>
        <v/>
      </c>
      <c r="CJ214" s="18" t="str">
        <f t="shared" si="152"/>
        <v/>
      </c>
      <c r="CK214" s="18" t="str">
        <f t="shared" si="153"/>
        <v/>
      </c>
      <c r="CL214" s="56"/>
      <c r="CO214" s="370">
        <f t="shared" si="127"/>
        <v>0</v>
      </c>
      <c r="CP214" s="370">
        <f t="shared" si="128"/>
        <v>0</v>
      </c>
      <c r="CQ214" s="370">
        <f t="shared" si="154"/>
        <v>0</v>
      </c>
      <c r="CR214" s="370">
        <f t="shared" si="154"/>
        <v>0</v>
      </c>
      <c r="CS214" s="370">
        <f t="shared" si="130"/>
        <v>0</v>
      </c>
      <c r="CT214" s="370">
        <f t="shared" si="131"/>
        <v>0</v>
      </c>
      <c r="CU214" s="370">
        <f t="shared" si="155"/>
        <v>0</v>
      </c>
      <c r="CV214" s="370">
        <f t="shared" si="155"/>
        <v>0</v>
      </c>
      <c r="CW214" s="370">
        <f t="shared" si="156"/>
        <v>0</v>
      </c>
      <c r="CX214" s="370">
        <f t="shared" si="157"/>
        <v>0</v>
      </c>
      <c r="CY214" s="370">
        <f t="shared" si="135"/>
        <v>0</v>
      </c>
    </row>
    <row r="215" spans="1:103" ht="15" customHeight="1" x14ac:dyDescent="0.25">
      <c r="A215" s="4275"/>
      <c r="B215" s="410" t="s">
        <v>238</v>
      </c>
      <c r="C215" s="409">
        <f t="shared" si="140"/>
        <v>0</v>
      </c>
      <c r="D215" s="400">
        <f>SUM(F215+H215+J215+L215+N215+P215+R215+T215+V215+X215+Z215+AB215+AD215+AF215+AH215+AJ215+AL215)</f>
        <v>0</v>
      </c>
      <c r="E215" s="410">
        <f>SUM(G215+I215+K215+M215+O215+Q215+S215+U215+W215+Y215+AA215+AC215+AE215+AG215+AI215+AK215+AM215)</f>
        <v>0</v>
      </c>
      <c r="F215" s="49"/>
      <c r="G215" s="52"/>
      <c r="H215" s="49"/>
      <c r="I215" s="52"/>
      <c r="J215" s="49"/>
      <c r="K215" s="52"/>
      <c r="L215" s="49"/>
      <c r="M215" s="52"/>
      <c r="N215" s="49"/>
      <c r="O215" s="52"/>
      <c r="P215" s="49"/>
      <c r="Q215" s="52"/>
      <c r="R215" s="49"/>
      <c r="S215" s="52"/>
      <c r="T215" s="49"/>
      <c r="U215" s="52"/>
      <c r="V215" s="49"/>
      <c r="W215" s="52"/>
      <c r="X215" s="49"/>
      <c r="Y215" s="52"/>
      <c r="Z215" s="49"/>
      <c r="AA215" s="52"/>
      <c r="AB215" s="49"/>
      <c r="AC215" s="52"/>
      <c r="AD215" s="49"/>
      <c r="AE215" s="52"/>
      <c r="AF215" s="49"/>
      <c r="AG215" s="52"/>
      <c r="AH215" s="49"/>
      <c r="AI215" s="52"/>
      <c r="AJ215" s="49"/>
      <c r="AK215" s="52"/>
      <c r="AL215" s="49"/>
      <c r="AM215" s="323"/>
      <c r="AN215" s="254"/>
      <c r="AO215" s="52"/>
      <c r="AP215" s="49"/>
      <c r="AQ215" s="52"/>
      <c r="AR215" s="49"/>
      <c r="AS215" s="52"/>
      <c r="AT215" s="323"/>
      <c r="AU215" s="399"/>
      <c r="AV215" s="323"/>
      <c r="AW215" s="399"/>
      <c r="AX215" s="52"/>
      <c r="AY215" s="56" t="str">
        <f t="shared" si="118"/>
        <v/>
      </c>
      <c r="CA215" s="18" t="str">
        <f t="shared" si="145"/>
        <v/>
      </c>
      <c r="CB215" s="18" t="str">
        <f t="shared" si="146"/>
        <v/>
      </c>
      <c r="CC215" s="18" t="str">
        <f t="shared" si="147"/>
        <v/>
      </c>
      <c r="CD215" s="18" t="str">
        <f t="shared" si="148"/>
        <v/>
      </c>
      <c r="CE215" s="18" t="str">
        <f t="shared" si="149"/>
        <v/>
      </c>
      <c r="CF215" s="18" t="str">
        <f t="shared" si="150"/>
        <v/>
      </c>
      <c r="CG215" s="18" t="str">
        <f t="shared" si="136"/>
        <v/>
      </c>
      <c r="CH215" s="18" t="str">
        <f t="shared" si="151"/>
        <v/>
      </c>
      <c r="CI215" s="18" t="str">
        <f t="shared" si="137"/>
        <v/>
      </c>
      <c r="CJ215" s="18" t="str">
        <f t="shared" si="152"/>
        <v/>
      </c>
      <c r="CK215" s="18" t="str">
        <f t="shared" si="153"/>
        <v/>
      </c>
      <c r="CL215" s="56"/>
      <c r="CO215" s="370">
        <f t="shared" si="127"/>
        <v>0</v>
      </c>
      <c r="CP215" s="370">
        <f t="shared" si="128"/>
        <v>0</v>
      </c>
      <c r="CQ215" s="370">
        <f t="shared" si="154"/>
        <v>0</v>
      </c>
      <c r="CR215" s="370">
        <f t="shared" si="154"/>
        <v>0</v>
      </c>
      <c r="CS215" s="370">
        <f t="shared" si="130"/>
        <v>0</v>
      </c>
      <c r="CT215" s="370">
        <f t="shared" si="131"/>
        <v>0</v>
      </c>
      <c r="CU215" s="370">
        <f t="shared" si="155"/>
        <v>0</v>
      </c>
      <c r="CV215" s="370">
        <f t="shared" si="155"/>
        <v>0</v>
      </c>
      <c r="CW215" s="370">
        <f t="shared" si="156"/>
        <v>0</v>
      </c>
      <c r="CX215" s="370">
        <f t="shared" si="157"/>
        <v>0</v>
      </c>
      <c r="CY215" s="370">
        <f t="shared" si="135"/>
        <v>0</v>
      </c>
    </row>
    <row r="216" spans="1:103" ht="15" customHeight="1" x14ac:dyDescent="0.25">
      <c r="A216" s="4275"/>
      <c r="B216" s="410" t="s">
        <v>239</v>
      </c>
      <c r="C216" s="409">
        <f t="shared" si="140"/>
        <v>0</v>
      </c>
      <c r="D216" s="400">
        <f>SUM(F216+H216+J216+L216+N216+P216+R216+T216+V216+X216+Z216+AB216+AD216+AF216+AH216+AJ216+AL216)</f>
        <v>0</v>
      </c>
      <c r="E216" s="410">
        <f>SUM(G216+I216+K216+M216+O216+Q216+S216+U216+W216+Y216+AA216+AC216+AE216+AG216+AI216+AK216+AM216)</f>
        <v>0</v>
      </c>
      <c r="F216" s="49"/>
      <c r="G216" s="52"/>
      <c r="H216" s="49"/>
      <c r="I216" s="52"/>
      <c r="J216" s="49"/>
      <c r="K216" s="52"/>
      <c r="L216" s="49"/>
      <c r="M216" s="52"/>
      <c r="N216" s="49"/>
      <c r="O216" s="52"/>
      <c r="P216" s="49"/>
      <c r="Q216" s="52"/>
      <c r="R216" s="49"/>
      <c r="S216" s="52"/>
      <c r="T216" s="49"/>
      <c r="U216" s="52"/>
      <c r="V216" s="49"/>
      <c r="W216" s="52"/>
      <c r="X216" s="49"/>
      <c r="Y216" s="52"/>
      <c r="Z216" s="49"/>
      <c r="AA216" s="52"/>
      <c r="AB216" s="49"/>
      <c r="AC216" s="52"/>
      <c r="AD216" s="49"/>
      <c r="AE216" s="52"/>
      <c r="AF216" s="49"/>
      <c r="AG216" s="52"/>
      <c r="AH216" s="49"/>
      <c r="AI216" s="52"/>
      <c r="AJ216" s="49"/>
      <c r="AK216" s="52"/>
      <c r="AL216" s="49"/>
      <c r="AM216" s="323"/>
      <c r="AN216" s="254"/>
      <c r="AO216" s="52"/>
      <c r="AP216" s="49"/>
      <c r="AQ216" s="52"/>
      <c r="AR216" s="49"/>
      <c r="AS216" s="52"/>
      <c r="AT216" s="323"/>
      <c r="AU216" s="399"/>
      <c r="AV216" s="323"/>
      <c r="AW216" s="399"/>
      <c r="AX216" s="52"/>
      <c r="AY216" s="56" t="str">
        <f t="shared" si="118"/>
        <v/>
      </c>
      <c r="CA216" s="18" t="str">
        <f t="shared" si="145"/>
        <v/>
      </c>
      <c r="CB216" s="18" t="str">
        <f t="shared" si="146"/>
        <v/>
      </c>
      <c r="CC216" s="18" t="str">
        <f t="shared" si="147"/>
        <v/>
      </c>
      <c r="CD216" s="18" t="str">
        <f t="shared" si="148"/>
        <v/>
      </c>
      <c r="CE216" s="18" t="str">
        <f t="shared" si="149"/>
        <v/>
      </c>
      <c r="CF216" s="18" t="str">
        <f t="shared" si="150"/>
        <v/>
      </c>
      <c r="CG216" s="18" t="str">
        <f t="shared" si="136"/>
        <v/>
      </c>
      <c r="CH216" s="18" t="str">
        <f t="shared" si="151"/>
        <v/>
      </c>
      <c r="CI216" s="18" t="str">
        <f t="shared" si="137"/>
        <v/>
      </c>
      <c r="CJ216" s="18" t="str">
        <f t="shared" si="152"/>
        <v/>
      </c>
      <c r="CK216" s="18" t="str">
        <f t="shared" si="153"/>
        <v/>
      </c>
      <c r="CL216" s="56"/>
      <c r="CO216" s="370">
        <f t="shared" si="127"/>
        <v>0</v>
      </c>
      <c r="CP216" s="370">
        <f t="shared" si="128"/>
        <v>0</v>
      </c>
      <c r="CQ216" s="370">
        <f t="shared" si="154"/>
        <v>0</v>
      </c>
      <c r="CR216" s="370">
        <f t="shared" si="154"/>
        <v>0</v>
      </c>
      <c r="CS216" s="370">
        <f t="shared" si="130"/>
        <v>0</v>
      </c>
      <c r="CT216" s="370">
        <f t="shared" si="131"/>
        <v>0</v>
      </c>
      <c r="CU216" s="370">
        <f t="shared" si="155"/>
        <v>0</v>
      </c>
      <c r="CV216" s="370">
        <f t="shared" si="155"/>
        <v>0</v>
      </c>
      <c r="CW216" s="370">
        <f t="shared" si="156"/>
        <v>0</v>
      </c>
      <c r="CX216" s="370">
        <f t="shared" si="157"/>
        <v>0</v>
      </c>
      <c r="CY216" s="370">
        <f t="shared" si="135"/>
        <v>0</v>
      </c>
    </row>
    <row r="217" spans="1:103" ht="15" customHeight="1" x14ac:dyDescent="0.25">
      <c r="A217" s="3633"/>
      <c r="B217" s="377" t="s">
        <v>240</v>
      </c>
      <c r="C217" s="416">
        <f t="shared" si="140"/>
        <v>3</v>
      </c>
      <c r="D217" s="417">
        <f>SUM(F217+H217+J217+L217+N217+P217+R217+T217+V217+X217+Z217+AB217+AD217+AF217+AH217+AJ217+AL217)</f>
        <v>3</v>
      </c>
      <c r="E217" s="377">
        <f t="shared" si="144"/>
        <v>0</v>
      </c>
      <c r="F217" s="30">
        <v>0</v>
      </c>
      <c r="G217" s="37">
        <v>0</v>
      </c>
      <c r="H217" s="30">
        <v>0</v>
      </c>
      <c r="I217" s="37">
        <v>0</v>
      </c>
      <c r="J217" s="30">
        <v>0</v>
      </c>
      <c r="K217" s="37">
        <v>0</v>
      </c>
      <c r="L217" s="30">
        <v>3</v>
      </c>
      <c r="M217" s="37">
        <v>0</v>
      </c>
      <c r="N217" s="30">
        <v>0</v>
      </c>
      <c r="O217" s="37">
        <v>0</v>
      </c>
      <c r="P217" s="30">
        <v>0</v>
      </c>
      <c r="Q217" s="37">
        <v>0</v>
      </c>
      <c r="R217" s="30">
        <v>0</v>
      </c>
      <c r="S217" s="37">
        <v>0</v>
      </c>
      <c r="T217" s="30">
        <v>0</v>
      </c>
      <c r="U217" s="37">
        <v>0</v>
      </c>
      <c r="V217" s="30">
        <v>0</v>
      </c>
      <c r="W217" s="37">
        <v>0</v>
      </c>
      <c r="X217" s="30">
        <v>0</v>
      </c>
      <c r="Y217" s="37">
        <v>0</v>
      </c>
      <c r="Z217" s="30">
        <v>0</v>
      </c>
      <c r="AA217" s="37">
        <v>0</v>
      </c>
      <c r="AB217" s="30">
        <v>0</v>
      </c>
      <c r="AC217" s="37">
        <v>0</v>
      </c>
      <c r="AD217" s="30">
        <v>0</v>
      </c>
      <c r="AE217" s="37">
        <v>0</v>
      </c>
      <c r="AF217" s="30">
        <v>0</v>
      </c>
      <c r="AG217" s="37">
        <v>0</v>
      </c>
      <c r="AH217" s="30">
        <v>0</v>
      </c>
      <c r="AI217" s="37">
        <v>0</v>
      </c>
      <c r="AJ217" s="30">
        <v>0</v>
      </c>
      <c r="AK217" s="37">
        <v>0</v>
      </c>
      <c r="AL217" s="30">
        <v>0</v>
      </c>
      <c r="AM217" s="223">
        <v>0</v>
      </c>
      <c r="AN217" s="35">
        <v>0</v>
      </c>
      <c r="AO217" s="37">
        <v>0</v>
      </c>
      <c r="AP217" s="30">
        <v>0</v>
      </c>
      <c r="AQ217" s="37">
        <v>0</v>
      </c>
      <c r="AR217" s="30">
        <v>0</v>
      </c>
      <c r="AS217" s="37">
        <v>2</v>
      </c>
      <c r="AT217" s="223">
        <v>0</v>
      </c>
      <c r="AU217" s="243">
        <v>0</v>
      </c>
      <c r="AV217" s="223">
        <v>0</v>
      </c>
      <c r="AW217" s="243">
        <v>0</v>
      </c>
      <c r="AX217" s="37">
        <v>0</v>
      </c>
      <c r="AY217" s="56" t="str">
        <f t="shared" si="118"/>
        <v/>
      </c>
      <c r="CA217" s="18" t="str">
        <f t="shared" si="145"/>
        <v/>
      </c>
      <c r="CB217" s="18" t="str">
        <f t="shared" si="146"/>
        <v/>
      </c>
      <c r="CC217" s="18" t="str">
        <f t="shared" si="147"/>
        <v/>
      </c>
      <c r="CD217" s="18" t="str">
        <f t="shared" si="148"/>
        <v/>
      </c>
      <c r="CE217" s="18" t="str">
        <f t="shared" si="149"/>
        <v/>
      </c>
      <c r="CF217" s="18" t="str">
        <f t="shared" si="150"/>
        <v/>
      </c>
      <c r="CG217" s="18" t="str">
        <f t="shared" si="136"/>
        <v/>
      </c>
      <c r="CH217" s="18" t="str">
        <f t="shared" si="151"/>
        <v/>
      </c>
      <c r="CI217" s="18" t="str">
        <f t="shared" si="137"/>
        <v/>
      </c>
      <c r="CJ217" s="18" t="str">
        <f t="shared" si="152"/>
        <v/>
      </c>
      <c r="CK217" s="18" t="str">
        <f t="shared" si="153"/>
        <v/>
      </c>
      <c r="CL217" s="56"/>
      <c r="CO217" s="370">
        <f t="shared" si="127"/>
        <v>0</v>
      </c>
      <c r="CP217" s="370">
        <f t="shared" si="128"/>
        <v>0</v>
      </c>
      <c r="CQ217" s="370">
        <f t="shared" si="154"/>
        <v>0</v>
      </c>
      <c r="CR217" s="370">
        <f t="shared" si="154"/>
        <v>0</v>
      </c>
      <c r="CS217" s="370">
        <f t="shared" si="130"/>
        <v>0</v>
      </c>
      <c r="CT217" s="370">
        <f t="shared" si="131"/>
        <v>0</v>
      </c>
      <c r="CU217" s="370">
        <f t="shared" si="155"/>
        <v>0</v>
      </c>
      <c r="CV217" s="370">
        <f t="shared" si="155"/>
        <v>0</v>
      </c>
      <c r="CW217" s="370">
        <f t="shared" si="156"/>
        <v>0</v>
      </c>
      <c r="CX217" s="370">
        <f t="shared" si="157"/>
        <v>0</v>
      </c>
      <c r="CY217" s="370">
        <f t="shared" si="135"/>
        <v>0</v>
      </c>
    </row>
    <row r="218" spans="1:103" ht="15" customHeight="1" x14ac:dyDescent="0.25">
      <c r="A218" s="4274" t="s">
        <v>241</v>
      </c>
      <c r="B218" s="2176" t="s">
        <v>242</v>
      </c>
      <c r="C218" s="2012">
        <f t="shared" si="140"/>
        <v>3</v>
      </c>
      <c r="D218" s="703">
        <f>SUM(F218+H218+J218+L218+N218)</f>
        <v>3</v>
      </c>
      <c r="E218" s="2176">
        <f t="shared" ref="D218:E221" si="158">SUM(G218+I218+K218+M218+O218)</f>
        <v>0</v>
      </c>
      <c r="F218" s="2004">
        <v>0</v>
      </c>
      <c r="G218" s="2149">
        <v>0</v>
      </c>
      <c r="H218" s="2004">
        <v>1</v>
      </c>
      <c r="I218" s="2149">
        <v>0</v>
      </c>
      <c r="J218" s="2004">
        <v>1</v>
      </c>
      <c r="K218" s="2149">
        <v>0</v>
      </c>
      <c r="L218" s="2004">
        <v>1</v>
      </c>
      <c r="M218" s="2149">
        <v>0</v>
      </c>
      <c r="N218" s="2004">
        <v>0</v>
      </c>
      <c r="O218" s="2149">
        <v>0</v>
      </c>
      <c r="P218" s="2353"/>
      <c r="Q218" s="418"/>
      <c r="R218" s="418"/>
      <c r="S218" s="418"/>
      <c r="T218" s="418"/>
      <c r="U218" s="418"/>
      <c r="V218" s="418"/>
      <c r="W218" s="418"/>
      <c r="X218" s="418"/>
      <c r="Y218" s="418"/>
      <c r="Z218" s="418"/>
      <c r="AA218" s="418"/>
      <c r="AB218" s="418"/>
      <c r="AC218" s="418"/>
      <c r="AD218" s="418"/>
      <c r="AE218" s="418"/>
      <c r="AF218" s="418"/>
      <c r="AG218" s="418"/>
      <c r="AH218" s="418"/>
      <c r="AI218" s="418"/>
      <c r="AJ218" s="418"/>
      <c r="AK218" s="418"/>
      <c r="AL218" s="418"/>
      <c r="AM218" s="419"/>
      <c r="AN218" s="1362"/>
      <c r="AO218" s="420"/>
      <c r="AP218" s="2004">
        <v>0</v>
      </c>
      <c r="AQ218" s="414">
        <v>0</v>
      </c>
      <c r="AR218" s="2351">
        <v>0</v>
      </c>
      <c r="AS218" s="414">
        <v>0</v>
      </c>
      <c r="AT218" s="415">
        <v>0</v>
      </c>
      <c r="AU218" s="2352">
        <v>0</v>
      </c>
      <c r="AV218" s="415">
        <v>0</v>
      </c>
      <c r="AW218" s="2352">
        <v>0</v>
      </c>
      <c r="AX218" s="414">
        <v>0</v>
      </c>
      <c r="AY218" s="56" t="str">
        <f>CA218&amp;CC218&amp;CD218&amp;CE218&amp;CF218&amp;CG218&amp;CH218&amp;CI218&amp;CJ218&amp;CK218</f>
        <v/>
      </c>
      <c r="CA218" s="18" t="str">
        <f>IF(AND(E218&gt;0,AN218=""), "* No olvide digitar la variable Gestantes. Digite Cero si no tiene.",IF(AN218&gt;E218,"  * La  variable Gestantes No puede ser mayor al Total Mujeres.",""))</f>
        <v/>
      </c>
      <c r="CB218" s="421"/>
      <c r="CC218" s="18" t="str">
        <f t="shared" ref="CC218:CC241" si="159">IF(AND(D218&gt;0,OR(AP218="")), "* No olvide digitar la variable Pueblos originarios - Hombres. Digite Cero si no tiene.",IF((AP218)&gt;D218,"  * La variable Pueblos originarios - Hombres No puede ser mayor al Total.",""))</f>
        <v/>
      </c>
      <c r="CD218" s="18" t="str">
        <f t="shared" si="142"/>
        <v/>
      </c>
      <c r="CE218" s="18" t="str">
        <f t="shared" si="143"/>
        <v/>
      </c>
      <c r="CF218" s="18" t="str">
        <f t="shared" si="150"/>
        <v/>
      </c>
      <c r="CG218" s="18" t="str">
        <f t="shared" si="136"/>
        <v/>
      </c>
      <c r="CH218" s="18" t="str">
        <f t="shared" ref="CH218:CH241" si="160">IF(AND(E218&gt;0,OR(AU218="")), "* No olvide digitar la variable Migrantes - Mujeres. Digite Cero si no tiene.",IF((AU218)&gt;E218,"  * La variable Migrantes - Mujeres No puede ser mayor al Total.",""))</f>
        <v/>
      </c>
      <c r="CI218" s="18" t="str">
        <f t="shared" si="137"/>
        <v/>
      </c>
      <c r="CJ218" s="18" t="str">
        <f t="shared" si="152"/>
        <v/>
      </c>
      <c r="CK218" s="18" t="str">
        <f t="shared" si="153"/>
        <v/>
      </c>
      <c r="CL218" s="56"/>
      <c r="CO218" s="370">
        <f t="shared" si="127"/>
        <v>0</v>
      </c>
      <c r="CP218" s="405"/>
      <c r="CQ218" s="370">
        <f t="shared" si="154"/>
        <v>0</v>
      </c>
      <c r="CR218" s="370">
        <f t="shared" si="154"/>
        <v>0</v>
      </c>
      <c r="CS218" s="370">
        <f t="shared" si="130"/>
        <v>0</v>
      </c>
      <c r="CT218" s="370">
        <f t="shared" si="131"/>
        <v>0</v>
      </c>
      <c r="CU218" s="370">
        <f t="shared" si="155"/>
        <v>0</v>
      </c>
      <c r="CV218" s="370">
        <f t="shared" si="155"/>
        <v>0</v>
      </c>
      <c r="CW218" s="370">
        <f t="shared" si="156"/>
        <v>0</v>
      </c>
      <c r="CX218" s="370">
        <f t="shared" si="157"/>
        <v>0</v>
      </c>
      <c r="CY218" s="370">
        <f t="shared" si="135"/>
        <v>0</v>
      </c>
    </row>
    <row r="219" spans="1:103" ht="23.25" customHeight="1" x14ac:dyDescent="0.25">
      <c r="A219" s="4275"/>
      <c r="B219" s="396" t="s">
        <v>243</v>
      </c>
      <c r="C219" s="397">
        <f t="shared" si="140"/>
        <v>1</v>
      </c>
      <c r="D219" s="398">
        <f>SUM(F219+H219+J219+L219+N219)</f>
        <v>1</v>
      </c>
      <c r="E219" s="396">
        <f t="shared" si="158"/>
        <v>0</v>
      </c>
      <c r="F219" s="22">
        <v>0</v>
      </c>
      <c r="G219" s="28">
        <v>0</v>
      </c>
      <c r="H219" s="22">
        <v>1</v>
      </c>
      <c r="I219" s="28">
        <v>0</v>
      </c>
      <c r="J219" s="22">
        <v>0</v>
      </c>
      <c r="K219" s="28">
        <v>0</v>
      </c>
      <c r="L219" s="22">
        <v>0</v>
      </c>
      <c r="M219" s="28">
        <v>0</v>
      </c>
      <c r="N219" s="22">
        <v>0</v>
      </c>
      <c r="O219" s="28">
        <v>0</v>
      </c>
      <c r="P219" s="1965"/>
      <c r="Q219" s="422"/>
      <c r="R219" s="422"/>
      <c r="S219" s="422"/>
      <c r="T219" s="422"/>
      <c r="U219" s="422"/>
      <c r="V219" s="422"/>
      <c r="W219" s="422"/>
      <c r="X219" s="422"/>
      <c r="Y219" s="422"/>
      <c r="Z219" s="422"/>
      <c r="AA219" s="422"/>
      <c r="AB219" s="422"/>
      <c r="AC219" s="422"/>
      <c r="AD219" s="422"/>
      <c r="AE219" s="422"/>
      <c r="AF219" s="422"/>
      <c r="AG219" s="422"/>
      <c r="AH219" s="422"/>
      <c r="AI219" s="422"/>
      <c r="AJ219" s="422"/>
      <c r="AK219" s="422"/>
      <c r="AL219" s="422"/>
      <c r="AM219" s="423"/>
      <c r="AN219" s="27"/>
      <c r="AO219" s="424"/>
      <c r="AP219" s="22">
        <v>0</v>
      </c>
      <c r="AQ219" s="52">
        <v>0</v>
      </c>
      <c r="AR219" s="49">
        <v>0</v>
      </c>
      <c r="AS219" s="52">
        <v>1</v>
      </c>
      <c r="AT219" s="323">
        <v>0</v>
      </c>
      <c r="AU219" s="399">
        <v>0</v>
      </c>
      <c r="AV219" s="323">
        <v>0</v>
      </c>
      <c r="AW219" s="399">
        <v>0</v>
      </c>
      <c r="AX219" s="52">
        <v>0</v>
      </c>
      <c r="AY219" s="56" t="str">
        <f t="shared" ref="AY219:AY221" si="161">CA219&amp;CC219&amp;CD219&amp;CE219&amp;CF219&amp;CG219&amp;CH219&amp;CI219&amp;CJ219&amp;CK219</f>
        <v/>
      </c>
      <c r="CA219" s="18" t="str">
        <f t="shared" si="141"/>
        <v/>
      </c>
      <c r="CB219" s="421"/>
      <c r="CC219" s="18" t="str">
        <f t="shared" si="159"/>
        <v/>
      </c>
      <c r="CD219" s="18" t="str">
        <f t="shared" si="142"/>
        <v/>
      </c>
      <c r="CE219" s="18" t="str">
        <f t="shared" si="143"/>
        <v/>
      </c>
      <c r="CF219" s="18" t="str">
        <f t="shared" si="150"/>
        <v/>
      </c>
      <c r="CG219" s="18" t="str">
        <f t="shared" si="136"/>
        <v/>
      </c>
      <c r="CH219" s="18" t="str">
        <f t="shared" si="160"/>
        <v/>
      </c>
      <c r="CI219" s="18" t="str">
        <f t="shared" si="137"/>
        <v/>
      </c>
      <c r="CJ219" s="18" t="str">
        <f t="shared" si="152"/>
        <v/>
      </c>
      <c r="CK219" s="18" t="str">
        <f t="shared" si="153"/>
        <v/>
      </c>
      <c r="CL219" s="56"/>
      <c r="CO219" s="370">
        <f t="shared" si="127"/>
        <v>0</v>
      </c>
      <c r="CP219" s="405"/>
      <c r="CQ219" s="370">
        <f t="shared" si="154"/>
        <v>0</v>
      </c>
      <c r="CR219" s="370">
        <f t="shared" si="154"/>
        <v>0</v>
      </c>
      <c r="CS219" s="370">
        <f t="shared" si="130"/>
        <v>0</v>
      </c>
      <c r="CT219" s="370">
        <f t="shared" si="131"/>
        <v>0</v>
      </c>
      <c r="CU219" s="370">
        <f t="shared" si="155"/>
        <v>0</v>
      </c>
      <c r="CV219" s="370">
        <f t="shared" si="155"/>
        <v>0</v>
      </c>
      <c r="CW219" s="370">
        <f t="shared" si="156"/>
        <v>0</v>
      </c>
      <c r="CX219" s="370">
        <f t="shared" si="157"/>
        <v>0</v>
      </c>
      <c r="CY219" s="370">
        <f t="shared" si="135"/>
        <v>0</v>
      </c>
    </row>
    <row r="220" spans="1:103" ht="23.25" customHeight="1" x14ac:dyDescent="0.25">
      <c r="A220" s="4275"/>
      <c r="B220" s="396" t="s">
        <v>244</v>
      </c>
      <c r="C220" s="397">
        <f t="shared" si="140"/>
        <v>0</v>
      </c>
      <c r="D220" s="398">
        <f t="shared" si="158"/>
        <v>0</v>
      </c>
      <c r="E220" s="396">
        <f t="shared" si="158"/>
        <v>0</v>
      </c>
      <c r="F220" s="22">
        <v>0</v>
      </c>
      <c r="G220" s="28">
        <v>0</v>
      </c>
      <c r="H220" s="22">
        <v>0</v>
      </c>
      <c r="I220" s="28">
        <v>0</v>
      </c>
      <c r="J220" s="22">
        <v>0</v>
      </c>
      <c r="K220" s="28">
        <v>0</v>
      </c>
      <c r="L220" s="22">
        <v>0</v>
      </c>
      <c r="M220" s="28">
        <v>0</v>
      </c>
      <c r="N220" s="22">
        <v>0</v>
      </c>
      <c r="O220" s="28">
        <v>0</v>
      </c>
      <c r="P220" s="1965"/>
      <c r="Q220" s="422"/>
      <c r="R220" s="422"/>
      <c r="S220" s="422"/>
      <c r="T220" s="422"/>
      <c r="U220" s="422"/>
      <c r="V220" s="422"/>
      <c r="W220" s="422"/>
      <c r="X220" s="422"/>
      <c r="Y220" s="422"/>
      <c r="Z220" s="422"/>
      <c r="AA220" s="422"/>
      <c r="AB220" s="422"/>
      <c r="AC220" s="422"/>
      <c r="AD220" s="422"/>
      <c r="AE220" s="422"/>
      <c r="AF220" s="422"/>
      <c r="AG220" s="422"/>
      <c r="AH220" s="422"/>
      <c r="AI220" s="422"/>
      <c r="AJ220" s="422"/>
      <c r="AK220" s="422"/>
      <c r="AL220" s="422"/>
      <c r="AM220" s="423"/>
      <c r="AN220" s="27"/>
      <c r="AO220" s="424"/>
      <c r="AP220" s="22">
        <v>0</v>
      </c>
      <c r="AQ220" s="52">
        <v>0</v>
      </c>
      <c r="AR220" s="49">
        <v>0</v>
      </c>
      <c r="AS220" s="52">
        <v>0</v>
      </c>
      <c r="AT220" s="323">
        <v>0</v>
      </c>
      <c r="AU220" s="399">
        <v>0</v>
      </c>
      <c r="AV220" s="323">
        <v>0</v>
      </c>
      <c r="AW220" s="399">
        <v>0</v>
      </c>
      <c r="AX220" s="52">
        <v>0</v>
      </c>
      <c r="AY220" s="56" t="str">
        <f t="shared" si="161"/>
        <v/>
      </c>
      <c r="CA220" s="18" t="str">
        <f t="shared" si="141"/>
        <v/>
      </c>
      <c r="CB220" s="421"/>
      <c r="CC220" s="18" t="str">
        <f t="shared" si="159"/>
        <v/>
      </c>
      <c r="CD220" s="18" t="str">
        <f t="shared" si="142"/>
        <v/>
      </c>
      <c r="CE220" s="18" t="str">
        <f t="shared" si="143"/>
        <v/>
      </c>
      <c r="CF220" s="18" t="str">
        <f t="shared" si="150"/>
        <v/>
      </c>
      <c r="CG220" s="18" t="str">
        <f t="shared" si="136"/>
        <v/>
      </c>
      <c r="CH220" s="18" t="str">
        <f t="shared" si="160"/>
        <v/>
      </c>
      <c r="CI220" s="18" t="str">
        <f t="shared" si="137"/>
        <v/>
      </c>
      <c r="CJ220" s="18" t="str">
        <f t="shared" si="152"/>
        <v/>
      </c>
      <c r="CK220" s="18" t="str">
        <f t="shared" si="153"/>
        <v/>
      </c>
      <c r="CL220" s="56"/>
      <c r="CO220" s="370">
        <f t="shared" si="127"/>
        <v>0</v>
      </c>
      <c r="CP220" s="405"/>
      <c r="CQ220" s="370">
        <f t="shared" si="154"/>
        <v>0</v>
      </c>
      <c r="CR220" s="370">
        <f t="shared" si="154"/>
        <v>0</v>
      </c>
      <c r="CS220" s="370">
        <f t="shared" si="130"/>
        <v>0</v>
      </c>
      <c r="CT220" s="370">
        <f t="shared" si="131"/>
        <v>0</v>
      </c>
      <c r="CU220" s="370">
        <f t="shared" si="155"/>
        <v>0</v>
      </c>
      <c r="CV220" s="370">
        <f t="shared" si="155"/>
        <v>0</v>
      </c>
      <c r="CW220" s="370">
        <f t="shared" si="156"/>
        <v>0</v>
      </c>
      <c r="CX220" s="370">
        <f t="shared" si="157"/>
        <v>0</v>
      </c>
      <c r="CY220" s="370">
        <f t="shared" si="135"/>
        <v>0</v>
      </c>
    </row>
    <row r="221" spans="1:103" ht="36" customHeight="1" x14ac:dyDescent="0.25">
      <c r="A221" s="3633"/>
      <c r="B221" s="377" t="s">
        <v>245</v>
      </c>
      <c r="C221" s="416">
        <f t="shared" si="140"/>
        <v>0</v>
      </c>
      <c r="D221" s="417">
        <f t="shared" si="158"/>
        <v>0</v>
      </c>
      <c r="E221" s="377">
        <f t="shared" si="158"/>
        <v>0</v>
      </c>
      <c r="F221" s="30">
        <v>0</v>
      </c>
      <c r="G221" s="37">
        <v>0</v>
      </c>
      <c r="H221" s="30">
        <v>0</v>
      </c>
      <c r="I221" s="37">
        <v>0</v>
      </c>
      <c r="J221" s="30">
        <v>0</v>
      </c>
      <c r="K221" s="37">
        <v>0</v>
      </c>
      <c r="L221" s="30">
        <v>0</v>
      </c>
      <c r="M221" s="37">
        <v>0</v>
      </c>
      <c r="N221" s="30">
        <v>0</v>
      </c>
      <c r="O221" s="37">
        <v>0</v>
      </c>
      <c r="P221" s="2354"/>
      <c r="Q221" s="2355"/>
      <c r="R221" s="2355"/>
      <c r="S221" s="2355"/>
      <c r="T221" s="2355"/>
      <c r="U221" s="2355"/>
      <c r="V221" s="2355"/>
      <c r="W221" s="2355"/>
      <c r="X221" s="2355"/>
      <c r="Y221" s="2355"/>
      <c r="Z221" s="2355"/>
      <c r="AA221" s="2355"/>
      <c r="AB221" s="2355"/>
      <c r="AC221" s="2355"/>
      <c r="AD221" s="2355"/>
      <c r="AE221" s="2355"/>
      <c r="AF221" s="2355"/>
      <c r="AG221" s="2355"/>
      <c r="AH221" s="2355"/>
      <c r="AI221" s="2355"/>
      <c r="AJ221" s="2355"/>
      <c r="AK221" s="2355"/>
      <c r="AL221" s="2355"/>
      <c r="AM221" s="2356"/>
      <c r="AN221" s="35"/>
      <c r="AO221" s="2322"/>
      <c r="AP221" s="30">
        <v>0</v>
      </c>
      <c r="AQ221" s="37">
        <v>0</v>
      </c>
      <c r="AR221" s="30">
        <v>0</v>
      </c>
      <c r="AS221" s="37">
        <v>0</v>
      </c>
      <c r="AT221" s="223">
        <v>0</v>
      </c>
      <c r="AU221" s="243">
        <v>0</v>
      </c>
      <c r="AV221" s="223">
        <v>0</v>
      </c>
      <c r="AW221" s="243">
        <v>0</v>
      </c>
      <c r="AX221" s="37">
        <v>0</v>
      </c>
      <c r="AY221" s="56" t="str">
        <f t="shared" si="161"/>
        <v/>
      </c>
      <c r="CA221" s="18" t="str">
        <f t="shared" si="141"/>
        <v/>
      </c>
      <c r="CB221" s="421"/>
      <c r="CC221" s="18" t="str">
        <f t="shared" si="159"/>
        <v/>
      </c>
      <c r="CD221" s="18" t="str">
        <f t="shared" si="142"/>
        <v/>
      </c>
      <c r="CE221" s="18" t="str">
        <f t="shared" si="143"/>
        <v/>
      </c>
      <c r="CF221" s="18" t="str">
        <f t="shared" si="150"/>
        <v/>
      </c>
      <c r="CG221" s="18" t="str">
        <f t="shared" si="136"/>
        <v/>
      </c>
      <c r="CH221" s="18" t="str">
        <f t="shared" si="160"/>
        <v/>
      </c>
      <c r="CI221" s="18" t="str">
        <f t="shared" si="137"/>
        <v/>
      </c>
      <c r="CJ221" s="18" t="str">
        <f t="shared" si="152"/>
        <v/>
      </c>
      <c r="CK221" s="18" t="str">
        <f t="shared" si="153"/>
        <v/>
      </c>
      <c r="CL221" s="56"/>
      <c r="CO221" s="370">
        <f t="shared" si="127"/>
        <v>0</v>
      </c>
      <c r="CP221" s="405"/>
      <c r="CQ221" s="370">
        <f t="shared" si="154"/>
        <v>0</v>
      </c>
      <c r="CR221" s="370">
        <f t="shared" si="154"/>
        <v>0</v>
      </c>
      <c r="CS221" s="370">
        <f t="shared" si="130"/>
        <v>0</v>
      </c>
      <c r="CT221" s="370">
        <f t="shared" si="131"/>
        <v>0</v>
      </c>
      <c r="CU221" s="370">
        <f t="shared" si="155"/>
        <v>0</v>
      </c>
      <c r="CV221" s="370">
        <f t="shared" si="155"/>
        <v>0</v>
      </c>
      <c r="CW221" s="370">
        <f t="shared" si="156"/>
        <v>0</v>
      </c>
      <c r="CX221" s="370">
        <f t="shared" si="157"/>
        <v>0</v>
      </c>
      <c r="CY221" s="370">
        <f t="shared" si="135"/>
        <v>0</v>
      </c>
    </row>
    <row r="222" spans="1:103" ht="15" customHeight="1" x14ac:dyDescent="0.25">
      <c r="A222" s="4274" t="s">
        <v>246</v>
      </c>
      <c r="B222" s="2011" t="s">
        <v>247</v>
      </c>
      <c r="C222" s="378">
        <f t="shared" si="140"/>
        <v>3</v>
      </c>
      <c r="D222" s="379">
        <f t="shared" ref="D222:E241" si="162">SUM(F222+H222+J222+L222+N222+P222+R222+T222+V222+X222+Z222+AB222+AD222+AF222+AH222+AJ222+AL222)</f>
        <v>0</v>
      </c>
      <c r="E222" s="380">
        <f t="shared" si="162"/>
        <v>3</v>
      </c>
      <c r="F222" s="45">
        <v>0</v>
      </c>
      <c r="G222" s="48">
        <v>0</v>
      </c>
      <c r="H222" s="45">
        <v>0</v>
      </c>
      <c r="I222" s="48">
        <v>0</v>
      </c>
      <c r="J222" s="45">
        <v>0</v>
      </c>
      <c r="K222" s="48">
        <v>1</v>
      </c>
      <c r="L222" s="45">
        <v>0</v>
      </c>
      <c r="M222" s="48">
        <v>0</v>
      </c>
      <c r="N222" s="45">
        <v>0</v>
      </c>
      <c r="O222" s="48">
        <v>0</v>
      </c>
      <c r="P222" s="45">
        <v>0</v>
      </c>
      <c r="Q222" s="48">
        <v>0</v>
      </c>
      <c r="R222" s="45">
        <v>0</v>
      </c>
      <c r="S222" s="48">
        <v>0</v>
      </c>
      <c r="T222" s="45">
        <v>0</v>
      </c>
      <c r="U222" s="48">
        <v>0</v>
      </c>
      <c r="V222" s="45">
        <v>0</v>
      </c>
      <c r="W222" s="48">
        <v>1</v>
      </c>
      <c r="X222" s="45">
        <v>0</v>
      </c>
      <c r="Y222" s="48">
        <v>0</v>
      </c>
      <c r="Z222" s="45">
        <v>0</v>
      </c>
      <c r="AA222" s="48">
        <v>0</v>
      </c>
      <c r="AB222" s="45">
        <v>0</v>
      </c>
      <c r="AC222" s="48">
        <v>0</v>
      </c>
      <c r="AD222" s="45">
        <v>0</v>
      </c>
      <c r="AE222" s="48">
        <v>1</v>
      </c>
      <c r="AF222" s="45">
        <v>0</v>
      </c>
      <c r="AG222" s="48">
        <v>0</v>
      </c>
      <c r="AH222" s="45">
        <v>0</v>
      </c>
      <c r="AI222" s="48">
        <v>0</v>
      </c>
      <c r="AJ222" s="45">
        <v>0</v>
      </c>
      <c r="AK222" s="48">
        <v>0</v>
      </c>
      <c r="AL222" s="45">
        <v>0</v>
      </c>
      <c r="AM222" s="46">
        <v>0</v>
      </c>
      <c r="AN222" s="105">
        <v>0</v>
      </c>
      <c r="AO222" s="2149">
        <v>0</v>
      </c>
      <c r="AP222" s="1997">
        <v>0</v>
      </c>
      <c r="AQ222" s="48">
        <v>0</v>
      </c>
      <c r="AR222" s="45">
        <v>0</v>
      </c>
      <c r="AS222" s="48">
        <v>0</v>
      </c>
      <c r="AT222" s="333">
        <v>0</v>
      </c>
      <c r="AU222" s="352">
        <v>0</v>
      </c>
      <c r="AV222" s="351">
        <v>0</v>
      </c>
      <c r="AW222" s="352">
        <v>0</v>
      </c>
      <c r="AX222" s="48">
        <v>0</v>
      </c>
      <c r="AY222" s="56" t="str">
        <f t="shared" si="118"/>
        <v/>
      </c>
      <c r="CA222" s="18" t="str">
        <f t="shared" si="141"/>
        <v/>
      </c>
      <c r="CB222" s="18" t="str">
        <f>IF(AND(E222&gt;0,AO222=""), "* No olvide digitar la variable Madre de hijo menor de 5 años. Digite Cero si no tiene.",IF(AO222&gt;E222,"  * La variable Madre de hijo menor de 5 años No puede ser mayor al Total Mujeres.",""))</f>
        <v/>
      </c>
      <c r="CC222" s="18" t="str">
        <f t="shared" si="159"/>
        <v/>
      </c>
      <c r="CD222" s="18" t="str">
        <f t="shared" si="142"/>
        <v/>
      </c>
      <c r="CE222" s="18" t="str">
        <f t="shared" si="143"/>
        <v/>
      </c>
      <c r="CF222" s="18" t="str">
        <f t="shared" si="150"/>
        <v/>
      </c>
      <c r="CG222" s="18" t="str">
        <f t="shared" si="136"/>
        <v/>
      </c>
      <c r="CH222" s="18" t="str">
        <f t="shared" si="160"/>
        <v/>
      </c>
      <c r="CI222" s="18" t="str">
        <f t="shared" si="137"/>
        <v/>
      </c>
      <c r="CJ222" s="18" t="str">
        <f t="shared" si="152"/>
        <v/>
      </c>
      <c r="CK222" s="18" t="str">
        <f t="shared" si="153"/>
        <v/>
      </c>
      <c r="CL222" s="56"/>
      <c r="CO222" s="370">
        <f t="shared" si="127"/>
        <v>0</v>
      </c>
      <c r="CP222" s="370">
        <f>IF(AND(E222&gt;0,AO222=""),1,IF(AO222&gt;E222,1,0))</f>
        <v>0</v>
      </c>
      <c r="CQ222" s="370">
        <f t="shared" si="154"/>
        <v>0</v>
      </c>
      <c r="CR222" s="370">
        <f t="shared" si="154"/>
        <v>0</v>
      </c>
      <c r="CS222" s="370">
        <f t="shared" si="130"/>
        <v>0</v>
      </c>
      <c r="CT222" s="370">
        <f t="shared" si="131"/>
        <v>0</v>
      </c>
      <c r="CU222" s="370">
        <f t="shared" si="155"/>
        <v>0</v>
      </c>
      <c r="CV222" s="370">
        <f t="shared" si="155"/>
        <v>0</v>
      </c>
      <c r="CW222" s="370">
        <f t="shared" si="156"/>
        <v>0</v>
      </c>
      <c r="CX222" s="370">
        <f t="shared" si="157"/>
        <v>0</v>
      </c>
      <c r="CY222" s="370">
        <f t="shared" si="135"/>
        <v>0</v>
      </c>
    </row>
    <row r="223" spans="1:103" ht="15" customHeight="1" x14ac:dyDescent="0.25">
      <c r="A223" s="4275"/>
      <c r="B223" s="429" t="s">
        <v>248</v>
      </c>
      <c r="C223" s="397">
        <f t="shared" si="140"/>
        <v>0</v>
      </c>
      <c r="D223" s="398">
        <f t="shared" si="162"/>
        <v>0</v>
      </c>
      <c r="E223" s="396">
        <f t="shared" si="162"/>
        <v>0</v>
      </c>
      <c r="F223" s="22">
        <v>0</v>
      </c>
      <c r="G223" s="28">
        <v>0</v>
      </c>
      <c r="H223" s="22">
        <v>0</v>
      </c>
      <c r="I223" s="28">
        <v>0</v>
      </c>
      <c r="J223" s="22">
        <v>0</v>
      </c>
      <c r="K223" s="28">
        <v>0</v>
      </c>
      <c r="L223" s="22">
        <v>0</v>
      </c>
      <c r="M223" s="28">
        <v>0</v>
      </c>
      <c r="N223" s="22">
        <v>0</v>
      </c>
      <c r="O223" s="28">
        <v>0</v>
      </c>
      <c r="P223" s="22">
        <v>0</v>
      </c>
      <c r="Q223" s="28">
        <v>0</v>
      </c>
      <c r="R223" s="22">
        <v>0</v>
      </c>
      <c r="S223" s="28">
        <v>0</v>
      </c>
      <c r="T223" s="22">
        <v>0</v>
      </c>
      <c r="U223" s="28">
        <v>0</v>
      </c>
      <c r="V223" s="22">
        <v>0</v>
      </c>
      <c r="W223" s="28">
        <v>0</v>
      </c>
      <c r="X223" s="22">
        <v>0</v>
      </c>
      <c r="Y223" s="28">
        <v>0</v>
      </c>
      <c r="Z223" s="22">
        <v>0</v>
      </c>
      <c r="AA223" s="28">
        <v>0</v>
      </c>
      <c r="AB223" s="22">
        <v>0</v>
      </c>
      <c r="AC223" s="28">
        <v>0</v>
      </c>
      <c r="AD223" s="22">
        <v>0</v>
      </c>
      <c r="AE223" s="28">
        <v>0</v>
      </c>
      <c r="AF223" s="22">
        <v>0</v>
      </c>
      <c r="AG223" s="28">
        <v>0</v>
      </c>
      <c r="AH223" s="22">
        <v>0</v>
      </c>
      <c r="AI223" s="28">
        <v>0</v>
      </c>
      <c r="AJ223" s="22">
        <v>0</v>
      </c>
      <c r="AK223" s="28">
        <v>0</v>
      </c>
      <c r="AL223" s="22">
        <v>0</v>
      </c>
      <c r="AM223" s="26">
        <v>0</v>
      </c>
      <c r="AN223" s="27">
        <v>0</v>
      </c>
      <c r="AO223" s="28">
        <v>0</v>
      </c>
      <c r="AP223" s="23">
        <v>0</v>
      </c>
      <c r="AQ223" s="28">
        <v>0</v>
      </c>
      <c r="AR223" s="22">
        <v>0</v>
      </c>
      <c r="AS223" s="28">
        <v>0</v>
      </c>
      <c r="AT223" s="216">
        <v>0</v>
      </c>
      <c r="AU223" s="239">
        <v>0</v>
      </c>
      <c r="AV223" s="430">
        <v>0</v>
      </c>
      <c r="AW223" s="239">
        <v>0</v>
      </c>
      <c r="AX223" s="28">
        <v>0</v>
      </c>
      <c r="AY223" s="56" t="str">
        <f t="shared" si="118"/>
        <v/>
      </c>
      <c r="CA223" s="18" t="str">
        <f t="shared" si="141"/>
        <v/>
      </c>
      <c r="CB223" s="18" t="str">
        <f>IF(AND(E223&gt;0,AO223=""), "* No olvide digitar la variable Madre de hijo menor de 5 años. Digite Cero si no tiene.",IF(AO223&gt;E223,"  * La variable Madre de hijo menor de 5 años No puede ser mayor al Total Mujeres.",""))</f>
        <v/>
      </c>
      <c r="CC223" s="18" t="str">
        <f t="shared" si="159"/>
        <v/>
      </c>
      <c r="CD223" s="18" t="str">
        <f t="shared" si="142"/>
        <v/>
      </c>
      <c r="CE223" s="18" t="str">
        <f t="shared" si="143"/>
        <v/>
      </c>
      <c r="CF223" s="18" t="str">
        <f t="shared" si="150"/>
        <v/>
      </c>
      <c r="CG223" s="18" t="str">
        <f t="shared" si="136"/>
        <v/>
      </c>
      <c r="CH223" s="18" t="str">
        <f t="shared" si="160"/>
        <v/>
      </c>
      <c r="CI223" s="18" t="str">
        <f t="shared" si="137"/>
        <v/>
      </c>
      <c r="CJ223" s="18" t="str">
        <f t="shared" si="152"/>
        <v/>
      </c>
      <c r="CK223" s="18" t="str">
        <f t="shared" si="153"/>
        <v/>
      </c>
      <c r="CL223" s="56"/>
      <c r="CO223" s="370">
        <f t="shared" si="127"/>
        <v>0</v>
      </c>
      <c r="CP223" s="370">
        <f>IF(AND(E223&gt;0,AO223=""),1,IF(AO223&gt;E223,1,0))</f>
        <v>0</v>
      </c>
      <c r="CQ223" s="370">
        <f t="shared" si="154"/>
        <v>0</v>
      </c>
      <c r="CR223" s="370">
        <f t="shared" si="154"/>
        <v>0</v>
      </c>
      <c r="CS223" s="370">
        <f t="shared" si="130"/>
        <v>0</v>
      </c>
      <c r="CT223" s="370">
        <f t="shared" si="131"/>
        <v>0</v>
      </c>
      <c r="CU223" s="370">
        <f t="shared" si="155"/>
        <v>0</v>
      </c>
      <c r="CV223" s="370">
        <f t="shared" si="155"/>
        <v>0</v>
      </c>
      <c r="CW223" s="370">
        <f t="shared" si="156"/>
        <v>0</v>
      </c>
      <c r="CX223" s="370">
        <f t="shared" si="157"/>
        <v>0</v>
      </c>
      <c r="CY223" s="370">
        <f t="shared" si="135"/>
        <v>0</v>
      </c>
    </row>
    <row r="224" spans="1:103" ht="15" customHeight="1" x14ac:dyDescent="0.25">
      <c r="A224" s="4275"/>
      <c r="B224" s="401" t="s">
        <v>249</v>
      </c>
      <c r="C224" s="397">
        <f t="shared" si="140"/>
        <v>0</v>
      </c>
      <c r="D224" s="398">
        <f t="shared" si="162"/>
        <v>0</v>
      </c>
      <c r="E224" s="396">
        <f t="shared" si="162"/>
        <v>0</v>
      </c>
      <c r="F224" s="22">
        <v>0</v>
      </c>
      <c r="G224" s="28">
        <v>0</v>
      </c>
      <c r="H224" s="22">
        <v>0</v>
      </c>
      <c r="I224" s="28">
        <v>0</v>
      </c>
      <c r="J224" s="22">
        <v>0</v>
      </c>
      <c r="K224" s="28">
        <v>0</v>
      </c>
      <c r="L224" s="22">
        <v>0</v>
      </c>
      <c r="M224" s="28">
        <v>0</v>
      </c>
      <c r="N224" s="22">
        <v>0</v>
      </c>
      <c r="O224" s="28">
        <v>0</v>
      </c>
      <c r="P224" s="22">
        <v>0</v>
      </c>
      <c r="Q224" s="28">
        <v>0</v>
      </c>
      <c r="R224" s="22">
        <v>0</v>
      </c>
      <c r="S224" s="28">
        <v>0</v>
      </c>
      <c r="T224" s="22">
        <v>0</v>
      </c>
      <c r="U224" s="28">
        <v>0</v>
      </c>
      <c r="V224" s="22">
        <v>0</v>
      </c>
      <c r="W224" s="28">
        <v>0</v>
      </c>
      <c r="X224" s="22">
        <v>0</v>
      </c>
      <c r="Y224" s="28">
        <v>0</v>
      </c>
      <c r="Z224" s="22">
        <v>0</v>
      </c>
      <c r="AA224" s="28">
        <v>0</v>
      </c>
      <c r="AB224" s="22">
        <v>0</v>
      </c>
      <c r="AC224" s="28">
        <v>0</v>
      </c>
      <c r="AD224" s="22">
        <v>0</v>
      </c>
      <c r="AE224" s="28">
        <v>0</v>
      </c>
      <c r="AF224" s="22">
        <v>0</v>
      </c>
      <c r="AG224" s="28">
        <v>0</v>
      </c>
      <c r="AH224" s="22">
        <v>0</v>
      </c>
      <c r="AI224" s="28">
        <v>0</v>
      </c>
      <c r="AJ224" s="22">
        <v>0</v>
      </c>
      <c r="AK224" s="28">
        <v>0</v>
      </c>
      <c r="AL224" s="22">
        <v>0</v>
      </c>
      <c r="AM224" s="26">
        <v>0</v>
      </c>
      <c r="AN224" s="27">
        <v>0</v>
      </c>
      <c r="AO224" s="28">
        <v>0</v>
      </c>
      <c r="AP224" s="23">
        <v>0</v>
      </c>
      <c r="AQ224" s="28">
        <v>0</v>
      </c>
      <c r="AR224" s="22">
        <v>0</v>
      </c>
      <c r="AS224" s="28">
        <v>0</v>
      </c>
      <c r="AT224" s="216">
        <v>0</v>
      </c>
      <c r="AU224" s="239">
        <v>0</v>
      </c>
      <c r="AV224" s="430">
        <v>0</v>
      </c>
      <c r="AW224" s="239">
        <v>0</v>
      </c>
      <c r="AX224" s="28">
        <v>0</v>
      </c>
      <c r="AY224" s="56" t="str">
        <f t="shared" si="118"/>
        <v/>
      </c>
      <c r="CA224" s="18" t="str">
        <f t="shared" si="141"/>
        <v/>
      </c>
      <c r="CB224" s="18" t="str">
        <f>IF(AND(E224&gt;0,AO224=""), "* No olvide digitar la variable Madre de hijo menor de 5 años. Digite Cero si no tiene.",IF(AO224&gt;E224,"  * La variable Madre de hijo menor de 5 años No puede ser mayor al Total Mujeres.",""))</f>
        <v/>
      </c>
      <c r="CC224" s="18" t="str">
        <f t="shared" si="159"/>
        <v/>
      </c>
      <c r="CD224" s="18" t="str">
        <f t="shared" si="142"/>
        <v/>
      </c>
      <c r="CE224" s="18" t="str">
        <f t="shared" si="143"/>
        <v/>
      </c>
      <c r="CF224" s="18" t="str">
        <f t="shared" si="150"/>
        <v/>
      </c>
      <c r="CG224" s="18" t="str">
        <f t="shared" si="136"/>
        <v/>
      </c>
      <c r="CH224" s="18" t="str">
        <f t="shared" si="160"/>
        <v/>
      </c>
      <c r="CI224" s="18" t="str">
        <f t="shared" si="137"/>
        <v/>
      </c>
      <c r="CJ224" s="18" t="str">
        <f t="shared" si="152"/>
        <v/>
      </c>
      <c r="CK224" s="18" t="str">
        <f t="shared" si="153"/>
        <v/>
      </c>
      <c r="CL224" s="56"/>
      <c r="CO224" s="370">
        <f t="shared" si="127"/>
        <v>0</v>
      </c>
      <c r="CP224" s="370">
        <f>IF(AND(E224&gt;0,AO224=""),1,IF(AO224&gt;E224,1,0))</f>
        <v>0</v>
      </c>
      <c r="CQ224" s="370">
        <f t="shared" si="154"/>
        <v>0</v>
      </c>
      <c r="CR224" s="370">
        <f t="shared" si="154"/>
        <v>0</v>
      </c>
      <c r="CS224" s="370">
        <f t="shared" si="130"/>
        <v>0</v>
      </c>
      <c r="CT224" s="370">
        <f t="shared" si="131"/>
        <v>0</v>
      </c>
      <c r="CU224" s="370">
        <f t="shared" si="155"/>
        <v>0</v>
      </c>
      <c r="CV224" s="370">
        <f t="shared" si="155"/>
        <v>0</v>
      </c>
      <c r="CW224" s="370">
        <f t="shared" si="156"/>
        <v>0</v>
      </c>
      <c r="CX224" s="370">
        <f t="shared" si="157"/>
        <v>0</v>
      </c>
      <c r="CY224" s="370">
        <f t="shared" si="135"/>
        <v>0</v>
      </c>
    </row>
    <row r="225" spans="1:103" ht="15" customHeight="1" x14ac:dyDescent="0.25">
      <c r="A225" s="4275"/>
      <c r="B225" s="401" t="s">
        <v>250</v>
      </c>
      <c r="C225" s="397">
        <f t="shared" si="140"/>
        <v>2</v>
      </c>
      <c r="D225" s="398">
        <f t="shared" si="162"/>
        <v>1</v>
      </c>
      <c r="E225" s="396">
        <f t="shared" si="162"/>
        <v>1</v>
      </c>
      <c r="F225" s="22">
        <v>0</v>
      </c>
      <c r="G225" s="28">
        <v>0</v>
      </c>
      <c r="H225" s="22">
        <v>0</v>
      </c>
      <c r="I225" s="28">
        <v>1</v>
      </c>
      <c r="J225" s="22">
        <v>1</v>
      </c>
      <c r="K225" s="28">
        <v>0</v>
      </c>
      <c r="L225" s="22">
        <v>0</v>
      </c>
      <c r="M225" s="28">
        <v>0</v>
      </c>
      <c r="N225" s="22">
        <v>0</v>
      </c>
      <c r="O225" s="28">
        <v>0</v>
      </c>
      <c r="P225" s="22">
        <v>0</v>
      </c>
      <c r="Q225" s="28">
        <v>0</v>
      </c>
      <c r="R225" s="22">
        <v>0</v>
      </c>
      <c r="S225" s="28">
        <v>0</v>
      </c>
      <c r="T225" s="22">
        <v>0</v>
      </c>
      <c r="U225" s="28">
        <v>0</v>
      </c>
      <c r="V225" s="22">
        <v>0</v>
      </c>
      <c r="W225" s="28">
        <v>0</v>
      </c>
      <c r="X225" s="22">
        <v>0</v>
      </c>
      <c r="Y225" s="28">
        <v>0</v>
      </c>
      <c r="Z225" s="22">
        <v>0</v>
      </c>
      <c r="AA225" s="28">
        <v>0</v>
      </c>
      <c r="AB225" s="22">
        <v>0</v>
      </c>
      <c r="AC225" s="28">
        <v>0</v>
      </c>
      <c r="AD225" s="22">
        <v>0</v>
      </c>
      <c r="AE225" s="28">
        <v>0</v>
      </c>
      <c r="AF225" s="22">
        <v>0</v>
      </c>
      <c r="AG225" s="28">
        <v>0</v>
      </c>
      <c r="AH225" s="22">
        <v>0</v>
      </c>
      <c r="AI225" s="28">
        <v>0</v>
      </c>
      <c r="AJ225" s="22">
        <v>0</v>
      </c>
      <c r="AK225" s="28">
        <v>0</v>
      </c>
      <c r="AL225" s="22">
        <v>0</v>
      </c>
      <c r="AM225" s="26">
        <v>0</v>
      </c>
      <c r="AN225" s="27">
        <v>0</v>
      </c>
      <c r="AO225" s="28">
        <v>0</v>
      </c>
      <c r="AP225" s="23">
        <v>0</v>
      </c>
      <c r="AQ225" s="28">
        <v>0</v>
      </c>
      <c r="AR225" s="22">
        <v>0</v>
      </c>
      <c r="AS225" s="28">
        <v>0</v>
      </c>
      <c r="AT225" s="216">
        <v>0</v>
      </c>
      <c r="AU225" s="239">
        <v>0</v>
      </c>
      <c r="AV225" s="430">
        <v>0</v>
      </c>
      <c r="AW225" s="239">
        <v>0</v>
      </c>
      <c r="AX225" s="28">
        <v>0</v>
      </c>
      <c r="AY225" s="56" t="str">
        <f t="shared" si="118"/>
        <v/>
      </c>
      <c r="CA225" s="18" t="str">
        <f t="shared" si="141"/>
        <v/>
      </c>
      <c r="CB225" s="18" t="str">
        <f>IF(AND(E225&gt;0,AO225=""), "* No olvide digitar la variable Madre de hijo menor de 5 años. Digite Cero si no tiene.",IF(AO225&gt;E225,"  * La variable Madre de hijo menor de 5 años No puede ser mayor al Total Mujeres.",""))</f>
        <v/>
      </c>
      <c r="CC225" s="18" t="str">
        <f t="shared" si="159"/>
        <v/>
      </c>
      <c r="CD225" s="18" t="str">
        <f t="shared" si="142"/>
        <v/>
      </c>
      <c r="CE225" s="18" t="str">
        <f t="shared" si="143"/>
        <v/>
      </c>
      <c r="CF225" s="18" t="str">
        <f t="shared" si="150"/>
        <v/>
      </c>
      <c r="CG225" s="18" t="str">
        <f t="shared" si="136"/>
        <v/>
      </c>
      <c r="CH225" s="18" t="str">
        <f t="shared" si="160"/>
        <v/>
      </c>
      <c r="CI225" s="18" t="str">
        <f t="shared" si="137"/>
        <v/>
      </c>
      <c r="CJ225" s="18" t="str">
        <f t="shared" si="152"/>
        <v/>
      </c>
      <c r="CK225" s="18" t="str">
        <f t="shared" si="153"/>
        <v/>
      </c>
      <c r="CL225" s="56"/>
      <c r="CO225" s="370">
        <f t="shared" si="127"/>
        <v>0</v>
      </c>
      <c r="CP225" s="370">
        <f>IF(AND(E225&gt;0,AO225=""),1,IF(AO225&gt;E225,1,0))</f>
        <v>0</v>
      </c>
      <c r="CQ225" s="370">
        <f t="shared" si="154"/>
        <v>0</v>
      </c>
      <c r="CR225" s="370">
        <f t="shared" si="154"/>
        <v>0</v>
      </c>
      <c r="CS225" s="370">
        <f t="shared" si="130"/>
        <v>0</v>
      </c>
      <c r="CT225" s="370">
        <f t="shared" si="131"/>
        <v>0</v>
      </c>
      <c r="CU225" s="370">
        <f t="shared" si="155"/>
        <v>0</v>
      </c>
      <c r="CV225" s="370">
        <f t="shared" si="155"/>
        <v>0</v>
      </c>
      <c r="CW225" s="370">
        <f t="shared" si="156"/>
        <v>0</v>
      </c>
      <c r="CX225" s="370">
        <f t="shared" si="157"/>
        <v>0</v>
      </c>
      <c r="CY225" s="370">
        <f t="shared" si="135"/>
        <v>0</v>
      </c>
    </row>
    <row r="226" spans="1:103" ht="15" customHeight="1" x14ac:dyDescent="0.25">
      <c r="A226" s="3633"/>
      <c r="B226" s="2357" t="s">
        <v>251</v>
      </c>
      <c r="C226" s="2179">
        <f t="shared" si="140"/>
        <v>2</v>
      </c>
      <c r="D226" s="388">
        <f t="shared" si="162"/>
        <v>0</v>
      </c>
      <c r="E226" s="369">
        <f t="shared" si="162"/>
        <v>2</v>
      </c>
      <c r="F226" s="22">
        <v>0</v>
      </c>
      <c r="G226" s="28">
        <v>0</v>
      </c>
      <c r="H226" s="22">
        <v>0</v>
      </c>
      <c r="I226" s="28">
        <v>0</v>
      </c>
      <c r="J226" s="22">
        <v>0</v>
      </c>
      <c r="K226" s="28">
        <v>1</v>
      </c>
      <c r="L226" s="22">
        <v>0</v>
      </c>
      <c r="M226" s="28">
        <v>1</v>
      </c>
      <c r="N226" s="22">
        <v>0</v>
      </c>
      <c r="O226" s="28">
        <v>0</v>
      </c>
      <c r="P226" s="22">
        <v>0</v>
      </c>
      <c r="Q226" s="28">
        <v>0</v>
      </c>
      <c r="R226" s="22">
        <v>0</v>
      </c>
      <c r="S226" s="28">
        <v>0</v>
      </c>
      <c r="T226" s="22">
        <v>0</v>
      </c>
      <c r="U226" s="28">
        <v>0</v>
      </c>
      <c r="V226" s="22">
        <v>0</v>
      </c>
      <c r="W226" s="28">
        <v>0</v>
      </c>
      <c r="X226" s="22">
        <v>0</v>
      </c>
      <c r="Y226" s="28">
        <v>0</v>
      </c>
      <c r="Z226" s="22">
        <v>0</v>
      </c>
      <c r="AA226" s="28">
        <v>0</v>
      </c>
      <c r="AB226" s="22">
        <v>0</v>
      </c>
      <c r="AC226" s="28">
        <v>0</v>
      </c>
      <c r="AD226" s="22">
        <v>0</v>
      </c>
      <c r="AE226" s="28">
        <v>0</v>
      </c>
      <c r="AF226" s="22">
        <v>0</v>
      </c>
      <c r="AG226" s="28">
        <v>0</v>
      </c>
      <c r="AH226" s="22">
        <v>0</v>
      </c>
      <c r="AI226" s="28">
        <v>0</v>
      </c>
      <c r="AJ226" s="22">
        <v>0</v>
      </c>
      <c r="AK226" s="28">
        <v>0</v>
      </c>
      <c r="AL226" s="30">
        <v>0</v>
      </c>
      <c r="AM226" s="34">
        <v>0</v>
      </c>
      <c r="AN226" s="35">
        <v>0</v>
      </c>
      <c r="AO226" s="37">
        <v>0</v>
      </c>
      <c r="AP226" s="31">
        <v>0</v>
      </c>
      <c r="AQ226" s="37">
        <v>0</v>
      </c>
      <c r="AR226" s="30">
        <v>0</v>
      </c>
      <c r="AS226" s="37">
        <v>0</v>
      </c>
      <c r="AT226" s="223">
        <v>0</v>
      </c>
      <c r="AU226" s="243">
        <v>0</v>
      </c>
      <c r="AV226" s="432">
        <v>0</v>
      </c>
      <c r="AW226" s="243">
        <v>0</v>
      </c>
      <c r="AX226" s="37">
        <v>0</v>
      </c>
      <c r="AY226" s="56" t="str">
        <f t="shared" si="118"/>
        <v/>
      </c>
      <c r="CA226" s="18" t="str">
        <f t="shared" si="141"/>
        <v/>
      </c>
      <c r="CB226" s="18" t="str">
        <f>IF(AND(E226&gt;0,AO226=""), "* No olvide digitar la variable Madre de hijo menor de 5 años. Digite Cero si no tiene.",IF(AO226&gt;E226,"  * La variable Madre de hijo menor de 5 años No puede ser mayor al Total Mujeres.",""))</f>
        <v/>
      </c>
      <c r="CC226" s="18" t="str">
        <f t="shared" si="159"/>
        <v/>
      </c>
      <c r="CD226" s="18" t="str">
        <f t="shared" si="142"/>
        <v/>
      </c>
      <c r="CE226" s="18" t="str">
        <f t="shared" si="143"/>
        <v/>
      </c>
      <c r="CF226" s="18" t="str">
        <f t="shared" si="150"/>
        <v/>
      </c>
      <c r="CG226" s="18" t="str">
        <f t="shared" si="136"/>
        <v/>
      </c>
      <c r="CH226" s="18" t="str">
        <f t="shared" si="160"/>
        <v/>
      </c>
      <c r="CI226" s="18" t="str">
        <f t="shared" si="137"/>
        <v/>
      </c>
      <c r="CJ226" s="18" t="str">
        <f t="shared" si="152"/>
        <v/>
      </c>
      <c r="CK226" s="18" t="str">
        <f t="shared" si="153"/>
        <v/>
      </c>
      <c r="CL226" s="56"/>
      <c r="CO226" s="370">
        <f t="shared" si="127"/>
        <v>0</v>
      </c>
      <c r="CP226" s="370">
        <f>IF(AND(E226&gt;0,AO226=""),1,IF(AO226&gt;E226,1,0))</f>
        <v>0</v>
      </c>
      <c r="CQ226" s="370">
        <f t="shared" si="154"/>
        <v>0</v>
      </c>
      <c r="CR226" s="370">
        <f t="shared" si="154"/>
        <v>0</v>
      </c>
      <c r="CS226" s="370">
        <f t="shared" si="130"/>
        <v>0</v>
      </c>
      <c r="CT226" s="370">
        <f t="shared" si="131"/>
        <v>0</v>
      </c>
      <c r="CU226" s="370">
        <f t="shared" si="155"/>
        <v>0</v>
      </c>
      <c r="CV226" s="370">
        <f t="shared" si="155"/>
        <v>0</v>
      </c>
      <c r="CW226" s="370">
        <f t="shared" si="156"/>
        <v>0</v>
      </c>
      <c r="CX226" s="370">
        <f t="shared" si="157"/>
        <v>0</v>
      </c>
      <c r="CY226" s="370">
        <f t="shared" si="135"/>
        <v>0</v>
      </c>
    </row>
    <row r="227" spans="1:103" ht="15" customHeight="1" x14ac:dyDescent="0.25">
      <c r="A227" s="4274" t="s">
        <v>252</v>
      </c>
      <c r="B227" s="2350" t="s">
        <v>253</v>
      </c>
      <c r="C227" s="2012">
        <f t="shared" si="140"/>
        <v>0</v>
      </c>
      <c r="D227" s="703">
        <f t="shared" si="162"/>
        <v>0</v>
      </c>
      <c r="E227" s="2176">
        <f t="shared" si="162"/>
        <v>0</v>
      </c>
      <c r="F227" s="2002"/>
      <c r="G227" s="2178"/>
      <c r="H227" s="2002"/>
      <c r="I227" s="2178"/>
      <c r="J227" s="2002"/>
      <c r="K227" s="2178"/>
      <c r="L227" s="2002"/>
      <c r="M227" s="2178"/>
      <c r="N227" s="2002"/>
      <c r="O227" s="2178"/>
      <c r="P227" s="2002"/>
      <c r="Q227" s="2178"/>
      <c r="R227" s="2004"/>
      <c r="S227" s="2149"/>
      <c r="T227" s="2004"/>
      <c r="U227" s="2149"/>
      <c r="V227" s="2004"/>
      <c r="W227" s="2149"/>
      <c r="X227" s="2004"/>
      <c r="Y227" s="2149"/>
      <c r="Z227" s="2004"/>
      <c r="AA227" s="2149"/>
      <c r="AB227" s="2004"/>
      <c r="AC227" s="2149"/>
      <c r="AD227" s="2004"/>
      <c r="AE227" s="2149"/>
      <c r="AF227" s="2004"/>
      <c r="AG227" s="2149"/>
      <c r="AH227" s="2004"/>
      <c r="AI227" s="2149"/>
      <c r="AJ227" s="2004"/>
      <c r="AK227" s="2149"/>
      <c r="AL227" s="2004"/>
      <c r="AM227" s="701"/>
      <c r="AN227" s="2358"/>
      <c r="AO227" s="420"/>
      <c r="AP227" s="1997"/>
      <c r="AQ227" s="414"/>
      <c r="AR227" s="2359"/>
      <c r="AS227" s="437"/>
      <c r="AT227" s="415"/>
      <c r="AU227" s="2352"/>
      <c r="AV227" s="415"/>
      <c r="AW227" s="2352"/>
      <c r="AX227" s="437"/>
      <c r="AY227" s="56" t="str">
        <f>CC227&amp;CD227&amp;CE227&amp;CF227&amp;CG227&amp;CH227&amp;CI227&amp;CJ227</f>
        <v/>
      </c>
      <c r="CA227" s="421"/>
      <c r="CB227" s="421"/>
      <c r="CC227" s="18" t="str">
        <f t="shared" si="159"/>
        <v/>
      </c>
      <c r="CD227" s="18" t="str">
        <f t="shared" si="142"/>
        <v/>
      </c>
      <c r="CE227" s="438"/>
      <c r="CF227" s="438"/>
      <c r="CG227" s="18" t="str">
        <f t="shared" si="136"/>
        <v/>
      </c>
      <c r="CH227" s="18" t="str">
        <f>IF(AND(E227&gt;0,OR(AU227="")), "* No olvide digitar la variable Migrantes - Mujeres. Digite Cero si no tiene.",IF((AU227)&gt;E227,"  * La variable Migrantes - Mujeres No puede ser mayor al Total.",""))</f>
        <v/>
      </c>
      <c r="CI227" s="18" t="str">
        <f t="shared" si="137"/>
        <v/>
      </c>
      <c r="CJ227" s="18" t="str">
        <f t="shared" si="152"/>
        <v/>
      </c>
      <c r="CK227" s="421"/>
      <c r="CL227" s="56"/>
      <c r="CO227" s="405"/>
      <c r="CP227" s="405"/>
      <c r="CQ227" s="370">
        <f t="shared" si="154"/>
        <v>0</v>
      </c>
      <c r="CR227" s="370">
        <f>IF(AND(E227&gt;0,OR(AQ227="")),1,IF((AQ227)&gt;E227,1,0))</f>
        <v>0</v>
      </c>
      <c r="CS227" s="405"/>
      <c r="CT227" s="405"/>
      <c r="CU227" s="370">
        <f>IF(AND(D227&gt;0,OR(AT227="")),1,IF((AT227)&gt;D227,1,0))</f>
        <v>0</v>
      </c>
      <c r="CV227" s="370">
        <f t="shared" si="155"/>
        <v>0</v>
      </c>
      <c r="CW227" s="370">
        <f t="shared" si="156"/>
        <v>0</v>
      </c>
      <c r="CX227" s="370">
        <f t="shared" si="157"/>
        <v>0</v>
      </c>
      <c r="CY227" s="405"/>
    </row>
    <row r="228" spans="1:103" ht="15" customHeight="1" x14ac:dyDescent="0.25">
      <c r="A228" s="4275"/>
      <c r="B228" s="401" t="s">
        <v>254</v>
      </c>
      <c r="C228" s="397">
        <f t="shared" si="140"/>
        <v>0</v>
      </c>
      <c r="D228" s="398">
        <f>SUM(F228+H228+J228+L228+N228+P228+R228+T228+V228+X228+Z228+AB228+AD228+AF228+AH228+AJ228+AL228)</f>
        <v>0</v>
      </c>
      <c r="E228" s="396">
        <f t="shared" si="162"/>
        <v>0</v>
      </c>
      <c r="F228" s="439"/>
      <c r="G228" s="440"/>
      <c r="H228" s="439"/>
      <c r="I228" s="440"/>
      <c r="J228" s="439"/>
      <c r="K228" s="440"/>
      <c r="L228" s="439"/>
      <c r="M228" s="440"/>
      <c r="N228" s="439"/>
      <c r="O228" s="440"/>
      <c r="P228" s="439"/>
      <c r="Q228" s="440"/>
      <c r="R228" s="22"/>
      <c r="S228" s="28"/>
      <c r="T228" s="22"/>
      <c r="U228" s="28"/>
      <c r="V228" s="22"/>
      <c r="W228" s="28"/>
      <c r="X228" s="22"/>
      <c r="Y228" s="28"/>
      <c r="Z228" s="22"/>
      <c r="AA228" s="28"/>
      <c r="AB228" s="22"/>
      <c r="AC228" s="28"/>
      <c r="AD228" s="22"/>
      <c r="AE228" s="28"/>
      <c r="AF228" s="22"/>
      <c r="AG228" s="28"/>
      <c r="AH228" s="22"/>
      <c r="AI228" s="28"/>
      <c r="AJ228" s="22"/>
      <c r="AK228" s="28"/>
      <c r="AL228" s="22"/>
      <c r="AM228" s="26"/>
      <c r="AN228" s="441"/>
      <c r="AO228" s="424"/>
      <c r="AP228" s="22"/>
      <c r="AQ228" s="52"/>
      <c r="AR228" s="442"/>
      <c r="AS228" s="443"/>
      <c r="AT228" s="323"/>
      <c r="AU228" s="399"/>
      <c r="AV228" s="323"/>
      <c r="AW228" s="399"/>
      <c r="AX228" s="443"/>
      <c r="AY228" s="56" t="str">
        <f t="shared" ref="AY228:AY229" si="163">CC228&amp;CD228&amp;CE228&amp;CF228&amp;CG228&amp;CH228&amp;CI228&amp;CJ228</f>
        <v/>
      </c>
      <c r="CA228" s="421"/>
      <c r="CB228" s="421"/>
      <c r="CC228" s="18" t="str">
        <f t="shared" si="159"/>
        <v/>
      </c>
      <c r="CD228" s="18" t="str">
        <f t="shared" si="142"/>
        <v/>
      </c>
      <c r="CE228" s="438"/>
      <c r="CF228" s="438"/>
      <c r="CG228" s="18" t="str">
        <f t="shared" si="136"/>
        <v/>
      </c>
      <c r="CH228" s="18" t="str">
        <f t="shared" si="160"/>
        <v/>
      </c>
      <c r="CI228" s="18" t="str">
        <f t="shared" si="137"/>
        <v/>
      </c>
      <c r="CJ228" s="18" t="str">
        <f t="shared" si="152"/>
        <v/>
      </c>
      <c r="CK228" s="421"/>
      <c r="CL228" s="56"/>
      <c r="CO228" s="405"/>
      <c r="CP228" s="405"/>
      <c r="CQ228" s="370">
        <f t="shared" si="154"/>
        <v>0</v>
      </c>
      <c r="CR228" s="370">
        <f t="shared" si="154"/>
        <v>0</v>
      </c>
      <c r="CS228" s="405"/>
      <c r="CT228" s="405"/>
      <c r="CU228" s="370">
        <f t="shared" si="155"/>
        <v>0</v>
      </c>
      <c r="CV228" s="370">
        <f t="shared" si="155"/>
        <v>0</v>
      </c>
      <c r="CW228" s="370">
        <f t="shared" si="156"/>
        <v>0</v>
      </c>
      <c r="CX228" s="370">
        <f t="shared" si="157"/>
        <v>0</v>
      </c>
      <c r="CY228" s="405"/>
    </row>
    <row r="229" spans="1:103" ht="15" customHeight="1" x14ac:dyDescent="0.25">
      <c r="A229" s="3633"/>
      <c r="B229" s="444" t="s">
        <v>255</v>
      </c>
      <c r="C229" s="416">
        <f t="shared" si="140"/>
        <v>0</v>
      </c>
      <c r="D229" s="417">
        <f t="shared" si="162"/>
        <v>0</v>
      </c>
      <c r="E229" s="377">
        <f t="shared" si="162"/>
        <v>0</v>
      </c>
      <c r="F229" s="445"/>
      <c r="G229" s="446"/>
      <c r="H229" s="445"/>
      <c r="I229" s="446"/>
      <c r="J229" s="445"/>
      <c r="K229" s="446"/>
      <c r="L229" s="445"/>
      <c r="M229" s="446"/>
      <c r="N229" s="445"/>
      <c r="O229" s="446"/>
      <c r="P229" s="445"/>
      <c r="Q229" s="446"/>
      <c r="R229" s="30"/>
      <c r="S229" s="37"/>
      <c r="T229" s="30"/>
      <c r="U229" s="37"/>
      <c r="V229" s="30"/>
      <c r="W229" s="37"/>
      <c r="X229" s="30"/>
      <c r="Y229" s="37"/>
      <c r="Z229" s="30"/>
      <c r="AA229" s="37"/>
      <c r="AB229" s="30"/>
      <c r="AC229" s="37"/>
      <c r="AD229" s="30"/>
      <c r="AE229" s="37"/>
      <c r="AF229" s="30"/>
      <c r="AG229" s="37"/>
      <c r="AH229" s="30"/>
      <c r="AI229" s="37"/>
      <c r="AJ229" s="30"/>
      <c r="AK229" s="37"/>
      <c r="AL229" s="30"/>
      <c r="AM229" s="34"/>
      <c r="AN229" s="447"/>
      <c r="AO229" s="2322"/>
      <c r="AP229" s="30"/>
      <c r="AQ229" s="37"/>
      <c r="AR229" s="445"/>
      <c r="AS229" s="446"/>
      <c r="AT229" s="223"/>
      <c r="AU229" s="243"/>
      <c r="AV229" s="223"/>
      <c r="AW229" s="243"/>
      <c r="AX229" s="446"/>
      <c r="AY229" s="56" t="str">
        <f t="shared" si="163"/>
        <v/>
      </c>
      <c r="CA229" s="421"/>
      <c r="CB229" s="421"/>
      <c r="CC229" s="18" t="str">
        <f t="shared" si="159"/>
        <v/>
      </c>
      <c r="CD229" s="18" t="str">
        <f t="shared" si="142"/>
        <v/>
      </c>
      <c r="CE229" s="438"/>
      <c r="CF229" s="438"/>
      <c r="CG229" s="18" t="str">
        <f t="shared" si="136"/>
        <v/>
      </c>
      <c r="CH229" s="18" t="str">
        <f t="shared" si="160"/>
        <v/>
      </c>
      <c r="CI229" s="18" t="str">
        <f t="shared" si="137"/>
        <v/>
      </c>
      <c r="CJ229" s="18" t="str">
        <f t="shared" si="152"/>
        <v/>
      </c>
      <c r="CK229" s="421"/>
      <c r="CL229" s="56"/>
      <c r="CO229" s="405"/>
      <c r="CP229" s="405"/>
      <c r="CQ229" s="370">
        <f t="shared" si="154"/>
        <v>0</v>
      </c>
      <c r="CR229" s="370">
        <f>IF(AND(E229&gt;0,OR(AQ229="")),1,IF((AQ229)&gt;E229,1,0))</f>
        <v>0</v>
      </c>
      <c r="CS229" s="405"/>
      <c r="CT229" s="405"/>
      <c r="CU229" s="370">
        <f t="shared" si="155"/>
        <v>0</v>
      </c>
      <c r="CV229" s="370">
        <f t="shared" si="155"/>
        <v>0</v>
      </c>
      <c r="CW229" s="370">
        <f t="shared" si="156"/>
        <v>0</v>
      </c>
      <c r="CX229" s="370">
        <f t="shared" si="157"/>
        <v>0</v>
      </c>
      <c r="CY229" s="405"/>
    </row>
    <row r="230" spans="1:103" ht="15" customHeight="1" x14ac:dyDescent="0.25">
      <c r="A230" s="4239" t="s">
        <v>256</v>
      </c>
      <c r="B230" s="4315"/>
      <c r="C230" s="2012">
        <f>SUM(D230+E230)</f>
        <v>1</v>
      </c>
      <c r="D230" s="703">
        <f>SUM(F230+H230+J230+L230+N230+P230+R230+T230+V230+X230+Z230+AB230+AD230+AF230+AH230+AJ230+AL230)</f>
        <v>1</v>
      </c>
      <c r="E230" s="2176">
        <f>SUM(G230+I230+K230+M230+O230+Q230+S230+U230+W230+Y230+AA230+AC230+AE230+AG230+AI230+AK230+AM230)</f>
        <v>0</v>
      </c>
      <c r="F230" s="2004">
        <v>0</v>
      </c>
      <c r="G230" s="2149">
        <v>0</v>
      </c>
      <c r="H230" s="2004">
        <v>0</v>
      </c>
      <c r="I230" s="2149">
        <v>0</v>
      </c>
      <c r="J230" s="2004">
        <v>0</v>
      </c>
      <c r="K230" s="2149">
        <v>0</v>
      </c>
      <c r="L230" s="2004">
        <v>0</v>
      </c>
      <c r="M230" s="2149">
        <v>0</v>
      </c>
      <c r="N230" s="2004">
        <v>0</v>
      </c>
      <c r="O230" s="2149">
        <v>0</v>
      </c>
      <c r="P230" s="2004">
        <v>1</v>
      </c>
      <c r="Q230" s="2149">
        <v>0</v>
      </c>
      <c r="R230" s="2004">
        <v>0</v>
      </c>
      <c r="S230" s="2149">
        <v>0</v>
      </c>
      <c r="T230" s="2004">
        <v>0</v>
      </c>
      <c r="U230" s="2149">
        <v>0</v>
      </c>
      <c r="V230" s="2004">
        <v>0</v>
      </c>
      <c r="W230" s="2149">
        <v>0</v>
      </c>
      <c r="X230" s="2004">
        <v>0</v>
      </c>
      <c r="Y230" s="2149">
        <v>0</v>
      </c>
      <c r="Z230" s="2004">
        <v>0</v>
      </c>
      <c r="AA230" s="2149">
        <v>0</v>
      </c>
      <c r="AB230" s="2004">
        <v>0</v>
      </c>
      <c r="AC230" s="2149">
        <v>0</v>
      </c>
      <c r="AD230" s="2004">
        <v>0</v>
      </c>
      <c r="AE230" s="2149">
        <v>0</v>
      </c>
      <c r="AF230" s="2004">
        <v>0</v>
      </c>
      <c r="AG230" s="2149">
        <v>0</v>
      </c>
      <c r="AH230" s="2004">
        <v>0</v>
      </c>
      <c r="AI230" s="2149">
        <v>0</v>
      </c>
      <c r="AJ230" s="2004">
        <v>0</v>
      </c>
      <c r="AK230" s="2149">
        <v>0</v>
      </c>
      <c r="AL230" s="2004">
        <v>0</v>
      </c>
      <c r="AM230" s="701">
        <v>0</v>
      </c>
      <c r="AN230" s="27">
        <v>0</v>
      </c>
      <c r="AO230" s="28">
        <v>0</v>
      </c>
      <c r="AP230" s="2004">
        <v>0</v>
      </c>
      <c r="AQ230" s="2149">
        <v>0</v>
      </c>
      <c r="AR230" s="2004">
        <v>0</v>
      </c>
      <c r="AS230" s="2149">
        <v>0</v>
      </c>
      <c r="AT230" s="2272">
        <v>0</v>
      </c>
      <c r="AU230" s="704">
        <v>0</v>
      </c>
      <c r="AV230" s="2272">
        <v>0</v>
      </c>
      <c r="AW230" s="704">
        <v>0</v>
      </c>
      <c r="AX230" s="2149">
        <v>0</v>
      </c>
      <c r="AY230" s="56" t="str">
        <f t="shared" si="118"/>
        <v/>
      </c>
      <c r="CA230" s="18" t="str">
        <f t="shared" ref="CA230:CA241" si="164">IF(AND(E230&gt;0,AN230=""), "* No olvide digitar la variable Gestantes. Digite Cero si no tiene.",IF(AN230&gt;E230,"  * La  variable Gestantes No puede ser mayor al Total Mujeres.",""))</f>
        <v/>
      </c>
      <c r="CB230" s="18" t="str">
        <f t="shared" ref="CB230:CB241" si="165">IF(AND(E230&gt;0,AO230=""), "* No olvide digitar la variable Madre de hijo menor de 5 años. Digite Cero si no tiene.",IF(AO230&gt;E230,"  * La variable Madre de hijo menor de 5 años No puede ser mayor al Total Mujeres.",""))</f>
        <v/>
      </c>
      <c r="CC230" s="18" t="str">
        <f t="shared" si="159"/>
        <v/>
      </c>
      <c r="CD230" s="18" t="str">
        <f t="shared" si="142"/>
        <v/>
      </c>
      <c r="CE230" s="18" t="str">
        <f t="shared" si="143"/>
        <v/>
      </c>
      <c r="CF230" s="18" t="str">
        <f t="shared" si="150"/>
        <v/>
      </c>
      <c r="CG230" s="18" t="str">
        <f t="shared" si="136"/>
        <v/>
      </c>
      <c r="CH230" s="18" t="str">
        <f t="shared" si="160"/>
        <v/>
      </c>
      <c r="CI230" s="18" t="str">
        <f t="shared" si="137"/>
        <v/>
      </c>
      <c r="CJ230" s="18" t="str">
        <f t="shared" si="152"/>
        <v/>
      </c>
      <c r="CK230" s="18" t="str">
        <f t="shared" si="153"/>
        <v/>
      </c>
      <c r="CL230" s="56"/>
      <c r="CO230" s="370">
        <f t="shared" ref="CO230:CO241" si="166">IF(AND(E230&gt;0,AN230=""),1,IF(AN230&gt;E230,1,0))</f>
        <v>0</v>
      </c>
      <c r="CP230" s="370">
        <f t="shared" ref="CP230:CP241" si="167">IF(AND(E230&gt;0,AO230=""),1,IF(AO230&gt;E230,1,0))</f>
        <v>0</v>
      </c>
      <c r="CQ230" s="370">
        <f t="shared" si="154"/>
        <v>0</v>
      </c>
      <c r="CR230" s="370">
        <f t="shared" si="154"/>
        <v>0</v>
      </c>
      <c r="CS230" s="370">
        <f t="shared" si="130"/>
        <v>0</v>
      </c>
      <c r="CT230" s="370">
        <f t="shared" si="131"/>
        <v>0</v>
      </c>
      <c r="CU230" s="370">
        <f t="shared" si="155"/>
        <v>0</v>
      </c>
      <c r="CV230" s="370">
        <f t="shared" si="155"/>
        <v>0</v>
      </c>
      <c r="CW230" s="370">
        <f t="shared" si="156"/>
        <v>0</v>
      </c>
      <c r="CX230" s="370">
        <f t="shared" si="157"/>
        <v>0</v>
      </c>
      <c r="CY230" s="370">
        <f t="shared" si="135"/>
        <v>0</v>
      </c>
    </row>
    <row r="231" spans="1:103" ht="15" customHeight="1" x14ac:dyDescent="0.25">
      <c r="A231" s="3178" t="s">
        <v>257</v>
      </c>
      <c r="B231" s="3179"/>
      <c r="C231" s="378">
        <f>SUM(D231+E231)</f>
        <v>4</v>
      </c>
      <c r="D231" s="379">
        <f>SUM(F231+H231+J231+L231+N231+P231+R231+T231+V231+X231+Z231+AB231+AD231+AF231+AH231+AJ231+AL231)</f>
        <v>2</v>
      </c>
      <c r="E231" s="380">
        <f>SUM(G231+I231+K231+M231+O231+Q231+S231+U231+W231+Y231+AA231+AC231+AE231+AG231+AI231+AK231+AM231)</f>
        <v>2</v>
      </c>
      <c r="F231" s="45">
        <v>0</v>
      </c>
      <c r="G231" s="48">
        <v>0</v>
      </c>
      <c r="H231" s="45">
        <v>0</v>
      </c>
      <c r="I231" s="48">
        <v>0</v>
      </c>
      <c r="J231" s="45">
        <v>1</v>
      </c>
      <c r="K231" s="48">
        <v>2</v>
      </c>
      <c r="L231" s="45">
        <v>0</v>
      </c>
      <c r="M231" s="48">
        <v>0</v>
      </c>
      <c r="N231" s="45">
        <v>0</v>
      </c>
      <c r="O231" s="48">
        <v>0</v>
      </c>
      <c r="P231" s="45">
        <v>0</v>
      </c>
      <c r="Q231" s="48">
        <v>0</v>
      </c>
      <c r="R231" s="45">
        <v>0</v>
      </c>
      <c r="S231" s="48">
        <v>0</v>
      </c>
      <c r="T231" s="45">
        <v>0</v>
      </c>
      <c r="U231" s="48">
        <v>0</v>
      </c>
      <c r="V231" s="45">
        <v>0</v>
      </c>
      <c r="W231" s="48">
        <v>0</v>
      </c>
      <c r="X231" s="45">
        <v>0</v>
      </c>
      <c r="Y231" s="48">
        <v>0</v>
      </c>
      <c r="Z231" s="45">
        <v>0</v>
      </c>
      <c r="AA231" s="48">
        <v>0</v>
      </c>
      <c r="AB231" s="45">
        <v>1</v>
      </c>
      <c r="AC231" s="48">
        <v>0</v>
      </c>
      <c r="AD231" s="45">
        <v>0</v>
      </c>
      <c r="AE231" s="48">
        <v>0</v>
      </c>
      <c r="AF231" s="45">
        <v>0</v>
      </c>
      <c r="AG231" s="48">
        <v>0</v>
      </c>
      <c r="AH231" s="45">
        <v>0</v>
      </c>
      <c r="AI231" s="48">
        <v>0</v>
      </c>
      <c r="AJ231" s="45">
        <v>0</v>
      </c>
      <c r="AK231" s="48">
        <v>0</v>
      </c>
      <c r="AL231" s="45">
        <v>0</v>
      </c>
      <c r="AM231" s="333">
        <v>0</v>
      </c>
      <c r="AN231" s="27">
        <v>0</v>
      </c>
      <c r="AO231" s="28">
        <v>0</v>
      </c>
      <c r="AP231" s="22">
        <v>0</v>
      </c>
      <c r="AQ231" s="28">
        <v>0</v>
      </c>
      <c r="AR231" s="22">
        <v>0</v>
      </c>
      <c r="AS231" s="28">
        <v>1</v>
      </c>
      <c r="AT231" s="216">
        <v>0</v>
      </c>
      <c r="AU231" s="239">
        <v>0</v>
      </c>
      <c r="AV231" s="216">
        <v>0</v>
      </c>
      <c r="AW231" s="239">
        <v>0</v>
      </c>
      <c r="AX231" s="28">
        <v>0</v>
      </c>
      <c r="AY231" s="56" t="str">
        <f t="shared" si="118"/>
        <v/>
      </c>
      <c r="CA231" s="18" t="str">
        <f t="shared" si="164"/>
        <v/>
      </c>
      <c r="CB231" s="18" t="str">
        <f t="shared" si="165"/>
        <v/>
      </c>
      <c r="CC231" s="18" t="str">
        <f t="shared" si="159"/>
        <v/>
      </c>
      <c r="CD231" s="18" t="str">
        <f t="shared" si="142"/>
        <v/>
      </c>
      <c r="CE231" s="18" t="str">
        <f t="shared" si="143"/>
        <v/>
      </c>
      <c r="CF231" s="18" t="str">
        <f t="shared" si="150"/>
        <v/>
      </c>
      <c r="CG231" s="18" t="str">
        <f t="shared" si="136"/>
        <v/>
      </c>
      <c r="CH231" s="18" t="str">
        <f t="shared" si="160"/>
        <v/>
      </c>
      <c r="CI231" s="18" t="str">
        <f t="shared" si="137"/>
        <v/>
      </c>
      <c r="CJ231" s="18" t="str">
        <f t="shared" si="152"/>
        <v/>
      </c>
      <c r="CK231" s="18" t="str">
        <f t="shared" si="153"/>
        <v/>
      </c>
      <c r="CL231" s="56"/>
      <c r="CO231" s="370">
        <f t="shared" si="166"/>
        <v>0</v>
      </c>
      <c r="CP231" s="370">
        <f t="shared" si="167"/>
        <v>0</v>
      </c>
      <c r="CQ231" s="370">
        <f t="shared" si="154"/>
        <v>0</v>
      </c>
      <c r="CR231" s="370">
        <f t="shared" si="154"/>
        <v>0</v>
      </c>
      <c r="CS231" s="370">
        <f t="shared" si="130"/>
        <v>0</v>
      </c>
      <c r="CT231" s="370">
        <f t="shared" si="131"/>
        <v>0</v>
      </c>
      <c r="CU231" s="370">
        <f t="shared" si="155"/>
        <v>0</v>
      </c>
      <c r="CV231" s="370">
        <f t="shared" si="155"/>
        <v>0</v>
      </c>
      <c r="CW231" s="370">
        <f t="shared" si="156"/>
        <v>0</v>
      </c>
      <c r="CX231" s="370">
        <f t="shared" si="157"/>
        <v>0</v>
      </c>
      <c r="CY231" s="370">
        <f t="shared" si="135"/>
        <v>0</v>
      </c>
    </row>
    <row r="232" spans="1:103" ht="15" customHeight="1" x14ac:dyDescent="0.25">
      <c r="A232" s="3010" t="s">
        <v>258</v>
      </c>
      <c r="B232" s="3011"/>
      <c r="C232" s="397">
        <f t="shared" si="140"/>
        <v>2</v>
      </c>
      <c r="D232" s="398">
        <f t="shared" si="162"/>
        <v>0</v>
      </c>
      <c r="E232" s="396">
        <f t="shared" si="162"/>
        <v>2</v>
      </c>
      <c r="F232" s="22">
        <v>0</v>
      </c>
      <c r="G232" s="28">
        <v>0</v>
      </c>
      <c r="H232" s="22">
        <v>0</v>
      </c>
      <c r="I232" s="28">
        <v>0</v>
      </c>
      <c r="J232" s="22">
        <v>0</v>
      </c>
      <c r="K232" s="28">
        <v>1</v>
      </c>
      <c r="L232" s="22">
        <v>0</v>
      </c>
      <c r="M232" s="28">
        <v>1</v>
      </c>
      <c r="N232" s="22">
        <v>0</v>
      </c>
      <c r="O232" s="28">
        <v>0</v>
      </c>
      <c r="P232" s="22">
        <v>0</v>
      </c>
      <c r="Q232" s="28">
        <v>0</v>
      </c>
      <c r="R232" s="22">
        <v>0</v>
      </c>
      <c r="S232" s="28">
        <v>0</v>
      </c>
      <c r="T232" s="22">
        <v>0</v>
      </c>
      <c r="U232" s="28">
        <v>0</v>
      </c>
      <c r="V232" s="22">
        <v>0</v>
      </c>
      <c r="W232" s="28">
        <v>0</v>
      </c>
      <c r="X232" s="22">
        <v>0</v>
      </c>
      <c r="Y232" s="28">
        <v>0</v>
      </c>
      <c r="Z232" s="22">
        <v>0</v>
      </c>
      <c r="AA232" s="28">
        <v>0</v>
      </c>
      <c r="AB232" s="22">
        <v>0</v>
      </c>
      <c r="AC232" s="28">
        <v>0</v>
      </c>
      <c r="AD232" s="22">
        <v>0</v>
      </c>
      <c r="AE232" s="28">
        <v>0</v>
      </c>
      <c r="AF232" s="22">
        <v>0</v>
      </c>
      <c r="AG232" s="28">
        <v>0</v>
      </c>
      <c r="AH232" s="22">
        <v>0</v>
      </c>
      <c r="AI232" s="28">
        <v>0</v>
      </c>
      <c r="AJ232" s="22">
        <v>0</v>
      </c>
      <c r="AK232" s="28">
        <v>0</v>
      </c>
      <c r="AL232" s="22">
        <v>0</v>
      </c>
      <c r="AM232" s="216">
        <v>0</v>
      </c>
      <c r="AN232" s="27">
        <v>0</v>
      </c>
      <c r="AO232" s="28">
        <v>0</v>
      </c>
      <c r="AP232" s="22">
        <v>0</v>
      </c>
      <c r="AQ232" s="28">
        <v>0</v>
      </c>
      <c r="AR232" s="22">
        <v>0</v>
      </c>
      <c r="AS232" s="28">
        <v>0</v>
      </c>
      <c r="AT232" s="216">
        <v>0</v>
      </c>
      <c r="AU232" s="239">
        <v>0</v>
      </c>
      <c r="AV232" s="216">
        <v>0</v>
      </c>
      <c r="AW232" s="239">
        <v>0</v>
      </c>
      <c r="AX232" s="28">
        <v>0</v>
      </c>
      <c r="AY232" s="56" t="str">
        <f t="shared" si="118"/>
        <v/>
      </c>
      <c r="CA232" s="18" t="str">
        <f t="shared" si="164"/>
        <v/>
      </c>
      <c r="CB232" s="18" t="str">
        <f t="shared" si="165"/>
        <v/>
      </c>
      <c r="CC232" s="18" t="str">
        <f t="shared" si="159"/>
        <v/>
      </c>
      <c r="CD232" s="18" t="str">
        <f t="shared" si="142"/>
        <v/>
      </c>
      <c r="CE232" s="18" t="str">
        <f t="shared" si="143"/>
        <v/>
      </c>
      <c r="CF232" s="18" t="str">
        <f t="shared" si="150"/>
        <v/>
      </c>
      <c r="CG232" s="18" t="str">
        <f t="shared" si="136"/>
        <v/>
      </c>
      <c r="CH232" s="18" t="str">
        <f t="shared" si="160"/>
        <v/>
      </c>
      <c r="CI232" s="18" t="str">
        <f t="shared" si="137"/>
        <v/>
      </c>
      <c r="CJ232" s="18" t="str">
        <f t="shared" si="152"/>
        <v/>
      </c>
      <c r="CK232" s="18" t="str">
        <f t="shared" si="153"/>
        <v/>
      </c>
      <c r="CL232" s="56"/>
      <c r="CO232" s="370">
        <f t="shared" si="166"/>
        <v>0</v>
      </c>
      <c r="CP232" s="370">
        <f t="shared" si="167"/>
        <v>0</v>
      </c>
      <c r="CQ232" s="370">
        <f t="shared" si="154"/>
        <v>0</v>
      </c>
      <c r="CR232" s="370">
        <f t="shared" si="154"/>
        <v>0</v>
      </c>
      <c r="CS232" s="370">
        <f t="shared" si="130"/>
        <v>0</v>
      </c>
      <c r="CT232" s="370">
        <f t="shared" si="131"/>
        <v>0</v>
      </c>
      <c r="CU232" s="370">
        <f t="shared" si="155"/>
        <v>0</v>
      </c>
      <c r="CV232" s="370">
        <f t="shared" si="155"/>
        <v>0</v>
      </c>
      <c r="CW232" s="370">
        <f t="shared" si="156"/>
        <v>0</v>
      </c>
      <c r="CX232" s="370">
        <f t="shared" si="157"/>
        <v>0</v>
      </c>
      <c r="CY232" s="370">
        <f t="shared" si="135"/>
        <v>0</v>
      </c>
    </row>
    <row r="233" spans="1:103" ht="15" customHeight="1" x14ac:dyDescent="0.25">
      <c r="A233" s="3010" t="s">
        <v>259</v>
      </c>
      <c r="B233" s="3011"/>
      <c r="C233" s="397">
        <f t="shared" si="140"/>
        <v>3</v>
      </c>
      <c r="D233" s="398">
        <f t="shared" si="162"/>
        <v>2</v>
      </c>
      <c r="E233" s="396">
        <f t="shared" si="162"/>
        <v>1</v>
      </c>
      <c r="F233" s="22">
        <v>0</v>
      </c>
      <c r="G233" s="28">
        <v>0</v>
      </c>
      <c r="H233" s="22">
        <v>0</v>
      </c>
      <c r="I233" s="28">
        <v>0</v>
      </c>
      <c r="J233" s="22">
        <v>0</v>
      </c>
      <c r="K233" s="28">
        <v>0</v>
      </c>
      <c r="L233" s="22">
        <v>0</v>
      </c>
      <c r="M233" s="28">
        <v>0</v>
      </c>
      <c r="N233" s="22">
        <v>0</v>
      </c>
      <c r="O233" s="28">
        <v>0</v>
      </c>
      <c r="P233" s="22">
        <v>1</v>
      </c>
      <c r="Q233" s="28">
        <v>0</v>
      </c>
      <c r="R233" s="22">
        <v>0</v>
      </c>
      <c r="S233" s="28">
        <v>0</v>
      </c>
      <c r="T233" s="22">
        <v>1</v>
      </c>
      <c r="U233" s="28">
        <v>0</v>
      </c>
      <c r="V233" s="22">
        <v>0</v>
      </c>
      <c r="W233" s="28">
        <v>0</v>
      </c>
      <c r="X233" s="22">
        <v>0</v>
      </c>
      <c r="Y233" s="28">
        <v>0</v>
      </c>
      <c r="Z233" s="22">
        <v>0</v>
      </c>
      <c r="AA233" s="28">
        <v>0</v>
      </c>
      <c r="AB233" s="22">
        <v>0</v>
      </c>
      <c r="AC233" s="28">
        <v>1</v>
      </c>
      <c r="AD233" s="22">
        <v>0</v>
      </c>
      <c r="AE233" s="28">
        <v>0</v>
      </c>
      <c r="AF233" s="22">
        <v>0</v>
      </c>
      <c r="AG233" s="28">
        <v>0</v>
      </c>
      <c r="AH233" s="22">
        <v>0</v>
      </c>
      <c r="AI233" s="28">
        <v>0</v>
      </c>
      <c r="AJ233" s="22">
        <v>0</v>
      </c>
      <c r="AK233" s="28">
        <v>0</v>
      </c>
      <c r="AL233" s="22">
        <v>0</v>
      </c>
      <c r="AM233" s="216">
        <v>0</v>
      </c>
      <c r="AN233" s="27">
        <v>0</v>
      </c>
      <c r="AO233" s="28">
        <v>0</v>
      </c>
      <c r="AP233" s="22">
        <v>0</v>
      </c>
      <c r="AQ233" s="28">
        <v>0</v>
      </c>
      <c r="AR233" s="22">
        <v>0</v>
      </c>
      <c r="AS233" s="28">
        <v>0</v>
      </c>
      <c r="AT233" s="216">
        <v>0</v>
      </c>
      <c r="AU233" s="239">
        <v>0</v>
      </c>
      <c r="AV233" s="216">
        <v>0</v>
      </c>
      <c r="AW233" s="239">
        <v>0</v>
      </c>
      <c r="AX233" s="28">
        <v>0</v>
      </c>
      <c r="AY233" s="56" t="str">
        <f t="shared" si="118"/>
        <v/>
      </c>
      <c r="CA233" s="18" t="str">
        <f t="shared" si="164"/>
        <v/>
      </c>
      <c r="CB233" s="18" t="str">
        <f t="shared" si="165"/>
        <v/>
      </c>
      <c r="CC233" s="18" t="str">
        <f t="shared" si="159"/>
        <v/>
      </c>
      <c r="CD233" s="18" t="str">
        <f t="shared" si="142"/>
        <v/>
      </c>
      <c r="CE233" s="18" t="str">
        <f t="shared" si="143"/>
        <v/>
      </c>
      <c r="CF233" s="18" t="str">
        <f t="shared" si="150"/>
        <v/>
      </c>
      <c r="CG233" s="18" t="str">
        <f t="shared" si="136"/>
        <v/>
      </c>
      <c r="CH233" s="18" t="str">
        <f t="shared" si="160"/>
        <v/>
      </c>
      <c r="CI233" s="18" t="str">
        <f t="shared" si="137"/>
        <v/>
      </c>
      <c r="CJ233" s="18" t="str">
        <f t="shared" si="152"/>
        <v/>
      </c>
      <c r="CK233" s="18" t="str">
        <f t="shared" si="153"/>
        <v/>
      </c>
      <c r="CL233" s="56"/>
      <c r="CO233" s="370">
        <f t="shared" si="166"/>
        <v>0</v>
      </c>
      <c r="CP233" s="370">
        <f t="shared" si="167"/>
        <v>0</v>
      </c>
      <c r="CQ233" s="370">
        <f t="shared" si="154"/>
        <v>0</v>
      </c>
      <c r="CR233" s="370">
        <f t="shared" si="154"/>
        <v>0</v>
      </c>
      <c r="CS233" s="370">
        <f t="shared" si="130"/>
        <v>0</v>
      </c>
      <c r="CT233" s="370">
        <f t="shared" si="131"/>
        <v>0</v>
      </c>
      <c r="CU233" s="370">
        <f t="shared" si="155"/>
        <v>0</v>
      </c>
      <c r="CV233" s="370">
        <f t="shared" si="155"/>
        <v>0</v>
      </c>
      <c r="CW233" s="370">
        <f t="shared" si="156"/>
        <v>0</v>
      </c>
      <c r="CX233" s="370">
        <f t="shared" si="157"/>
        <v>0</v>
      </c>
      <c r="CY233" s="370">
        <f t="shared" si="135"/>
        <v>0</v>
      </c>
    </row>
    <row r="234" spans="1:103" ht="15" customHeight="1" x14ac:dyDescent="0.25">
      <c r="A234" s="3020" t="s">
        <v>260</v>
      </c>
      <c r="B234" s="3021"/>
      <c r="C234" s="409">
        <f t="shared" si="140"/>
        <v>4</v>
      </c>
      <c r="D234" s="400">
        <f t="shared" si="162"/>
        <v>0</v>
      </c>
      <c r="E234" s="410">
        <f t="shared" si="162"/>
        <v>4</v>
      </c>
      <c r="F234" s="30">
        <v>0</v>
      </c>
      <c r="G234" s="37">
        <v>0</v>
      </c>
      <c r="H234" s="30">
        <v>0</v>
      </c>
      <c r="I234" s="37">
        <v>0</v>
      </c>
      <c r="J234" s="30">
        <v>0</v>
      </c>
      <c r="K234" s="37">
        <v>1</v>
      </c>
      <c r="L234" s="30">
        <v>0</v>
      </c>
      <c r="M234" s="37">
        <v>0</v>
      </c>
      <c r="N234" s="30">
        <v>0</v>
      </c>
      <c r="O234" s="37">
        <v>0</v>
      </c>
      <c r="P234" s="30">
        <v>0</v>
      </c>
      <c r="Q234" s="37">
        <v>0</v>
      </c>
      <c r="R234" s="30">
        <v>0</v>
      </c>
      <c r="S234" s="37">
        <v>1</v>
      </c>
      <c r="T234" s="30">
        <v>0</v>
      </c>
      <c r="U234" s="37">
        <v>0</v>
      </c>
      <c r="V234" s="30">
        <v>0</v>
      </c>
      <c r="W234" s="37">
        <v>1</v>
      </c>
      <c r="X234" s="30">
        <v>0</v>
      </c>
      <c r="Y234" s="37">
        <v>1</v>
      </c>
      <c r="Z234" s="30">
        <v>0</v>
      </c>
      <c r="AA234" s="37">
        <v>0</v>
      </c>
      <c r="AB234" s="30">
        <v>0</v>
      </c>
      <c r="AC234" s="37">
        <v>0</v>
      </c>
      <c r="AD234" s="30">
        <v>0</v>
      </c>
      <c r="AE234" s="37">
        <v>0</v>
      </c>
      <c r="AF234" s="30">
        <v>0</v>
      </c>
      <c r="AG234" s="37">
        <v>0</v>
      </c>
      <c r="AH234" s="30">
        <v>0</v>
      </c>
      <c r="AI234" s="37">
        <v>0</v>
      </c>
      <c r="AJ234" s="30">
        <v>0</v>
      </c>
      <c r="AK234" s="37">
        <v>0</v>
      </c>
      <c r="AL234" s="30">
        <v>0</v>
      </c>
      <c r="AM234" s="223">
        <v>0</v>
      </c>
      <c r="AN234" s="35">
        <v>0</v>
      </c>
      <c r="AO234" s="37">
        <v>0</v>
      </c>
      <c r="AP234" s="30">
        <v>0</v>
      </c>
      <c r="AQ234" s="37">
        <v>0</v>
      </c>
      <c r="AR234" s="30">
        <v>0</v>
      </c>
      <c r="AS234" s="37">
        <v>0</v>
      </c>
      <c r="AT234" s="223">
        <v>0</v>
      </c>
      <c r="AU234" s="243">
        <v>0</v>
      </c>
      <c r="AV234" s="223">
        <v>0</v>
      </c>
      <c r="AW234" s="243">
        <v>0</v>
      </c>
      <c r="AX234" s="37">
        <v>0</v>
      </c>
      <c r="AY234" s="56" t="str">
        <f t="shared" si="118"/>
        <v/>
      </c>
      <c r="CA234" s="18" t="str">
        <f t="shared" si="164"/>
        <v/>
      </c>
      <c r="CB234" s="18" t="str">
        <f t="shared" si="165"/>
        <v/>
      </c>
      <c r="CC234" s="18" t="str">
        <f t="shared" si="159"/>
        <v/>
      </c>
      <c r="CD234" s="18" t="str">
        <f t="shared" si="142"/>
        <v/>
      </c>
      <c r="CE234" s="18" t="str">
        <f t="shared" si="143"/>
        <v/>
      </c>
      <c r="CF234" s="18" t="str">
        <f t="shared" si="150"/>
        <v/>
      </c>
      <c r="CG234" s="18" t="str">
        <f t="shared" si="136"/>
        <v/>
      </c>
      <c r="CH234" s="18" t="str">
        <f t="shared" si="160"/>
        <v/>
      </c>
      <c r="CI234" s="18" t="str">
        <f t="shared" si="137"/>
        <v/>
      </c>
      <c r="CJ234" s="18" t="str">
        <f t="shared" si="152"/>
        <v/>
      </c>
      <c r="CK234" s="18" t="str">
        <f t="shared" si="153"/>
        <v/>
      </c>
      <c r="CL234" s="56"/>
      <c r="CO234" s="370">
        <f t="shared" si="166"/>
        <v>0</v>
      </c>
      <c r="CP234" s="370">
        <f t="shared" si="167"/>
        <v>0</v>
      </c>
      <c r="CQ234" s="370">
        <f t="shared" si="154"/>
        <v>0</v>
      </c>
      <c r="CR234" s="370">
        <f t="shared" si="154"/>
        <v>0</v>
      </c>
      <c r="CS234" s="370">
        <f t="shared" si="130"/>
        <v>0</v>
      </c>
      <c r="CT234" s="370">
        <f t="shared" si="131"/>
        <v>0</v>
      </c>
      <c r="CU234" s="370">
        <f t="shared" si="155"/>
        <v>0</v>
      </c>
      <c r="CV234" s="370">
        <f t="shared" si="155"/>
        <v>0</v>
      </c>
      <c r="CW234" s="370">
        <f t="shared" si="156"/>
        <v>0</v>
      </c>
      <c r="CX234" s="370">
        <f t="shared" si="157"/>
        <v>0</v>
      </c>
      <c r="CY234" s="370">
        <f t="shared" si="135"/>
        <v>0</v>
      </c>
    </row>
    <row r="235" spans="1:103" ht="15" customHeight="1" x14ac:dyDescent="0.25">
      <c r="A235" s="4274" t="s">
        <v>261</v>
      </c>
      <c r="B235" s="2011" t="s">
        <v>262</v>
      </c>
      <c r="C235" s="2012">
        <f t="shared" si="140"/>
        <v>1</v>
      </c>
      <c r="D235" s="703">
        <f t="shared" si="162"/>
        <v>0</v>
      </c>
      <c r="E235" s="705">
        <f t="shared" si="162"/>
        <v>1</v>
      </c>
      <c r="F235" s="2181">
        <v>0</v>
      </c>
      <c r="G235" s="85">
        <v>0</v>
      </c>
      <c r="H235" s="2181">
        <v>0</v>
      </c>
      <c r="I235" s="85">
        <v>0</v>
      </c>
      <c r="J235" s="2181">
        <v>0</v>
      </c>
      <c r="K235" s="85">
        <v>1</v>
      </c>
      <c r="L235" s="2181">
        <v>0</v>
      </c>
      <c r="M235" s="85">
        <v>0</v>
      </c>
      <c r="N235" s="2181">
        <v>0</v>
      </c>
      <c r="O235" s="85">
        <v>0</v>
      </c>
      <c r="P235" s="2181">
        <v>0</v>
      </c>
      <c r="Q235" s="85">
        <v>0</v>
      </c>
      <c r="R235" s="2181">
        <v>0</v>
      </c>
      <c r="S235" s="85">
        <v>0</v>
      </c>
      <c r="T235" s="2181">
        <v>0</v>
      </c>
      <c r="U235" s="85">
        <v>0</v>
      </c>
      <c r="V235" s="2181">
        <v>0</v>
      </c>
      <c r="W235" s="85">
        <v>0</v>
      </c>
      <c r="X235" s="2181">
        <v>0</v>
      </c>
      <c r="Y235" s="85">
        <v>0</v>
      </c>
      <c r="Z235" s="2181">
        <v>0</v>
      </c>
      <c r="AA235" s="85">
        <v>0</v>
      </c>
      <c r="AB235" s="2181">
        <v>0</v>
      </c>
      <c r="AC235" s="85">
        <v>0</v>
      </c>
      <c r="AD235" s="2181">
        <v>0</v>
      </c>
      <c r="AE235" s="85">
        <v>0</v>
      </c>
      <c r="AF235" s="2181">
        <v>0</v>
      </c>
      <c r="AG235" s="85">
        <v>0</v>
      </c>
      <c r="AH235" s="2181">
        <v>0</v>
      </c>
      <c r="AI235" s="85">
        <v>0</v>
      </c>
      <c r="AJ235" s="2181">
        <v>0</v>
      </c>
      <c r="AK235" s="85">
        <v>0</v>
      </c>
      <c r="AL235" s="2181">
        <v>0</v>
      </c>
      <c r="AM235" s="353">
        <v>0</v>
      </c>
      <c r="AN235" s="84">
        <v>0</v>
      </c>
      <c r="AO235" s="85">
        <v>0</v>
      </c>
      <c r="AP235" s="2181">
        <v>0</v>
      </c>
      <c r="AQ235" s="85">
        <v>0</v>
      </c>
      <c r="AR235" s="2181">
        <v>0</v>
      </c>
      <c r="AS235" s="85">
        <v>0</v>
      </c>
      <c r="AT235" s="353">
        <v>0</v>
      </c>
      <c r="AU235" s="395">
        <v>0</v>
      </c>
      <c r="AV235" s="353">
        <v>0</v>
      </c>
      <c r="AW235" s="395">
        <v>0</v>
      </c>
      <c r="AX235" s="85">
        <v>0</v>
      </c>
      <c r="AY235" s="56" t="str">
        <f t="shared" si="118"/>
        <v/>
      </c>
      <c r="CA235" s="18" t="str">
        <f t="shared" si="164"/>
        <v/>
      </c>
      <c r="CB235" s="18" t="str">
        <f t="shared" si="165"/>
        <v/>
      </c>
      <c r="CC235" s="18" t="str">
        <f t="shared" si="159"/>
        <v/>
      </c>
      <c r="CD235" s="18" t="str">
        <f t="shared" si="142"/>
        <v/>
      </c>
      <c r="CE235" s="18" t="str">
        <f t="shared" si="143"/>
        <v/>
      </c>
      <c r="CF235" s="18" t="str">
        <f t="shared" si="150"/>
        <v/>
      </c>
      <c r="CG235" s="18" t="str">
        <f t="shared" si="136"/>
        <v/>
      </c>
      <c r="CH235" s="18" t="str">
        <f t="shared" si="160"/>
        <v/>
      </c>
      <c r="CI235" s="18" t="str">
        <f t="shared" si="137"/>
        <v/>
      </c>
      <c r="CJ235" s="18" t="str">
        <f t="shared" si="152"/>
        <v/>
      </c>
      <c r="CK235" s="18" t="str">
        <f t="shared" si="153"/>
        <v/>
      </c>
      <c r="CL235" s="56"/>
      <c r="CO235" s="370">
        <f t="shared" si="166"/>
        <v>0</v>
      </c>
      <c r="CP235" s="370">
        <f t="shared" si="167"/>
        <v>0</v>
      </c>
      <c r="CQ235" s="370">
        <f t="shared" si="154"/>
        <v>0</v>
      </c>
      <c r="CR235" s="370">
        <f t="shared" si="154"/>
        <v>0</v>
      </c>
      <c r="CS235" s="370">
        <f t="shared" si="130"/>
        <v>0</v>
      </c>
      <c r="CT235" s="370">
        <f t="shared" si="131"/>
        <v>0</v>
      </c>
      <c r="CU235" s="370">
        <f t="shared" si="155"/>
        <v>0</v>
      </c>
      <c r="CV235" s="370">
        <f t="shared" si="155"/>
        <v>0</v>
      </c>
      <c r="CW235" s="370">
        <f t="shared" si="156"/>
        <v>0</v>
      </c>
      <c r="CX235" s="370">
        <f t="shared" si="157"/>
        <v>0</v>
      </c>
      <c r="CY235" s="370">
        <f t="shared" si="135"/>
        <v>0</v>
      </c>
    </row>
    <row r="236" spans="1:103" ht="15" customHeight="1" x14ac:dyDescent="0.25">
      <c r="A236" s="4275"/>
      <c r="B236" s="253" t="s">
        <v>263</v>
      </c>
      <c r="C236" s="397">
        <f t="shared" si="140"/>
        <v>0</v>
      </c>
      <c r="D236" s="398">
        <f t="shared" si="162"/>
        <v>0</v>
      </c>
      <c r="E236" s="449">
        <f t="shared" si="162"/>
        <v>0</v>
      </c>
      <c r="F236" s="49">
        <v>0</v>
      </c>
      <c r="G236" s="52">
        <v>0</v>
      </c>
      <c r="H236" s="49">
        <v>0</v>
      </c>
      <c r="I236" s="52">
        <v>0</v>
      </c>
      <c r="J236" s="49">
        <v>0</v>
      </c>
      <c r="K236" s="52">
        <v>0</v>
      </c>
      <c r="L236" s="49">
        <v>0</v>
      </c>
      <c r="M236" s="52">
        <v>0</v>
      </c>
      <c r="N236" s="49">
        <v>0</v>
      </c>
      <c r="O236" s="52">
        <v>0</v>
      </c>
      <c r="P236" s="49">
        <v>0</v>
      </c>
      <c r="Q236" s="52">
        <v>0</v>
      </c>
      <c r="R236" s="49">
        <v>0</v>
      </c>
      <c r="S236" s="52">
        <v>0</v>
      </c>
      <c r="T236" s="49">
        <v>0</v>
      </c>
      <c r="U236" s="52">
        <v>0</v>
      </c>
      <c r="V236" s="49">
        <v>0</v>
      </c>
      <c r="W236" s="52">
        <v>0</v>
      </c>
      <c r="X236" s="49">
        <v>0</v>
      </c>
      <c r="Y236" s="52">
        <v>0</v>
      </c>
      <c r="Z236" s="49">
        <v>0</v>
      </c>
      <c r="AA236" s="52">
        <v>0</v>
      </c>
      <c r="AB236" s="49">
        <v>0</v>
      </c>
      <c r="AC236" s="52">
        <v>0</v>
      </c>
      <c r="AD236" s="49">
        <v>0</v>
      </c>
      <c r="AE236" s="52">
        <v>0</v>
      </c>
      <c r="AF236" s="49">
        <v>0</v>
      </c>
      <c r="AG236" s="52">
        <v>0</v>
      </c>
      <c r="AH236" s="49">
        <v>0</v>
      </c>
      <c r="AI236" s="52">
        <v>0</v>
      </c>
      <c r="AJ236" s="49">
        <v>0</v>
      </c>
      <c r="AK236" s="52">
        <v>0</v>
      </c>
      <c r="AL236" s="49">
        <v>0</v>
      </c>
      <c r="AM236" s="323">
        <v>0</v>
      </c>
      <c r="AN236" s="254">
        <v>0</v>
      </c>
      <c r="AO236" s="52">
        <v>0</v>
      </c>
      <c r="AP236" s="49">
        <v>0</v>
      </c>
      <c r="AQ236" s="52">
        <v>0</v>
      </c>
      <c r="AR236" s="49">
        <v>0</v>
      </c>
      <c r="AS236" s="52">
        <v>0</v>
      </c>
      <c r="AT236" s="323">
        <v>0</v>
      </c>
      <c r="AU236" s="399">
        <v>0</v>
      </c>
      <c r="AV236" s="323">
        <v>0</v>
      </c>
      <c r="AW236" s="399">
        <v>0</v>
      </c>
      <c r="AX236" s="52">
        <v>0</v>
      </c>
      <c r="AY236" s="56" t="str">
        <f t="shared" si="118"/>
        <v/>
      </c>
      <c r="CA236" s="18" t="str">
        <f t="shared" si="164"/>
        <v/>
      </c>
      <c r="CB236" s="18" t="str">
        <f t="shared" si="165"/>
        <v/>
      </c>
      <c r="CC236" s="18" t="str">
        <f t="shared" si="159"/>
        <v/>
      </c>
      <c r="CD236" s="18" t="str">
        <f t="shared" si="142"/>
        <v/>
      </c>
      <c r="CE236" s="18" t="str">
        <f t="shared" si="143"/>
        <v/>
      </c>
      <c r="CF236" s="18" t="str">
        <f t="shared" si="150"/>
        <v/>
      </c>
      <c r="CG236" s="18" t="str">
        <f t="shared" si="136"/>
        <v/>
      </c>
      <c r="CH236" s="18" t="str">
        <f t="shared" si="160"/>
        <v/>
      </c>
      <c r="CI236" s="18" t="str">
        <f t="shared" si="137"/>
        <v/>
      </c>
      <c r="CJ236" s="18" t="str">
        <f t="shared" si="152"/>
        <v/>
      </c>
      <c r="CK236" s="18" t="str">
        <f t="shared" si="153"/>
        <v/>
      </c>
      <c r="CL236" s="56"/>
      <c r="CO236" s="370">
        <f t="shared" si="166"/>
        <v>0</v>
      </c>
      <c r="CP236" s="370">
        <f t="shared" si="167"/>
        <v>0</v>
      </c>
      <c r="CQ236" s="370">
        <f t="shared" si="154"/>
        <v>0</v>
      </c>
      <c r="CR236" s="370">
        <f t="shared" si="154"/>
        <v>0</v>
      </c>
      <c r="CS236" s="370">
        <f t="shared" si="130"/>
        <v>0</v>
      </c>
      <c r="CT236" s="370">
        <f t="shared" si="131"/>
        <v>0</v>
      </c>
      <c r="CU236" s="370">
        <f t="shared" si="155"/>
        <v>0</v>
      </c>
      <c r="CV236" s="370">
        <f t="shared" si="155"/>
        <v>0</v>
      </c>
      <c r="CW236" s="370">
        <f t="shared" si="156"/>
        <v>0</v>
      </c>
      <c r="CX236" s="370">
        <f t="shared" si="157"/>
        <v>0</v>
      </c>
      <c r="CY236" s="370">
        <f t="shared" si="135"/>
        <v>0</v>
      </c>
    </row>
    <row r="237" spans="1:103" ht="15" customHeight="1" x14ac:dyDescent="0.25">
      <c r="A237" s="4275"/>
      <c r="B237" s="253" t="s">
        <v>264</v>
      </c>
      <c r="C237" s="397">
        <f t="shared" si="140"/>
        <v>0</v>
      </c>
      <c r="D237" s="398">
        <f t="shared" si="162"/>
        <v>0</v>
      </c>
      <c r="E237" s="449">
        <f t="shared" si="162"/>
        <v>0</v>
      </c>
      <c r="F237" s="49">
        <v>0</v>
      </c>
      <c r="G237" s="52">
        <v>0</v>
      </c>
      <c r="H237" s="49">
        <v>0</v>
      </c>
      <c r="I237" s="52">
        <v>0</v>
      </c>
      <c r="J237" s="49">
        <v>0</v>
      </c>
      <c r="K237" s="52">
        <v>0</v>
      </c>
      <c r="L237" s="49">
        <v>0</v>
      </c>
      <c r="M237" s="52">
        <v>0</v>
      </c>
      <c r="N237" s="49">
        <v>0</v>
      </c>
      <c r="O237" s="52">
        <v>0</v>
      </c>
      <c r="P237" s="49">
        <v>0</v>
      </c>
      <c r="Q237" s="52">
        <v>0</v>
      </c>
      <c r="R237" s="49">
        <v>0</v>
      </c>
      <c r="S237" s="52">
        <v>0</v>
      </c>
      <c r="T237" s="49">
        <v>0</v>
      </c>
      <c r="U237" s="52">
        <v>0</v>
      </c>
      <c r="V237" s="49">
        <v>0</v>
      </c>
      <c r="W237" s="52">
        <v>0</v>
      </c>
      <c r="X237" s="49">
        <v>0</v>
      </c>
      <c r="Y237" s="52">
        <v>0</v>
      </c>
      <c r="Z237" s="49">
        <v>0</v>
      </c>
      <c r="AA237" s="52">
        <v>0</v>
      </c>
      <c r="AB237" s="49">
        <v>0</v>
      </c>
      <c r="AC237" s="52">
        <v>0</v>
      </c>
      <c r="AD237" s="49">
        <v>0</v>
      </c>
      <c r="AE237" s="52">
        <v>0</v>
      </c>
      <c r="AF237" s="49">
        <v>0</v>
      </c>
      <c r="AG237" s="52">
        <v>0</v>
      </c>
      <c r="AH237" s="49">
        <v>0</v>
      </c>
      <c r="AI237" s="52">
        <v>0</v>
      </c>
      <c r="AJ237" s="49">
        <v>0</v>
      </c>
      <c r="AK237" s="52">
        <v>0</v>
      </c>
      <c r="AL237" s="49">
        <v>0</v>
      </c>
      <c r="AM237" s="323">
        <v>0</v>
      </c>
      <c r="AN237" s="254">
        <v>0</v>
      </c>
      <c r="AO237" s="52">
        <v>0</v>
      </c>
      <c r="AP237" s="49">
        <v>0</v>
      </c>
      <c r="AQ237" s="52">
        <v>0</v>
      </c>
      <c r="AR237" s="49">
        <v>0</v>
      </c>
      <c r="AS237" s="52">
        <v>0</v>
      </c>
      <c r="AT237" s="323">
        <v>0</v>
      </c>
      <c r="AU237" s="399">
        <v>0</v>
      </c>
      <c r="AV237" s="323">
        <v>0</v>
      </c>
      <c r="AW237" s="399">
        <v>0</v>
      </c>
      <c r="AX237" s="52">
        <v>0</v>
      </c>
      <c r="AY237" s="56" t="str">
        <f t="shared" si="118"/>
        <v/>
      </c>
      <c r="CA237" s="18" t="str">
        <f t="shared" si="164"/>
        <v/>
      </c>
      <c r="CB237" s="18" t="str">
        <f t="shared" si="165"/>
        <v/>
      </c>
      <c r="CC237" s="18" t="str">
        <f t="shared" si="159"/>
        <v/>
      </c>
      <c r="CD237" s="18" t="str">
        <f t="shared" si="142"/>
        <v/>
      </c>
      <c r="CE237" s="18" t="str">
        <f t="shared" si="143"/>
        <v/>
      </c>
      <c r="CF237" s="18" t="str">
        <f t="shared" si="150"/>
        <v/>
      </c>
      <c r="CG237" s="18" t="str">
        <f t="shared" si="136"/>
        <v/>
      </c>
      <c r="CH237" s="18" t="str">
        <f t="shared" si="160"/>
        <v/>
      </c>
      <c r="CI237" s="18" t="str">
        <f t="shared" si="137"/>
        <v/>
      </c>
      <c r="CJ237" s="18" t="str">
        <f t="shared" si="152"/>
        <v/>
      </c>
      <c r="CK237" s="18" t="str">
        <f t="shared" si="153"/>
        <v/>
      </c>
      <c r="CL237" s="56"/>
      <c r="CO237" s="370">
        <f t="shared" si="166"/>
        <v>0</v>
      </c>
      <c r="CP237" s="370">
        <f t="shared" si="167"/>
        <v>0</v>
      </c>
      <c r="CQ237" s="370">
        <f t="shared" si="154"/>
        <v>0</v>
      </c>
      <c r="CR237" s="370">
        <f t="shared" si="154"/>
        <v>0</v>
      </c>
      <c r="CS237" s="370">
        <f t="shared" si="130"/>
        <v>0</v>
      </c>
      <c r="CT237" s="370">
        <f t="shared" si="131"/>
        <v>0</v>
      </c>
      <c r="CU237" s="370">
        <f t="shared" si="155"/>
        <v>0</v>
      </c>
      <c r="CV237" s="370">
        <f t="shared" si="155"/>
        <v>0</v>
      </c>
      <c r="CW237" s="370">
        <f t="shared" si="156"/>
        <v>0</v>
      </c>
      <c r="CX237" s="370">
        <f t="shared" si="157"/>
        <v>0</v>
      </c>
      <c r="CY237" s="370">
        <f t="shared" si="135"/>
        <v>0</v>
      </c>
    </row>
    <row r="238" spans="1:103" ht="15" customHeight="1" x14ac:dyDescent="0.25">
      <c r="A238" s="4275"/>
      <c r="B238" s="253" t="s">
        <v>265</v>
      </c>
      <c r="C238" s="397">
        <f t="shared" si="140"/>
        <v>0</v>
      </c>
      <c r="D238" s="398">
        <f t="shared" si="162"/>
        <v>0</v>
      </c>
      <c r="E238" s="449">
        <f t="shared" si="162"/>
        <v>0</v>
      </c>
      <c r="F238" s="49">
        <v>0</v>
      </c>
      <c r="G238" s="52">
        <v>0</v>
      </c>
      <c r="H238" s="49">
        <v>0</v>
      </c>
      <c r="I238" s="52">
        <v>0</v>
      </c>
      <c r="J238" s="49">
        <v>0</v>
      </c>
      <c r="K238" s="52">
        <v>0</v>
      </c>
      <c r="L238" s="49">
        <v>0</v>
      </c>
      <c r="M238" s="52">
        <v>0</v>
      </c>
      <c r="N238" s="49">
        <v>0</v>
      </c>
      <c r="O238" s="52">
        <v>0</v>
      </c>
      <c r="P238" s="49">
        <v>0</v>
      </c>
      <c r="Q238" s="52">
        <v>0</v>
      </c>
      <c r="R238" s="49">
        <v>0</v>
      </c>
      <c r="S238" s="52">
        <v>0</v>
      </c>
      <c r="T238" s="49">
        <v>0</v>
      </c>
      <c r="U238" s="52">
        <v>0</v>
      </c>
      <c r="V238" s="49">
        <v>0</v>
      </c>
      <c r="W238" s="52">
        <v>0</v>
      </c>
      <c r="X238" s="49">
        <v>0</v>
      </c>
      <c r="Y238" s="52">
        <v>0</v>
      </c>
      <c r="Z238" s="49">
        <v>0</v>
      </c>
      <c r="AA238" s="52">
        <v>0</v>
      </c>
      <c r="AB238" s="49">
        <v>0</v>
      </c>
      <c r="AC238" s="52">
        <v>0</v>
      </c>
      <c r="AD238" s="49">
        <v>0</v>
      </c>
      <c r="AE238" s="52">
        <v>0</v>
      </c>
      <c r="AF238" s="49">
        <v>0</v>
      </c>
      <c r="AG238" s="52">
        <v>0</v>
      </c>
      <c r="AH238" s="49">
        <v>0</v>
      </c>
      <c r="AI238" s="52">
        <v>0</v>
      </c>
      <c r="AJ238" s="49">
        <v>0</v>
      </c>
      <c r="AK238" s="52">
        <v>0</v>
      </c>
      <c r="AL238" s="49">
        <v>0</v>
      </c>
      <c r="AM238" s="323">
        <v>0</v>
      </c>
      <c r="AN238" s="254">
        <v>0</v>
      </c>
      <c r="AO238" s="52">
        <v>0</v>
      </c>
      <c r="AP238" s="49">
        <v>0</v>
      </c>
      <c r="AQ238" s="52">
        <v>0</v>
      </c>
      <c r="AR238" s="49">
        <v>0</v>
      </c>
      <c r="AS238" s="52">
        <v>0</v>
      </c>
      <c r="AT238" s="323">
        <v>0</v>
      </c>
      <c r="AU238" s="399">
        <v>0</v>
      </c>
      <c r="AV238" s="323">
        <v>0</v>
      </c>
      <c r="AW238" s="399">
        <v>0</v>
      </c>
      <c r="AX238" s="52">
        <v>0</v>
      </c>
      <c r="AY238" s="56" t="str">
        <f t="shared" si="118"/>
        <v/>
      </c>
      <c r="CA238" s="18" t="str">
        <f t="shared" si="164"/>
        <v/>
      </c>
      <c r="CB238" s="18" t="str">
        <f t="shared" si="165"/>
        <v/>
      </c>
      <c r="CC238" s="18" t="str">
        <f t="shared" si="159"/>
        <v/>
      </c>
      <c r="CD238" s="18" t="str">
        <f t="shared" si="142"/>
        <v/>
      </c>
      <c r="CE238" s="18" t="str">
        <f t="shared" si="143"/>
        <v/>
      </c>
      <c r="CF238" s="18" t="str">
        <f t="shared" si="150"/>
        <v/>
      </c>
      <c r="CG238" s="18" t="str">
        <f t="shared" si="136"/>
        <v/>
      </c>
      <c r="CH238" s="18" t="str">
        <f t="shared" si="160"/>
        <v/>
      </c>
      <c r="CI238" s="18" t="str">
        <f t="shared" si="137"/>
        <v/>
      </c>
      <c r="CJ238" s="18" t="str">
        <f t="shared" si="152"/>
        <v/>
      </c>
      <c r="CK238" s="18" t="str">
        <f t="shared" si="153"/>
        <v/>
      </c>
      <c r="CL238" s="56"/>
      <c r="CO238" s="370">
        <f t="shared" si="166"/>
        <v>0</v>
      </c>
      <c r="CP238" s="370">
        <f t="shared" si="167"/>
        <v>0</v>
      </c>
      <c r="CQ238" s="370">
        <f t="shared" si="154"/>
        <v>0</v>
      </c>
      <c r="CR238" s="370">
        <f t="shared" si="154"/>
        <v>0</v>
      </c>
      <c r="CS238" s="370">
        <f t="shared" si="130"/>
        <v>0</v>
      </c>
      <c r="CT238" s="370">
        <f t="shared" si="131"/>
        <v>0</v>
      </c>
      <c r="CU238" s="370">
        <f t="shared" si="155"/>
        <v>0</v>
      </c>
      <c r="CV238" s="370">
        <f t="shared" si="155"/>
        <v>0</v>
      </c>
      <c r="CW238" s="370">
        <f t="shared" si="156"/>
        <v>0</v>
      </c>
      <c r="CX238" s="370">
        <f t="shared" si="157"/>
        <v>0</v>
      </c>
      <c r="CY238" s="370">
        <f t="shared" si="135"/>
        <v>0</v>
      </c>
    </row>
    <row r="239" spans="1:103" ht="24" customHeight="1" x14ac:dyDescent="0.25">
      <c r="A239" s="3633"/>
      <c r="B239" s="450" t="s">
        <v>266</v>
      </c>
      <c r="C239" s="416">
        <f t="shared" si="140"/>
        <v>0</v>
      </c>
      <c r="D239" s="417">
        <f t="shared" si="162"/>
        <v>0</v>
      </c>
      <c r="E239" s="451">
        <f t="shared" si="162"/>
        <v>0</v>
      </c>
      <c r="F239" s="30">
        <v>0</v>
      </c>
      <c r="G239" s="37">
        <v>0</v>
      </c>
      <c r="H239" s="30">
        <v>0</v>
      </c>
      <c r="I239" s="37">
        <v>0</v>
      </c>
      <c r="J239" s="30">
        <v>0</v>
      </c>
      <c r="K239" s="37">
        <v>0</v>
      </c>
      <c r="L239" s="30">
        <v>0</v>
      </c>
      <c r="M239" s="37">
        <v>0</v>
      </c>
      <c r="N239" s="30">
        <v>0</v>
      </c>
      <c r="O239" s="37">
        <v>0</v>
      </c>
      <c r="P239" s="30">
        <v>0</v>
      </c>
      <c r="Q239" s="37">
        <v>0</v>
      </c>
      <c r="R239" s="30">
        <v>0</v>
      </c>
      <c r="S239" s="37">
        <v>0</v>
      </c>
      <c r="T239" s="30">
        <v>0</v>
      </c>
      <c r="U239" s="37">
        <v>0</v>
      </c>
      <c r="V239" s="30">
        <v>0</v>
      </c>
      <c r="W239" s="37">
        <v>0</v>
      </c>
      <c r="X239" s="30">
        <v>0</v>
      </c>
      <c r="Y239" s="37">
        <v>0</v>
      </c>
      <c r="Z239" s="30">
        <v>0</v>
      </c>
      <c r="AA239" s="37">
        <v>0</v>
      </c>
      <c r="AB239" s="30">
        <v>0</v>
      </c>
      <c r="AC239" s="37">
        <v>0</v>
      </c>
      <c r="AD239" s="30">
        <v>0</v>
      </c>
      <c r="AE239" s="37">
        <v>0</v>
      </c>
      <c r="AF239" s="30">
        <v>0</v>
      </c>
      <c r="AG239" s="37">
        <v>0</v>
      </c>
      <c r="AH239" s="30">
        <v>0</v>
      </c>
      <c r="AI239" s="37">
        <v>0</v>
      </c>
      <c r="AJ239" s="30">
        <v>0</v>
      </c>
      <c r="AK239" s="37">
        <v>0</v>
      </c>
      <c r="AL239" s="30">
        <v>0</v>
      </c>
      <c r="AM239" s="223">
        <v>0</v>
      </c>
      <c r="AN239" s="35">
        <v>0</v>
      </c>
      <c r="AO239" s="37">
        <v>0</v>
      </c>
      <c r="AP239" s="30">
        <v>0</v>
      </c>
      <c r="AQ239" s="37">
        <v>0</v>
      </c>
      <c r="AR239" s="30">
        <v>0</v>
      </c>
      <c r="AS239" s="37">
        <v>0</v>
      </c>
      <c r="AT239" s="223">
        <v>0</v>
      </c>
      <c r="AU239" s="243">
        <v>0</v>
      </c>
      <c r="AV239" s="223">
        <v>0</v>
      </c>
      <c r="AW239" s="243">
        <v>0</v>
      </c>
      <c r="AX239" s="37">
        <v>0</v>
      </c>
      <c r="AY239" s="56" t="str">
        <f t="shared" si="118"/>
        <v/>
      </c>
      <c r="CA239" s="18" t="str">
        <f t="shared" si="164"/>
        <v/>
      </c>
      <c r="CB239" s="18" t="str">
        <f t="shared" si="165"/>
        <v/>
      </c>
      <c r="CC239" s="18" t="str">
        <f t="shared" si="159"/>
        <v/>
      </c>
      <c r="CD239" s="18" t="str">
        <f t="shared" si="142"/>
        <v/>
      </c>
      <c r="CE239" s="18" t="str">
        <f t="shared" si="143"/>
        <v/>
      </c>
      <c r="CF239" s="18" t="str">
        <f t="shared" si="150"/>
        <v/>
      </c>
      <c r="CG239" s="18" t="str">
        <f t="shared" si="136"/>
        <v/>
      </c>
      <c r="CH239" s="18" t="str">
        <f t="shared" si="160"/>
        <v/>
      </c>
      <c r="CI239" s="18" t="str">
        <f t="shared" si="137"/>
        <v/>
      </c>
      <c r="CJ239" s="18" t="str">
        <f t="shared" si="152"/>
        <v/>
      </c>
      <c r="CK239" s="18" t="str">
        <f t="shared" si="153"/>
        <v/>
      </c>
      <c r="CL239" s="56"/>
      <c r="CO239" s="370">
        <f t="shared" si="166"/>
        <v>0</v>
      </c>
      <c r="CP239" s="370">
        <f t="shared" si="167"/>
        <v>0</v>
      </c>
      <c r="CQ239" s="370">
        <f t="shared" si="154"/>
        <v>0</v>
      </c>
      <c r="CR239" s="370">
        <f t="shared" si="154"/>
        <v>0</v>
      </c>
      <c r="CS239" s="370">
        <f t="shared" si="130"/>
        <v>0</v>
      </c>
      <c r="CT239" s="370">
        <f t="shared" si="131"/>
        <v>0</v>
      </c>
      <c r="CU239" s="370">
        <f t="shared" si="155"/>
        <v>0</v>
      </c>
      <c r="CV239" s="370">
        <f t="shared" si="155"/>
        <v>0</v>
      </c>
      <c r="CW239" s="370">
        <f t="shared" si="156"/>
        <v>0</v>
      </c>
      <c r="CX239" s="370">
        <f t="shared" si="157"/>
        <v>0</v>
      </c>
      <c r="CY239" s="370">
        <f t="shared" si="135"/>
        <v>0</v>
      </c>
    </row>
    <row r="240" spans="1:103" ht="15" customHeight="1" x14ac:dyDescent="0.25">
      <c r="A240" s="3176" t="s">
        <v>267</v>
      </c>
      <c r="B240" s="3177"/>
      <c r="C240" s="2179">
        <f t="shared" si="140"/>
        <v>0</v>
      </c>
      <c r="D240" s="388">
        <f t="shared" si="162"/>
        <v>0</v>
      </c>
      <c r="E240" s="369">
        <f t="shared" si="162"/>
        <v>0</v>
      </c>
      <c r="F240" s="2181">
        <v>0</v>
      </c>
      <c r="G240" s="85">
        <v>0</v>
      </c>
      <c r="H240" s="2181">
        <v>0</v>
      </c>
      <c r="I240" s="85">
        <v>0</v>
      </c>
      <c r="J240" s="2181">
        <v>0</v>
      </c>
      <c r="K240" s="85">
        <v>0</v>
      </c>
      <c r="L240" s="2181">
        <v>0</v>
      </c>
      <c r="M240" s="85">
        <v>0</v>
      </c>
      <c r="N240" s="2181">
        <v>0</v>
      </c>
      <c r="O240" s="85">
        <v>0</v>
      </c>
      <c r="P240" s="2181">
        <v>0</v>
      </c>
      <c r="Q240" s="85">
        <v>0</v>
      </c>
      <c r="R240" s="2181">
        <v>0</v>
      </c>
      <c r="S240" s="85">
        <v>0</v>
      </c>
      <c r="T240" s="2181">
        <v>0</v>
      </c>
      <c r="U240" s="85">
        <v>0</v>
      </c>
      <c r="V240" s="2181">
        <v>0</v>
      </c>
      <c r="W240" s="85">
        <v>0</v>
      </c>
      <c r="X240" s="2181">
        <v>0</v>
      </c>
      <c r="Y240" s="85">
        <v>0</v>
      </c>
      <c r="Z240" s="2181">
        <v>0</v>
      </c>
      <c r="AA240" s="85">
        <v>0</v>
      </c>
      <c r="AB240" s="2181">
        <v>0</v>
      </c>
      <c r="AC240" s="85">
        <v>0</v>
      </c>
      <c r="AD240" s="2181">
        <v>0</v>
      </c>
      <c r="AE240" s="85">
        <v>0</v>
      </c>
      <c r="AF240" s="2181">
        <v>0</v>
      </c>
      <c r="AG240" s="85">
        <v>0</v>
      </c>
      <c r="AH240" s="2181">
        <v>0</v>
      </c>
      <c r="AI240" s="85">
        <v>0</v>
      </c>
      <c r="AJ240" s="2181">
        <v>0</v>
      </c>
      <c r="AK240" s="85">
        <v>0</v>
      </c>
      <c r="AL240" s="2181">
        <v>0</v>
      </c>
      <c r="AM240" s="353">
        <v>0</v>
      </c>
      <c r="AN240" s="84">
        <v>0</v>
      </c>
      <c r="AO240" s="85">
        <v>0</v>
      </c>
      <c r="AP240" s="2181">
        <v>0</v>
      </c>
      <c r="AQ240" s="85">
        <v>0</v>
      </c>
      <c r="AR240" s="2181">
        <v>0</v>
      </c>
      <c r="AS240" s="85">
        <v>0</v>
      </c>
      <c r="AT240" s="353">
        <v>0</v>
      </c>
      <c r="AU240" s="395">
        <v>0</v>
      </c>
      <c r="AV240" s="353">
        <v>0</v>
      </c>
      <c r="AW240" s="395">
        <v>0</v>
      </c>
      <c r="AX240" s="85">
        <v>0</v>
      </c>
      <c r="AY240" s="56" t="str">
        <f t="shared" si="118"/>
        <v/>
      </c>
      <c r="CA240" s="18" t="str">
        <f t="shared" si="164"/>
        <v/>
      </c>
      <c r="CB240" s="18" t="str">
        <f t="shared" si="165"/>
        <v/>
      </c>
      <c r="CC240" s="18" t="str">
        <f t="shared" si="159"/>
        <v/>
      </c>
      <c r="CD240" s="18" t="str">
        <f t="shared" si="142"/>
        <v/>
      </c>
      <c r="CE240" s="18" t="str">
        <f t="shared" si="143"/>
        <v/>
      </c>
      <c r="CF240" s="18" t="str">
        <f t="shared" si="150"/>
        <v/>
      </c>
      <c r="CG240" s="18" t="str">
        <f t="shared" si="136"/>
        <v/>
      </c>
      <c r="CH240" s="18" t="str">
        <f t="shared" si="160"/>
        <v/>
      </c>
      <c r="CI240" s="18" t="str">
        <f t="shared" si="137"/>
        <v/>
      </c>
      <c r="CJ240" s="18" t="str">
        <f>IF(AND(D240&gt;0,OR(AW240="")), "* No olvide digitar la variable Trans Femenino. Digite Cero si no tiene.",IF((AW240)&gt;D240,"  * La variable Trans Femenino No puede ser mayor al Total Hombres.",""))</f>
        <v/>
      </c>
      <c r="CK240" s="18" t="str">
        <f t="shared" si="153"/>
        <v/>
      </c>
      <c r="CL240" s="56"/>
      <c r="CO240" s="370">
        <f t="shared" si="166"/>
        <v>0</v>
      </c>
      <c r="CP240" s="370">
        <f t="shared" si="167"/>
        <v>0</v>
      </c>
      <c r="CQ240" s="370">
        <f t="shared" si="154"/>
        <v>0</v>
      </c>
      <c r="CR240" s="370">
        <f t="shared" si="154"/>
        <v>0</v>
      </c>
      <c r="CS240" s="370">
        <f t="shared" si="130"/>
        <v>0</v>
      </c>
      <c r="CT240" s="370">
        <f t="shared" si="131"/>
        <v>0</v>
      </c>
      <c r="CU240" s="370">
        <f t="shared" si="155"/>
        <v>0</v>
      </c>
      <c r="CV240" s="370">
        <f t="shared" si="155"/>
        <v>0</v>
      </c>
      <c r="CW240" s="370">
        <f t="shared" si="156"/>
        <v>0</v>
      </c>
      <c r="CX240" s="370">
        <f t="shared" si="157"/>
        <v>0</v>
      </c>
      <c r="CY240" s="370">
        <f t="shared" si="135"/>
        <v>0</v>
      </c>
    </row>
    <row r="241" spans="1:103" ht="15" customHeight="1" x14ac:dyDescent="0.25">
      <c r="A241" s="3016" t="s">
        <v>268</v>
      </c>
      <c r="B241" s="3017"/>
      <c r="C241" s="416">
        <f t="shared" si="140"/>
        <v>3</v>
      </c>
      <c r="D241" s="417">
        <f t="shared" si="162"/>
        <v>1</v>
      </c>
      <c r="E241" s="377">
        <f t="shared" si="162"/>
        <v>2</v>
      </c>
      <c r="F241" s="30">
        <v>0</v>
      </c>
      <c r="G241" s="37">
        <v>0</v>
      </c>
      <c r="H241" s="30">
        <v>0</v>
      </c>
      <c r="I241" s="37">
        <v>0</v>
      </c>
      <c r="J241" s="30">
        <v>0</v>
      </c>
      <c r="K241" s="37">
        <v>0</v>
      </c>
      <c r="L241" s="30">
        <v>0</v>
      </c>
      <c r="M241" s="37">
        <v>0</v>
      </c>
      <c r="N241" s="30">
        <v>0</v>
      </c>
      <c r="O241" s="37">
        <v>0</v>
      </c>
      <c r="P241" s="30">
        <v>0</v>
      </c>
      <c r="Q241" s="37">
        <v>0</v>
      </c>
      <c r="R241" s="30">
        <v>0</v>
      </c>
      <c r="S241" s="37">
        <v>1</v>
      </c>
      <c r="T241" s="30">
        <v>0</v>
      </c>
      <c r="U241" s="37">
        <v>0</v>
      </c>
      <c r="V241" s="30">
        <v>1</v>
      </c>
      <c r="W241" s="37">
        <v>0</v>
      </c>
      <c r="X241" s="30">
        <v>0</v>
      </c>
      <c r="Y241" s="37">
        <v>0</v>
      </c>
      <c r="Z241" s="30">
        <v>0</v>
      </c>
      <c r="AA241" s="37">
        <v>0</v>
      </c>
      <c r="AB241" s="30">
        <v>0</v>
      </c>
      <c r="AC241" s="37">
        <v>0</v>
      </c>
      <c r="AD241" s="30">
        <v>0</v>
      </c>
      <c r="AE241" s="37">
        <v>0</v>
      </c>
      <c r="AF241" s="30">
        <v>0</v>
      </c>
      <c r="AG241" s="37">
        <v>1</v>
      </c>
      <c r="AH241" s="30">
        <v>0</v>
      </c>
      <c r="AI241" s="37">
        <v>0</v>
      </c>
      <c r="AJ241" s="30">
        <v>0</v>
      </c>
      <c r="AK241" s="37">
        <v>0</v>
      </c>
      <c r="AL241" s="30">
        <v>0</v>
      </c>
      <c r="AM241" s="223">
        <v>0</v>
      </c>
      <c r="AN241" s="452">
        <v>0</v>
      </c>
      <c r="AO241" s="453">
        <v>0</v>
      </c>
      <c r="AP241" s="30">
        <v>0</v>
      </c>
      <c r="AQ241" s="37">
        <v>0</v>
      </c>
      <c r="AR241" s="30">
        <v>0</v>
      </c>
      <c r="AS241" s="37">
        <v>0</v>
      </c>
      <c r="AT241" s="223">
        <v>0</v>
      </c>
      <c r="AU241" s="243">
        <v>0</v>
      </c>
      <c r="AV241" s="223">
        <v>0</v>
      </c>
      <c r="AW241" s="243">
        <v>0</v>
      </c>
      <c r="AX241" s="37">
        <v>0</v>
      </c>
      <c r="AY241" s="56" t="str">
        <f t="shared" si="118"/>
        <v/>
      </c>
      <c r="CA241" s="18" t="str">
        <f t="shared" si="164"/>
        <v/>
      </c>
      <c r="CB241" s="18" t="str">
        <f t="shared" si="165"/>
        <v/>
      </c>
      <c r="CC241" s="18" t="str">
        <f t="shared" si="159"/>
        <v/>
      </c>
      <c r="CD241" s="18" t="str">
        <f t="shared" si="142"/>
        <v/>
      </c>
      <c r="CE241" s="18" t="str">
        <f t="shared" si="143"/>
        <v/>
      </c>
      <c r="CF241" s="18" t="str">
        <f t="shared" si="150"/>
        <v/>
      </c>
      <c r="CG241" s="18" t="str">
        <f t="shared" si="136"/>
        <v/>
      </c>
      <c r="CH241" s="18" t="str">
        <f t="shared" si="160"/>
        <v/>
      </c>
      <c r="CI241" s="18" t="str">
        <f t="shared" si="137"/>
        <v/>
      </c>
      <c r="CJ241" s="18" t="str">
        <f t="shared" si="152"/>
        <v/>
      </c>
      <c r="CK241" s="18" t="str">
        <f>IF(AND($C241&gt;0,AX241=""), "* No olvide digitar la variable Adolescentes derivados de Espacios Amigables. Digite Cero si no tiene.",IF(AX241&gt;$C241,"  * La variable Adolescentes derivados de Espacios Amigables No puede ser mayor al Total.",""))</f>
        <v/>
      </c>
      <c r="CL241" s="56"/>
      <c r="CO241" s="370">
        <f t="shared" si="166"/>
        <v>0</v>
      </c>
      <c r="CP241" s="370">
        <f t="shared" si="167"/>
        <v>0</v>
      </c>
      <c r="CQ241" s="370">
        <f t="shared" si="154"/>
        <v>0</v>
      </c>
      <c r="CR241" s="370">
        <f t="shared" si="154"/>
        <v>0</v>
      </c>
      <c r="CS241" s="370">
        <f t="shared" si="130"/>
        <v>0</v>
      </c>
      <c r="CT241" s="370">
        <f t="shared" si="131"/>
        <v>0</v>
      </c>
      <c r="CU241" s="370">
        <f t="shared" si="155"/>
        <v>0</v>
      </c>
      <c r="CV241" s="370">
        <f t="shared" si="155"/>
        <v>0</v>
      </c>
      <c r="CW241" s="370">
        <f t="shared" si="156"/>
        <v>0</v>
      </c>
      <c r="CX241" s="370">
        <f t="shared" si="157"/>
        <v>0</v>
      </c>
      <c r="CY241" s="370">
        <f t="shared" si="135"/>
        <v>0</v>
      </c>
    </row>
    <row r="242" spans="1:103" s="56" customFormat="1" ht="18" customHeight="1" x14ac:dyDescent="0.2">
      <c r="A242" s="657" t="s">
        <v>269</v>
      </c>
      <c r="B242" s="657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  <c r="AP242" s="55"/>
      <c r="AQ242" s="55"/>
      <c r="AR242" s="55"/>
      <c r="AS242" s="55"/>
      <c r="AT242" s="55"/>
      <c r="AU242" s="55"/>
      <c r="AV242" s="55"/>
      <c r="AW242" s="55"/>
      <c r="AX242" s="55"/>
    </row>
    <row r="243" spans="1:103" ht="30" customHeight="1" x14ac:dyDescent="0.25">
      <c r="A243" s="4188" t="s">
        <v>270</v>
      </c>
      <c r="B243" s="2987"/>
      <c r="C243" s="4419" t="s">
        <v>91</v>
      </c>
      <c r="D243" s="4419"/>
      <c r="E243" s="4419"/>
      <c r="F243" s="4419" t="s">
        <v>202</v>
      </c>
      <c r="G243" s="4419"/>
      <c r="H243" s="4419" t="s">
        <v>203</v>
      </c>
      <c r="I243" s="4419"/>
      <c r="J243" s="4419" t="s">
        <v>204</v>
      </c>
      <c r="K243" s="4419"/>
      <c r="L243" s="4419" t="s">
        <v>16</v>
      </c>
      <c r="M243" s="4419"/>
      <c r="N243" s="4377" t="s">
        <v>17</v>
      </c>
      <c r="O243" s="4418"/>
      <c r="P243" s="4416" t="s">
        <v>18</v>
      </c>
      <c r="Q243" s="4416"/>
      <c r="R243" s="4416" t="s">
        <v>19</v>
      </c>
      <c r="S243" s="4416"/>
      <c r="T243" s="4416" t="s">
        <v>20</v>
      </c>
      <c r="U243" s="4416"/>
      <c r="V243" s="4416" t="s">
        <v>21</v>
      </c>
      <c r="W243" s="4416"/>
      <c r="X243" s="4416" t="s">
        <v>22</v>
      </c>
      <c r="Y243" s="4416"/>
      <c r="Z243" s="4416" t="s">
        <v>23</v>
      </c>
      <c r="AA243" s="4416"/>
      <c r="AB243" s="4416" t="s">
        <v>61</v>
      </c>
      <c r="AC243" s="4416"/>
      <c r="AD243" s="4416" t="s">
        <v>62</v>
      </c>
      <c r="AE243" s="4416"/>
      <c r="AF243" s="4416" t="s">
        <v>63</v>
      </c>
      <c r="AG243" s="4416"/>
      <c r="AH243" s="4416" t="s">
        <v>148</v>
      </c>
      <c r="AI243" s="4416"/>
      <c r="AJ243" s="4416" t="s">
        <v>149</v>
      </c>
      <c r="AK243" s="4416"/>
      <c r="AL243" s="4416" t="s">
        <v>150</v>
      </c>
      <c r="AM243" s="4375"/>
      <c r="AN243" s="4301" t="s">
        <v>271</v>
      </c>
      <c r="AO243" s="4384"/>
      <c r="AP243" s="4297"/>
      <c r="AQ243" s="4317" t="s">
        <v>205</v>
      </c>
      <c r="AR243" s="4314" t="s">
        <v>206</v>
      </c>
      <c r="AS243" s="4416" t="s">
        <v>12</v>
      </c>
      <c r="AT243" s="4416"/>
      <c r="AU243" s="4330" t="s">
        <v>207</v>
      </c>
      <c r="AV243" s="2987" t="s">
        <v>272</v>
      </c>
      <c r="AW243" s="4330" t="s">
        <v>13</v>
      </c>
      <c r="AX243" s="2987" t="s">
        <v>273</v>
      </c>
    </row>
    <row r="244" spans="1:103" ht="30" customHeight="1" x14ac:dyDescent="0.25">
      <c r="A244" s="4342"/>
      <c r="B244" s="4333"/>
      <c r="C244" s="2133" t="s">
        <v>120</v>
      </c>
      <c r="D244" s="2250" t="s">
        <v>79</v>
      </c>
      <c r="E244" s="2218" t="s">
        <v>121</v>
      </c>
      <c r="F244" s="2161" t="s">
        <v>79</v>
      </c>
      <c r="G244" s="2218" t="s">
        <v>121</v>
      </c>
      <c r="H244" s="2161" t="s">
        <v>79</v>
      </c>
      <c r="I244" s="2218" t="s">
        <v>121</v>
      </c>
      <c r="J244" s="2161" t="s">
        <v>79</v>
      </c>
      <c r="K244" s="2218" t="s">
        <v>121</v>
      </c>
      <c r="L244" s="2161" t="s">
        <v>79</v>
      </c>
      <c r="M244" s="2218" t="s">
        <v>121</v>
      </c>
      <c r="N244" s="2161" t="s">
        <v>79</v>
      </c>
      <c r="O244" s="2218" t="s">
        <v>121</v>
      </c>
      <c r="P244" s="2161" t="s">
        <v>79</v>
      </c>
      <c r="Q244" s="2218" t="s">
        <v>121</v>
      </c>
      <c r="R244" s="2161" t="s">
        <v>79</v>
      </c>
      <c r="S244" s="2218" t="s">
        <v>121</v>
      </c>
      <c r="T244" s="2161" t="s">
        <v>79</v>
      </c>
      <c r="U244" s="2218" t="s">
        <v>121</v>
      </c>
      <c r="V244" s="2161" t="s">
        <v>79</v>
      </c>
      <c r="W244" s="2218" t="s">
        <v>121</v>
      </c>
      <c r="X244" s="2161" t="s">
        <v>79</v>
      </c>
      <c r="Y244" s="2218" t="s">
        <v>121</v>
      </c>
      <c r="Z244" s="2161" t="s">
        <v>79</v>
      </c>
      <c r="AA244" s="2218" t="s">
        <v>121</v>
      </c>
      <c r="AB244" s="2161" t="s">
        <v>79</v>
      </c>
      <c r="AC244" s="2218" t="s">
        <v>121</v>
      </c>
      <c r="AD244" s="2161" t="s">
        <v>79</v>
      </c>
      <c r="AE244" s="2218" t="s">
        <v>121</v>
      </c>
      <c r="AF244" s="2161" t="s">
        <v>79</v>
      </c>
      <c r="AG244" s="2218" t="s">
        <v>121</v>
      </c>
      <c r="AH244" s="2161" t="s">
        <v>79</v>
      </c>
      <c r="AI244" s="2218" t="s">
        <v>121</v>
      </c>
      <c r="AJ244" s="2161" t="s">
        <v>79</v>
      </c>
      <c r="AK244" s="2218" t="s">
        <v>121</v>
      </c>
      <c r="AL244" s="2161" t="s">
        <v>79</v>
      </c>
      <c r="AM244" s="2217" t="s">
        <v>121</v>
      </c>
      <c r="AN244" s="2146" t="s">
        <v>164</v>
      </c>
      <c r="AO244" s="2235" t="s">
        <v>166</v>
      </c>
      <c r="AP244" s="2132" t="s">
        <v>274</v>
      </c>
      <c r="AQ244" s="3188"/>
      <c r="AR244" s="3174"/>
      <c r="AS244" s="2161" t="s">
        <v>79</v>
      </c>
      <c r="AT244" s="2218" t="s">
        <v>121</v>
      </c>
      <c r="AU244" s="3019"/>
      <c r="AV244" s="4333"/>
      <c r="AW244" s="3019"/>
      <c r="AX244" s="4333"/>
    </row>
    <row r="245" spans="1:103" s="56" customFormat="1" ht="18" customHeight="1" x14ac:dyDescent="0.25">
      <c r="A245" s="4435" t="s">
        <v>275</v>
      </c>
      <c r="B245" s="4432"/>
      <c r="C245" s="2164">
        <f>SUM(D245+E245)</f>
        <v>23</v>
      </c>
      <c r="D245" s="2165">
        <f>SUM(F245+H245+J245+L245+N245+P245+R245+T245+V245+X245+Z245+AB245+AD245+AF245+AH245+AJ245+AL245)</f>
        <v>8</v>
      </c>
      <c r="E245" s="369">
        <f>SUM(G245+I245+K245+M245+O245+Q245+S245+U245+W245+Y245+AA245+AC245+AE245+AG245+AI245+AK245+AM245)</f>
        <v>15</v>
      </c>
      <c r="F245" s="2166">
        <v>0</v>
      </c>
      <c r="G245" s="2332">
        <v>0</v>
      </c>
      <c r="H245" s="2166">
        <v>0</v>
      </c>
      <c r="I245" s="2332">
        <v>0</v>
      </c>
      <c r="J245" s="2166">
        <v>0</v>
      </c>
      <c r="K245" s="2332">
        <v>0</v>
      </c>
      <c r="L245" s="2166">
        <v>2</v>
      </c>
      <c r="M245" s="2332">
        <v>6</v>
      </c>
      <c r="N245" s="2166">
        <v>0</v>
      </c>
      <c r="O245" s="2332">
        <v>0</v>
      </c>
      <c r="P245" s="2166">
        <v>1</v>
      </c>
      <c r="Q245" s="2332">
        <v>0</v>
      </c>
      <c r="R245" s="2166">
        <v>0</v>
      </c>
      <c r="S245" s="2332">
        <v>0</v>
      </c>
      <c r="T245" s="2166">
        <v>1</v>
      </c>
      <c r="U245" s="2332">
        <v>1</v>
      </c>
      <c r="V245" s="2166">
        <v>0</v>
      </c>
      <c r="W245" s="2332">
        <v>1</v>
      </c>
      <c r="X245" s="2166">
        <v>1</v>
      </c>
      <c r="Y245" s="2332">
        <v>0</v>
      </c>
      <c r="Z245" s="2166">
        <v>0</v>
      </c>
      <c r="AA245" s="2332">
        <v>1</v>
      </c>
      <c r="AB245" s="2166">
        <v>1</v>
      </c>
      <c r="AC245" s="2332">
        <v>1</v>
      </c>
      <c r="AD245" s="2166">
        <v>1</v>
      </c>
      <c r="AE245" s="2332">
        <v>1</v>
      </c>
      <c r="AF245" s="2166">
        <v>1</v>
      </c>
      <c r="AG245" s="2332">
        <v>3</v>
      </c>
      <c r="AH245" s="2166">
        <v>0</v>
      </c>
      <c r="AI245" s="2332">
        <v>1</v>
      </c>
      <c r="AJ245" s="2166">
        <v>0</v>
      </c>
      <c r="AK245" s="2332">
        <v>0</v>
      </c>
      <c r="AL245" s="2166">
        <v>0</v>
      </c>
      <c r="AM245" s="2342">
        <v>0</v>
      </c>
      <c r="AN245" s="95">
        <v>0</v>
      </c>
      <c r="AO245" s="2230">
        <v>0</v>
      </c>
      <c r="AP245" s="220">
        <v>10</v>
      </c>
      <c r="AQ245" s="2225">
        <v>0</v>
      </c>
      <c r="AR245" s="2332">
        <v>0</v>
      </c>
      <c r="AS245" s="2166">
        <v>0</v>
      </c>
      <c r="AT245" s="2332">
        <v>0</v>
      </c>
      <c r="AU245" s="2225">
        <v>0</v>
      </c>
      <c r="AV245" s="2332">
        <v>4</v>
      </c>
      <c r="AW245" s="2166">
        <v>0</v>
      </c>
      <c r="AX245" s="2332">
        <v>0</v>
      </c>
      <c r="AY245" s="56" t="str">
        <f>CA245&amp;CB245&amp;CC245&amp;CD245&amp;CE245&amp;CF245&amp;CG245&amp;CH245&amp;CI245</f>
        <v/>
      </c>
      <c r="CA245" s="40"/>
      <c r="CB245" s="18" t="str">
        <f>IF(AND(E245&gt;0,AQ245=""), "* No olvide digitar la variable Gestantes. Digite Cero si no tiene.", IF(AQ245&gt;E245," * La variable Gestantes No puede ser mayor al Total Mujeres.",""))</f>
        <v/>
      </c>
      <c r="CC245" s="18" t="str">
        <f>IF(AND(E245&gt;0,AR245=""), "* No olvide digitar la variable Madre de hijo menor de 5 años. Digite Cero si no tiene.",IF(AR245&gt;E245,"  * La variable Madre de hijo menor de 5 años No puede ser mayor al Total Mujeres.",""))</f>
        <v/>
      </c>
      <c r="CD245" s="18" t="str">
        <f>IF(AND(D245&gt;0,OR(AS245="")), "* No olvide digitar la variable Pueblos originarios Hombres. Digite Cero si no tiene.",IF(AS245&gt;D245,"  * La variable Pueblos originarios Hombres No puede ser mayor al Total Hombres.",""))</f>
        <v/>
      </c>
      <c r="CE245" s="18" t="str">
        <f>IF(AND(E245&gt;0,OR(AT245="")), "* No olvide digitar la variable Pueblos originarios Mujeres. Digite Cero si no tiene.",IF(AT245&gt;E245,"  * La variable Pueblos originarios Mujeres No puede ser mayor al Total Mujeres.",""))</f>
        <v/>
      </c>
      <c r="CF245" s="18" t="str">
        <f>IF(AND(C245&gt;0,AU245=""), "* No olvide digitar la variable Niños, niñas, adolescentes y jóvenes SENAME. Digite Cero si no tiene.",IF(AU245&gt;C245,"  * La variable Niños, niñas, adolescentes y jóvenes SENAME No puede ser mayor al Total.",""))</f>
        <v/>
      </c>
      <c r="CG245" s="18" t="str">
        <f>IF(AND(C245&gt;0,AV245=""), "* No olvide digitar la variable Niños, niñas, adolescentes y jóvenes Mejor Niñez. Digite Cero si no tiene.",IF(AV245&gt;C245,"  * La variable Niños, niñas, adolescentes y jóvenes Mejor Niñez No puede ser mayor al Total.",""))</f>
        <v/>
      </c>
      <c r="CH245" s="18" t="str">
        <f>IF(AND(C245&gt;0,AW245=""), "* No olvide digitar la variable Migrantes. Digite Cero si no tiene.",IF(AW245&gt;C245,"  * La variable Migrantes No puede ser mayor al Total.",""))</f>
        <v/>
      </c>
      <c r="CI245" s="18" t="str">
        <f>IF(AND(C245&gt;0,AX245=""), "* No olvide digitar la variable Trans (Masculino/ Femenino). Digite Cero si no tiene.",IF(AX245&gt;C245,"  * La variable Trans (Masculino/Femenino) No puede ser mayor al Total Ambos Sexos.",""))</f>
        <v/>
      </c>
      <c r="CL245"/>
      <c r="CO245"/>
      <c r="CP245" s="459">
        <f>IF(AND(E245&gt;0,AQ245=""),1,IF(AQ245&gt;E245,1,0))</f>
        <v>0</v>
      </c>
      <c r="CQ245" s="459">
        <f>IF(AND(E245&gt;0,AR245=""),1,IF(AR245&gt;E245,1,0))</f>
        <v>0</v>
      </c>
      <c r="CR245" s="459">
        <f>IF(AND(D245&gt;0,OR(AS245="")),1,IF(AS245&gt;D245,1,0))</f>
        <v>0</v>
      </c>
      <c r="CS245" s="459">
        <f>IF(AND(E245&gt;0,OR(AT245="")),1,IF(AT245&gt;E245,1,0))</f>
        <v>0</v>
      </c>
      <c r="CT245" s="459">
        <f>IF(AND(C245&gt;0,AU245=""),1,IF(AU245&gt;C245,1,0))</f>
        <v>0</v>
      </c>
      <c r="CU245" s="459">
        <f>IF(AND(C245&gt;0,AV245=""),1,IF(AV245&gt;C245,1,0))</f>
        <v>0</v>
      </c>
      <c r="CV245" s="459">
        <f>IF(AND(C245&gt;0,AW245=""),1,IF(AW245&gt;C245,1,0))</f>
        <v>0</v>
      </c>
      <c r="CW245" s="459">
        <f>IF(AND(C245&gt;0,AX245=""),1,IF(AX245&gt;C245,1,0))</f>
        <v>0</v>
      </c>
    </row>
    <row r="246" spans="1:103" s="56" customFormat="1" ht="18" customHeight="1" x14ac:dyDescent="0.2">
      <c r="A246" s="4433" t="s">
        <v>215</v>
      </c>
      <c r="B246" s="4434"/>
      <c r="C246" s="2360"/>
      <c r="D246" s="461"/>
      <c r="E246" s="461"/>
      <c r="F246" s="462"/>
      <c r="G246" s="462"/>
      <c r="H246" s="462"/>
      <c r="I246" s="462"/>
      <c r="J246" s="462"/>
      <c r="K246" s="462"/>
      <c r="L246" s="462"/>
      <c r="M246" s="462"/>
      <c r="N246" s="462"/>
      <c r="O246" s="462"/>
      <c r="P246" s="462"/>
      <c r="Q246" s="462"/>
      <c r="R246" s="462"/>
      <c r="S246" s="462"/>
      <c r="T246" s="462"/>
      <c r="U246" s="462"/>
      <c r="V246" s="462"/>
      <c r="W246" s="462"/>
      <c r="X246" s="462"/>
      <c r="Y246" s="462"/>
      <c r="Z246" s="462"/>
      <c r="AA246" s="462"/>
      <c r="AB246" s="462"/>
      <c r="AC246" s="462"/>
      <c r="AD246" s="462"/>
      <c r="AE246" s="462"/>
      <c r="AF246" s="462"/>
      <c r="AG246" s="462"/>
      <c r="AH246" s="462"/>
      <c r="AI246" s="462"/>
      <c r="AJ246" s="462"/>
      <c r="AK246" s="462"/>
      <c r="AL246" s="462"/>
      <c r="AM246" s="2361"/>
      <c r="AN246" s="2361"/>
      <c r="AO246" s="2361"/>
      <c r="AP246" s="2192"/>
      <c r="AQ246" s="2361"/>
      <c r="AR246" s="2361"/>
      <c r="AS246" s="2361"/>
      <c r="AT246" s="2361"/>
      <c r="AU246" s="2361"/>
      <c r="AV246" s="2361"/>
      <c r="AW246" s="2361"/>
      <c r="AX246" s="2362"/>
    </row>
    <row r="247" spans="1:103" s="56" customFormat="1" ht="15" customHeight="1" x14ac:dyDescent="0.25">
      <c r="A247" s="4274" t="s">
        <v>216</v>
      </c>
      <c r="B247" s="2176" t="s">
        <v>217</v>
      </c>
      <c r="C247" s="2012">
        <f t="shared" ref="C247:C250" si="168">SUM(D247+E247)</f>
        <v>5</v>
      </c>
      <c r="D247" s="703">
        <f t="shared" ref="D247:E250" si="169">SUM(F247+H247+J247+L247+N247+P247+R247+T247+V247+X247+Z247+AB247+AD247+AF247+AH247+AJ247+AL247)</f>
        <v>1</v>
      </c>
      <c r="E247" s="2176">
        <f>SUM(G247+I247+K247+M247+O247+Q247+S247+U247+W247+Y247+AA247+AC247+AE247+AG247+AI247+AK247+AM247)</f>
        <v>4</v>
      </c>
      <c r="F247" s="2004">
        <v>0</v>
      </c>
      <c r="G247" s="2149">
        <v>0</v>
      </c>
      <c r="H247" s="2166">
        <v>0</v>
      </c>
      <c r="I247" s="2332">
        <v>0</v>
      </c>
      <c r="J247" s="2166">
        <v>0</v>
      </c>
      <c r="K247" s="2332">
        <v>0</v>
      </c>
      <c r="L247" s="2166">
        <v>1</v>
      </c>
      <c r="M247" s="2332">
        <v>4</v>
      </c>
      <c r="N247" s="2166">
        <v>0</v>
      </c>
      <c r="O247" s="2332">
        <v>0</v>
      </c>
      <c r="P247" s="2166">
        <v>0</v>
      </c>
      <c r="Q247" s="2332">
        <v>0</v>
      </c>
      <c r="R247" s="2166">
        <v>0</v>
      </c>
      <c r="S247" s="2332">
        <v>0</v>
      </c>
      <c r="T247" s="2166">
        <v>0</v>
      </c>
      <c r="U247" s="2332">
        <v>0</v>
      </c>
      <c r="V247" s="2166">
        <v>0</v>
      </c>
      <c r="W247" s="2332">
        <v>0</v>
      </c>
      <c r="X247" s="2166">
        <v>0</v>
      </c>
      <c r="Y247" s="2332">
        <v>0</v>
      </c>
      <c r="Z247" s="2166">
        <v>0</v>
      </c>
      <c r="AA247" s="2332">
        <v>0</v>
      </c>
      <c r="AB247" s="2166">
        <v>0</v>
      </c>
      <c r="AC247" s="2332">
        <v>0</v>
      </c>
      <c r="AD247" s="2166">
        <v>0</v>
      </c>
      <c r="AE247" s="2332">
        <v>0</v>
      </c>
      <c r="AF247" s="2166">
        <v>0</v>
      </c>
      <c r="AG247" s="2332">
        <v>0</v>
      </c>
      <c r="AH247" s="2166">
        <v>0</v>
      </c>
      <c r="AI247" s="2332">
        <v>0</v>
      </c>
      <c r="AJ247" s="2166">
        <v>0</v>
      </c>
      <c r="AK247" s="2332">
        <v>0</v>
      </c>
      <c r="AL247" s="2166">
        <v>0</v>
      </c>
      <c r="AM247" s="2342">
        <v>0</v>
      </c>
      <c r="AN247" s="95">
        <v>0</v>
      </c>
      <c r="AO247" s="2230">
        <v>0</v>
      </c>
      <c r="AP247" s="220">
        <v>3</v>
      </c>
      <c r="AQ247" s="2225">
        <v>0</v>
      </c>
      <c r="AR247" s="2332">
        <v>0</v>
      </c>
      <c r="AS247" s="2166">
        <v>0</v>
      </c>
      <c r="AT247" s="2332">
        <v>0</v>
      </c>
      <c r="AU247" s="2225">
        <v>0</v>
      </c>
      <c r="AV247" s="2332">
        <v>3</v>
      </c>
      <c r="AW247" s="2166">
        <v>0</v>
      </c>
      <c r="AX247" s="2332">
        <v>0</v>
      </c>
      <c r="AY247" s="56" t="str">
        <f>CA247&amp;CB247&amp;CC247&amp;CD247&amp;CE247&amp;CF247&amp;CG247&amp;CH247&amp;CI247</f>
        <v/>
      </c>
      <c r="CA247" s="40"/>
      <c r="CB247" s="18" t="str">
        <f t="shared" ref="CB247:CB268" si="170">IF(AND(E247&gt;0,AQ247=""), "* No olvide digitar la variable Gestantes. Digite Cero si no tiene.",IF(AQ247&gt;E247,"  * La variable Gestantes No puede ser mayor al Total Mujeres.",""))</f>
        <v/>
      </c>
      <c r="CC247" s="18" t="str">
        <f t="shared" ref="CC247:CC293" si="171">IF(AND(E247&gt;0,AR247=""), "* No olvide digitar la variable Madre de hijo menor de 5 años. Digite Cero si no tiene.",IF(AR247&gt;E247,"  * La variable Madre de hijo menor de 5 años No puede ser mayor al Total Mujeres.",""))</f>
        <v/>
      </c>
      <c r="CD247" s="18" t="str">
        <f t="shared" ref="CD247:CD259" si="172">IF(AND(D247&gt;0,OR(AS247="")), "* No olvide digitar la variable Pueblos originarios Hombres. Digite Cero si no tiene.",IF(AS247&gt;D247,"  * La variable Pueblos originarios Hombres No puede ser mayor al Total Hombres.",""))</f>
        <v/>
      </c>
      <c r="CE247" s="18" t="str">
        <f t="shared" ref="CE247:CE293" si="173">IF(AND(E247&gt;0,OR(AT247="")), "* No olvide digitar la variable Pueblos originarios Mujeres. Digite Cero si no tiene.",IF(AT247&gt;E247,"  * La variable Pueblos originarios Mujeres No puede ser mayor al Total Mujeres.",""))</f>
        <v/>
      </c>
      <c r="CF247" s="18" t="str">
        <f t="shared" ref="CF247:CF293" si="174">IF(AND(C247&gt;0,AU247=""), "* No olvide digitar la variable Niños, niñas, adolescentes y jóvenes SENAME. Digite Cero si no tiene.",IF(AU247&gt;C247,"  * La variable Niños, niñas, adolescentes y jóvenes SENAME No puede ser mayor al Total.",""))</f>
        <v/>
      </c>
      <c r="CG247" s="18" t="str">
        <f t="shared" ref="CG247:CG293" si="175">IF(AND(C247&gt;0,AV247=""), "* No olvide digitar la variable Niños, niñas, adolescentes y jóvenes Mejor Niñez. Digite Cero si no tiene.",IF(AV247&gt;C247,"  * La variable Niños, niñas, adolescentes y jóvenes Mejor Niñez No puede ser mayor al Total.",""))</f>
        <v/>
      </c>
      <c r="CH247" s="18" t="str">
        <f t="shared" ref="CH247:CH293" si="176">IF(AND(C247&gt;0,AW247=""), "* No olvide digitar la variable Migrantes. Digite Cero si no tiene.",IF(AW247&gt;C247,"  * La variable Migrantes No puede ser mayor al Total.",""))</f>
        <v/>
      </c>
      <c r="CI247" s="18" t="str">
        <f t="shared" ref="CI247:CI293" si="177">IF(AND(C247&gt;0,AX247=""), "* No olvide digitar la variable Trans (Masculino/ Femenino). Digite Cero si no tiene.",IF(AX247&gt;C247,"  * La variable Trans (Masculino/Femenino) No puede ser mayor al Total Ambos Sexos.",""))</f>
        <v/>
      </c>
      <c r="CL247"/>
      <c r="CO247"/>
      <c r="CP247" s="459">
        <f t="shared" ref="CP247:CP278" si="178">IF(AND(E247&gt;0,AQ247=""),1,IF(AQ247&gt;E247,1,0))</f>
        <v>0</v>
      </c>
      <c r="CQ247" s="459">
        <f t="shared" ref="CQ247:CQ269" si="179">IF(AND(E247&gt;0,AR247=""),1,IF(AR247&gt;E247,1,0))</f>
        <v>0</v>
      </c>
      <c r="CR247" s="459">
        <f t="shared" ref="CR247:CS262" si="180">IF(AND(D247&gt;0,OR(AS247="")),1,IF(AS247&gt;D247,1,0))</f>
        <v>0</v>
      </c>
      <c r="CS247" s="459">
        <f t="shared" si="180"/>
        <v>0</v>
      </c>
      <c r="CT247" s="459">
        <f t="shared" ref="CT247:CT293" si="181">IF(AND(C247&gt;0,AU247=""),1,IF(AU247&gt;C247,1,0))</f>
        <v>0</v>
      </c>
      <c r="CU247" s="459">
        <f t="shared" ref="CU247:CU293" si="182">IF(AND(C247&gt;0,AV247=""),1,IF(AV247&gt;C247,1,0))</f>
        <v>0</v>
      </c>
      <c r="CV247" s="459">
        <f t="shared" ref="CV247:CV293" si="183">IF(AND(C247&gt;0,AW247=""),1,IF(AW247&gt;C247,1,0))</f>
        <v>0</v>
      </c>
      <c r="CW247" s="459">
        <f t="shared" ref="CW247:CW293" si="184">IF(AND(C247&gt;0,AX247=""),1,IF(AX247&gt;C247,1,0))</f>
        <v>0</v>
      </c>
    </row>
    <row r="248" spans="1:103" s="56" customFormat="1" ht="15" customHeight="1" x14ac:dyDescent="0.25">
      <c r="A248" s="3633"/>
      <c r="B248" s="377" t="s">
        <v>218</v>
      </c>
      <c r="C248" s="378">
        <f t="shared" si="168"/>
        <v>0</v>
      </c>
      <c r="D248" s="379">
        <f t="shared" si="169"/>
        <v>0</v>
      </c>
      <c r="E248" s="380">
        <f t="shared" si="169"/>
        <v>0</v>
      </c>
      <c r="F248" s="45">
        <v>0</v>
      </c>
      <c r="G248" s="48">
        <v>0</v>
      </c>
      <c r="H248" s="45">
        <v>0</v>
      </c>
      <c r="I248" s="48">
        <v>0</v>
      </c>
      <c r="J248" s="45">
        <v>0</v>
      </c>
      <c r="K248" s="48">
        <v>0</v>
      </c>
      <c r="L248" s="45">
        <v>0</v>
      </c>
      <c r="M248" s="48">
        <v>0</v>
      </c>
      <c r="N248" s="45">
        <v>0</v>
      </c>
      <c r="O248" s="48">
        <v>0</v>
      </c>
      <c r="P248" s="45">
        <v>0</v>
      </c>
      <c r="Q248" s="48">
        <v>0</v>
      </c>
      <c r="R248" s="45">
        <v>0</v>
      </c>
      <c r="S248" s="48">
        <v>0</v>
      </c>
      <c r="T248" s="45">
        <v>0</v>
      </c>
      <c r="U248" s="48">
        <v>0</v>
      </c>
      <c r="V248" s="45">
        <v>0</v>
      </c>
      <c r="W248" s="48">
        <v>0</v>
      </c>
      <c r="X248" s="45">
        <v>0</v>
      </c>
      <c r="Y248" s="48">
        <v>0</v>
      </c>
      <c r="Z248" s="45">
        <v>0</v>
      </c>
      <c r="AA248" s="48">
        <v>0</v>
      </c>
      <c r="AB248" s="45">
        <v>0</v>
      </c>
      <c r="AC248" s="48">
        <v>0</v>
      </c>
      <c r="AD248" s="45">
        <v>0</v>
      </c>
      <c r="AE248" s="48">
        <v>0</v>
      </c>
      <c r="AF248" s="45">
        <v>0</v>
      </c>
      <c r="AG248" s="48">
        <v>0</v>
      </c>
      <c r="AH248" s="45">
        <v>0</v>
      </c>
      <c r="AI248" s="48">
        <v>0</v>
      </c>
      <c r="AJ248" s="45">
        <v>0</v>
      </c>
      <c r="AK248" s="48">
        <v>0</v>
      </c>
      <c r="AL248" s="45">
        <v>0</v>
      </c>
      <c r="AM248" s="333">
        <v>0</v>
      </c>
      <c r="AN248" s="105">
        <v>0</v>
      </c>
      <c r="AO248" s="47">
        <v>0</v>
      </c>
      <c r="AP248" s="286">
        <v>0</v>
      </c>
      <c r="AQ248" s="2230">
        <v>0</v>
      </c>
      <c r="AR248" s="2231">
        <v>0</v>
      </c>
      <c r="AS248" s="91">
        <v>0</v>
      </c>
      <c r="AT248" s="2231">
        <v>0</v>
      </c>
      <c r="AU248" s="2230">
        <v>0</v>
      </c>
      <c r="AV248" s="2231">
        <v>0</v>
      </c>
      <c r="AW248" s="2230">
        <v>0</v>
      </c>
      <c r="AX248" s="2231">
        <v>0</v>
      </c>
      <c r="AY248" s="56" t="str">
        <f t="shared" ref="AY248:AY293" si="185">CA248&amp;CB248&amp;CC248&amp;CD248&amp;CE248&amp;CF248&amp;CG248&amp;CH248&amp;CI248</f>
        <v/>
      </c>
      <c r="CA248" s="40"/>
      <c r="CB248" s="18" t="str">
        <f t="shared" si="170"/>
        <v/>
      </c>
      <c r="CC248" s="18" t="str">
        <f t="shared" si="171"/>
        <v/>
      </c>
      <c r="CD248" s="18" t="str">
        <f t="shared" si="172"/>
        <v/>
      </c>
      <c r="CE248" s="18" t="str">
        <f t="shared" si="173"/>
        <v/>
      </c>
      <c r="CF248" s="18" t="str">
        <f t="shared" si="174"/>
        <v/>
      </c>
      <c r="CG248" s="18" t="str">
        <f t="shared" si="175"/>
        <v/>
      </c>
      <c r="CH248" s="18" t="str">
        <f t="shared" si="176"/>
        <v/>
      </c>
      <c r="CI248" s="18" t="str">
        <f t="shared" si="177"/>
        <v/>
      </c>
      <c r="CL248"/>
      <c r="CO248"/>
      <c r="CP248" s="459">
        <f t="shared" si="178"/>
        <v>0</v>
      </c>
      <c r="CQ248" s="459">
        <f t="shared" si="179"/>
        <v>0</v>
      </c>
      <c r="CR248" s="459">
        <f t="shared" si="180"/>
        <v>0</v>
      </c>
      <c r="CS248" s="459">
        <f t="shared" si="180"/>
        <v>0</v>
      </c>
      <c r="CT248" s="459">
        <f t="shared" si="181"/>
        <v>0</v>
      </c>
      <c r="CU248" s="459">
        <f t="shared" si="182"/>
        <v>0</v>
      </c>
      <c r="CV248" s="459">
        <f t="shared" si="183"/>
        <v>0</v>
      </c>
      <c r="CW248" s="459">
        <f t="shared" si="184"/>
        <v>0</v>
      </c>
    </row>
    <row r="249" spans="1:103" s="56" customFormat="1" ht="15" customHeight="1" x14ac:dyDescent="0.25">
      <c r="A249" s="4274" t="s">
        <v>219</v>
      </c>
      <c r="B249" s="2176" t="s">
        <v>217</v>
      </c>
      <c r="C249" s="2012">
        <f t="shared" si="168"/>
        <v>0</v>
      </c>
      <c r="D249" s="703">
        <f t="shared" si="169"/>
        <v>0</v>
      </c>
      <c r="E249" s="2176">
        <f t="shared" si="169"/>
        <v>0</v>
      </c>
      <c r="F249" s="2004">
        <v>0</v>
      </c>
      <c r="G249" s="2149">
        <v>0</v>
      </c>
      <c r="H249" s="2004">
        <v>0</v>
      </c>
      <c r="I249" s="2149">
        <v>0</v>
      </c>
      <c r="J249" s="2004">
        <v>0</v>
      </c>
      <c r="K249" s="2149">
        <v>0</v>
      </c>
      <c r="L249" s="2004">
        <v>0</v>
      </c>
      <c r="M249" s="2149">
        <v>0</v>
      </c>
      <c r="N249" s="2004">
        <v>0</v>
      </c>
      <c r="O249" s="2149">
        <v>0</v>
      </c>
      <c r="P249" s="2004">
        <v>0</v>
      </c>
      <c r="Q249" s="2149">
        <v>0</v>
      </c>
      <c r="R249" s="2004">
        <v>0</v>
      </c>
      <c r="S249" s="2149">
        <v>0</v>
      </c>
      <c r="T249" s="2004">
        <v>0</v>
      </c>
      <c r="U249" s="2149">
        <v>0</v>
      </c>
      <c r="V249" s="2004">
        <v>0</v>
      </c>
      <c r="W249" s="2149">
        <v>0</v>
      </c>
      <c r="X249" s="2004">
        <v>0</v>
      </c>
      <c r="Y249" s="2149">
        <v>0</v>
      </c>
      <c r="Z249" s="2004">
        <v>0</v>
      </c>
      <c r="AA249" s="2149">
        <v>0</v>
      </c>
      <c r="AB249" s="2004">
        <v>0</v>
      </c>
      <c r="AC249" s="2149">
        <v>0</v>
      </c>
      <c r="AD249" s="2004">
        <v>0</v>
      </c>
      <c r="AE249" s="2149">
        <v>0</v>
      </c>
      <c r="AF249" s="2004">
        <v>0</v>
      </c>
      <c r="AG249" s="2149">
        <v>0</v>
      </c>
      <c r="AH249" s="2004">
        <v>0</v>
      </c>
      <c r="AI249" s="2149">
        <v>0</v>
      </c>
      <c r="AJ249" s="2004">
        <v>0</v>
      </c>
      <c r="AK249" s="2149">
        <v>0</v>
      </c>
      <c r="AL249" s="2004">
        <v>0</v>
      </c>
      <c r="AM249" s="2272">
        <v>0</v>
      </c>
      <c r="AN249" s="1362">
        <v>0</v>
      </c>
      <c r="AO249" s="1997">
        <v>0</v>
      </c>
      <c r="AP249" s="1925">
        <v>0</v>
      </c>
      <c r="AQ249" s="1997">
        <v>0</v>
      </c>
      <c r="AR249" s="2149">
        <v>0</v>
      </c>
      <c r="AS249" s="2004">
        <v>0</v>
      </c>
      <c r="AT249" s="2149">
        <v>0</v>
      </c>
      <c r="AU249" s="1997">
        <v>0</v>
      </c>
      <c r="AV249" s="2149">
        <v>0</v>
      </c>
      <c r="AW249" s="1997">
        <v>0</v>
      </c>
      <c r="AX249" s="2149">
        <v>0</v>
      </c>
      <c r="AY249" s="56" t="str">
        <f t="shared" si="185"/>
        <v/>
      </c>
      <c r="CA249" s="40"/>
      <c r="CB249" s="18" t="str">
        <f t="shared" si="170"/>
        <v/>
      </c>
      <c r="CC249" s="18" t="str">
        <f t="shared" si="171"/>
        <v/>
      </c>
      <c r="CD249" s="18" t="str">
        <f t="shared" si="172"/>
        <v/>
      </c>
      <c r="CE249" s="18" t="str">
        <f t="shared" si="173"/>
        <v/>
      </c>
      <c r="CF249" s="18" t="str">
        <f t="shared" si="174"/>
        <v/>
      </c>
      <c r="CG249" s="18" t="str">
        <f t="shared" si="175"/>
        <v/>
      </c>
      <c r="CH249" s="18" t="str">
        <f t="shared" si="176"/>
        <v/>
      </c>
      <c r="CI249" s="18" t="str">
        <f t="shared" si="177"/>
        <v/>
      </c>
      <c r="CL249"/>
      <c r="CO249"/>
      <c r="CP249" s="459">
        <f t="shared" si="178"/>
        <v>0</v>
      </c>
      <c r="CQ249" s="459">
        <f t="shared" si="179"/>
        <v>0</v>
      </c>
      <c r="CR249" s="459">
        <f t="shared" si="180"/>
        <v>0</v>
      </c>
      <c r="CS249" s="459">
        <f t="shared" si="180"/>
        <v>0</v>
      </c>
      <c r="CT249" s="459">
        <f t="shared" si="181"/>
        <v>0</v>
      </c>
      <c r="CU249" s="459">
        <f t="shared" si="182"/>
        <v>0</v>
      </c>
      <c r="CV249" s="459">
        <f t="shared" si="183"/>
        <v>0</v>
      </c>
      <c r="CW249" s="459">
        <f t="shared" si="184"/>
        <v>0</v>
      </c>
    </row>
    <row r="250" spans="1:103" s="56" customFormat="1" ht="15" customHeight="1" x14ac:dyDescent="0.25">
      <c r="A250" s="3633"/>
      <c r="B250" s="377" t="s">
        <v>218</v>
      </c>
      <c r="C250" s="378">
        <f t="shared" si="168"/>
        <v>0</v>
      </c>
      <c r="D250" s="379">
        <f t="shared" si="169"/>
        <v>0</v>
      </c>
      <c r="E250" s="380">
        <f t="shared" si="169"/>
        <v>0</v>
      </c>
      <c r="F250" s="45">
        <v>0</v>
      </c>
      <c r="G250" s="48">
        <v>0</v>
      </c>
      <c r="H250" s="45">
        <v>0</v>
      </c>
      <c r="I250" s="48">
        <v>0</v>
      </c>
      <c r="J250" s="45">
        <v>0</v>
      </c>
      <c r="K250" s="48">
        <v>0</v>
      </c>
      <c r="L250" s="45">
        <v>0</v>
      </c>
      <c r="M250" s="48">
        <v>0</v>
      </c>
      <c r="N250" s="45">
        <v>0</v>
      </c>
      <c r="O250" s="48">
        <v>0</v>
      </c>
      <c r="P250" s="45">
        <v>0</v>
      </c>
      <c r="Q250" s="48">
        <v>0</v>
      </c>
      <c r="R250" s="45">
        <v>0</v>
      </c>
      <c r="S250" s="48">
        <v>0</v>
      </c>
      <c r="T250" s="45">
        <v>0</v>
      </c>
      <c r="U250" s="48">
        <v>0</v>
      </c>
      <c r="V250" s="45">
        <v>0</v>
      </c>
      <c r="W250" s="48">
        <v>0</v>
      </c>
      <c r="X250" s="45">
        <v>0</v>
      </c>
      <c r="Y250" s="48">
        <v>0</v>
      </c>
      <c r="Z250" s="45">
        <v>0</v>
      </c>
      <c r="AA250" s="48">
        <v>0</v>
      </c>
      <c r="AB250" s="45">
        <v>0</v>
      </c>
      <c r="AC250" s="48">
        <v>0</v>
      </c>
      <c r="AD250" s="45">
        <v>0</v>
      </c>
      <c r="AE250" s="48">
        <v>0</v>
      </c>
      <c r="AF250" s="45">
        <v>0</v>
      </c>
      <c r="AG250" s="48">
        <v>0</v>
      </c>
      <c r="AH250" s="45">
        <v>0</v>
      </c>
      <c r="AI250" s="48">
        <v>0</v>
      </c>
      <c r="AJ250" s="45">
        <v>0</v>
      </c>
      <c r="AK250" s="48">
        <v>0</v>
      </c>
      <c r="AL250" s="45">
        <v>0</v>
      </c>
      <c r="AM250" s="333">
        <v>0</v>
      </c>
      <c r="AN250" s="105">
        <v>0</v>
      </c>
      <c r="AO250" s="47">
        <v>0</v>
      </c>
      <c r="AP250" s="286">
        <v>0</v>
      </c>
      <c r="AQ250" s="2230">
        <v>0</v>
      </c>
      <c r="AR250" s="2231">
        <v>0</v>
      </c>
      <c r="AS250" s="91">
        <v>0</v>
      </c>
      <c r="AT250" s="2231">
        <v>0</v>
      </c>
      <c r="AU250" s="2230">
        <v>0</v>
      </c>
      <c r="AV250" s="2231">
        <v>0</v>
      </c>
      <c r="AW250" s="2230">
        <v>0</v>
      </c>
      <c r="AX250" s="2231">
        <v>0</v>
      </c>
      <c r="AY250" s="56" t="str">
        <f t="shared" si="185"/>
        <v/>
      </c>
      <c r="CA250" s="40"/>
      <c r="CB250" s="18" t="str">
        <f t="shared" si="170"/>
        <v/>
      </c>
      <c r="CC250" s="18" t="str">
        <f t="shared" si="171"/>
        <v/>
      </c>
      <c r="CD250" s="18" t="str">
        <f t="shared" si="172"/>
        <v/>
      </c>
      <c r="CE250" s="18" t="str">
        <f t="shared" si="173"/>
        <v/>
      </c>
      <c r="CF250" s="18" t="str">
        <f t="shared" si="174"/>
        <v/>
      </c>
      <c r="CG250" s="18" t="str">
        <f t="shared" si="175"/>
        <v/>
      </c>
      <c r="CH250" s="18" t="str">
        <f t="shared" si="176"/>
        <v/>
      </c>
      <c r="CI250" s="18" t="str">
        <f t="shared" si="177"/>
        <v/>
      </c>
      <c r="CL250"/>
      <c r="CO250"/>
      <c r="CP250" s="459">
        <f t="shared" si="178"/>
        <v>0</v>
      </c>
      <c r="CQ250" s="459">
        <f t="shared" si="179"/>
        <v>0</v>
      </c>
      <c r="CR250" s="459">
        <f t="shared" si="180"/>
        <v>0</v>
      </c>
      <c r="CS250" s="459">
        <f t="shared" si="180"/>
        <v>0</v>
      </c>
      <c r="CT250" s="459">
        <f t="shared" si="181"/>
        <v>0</v>
      </c>
      <c r="CU250" s="459">
        <f t="shared" si="182"/>
        <v>0</v>
      </c>
      <c r="CV250" s="459">
        <f t="shared" si="183"/>
        <v>0</v>
      </c>
      <c r="CW250" s="459">
        <f t="shared" si="184"/>
        <v>0</v>
      </c>
    </row>
    <row r="251" spans="1:103" ht="15" customHeight="1" x14ac:dyDescent="0.25">
      <c r="A251" s="4274" t="s">
        <v>220</v>
      </c>
      <c r="B251" s="2176" t="s">
        <v>217</v>
      </c>
      <c r="C251" s="2012">
        <f>SUM(D251+E251)</f>
        <v>0</v>
      </c>
      <c r="D251" s="703">
        <f t="shared" ref="D251:E259" si="186">SUM(F251+H251+J251+L251+N251+P251+R251+T251+V251+X251+Z251+AB251+AD251+AF251+AH251+AJ251+AL251)</f>
        <v>0</v>
      </c>
      <c r="E251" s="2176">
        <f t="shared" si="186"/>
        <v>0</v>
      </c>
      <c r="F251" s="2004">
        <v>0</v>
      </c>
      <c r="G251" s="2149">
        <v>0</v>
      </c>
      <c r="H251" s="2004">
        <v>0</v>
      </c>
      <c r="I251" s="2149">
        <v>0</v>
      </c>
      <c r="J251" s="2004">
        <v>0</v>
      </c>
      <c r="K251" s="2149">
        <v>0</v>
      </c>
      <c r="L251" s="2004">
        <v>0</v>
      </c>
      <c r="M251" s="2149">
        <v>0</v>
      </c>
      <c r="N251" s="2004">
        <v>0</v>
      </c>
      <c r="O251" s="2149">
        <v>0</v>
      </c>
      <c r="P251" s="2004">
        <v>0</v>
      </c>
      <c r="Q251" s="2149">
        <v>0</v>
      </c>
      <c r="R251" s="2004">
        <v>0</v>
      </c>
      <c r="S251" s="2149">
        <v>0</v>
      </c>
      <c r="T251" s="2004">
        <v>0</v>
      </c>
      <c r="U251" s="2149">
        <v>0</v>
      </c>
      <c r="V251" s="2004">
        <v>0</v>
      </c>
      <c r="W251" s="2149">
        <v>0</v>
      </c>
      <c r="X251" s="2004">
        <v>0</v>
      </c>
      <c r="Y251" s="2149">
        <v>0</v>
      </c>
      <c r="Z251" s="2004">
        <v>0</v>
      </c>
      <c r="AA251" s="2149">
        <v>0</v>
      </c>
      <c r="AB251" s="2004">
        <v>0</v>
      </c>
      <c r="AC251" s="2149">
        <v>0</v>
      </c>
      <c r="AD251" s="2004">
        <v>0</v>
      </c>
      <c r="AE251" s="2149">
        <v>0</v>
      </c>
      <c r="AF251" s="2004">
        <v>0</v>
      </c>
      <c r="AG251" s="2149">
        <v>0</v>
      </c>
      <c r="AH251" s="2004">
        <v>0</v>
      </c>
      <c r="AI251" s="2149">
        <v>0</v>
      </c>
      <c r="AJ251" s="2004">
        <v>0</v>
      </c>
      <c r="AK251" s="2149">
        <v>0</v>
      </c>
      <c r="AL251" s="2004">
        <v>0</v>
      </c>
      <c r="AM251" s="2272">
        <v>0</v>
      </c>
      <c r="AN251" s="1362">
        <v>0</v>
      </c>
      <c r="AO251" s="1997">
        <v>0</v>
      </c>
      <c r="AP251" s="1925">
        <v>0</v>
      </c>
      <c r="AQ251" s="1997">
        <v>0</v>
      </c>
      <c r="AR251" s="2149">
        <v>0</v>
      </c>
      <c r="AS251" s="2004">
        <v>0</v>
      </c>
      <c r="AT251" s="2149">
        <v>0</v>
      </c>
      <c r="AU251" s="1997">
        <v>0</v>
      </c>
      <c r="AV251" s="2149">
        <v>0</v>
      </c>
      <c r="AW251" s="1997">
        <v>0</v>
      </c>
      <c r="AX251" s="2149">
        <v>0</v>
      </c>
      <c r="AY251" s="56" t="str">
        <f t="shared" si="185"/>
        <v/>
      </c>
      <c r="AZ251" s="56"/>
      <c r="BA251" s="56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6"/>
      <c r="BM251" s="56"/>
      <c r="BN251" s="56"/>
      <c r="BO251" s="56"/>
      <c r="CA251" s="40"/>
      <c r="CB251" s="18" t="str">
        <f t="shared" si="170"/>
        <v/>
      </c>
      <c r="CC251" s="18" t="str">
        <f t="shared" si="171"/>
        <v/>
      </c>
      <c r="CD251" s="18" t="str">
        <f t="shared" si="172"/>
        <v/>
      </c>
      <c r="CE251" s="18" t="str">
        <f t="shared" si="173"/>
        <v/>
      </c>
      <c r="CF251" s="18" t="str">
        <f t="shared" si="174"/>
        <v/>
      </c>
      <c r="CG251" s="18" t="str">
        <f t="shared" si="175"/>
        <v/>
      </c>
      <c r="CH251" s="18" t="str">
        <f t="shared" si="176"/>
        <v/>
      </c>
      <c r="CI251" s="18" t="str">
        <f t="shared" si="177"/>
        <v/>
      </c>
      <c r="CJ251" s="56"/>
      <c r="CK251" s="56"/>
      <c r="CM251" s="56"/>
      <c r="CN251" s="56"/>
      <c r="CP251" s="459">
        <f t="shared" si="178"/>
        <v>0</v>
      </c>
      <c r="CQ251" s="459">
        <f t="shared" si="179"/>
        <v>0</v>
      </c>
      <c r="CR251" s="459">
        <f t="shared" si="180"/>
        <v>0</v>
      </c>
      <c r="CS251" s="459">
        <f t="shared" si="180"/>
        <v>0</v>
      </c>
      <c r="CT251" s="459">
        <f t="shared" si="181"/>
        <v>0</v>
      </c>
      <c r="CU251" s="459">
        <f t="shared" si="182"/>
        <v>0</v>
      </c>
      <c r="CV251" s="459">
        <f t="shared" si="183"/>
        <v>0</v>
      </c>
      <c r="CW251" s="459">
        <f t="shared" si="184"/>
        <v>0</v>
      </c>
    </row>
    <row r="252" spans="1:103" ht="15" customHeight="1" x14ac:dyDescent="0.25">
      <c r="A252" s="3633"/>
      <c r="B252" s="377" t="s">
        <v>218</v>
      </c>
      <c r="C252" s="416">
        <f>SUM(D252+E252)</f>
        <v>0</v>
      </c>
      <c r="D252" s="417">
        <f t="shared" si="186"/>
        <v>0</v>
      </c>
      <c r="E252" s="377">
        <f t="shared" si="186"/>
        <v>0</v>
      </c>
      <c r="F252" s="30">
        <v>0</v>
      </c>
      <c r="G252" s="37">
        <v>0</v>
      </c>
      <c r="H252" s="30">
        <v>0</v>
      </c>
      <c r="I252" s="37">
        <v>0</v>
      </c>
      <c r="J252" s="30">
        <v>0</v>
      </c>
      <c r="K252" s="37">
        <v>0</v>
      </c>
      <c r="L252" s="30">
        <v>0</v>
      </c>
      <c r="M252" s="37">
        <v>0</v>
      </c>
      <c r="N252" s="30">
        <v>0</v>
      </c>
      <c r="O252" s="37">
        <v>0</v>
      </c>
      <c r="P252" s="30">
        <v>0</v>
      </c>
      <c r="Q252" s="37">
        <v>0</v>
      </c>
      <c r="R252" s="30">
        <v>0</v>
      </c>
      <c r="S252" s="37">
        <v>0</v>
      </c>
      <c r="T252" s="30">
        <v>0</v>
      </c>
      <c r="U252" s="37">
        <v>0</v>
      </c>
      <c r="V252" s="30">
        <v>0</v>
      </c>
      <c r="W252" s="37">
        <v>0</v>
      </c>
      <c r="X252" s="30">
        <v>0</v>
      </c>
      <c r="Y252" s="37">
        <v>0</v>
      </c>
      <c r="Z252" s="30">
        <v>0</v>
      </c>
      <c r="AA252" s="37">
        <v>0</v>
      </c>
      <c r="AB252" s="30">
        <v>0</v>
      </c>
      <c r="AC252" s="37">
        <v>0</v>
      </c>
      <c r="AD252" s="30">
        <v>0</v>
      </c>
      <c r="AE252" s="37">
        <v>0</v>
      </c>
      <c r="AF252" s="30">
        <v>0</v>
      </c>
      <c r="AG252" s="37">
        <v>0</v>
      </c>
      <c r="AH252" s="30">
        <v>0</v>
      </c>
      <c r="AI252" s="37">
        <v>0</v>
      </c>
      <c r="AJ252" s="49">
        <v>0</v>
      </c>
      <c r="AK252" s="52">
        <v>0</v>
      </c>
      <c r="AL252" s="45">
        <v>0</v>
      </c>
      <c r="AM252" s="333">
        <v>0</v>
      </c>
      <c r="AN252" s="105">
        <v>0</v>
      </c>
      <c r="AO252" s="47">
        <v>0</v>
      </c>
      <c r="AP252" s="286">
        <v>0</v>
      </c>
      <c r="AQ252" s="2230">
        <v>0</v>
      </c>
      <c r="AR252" s="2231">
        <v>0</v>
      </c>
      <c r="AS252" s="91">
        <v>0</v>
      </c>
      <c r="AT252" s="2231">
        <v>0</v>
      </c>
      <c r="AU252" s="2230">
        <v>0</v>
      </c>
      <c r="AV252" s="2231">
        <v>0</v>
      </c>
      <c r="AW252" s="2230">
        <v>0</v>
      </c>
      <c r="AX252" s="2231">
        <v>0</v>
      </c>
      <c r="AY252" s="56" t="str">
        <f t="shared" si="185"/>
        <v/>
      </c>
      <c r="AZ252" s="56"/>
      <c r="BA252" s="56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6"/>
      <c r="BM252" s="56"/>
      <c r="BN252" s="56"/>
      <c r="BO252" s="56"/>
      <c r="CA252" s="40"/>
      <c r="CB252" s="18" t="str">
        <f t="shared" si="170"/>
        <v/>
      </c>
      <c r="CC252" s="18" t="str">
        <f t="shared" si="171"/>
        <v/>
      </c>
      <c r="CD252" s="18" t="str">
        <f t="shared" si="172"/>
        <v/>
      </c>
      <c r="CE252" s="18" t="str">
        <f t="shared" si="173"/>
        <v/>
      </c>
      <c r="CF252" s="18" t="str">
        <f t="shared" si="174"/>
        <v/>
      </c>
      <c r="CG252" s="18" t="str">
        <f t="shared" si="175"/>
        <v/>
      </c>
      <c r="CH252" s="18" t="str">
        <f t="shared" si="176"/>
        <v/>
      </c>
      <c r="CI252" s="18" t="str">
        <f t="shared" si="177"/>
        <v/>
      </c>
      <c r="CJ252" s="56"/>
      <c r="CK252" s="56"/>
      <c r="CM252" s="56"/>
      <c r="CN252" s="56"/>
      <c r="CP252" s="459">
        <f t="shared" si="178"/>
        <v>0</v>
      </c>
      <c r="CQ252" s="459">
        <f t="shared" si="179"/>
        <v>0</v>
      </c>
      <c r="CR252" s="459">
        <f t="shared" si="180"/>
        <v>0</v>
      </c>
      <c r="CS252" s="459">
        <f t="shared" si="180"/>
        <v>0</v>
      </c>
      <c r="CT252" s="459">
        <f t="shared" si="181"/>
        <v>0</v>
      </c>
      <c r="CU252" s="459">
        <f t="shared" si="182"/>
        <v>0</v>
      </c>
      <c r="CV252" s="459">
        <f t="shared" si="183"/>
        <v>0</v>
      </c>
      <c r="CW252" s="459">
        <f t="shared" si="184"/>
        <v>0</v>
      </c>
    </row>
    <row r="253" spans="1:103" x14ac:dyDescent="0.25">
      <c r="A253" s="4417" t="s">
        <v>221</v>
      </c>
      <c r="B253" s="4430"/>
      <c r="C253" s="2363">
        <f t="shared" ref="C253:C292" si="187">SUM(D253+E253)</f>
        <v>3</v>
      </c>
      <c r="D253" s="2165">
        <f t="shared" si="186"/>
        <v>0</v>
      </c>
      <c r="E253" s="2348">
        <f t="shared" si="186"/>
        <v>3</v>
      </c>
      <c r="F253" s="2166">
        <v>0</v>
      </c>
      <c r="G253" s="2332">
        <v>0</v>
      </c>
      <c r="H253" s="2166">
        <v>0</v>
      </c>
      <c r="I253" s="2332">
        <v>0</v>
      </c>
      <c r="J253" s="2166">
        <v>0</v>
      </c>
      <c r="K253" s="2332">
        <v>0</v>
      </c>
      <c r="L253" s="2166">
        <v>0</v>
      </c>
      <c r="M253" s="2332">
        <v>3</v>
      </c>
      <c r="N253" s="2166">
        <v>0</v>
      </c>
      <c r="O253" s="2332">
        <v>0</v>
      </c>
      <c r="P253" s="2166">
        <v>0</v>
      </c>
      <c r="Q253" s="2332">
        <v>0</v>
      </c>
      <c r="R253" s="2166">
        <v>0</v>
      </c>
      <c r="S253" s="2332">
        <v>0</v>
      </c>
      <c r="T253" s="2166">
        <v>0</v>
      </c>
      <c r="U253" s="2332">
        <v>0</v>
      </c>
      <c r="V253" s="2166">
        <v>0</v>
      </c>
      <c r="W253" s="2332">
        <v>0</v>
      </c>
      <c r="X253" s="2166">
        <v>0</v>
      </c>
      <c r="Y253" s="2332">
        <v>0</v>
      </c>
      <c r="Z253" s="2166">
        <v>0</v>
      </c>
      <c r="AA253" s="2332">
        <v>0</v>
      </c>
      <c r="AB253" s="2166">
        <v>0</v>
      </c>
      <c r="AC253" s="2332">
        <v>0</v>
      </c>
      <c r="AD253" s="2166">
        <v>0</v>
      </c>
      <c r="AE253" s="2332">
        <v>0</v>
      </c>
      <c r="AF253" s="2166">
        <v>0</v>
      </c>
      <c r="AG253" s="2332">
        <v>0</v>
      </c>
      <c r="AH253" s="2166">
        <v>0</v>
      </c>
      <c r="AI253" s="2332">
        <v>0</v>
      </c>
      <c r="AJ253" s="2166">
        <v>0</v>
      </c>
      <c r="AK253" s="2332">
        <v>0</v>
      </c>
      <c r="AL253" s="2004">
        <v>0</v>
      </c>
      <c r="AM253" s="2272">
        <v>0</v>
      </c>
      <c r="AN253" s="1362">
        <v>0</v>
      </c>
      <c r="AO253" s="1997">
        <v>0</v>
      </c>
      <c r="AP253" s="1925">
        <v>3</v>
      </c>
      <c r="AQ253" s="2225">
        <v>0</v>
      </c>
      <c r="AR253" s="2332">
        <v>0</v>
      </c>
      <c r="AS253" s="2166">
        <v>0</v>
      </c>
      <c r="AT253" s="2332">
        <v>0</v>
      </c>
      <c r="AU253" s="2225">
        <v>0</v>
      </c>
      <c r="AV253" s="2332">
        <v>1</v>
      </c>
      <c r="AW253" s="2225">
        <v>0</v>
      </c>
      <c r="AX253" s="2332">
        <v>0</v>
      </c>
      <c r="AY253" s="56" t="str">
        <f t="shared" si="185"/>
        <v/>
      </c>
      <c r="AZ253" s="56"/>
      <c r="BA253" s="56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6"/>
      <c r="BM253" s="56"/>
      <c r="BN253" s="56"/>
      <c r="BO253" s="56"/>
      <c r="CA253" s="40"/>
      <c r="CB253" s="18" t="str">
        <f t="shared" si="170"/>
        <v/>
      </c>
      <c r="CC253" s="18" t="str">
        <f t="shared" si="171"/>
        <v/>
      </c>
      <c r="CD253" s="18" t="str">
        <f t="shared" si="172"/>
        <v/>
      </c>
      <c r="CE253" s="18" t="str">
        <f t="shared" si="173"/>
        <v/>
      </c>
      <c r="CF253" s="18" t="str">
        <f t="shared" si="174"/>
        <v/>
      </c>
      <c r="CG253" s="18" t="str">
        <f t="shared" si="175"/>
        <v/>
      </c>
      <c r="CH253" s="18" t="str">
        <f t="shared" si="176"/>
        <v/>
      </c>
      <c r="CI253" s="18" t="str">
        <f t="shared" si="177"/>
        <v/>
      </c>
      <c r="CJ253" s="56"/>
      <c r="CK253" s="56"/>
      <c r="CM253" s="56"/>
      <c r="CN253" s="56"/>
      <c r="CP253" s="459">
        <f t="shared" si="178"/>
        <v>0</v>
      </c>
      <c r="CQ253" s="459">
        <f t="shared" si="179"/>
        <v>0</v>
      </c>
      <c r="CR253" s="459">
        <f t="shared" si="180"/>
        <v>0</v>
      </c>
      <c r="CS253" s="459">
        <f t="shared" si="180"/>
        <v>0</v>
      </c>
      <c r="CT253" s="459">
        <f t="shared" si="181"/>
        <v>0</v>
      </c>
      <c r="CU253" s="459">
        <f t="shared" si="182"/>
        <v>0</v>
      </c>
      <c r="CV253" s="459">
        <f t="shared" si="183"/>
        <v>0</v>
      </c>
      <c r="CW253" s="459">
        <f t="shared" si="184"/>
        <v>0</v>
      </c>
    </row>
    <row r="254" spans="1:103" x14ac:dyDescent="0.25">
      <c r="A254" s="4274" t="s">
        <v>222</v>
      </c>
      <c r="B254" s="2176" t="s">
        <v>223</v>
      </c>
      <c r="C254" s="2012">
        <f t="shared" si="187"/>
        <v>0</v>
      </c>
      <c r="D254" s="703">
        <f>SUM(H254+J254+L254+N254+P254+R254+T254+V254+X254+Z254+AB254+AD254+AF254+AH254+AJ254+AL254)</f>
        <v>0</v>
      </c>
      <c r="E254" s="2176">
        <f>SUM(I254+K254+M254+O254+Q254+S254+U254+W254+Y254+AA254+AC254+AE254+AG254+AI254+AK254+AM254)</f>
        <v>0</v>
      </c>
      <c r="F254" s="2002"/>
      <c r="G254" s="2178"/>
      <c r="H254" s="2004">
        <v>0</v>
      </c>
      <c r="I254" s="2149">
        <v>0</v>
      </c>
      <c r="J254" s="2004">
        <v>0</v>
      </c>
      <c r="K254" s="2149">
        <v>0</v>
      </c>
      <c r="L254" s="2004">
        <v>0</v>
      </c>
      <c r="M254" s="2149">
        <v>0</v>
      </c>
      <c r="N254" s="2004">
        <v>0</v>
      </c>
      <c r="O254" s="2149">
        <v>0</v>
      </c>
      <c r="P254" s="2004">
        <v>0</v>
      </c>
      <c r="Q254" s="2149">
        <v>0</v>
      </c>
      <c r="R254" s="2004">
        <v>0</v>
      </c>
      <c r="S254" s="2149">
        <v>0</v>
      </c>
      <c r="T254" s="2004">
        <v>0</v>
      </c>
      <c r="U254" s="2149">
        <v>0</v>
      </c>
      <c r="V254" s="2004">
        <v>0</v>
      </c>
      <c r="W254" s="2149">
        <v>0</v>
      </c>
      <c r="X254" s="2004">
        <v>0</v>
      </c>
      <c r="Y254" s="2149">
        <v>0</v>
      </c>
      <c r="Z254" s="2004">
        <v>0</v>
      </c>
      <c r="AA254" s="2149">
        <v>0</v>
      </c>
      <c r="AB254" s="2004">
        <v>0</v>
      </c>
      <c r="AC254" s="2149">
        <v>0</v>
      </c>
      <c r="AD254" s="2004">
        <v>0</v>
      </c>
      <c r="AE254" s="2149">
        <v>0</v>
      </c>
      <c r="AF254" s="2004">
        <v>0</v>
      </c>
      <c r="AG254" s="2149">
        <v>0</v>
      </c>
      <c r="AH254" s="2004">
        <v>0</v>
      </c>
      <c r="AI254" s="2149">
        <v>0</v>
      </c>
      <c r="AJ254" s="2004">
        <v>0</v>
      </c>
      <c r="AK254" s="2149">
        <v>0</v>
      </c>
      <c r="AL254" s="2004">
        <v>0</v>
      </c>
      <c r="AM254" s="2272">
        <v>0</v>
      </c>
      <c r="AN254" s="1362">
        <v>0</v>
      </c>
      <c r="AO254" s="1997">
        <v>0</v>
      </c>
      <c r="AP254" s="1925">
        <v>0</v>
      </c>
      <c r="AQ254" s="1997">
        <v>0</v>
      </c>
      <c r="AR254" s="2149">
        <v>0</v>
      </c>
      <c r="AS254" s="2004">
        <v>0</v>
      </c>
      <c r="AT254" s="2149">
        <v>0</v>
      </c>
      <c r="AU254" s="1997">
        <v>0</v>
      </c>
      <c r="AV254" s="2149">
        <v>0</v>
      </c>
      <c r="AW254" s="1997">
        <v>0</v>
      </c>
      <c r="AX254" s="2149">
        <v>0</v>
      </c>
      <c r="AY254" s="56" t="str">
        <f t="shared" si="185"/>
        <v/>
      </c>
      <c r="AZ254" s="56"/>
      <c r="BA254" s="56"/>
      <c r="BB254" s="56"/>
      <c r="BC254" s="56"/>
      <c r="BD254" s="56"/>
      <c r="BE254" s="56"/>
      <c r="BF254" s="56"/>
      <c r="BG254" s="56"/>
      <c r="BH254" s="56"/>
      <c r="BI254" s="56"/>
      <c r="BJ254" s="56"/>
      <c r="BK254" s="56"/>
      <c r="BL254" s="56"/>
      <c r="BM254" s="56"/>
      <c r="BN254" s="56"/>
      <c r="BO254" s="56"/>
      <c r="CA254" s="40"/>
      <c r="CB254" s="18" t="str">
        <f t="shared" si="170"/>
        <v/>
      </c>
      <c r="CC254" s="18" t="str">
        <f t="shared" si="171"/>
        <v/>
      </c>
      <c r="CD254" s="18" t="str">
        <f t="shared" si="172"/>
        <v/>
      </c>
      <c r="CE254" s="18" t="str">
        <f t="shared" si="173"/>
        <v/>
      </c>
      <c r="CF254" s="18" t="str">
        <f t="shared" si="174"/>
        <v/>
      </c>
      <c r="CG254" s="18" t="str">
        <f t="shared" si="175"/>
        <v/>
      </c>
      <c r="CH254" s="18" t="str">
        <f t="shared" si="176"/>
        <v/>
      </c>
      <c r="CI254" s="18" t="str">
        <f t="shared" si="177"/>
        <v/>
      </c>
      <c r="CJ254" s="56"/>
      <c r="CK254" s="56"/>
      <c r="CM254" s="56"/>
      <c r="CN254" s="56"/>
      <c r="CP254" s="459">
        <f t="shared" si="178"/>
        <v>0</v>
      </c>
      <c r="CQ254" s="459">
        <f t="shared" si="179"/>
        <v>0</v>
      </c>
      <c r="CR254" s="459">
        <f t="shared" si="180"/>
        <v>0</v>
      </c>
      <c r="CS254" s="459">
        <f t="shared" si="180"/>
        <v>0</v>
      </c>
      <c r="CT254" s="459">
        <f t="shared" si="181"/>
        <v>0</v>
      </c>
      <c r="CU254" s="459">
        <f t="shared" si="182"/>
        <v>0</v>
      </c>
      <c r="CV254" s="459">
        <f t="shared" si="183"/>
        <v>0</v>
      </c>
      <c r="CW254" s="459">
        <f t="shared" si="184"/>
        <v>0</v>
      </c>
    </row>
    <row r="255" spans="1:103" x14ac:dyDescent="0.25">
      <c r="A255" s="3633"/>
      <c r="B255" s="377" t="s">
        <v>224</v>
      </c>
      <c r="C255" s="2179">
        <f t="shared" si="187"/>
        <v>5</v>
      </c>
      <c r="D255" s="388">
        <f>SUM(H255+J255+L255+N255+P255+R255+T255+V255+X255+Z255+AB255+AD255+AF255+AH255+AJ255+AL255)</f>
        <v>1</v>
      </c>
      <c r="E255" s="369">
        <f>SUM(I255+K255+M255+O255+Q255+S255+U255+W255+Y255+AA255+AC255+AE255+AG255+AI255+AK255+AM255)</f>
        <v>4</v>
      </c>
      <c r="F255" s="2180"/>
      <c r="G255" s="389"/>
      <c r="H255" s="2181">
        <v>0</v>
      </c>
      <c r="I255" s="85">
        <v>0</v>
      </c>
      <c r="J255" s="2181">
        <v>0</v>
      </c>
      <c r="K255" s="85">
        <v>0</v>
      </c>
      <c r="L255" s="2181">
        <v>1</v>
      </c>
      <c r="M255" s="85">
        <v>4</v>
      </c>
      <c r="N255" s="2181">
        <v>0</v>
      </c>
      <c r="O255" s="85">
        <v>0</v>
      </c>
      <c r="P255" s="2181">
        <v>0</v>
      </c>
      <c r="Q255" s="85">
        <v>0</v>
      </c>
      <c r="R255" s="2181">
        <v>0</v>
      </c>
      <c r="S255" s="85">
        <v>0</v>
      </c>
      <c r="T255" s="2181">
        <v>0</v>
      </c>
      <c r="U255" s="85">
        <v>0</v>
      </c>
      <c r="V255" s="2181">
        <v>0</v>
      </c>
      <c r="W255" s="85">
        <v>0</v>
      </c>
      <c r="X255" s="2181">
        <v>0</v>
      </c>
      <c r="Y255" s="85">
        <v>0</v>
      </c>
      <c r="Z255" s="2181">
        <v>0</v>
      </c>
      <c r="AA255" s="85">
        <v>0</v>
      </c>
      <c r="AB255" s="2181">
        <v>0</v>
      </c>
      <c r="AC255" s="85">
        <v>0</v>
      </c>
      <c r="AD255" s="2181">
        <v>0</v>
      </c>
      <c r="AE255" s="85">
        <v>0</v>
      </c>
      <c r="AF255" s="2181">
        <v>0</v>
      </c>
      <c r="AG255" s="85">
        <v>0</v>
      </c>
      <c r="AH255" s="2181">
        <v>0</v>
      </c>
      <c r="AI255" s="85">
        <v>0</v>
      </c>
      <c r="AJ255" s="91">
        <v>0</v>
      </c>
      <c r="AK255" s="2231">
        <v>0</v>
      </c>
      <c r="AL255" s="45">
        <v>0</v>
      </c>
      <c r="AM255" s="333">
        <v>0</v>
      </c>
      <c r="AN255" s="105">
        <v>0</v>
      </c>
      <c r="AO255" s="47">
        <v>0</v>
      </c>
      <c r="AP255" s="286">
        <v>5</v>
      </c>
      <c r="AQ255" s="2230">
        <v>0</v>
      </c>
      <c r="AR255" s="2231">
        <v>0</v>
      </c>
      <c r="AS255" s="91">
        <v>0</v>
      </c>
      <c r="AT255" s="2231">
        <v>0</v>
      </c>
      <c r="AU255" s="2230">
        <v>0</v>
      </c>
      <c r="AV255" s="2231">
        <v>3</v>
      </c>
      <c r="AW255" s="2230">
        <v>0</v>
      </c>
      <c r="AX255" s="2231">
        <v>0</v>
      </c>
      <c r="AY255" s="56" t="str">
        <f t="shared" si="185"/>
        <v/>
      </c>
      <c r="AZ255" s="56"/>
      <c r="BA255" s="56"/>
      <c r="BB255" s="56"/>
      <c r="BC255" s="56"/>
      <c r="BD255" s="56"/>
      <c r="BE255" s="56"/>
      <c r="BF255" s="56"/>
      <c r="BG255" s="56"/>
      <c r="BH255" s="56"/>
      <c r="BI255" s="56"/>
      <c r="BJ255" s="56"/>
      <c r="BK255" s="56"/>
      <c r="BL255" s="56"/>
      <c r="BM255" s="56"/>
      <c r="BN255" s="56"/>
      <c r="BO255" s="56"/>
      <c r="CA255" s="40"/>
      <c r="CB255" s="18" t="str">
        <f t="shared" si="170"/>
        <v/>
      </c>
      <c r="CC255" s="18" t="str">
        <f t="shared" si="171"/>
        <v/>
      </c>
      <c r="CD255" s="18" t="str">
        <f t="shared" si="172"/>
        <v/>
      </c>
      <c r="CE255" s="18" t="str">
        <f t="shared" si="173"/>
        <v/>
      </c>
      <c r="CF255" s="18" t="str">
        <f t="shared" si="174"/>
        <v/>
      </c>
      <c r="CG255" s="18" t="str">
        <f t="shared" si="175"/>
        <v/>
      </c>
      <c r="CH255" s="18" t="str">
        <f t="shared" si="176"/>
        <v/>
      </c>
      <c r="CI255" s="18" t="str">
        <f t="shared" si="177"/>
        <v/>
      </c>
      <c r="CJ255" s="56"/>
      <c r="CK255" s="56"/>
      <c r="CM255" s="56"/>
      <c r="CN255" s="56"/>
      <c r="CP255" s="459">
        <f t="shared" si="178"/>
        <v>0</v>
      </c>
      <c r="CQ255" s="459">
        <f t="shared" si="179"/>
        <v>0</v>
      </c>
      <c r="CR255" s="459">
        <f t="shared" si="180"/>
        <v>0</v>
      </c>
      <c r="CS255" s="459">
        <f t="shared" si="180"/>
        <v>0</v>
      </c>
      <c r="CT255" s="459">
        <f t="shared" si="181"/>
        <v>0</v>
      </c>
      <c r="CU255" s="459">
        <f t="shared" si="182"/>
        <v>0</v>
      </c>
      <c r="CV255" s="459">
        <f t="shared" si="183"/>
        <v>0</v>
      </c>
      <c r="CW255" s="459">
        <f t="shared" si="184"/>
        <v>0</v>
      </c>
    </row>
    <row r="256" spans="1:103" s="56" customFormat="1" ht="18" customHeight="1" x14ac:dyDescent="0.25">
      <c r="A256" s="2349" t="s">
        <v>225</v>
      </c>
      <c r="B256" s="2341"/>
      <c r="C256" s="2140">
        <f t="shared" si="187"/>
        <v>23</v>
      </c>
      <c r="D256" s="2141">
        <f t="shared" si="186"/>
        <v>8</v>
      </c>
      <c r="E256" s="2327">
        <f t="shared" si="186"/>
        <v>15</v>
      </c>
      <c r="F256" s="2195">
        <v>0</v>
      </c>
      <c r="G256" s="2364">
        <v>0</v>
      </c>
      <c r="H256" s="2195">
        <v>0</v>
      </c>
      <c r="I256" s="2364">
        <v>0</v>
      </c>
      <c r="J256" s="2195">
        <v>0</v>
      </c>
      <c r="K256" s="2364">
        <v>0</v>
      </c>
      <c r="L256" s="2195">
        <v>2</v>
      </c>
      <c r="M256" s="2364">
        <v>6</v>
      </c>
      <c r="N256" s="2195">
        <v>0</v>
      </c>
      <c r="O256" s="2364">
        <v>0</v>
      </c>
      <c r="P256" s="2195">
        <v>1</v>
      </c>
      <c r="Q256" s="2364">
        <v>0</v>
      </c>
      <c r="R256" s="2195">
        <v>0</v>
      </c>
      <c r="S256" s="2364">
        <v>0</v>
      </c>
      <c r="T256" s="2195">
        <v>1</v>
      </c>
      <c r="U256" s="2364">
        <v>1</v>
      </c>
      <c r="V256" s="2195">
        <v>0</v>
      </c>
      <c r="W256" s="2364">
        <v>1</v>
      </c>
      <c r="X256" s="2195">
        <v>1</v>
      </c>
      <c r="Y256" s="2364">
        <v>0</v>
      </c>
      <c r="Z256" s="2195">
        <v>0</v>
      </c>
      <c r="AA256" s="2364">
        <v>1</v>
      </c>
      <c r="AB256" s="2195">
        <v>1</v>
      </c>
      <c r="AC256" s="2364">
        <v>1</v>
      </c>
      <c r="AD256" s="2195">
        <v>1</v>
      </c>
      <c r="AE256" s="2364">
        <v>1</v>
      </c>
      <c r="AF256" s="2195">
        <v>1</v>
      </c>
      <c r="AG256" s="2364">
        <v>3</v>
      </c>
      <c r="AH256" s="2195">
        <v>0</v>
      </c>
      <c r="AI256" s="2364">
        <v>1</v>
      </c>
      <c r="AJ256" s="2195">
        <v>0</v>
      </c>
      <c r="AK256" s="2364">
        <v>0</v>
      </c>
      <c r="AL256" s="2004">
        <v>0</v>
      </c>
      <c r="AM256" s="2272">
        <v>0</v>
      </c>
      <c r="AN256" s="1362">
        <v>0</v>
      </c>
      <c r="AO256" s="1997">
        <v>0</v>
      </c>
      <c r="AP256" s="1925">
        <v>10</v>
      </c>
      <c r="AQ256" s="2225">
        <v>0</v>
      </c>
      <c r="AR256" s="2332">
        <v>0</v>
      </c>
      <c r="AS256" s="2166">
        <v>0</v>
      </c>
      <c r="AT256" s="2332">
        <v>0</v>
      </c>
      <c r="AU256" s="2225">
        <v>0</v>
      </c>
      <c r="AV256" s="2332">
        <v>4</v>
      </c>
      <c r="AW256" s="2225">
        <v>0</v>
      </c>
      <c r="AX256" s="2332">
        <v>0</v>
      </c>
      <c r="AY256" s="56" t="str">
        <f t="shared" si="185"/>
        <v/>
      </c>
      <c r="CA256" s="40"/>
      <c r="CB256" s="18" t="str">
        <f t="shared" si="170"/>
        <v/>
      </c>
      <c r="CC256" s="18" t="str">
        <f t="shared" si="171"/>
        <v/>
      </c>
      <c r="CD256" s="18" t="str">
        <f t="shared" si="172"/>
        <v/>
      </c>
      <c r="CE256" s="18" t="str">
        <f t="shared" si="173"/>
        <v/>
      </c>
      <c r="CF256" s="18" t="str">
        <f t="shared" si="174"/>
        <v/>
      </c>
      <c r="CG256" s="18" t="str">
        <f t="shared" si="175"/>
        <v/>
      </c>
      <c r="CH256" s="18" t="str">
        <f t="shared" si="176"/>
        <v/>
      </c>
      <c r="CI256" s="18" t="str">
        <f t="shared" si="177"/>
        <v/>
      </c>
      <c r="CL256"/>
      <c r="CO256"/>
      <c r="CP256" s="459">
        <f t="shared" si="178"/>
        <v>0</v>
      </c>
      <c r="CQ256" s="459">
        <f t="shared" si="179"/>
        <v>0</v>
      </c>
      <c r="CR256" s="459">
        <f t="shared" si="180"/>
        <v>0</v>
      </c>
      <c r="CS256" s="459">
        <f t="shared" si="180"/>
        <v>0</v>
      </c>
      <c r="CT256" s="459">
        <f t="shared" si="181"/>
        <v>0</v>
      </c>
      <c r="CU256" s="459">
        <f t="shared" si="182"/>
        <v>0</v>
      </c>
      <c r="CV256" s="459">
        <f t="shared" si="183"/>
        <v>0</v>
      </c>
      <c r="CW256" s="459">
        <f t="shared" si="184"/>
        <v>0</v>
      </c>
    </row>
    <row r="257" spans="1:101" ht="15" customHeight="1" x14ac:dyDescent="0.25">
      <c r="A257" s="4274" t="s">
        <v>226</v>
      </c>
      <c r="B257" s="380" t="s">
        <v>227</v>
      </c>
      <c r="C257" s="378">
        <f t="shared" si="187"/>
        <v>1</v>
      </c>
      <c r="D257" s="379">
        <f t="shared" si="186"/>
        <v>0</v>
      </c>
      <c r="E257" s="380">
        <f t="shared" si="186"/>
        <v>1</v>
      </c>
      <c r="F257" s="45">
        <v>0</v>
      </c>
      <c r="G257" s="48">
        <v>0</v>
      </c>
      <c r="H257" s="45">
        <v>0</v>
      </c>
      <c r="I257" s="48">
        <v>0</v>
      </c>
      <c r="J257" s="45">
        <v>0</v>
      </c>
      <c r="K257" s="48">
        <v>0</v>
      </c>
      <c r="L257" s="45">
        <v>0</v>
      </c>
      <c r="M257" s="48">
        <v>0</v>
      </c>
      <c r="N257" s="45">
        <v>0</v>
      </c>
      <c r="O257" s="48">
        <v>0</v>
      </c>
      <c r="P257" s="45">
        <v>0</v>
      </c>
      <c r="Q257" s="48">
        <v>0</v>
      </c>
      <c r="R257" s="45">
        <v>0</v>
      </c>
      <c r="S257" s="48">
        <v>0</v>
      </c>
      <c r="T257" s="45">
        <v>0</v>
      </c>
      <c r="U257" s="48">
        <v>0</v>
      </c>
      <c r="V257" s="45">
        <v>0</v>
      </c>
      <c r="W257" s="48">
        <v>0</v>
      </c>
      <c r="X257" s="45">
        <v>0</v>
      </c>
      <c r="Y257" s="48">
        <v>0</v>
      </c>
      <c r="Z257" s="45">
        <v>0</v>
      </c>
      <c r="AA257" s="48">
        <v>0</v>
      </c>
      <c r="AB257" s="45">
        <v>0</v>
      </c>
      <c r="AC257" s="48">
        <v>0</v>
      </c>
      <c r="AD257" s="45">
        <v>0</v>
      </c>
      <c r="AE257" s="48">
        <v>0</v>
      </c>
      <c r="AF257" s="45">
        <v>0</v>
      </c>
      <c r="AG257" s="48">
        <v>1</v>
      </c>
      <c r="AH257" s="45">
        <v>0</v>
      </c>
      <c r="AI257" s="48">
        <v>0</v>
      </c>
      <c r="AJ257" s="45">
        <v>0</v>
      </c>
      <c r="AK257" s="48">
        <v>0</v>
      </c>
      <c r="AL257" s="2004">
        <v>0</v>
      </c>
      <c r="AM257" s="2272">
        <v>0</v>
      </c>
      <c r="AN257" s="1362">
        <v>0</v>
      </c>
      <c r="AO257" s="1997">
        <v>0</v>
      </c>
      <c r="AP257" s="1925">
        <v>0</v>
      </c>
      <c r="AQ257" s="1997">
        <v>0</v>
      </c>
      <c r="AR257" s="2149">
        <v>0</v>
      </c>
      <c r="AS257" s="2004">
        <v>0</v>
      </c>
      <c r="AT257" s="2149">
        <v>0</v>
      </c>
      <c r="AU257" s="1997">
        <v>0</v>
      </c>
      <c r="AV257" s="2149">
        <v>0</v>
      </c>
      <c r="AW257" s="1997">
        <v>0</v>
      </c>
      <c r="AX257" s="2149">
        <v>0</v>
      </c>
      <c r="AY257" s="56" t="str">
        <f t="shared" si="185"/>
        <v/>
      </c>
      <c r="AZ257" s="56"/>
      <c r="BA257" s="56"/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CA257" s="40"/>
      <c r="CB257" s="18" t="str">
        <f t="shared" si="170"/>
        <v/>
      </c>
      <c r="CC257" s="18" t="str">
        <f t="shared" si="171"/>
        <v/>
      </c>
      <c r="CD257" s="18" t="str">
        <f t="shared" si="172"/>
        <v/>
      </c>
      <c r="CE257" s="18" t="str">
        <f t="shared" si="173"/>
        <v/>
      </c>
      <c r="CF257" s="18" t="str">
        <f t="shared" si="174"/>
        <v/>
      </c>
      <c r="CG257" s="18" t="str">
        <f t="shared" si="175"/>
        <v/>
      </c>
      <c r="CH257" s="18" t="str">
        <f t="shared" si="176"/>
        <v/>
      </c>
      <c r="CI257" s="18" t="str">
        <f t="shared" si="177"/>
        <v/>
      </c>
      <c r="CJ257" s="56"/>
      <c r="CK257" s="56"/>
      <c r="CM257" s="56"/>
      <c r="CN257" s="56"/>
      <c r="CP257" s="459">
        <f t="shared" si="178"/>
        <v>0</v>
      </c>
      <c r="CQ257" s="459">
        <f t="shared" si="179"/>
        <v>0</v>
      </c>
      <c r="CR257" s="459">
        <f t="shared" si="180"/>
        <v>0</v>
      </c>
      <c r="CS257" s="459">
        <f t="shared" si="180"/>
        <v>0</v>
      </c>
      <c r="CT257" s="459">
        <f t="shared" si="181"/>
        <v>0</v>
      </c>
      <c r="CU257" s="459">
        <f t="shared" si="182"/>
        <v>0</v>
      </c>
      <c r="CV257" s="459">
        <f t="shared" si="183"/>
        <v>0</v>
      </c>
      <c r="CW257" s="459">
        <f t="shared" si="184"/>
        <v>0</v>
      </c>
    </row>
    <row r="258" spans="1:101" x14ac:dyDescent="0.25">
      <c r="A258" s="4275"/>
      <c r="B258" s="396" t="s">
        <v>228</v>
      </c>
      <c r="C258" s="397">
        <f t="shared" si="187"/>
        <v>2</v>
      </c>
      <c r="D258" s="398">
        <f t="shared" si="186"/>
        <v>0</v>
      </c>
      <c r="E258" s="396">
        <f t="shared" si="186"/>
        <v>2</v>
      </c>
      <c r="F258" s="22">
        <v>0</v>
      </c>
      <c r="G258" s="28">
        <v>0</v>
      </c>
      <c r="H258" s="22">
        <v>0</v>
      </c>
      <c r="I258" s="28">
        <v>0</v>
      </c>
      <c r="J258" s="22">
        <v>0</v>
      </c>
      <c r="K258" s="28">
        <v>0</v>
      </c>
      <c r="L258" s="22">
        <v>0</v>
      </c>
      <c r="M258" s="28">
        <v>2</v>
      </c>
      <c r="N258" s="22">
        <v>0</v>
      </c>
      <c r="O258" s="28">
        <v>0</v>
      </c>
      <c r="P258" s="22">
        <v>0</v>
      </c>
      <c r="Q258" s="28">
        <v>0</v>
      </c>
      <c r="R258" s="22">
        <v>0</v>
      </c>
      <c r="S258" s="28">
        <v>0</v>
      </c>
      <c r="T258" s="22">
        <v>0</v>
      </c>
      <c r="U258" s="28">
        <v>0</v>
      </c>
      <c r="V258" s="22">
        <v>0</v>
      </c>
      <c r="W258" s="28">
        <v>0</v>
      </c>
      <c r="X258" s="22">
        <v>0</v>
      </c>
      <c r="Y258" s="28">
        <v>0</v>
      </c>
      <c r="Z258" s="22">
        <v>0</v>
      </c>
      <c r="AA258" s="28">
        <v>0</v>
      </c>
      <c r="AB258" s="22">
        <v>0</v>
      </c>
      <c r="AC258" s="28">
        <v>0</v>
      </c>
      <c r="AD258" s="22">
        <v>0</v>
      </c>
      <c r="AE258" s="28">
        <v>0</v>
      </c>
      <c r="AF258" s="22">
        <v>0</v>
      </c>
      <c r="AG258" s="28">
        <v>0</v>
      </c>
      <c r="AH258" s="22">
        <v>0</v>
      </c>
      <c r="AI258" s="28">
        <v>0</v>
      </c>
      <c r="AJ258" s="22">
        <v>0</v>
      </c>
      <c r="AK258" s="28">
        <v>0</v>
      </c>
      <c r="AL258" s="22">
        <v>0</v>
      </c>
      <c r="AM258" s="216">
        <v>0</v>
      </c>
      <c r="AN258" s="27">
        <v>0</v>
      </c>
      <c r="AO258" s="23">
        <v>0</v>
      </c>
      <c r="AP258" s="213">
        <v>2</v>
      </c>
      <c r="AQ258" s="23">
        <v>0</v>
      </c>
      <c r="AR258" s="28">
        <v>0</v>
      </c>
      <c r="AS258" s="22">
        <v>0</v>
      </c>
      <c r="AT258" s="28">
        <v>0</v>
      </c>
      <c r="AU258" s="23">
        <v>0</v>
      </c>
      <c r="AV258" s="28">
        <v>0</v>
      </c>
      <c r="AW258" s="23">
        <v>0</v>
      </c>
      <c r="AX258" s="28">
        <v>0</v>
      </c>
      <c r="AY258" s="56" t="str">
        <f t="shared" si="185"/>
        <v/>
      </c>
      <c r="AZ258" s="56"/>
      <c r="BA258" s="56"/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6"/>
      <c r="BM258" s="56"/>
      <c r="BN258" s="56"/>
      <c r="BO258" s="56"/>
      <c r="CA258" s="40"/>
      <c r="CB258" s="18" t="str">
        <f t="shared" si="170"/>
        <v/>
      </c>
      <c r="CC258" s="18" t="str">
        <f t="shared" si="171"/>
        <v/>
      </c>
      <c r="CD258" s="18" t="str">
        <f t="shared" si="172"/>
        <v/>
      </c>
      <c r="CE258" s="18" t="str">
        <f t="shared" si="173"/>
        <v/>
      </c>
      <c r="CF258" s="18" t="str">
        <f t="shared" si="174"/>
        <v/>
      </c>
      <c r="CG258" s="18" t="str">
        <f t="shared" si="175"/>
        <v/>
      </c>
      <c r="CH258" s="18" t="str">
        <f t="shared" si="176"/>
        <v/>
      </c>
      <c r="CI258" s="18" t="str">
        <f t="shared" si="177"/>
        <v/>
      </c>
      <c r="CJ258" s="56"/>
      <c r="CK258" s="56"/>
      <c r="CM258" s="56"/>
      <c r="CN258" s="56"/>
      <c r="CP258" s="459">
        <f t="shared" si="178"/>
        <v>0</v>
      </c>
      <c r="CQ258" s="459">
        <f t="shared" si="179"/>
        <v>0</v>
      </c>
      <c r="CR258" s="459">
        <f t="shared" si="180"/>
        <v>0</v>
      </c>
      <c r="CS258" s="459">
        <f t="shared" si="180"/>
        <v>0</v>
      </c>
      <c r="CT258" s="459">
        <f t="shared" si="181"/>
        <v>0</v>
      </c>
      <c r="CU258" s="459">
        <f t="shared" si="182"/>
        <v>0</v>
      </c>
      <c r="CV258" s="459">
        <f t="shared" si="183"/>
        <v>0</v>
      </c>
      <c r="CW258" s="459">
        <f t="shared" si="184"/>
        <v>0</v>
      </c>
    </row>
    <row r="259" spans="1:101" x14ac:dyDescent="0.25">
      <c r="A259" s="4275"/>
      <c r="B259" s="396" t="s">
        <v>229</v>
      </c>
      <c r="C259" s="397">
        <f t="shared" si="187"/>
        <v>0</v>
      </c>
      <c r="D259" s="398">
        <f t="shared" si="186"/>
        <v>0</v>
      </c>
      <c r="E259" s="396">
        <f>SUM(G259+I259+K259+M259+O259+Q259+S259+U259+W259+Y259+AA259+AC259+AE259+AG259+AI259+AK259+AM259)</f>
        <v>0</v>
      </c>
      <c r="F259" s="22">
        <v>0</v>
      </c>
      <c r="G259" s="28">
        <v>0</v>
      </c>
      <c r="H259" s="22">
        <v>0</v>
      </c>
      <c r="I259" s="28">
        <v>0</v>
      </c>
      <c r="J259" s="22">
        <v>0</v>
      </c>
      <c r="K259" s="28">
        <v>0</v>
      </c>
      <c r="L259" s="22">
        <v>0</v>
      </c>
      <c r="M259" s="28">
        <v>0</v>
      </c>
      <c r="N259" s="22">
        <v>0</v>
      </c>
      <c r="O259" s="28">
        <v>0</v>
      </c>
      <c r="P259" s="22">
        <v>0</v>
      </c>
      <c r="Q259" s="28">
        <v>0</v>
      </c>
      <c r="R259" s="22">
        <v>0</v>
      </c>
      <c r="S259" s="28">
        <v>0</v>
      </c>
      <c r="T259" s="22">
        <v>0</v>
      </c>
      <c r="U259" s="28">
        <v>0</v>
      </c>
      <c r="V259" s="22">
        <v>0</v>
      </c>
      <c r="W259" s="28">
        <v>0</v>
      </c>
      <c r="X259" s="22">
        <v>0</v>
      </c>
      <c r="Y259" s="28">
        <v>0</v>
      </c>
      <c r="Z259" s="22">
        <v>0</v>
      </c>
      <c r="AA259" s="28">
        <v>0</v>
      </c>
      <c r="AB259" s="22">
        <v>0</v>
      </c>
      <c r="AC259" s="28">
        <v>0</v>
      </c>
      <c r="AD259" s="22">
        <v>0</v>
      </c>
      <c r="AE259" s="28">
        <v>0</v>
      </c>
      <c r="AF259" s="22">
        <v>0</v>
      </c>
      <c r="AG259" s="28">
        <v>0</v>
      </c>
      <c r="AH259" s="22">
        <v>0</v>
      </c>
      <c r="AI259" s="28">
        <v>0</v>
      </c>
      <c r="AJ259" s="22">
        <v>0</v>
      </c>
      <c r="AK259" s="28">
        <v>0</v>
      </c>
      <c r="AL259" s="45">
        <v>0</v>
      </c>
      <c r="AM259" s="333">
        <v>0</v>
      </c>
      <c r="AN259" s="105">
        <v>0</v>
      </c>
      <c r="AO259" s="47">
        <v>0</v>
      </c>
      <c r="AP259" s="286">
        <v>0</v>
      </c>
      <c r="AQ259" s="27">
        <v>0</v>
      </c>
      <c r="AR259" s="28">
        <v>0</v>
      </c>
      <c r="AS259" s="22">
        <v>0</v>
      </c>
      <c r="AT259" s="28">
        <v>0</v>
      </c>
      <c r="AU259" s="23">
        <v>0</v>
      </c>
      <c r="AV259" s="28">
        <v>0</v>
      </c>
      <c r="AW259" s="23">
        <v>0</v>
      </c>
      <c r="AX259" s="28">
        <v>0</v>
      </c>
      <c r="AY259" s="56" t="str">
        <f t="shared" si="185"/>
        <v/>
      </c>
      <c r="AZ259" s="56"/>
      <c r="BA259" s="56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6"/>
      <c r="BM259" s="56"/>
      <c r="BN259" s="56"/>
      <c r="BO259" s="56"/>
      <c r="CA259" s="40"/>
      <c r="CB259" s="18" t="str">
        <f t="shared" si="170"/>
        <v/>
      </c>
      <c r="CC259" s="18" t="str">
        <f t="shared" si="171"/>
        <v/>
      </c>
      <c r="CD259" s="18" t="str">
        <f t="shared" si="172"/>
        <v/>
      </c>
      <c r="CE259" s="18" t="str">
        <f t="shared" si="173"/>
        <v/>
      </c>
      <c r="CF259" s="18" t="str">
        <f t="shared" si="174"/>
        <v/>
      </c>
      <c r="CG259" s="18" t="str">
        <f t="shared" si="175"/>
        <v/>
      </c>
      <c r="CH259" s="18" t="str">
        <f t="shared" si="176"/>
        <v/>
      </c>
      <c r="CI259" s="18" t="str">
        <f t="shared" si="177"/>
        <v/>
      </c>
      <c r="CJ259" s="56"/>
      <c r="CK259" s="56"/>
      <c r="CM259" s="56"/>
      <c r="CN259" s="56"/>
      <c r="CP259" s="459">
        <f t="shared" si="178"/>
        <v>0</v>
      </c>
      <c r="CQ259" s="459">
        <f t="shared" si="179"/>
        <v>0</v>
      </c>
      <c r="CR259" s="459">
        <f t="shared" si="180"/>
        <v>0</v>
      </c>
      <c r="CS259" s="459">
        <f t="shared" si="180"/>
        <v>0</v>
      </c>
      <c r="CT259" s="459">
        <f t="shared" si="181"/>
        <v>0</v>
      </c>
      <c r="CU259" s="459">
        <f t="shared" si="182"/>
        <v>0</v>
      </c>
      <c r="CV259" s="459">
        <f t="shared" si="183"/>
        <v>0</v>
      </c>
      <c r="CW259" s="459">
        <f t="shared" si="184"/>
        <v>0</v>
      </c>
    </row>
    <row r="260" spans="1:101" x14ac:dyDescent="0.25">
      <c r="A260" s="4275"/>
      <c r="B260" s="401" t="s">
        <v>230</v>
      </c>
      <c r="C260" s="397">
        <f t="shared" si="187"/>
        <v>0</v>
      </c>
      <c r="D260" s="467"/>
      <c r="E260" s="396">
        <f>SUM(K260+M260+O260+Q260+S260+U260+W260+Y260+AA260+AC260+AE260+AG260+AI260+AK260+AM260)</f>
        <v>0</v>
      </c>
      <c r="F260" s="345"/>
      <c r="G260" s="346"/>
      <c r="H260" s="345"/>
      <c r="I260" s="346"/>
      <c r="J260" s="345"/>
      <c r="K260" s="28"/>
      <c r="L260" s="345"/>
      <c r="M260" s="28"/>
      <c r="N260" s="345"/>
      <c r="O260" s="28"/>
      <c r="P260" s="345"/>
      <c r="Q260" s="28"/>
      <c r="R260" s="345"/>
      <c r="S260" s="28"/>
      <c r="T260" s="345"/>
      <c r="U260" s="28"/>
      <c r="V260" s="345"/>
      <c r="W260" s="28"/>
      <c r="X260" s="345"/>
      <c r="Y260" s="28"/>
      <c r="Z260" s="345"/>
      <c r="AA260" s="28"/>
      <c r="AB260" s="345"/>
      <c r="AC260" s="28"/>
      <c r="AD260" s="345"/>
      <c r="AE260" s="28"/>
      <c r="AF260" s="345"/>
      <c r="AG260" s="28"/>
      <c r="AH260" s="345"/>
      <c r="AI260" s="28"/>
      <c r="AJ260" s="345"/>
      <c r="AK260" s="28"/>
      <c r="AL260" s="345"/>
      <c r="AM260" s="216"/>
      <c r="AN260" s="105"/>
      <c r="AO260" s="47"/>
      <c r="AP260" s="286"/>
      <c r="AQ260" s="47"/>
      <c r="AR260" s="48"/>
      <c r="AS260" s="439"/>
      <c r="AT260" s="48"/>
      <c r="AU260" s="47"/>
      <c r="AV260" s="48"/>
      <c r="AW260" s="47"/>
      <c r="AX260" s="48"/>
      <c r="AY260" s="56" t="str">
        <f t="shared" si="185"/>
        <v/>
      </c>
      <c r="AZ260" s="56"/>
      <c r="BA260" s="56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6"/>
      <c r="BM260" s="56"/>
      <c r="BN260" s="56"/>
      <c r="BO260" s="56"/>
      <c r="CA260" s="40"/>
      <c r="CB260" s="18" t="str">
        <f t="shared" si="170"/>
        <v/>
      </c>
      <c r="CC260" s="18" t="str">
        <f t="shared" si="171"/>
        <v/>
      </c>
      <c r="CD260" s="421"/>
      <c r="CE260" s="18" t="str">
        <f t="shared" si="173"/>
        <v/>
      </c>
      <c r="CF260" s="18" t="str">
        <f t="shared" si="174"/>
        <v/>
      </c>
      <c r="CG260" s="18" t="str">
        <f t="shared" si="175"/>
        <v/>
      </c>
      <c r="CH260" s="18" t="str">
        <f t="shared" si="176"/>
        <v/>
      </c>
      <c r="CI260" s="18" t="str">
        <f t="shared" si="177"/>
        <v/>
      </c>
      <c r="CP260" s="370">
        <f t="shared" si="178"/>
        <v>0</v>
      </c>
      <c r="CQ260" s="370">
        <f t="shared" si="179"/>
        <v>0</v>
      </c>
      <c r="CR260" s="370">
        <f t="shared" si="180"/>
        <v>0</v>
      </c>
      <c r="CS260" s="370">
        <f t="shared" si="180"/>
        <v>0</v>
      </c>
      <c r="CT260" s="370">
        <f t="shared" si="181"/>
        <v>0</v>
      </c>
      <c r="CU260" s="370">
        <f t="shared" si="182"/>
        <v>0</v>
      </c>
      <c r="CV260" s="370">
        <f t="shared" si="183"/>
        <v>0</v>
      </c>
      <c r="CW260" s="370">
        <f t="shared" si="184"/>
        <v>0</v>
      </c>
    </row>
    <row r="261" spans="1:101" x14ac:dyDescent="0.25">
      <c r="A261" s="4275"/>
      <c r="B261" s="396" t="s">
        <v>231</v>
      </c>
      <c r="C261" s="397">
        <f t="shared" si="187"/>
        <v>2</v>
      </c>
      <c r="D261" s="398">
        <f t="shared" ref="D261:E269" si="188">SUM(F261+H261+J261+L261+N261+P261+R261+T261+V261+X261+Z261+AB261+AD261+AF261+AH261+AJ261+AL261)</f>
        <v>0</v>
      </c>
      <c r="E261" s="396">
        <f t="shared" si="188"/>
        <v>2</v>
      </c>
      <c r="F261" s="22"/>
      <c r="G261" s="28"/>
      <c r="H261" s="22">
        <v>0</v>
      </c>
      <c r="I261" s="28">
        <v>0</v>
      </c>
      <c r="J261" s="22">
        <v>0</v>
      </c>
      <c r="K261" s="28">
        <v>0</v>
      </c>
      <c r="L261" s="22">
        <v>0</v>
      </c>
      <c r="M261" s="28">
        <v>0</v>
      </c>
      <c r="N261" s="22">
        <v>0</v>
      </c>
      <c r="O261" s="28">
        <v>0</v>
      </c>
      <c r="P261" s="22">
        <v>0</v>
      </c>
      <c r="Q261" s="28">
        <v>0</v>
      </c>
      <c r="R261" s="22">
        <v>0</v>
      </c>
      <c r="S261" s="28">
        <v>0</v>
      </c>
      <c r="T261" s="22">
        <v>0</v>
      </c>
      <c r="U261" s="28">
        <v>1</v>
      </c>
      <c r="V261" s="22">
        <v>0</v>
      </c>
      <c r="W261" s="28">
        <v>0</v>
      </c>
      <c r="X261" s="22">
        <v>0</v>
      </c>
      <c r="Y261" s="28">
        <v>0</v>
      </c>
      <c r="Z261" s="22">
        <v>0</v>
      </c>
      <c r="AA261" s="28">
        <v>0</v>
      </c>
      <c r="AB261" s="22">
        <v>0</v>
      </c>
      <c r="AC261" s="28">
        <v>0</v>
      </c>
      <c r="AD261" s="22">
        <v>0</v>
      </c>
      <c r="AE261" s="28">
        <v>1</v>
      </c>
      <c r="AF261" s="22">
        <v>0</v>
      </c>
      <c r="AG261" s="28">
        <v>0</v>
      </c>
      <c r="AH261" s="22">
        <v>0</v>
      </c>
      <c r="AI261" s="28">
        <v>0</v>
      </c>
      <c r="AJ261" s="22">
        <v>0</v>
      </c>
      <c r="AK261" s="28">
        <v>0</v>
      </c>
      <c r="AL261" s="22">
        <v>0</v>
      </c>
      <c r="AM261" s="216">
        <v>0</v>
      </c>
      <c r="AN261" s="105">
        <v>0</v>
      </c>
      <c r="AO261" s="47">
        <v>0</v>
      </c>
      <c r="AP261" s="286">
        <v>2</v>
      </c>
      <c r="AQ261" s="23">
        <v>0</v>
      </c>
      <c r="AR261" s="28">
        <v>0</v>
      </c>
      <c r="AS261" s="22">
        <v>0</v>
      </c>
      <c r="AT261" s="28">
        <v>0</v>
      </c>
      <c r="AU261" s="23">
        <v>0</v>
      </c>
      <c r="AV261" s="28">
        <v>0</v>
      </c>
      <c r="AW261" s="23">
        <v>0</v>
      </c>
      <c r="AX261" s="28">
        <v>0</v>
      </c>
      <c r="AY261" s="56" t="str">
        <f t="shared" si="185"/>
        <v/>
      </c>
      <c r="AZ261" s="56"/>
      <c r="BA261" s="56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6"/>
      <c r="BM261" s="56"/>
      <c r="BN261" s="56"/>
      <c r="BO261" s="56"/>
      <c r="CA261" s="40"/>
      <c r="CB261" s="18" t="str">
        <f t="shared" si="170"/>
        <v/>
      </c>
      <c r="CC261" s="18" t="str">
        <f t="shared" si="171"/>
        <v/>
      </c>
      <c r="CD261" s="18" t="str">
        <f t="shared" ref="CD261:CD293" si="189">IF(AND(D261&gt;0,OR(AS261="")), "* No olvide digitar la variable Pueblos originarios Hombres. Digite Cero si no tiene.",IF(AS261&gt;D261,"  * La variable Pueblos originarios Hombres No puede ser mayor al Total Hombres.",""))</f>
        <v/>
      </c>
      <c r="CE261" s="18" t="str">
        <f t="shared" si="173"/>
        <v/>
      </c>
      <c r="CF261" s="18" t="str">
        <f t="shared" si="174"/>
        <v/>
      </c>
      <c r="CG261" s="18" t="str">
        <f t="shared" si="175"/>
        <v/>
      </c>
      <c r="CH261" s="18" t="str">
        <f t="shared" si="176"/>
        <v/>
      </c>
      <c r="CI261" s="18" t="str">
        <f t="shared" si="177"/>
        <v/>
      </c>
      <c r="CP261" s="370">
        <f t="shared" si="178"/>
        <v>0</v>
      </c>
      <c r="CQ261" s="370">
        <f t="shared" si="179"/>
        <v>0</v>
      </c>
      <c r="CR261" s="370">
        <f t="shared" si="180"/>
        <v>0</v>
      </c>
      <c r="CS261" s="370">
        <f t="shared" si="180"/>
        <v>0</v>
      </c>
      <c r="CT261" s="370">
        <f t="shared" si="181"/>
        <v>0</v>
      </c>
      <c r="CU261" s="370">
        <f t="shared" si="182"/>
        <v>0</v>
      </c>
      <c r="CV261" s="370">
        <f t="shared" si="183"/>
        <v>0</v>
      </c>
      <c r="CW261" s="370">
        <f t="shared" si="184"/>
        <v>0</v>
      </c>
    </row>
    <row r="262" spans="1:101" x14ac:dyDescent="0.25">
      <c r="A262" s="4275"/>
      <c r="B262" s="406" t="s">
        <v>232</v>
      </c>
      <c r="C262" s="397">
        <f t="shared" si="187"/>
        <v>0</v>
      </c>
      <c r="D262" s="398">
        <f t="shared" si="188"/>
        <v>0</v>
      </c>
      <c r="E262" s="396">
        <f t="shared" si="188"/>
        <v>0</v>
      </c>
      <c r="F262" s="22"/>
      <c r="G262" s="28"/>
      <c r="H262" s="22">
        <v>0</v>
      </c>
      <c r="I262" s="28">
        <v>0</v>
      </c>
      <c r="J262" s="22">
        <v>0</v>
      </c>
      <c r="K262" s="28">
        <v>0</v>
      </c>
      <c r="L262" s="22">
        <v>0</v>
      </c>
      <c r="M262" s="28">
        <v>0</v>
      </c>
      <c r="N262" s="22">
        <v>0</v>
      </c>
      <c r="O262" s="28">
        <v>0</v>
      </c>
      <c r="P262" s="22">
        <v>0</v>
      </c>
      <c r="Q262" s="28">
        <v>0</v>
      </c>
      <c r="R262" s="22">
        <v>0</v>
      </c>
      <c r="S262" s="28">
        <v>0</v>
      </c>
      <c r="T262" s="22">
        <v>0</v>
      </c>
      <c r="U262" s="28">
        <v>0</v>
      </c>
      <c r="V262" s="22">
        <v>0</v>
      </c>
      <c r="W262" s="28">
        <v>0</v>
      </c>
      <c r="X262" s="22">
        <v>0</v>
      </c>
      <c r="Y262" s="28">
        <v>0</v>
      </c>
      <c r="Z262" s="22">
        <v>0</v>
      </c>
      <c r="AA262" s="28">
        <v>0</v>
      </c>
      <c r="AB262" s="22">
        <v>0</v>
      </c>
      <c r="AC262" s="28">
        <v>0</v>
      </c>
      <c r="AD262" s="22">
        <v>0</v>
      </c>
      <c r="AE262" s="28">
        <v>0</v>
      </c>
      <c r="AF262" s="22">
        <v>0</v>
      </c>
      <c r="AG262" s="28">
        <v>0</v>
      </c>
      <c r="AH262" s="22">
        <v>0</v>
      </c>
      <c r="AI262" s="28">
        <v>0</v>
      </c>
      <c r="AJ262" s="22">
        <v>0</v>
      </c>
      <c r="AK262" s="28">
        <v>0</v>
      </c>
      <c r="AL262" s="22">
        <v>0</v>
      </c>
      <c r="AM262" s="216">
        <v>0</v>
      </c>
      <c r="AN262" s="105">
        <v>0</v>
      </c>
      <c r="AO262" s="47">
        <v>0</v>
      </c>
      <c r="AP262" s="286">
        <v>0</v>
      </c>
      <c r="AQ262" s="23">
        <v>0</v>
      </c>
      <c r="AR262" s="28">
        <v>0</v>
      </c>
      <c r="AS262" s="22">
        <v>0</v>
      </c>
      <c r="AT262" s="28">
        <v>0</v>
      </c>
      <c r="AU262" s="23">
        <v>0</v>
      </c>
      <c r="AV262" s="28">
        <v>0</v>
      </c>
      <c r="AW262" s="23">
        <v>0</v>
      </c>
      <c r="AX262" s="28">
        <v>0</v>
      </c>
      <c r="AY262" s="56" t="str">
        <f t="shared" si="185"/>
        <v/>
      </c>
      <c r="AZ262" s="56"/>
      <c r="BA262" s="56"/>
      <c r="BB262" s="56"/>
      <c r="BC262" s="56"/>
      <c r="BD262" s="56"/>
      <c r="BE262" s="56"/>
      <c r="BF262" s="56"/>
      <c r="BG262" s="56"/>
      <c r="BH262" s="56"/>
      <c r="BI262" s="56"/>
      <c r="BJ262" s="56"/>
      <c r="BK262" s="56"/>
      <c r="BL262" s="56"/>
      <c r="BM262" s="56"/>
      <c r="BN262" s="56"/>
      <c r="BO262" s="56"/>
      <c r="CA262" s="40"/>
      <c r="CB262" s="18" t="str">
        <f t="shared" si="170"/>
        <v/>
      </c>
      <c r="CC262" s="18" t="str">
        <f t="shared" si="171"/>
        <v/>
      </c>
      <c r="CD262" s="18" t="str">
        <f t="shared" si="189"/>
        <v/>
      </c>
      <c r="CE262" s="18" t="str">
        <f t="shared" si="173"/>
        <v/>
      </c>
      <c r="CF262" s="18" t="str">
        <f t="shared" si="174"/>
        <v/>
      </c>
      <c r="CG262" s="18" t="str">
        <f t="shared" si="175"/>
        <v/>
      </c>
      <c r="CH262" s="18" t="str">
        <f t="shared" si="176"/>
        <v/>
      </c>
      <c r="CI262" s="18" t="str">
        <f t="shared" si="177"/>
        <v/>
      </c>
      <c r="CP262" s="370">
        <f t="shared" si="178"/>
        <v>0</v>
      </c>
      <c r="CQ262" s="370">
        <f t="shared" si="179"/>
        <v>0</v>
      </c>
      <c r="CR262" s="370">
        <f t="shared" si="180"/>
        <v>0</v>
      </c>
      <c r="CS262" s="370">
        <f t="shared" si="180"/>
        <v>0</v>
      </c>
      <c r="CT262" s="370">
        <f t="shared" si="181"/>
        <v>0</v>
      </c>
      <c r="CU262" s="370">
        <f t="shared" si="182"/>
        <v>0</v>
      </c>
      <c r="CV262" s="370">
        <f t="shared" si="183"/>
        <v>0</v>
      </c>
      <c r="CW262" s="370">
        <f t="shared" si="184"/>
        <v>0</v>
      </c>
    </row>
    <row r="263" spans="1:101" x14ac:dyDescent="0.25">
      <c r="A263" s="4275"/>
      <c r="B263" s="407" t="s">
        <v>276</v>
      </c>
      <c r="C263" s="397">
        <f t="shared" si="187"/>
        <v>0</v>
      </c>
      <c r="D263" s="398">
        <f t="shared" si="188"/>
        <v>0</v>
      </c>
      <c r="E263" s="396">
        <f t="shared" si="188"/>
        <v>0</v>
      </c>
      <c r="F263" s="22"/>
      <c r="G263" s="28"/>
      <c r="H263" s="22">
        <v>0</v>
      </c>
      <c r="I263" s="28">
        <v>0</v>
      </c>
      <c r="J263" s="22">
        <v>0</v>
      </c>
      <c r="K263" s="28">
        <v>0</v>
      </c>
      <c r="L263" s="22">
        <v>0</v>
      </c>
      <c r="M263" s="28">
        <v>0</v>
      </c>
      <c r="N263" s="22">
        <v>0</v>
      </c>
      <c r="O263" s="28">
        <v>0</v>
      </c>
      <c r="P263" s="22">
        <v>0</v>
      </c>
      <c r="Q263" s="28">
        <v>0</v>
      </c>
      <c r="R263" s="22">
        <v>0</v>
      </c>
      <c r="S263" s="28">
        <v>0</v>
      </c>
      <c r="T263" s="22">
        <v>0</v>
      </c>
      <c r="U263" s="28">
        <v>0</v>
      </c>
      <c r="V263" s="22">
        <v>0</v>
      </c>
      <c r="W263" s="28">
        <v>0</v>
      </c>
      <c r="X263" s="22">
        <v>0</v>
      </c>
      <c r="Y263" s="28">
        <v>0</v>
      </c>
      <c r="Z263" s="22">
        <v>0</v>
      </c>
      <c r="AA263" s="28">
        <v>0</v>
      </c>
      <c r="AB263" s="22">
        <v>0</v>
      </c>
      <c r="AC263" s="28">
        <v>0</v>
      </c>
      <c r="AD263" s="22">
        <v>0</v>
      </c>
      <c r="AE263" s="28">
        <v>0</v>
      </c>
      <c r="AF263" s="22">
        <v>0</v>
      </c>
      <c r="AG263" s="28">
        <v>0</v>
      </c>
      <c r="AH263" s="22">
        <v>0</v>
      </c>
      <c r="AI263" s="28">
        <v>0</v>
      </c>
      <c r="AJ263" s="22">
        <v>0</v>
      </c>
      <c r="AK263" s="28">
        <v>0</v>
      </c>
      <c r="AL263" s="22">
        <v>0</v>
      </c>
      <c r="AM263" s="216">
        <v>0</v>
      </c>
      <c r="AN263" s="105">
        <v>0</v>
      </c>
      <c r="AO263" s="47">
        <v>0</v>
      </c>
      <c r="AP263" s="286">
        <v>0</v>
      </c>
      <c r="AQ263" s="23">
        <v>0</v>
      </c>
      <c r="AR263" s="28">
        <v>0</v>
      </c>
      <c r="AS263" s="22">
        <v>0</v>
      </c>
      <c r="AT263" s="28">
        <v>0</v>
      </c>
      <c r="AU263" s="23">
        <v>0</v>
      </c>
      <c r="AV263" s="28">
        <v>0</v>
      </c>
      <c r="AW263" s="23">
        <v>0</v>
      </c>
      <c r="AX263" s="28">
        <v>0</v>
      </c>
      <c r="AY263" s="56" t="str">
        <f t="shared" si="185"/>
        <v/>
      </c>
      <c r="AZ263" s="56"/>
      <c r="BA263" s="56"/>
      <c r="BB263" s="56"/>
      <c r="BC263" s="56"/>
      <c r="BD263" s="56"/>
      <c r="BE263" s="56"/>
      <c r="BF263" s="56"/>
      <c r="BG263" s="56"/>
      <c r="BH263" s="56"/>
      <c r="BI263" s="56"/>
      <c r="BJ263" s="56"/>
      <c r="BK263" s="56"/>
      <c r="BL263" s="56"/>
      <c r="BM263" s="56"/>
      <c r="BN263" s="56"/>
      <c r="BO263" s="56"/>
      <c r="CA263" s="40"/>
      <c r="CB263" s="18" t="str">
        <f t="shared" si="170"/>
        <v/>
      </c>
      <c r="CC263" s="18" t="str">
        <f t="shared" si="171"/>
        <v/>
      </c>
      <c r="CD263" s="18" t="str">
        <f t="shared" si="189"/>
        <v/>
      </c>
      <c r="CE263" s="18" t="str">
        <f t="shared" si="173"/>
        <v/>
      </c>
      <c r="CF263" s="18" t="str">
        <f t="shared" si="174"/>
        <v/>
      </c>
      <c r="CG263" s="18" t="str">
        <f t="shared" si="175"/>
        <v/>
      </c>
      <c r="CH263" s="18" t="str">
        <f t="shared" si="176"/>
        <v/>
      </c>
      <c r="CI263" s="18" t="str">
        <f t="shared" si="177"/>
        <v/>
      </c>
      <c r="CP263" s="370">
        <f t="shared" si="178"/>
        <v>0</v>
      </c>
      <c r="CQ263" s="370">
        <f t="shared" si="179"/>
        <v>0</v>
      </c>
      <c r="CR263" s="370">
        <f t="shared" ref="CR263:CS293" si="190">IF(AND(D263&gt;0,OR(AS263="")),1,IF(AS263&gt;D263,1,0))</f>
        <v>0</v>
      </c>
      <c r="CS263" s="370">
        <f t="shared" si="190"/>
        <v>0</v>
      </c>
      <c r="CT263" s="370">
        <f t="shared" si="181"/>
        <v>0</v>
      </c>
      <c r="CU263" s="370">
        <f t="shared" si="182"/>
        <v>0</v>
      </c>
      <c r="CV263" s="370">
        <f t="shared" si="183"/>
        <v>0</v>
      </c>
      <c r="CW263" s="370">
        <f t="shared" si="184"/>
        <v>0</v>
      </c>
    </row>
    <row r="264" spans="1:101" x14ac:dyDescent="0.25">
      <c r="A264" s="3633"/>
      <c r="B264" s="408" t="s">
        <v>234</v>
      </c>
      <c r="C264" s="409">
        <f t="shared" si="187"/>
        <v>0</v>
      </c>
      <c r="D264" s="400">
        <f>SUM(H264+J264+L264+N264+P264+R264+T264+V264+X264+Z264+AB264+AD264+AF264+AH264+AJ264+AL264)</f>
        <v>0</v>
      </c>
      <c r="E264" s="410">
        <f>SUM(I264+K264+M264+O264+Q264+S264+U264+W264+Y264+AA264+AC264+AE264+AG264+AI264+AK264+AM264)</f>
        <v>0</v>
      </c>
      <c r="F264" s="411"/>
      <c r="G264" s="412"/>
      <c r="H264" s="49">
        <v>0</v>
      </c>
      <c r="I264" s="52">
        <v>0</v>
      </c>
      <c r="J264" s="49">
        <v>0</v>
      </c>
      <c r="K264" s="52">
        <v>0</v>
      </c>
      <c r="L264" s="49">
        <v>0</v>
      </c>
      <c r="M264" s="52">
        <v>0</v>
      </c>
      <c r="N264" s="49">
        <v>0</v>
      </c>
      <c r="O264" s="52">
        <v>0</v>
      </c>
      <c r="P264" s="49">
        <v>0</v>
      </c>
      <c r="Q264" s="52">
        <v>0</v>
      </c>
      <c r="R264" s="49">
        <v>0</v>
      </c>
      <c r="S264" s="52">
        <v>0</v>
      </c>
      <c r="T264" s="49">
        <v>0</v>
      </c>
      <c r="U264" s="52">
        <v>0</v>
      </c>
      <c r="V264" s="49">
        <v>0</v>
      </c>
      <c r="W264" s="52">
        <v>0</v>
      </c>
      <c r="X264" s="49">
        <v>0</v>
      </c>
      <c r="Y264" s="52">
        <v>0</v>
      </c>
      <c r="Z264" s="49">
        <v>0</v>
      </c>
      <c r="AA264" s="52">
        <v>0</v>
      </c>
      <c r="AB264" s="49">
        <v>0</v>
      </c>
      <c r="AC264" s="52">
        <v>0</v>
      </c>
      <c r="AD264" s="49">
        <v>0</v>
      </c>
      <c r="AE264" s="52">
        <v>0</v>
      </c>
      <c r="AF264" s="49">
        <v>0</v>
      </c>
      <c r="AG264" s="52">
        <v>0</v>
      </c>
      <c r="AH264" s="49">
        <v>0</v>
      </c>
      <c r="AI264" s="52">
        <v>0</v>
      </c>
      <c r="AJ264" s="49">
        <v>0</v>
      </c>
      <c r="AK264" s="52">
        <v>0</v>
      </c>
      <c r="AL264" s="49">
        <v>0</v>
      </c>
      <c r="AM264" s="323">
        <v>0</v>
      </c>
      <c r="AN264" s="35">
        <v>0</v>
      </c>
      <c r="AO264" s="31">
        <v>0</v>
      </c>
      <c r="AP264" s="220">
        <v>0</v>
      </c>
      <c r="AQ264" s="51">
        <v>0</v>
      </c>
      <c r="AR264" s="52">
        <v>0</v>
      </c>
      <c r="AS264" s="49">
        <v>0</v>
      </c>
      <c r="AT264" s="52">
        <v>0</v>
      </c>
      <c r="AU264" s="51">
        <v>0</v>
      </c>
      <c r="AV264" s="52">
        <v>0</v>
      </c>
      <c r="AW264" s="51">
        <v>0</v>
      </c>
      <c r="AX264" s="52">
        <v>0</v>
      </c>
      <c r="AY264" s="56" t="str">
        <f t="shared" si="185"/>
        <v/>
      </c>
      <c r="AZ264" s="56"/>
      <c r="BA264" s="56"/>
      <c r="BB264" s="56"/>
      <c r="BC264" s="56"/>
      <c r="BD264" s="56"/>
      <c r="BE264" s="56"/>
      <c r="BF264" s="56"/>
      <c r="BG264" s="56"/>
      <c r="BH264" s="56"/>
      <c r="BI264" s="56"/>
      <c r="BJ264" s="56"/>
      <c r="BK264" s="56"/>
      <c r="BL264" s="56"/>
      <c r="BM264" s="56"/>
      <c r="BN264" s="56"/>
      <c r="BO264" s="56"/>
      <c r="CA264" s="40"/>
      <c r="CB264" s="18" t="str">
        <f t="shared" si="170"/>
        <v/>
      </c>
      <c r="CC264" s="18" t="str">
        <f t="shared" si="171"/>
        <v/>
      </c>
      <c r="CD264" s="18" t="str">
        <f t="shared" si="189"/>
        <v/>
      </c>
      <c r="CE264" s="18" t="str">
        <f t="shared" si="173"/>
        <v/>
      </c>
      <c r="CF264" s="18" t="str">
        <f t="shared" si="174"/>
        <v/>
      </c>
      <c r="CG264" s="18" t="str">
        <f t="shared" si="175"/>
        <v/>
      </c>
      <c r="CH264" s="18" t="str">
        <f t="shared" si="176"/>
        <v/>
      </c>
      <c r="CI264" s="18" t="str">
        <f t="shared" si="177"/>
        <v/>
      </c>
      <c r="CP264" s="370">
        <f t="shared" si="178"/>
        <v>0</v>
      </c>
      <c r="CQ264" s="370">
        <f t="shared" si="179"/>
        <v>0</v>
      </c>
      <c r="CR264" s="370">
        <f t="shared" si="190"/>
        <v>0</v>
      </c>
      <c r="CS264" s="370">
        <f t="shared" si="190"/>
        <v>0</v>
      </c>
      <c r="CT264" s="370">
        <f t="shared" si="181"/>
        <v>0</v>
      </c>
      <c r="CU264" s="370">
        <f t="shared" si="182"/>
        <v>0</v>
      </c>
      <c r="CV264" s="370">
        <f t="shared" si="183"/>
        <v>0</v>
      </c>
      <c r="CW264" s="370">
        <f t="shared" si="184"/>
        <v>0</v>
      </c>
    </row>
    <row r="265" spans="1:101" ht="15" customHeight="1" x14ac:dyDescent="0.25">
      <c r="A265" s="4274" t="s">
        <v>235</v>
      </c>
      <c r="B265" s="2350" t="s">
        <v>236</v>
      </c>
      <c r="C265" s="2012">
        <f t="shared" si="187"/>
        <v>0</v>
      </c>
      <c r="D265" s="703">
        <f t="shared" si="188"/>
        <v>0</v>
      </c>
      <c r="E265" s="2176">
        <f t="shared" si="188"/>
        <v>0</v>
      </c>
      <c r="F265" s="2004"/>
      <c r="G265" s="2149"/>
      <c r="H265" s="2004">
        <v>0</v>
      </c>
      <c r="I265" s="2149">
        <v>0</v>
      </c>
      <c r="J265" s="2004">
        <v>0</v>
      </c>
      <c r="K265" s="2149">
        <v>0</v>
      </c>
      <c r="L265" s="2004">
        <v>0</v>
      </c>
      <c r="M265" s="2149">
        <v>0</v>
      </c>
      <c r="N265" s="2004">
        <v>0</v>
      </c>
      <c r="O265" s="2149">
        <v>0</v>
      </c>
      <c r="P265" s="2004">
        <v>0</v>
      </c>
      <c r="Q265" s="2149">
        <v>0</v>
      </c>
      <c r="R265" s="2004">
        <v>0</v>
      </c>
      <c r="S265" s="2149">
        <v>0</v>
      </c>
      <c r="T265" s="2004">
        <v>0</v>
      </c>
      <c r="U265" s="2149">
        <v>0</v>
      </c>
      <c r="V265" s="2004">
        <v>0</v>
      </c>
      <c r="W265" s="2149">
        <v>0</v>
      </c>
      <c r="X265" s="2004">
        <v>0</v>
      </c>
      <c r="Y265" s="2149">
        <v>0</v>
      </c>
      <c r="Z265" s="2004">
        <v>0</v>
      </c>
      <c r="AA265" s="2149">
        <v>0</v>
      </c>
      <c r="AB265" s="2004">
        <v>0</v>
      </c>
      <c r="AC265" s="2149">
        <v>0</v>
      </c>
      <c r="AD265" s="2004">
        <v>0</v>
      </c>
      <c r="AE265" s="2149">
        <v>0</v>
      </c>
      <c r="AF265" s="2004">
        <v>0</v>
      </c>
      <c r="AG265" s="2149">
        <v>0</v>
      </c>
      <c r="AH265" s="2004">
        <v>0</v>
      </c>
      <c r="AI265" s="2149">
        <v>0</v>
      </c>
      <c r="AJ265" s="2351">
        <v>0</v>
      </c>
      <c r="AK265" s="414">
        <v>0</v>
      </c>
      <c r="AL265" s="2004">
        <v>0</v>
      </c>
      <c r="AM265" s="2272">
        <v>0</v>
      </c>
      <c r="AN265" s="105">
        <v>0</v>
      </c>
      <c r="AO265" s="47">
        <v>0</v>
      </c>
      <c r="AP265" s="286">
        <v>0</v>
      </c>
      <c r="AQ265" s="1997">
        <v>0</v>
      </c>
      <c r="AR265" s="2149">
        <v>0</v>
      </c>
      <c r="AS265" s="2004">
        <v>0</v>
      </c>
      <c r="AT265" s="2149">
        <v>0</v>
      </c>
      <c r="AU265" s="1997">
        <v>0</v>
      </c>
      <c r="AV265" s="2149">
        <v>0</v>
      </c>
      <c r="AW265" s="1997">
        <v>0</v>
      </c>
      <c r="AX265" s="2149">
        <v>0</v>
      </c>
      <c r="AY265" s="56" t="str">
        <f t="shared" si="185"/>
        <v/>
      </c>
      <c r="AZ265" s="56"/>
      <c r="BA265" s="56"/>
      <c r="BB265" s="56"/>
      <c r="BC265" s="56"/>
      <c r="BD265" s="56"/>
      <c r="BE265" s="56"/>
      <c r="BF265" s="56"/>
      <c r="BG265" s="56"/>
      <c r="BH265" s="56"/>
      <c r="BI265" s="56"/>
      <c r="BJ265" s="56"/>
      <c r="BK265" s="56"/>
      <c r="BL265" s="56"/>
      <c r="BM265" s="56"/>
      <c r="BN265" s="56"/>
      <c r="BO265" s="56"/>
      <c r="CA265" s="40"/>
      <c r="CB265" s="18" t="str">
        <f t="shared" si="170"/>
        <v/>
      </c>
      <c r="CC265" s="18" t="str">
        <f t="shared" si="171"/>
        <v/>
      </c>
      <c r="CD265" s="18" t="str">
        <f t="shared" si="189"/>
        <v/>
      </c>
      <c r="CE265" s="18" t="str">
        <f t="shared" si="173"/>
        <v/>
      </c>
      <c r="CF265" s="18" t="str">
        <f t="shared" si="174"/>
        <v/>
      </c>
      <c r="CG265" s="18" t="str">
        <f t="shared" si="175"/>
        <v/>
      </c>
      <c r="CH265" s="18" t="str">
        <f t="shared" si="176"/>
        <v/>
      </c>
      <c r="CI265" s="18" t="str">
        <f t="shared" si="177"/>
        <v/>
      </c>
      <c r="CP265" s="370">
        <f t="shared" si="178"/>
        <v>0</v>
      </c>
      <c r="CQ265" s="370">
        <f t="shared" si="179"/>
        <v>0</v>
      </c>
      <c r="CR265" s="370">
        <f t="shared" si="190"/>
        <v>0</v>
      </c>
      <c r="CS265" s="370">
        <f t="shared" si="190"/>
        <v>0</v>
      </c>
      <c r="CT265" s="370">
        <f t="shared" si="181"/>
        <v>0</v>
      </c>
      <c r="CU265" s="370">
        <f t="shared" si="182"/>
        <v>0</v>
      </c>
      <c r="CV265" s="370">
        <f t="shared" si="183"/>
        <v>0</v>
      </c>
      <c r="CW265" s="370">
        <f t="shared" si="184"/>
        <v>0</v>
      </c>
    </row>
    <row r="266" spans="1:101" x14ac:dyDescent="0.25">
      <c r="A266" s="4275"/>
      <c r="B266" s="396" t="s">
        <v>237</v>
      </c>
      <c r="C266" s="397">
        <f t="shared" si="187"/>
        <v>0</v>
      </c>
      <c r="D266" s="398">
        <f t="shared" si="188"/>
        <v>0</v>
      </c>
      <c r="E266" s="396">
        <f>SUM(G266+I266+K266+M266+O266+Q266+S266+U266+W266+Y266+AA266+AC266+AE266+AG266+AI266+AK266+AM266)</f>
        <v>0</v>
      </c>
      <c r="F266" s="22"/>
      <c r="G266" s="28"/>
      <c r="H266" s="22">
        <v>0</v>
      </c>
      <c r="I266" s="28">
        <v>0</v>
      </c>
      <c r="J266" s="22">
        <v>0</v>
      </c>
      <c r="K266" s="28">
        <v>0</v>
      </c>
      <c r="L266" s="22">
        <v>0</v>
      </c>
      <c r="M266" s="28">
        <v>0</v>
      </c>
      <c r="N266" s="22">
        <v>0</v>
      </c>
      <c r="O266" s="28">
        <v>0</v>
      </c>
      <c r="P266" s="22">
        <v>0</v>
      </c>
      <c r="Q266" s="28">
        <v>0</v>
      </c>
      <c r="R266" s="22">
        <v>0</v>
      </c>
      <c r="S266" s="28">
        <v>0</v>
      </c>
      <c r="T266" s="22">
        <v>0</v>
      </c>
      <c r="U266" s="28">
        <v>0</v>
      </c>
      <c r="V266" s="22">
        <v>0</v>
      </c>
      <c r="W266" s="28">
        <v>0</v>
      </c>
      <c r="X266" s="22">
        <v>0</v>
      </c>
      <c r="Y266" s="28">
        <v>0</v>
      </c>
      <c r="Z266" s="22">
        <v>0</v>
      </c>
      <c r="AA266" s="28">
        <v>0</v>
      </c>
      <c r="AB266" s="22">
        <v>0</v>
      </c>
      <c r="AC266" s="28">
        <v>0</v>
      </c>
      <c r="AD266" s="22">
        <v>0</v>
      </c>
      <c r="AE266" s="28">
        <v>0</v>
      </c>
      <c r="AF266" s="22">
        <v>0</v>
      </c>
      <c r="AG266" s="28">
        <v>0</v>
      </c>
      <c r="AH266" s="22">
        <v>0</v>
      </c>
      <c r="AI266" s="28">
        <v>0</v>
      </c>
      <c r="AJ266" s="49">
        <v>0</v>
      </c>
      <c r="AK266" s="52">
        <v>0</v>
      </c>
      <c r="AL266" s="22">
        <v>0</v>
      </c>
      <c r="AM266" s="216">
        <v>0</v>
      </c>
      <c r="AN266" s="105">
        <v>0</v>
      </c>
      <c r="AO266" s="47">
        <v>0</v>
      </c>
      <c r="AP266" s="286">
        <v>0</v>
      </c>
      <c r="AQ266" s="23">
        <v>0</v>
      </c>
      <c r="AR266" s="28">
        <v>0</v>
      </c>
      <c r="AS266" s="22">
        <v>0</v>
      </c>
      <c r="AT266" s="28">
        <v>0</v>
      </c>
      <c r="AU266" s="23">
        <v>0</v>
      </c>
      <c r="AV266" s="28">
        <v>0</v>
      </c>
      <c r="AW266" s="23">
        <v>0</v>
      </c>
      <c r="AX266" s="28">
        <v>0</v>
      </c>
      <c r="AY266" s="56" t="str">
        <f t="shared" si="185"/>
        <v/>
      </c>
      <c r="AZ266" s="56"/>
      <c r="BA266" s="56"/>
      <c r="BB266" s="56"/>
      <c r="BC266" s="56"/>
      <c r="BD266" s="56"/>
      <c r="BE266" s="56"/>
      <c r="BF266" s="56"/>
      <c r="BG266" s="56"/>
      <c r="BH266" s="56"/>
      <c r="BI266" s="56"/>
      <c r="BJ266" s="56"/>
      <c r="BK266" s="56"/>
      <c r="BL266" s="56"/>
      <c r="BM266" s="56"/>
      <c r="BN266" s="56"/>
      <c r="BO266" s="56"/>
      <c r="CA266" s="40"/>
      <c r="CB266" s="18" t="str">
        <f t="shared" si="170"/>
        <v/>
      </c>
      <c r="CC266" s="18" t="str">
        <f t="shared" si="171"/>
        <v/>
      </c>
      <c r="CD266" s="18" t="str">
        <f t="shared" si="189"/>
        <v/>
      </c>
      <c r="CE266" s="18" t="str">
        <f t="shared" si="173"/>
        <v/>
      </c>
      <c r="CF266" s="18" t="str">
        <f t="shared" si="174"/>
        <v/>
      </c>
      <c r="CG266" s="18" t="str">
        <f t="shared" si="175"/>
        <v/>
      </c>
      <c r="CH266" s="18" t="str">
        <f t="shared" si="176"/>
        <v/>
      </c>
      <c r="CI266" s="18" t="str">
        <f t="shared" si="177"/>
        <v/>
      </c>
      <c r="CP266" s="370">
        <f t="shared" si="178"/>
        <v>0</v>
      </c>
      <c r="CQ266" s="370">
        <f t="shared" si="179"/>
        <v>0</v>
      </c>
      <c r="CR266" s="370">
        <f t="shared" si="190"/>
        <v>0</v>
      </c>
      <c r="CS266" s="370">
        <f t="shared" si="190"/>
        <v>0</v>
      </c>
      <c r="CT266" s="370">
        <f t="shared" si="181"/>
        <v>0</v>
      </c>
      <c r="CU266" s="370">
        <f t="shared" si="182"/>
        <v>0</v>
      </c>
      <c r="CV266" s="370">
        <f t="shared" si="183"/>
        <v>0</v>
      </c>
      <c r="CW266" s="370">
        <f t="shared" si="184"/>
        <v>0</v>
      </c>
    </row>
    <row r="267" spans="1:101" x14ac:dyDescent="0.25">
      <c r="A267" s="4275"/>
      <c r="B267" s="410" t="s">
        <v>238</v>
      </c>
      <c r="C267" s="409">
        <f>SUM(D267+E267)</f>
        <v>0</v>
      </c>
      <c r="D267" s="400">
        <f>SUM(F267+H267+J267+L267+N267+P267+R267+T267+V267+X267+Z267+AB267+AD267+AF267+AH267+AJ267+AL267)</f>
        <v>0</v>
      </c>
      <c r="E267" s="410">
        <f>SUM(G267+I267+K267+M267+O267+Q267+S267+U267+W267+Y267+AA267+AC267+AE267+AG267+AI267+AK267+AM267)</f>
        <v>0</v>
      </c>
      <c r="F267" s="49"/>
      <c r="G267" s="52"/>
      <c r="H267" s="49">
        <v>0</v>
      </c>
      <c r="I267" s="52">
        <v>0</v>
      </c>
      <c r="J267" s="49">
        <v>0</v>
      </c>
      <c r="K267" s="52">
        <v>0</v>
      </c>
      <c r="L267" s="49">
        <v>0</v>
      </c>
      <c r="M267" s="52">
        <v>0</v>
      </c>
      <c r="N267" s="49">
        <v>0</v>
      </c>
      <c r="O267" s="52">
        <v>0</v>
      </c>
      <c r="P267" s="49">
        <v>0</v>
      </c>
      <c r="Q267" s="52">
        <v>0</v>
      </c>
      <c r="R267" s="49">
        <v>0</v>
      </c>
      <c r="S267" s="52">
        <v>0</v>
      </c>
      <c r="T267" s="49">
        <v>0</v>
      </c>
      <c r="U267" s="52">
        <v>0</v>
      </c>
      <c r="V267" s="49">
        <v>0</v>
      </c>
      <c r="W267" s="52">
        <v>0</v>
      </c>
      <c r="X267" s="49">
        <v>0</v>
      </c>
      <c r="Y267" s="52">
        <v>0</v>
      </c>
      <c r="Z267" s="49">
        <v>0</v>
      </c>
      <c r="AA267" s="52">
        <v>0</v>
      </c>
      <c r="AB267" s="49">
        <v>0</v>
      </c>
      <c r="AC267" s="52">
        <v>0</v>
      </c>
      <c r="AD267" s="49">
        <v>0</v>
      </c>
      <c r="AE267" s="52">
        <v>0</v>
      </c>
      <c r="AF267" s="49">
        <v>0</v>
      </c>
      <c r="AG267" s="52">
        <v>0</v>
      </c>
      <c r="AH267" s="49">
        <v>0</v>
      </c>
      <c r="AI267" s="52">
        <v>0</v>
      </c>
      <c r="AJ267" s="49">
        <v>0</v>
      </c>
      <c r="AK267" s="52">
        <v>0</v>
      </c>
      <c r="AL267" s="49">
        <v>0</v>
      </c>
      <c r="AM267" s="323">
        <v>0</v>
      </c>
      <c r="AN267" s="27">
        <v>0</v>
      </c>
      <c r="AO267" s="23">
        <v>0</v>
      </c>
      <c r="AP267" s="213">
        <v>0</v>
      </c>
      <c r="AQ267" s="51">
        <v>0</v>
      </c>
      <c r="AR267" s="52">
        <v>0</v>
      </c>
      <c r="AS267" s="49">
        <v>0</v>
      </c>
      <c r="AT267" s="52">
        <v>0</v>
      </c>
      <c r="AU267" s="51">
        <v>0</v>
      </c>
      <c r="AV267" s="52">
        <v>0</v>
      </c>
      <c r="AW267" s="51">
        <v>0</v>
      </c>
      <c r="AX267" s="52">
        <v>0</v>
      </c>
      <c r="AY267" s="56" t="str">
        <f t="shared" si="185"/>
        <v/>
      </c>
      <c r="AZ267" s="56"/>
      <c r="BA267" s="56"/>
      <c r="BB267" s="56"/>
      <c r="BC267" s="56"/>
      <c r="BD267" s="56"/>
      <c r="BE267" s="56"/>
      <c r="BF267" s="56"/>
      <c r="BG267" s="56"/>
      <c r="BH267" s="56"/>
      <c r="BI267" s="56"/>
      <c r="BJ267" s="56"/>
      <c r="BK267" s="56"/>
      <c r="BL267" s="56"/>
      <c r="BM267" s="56"/>
      <c r="BN267" s="56"/>
      <c r="BO267" s="56"/>
      <c r="CA267" s="40"/>
      <c r="CB267" s="18" t="str">
        <f t="shared" si="170"/>
        <v/>
      </c>
      <c r="CC267" s="18" t="str">
        <f t="shared" si="171"/>
        <v/>
      </c>
      <c r="CD267" s="18" t="str">
        <f t="shared" si="189"/>
        <v/>
      </c>
      <c r="CE267" s="18" t="str">
        <f t="shared" si="173"/>
        <v/>
      </c>
      <c r="CF267" s="18" t="str">
        <f t="shared" si="174"/>
        <v/>
      </c>
      <c r="CG267" s="18" t="str">
        <f t="shared" si="175"/>
        <v/>
      </c>
      <c r="CH267" s="18" t="str">
        <f t="shared" si="176"/>
        <v/>
      </c>
      <c r="CI267" s="18" t="str">
        <f t="shared" si="177"/>
        <v/>
      </c>
      <c r="CP267" s="370">
        <f t="shared" si="178"/>
        <v>0</v>
      </c>
      <c r="CQ267" s="370">
        <f t="shared" si="179"/>
        <v>0</v>
      </c>
      <c r="CR267" s="370">
        <f t="shared" si="190"/>
        <v>0</v>
      </c>
      <c r="CS267" s="370">
        <f t="shared" si="190"/>
        <v>0</v>
      </c>
      <c r="CT267" s="370">
        <f t="shared" si="181"/>
        <v>0</v>
      </c>
      <c r="CU267" s="370">
        <f t="shared" si="182"/>
        <v>0</v>
      </c>
      <c r="CV267" s="370">
        <f t="shared" si="183"/>
        <v>0</v>
      </c>
      <c r="CW267" s="370">
        <f t="shared" si="184"/>
        <v>0</v>
      </c>
    </row>
    <row r="268" spans="1:101" x14ac:dyDescent="0.25">
      <c r="A268" s="4275"/>
      <c r="B268" s="410" t="s">
        <v>239</v>
      </c>
      <c r="C268" s="409">
        <f>SUM(D268+E268)</f>
        <v>0</v>
      </c>
      <c r="D268" s="400">
        <f>SUM(F268+H268+J268+L268+N268+P268+R268+T268+V268+X268+Z268+AB268+AD268+AF268+AH268+AJ268+AL268)</f>
        <v>0</v>
      </c>
      <c r="E268" s="410">
        <f>SUM(G268+I268+K268+M268+O268+Q268+S268+U268+W268+Y268+AA268+AC268+AE268+AG268+AI268+AK268+AM268)</f>
        <v>0</v>
      </c>
      <c r="F268" s="49"/>
      <c r="G268" s="52"/>
      <c r="H268" s="49">
        <v>0</v>
      </c>
      <c r="I268" s="52">
        <v>0</v>
      </c>
      <c r="J268" s="49">
        <v>0</v>
      </c>
      <c r="K268" s="52">
        <v>0</v>
      </c>
      <c r="L268" s="49">
        <v>0</v>
      </c>
      <c r="M268" s="52">
        <v>0</v>
      </c>
      <c r="N268" s="49">
        <v>0</v>
      </c>
      <c r="O268" s="52">
        <v>0</v>
      </c>
      <c r="P268" s="49">
        <v>0</v>
      </c>
      <c r="Q268" s="52">
        <v>0</v>
      </c>
      <c r="R268" s="49">
        <v>0</v>
      </c>
      <c r="S268" s="52">
        <v>0</v>
      </c>
      <c r="T268" s="49">
        <v>0</v>
      </c>
      <c r="U268" s="52">
        <v>0</v>
      </c>
      <c r="V268" s="49">
        <v>0</v>
      </c>
      <c r="W268" s="52">
        <v>0</v>
      </c>
      <c r="X268" s="49">
        <v>0</v>
      </c>
      <c r="Y268" s="52">
        <v>0</v>
      </c>
      <c r="Z268" s="49">
        <v>0</v>
      </c>
      <c r="AA268" s="52">
        <v>0</v>
      </c>
      <c r="AB268" s="49">
        <v>0</v>
      </c>
      <c r="AC268" s="52">
        <v>0</v>
      </c>
      <c r="AD268" s="49">
        <v>0</v>
      </c>
      <c r="AE268" s="52">
        <v>0</v>
      </c>
      <c r="AF268" s="49">
        <v>0</v>
      </c>
      <c r="AG268" s="52">
        <v>0</v>
      </c>
      <c r="AH268" s="49">
        <v>0</v>
      </c>
      <c r="AI268" s="52">
        <v>0</v>
      </c>
      <c r="AJ268" s="49">
        <v>0</v>
      </c>
      <c r="AK268" s="52">
        <v>0</v>
      </c>
      <c r="AL268" s="49">
        <v>0</v>
      </c>
      <c r="AM268" s="323">
        <v>0</v>
      </c>
      <c r="AN268" s="84">
        <v>0</v>
      </c>
      <c r="AO268" s="468">
        <v>0</v>
      </c>
      <c r="AP268" s="469">
        <v>0</v>
      </c>
      <c r="AQ268" s="51">
        <v>0</v>
      </c>
      <c r="AR268" s="52">
        <v>0</v>
      </c>
      <c r="AS268" s="49">
        <v>0</v>
      </c>
      <c r="AT268" s="52">
        <v>0</v>
      </c>
      <c r="AU268" s="51">
        <v>0</v>
      </c>
      <c r="AV268" s="52">
        <v>0</v>
      </c>
      <c r="AW268" s="51">
        <v>0</v>
      </c>
      <c r="AX268" s="52">
        <v>0</v>
      </c>
      <c r="AY268" s="56" t="str">
        <f t="shared" si="185"/>
        <v/>
      </c>
      <c r="AZ268" s="56"/>
      <c r="BA268" s="56"/>
      <c r="BB268" s="56"/>
      <c r="BC268" s="56"/>
      <c r="BD268" s="56"/>
      <c r="BE268" s="56"/>
      <c r="BF268" s="56"/>
      <c r="BG268" s="56"/>
      <c r="BH268" s="56"/>
      <c r="BI268" s="56"/>
      <c r="BJ268" s="56"/>
      <c r="BK268" s="56"/>
      <c r="BL268" s="56"/>
      <c r="BM268" s="56"/>
      <c r="BN268" s="56"/>
      <c r="BO268" s="56"/>
      <c r="CA268" s="40"/>
      <c r="CB268" s="18" t="str">
        <f t="shared" si="170"/>
        <v/>
      </c>
      <c r="CC268" s="18" t="str">
        <f t="shared" si="171"/>
        <v/>
      </c>
      <c r="CD268" s="18" t="str">
        <f t="shared" si="189"/>
        <v/>
      </c>
      <c r="CE268" s="18" t="str">
        <f t="shared" si="173"/>
        <v/>
      </c>
      <c r="CF268" s="18" t="str">
        <f t="shared" si="174"/>
        <v/>
      </c>
      <c r="CG268" s="18" t="str">
        <f t="shared" si="175"/>
        <v/>
      </c>
      <c r="CH268" s="18" t="str">
        <f t="shared" si="176"/>
        <v/>
      </c>
      <c r="CI268" s="18" t="str">
        <f t="shared" si="177"/>
        <v/>
      </c>
      <c r="CP268" s="370">
        <f t="shared" si="178"/>
        <v>0</v>
      </c>
      <c r="CQ268" s="370">
        <f t="shared" si="179"/>
        <v>0</v>
      </c>
      <c r="CR268" s="370">
        <f t="shared" si="190"/>
        <v>0</v>
      </c>
      <c r="CS268" s="370">
        <f t="shared" si="190"/>
        <v>0</v>
      </c>
      <c r="CT268" s="370">
        <f t="shared" si="181"/>
        <v>0</v>
      </c>
      <c r="CU268" s="370">
        <f t="shared" si="182"/>
        <v>0</v>
      </c>
      <c r="CV268" s="370">
        <f t="shared" si="183"/>
        <v>0</v>
      </c>
      <c r="CW268" s="370">
        <f t="shared" si="184"/>
        <v>0</v>
      </c>
    </row>
    <row r="269" spans="1:101" x14ac:dyDescent="0.25">
      <c r="A269" s="3633"/>
      <c r="B269" s="377" t="s">
        <v>240</v>
      </c>
      <c r="C269" s="416">
        <f t="shared" si="187"/>
        <v>1</v>
      </c>
      <c r="D269" s="417">
        <f t="shared" si="188"/>
        <v>1</v>
      </c>
      <c r="E269" s="377">
        <f t="shared" si="188"/>
        <v>0</v>
      </c>
      <c r="F269" s="30"/>
      <c r="G269" s="37"/>
      <c r="H269" s="30">
        <v>0</v>
      </c>
      <c r="I269" s="37">
        <v>0</v>
      </c>
      <c r="J269" s="30">
        <v>0</v>
      </c>
      <c r="K269" s="37">
        <v>0</v>
      </c>
      <c r="L269" s="30">
        <v>1</v>
      </c>
      <c r="M269" s="37">
        <v>0</v>
      </c>
      <c r="N269" s="30">
        <v>0</v>
      </c>
      <c r="O269" s="37">
        <v>0</v>
      </c>
      <c r="P269" s="30">
        <v>0</v>
      </c>
      <c r="Q269" s="37">
        <v>0</v>
      </c>
      <c r="R269" s="30">
        <v>0</v>
      </c>
      <c r="S269" s="37">
        <v>0</v>
      </c>
      <c r="T269" s="30">
        <v>0</v>
      </c>
      <c r="U269" s="37">
        <v>0</v>
      </c>
      <c r="V269" s="30">
        <v>0</v>
      </c>
      <c r="W269" s="37">
        <v>0</v>
      </c>
      <c r="X269" s="30">
        <v>0</v>
      </c>
      <c r="Y269" s="37">
        <v>0</v>
      </c>
      <c r="Z269" s="30">
        <v>0</v>
      </c>
      <c r="AA269" s="37">
        <v>0</v>
      </c>
      <c r="AB269" s="30">
        <v>0</v>
      </c>
      <c r="AC269" s="37">
        <v>0</v>
      </c>
      <c r="AD269" s="30">
        <v>0</v>
      </c>
      <c r="AE269" s="37">
        <v>0</v>
      </c>
      <c r="AF269" s="30">
        <v>0</v>
      </c>
      <c r="AG269" s="37">
        <v>0</v>
      </c>
      <c r="AH269" s="30">
        <v>0</v>
      </c>
      <c r="AI269" s="37">
        <v>0</v>
      </c>
      <c r="AJ269" s="30">
        <v>0</v>
      </c>
      <c r="AK269" s="37">
        <v>0</v>
      </c>
      <c r="AL269" s="30">
        <v>0</v>
      </c>
      <c r="AM269" s="223">
        <v>0</v>
      </c>
      <c r="AN269" s="35">
        <v>0</v>
      </c>
      <c r="AO269" s="31">
        <v>0</v>
      </c>
      <c r="AP269" s="220">
        <v>1</v>
      </c>
      <c r="AQ269" s="31">
        <v>0</v>
      </c>
      <c r="AR269" s="37">
        <v>0</v>
      </c>
      <c r="AS269" s="30">
        <v>0</v>
      </c>
      <c r="AT269" s="37">
        <v>0</v>
      </c>
      <c r="AU269" s="31">
        <v>0</v>
      </c>
      <c r="AV269" s="37">
        <v>1</v>
      </c>
      <c r="AW269" s="31">
        <v>0</v>
      </c>
      <c r="AX269" s="37">
        <v>0</v>
      </c>
      <c r="AY269" s="56" t="str">
        <f t="shared" si="185"/>
        <v/>
      </c>
      <c r="AZ269" s="56"/>
      <c r="BA269" s="56"/>
      <c r="BB269" s="56"/>
      <c r="BC269" s="56"/>
      <c r="BD269" s="56"/>
      <c r="BE269" s="56"/>
      <c r="BF269" s="56"/>
      <c r="BG269" s="56"/>
      <c r="BH269" s="56"/>
      <c r="BI269" s="56"/>
      <c r="BJ269" s="56"/>
      <c r="BK269" s="56"/>
      <c r="BL269" s="56"/>
      <c r="BM269" s="56"/>
      <c r="BN269" s="56"/>
      <c r="BO269" s="56"/>
      <c r="CA269" s="40"/>
      <c r="CB269" s="18" t="str">
        <f>IF(AND(E269&gt;0,AQ269=""), "* No olvide digitar la variable Gestantes. Digite Cero si no tiene.",IF(AQ269&gt;E269,"  * La variable Gestantes No puede ser mayor al Total Mujeres.",""))</f>
        <v/>
      </c>
      <c r="CC269" s="18" t="str">
        <f t="shared" si="171"/>
        <v/>
      </c>
      <c r="CD269" s="18" t="str">
        <f t="shared" si="189"/>
        <v/>
      </c>
      <c r="CE269" s="18" t="str">
        <f t="shared" si="173"/>
        <v/>
      </c>
      <c r="CF269" s="18" t="str">
        <f t="shared" si="174"/>
        <v/>
      </c>
      <c r="CG269" s="18" t="str">
        <f t="shared" si="175"/>
        <v/>
      </c>
      <c r="CH269" s="18" t="str">
        <f t="shared" si="176"/>
        <v/>
      </c>
      <c r="CI269" s="18" t="str">
        <f t="shared" si="177"/>
        <v/>
      </c>
      <c r="CP269" s="370">
        <f t="shared" si="178"/>
        <v>0</v>
      </c>
      <c r="CQ269" s="370">
        <f t="shared" si="179"/>
        <v>0</v>
      </c>
      <c r="CR269" s="370">
        <f t="shared" si="190"/>
        <v>0</v>
      </c>
      <c r="CS269" s="370">
        <f t="shared" si="190"/>
        <v>0</v>
      </c>
      <c r="CT269" s="370">
        <f t="shared" si="181"/>
        <v>0</v>
      </c>
      <c r="CU269" s="370">
        <f t="shared" si="182"/>
        <v>0</v>
      </c>
      <c r="CV269" s="370">
        <f t="shared" si="183"/>
        <v>0</v>
      </c>
      <c r="CW269" s="370">
        <f t="shared" si="184"/>
        <v>0</v>
      </c>
    </row>
    <row r="270" spans="1:101" ht="15" customHeight="1" x14ac:dyDescent="0.25">
      <c r="A270" s="4274" t="s">
        <v>277</v>
      </c>
      <c r="B270" s="2176" t="s">
        <v>242</v>
      </c>
      <c r="C270" s="2012">
        <f t="shared" si="187"/>
        <v>0</v>
      </c>
      <c r="D270" s="703">
        <f>SUM(F270+H270+J270+L270+N270)</f>
        <v>0</v>
      </c>
      <c r="E270" s="2176">
        <f>SUM(G270+I270+K270+M270+O270)</f>
        <v>0</v>
      </c>
      <c r="F270" s="2004"/>
      <c r="G270" s="2149"/>
      <c r="H270" s="2004"/>
      <c r="I270" s="2149"/>
      <c r="J270" s="2004"/>
      <c r="K270" s="2149"/>
      <c r="L270" s="2004"/>
      <c r="M270" s="2149"/>
      <c r="N270" s="2004"/>
      <c r="O270" s="2149"/>
      <c r="P270" s="2353"/>
      <c r="Q270" s="418"/>
      <c r="R270" s="418"/>
      <c r="S270" s="418"/>
      <c r="T270" s="418"/>
      <c r="U270" s="418"/>
      <c r="V270" s="418"/>
      <c r="W270" s="418"/>
      <c r="X270" s="418"/>
      <c r="Y270" s="418"/>
      <c r="Z270" s="418"/>
      <c r="AA270" s="418"/>
      <c r="AB270" s="418"/>
      <c r="AC270" s="418"/>
      <c r="AD270" s="418"/>
      <c r="AE270" s="418"/>
      <c r="AF270" s="418"/>
      <c r="AG270" s="418"/>
      <c r="AH270" s="418"/>
      <c r="AI270" s="418"/>
      <c r="AJ270" s="418"/>
      <c r="AK270" s="418"/>
      <c r="AL270" s="418"/>
      <c r="AM270" s="419"/>
      <c r="AN270" s="1362"/>
      <c r="AO270" s="1997"/>
      <c r="AP270" s="1925"/>
      <c r="AQ270" s="1997"/>
      <c r="AR270" s="420"/>
      <c r="AS270" s="2004"/>
      <c r="AT270" s="2149"/>
      <c r="AU270" s="1997"/>
      <c r="AV270" s="2149"/>
      <c r="AW270" s="1997"/>
      <c r="AX270" s="2149"/>
      <c r="AY270" s="56" t="str">
        <f t="shared" si="185"/>
        <v/>
      </c>
      <c r="AZ270" s="56"/>
      <c r="BA270" s="56"/>
      <c r="BB270" s="56"/>
      <c r="BC270" s="56"/>
      <c r="BD270" s="56"/>
      <c r="BE270" s="56"/>
      <c r="BF270" s="56"/>
      <c r="BG270" s="56"/>
      <c r="BH270" s="56"/>
      <c r="BI270" s="56"/>
      <c r="BJ270" s="56"/>
      <c r="BK270" s="56"/>
      <c r="BL270" s="56"/>
      <c r="BM270" s="56"/>
      <c r="BN270" s="56"/>
      <c r="BO270" s="56"/>
      <c r="CA270" s="40"/>
      <c r="CB270" s="18" t="str">
        <f t="shared" ref="CB270:CB272" si="191">IF(AND(E270&gt;0,AQ270=""), "* No olvide digitar la variable Gestantes. Digite Cero si no tiene.",IF(AQ270&gt;E270,"  * La variable Gestantes No puede ser mayor al Total Mujeres.",""))</f>
        <v/>
      </c>
      <c r="CC270" s="470"/>
      <c r="CD270" s="18" t="str">
        <f t="shared" si="189"/>
        <v/>
      </c>
      <c r="CE270" s="18" t="str">
        <f t="shared" si="173"/>
        <v/>
      </c>
      <c r="CF270" s="18" t="str">
        <f t="shared" si="174"/>
        <v/>
      </c>
      <c r="CG270" s="18" t="str">
        <f t="shared" si="175"/>
        <v/>
      </c>
      <c r="CH270" s="18" t="str">
        <f t="shared" si="176"/>
        <v/>
      </c>
      <c r="CI270" s="18" t="str">
        <f t="shared" si="177"/>
        <v/>
      </c>
      <c r="CP270" s="370">
        <f t="shared" si="178"/>
        <v>0</v>
      </c>
      <c r="CQ270" s="169"/>
      <c r="CR270" s="370">
        <f t="shared" si="190"/>
        <v>0</v>
      </c>
      <c r="CS270" s="370">
        <f t="shared" si="190"/>
        <v>0</v>
      </c>
      <c r="CT270" s="370">
        <f t="shared" si="181"/>
        <v>0</v>
      </c>
      <c r="CU270" s="370">
        <f t="shared" si="182"/>
        <v>0</v>
      </c>
      <c r="CV270" s="370">
        <f t="shared" si="183"/>
        <v>0</v>
      </c>
      <c r="CW270" s="370">
        <f t="shared" si="184"/>
        <v>0</v>
      </c>
    </row>
    <row r="271" spans="1:101" ht="22.5" x14ac:dyDescent="0.25">
      <c r="A271" s="4275"/>
      <c r="B271" s="396" t="s">
        <v>243</v>
      </c>
      <c r="C271" s="397">
        <f t="shared" si="187"/>
        <v>0</v>
      </c>
      <c r="D271" s="398">
        <f t="shared" ref="D271:E273" si="192">SUM(F271+H271+J271+L271+N271)</f>
        <v>0</v>
      </c>
      <c r="E271" s="396">
        <f t="shared" si="192"/>
        <v>0</v>
      </c>
      <c r="F271" s="22"/>
      <c r="G271" s="28"/>
      <c r="H271" s="22"/>
      <c r="I271" s="28"/>
      <c r="J271" s="22"/>
      <c r="K271" s="28"/>
      <c r="L271" s="22"/>
      <c r="M271" s="28"/>
      <c r="N271" s="22"/>
      <c r="O271" s="28"/>
      <c r="P271" s="1965"/>
      <c r="Q271" s="422"/>
      <c r="R271" s="422"/>
      <c r="S271" s="422"/>
      <c r="T271" s="422"/>
      <c r="U271" s="422"/>
      <c r="V271" s="422"/>
      <c r="W271" s="422"/>
      <c r="X271" s="422"/>
      <c r="Y271" s="422"/>
      <c r="Z271" s="422"/>
      <c r="AA271" s="422"/>
      <c r="AB271" s="422"/>
      <c r="AC271" s="422"/>
      <c r="AD271" s="422"/>
      <c r="AE271" s="422"/>
      <c r="AF271" s="422"/>
      <c r="AG271" s="422"/>
      <c r="AH271" s="422"/>
      <c r="AI271" s="422"/>
      <c r="AJ271" s="422"/>
      <c r="AK271" s="422"/>
      <c r="AL271" s="422"/>
      <c r="AM271" s="423"/>
      <c r="AN271" s="105"/>
      <c r="AO271" s="47"/>
      <c r="AP271" s="286"/>
      <c r="AQ271" s="23"/>
      <c r="AR271" s="424"/>
      <c r="AS271" s="22"/>
      <c r="AT271" s="28"/>
      <c r="AU271" s="23"/>
      <c r="AV271" s="28"/>
      <c r="AW271" s="23"/>
      <c r="AX271" s="28"/>
      <c r="AY271" s="56" t="str">
        <f t="shared" si="185"/>
        <v/>
      </c>
      <c r="AZ271" s="56"/>
      <c r="BA271" s="56"/>
      <c r="BB271" s="56"/>
      <c r="BC271" s="56"/>
      <c r="BD271" s="56"/>
      <c r="BE271" s="56"/>
      <c r="BF271" s="56"/>
      <c r="BG271" s="56"/>
      <c r="BH271" s="56"/>
      <c r="BI271" s="56"/>
      <c r="BJ271" s="56"/>
      <c r="BK271" s="56"/>
      <c r="BL271" s="56"/>
      <c r="BM271" s="56"/>
      <c r="BN271" s="56"/>
      <c r="BO271" s="56"/>
      <c r="CA271" s="40"/>
      <c r="CB271" s="18" t="str">
        <f t="shared" si="191"/>
        <v/>
      </c>
      <c r="CC271" s="470"/>
      <c r="CD271" s="18" t="str">
        <f t="shared" si="189"/>
        <v/>
      </c>
      <c r="CE271" s="18" t="str">
        <f t="shared" si="173"/>
        <v/>
      </c>
      <c r="CF271" s="18" t="str">
        <f t="shared" si="174"/>
        <v/>
      </c>
      <c r="CG271" s="18" t="str">
        <f t="shared" si="175"/>
        <v/>
      </c>
      <c r="CH271" s="18" t="str">
        <f t="shared" si="176"/>
        <v/>
      </c>
      <c r="CI271" s="18" t="str">
        <f t="shared" si="177"/>
        <v/>
      </c>
      <c r="CP271" s="370">
        <f t="shared" si="178"/>
        <v>0</v>
      </c>
      <c r="CQ271" s="169"/>
      <c r="CR271" s="370">
        <f t="shared" si="190"/>
        <v>0</v>
      </c>
      <c r="CS271" s="370">
        <f t="shared" si="190"/>
        <v>0</v>
      </c>
      <c r="CT271" s="370">
        <f t="shared" si="181"/>
        <v>0</v>
      </c>
      <c r="CU271" s="370">
        <f t="shared" si="182"/>
        <v>0</v>
      </c>
      <c r="CV271" s="370">
        <f t="shared" si="183"/>
        <v>0</v>
      </c>
      <c r="CW271" s="370">
        <f t="shared" si="184"/>
        <v>0</v>
      </c>
    </row>
    <row r="272" spans="1:101" ht="22.5" x14ac:dyDescent="0.25">
      <c r="A272" s="4275"/>
      <c r="B272" s="396" t="s">
        <v>244</v>
      </c>
      <c r="C272" s="397">
        <f t="shared" si="187"/>
        <v>0</v>
      </c>
      <c r="D272" s="398">
        <f t="shared" si="192"/>
        <v>0</v>
      </c>
      <c r="E272" s="396">
        <f t="shared" si="192"/>
        <v>0</v>
      </c>
      <c r="F272" s="22"/>
      <c r="G272" s="28"/>
      <c r="H272" s="22"/>
      <c r="I272" s="28"/>
      <c r="J272" s="22"/>
      <c r="K272" s="28"/>
      <c r="L272" s="22"/>
      <c r="M272" s="28"/>
      <c r="N272" s="22"/>
      <c r="O272" s="28"/>
      <c r="P272" s="1965"/>
      <c r="Q272" s="422"/>
      <c r="R272" s="422"/>
      <c r="S272" s="422"/>
      <c r="T272" s="422"/>
      <c r="U272" s="422"/>
      <c r="V272" s="422"/>
      <c r="W272" s="422"/>
      <c r="X272" s="422"/>
      <c r="Y272" s="422"/>
      <c r="Z272" s="422"/>
      <c r="AA272" s="422"/>
      <c r="AB272" s="422"/>
      <c r="AC272" s="422"/>
      <c r="AD272" s="422"/>
      <c r="AE272" s="422"/>
      <c r="AF272" s="422"/>
      <c r="AG272" s="422"/>
      <c r="AH272" s="422"/>
      <c r="AI272" s="422"/>
      <c r="AJ272" s="422"/>
      <c r="AK272" s="422"/>
      <c r="AL272" s="422"/>
      <c r="AM272" s="423"/>
      <c r="AN272" s="105"/>
      <c r="AO272" s="47"/>
      <c r="AP272" s="286"/>
      <c r="AQ272" s="23"/>
      <c r="AR272" s="424"/>
      <c r="AS272" s="22"/>
      <c r="AT272" s="28"/>
      <c r="AU272" s="23"/>
      <c r="AV272" s="28"/>
      <c r="AW272" s="23"/>
      <c r="AX272" s="28"/>
      <c r="AY272" s="56" t="str">
        <f>CA272&amp;CB272&amp;CC272&amp;CD272&amp;CE272&amp;CF272&amp;CG272&amp;CH272&amp;CI272</f>
        <v/>
      </c>
      <c r="AZ272" s="56"/>
      <c r="BA272" s="56"/>
      <c r="BB272" s="56"/>
      <c r="BC272" s="56"/>
      <c r="BD272" s="56"/>
      <c r="BE272" s="56"/>
      <c r="BF272" s="56"/>
      <c r="BG272" s="56"/>
      <c r="BH272" s="56"/>
      <c r="BI272" s="56"/>
      <c r="BJ272" s="56"/>
      <c r="BK272" s="56"/>
      <c r="BL272" s="56"/>
      <c r="BM272" s="56"/>
      <c r="BN272" s="56"/>
      <c r="BO272" s="56"/>
      <c r="CA272" s="40"/>
      <c r="CB272" s="18" t="str">
        <f t="shared" si="191"/>
        <v/>
      </c>
      <c r="CC272" s="470"/>
      <c r="CD272" s="18" t="str">
        <f t="shared" si="189"/>
        <v/>
      </c>
      <c r="CE272" s="18" t="str">
        <f t="shared" si="173"/>
        <v/>
      </c>
      <c r="CF272" s="18" t="str">
        <f t="shared" si="174"/>
        <v/>
      </c>
      <c r="CG272" s="18" t="str">
        <f t="shared" si="175"/>
        <v/>
      </c>
      <c r="CH272" s="18" t="str">
        <f t="shared" si="176"/>
        <v/>
      </c>
      <c r="CI272" s="18" t="str">
        <f t="shared" si="177"/>
        <v/>
      </c>
      <c r="CP272" s="370">
        <f t="shared" si="178"/>
        <v>0</v>
      </c>
      <c r="CQ272" s="169"/>
      <c r="CR272" s="370">
        <f t="shared" si="190"/>
        <v>0</v>
      </c>
      <c r="CS272" s="370">
        <f t="shared" si="190"/>
        <v>0</v>
      </c>
      <c r="CT272" s="370">
        <f t="shared" si="181"/>
        <v>0</v>
      </c>
      <c r="CU272" s="370">
        <f t="shared" si="182"/>
        <v>0</v>
      </c>
      <c r="CV272" s="370">
        <f t="shared" si="183"/>
        <v>0</v>
      </c>
      <c r="CW272" s="370">
        <f t="shared" si="184"/>
        <v>0</v>
      </c>
    </row>
    <row r="273" spans="1:101" ht="33" x14ac:dyDescent="0.25">
      <c r="A273" s="3633"/>
      <c r="B273" s="377" t="s">
        <v>245</v>
      </c>
      <c r="C273" s="416">
        <f t="shared" si="187"/>
        <v>0</v>
      </c>
      <c r="D273" s="417">
        <f t="shared" si="192"/>
        <v>0</v>
      </c>
      <c r="E273" s="377">
        <f t="shared" si="192"/>
        <v>0</v>
      </c>
      <c r="F273" s="30"/>
      <c r="G273" s="37"/>
      <c r="H273" s="30"/>
      <c r="I273" s="37"/>
      <c r="J273" s="30"/>
      <c r="K273" s="37"/>
      <c r="L273" s="30"/>
      <c r="M273" s="37"/>
      <c r="N273" s="30"/>
      <c r="O273" s="37"/>
      <c r="P273" s="2354"/>
      <c r="Q273" s="2355"/>
      <c r="R273" s="2355"/>
      <c r="S273" s="2355"/>
      <c r="T273" s="2355"/>
      <c r="U273" s="2355"/>
      <c r="V273" s="2355"/>
      <c r="W273" s="2355"/>
      <c r="X273" s="2355"/>
      <c r="Y273" s="2355"/>
      <c r="Z273" s="2355"/>
      <c r="AA273" s="2355"/>
      <c r="AB273" s="2355"/>
      <c r="AC273" s="2355"/>
      <c r="AD273" s="2355"/>
      <c r="AE273" s="2355"/>
      <c r="AF273" s="2355"/>
      <c r="AG273" s="2355"/>
      <c r="AH273" s="2355"/>
      <c r="AI273" s="2355"/>
      <c r="AJ273" s="2355"/>
      <c r="AK273" s="2355"/>
      <c r="AL273" s="2355"/>
      <c r="AM273" s="2356"/>
      <c r="AN273" s="105"/>
      <c r="AO273" s="47"/>
      <c r="AP273" s="34"/>
      <c r="AQ273" s="31"/>
      <c r="AR273" s="2322"/>
      <c r="AS273" s="30"/>
      <c r="AT273" s="37"/>
      <c r="AU273" s="31"/>
      <c r="AV273" s="37"/>
      <c r="AW273" s="31"/>
      <c r="AX273" s="37"/>
      <c r="AY273" s="56" t="str">
        <f t="shared" si="185"/>
        <v/>
      </c>
      <c r="AZ273" s="56"/>
      <c r="BA273" s="56"/>
      <c r="BB273" s="56"/>
      <c r="BC273" s="56"/>
      <c r="BD273" s="56"/>
      <c r="BE273" s="56"/>
      <c r="BF273" s="56"/>
      <c r="BG273" s="56"/>
      <c r="BH273" s="56"/>
      <c r="BI273" s="56"/>
      <c r="BJ273" s="56"/>
      <c r="BK273" s="56"/>
      <c r="BL273" s="56"/>
      <c r="BM273" s="56"/>
      <c r="BN273" s="56"/>
      <c r="BO273" s="56"/>
      <c r="CA273" s="40"/>
      <c r="CB273" s="18" t="str">
        <f>IF(AND(E273&gt;0,AQ273=""), "* No olvide digitar la variable Gestantes. Digite Cero si no tiene.",IF(AQ273&gt;E273,"  * La variable Gestantes No puede ser mayor al Total Mujeres.",""))</f>
        <v/>
      </c>
      <c r="CC273" s="470"/>
      <c r="CD273" s="18" t="str">
        <f t="shared" si="189"/>
        <v/>
      </c>
      <c r="CE273" s="18" t="str">
        <f t="shared" si="173"/>
        <v/>
      </c>
      <c r="CF273" s="18" t="str">
        <f t="shared" si="174"/>
        <v/>
      </c>
      <c r="CG273" s="18" t="str">
        <f t="shared" si="175"/>
        <v/>
      </c>
      <c r="CH273" s="18" t="str">
        <f t="shared" si="176"/>
        <v/>
      </c>
      <c r="CI273" s="18" t="str">
        <f t="shared" si="177"/>
        <v/>
      </c>
      <c r="CP273" s="370">
        <f t="shared" si="178"/>
        <v>0</v>
      </c>
      <c r="CQ273" s="169"/>
      <c r="CR273" s="370">
        <f t="shared" si="190"/>
        <v>0</v>
      </c>
      <c r="CS273" s="370">
        <f t="shared" si="190"/>
        <v>0</v>
      </c>
      <c r="CT273" s="370">
        <f t="shared" si="181"/>
        <v>0</v>
      </c>
      <c r="CU273" s="370">
        <f t="shared" si="182"/>
        <v>0</v>
      </c>
      <c r="CV273" s="370">
        <f t="shared" si="183"/>
        <v>0</v>
      </c>
      <c r="CW273" s="370">
        <f t="shared" si="184"/>
        <v>0</v>
      </c>
    </row>
    <row r="274" spans="1:101" x14ac:dyDescent="0.25">
      <c r="A274" s="4274" t="s">
        <v>278</v>
      </c>
      <c r="B274" s="2011" t="s">
        <v>247</v>
      </c>
      <c r="C274" s="378">
        <f t="shared" si="187"/>
        <v>0</v>
      </c>
      <c r="D274" s="379">
        <f t="shared" ref="D274:E292" si="193">SUM(F274+H274+J274+L274+N274+P274+R274+T274+V274+X274+Z274+AB274+AD274+AF274+AH274+AJ274+AL274)</f>
        <v>0</v>
      </c>
      <c r="E274" s="380">
        <f>SUM(G274+I274+K274+M274+O274+Q274+S274+U274+W274+Y274+AA274+AC274+AE274+AG274+AI274+AK274+AM274)</f>
        <v>0</v>
      </c>
      <c r="F274" s="45"/>
      <c r="G274" s="48"/>
      <c r="H274" s="45"/>
      <c r="I274" s="48"/>
      <c r="J274" s="45"/>
      <c r="K274" s="48"/>
      <c r="L274" s="45"/>
      <c r="M274" s="48"/>
      <c r="N274" s="45"/>
      <c r="O274" s="48"/>
      <c r="P274" s="45"/>
      <c r="Q274" s="48"/>
      <c r="R274" s="45"/>
      <c r="S274" s="48"/>
      <c r="T274" s="45"/>
      <c r="U274" s="48"/>
      <c r="V274" s="45"/>
      <c r="W274" s="48"/>
      <c r="X274" s="45"/>
      <c r="Y274" s="48"/>
      <c r="Z274" s="45"/>
      <c r="AA274" s="48"/>
      <c r="AB274" s="45"/>
      <c r="AC274" s="48"/>
      <c r="AD274" s="45"/>
      <c r="AE274" s="48"/>
      <c r="AF274" s="45"/>
      <c r="AG274" s="48"/>
      <c r="AH274" s="45"/>
      <c r="AI274" s="48"/>
      <c r="AJ274" s="45"/>
      <c r="AK274" s="48"/>
      <c r="AL274" s="45"/>
      <c r="AM274" s="701"/>
      <c r="AN274" s="1997"/>
      <c r="AO274" s="699"/>
      <c r="AP274" s="701"/>
      <c r="AQ274" s="47"/>
      <c r="AR274" s="48"/>
      <c r="AS274" s="2004"/>
      <c r="AT274" s="28"/>
      <c r="AU274" s="23"/>
      <c r="AV274" s="28"/>
      <c r="AW274" s="23"/>
      <c r="AX274" s="28"/>
      <c r="AY274" s="56" t="str">
        <f t="shared" si="185"/>
        <v/>
      </c>
      <c r="AZ274" s="56"/>
      <c r="BA274" s="56"/>
      <c r="BB274" s="56"/>
      <c r="BC274" s="56"/>
      <c r="BD274" s="56"/>
      <c r="BE274" s="56"/>
      <c r="BF274" s="56"/>
      <c r="BG274" s="56"/>
      <c r="BH274" s="56"/>
      <c r="BI274" s="56"/>
      <c r="BJ274" s="56"/>
      <c r="BK274" s="56"/>
      <c r="BL274" s="56"/>
      <c r="BM274" s="56"/>
      <c r="BN274" s="56"/>
      <c r="BO274" s="56"/>
      <c r="CA274" s="40"/>
      <c r="CB274" s="18" t="str">
        <f t="shared" ref="CB274:CB278" si="194">IF(AND(E274&gt;0,AQ274=""), "* No olvide digitar la variable Gestantes. Digite Cero si no tiene.",IF(AQ274&gt;E274,"  * La variable Gestantes No puede ser mayor al Total Mujeres.",""))</f>
        <v/>
      </c>
      <c r="CC274" s="18" t="str">
        <f t="shared" si="171"/>
        <v/>
      </c>
      <c r="CD274" s="18" t="str">
        <f t="shared" si="189"/>
        <v/>
      </c>
      <c r="CE274" s="18" t="str">
        <f t="shared" si="173"/>
        <v/>
      </c>
      <c r="CF274" s="18" t="str">
        <f t="shared" si="174"/>
        <v/>
      </c>
      <c r="CG274" s="18" t="str">
        <f t="shared" si="175"/>
        <v/>
      </c>
      <c r="CH274" s="18" t="str">
        <f t="shared" si="176"/>
        <v/>
      </c>
      <c r="CI274" s="18" t="str">
        <f t="shared" si="177"/>
        <v/>
      </c>
      <c r="CP274" s="370">
        <f t="shared" si="178"/>
        <v>0</v>
      </c>
      <c r="CQ274" s="370">
        <f>IF(AND(E274&gt;0,AR274=""),1,IF(AR274&gt;E274,1,0))</f>
        <v>0</v>
      </c>
      <c r="CR274" s="370">
        <f t="shared" si="190"/>
        <v>0</v>
      </c>
      <c r="CS274" s="370">
        <f t="shared" si="190"/>
        <v>0</v>
      </c>
      <c r="CT274" s="370">
        <f t="shared" si="181"/>
        <v>0</v>
      </c>
      <c r="CU274" s="370">
        <f t="shared" si="182"/>
        <v>0</v>
      </c>
      <c r="CV274" s="370">
        <f t="shared" si="183"/>
        <v>0</v>
      </c>
      <c r="CW274" s="370">
        <f t="shared" si="184"/>
        <v>0</v>
      </c>
    </row>
    <row r="275" spans="1:101" x14ac:dyDescent="0.25">
      <c r="A275" s="4275"/>
      <c r="B275" s="429" t="s">
        <v>248</v>
      </c>
      <c r="C275" s="397">
        <f t="shared" si="187"/>
        <v>0</v>
      </c>
      <c r="D275" s="398">
        <f t="shared" si="193"/>
        <v>0</v>
      </c>
      <c r="E275" s="396">
        <f t="shared" si="193"/>
        <v>0</v>
      </c>
      <c r="F275" s="22"/>
      <c r="G275" s="28"/>
      <c r="H275" s="22"/>
      <c r="I275" s="28"/>
      <c r="J275" s="22"/>
      <c r="K275" s="28"/>
      <c r="L275" s="22"/>
      <c r="M275" s="28"/>
      <c r="N275" s="22"/>
      <c r="O275" s="28"/>
      <c r="P275" s="22"/>
      <c r="Q275" s="28"/>
      <c r="R275" s="22"/>
      <c r="S275" s="28"/>
      <c r="T275" s="22"/>
      <c r="U275" s="28"/>
      <c r="V275" s="22"/>
      <c r="W275" s="28"/>
      <c r="X275" s="22"/>
      <c r="Y275" s="28"/>
      <c r="Z275" s="22"/>
      <c r="AA275" s="28"/>
      <c r="AB275" s="22"/>
      <c r="AC275" s="28"/>
      <c r="AD275" s="22"/>
      <c r="AE275" s="28"/>
      <c r="AF275" s="22"/>
      <c r="AG275" s="28"/>
      <c r="AH275" s="22"/>
      <c r="AI275" s="28"/>
      <c r="AJ275" s="22"/>
      <c r="AK275" s="28"/>
      <c r="AL275" s="22"/>
      <c r="AM275" s="26"/>
      <c r="AN275" s="23"/>
      <c r="AO275" s="24"/>
      <c r="AP275" s="26"/>
      <c r="AQ275" s="23"/>
      <c r="AR275" s="28"/>
      <c r="AS275" s="22"/>
      <c r="AT275" s="28"/>
      <c r="AU275" s="23"/>
      <c r="AV275" s="28"/>
      <c r="AW275" s="23"/>
      <c r="AX275" s="28"/>
      <c r="AY275" s="56" t="str">
        <f t="shared" si="185"/>
        <v/>
      </c>
      <c r="AZ275" s="56"/>
      <c r="BA275" s="56"/>
      <c r="BB275" s="56"/>
      <c r="BC275" s="56"/>
      <c r="BD275" s="56"/>
      <c r="BE275" s="56"/>
      <c r="BF275" s="56"/>
      <c r="BG275" s="56"/>
      <c r="BH275" s="56"/>
      <c r="BI275" s="56"/>
      <c r="BJ275" s="56"/>
      <c r="BK275" s="56"/>
      <c r="BL275" s="56"/>
      <c r="BM275" s="56"/>
      <c r="BN275" s="56"/>
      <c r="BO275" s="56"/>
      <c r="CA275" s="40"/>
      <c r="CB275" s="18" t="str">
        <f t="shared" si="194"/>
        <v/>
      </c>
      <c r="CC275" s="18" t="str">
        <f t="shared" si="171"/>
        <v/>
      </c>
      <c r="CD275" s="18" t="str">
        <f t="shared" si="189"/>
        <v/>
      </c>
      <c r="CE275" s="18" t="str">
        <f t="shared" si="173"/>
        <v/>
      </c>
      <c r="CF275" s="18" t="str">
        <f t="shared" si="174"/>
        <v/>
      </c>
      <c r="CG275" s="18" t="str">
        <f t="shared" si="175"/>
        <v/>
      </c>
      <c r="CH275" s="18" t="str">
        <f t="shared" si="176"/>
        <v/>
      </c>
      <c r="CI275" s="18" t="str">
        <f t="shared" si="177"/>
        <v/>
      </c>
      <c r="CP275" s="370">
        <f t="shared" si="178"/>
        <v>0</v>
      </c>
      <c r="CQ275" s="370">
        <f>IF(AND(E275&gt;0,AR275=""),1,IF(AR275&gt;E275,1,0))</f>
        <v>0</v>
      </c>
      <c r="CR275" s="370">
        <f t="shared" si="190"/>
        <v>0</v>
      </c>
      <c r="CS275" s="370">
        <f t="shared" si="190"/>
        <v>0</v>
      </c>
      <c r="CT275" s="370">
        <f t="shared" si="181"/>
        <v>0</v>
      </c>
      <c r="CU275" s="370">
        <f t="shared" si="182"/>
        <v>0</v>
      </c>
      <c r="CV275" s="370">
        <f t="shared" si="183"/>
        <v>0</v>
      </c>
      <c r="CW275" s="370">
        <f t="shared" si="184"/>
        <v>0</v>
      </c>
    </row>
    <row r="276" spans="1:101" x14ac:dyDescent="0.25">
      <c r="A276" s="4275"/>
      <c r="B276" s="401" t="s">
        <v>249</v>
      </c>
      <c r="C276" s="397">
        <f t="shared" si="187"/>
        <v>0</v>
      </c>
      <c r="D276" s="398">
        <f t="shared" si="193"/>
        <v>0</v>
      </c>
      <c r="E276" s="396">
        <f t="shared" si="193"/>
        <v>0</v>
      </c>
      <c r="F276" s="22"/>
      <c r="G276" s="28"/>
      <c r="H276" s="22"/>
      <c r="I276" s="28"/>
      <c r="J276" s="22"/>
      <c r="K276" s="28"/>
      <c r="L276" s="22"/>
      <c r="M276" s="28"/>
      <c r="N276" s="22"/>
      <c r="O276" s="28"/>
      <c r="P276" s="22"/>
      <c r="Q276" s="28"/>
      <c r="R276" s="22"/>
      <c r="S276" s="28"/>
      <c r="T276" s="22"/>
      <c r="U276" s="28"/>
      <c r="V276" s="22"/>
      <c r="W276" s="28"/>
      <c r="X276" s="22"/>
      <c r="Y276" s="28"/>
      <c r="Z276" s="22"/>
      <c r="AA276" s="28"/>
      <c r="AB276" s="22"/>
      <c r="AC276" s="28"/>
      <c r="AD276" s="22"/>
      <c r="AE276" s="28"/>
      <c r="AF276" s="22"/>
      <c r="AG276" s="28"/>
      <c r="AH276" s="22"/>
      <c r="AI276" s="28"/>
      <c r="AJ276" s="22"/>
      <c r="AK276" s="28"/>
      <c r="AL276" s="22"/>
      <c r="AM276" s="26"/>
      <c r="AN276" s="23"/>
      <c r="AO276" s="24"/>
      <c r="AP276" s="26"/>
      <c r="AQ276" s="23"/>
      <c r="AR276" s="28"/>
      <c r="AS276" s="22"/>
      <c r="AT276" s="28"/>
      <c r="AU276" s="23"/>
      <c r="AV276" s="28"/>
      <c r="AW276" s="23"/>
      <c r="AX276" s="28"/>
      <c r="AY276" s="56" t="str">
        <f t="shared" si="185"/>
        <v/>
      </c>
      <c r="AZ276" s="56"/>
      <c r="BA276" s="56"/>
      <c r="BB276" s="56"/>
      <c r="BC276" s="56"/>
      <c r="BD276" s="56"/>
      <c r="BE276" s="56"/>
      <c r="BF276" s="56"/>
      <c r="BG276" s="56"/>
      <c r="BH276" s="56"/>
      <c r="BI276" s="56"/>
      <c r="BJ276" s="56"/>
      <c r="BK276" s="56"/>
      <c r="BL276" s="56"/>
      <c r="BM276" s="56"/>
      <c r="BN276" s="56"/>
      <c r="BO276" s="56"/>
      <c r="CA276" s="40"/>
      <c r="CB276" s="18" t="str">
        <f t="shared" si="194"/>
        <v/>
      </c>
      <c r="CC276" s="18" t="str">
        <f t="shared" si="171"/>
        <v/>
      </c>
      <c r="CD276" s="18" t="str">
        <f t="shared" si="189"/>
        <v/>
      </c>
      <c r="CE276" s="18" t="str">
        <f t="shared" si="173"/>
        <v/>
      </c>
      <c r="CF276" s="18" t="str">
        <f t="shared" si="174"/>
        <v/>
      </c>
      <c r="CG276" s="18" t="str">
        <f t="shared" si="175"/>
        <v/>
      </c>
      <c r="CH276" s="18" t="str">
        <f t="shared" si="176"/>
        <v/>
      </c>
      <c r="CI276" s="18" t="str">
        <f t="shared" si="177"/>
        <v/>
      </c>
      <c r="CP276" s="370">
        <f t="shared" si="178"/>
        <v>0</v>
      </c>
      <c r="CQ276" s="370">
        <f>IF(AND(E276&gt;0,AR276=""),1,IF(AR276&gt;E276,1,0))</f>
        <v>0</v>
      </c>
      <c r="CR276" s="370">
        <f t="shared" si="190"/>
        <v>0</v>
      </c>
      <c r="CS276" s="370">
        <f t="shared" si="190"/>
        <v>0</v>
      </c>
      <c r="CT276" s="370">
        <f t="shared" si="181"/>
        <v>0</v>
      </c>
      <c r="CU276" s="370">
        <f t="shared" si="182"/>
        <v>0</v>
      </c>
      <c r="CV276" s="370">
        <f t="shared" si="183"/>
        <v>0</v>
      </c>
      <c r="CW276" s="370">
        <f t="shared" si="184"/>
        <v>0</v>
      </c>
    </row>
    <row r="277" spans="1:101" x14ac:dyDescent="0.25">
      <c r="A277" s="4275"/>
      <c r="B277" s="401" t="s">
        <v>250</v>
      </c>
      <c r="C277" s="378">
        <f t="shared" si="187"/>
        <v>0</v>
      </c>
      <c r="D277" s="379">
        <f t="shared" si="193"/>
        <v>0</v>
      </c>
      <c r="E277" s="380">
        <f t="shared" si="193"/>
        <v>0</v>
      </c>
      <c r="F277" s="22"/>
      <c r="G277" s="28"/>
      <c r="H277" s="22"/>
      <c r="I277" s="28"/>
      <c r="J277" s="22"/>
      <c r="K277" s="28"/>
      <c r="L277" s="22"/>
      <c r="M277" s="28"/>
      <c r="N277" s="22"/>
      <c r="O277" s="28"/>
      <c r="P277" s="22"/>
      <c r="Q277" s="28"/>
      <c r="R277" s="22"/>
      <c r="S277" s="28"/>
      <c r="T277" s="22"/>
      <c r="U277" s="28"/>
      <c r="V277" s="22"/>
      <c r="W277" s="28"/>
      <c r="X277" s="22"/>
      <c r="Y277" s="28"/>
      <c r="Z277" s="22"/>
      <c r="AA277" s="28"/>
      <c r="AB277" s="22"/>
      <c r="AC277" s="28"/>
      <c r="AD277" s="22"/>
      <c r="AE277" s="28"/>
      <c r="AF277" s="22"/>
      <c r="AG277" s="28"/>
      <c r="AH277" s="22"/>
      <c r="AI277" s="28"/>
      <c r="AJ277" s="22"/>
      <c r="AK277" s="28"/>
      <c r="AL277" s="22"/>
      <c r="AM277" s="26"/>
      <c r="AN277" s="23"/>
      <c r="AO277" s="24"/>
      <c r="AP277" s="26"/>
      <c r="AQ277" s="23"/>
      <c r="AR277" s="28"/>
      <c r="AS277" s="22"/>
      <c r="AT277" s="28"/>
      <c r="AU277" s="23"/>
      <c r="AV277" s="28"/>
      <c r="AW277" s="23"/>
      <c r="AX277" s="28"/>
      <c r="AY277" s="56" t="str">
        <f t="shared" si="185"/>
        <v/>
      </c>
      <c r="AZ277" s="56"/>
      <c r="BA277" s="56"/>
      <c r="BB277" s="56"/>
      <c r="BC277" s="56"/>
      <c r="BD277" s="56"/>
      <c r="BE277" s="56"/>
      <c r="BF277" s="56"/>
      <c r="BG277" s="56"/>
      <c r="BH277" s="56"/>
      <c r="BI277" s="56"/>
      <c r="BJ277" s="56"/>
      <c r="BK277" s="56"/>
      <c r="BL277" s="56"/>
      <c r="BM277" s="56"/>
      <c r="BN277" s="56"/>
      <c r="BO277" s="56"/>
      <c r="CA277" s="40"/>
      <c r="CB277" s="18" t="str">
        <f t="shared" si="194"/>
        <v/>
      </c>
      <c r="CC277" s="18" t="str">
        <f t="shared" si="171"/>
        <v/>
      </c>
      <c r="CD277" s="18" t="str">
        <f t="shared" si="189"/>
        <v/>
      </c>
      <c r="CE277" s="18" t="str">
        <f t="shared" si="173"/>
        <v/>
      </c>
      <c r="CF277" s="18" t="str">
        <f t="shared" si="174"/>
        <v/>
      </c>
      <c r="CG277" s="18" t="str">
        <f t="shared" si="175"/>
        <v/>
      </c>
      <c r="CH277" s="18" t="str">
        <f t="shared" si="176"/>
        <v/>
      </c>
      <c r="CI277" s="18" t="str">
        <f t="shared" si="177"/>
        <v/>
      </c>
      <c r="CP277" s="370">
        <f t="shared" si="178"/>
        <v>0</v>
      </c>
      <c r="CQ277" s="370">
        <f>IF(AND(E277&gt;0,AR277=""),1,IF(AR277&gt;E277,1,0))</f>
        <v>0</v>
      </c>
      <c r="CR277" s="370">
        <f t="shared" si="190"/>
        <v>0</v>
      </c>
      <c r="CS277" s="370">
        <f t="shared" si="190"/>
        <v>0</v>
      </c>
      <c r="CT277" s="370">
        <f t="shared" si="181"/>
        <v>0</v>
      </c>
      <c r="CU277" s="370">
        <f t="shared" si="182"/>
        <v>0</v>
      </c>
      <c r="CV277" s="370">
        <f t="shared" si="183"/>
        <v>0</v>
      </c>
      <c r="CW277" s="370">
        <f t="shared" si="184"/>
        <v>0</v>
      </c>
    </row>
    <row r="278" spans="1:101" x14ac:dyDescent="0.25">
      <c r="A278" s="3633"/>
      <c r="B278" s="2357" t="s">
        <v>251</v>
      </c>
      <c r="C278" s="2179">
        <f t="shared" si="187"/>
        <v>0</v>
      </c>
      <c r="D278" s="388">
        <f t="shared" si="193"/>
        <v>0</v>
      </c>
      <c r="E278" s="369">
        <f t="shared" si="193"/>
        <v>0</v>
      </c>
      <c r="F278" s="22"/>
      <c r="G278" s="28"/>
      <c r="H278" s="22"/>
      <c r="I278" s="28"/>
      <c r="J278" s="22"/>
      <c r="K278" s="28"/>
      <c r="L278" s="22"/>
      <c r="M278" s="28"/>
      <c r="N278" s="22"/>
      <c r="O278" s="28"/>
      <c r="P278" s="22"/>
      <c r="Q278" s="28"/>
      <c r="R278" s="22"/>
      <c r="S278" s="28"/>
      <c r="T278" s="22"/>
      <c r="U278" s="28"/>
      <c r="V278" s="22"/>
      <c r="W278" s="28"/>
      <c r="X278" s="22"/>
      <c r="Y278" s="28"/>
      <c r="Z278" s="22"/>
      <c r="AA278" s="28"/>
      <c r="AB278" s="22"/>
      <c r="AC278" s="28"/>
      <c r="AD278" s="22"/>
      <c r="AE278" s="28"/>
      <c r="AF278" s="22"/>
      <c r="AG278" s="28"/>
      <c r="AH278" s="22"/>
      <c r="AI278" s="28"/>
      <c r="AJ278" s="22"/>
      <c r="AK278" s="28"/>
      <c r="AL278" s="30"/>
      <c r="AM278" s="34"/>
      <c r="AN278" s="31"/>
      <c r="AO278" s="32"/>
      <c r="AP278" s="34"/>
      <c r="AQ278" s="31"/>
      <c r="AR278" s="37"/>
      <c r="AS278" s="22"/>
      <c r="AT278" s="28"/>
      <c r="AU278" s="23"/>
      <c r="AV278" s="28"/>
      <c r="AW278" s="23"/>
      <c r="AX278" s="28"/>
      <c r="AY278" s="56" t="str">
        <f t="shared" si="185"/>
        <v/>
      </c>
      <c r="AZ278" s="56"/>
      <c r="BA278" s="56"/>
      <c r="BB278" s="56"/>
      <c r="BC278" s="56"/>
      <c r="BD278" s="56"/>
      <c r="BE278" s="56"/>
      <c r="BF278" s="56"/>
      <c r="BG278" s="56"/>
      <c r="BH278" s="56"/>
      <c r="BI278" s="56"/>
      <c r="BJ278" s="56"/>
      <c r="BK278" s="56"/>
      <c r="BL278" s="56"/>
      <c r="BM278" s="56"/>
      <c r="BN278" s="56"/>
      <c r="BO278" s="56"/>
      <c r="CA278" s="40"/>
      <c r="CB278" s="18" t="str">
        <f t="shared" si="194"/>
        <v/>
      </c>
      <c r="CC278" s="18" t="str">
        <f t="shared" si="171"/>
        <v/>
      </c>
      <c r="CD278" s="18" t="str">
        <f t="shared" si="189"/>
        <v/>
      </c>
      <c r="CE278" s="18" t="str">
        <f t="shared" si="173"/>
        <v/>
      </c>
      <c r="CF278" s="18" t="str">
        <f t="shared" si="174"/>
        <v/>
      </c>
      <c r="CG278" s="18" t="str">
        <f t="shared" si="175"/>
        <v/>
      </c>
      <c r="CH278" s="18" t="str">
        <f t="shared" si="176"/>
        <v/>
      </c>
      <c r="CI278" s="18" t="str">
        <f t="shared" si="177"/>
        <v/>
      </c>
      <c r="CP278" s="370">
        <f t="shared" si="178"/>
        <v>0</v>
      </c>
      <c r="CQ278" s="370">
        <f>IF(AND(E278&gt;0,AR278=""),1,IF(AR278&gt;E278,1,0))</f>
        <v>0</v>
      </c>
      <c r="CR278" s="370">
        <f t="shared" si="190"/>
        <v>0</v>
      </c>
      <c r="CS278" s="370">
        <f t="shared" si="190"/>
        <v>0</v>
      </c>
      <c r="CT278" s="370">
        <f t="shared" si="181"/>
        <v>0</v>
      </c>
      <c r="CU278" s="370">
        <f t="shared" si="182"/>
        <v>0</v>
      </c>
      <c r="CV278" s="370">
        <f t="shared" si="183"/>
        <v>0</v>
      </c>
      <c r="CW278" s="370">
        <f t="shared" si="184"/>
        <v>0</v>
      </c>
    </row>
    <row r="279" spans="1:101" ht="15" customHeight="1" x14ac:dyDescent="0.25">
      <c r="A279" s="4274" t="s">
        <v>252</v>
      </c>
      <c r="B279" s="2350" t="s">
        <v>253</v>
      </c>
      <c r="C279" s="2012">
        <f t="shared" si="187"/>
        <v>0</v>
      </c>
      <c r="D279" s="703">
        <f t="shared" si="193"/>
        <v>0</v>
      </c>
      <c r="E279" s="2176">
        <f t="shared" si="193"/>
        <v>0</v>
      </c>
      <c r="F279" s="2002"/>
      <c r="G279" s="2178"/>
      <c r="H279" s="2002"/>
      <c r="I279" s="2178"/>
      <c r="J279" s="2002"/>
      <c r="K279" s="2178"/>
      <c r="L279" s="2002"/>
      <c r="M279" s="2178"/>
      <c r="N279" s="2002"/>
      <c r="O279" s="2178"/>
      <c r="P279" s="2002"/>
      <c r="Q279" s="2178"/>
      <c r="R279" s="2004"/>
      <c r="S279" s="2149"/>
      <c r="T279" s="2004"/>
      <c r="U279" s="2149"/>
      <c r="V279" s="2004"/>
      <c r="W279" s="2149"/>
      <c r="X279" s="2004"/>
      <c r="Y279" s="2149"/>
      <c r="Z279" s="2004"/>
      <c r="AA279" s="2149"/>
      <c r="AB279" s="2004"/>
      <c r="AC279" s="2149"/>
      <c r="AD279" s="2004"/>
      <c r="AE279" s="2149"/>
      <c r="AF279" s="2004"/>
      <c r="AG279" s="2149"/>
      <c r="AH279" s="2004"/>
      <c r="AI279" s="2149"/>
      <c r="AJ279" s="2004"/>
      <c r="AK279" s="2149"/>
      <c r="AL279" s="2004"/>
      <c r="AM279" s="2272"/>
      <c r="AN279" s="105"/>
      <c r="AO279" s="47"/>
      <c r="AP279" s="286"/>
      <c r="AQ279" s="471"/>
      <c r="AR279" s="420"/>
      <c r="AS279" s="2004"/>
      <c r="AT279" s="2149"/>
      <c r="AU279" s="2001"/>
      <c r="AV279" s="2178"/>
      <c r="AW279" s="1997"/>
      <c r="AX279" s="2149"/>
      <c r="AY279" s="56" t="str">
        <f t="shared" si="185"/>
        <v/>
      </c>
      <c r="AZ279" s="56"/>
      <c r="BA279" s="56"/>
      <c r="BB279" s="56"/>
      <c r="BC279" s="56"/>
      <c r="BD279" s="56"/>
      <c r="BE279" s="56"/>
      <c r="BF279" s="56"/>
      <c r="BG279" s="56"/>
      <c r="BH279" s="56"/>
      <c r="BI279" s="56"/>
      <c r="BJ279" s="56"/>
      <c r="BK279" s="56"/>
      <c r="BL279" s="56"/>
      <c r="BM279" s="56"/>
      <c r="BN279" s="56"/>
      <c r="BO279" s="56"/>
      <c r="CA279" s="40"/>
      <c r="CB279" s="438"/>
      <c r="CC279" s="438"/>
      <c r="CD279" s="18" t="str">
        <f t="shared" si="189"/>
        <v/>
      </c>
      <c r="CE279" s="18" t="str">
        <f t="shared" si="173"/>
        <v/>
      </c>
      <c r="CF279" s="470"/>
      <c r="CG279" s="470"/>
      <c r="CH279" s="18" t="str">
        <f t="shared" si="176"/>
        <v/>
      </c>
      <c r="CI279" s="18" t="str">
        <f t="shared" si="177"/>
        <v/>
      </c>
      <c r="CP279" s="169"/>
      <c r="CQ279" s="169"/>
      <c r="CR279" s="370">
        <f t="shared" si="190"/>
        <v>0</v>
      </c>
      <c r="CS279" s="370">
        <f t="shared" si="190"/>
        <v>0</v>
      </c>
      <c r="CT279" s="472"/>
      <c r="CU279" s="472"/>
      <c r="CV279" s="370">
        <f t="shared" si="183"/>
        <v>0</v>
      </c>
      <c r="CW279" s="370">
        <f t="shared" si="184"/>
        <v>0</v>
      </c>
    </row>
    <row r="280" spans="1:101" x14ac:dyDescent="0.25">
      <c r="A280" s="4275"/>
      <c r="B280" s="401" t="s">
        <v>254</v>
      </c>
      <c r="C280" s="378">
        <f t="shared" si="187"/>
        <v>0</v>
      </c>
      <c r="D280" s="379">
        <f t="shared" si="193"/>
        <v>0</v>
      </c>
      <c r="E280" s="380">
        <f t="shared" si="193"/>
        <v>0</v>
      </c>
      <c r="F280" s="473"/>
      <c r="G280" s="474"/>
      <c r="H280" s="473"/>
      <c r="I280" s="474"/>
      <c r="J280" s="473"/>
      <c r="K280" s="474"/>
      <c r="L280" s="473"/>
      <c r="M280" s="474"/>
      <c r="N280" s="473"/>
      <c r="O280" s="474"/>
      <c r="P280" s="473"/>
      <c r="Q280" s="474"/>
      <c r="R280" s="45"/>
      <c r="S280" s="48"/>
      <c r="T280" s="45"/>
      <c r="U280" s="48"/>
      <c r="V280" s="45"/>
      <c r="W280" s="48"/>
      <c r="X280" s="45"/>
      <c r="Y280" s="48"/>
      <c r="Z280" s="45"/>
      <c r="AA280" s="48"/>
      <c r="AB280" s="45"/>
      <c r="AC280" s="48"/>
      <c r="AD280" s="45"/>
      <c r="AE280" s="48"/>
      <c r="AF280" s="45"/>
      <c r="AG280" s="48"/>
      <c r="AH280" s="45"/>
      <c r="AI280" s="48"/>
      <c r="AJ280" s="45"/>
      <c r="AK280" s="48"/>
      <c r="AL280" s="45"/>
      <c r="AM280" s="333"/>
      <c r="AN280" s="105"/>
      <c r="AO280" s="47"/>
      <c r="AP280" s="286"/>
      <c r="AQ280" s="475"/>
      <c r="AR280" s="424"/>
      <c r="AS280" s="45"/>
      <c r="AT280" s="48"/>
      <c r="AU280" s="128"/>
      <c r="AV280" s="474"/>
      <c r="AW280" s="47"/>
      <c r="AX280" s="48"/>
      <c r="AY280" s="56" t="str">
        <f t="shared" si="185"/>
        <v/>
      </c>
      <c r="AZ280" s="56"/>
      <c r="BA280" s="56"/>
      <c r="BB280" s="56"/>
      <c r="BC280" s="56"/>
      <c r="BD280" s="56"/>
      <c r="BE280" s="56"/>
      <c r="BF280" s="56"/>
      <c r="BG280" s="56"/>
      <c r="BH280" s="56"/>
      <c r="BI280" s="56"/>
      <c r="BJ280" s="56"/>
      <c r="BK280" s="56"/>
      <c r="BL280" s="56"/>
      <c r="BM280" s="56"/>
      <c r="BN280" s="56"/>
      <c r="BO280" s="56"/>
      <c r="CA280" s="40"/>
      <c r="CB280" s="421"/>
      <c r="CC280" s="438"/>
      <c r="CD280" s="18" t="str">
        <f t="shared" si="189"/>
        <v/>
      </c>
      <c r="CE280" s="18" t="str">
        <f t="shared" si="173"/>
        <v/>
      </c>
      <c r="CF280" s="470"/>
      <c r="CG280" s="470"/>
      <c r="CH280" s="18" t="str">
        <f t="shared" si="176"/>
        <v/>
      </c>
      <c r="CI280" s="18" t="str">
        <f t="shared" si="177"/>
        <v/>
      </c>
      <c r="CP280" s="169"/>
      <c r="CQ280" s="169"/>
      <c r="CR280" s="370">
        <f t="shared" si="190"/>
        <v>0</v>
      </c>
      <c r="CS280" s="370">
        <f t="shared" si="190"/>
        <v>0</v>
      </c>
      <c r="CT280" s="472"/>
      <c r="CU280" s="472"/>
      <c r="CV280" s="370">
        <f t="shared" si="183"/>
        <v>0</v>
      </c>
      <c r="CW280" s="370">
        <f t="shared" si="184"/>
        <v>0</v>
      </c>
    </row>
    <row r="281" spans="1:101" x14ac:dyDescent="0.25">
      <c r="A281" s="3633"/>
      <c r="B281" s="444" t="s">
        <v>255</v>
      </c>
      <c r="C281" s="381">
        <f t="shared" si="187"/>
        <v>0</v>
      </c>
      <c r="D281" s="382">
        <f t="shared" si="193"/>
        <v>0</v>
      </c>
      <c r="E281" s="2224">
        <f t="shared" si="193"/>
        <v>0</v>
      </c>
      <c r="F281" s="476"/>
      <c r="G281" s="2365"/>
      <c r="H281" s="476"/>
      <c r="I281" s="2365"/>
      <c r="J281" s="476"/>
      <c r="K281" s="2365"/>
      <c r="L281" s="476"/>
      <c r="M281" s="2365"/>
      <c r="N281" s="476"/>
      <c r="O281" s="2365"/>
      <c r="P281" s="476"/>
      <c r="Q281" s="2365"/>
      <c r="R281" s="91"/>
      <c r="S281" s="2231"/>
      <c r="T281" s="91"/>
      <c r="U281" s="2231"/>
      <c r="V281" s="91"/>
      <c r="W281" s="2231"/>
      <c r="X281" s="91"/>
      <c r="Y281" s="2231"/>
      <c r="Z281" s="91"/>
      <c r="AA281" s="2231"/>
      <c r="AB281" s="91"/>
      <c r="AC281" s="2231"/>
      <c r="AD281" s="91"/>
      <c r="AE281" s="2231"/>
      <c r="AF281" s="91"/>
      <c r="AG281" s="2231"/>
      <c r="AH281" s="91"/>
      <c r="AI281" s="2231"/>
      <c r="AJ281" s="91"/>
      <c r="AK281" s="2231"/>
      <c r="AL281" s="91"/>
      <c r="AM281" s="2232"/>
      <c r="AN281" s="95"/>
      <c r="AO281" s="2230"/>
      <c r="AP281" s="2233"/>
      <c r="AQ281" s="2366"/>
      <c r="AR281" s="2322"/>
      <c r="AS281" s="91"/>
      <c r="AT281" s="2231"/>
      <c r="AU281" s="2300"/>
      <c r="AV281" s="2365"/>
      <c r="AW281" s="2230"/>
      <c r="AX281" s="2231"/>
      <c r="AY281" s="56" t="str">
        <f t="shared" si="185"/>
        <v/>
      </c>
      <c r="AZ281" s="56"/>
      <c r="BA281" s="56"/>
      <c r="BB281" s="56"/>
      <c r="BC281" s="56"/>
      <c r="BD281" s="56"/>
      <c r="BE281" s="56"/>
      <c r="BF281" s="56"/>
      <c r="BG281" s="56"/>
      <c r="BH281" s="56"/>
      <c r="BI281" s="56"/>
      <c r="BJ281" s="56"/>
      <c r="BK281" s="56"/>
      <c r="BL281" s="56"/>
      <c r="BM281" s="56"/>
      <c r="BN281" s="56"/>
      <c r="BO281" s="56"/>
      <c r="CA281" s="40"/>
      <c r="CB281" s="421"/>
      <c r="CC281" s="438"/>
      <c r="CD281" s="18" t="str">
        <f t="shared" si="189"/>
        <v/>
      </c>
      <c r="CE281" s="18" t="str">
        <f t="shared" si="173"/>
        <v/>
      </c>
      <c r="CF281" s="470"/>
      <c r="CG281" s="470"/>
      <c r="CH281" s="18" t="str">
        <f t="shared" si="176"/>
        <v/>
      </c>
      <c r="CI281" s="18" t="str">
        <f t="shared" si="177"/>
        <v/>
      </c>
      <c r="CP281" s="169"/>
      <c r="CQ281" s="169"/>
      <c r="CR281" s="370">
        <f t="shared" si="190"/>
        <v>0</v>
      </c>
      <c r="CS281" s="370">
        <f t="shared" si="190"/>
        <v>0</v>
      </c>
      <c r="CT281" s="472"/>
      <c r="CU281" s="472"/>
      <c r="CV281" s="370">
        <f t="shared" si="183"/>
        <v>0</v>
      </c>
      <c r="CW281" s="370">
        <f t="shared" si="184"/>
        <v>0</v>
      </c>
    </row>
    <row r="282" spans="1:101" x14ac:dyDescent="0.25">
      <c r="A282" s="4239" t="s">
        <v>256</v>
      </c>
      <c r="B282" s="4315"/>
      <c r="C282" s="2012">
        <f>SUM(D282+E282)</f>
        <v>3</v>
      </c>
      <c r="D282" s="703">
        <f>SUM(F282+H282+J282+L282+N282+P282+R282+T282+V282+X282+Z282+AB282+AD282+AF282+AH282+AJ282+AL282)</f>
        <v>2</v>
      </c>
      <c r="E282" s="2176">
        <f>SUM(G282+I282+K282+M282+O282+Q282+S282+U282+W282+Y282+AA282+AC282+AE282+AG282+AI282+AK282+AM282)</f>
        <v>1</v>
      </c>
      <c r="F282" s="2004">
        <v>0</v>
      </c>
      <c r="G282" s="2149">
        <v>0</v>
      </c>
      <c r="H282" s="2004">
        <v>0</v>
      </c>
      <c r="I282" s="2149">
        <v>0</v>
      </c>
      <c r="J282" s="2004">
        <v>0</v>
      </c>
      <c r="K282" s="2149">
        <v>0</v>
      </c>
      <c r="L282" s="2004">
        <v>0</v>
      </c>
      <c r="M282" s="2149">
        <v>0</v>
      </c>
      <c r="N282" s="2004">
        <v>0</v>
      </c>
      <c r="O282" s="2149">
        <v>0</v>
      </c>
      <c r="P282" s="2004">
        <v>0</v>
      </c>
      <c r="Q282" s="2149">
        <v>0</v>
      </c>
      <c r="R282" s="2004">
        <v>0</v>
      </c>
      <c r="S282" s="2149">
        <v>0</v>
      </c>
      <c r="T282" s="2004">
        <v>1</v>
      </c>
      <c r="U282" s="2149">
        <v>0</v>
      </c>
      <c r="V282" s="2004">
        <v>0</v>
      </c>
      <c r="W282" s="2149">
        <v>0</v>
      </c>
      <c r="X282" s="2004">
        <v>1</v>
      </c>
      <c r="Y282" s="2149">
        <v>0</v>
      </c>
      <c r="Z282" s="2004">
        <v>0</v>
      </c>
      <c r="AA282" s="2149">
        <v>1</v>
      </c>
      <c r="AB282" s="2004">
        <v>0</v>
      </c>
      <c r="AC282" s="2149">
        <v>0</v>
      </c>
      <c r="AD282" s="2004">
        <v>0</v>
      </c>
      <c r="AE282" s="2149">
        <v>0</v>
      </c>
      <c r="AF282" s="2004">
        <v>0</v>
      </c>
      <c r="AG282" s="2149">
        <v>0</v>
      </c>
      <c r="AH282" s="2004">
        <v>0</v>
      </c>
      <c r="AI282" s="2149">
        <v>0</v>
      </c>
      <c r="AJ282" s="2004">
        <v>0</v>
      </c>
      <c r="AK282" s="2149">
        <v>0</v>
      </c>
      <c r="AL282" s="2004">
        <v>0</v>
      </c>
      <c r="AM282" s="2272">
        <v>0</v>
      </c>
      <c r="AN282" s="1362">
        <v>0</v>
      </c>
      <c r="AO282" s="1997">
        <v>0</v>
      </c>
      <c r="AP282" s="1925">
        <v>0</v>
      </c>
      <c r="AQ282" s="1997">
        <v>0</v>
      </c>
      <c r="AR282" s="2149">
        <v>0</v>
      </c>
      <c r="AS282" s="2004">
        <v>0</v>
      </c>
      <c r="AT282" s="2149">
        <v>0</v>
      </c>
      <c r="AU282" s="1997">
        <v>0</v>
      </c>
      <c r="AV282" s="2149">
        <v>0</v>
      </c>
      <c r="AW282" s="1997">
        <v>0</v>
      </c>
      <c r="AX282" s="2149">
        <v>0</v>
      </c>
      <c r="AY282" s="56" t="str">
        <f t="shared" si="185"/>
        <v/>
      </c>
      <c r="AZ282" s="56"/>
      <c r="BA282" s="56"/>
      <c r="BB282" s="56"/>
      <c r="BC282" s="56"/>
      <c r="BD282" s="56"/>
      <c r="BE282" s="56"/>
      <c r="BF282" s="56"/>
      <c r="BG282" s="56"/>
      <c r="BH282" s="56"/>
      <c r="BI282" s="56"/>
      <c r="BJ282" s="56"/>
      <c r="BK282" s="56"/>
      <c r="BL282" s="56"/>
      <c r="BM282" s="56"/>
      <c r="BN282" s="56"/>
      <c r="BO282" s="56"/>
      <c r="CA282" s="40"/>
      <c r="CB282" s="18" t="str">
        <f t="shared" ref="CB282:CB293" si="195">IF(AND(E282&gt;0,AQ282=""), "* No olvide digitar la variable Gestantes. Digite Cero si no tiene.",IF(AQ282&gt;E282,"  * La variable Gestantes No puede ser mayor al Total Mujeres.",""))</f>
        <v/>
      </c>
      <c r="CC282" s="18" t="str">
        <f t="shared" si="171"/>
        <v/>
      </c>
      <c r="CD282" s="18" t="str">
        <f t="shared" si="189"/>
        <v/>
      </c>
      <c r="CE282" s="18" t="str">
        <f t="shared" si="173"/>
        <v/>
      </c>
      <c r="CF282" s="18" t="str">
        <f t="shared" si="174"/>
        <v/>
      </c>
      <c r="CG282" s="18" t="str">
        <f t="shared" si="175"/>
        <v/>
      </c>
      <c r="CH282" s="18" t="str">
        <f t="shared" si="176"/>
        <v/>
      </c>
      <c r="CI282" s="18" t="str">
        <f t="shared" si="177"/>
        <v/>
      </c>
      <c r="CP282" s="370">
        <f t="shared" ref="CP282:CP293" si="196">IF(AND(E282&gt;0,AQ282=""),1,IF(AQ282&gt;E282,1,0))</f>
        <v>0</v>
      </c>
      <c r="CQ282" s="370">
        <f t="shared" ref="CQ282:CQ293" si="197">IF(AND(E282&gt;0,AR282=""),1,IF(AR282&gt;E282,1,0))</f>
        <v>0</v>
      </c>
      <c r="CR282" s="370">
        <f t="shared" si="190"/>
        <v>0</v>
      </c>
      <c r="CS282" s="370">
        <f t="shared" si="190"/>
        <v>0</v>
      </c>
      <c r="CT282" s="370">
        <f t="shared" si="181"/>
        <v>0</v>
      </c>
      <c r="CU282" s="370">
        <f t="shared" si="182"/>
        <v>0</v>
      </c>
      <c r="CV282" s="370">
        <f t="shared" si="183"/>
        <v>0</v>
      </c>
      <c r="CW282" s="370">
        <f t="shared" si="184"/>
        <v>0</v>
      </c>
    </row>
    <row r="283" spans="1:101" x14ac:dyDescent="0.25">
      <c r="A283" s="3178" t="s">
        <v>257</v>
      </c>
      <c r="B283" s="3179"/>
      <c r="C283" s="397">
        <f>SUM(D283+E283)</f>
        <v>0</v>
      </c>
      <c r="D283" s="398">
        <f>SUM(F283+H283+J283+L283+N283+P283+R283+T283+V283+X283+Z283+AB283+AD283+AF283+AH283+AJ283+AL283)</f>
        <v>0</v>
      </c>
      <c r="E283" s="396">
        <f>SUM(G283+I283+K283+M283+O283+Q283+S283+U283+W283+Y283+AA283+AC283+AE283+AG283+AI283+AK283+AM283)</f>
        <v>0</v>
      </c>
      <c r="F283" s="45">
        <v>0</v>
      </c>
      <c r="G283" s="48">
        <v>0</v>
      </c>
      <c r="H283" s="45">
        <v>0</v>
      </c>
      <c r="I283" s="48">
        <v>0</v>
      </c>
      <c r="J283" s="45">
        <v>0</v>
      </c>
      <c r="K283" s="48">
        <v>0</v>
      </c>
      <c r="L283" s="45">
        <v>0</v>
      </c>
      <c r="M283" s="48">
        <v>0</v>
      </c>
      <c r="N283" s="45">
        <v>0</v>
      </c>
      <c r="O283" s="48">
        <v>0</v>
      </c>
      <c r="P283" s="45">
        <v>0</v>
      </c>
      <c r="Q283" s="48">
        <v>0</v>
      </c>
      <c r="R283" s="45">
        <v>0</v>
      </c>
      <c r="S283" s="48">
        <v>0</v>
      </c>
      <c r="T283" s="45">
        <v>0</v>
      </c>
      <c r="U283" s="48">
        <v>0</v>
      </c>
      <c r="V283" s="45">
        <v>0</v>
      </c>
      <c r="W283" s="48">
        <v>0</v>
      </c>
      <c r="X283" s="45">
        <v>0</v>
      </c>
      <c r="Y283" s="48">
        <v>0</v>
      </c>
      <c r="Z283" s="45">
        <v>0</v>
      </c>
      <c r="AA283" s="48">
        <v>0</v>
      </c>
      <c r="AB283" s="45">
        <v>0</v>
      </c>
      <c r="AC283" s="48">
        <v>0</v>
      </c>
      <c r="AD283" s="45">
        <v>0</v>
      </c>
      <c r="AE283" s="48">
        <v>0</v>
      </c>
      <c r="AF283" s="45">
        <v>0</v>
      </c>
      <c r="AG283" s="48">
        <v>0</v>
      </c>
      <c r="AH283" s="45">
        <v>0</v>
      </c>
      <c r="AI283" s="48">
        <v>0</v>
      </c>
      <c r="AJ283" s="45">
        <v>0</v>
      </c>
      <c r="AK283" s="48">
        <v>0</v>
      </c>
      <c r="AL283" s="45">
        <v>0</v>
      </c>
      <c r="AM283" s="333">
        <v>0</v>
      </c>
      <c r="AN283" s="105">
        <v>0</v>
      </c>
      <c r="AO283" s="47">
        <v>0</v>
      </c>
      <c r="AP283" s="286">
        <v>0</v>
      </c>
      <c r="AQ283" s="47">
        <v>0</v>
      </c>
      <c r="AR283" s="48">
        <v>0</v>
      </c>
      <c r="AS283" s="45">
        <v>0</v>
      </c>
      <c r="AT283" s="48">
        <v>0</v>
      </c>
      <c r="AU283" s="47">
        <v>0</v>
      </c>
      <c r="AV283" s="48">
        <v>0</v>
      </c>
      <c r="AW283" s="47">
        <v>0</v>
      </c>
      <c r="AX283" s="48">
        <v>0</v>
      </c>
      <c r="AY283" s="56" t="str">
        <f t="shared" si="185"/>
        <v/>
      </c>
      <c r="AZ283" s="56"/>
      <c r="BA283" s="56"/>
      <c r="BB283" s="56"/>
      <c r="BC283" s="56"/>
      <c r="BD283" s="56"/>
      <c r="BE283" s="56"/>
      <c r="BF283" s="56"/>
      <c r="BG283" s="56"/>
      <c r="BH283" s="56"/>
      <c r="BI283" s="56"/>
      <c r="BJ283" s="56"/>
      <c r="BK283" s="56"/>
      <c r="BL283" s="56"/>
      <c r="BM283" s="56"/>
      <c r="BN283" s="56"/>
      <c r="BO283" s="56"/>
      <c r="CA283" s="40"/>
      <c r="CB283" s="18" t="str">
        <f t="shared" si="195"/>
        <v/>
      </c>
      <c r="CC283" s="18" t="str">
        <f t="shared" si="171"/>
        <v/>
      </c>
      <c r="CD283" s="18" t="str">
        <f t="shared" si="189"/>
        <v/>
      </c>
      <c r="CE283" s="18" t="str">
        <f t="shared" si="173"/>
        <v/>
      </c>
      <c r="CF283" s="18" t="str">
        <f t="shared" si="174"/>
        <v/>
      </c>
      <c r="CG283" s="18" t="str">
        <f t="shared" si="175"/>
        <v/>
      </c>
      <c r="CH283" s="18" t="str">
        <f t="shared" si="176"/>
        <v/>
      </c>
      <c r="CI283" s="18" t="str">
        <f t="shared" si="177"/>
        <v/>
      </c>
      <c r="CP283" s="370">
        <f t="shared" si="196"/>
        <v>0</v>
      </c>
      <c r="CQ283" s="370">
        <f t="shared" si="197"/>
        <v>0</v>
      </c>
      <c r="CR283" s="370">
        <f t="shared" si="190"/>
        <v>0</v>
      </c>
      <c r="CS283" s="370">
        <f t="shared" si="190"/>
        <v>0</v>
      </c>
      <c r="CT283" s="370">
        <f t="shared" si="181"/>
        <v>0</v>
      </c>
      <c r="CU283" s="370">
        <f t="shared" si="182"/>
        <v>0</v>
      </c>
      <c r="CV283" s="370">
        <f t="shared" si="183"/>
        <v>0</v>
      </c>
      <c r="CW283" s="370">
        <f t="shared" si="184"/>
        <v>0</v>
      </c>
    </row>
    <row r="284" spans="1:101" ht="15" customHeight="1" x14ac:dyDescent="0.25">
      <c r="A284" s="3010" t="s">
        <v>258</v>
      </c>
      <c r="B284" s="3011"/>
      <c r="C284" s="397">
        <f t="shared" si="187"/>
        <v>1</v>
      </c>
      <c r="D284" s="398">
        <f t="shared" si="193"/>
        <v>0</v>
      </c>
      <c r="E284" s="396">
        <f t="shared" si="193"/>
        <v>1</v>
      </c>
      <c r="F284" s="22">
        <v>0</v>
      </c>
      <c r="G284" s="28">
        <v>0</v>
      </c>
      <c r="H284" s="22">
        <v>0</v>
      </c>
      <c r="I284" s="28">
        <v>0</v>
      </c>
      <c r="J284" s="22">
        <v>0</v>
      </c>
      <c r="K284" s="28">
        <v>0</v>
      </c>
      <c r="L284" s="22">
        <v>0</v>
      </c>
      <c r="M284" s="28">
        <v>1</v>
      </c>
      <c r="N284" s="22">
        <v>0</v>
      </c>
      <c r="O284" s="28">
        <v>0</v>
      </c>
      <c r="P284" s="22">
        <v>0</v>
      </c>
      <c r="Q284" s="28">
        <v>0</v>
      </c>
      <c r="R284" s="22">
        <v>0</v>
      </c>
      <c r="S284" s="28">
        <v>0</v>
      </c>
      <c r="T284" s="22">
        <v>0</v>
      </c>
      <c r="U284" s="28">
        <v>0</v>
      </c>
      <c r="V284" s="22">
        <v>0</v>
      </c>
      <c r="W284" s="28">
        <v>0</v>
      </c>
      <c r="X284" s="22">
        <v>0</v>
      </c>
      <c r="Y284" s="28">
        <v>0</v>
      </c>
      <c r="Z284" s="22">
        <v>0</v>
      </c>
      <c r="AA284" s="28">
        <v>0</v>
      </c>
      <c r="AB284" s="22">
        <v>0</v>
      </c>
      <c r="AC284" s="28">
        <v>0</v>
      </c>
      <c r="AD284" s="22">
        <v>0</v>
      </c>
      <c r="AE284" s="28">
        <v>0</v>
      </c>
      <c r="AF284" s="22">
        <v>0</v>
      </c>
      <c r="AG284" s="28">
        <v>0</v>
      </c>
      <c r="AH284" s="22">
        <v>0</v>
      </c>
      <c r="AI284" s="28">
        <v>0</v>
      </c>
      <c r="AJ284" s="22">
        <v>0</v>
      </c>
      <c r="AK284" s="28">
        <v>0</v>
      </c>
      <c r="AL284" s="22">
        <v>0</v>
      </c>
      <c r="AM284" s="216">
        <v>0</v>
      </c>
      <c r="AN284" s="105">
        <v>0</v>
      </c>
      <c r="AO284" s="47">
        <v>0</v>
      </c>
      <c r="AP284" s="286">
        <v>1</v>
      </c>
      <c r="AQ284" s="23">
        <v>0</v>
      </c>
      <c r="AR284" s="28">
        <v>0</v>
      </c>
      <c r="AS284" s="22">
        <v>0</v>
      </c>
      <c r="AT284" s="28">
        <v>0</v>
      </c>
      <c r="AU284" s="23">
        <v>0</v>
      </c>
      <c r="AV284" s="28">
        <v>1</v>
      </c>
      <c r="AW284" s="23">
        <v>0</v>
      </c>
      <c r="AX284" s="28">
        <v>0</v>
      </c>
      <c r="AY284" s="56" t="str">
        <f t="shared" si="185"/>
        <v/>
      </c>
      <c r="AZ284" s="56"/>
      <c r="BA284" s="56"/>
      <c r="BB284" s="56"/>
      <c r="BC284" s="56"/>
      <c r="BD284" s="56"/>
      <c r="BE284" s="56"/>
      <c r="BF284" s="56"/>
      <c r="BG284" s="56"/>
      <c r="BH284" s="56"/>
      <c r="BI284" s="56"/>
      <c r="BJ284" s="56"/>
      <c r="BK284" s="56"/>
      <c r="BL284" s="56"/>
      <c r="BM284" s="56"/>
      <c r="BN284" s="56"/>
      <c r="BO284" s="56"/>
      <c r="CA284" s="40"/>
      <c r="CB284" s="18" t="str">
        <f t="shared" si="195"/>
        <v/>
      </c>
      <c r="CC284" s="18" t="str">
        <f t="shared" si="171"/>
        <v/>
      </c>
      <c r="CD284" s="18" t="str">
        <f t="shared" si="189"/>
        <v/>
      </c>
      <c r="CE284" s="18" t="str">
        <f t="shared" si="173"/>
        <v/>
      </c>
      <c r="CF284" s="18" t="str">
        <f t="shared" si="174"/>
        <v/>
      </c>
      <c r="CG284" s="18" t="str">
        <f t="shared" si="175"/>
        <v/>
      </c>
      <c r="CH284" s="18" t="str">
        <f t="shared" si="176"/>
        <v/>
      </c>
      <c r="CI284" s="18" t="str">
        <f t="shared" si="177"/>
        <v/>
      </c>
      <c r="CP284" s="370">
        <f t="shared" si="196"/>
        <v>0</v>
      </c>
      <c r="CQ284" s="370">
        <f t="shared" si="197"/>
        <v>0</v>
      </c>
      <c r="CR284" s="370">
        <f t="shared" si="190"/>
        <v>0</v>
      </c>
      <c r="CS284" s="370">
        <f t="shared" si="190"/>
        <v>0</v>
      </c>
      <c r="CT284" s="370">
        <f t="shared" si="181"/>
        <v>0</v>
      </c>
      <c r="CU284" s="370">
        <f t="shared" si="182"/>
        <v>0</v>
      </c>
      <c r="CV284" s="370">
        <f t="shared" si="183"/>
        <v>0</v>
      </c>
      <c r="CW284" s="370">
        <f t="shared" si="184"/>
        <v>0</v>
      </c>
    </row>
    <row r="285" spans="1:101" x14ac:dyDescent="0.25">
      <c r="A285" s="3010" t="s">
        <v>259</v>
      </c>
      <c r="B285" s="3011"/>
      <c r="C285" s="397">
        <f t="shared" si="187"/>
        <v>2</v>
      </c>
      <c r="D285" s="398">
        <f t="shared" si="193"/>
        <v>1</v>
      </c>
      <c r="E285" s="396">
        <f t="shared" si="193"/>
        <v>1</v>
      </c>
      <c r="F285" s="22">
        <v>0</v>
      </c>
      <c r="G285" s="28">
        <v>0</v>
      </c>
      <c r="H285" s="22">
        <v>0</v>
      </c>
      <c r="I285" s="28">
        <v>0</v>
      </c>
      <c r="J285" s="22">
        <v>0</v>
      </c>
      <c r="K285" s="28">
        <v>0</v>
      </c>
      <c r="L285" s="22">
        <v>1</v>
      </c>
      <c r="M285" s="28">
        <v>0</v>
      </c>
      <c r="N285" s="22">
        <v>0</v>
      </c>
      <c r="O285" s="28">
        <v>0</v>
      </c>
      <c r="P285" s="22">
        <v>0</v>
      </c>
      <c r="Q285" s="28">
        <v>0</v>
      </c>
      <c r="R285" s="22">
        <v>0</v>
      </c>
      <c r="S285" s="28">
        <v>0</v>
      </c>
      <c r="T285" s="22">
        <v>0</v>
      </c>
      <c r="U285" s="28">
        <v>0</v>
      </c>
      <c r="V285" s="22">
        <v>0</v>
      </c>
      <c r="W285" s="28">
        <v>0</v>
      </c>
      <c r="X285" s="22">
        <v>0</v>
      </c>
      <c r="Y285" s="28">
        <v>0</v>
      </c>
      <c r="Z285" s="22">
        <v>0</v>
      </c>
      <c r="AA285" s="28">
        <v>0</v>
      </c>
      <c r="AB285" s="22">
        <v>0</v>
      </c>
      <c r="AC285" s="28">
        <v>1</v>
      </c>
      <c r="AD285" s="22">
        <v>0</v>
      </c>
      <c r="AE285" s="28">
        <v>0</v>
      </c>
      <c r="AF285" s="22">
        <v>0</v>
      </c>
      <c r="AG285" s="28">
        <v>0</v>
      </c>
      <c r="AH285" s="22">
        <v>0</v>
      </c>
      <c r="AI285" s="28">
        <v>0</v>
      </c>
      <c r="AJ285" s="22">
        <v>0</v>
      </c>
      <c r="AK285" s="28">
        <v>0</v>
      </c>
      <c r="AL285" s="22">
        <v>0</v>
      </c>
      <c r="AM285" s="216">
        <v>0</v>
      </c>
      <c r="AN285" s="105">
        <v>0</v>
      </c>
      <c r="AO285" s="47">
        <v>0</v>
      </c>
      <c r="AP285" s="286">
        <v>1</v>
      </c>
      <c r="AQ285" s="23">
        <v>0</v>
      </c>
      <c r="AR285" s="28">
        <v>0</v>
      </c>
      <c r="AS285" s="22">
        <v>0</v>
      </c>
      <c r="AT285" s="28">
        <v>0</v>
      </c>
      <c r="AU285" s="23">
        <v>0</v>
      </c>
      <c r="AV285" s="28">
        <v>0</v>
      </c>
      <c r="AW285" s="23">
        <v>0</v>
      </c>
      <c r="AX285" s="28">
        <v>0</v>
      </c>
      <c r="AY285" s="56" t="str">
        <f t="shared" si="185"/>
        <v/>
      </c>
      <c r="AZ285" s="56"/>
      <c r="BA285" s="56"/>
      <c r="BB285" s="56"/>
      <c r="BC285" s="56"/>
      <c r="BD285" s="56"/>
      <c r="BE285" s="56"/>
      <c r="BF285" s="56"/>
      <c r="BG285" s="56"/>
      <c r="BH285" s="56"/>
      <c r="BI285" s="56"/>
      <c r="BJ285" s="56"/>
      <c r="BK285" s="56"/>
      <c r="BL285" s="56"/>
      <c r="BM285" s="56"/>
      <c r="BN285" s="56"/>
      <c r="BO285" s="56"/>
      <c r="CA285" s="40"/>
      <c r="CB285" s="18" t="str">
        <f t="shared" si="195"/>
        <v/>
      </c>
      <c r="CC285" s="18" t="str">
        <f t="shared" si="171"/>
        <v/>
      </c>
      <c r="CD285" s="18" t="str">
        <f t="shared" si="189"/>
        <v/>
      </c>
      <c r="CE285" s="18" t="str">
        <f t="shared" si="173"/>
        <v/>
      </c>
      <c r="CF285" s="18" t="str">
        <f t="shared" si="174"/>
        <v/>
      </c>
      <c r="CG285" s="18" t="str">
        <f t="shared" si="175"/>
        <v/>
      </c>
      <c r="CH285" s="18" t="str">
        <f t="shared" si="176"/>
        <v/>
      </c>
      <c r="CI285" s="18" t="str">
        <f t="shared" si="177"/>
        <v/>
      </c>
      <c r="CP285" s="370">
        <f t="shared" si="196"/>
        <v>0</v>
      </c>
      <c r="CQ285" s="370">
        <f t="shared" si="197"/>
        <v>0</v>
      </c>
      <c r="CR285" s="370">
        <f t="shared" si="190"/>
        <v>0</v>
      </c>
      <c r="CS285" s="370">
        <f t="shared" si="190"/>
        <v>0</v>
      </c>
      <c r="CT285" s="370">
        <f t="shared" si="181"/>
        <v>0</v>
      </c>
      <c r="CU285" s="370">
        <f t="shared" si="182"/>
        <v>0</v>
      </c>
      <c r="CV285" s="370">
        <f t="shared" si="183"/>
        <v>0</v>
      </c>
      <c r="CW285" s="370">
        <f t="shared" si="184"/>
        <v>0</v>
      </c>
    </row>
    <row r="286" spans="1:101" x14ac:dyDescent="0.25">
      <c r="A286" s="3020" t="s">
        <v>260</v>
      </c>
      <c r="B286" s="3021"/>
      <c r="C286" s="416">
        <f t="shared" si="187"/>
        <v>4</v>
      </c>
      <c r="D286" s="417">
        <f t="shared" si="193"/>
        <v>2</v>
      </c>
      <c r="E286" s="377">
        <f t="shared" si="193"/>
        <v>2</v>
      </c>
      <c r="F286" s="22">
        <v>0</v>
      </c>
      <c r="G286" s="28">
        <v>0</v>
      </c>
      <c r="H286" s="22">
        <v>0</v>
      </c>
      <c r="I286" s="28">
        <v>0</v>
      </c>
      <c r="J286" s="22">
        <v>0</v>
      </c>
      <c r="K286" s="28">
        <v>0</v>
      </c>
      <c r="L286" s="22">
        <v>0</v>
      </c>
      <c r="M286" s="28">
        <v>0</v>
      </c>
      <c r="N286" s="22">
        <v>0</v>
      </c>
      <c r="O286" s="28">
        <v>0</v>
      </c>
      <c r="P286" s="22">
        <v>1</v>
      </c>
      <c r="Q286" s="28">
        <v>0</v>
      </c>
      <c r="R286" s="22">
        <v>0</v>
      </c>
      <c r="S286" s="28">
        <v>0</v>
      </c>
      <c r="T286" s="22">
        <v>0</v>
      </c>
      <c r="U286" s="28">
        <v>0</v>
      </c>
      <c r="V286" s="22">
        <v>0</v>
      </c>
      <c r="W286" s="28">
        <v>1</v>
      </c>
      <c r="X286" s="22">
        <v>0</v>
      </c>
      <c r="Y286" s="28">
        <v>0</v>
      </c>
      <c r="Z286" s="22">
        <v>0</v>
      </c>
      <c r="AA286" s="28">
        <v>0</v>
      </c>
      <c r="AB286" s="22">
        <v>0</v>
      </c>
      <c r="AC286" s="28">
        <v>0</v>
      </c>
      <c r="AD286" s="22">
        <v>1</v>
      </c>
      <c r="AE286" s="28">
        <v>0</v>
      </c>
      <c r="AF286" s="22">
        <v>0</v>
      </c>
      <c r="AG286" s="28">
        <v>0</v>
      </c>
      <c r="AH286" s="22">
        <v>0</v>
      </c>
      <c r="AI286" s="28">
        <v>1</v>
      </c>
      <c r="AJ286" s="22">
        <v>0</v>
      </c>
      <c r="AK286" s="28">
        <v>0</v>
      </c>
      <c r="AL286" s="22">
        <v>0</v>
      </c>
      <c r="AM286" s="216">
        <v>0</v>
      </c>
      <c r="AN286" s="105">
        <v>0</v>
      </c>
      <c r="AO286" s="47">
        <v>0</v>
      </c>
      <c r="AP286" s="286">
        <v>0</v>
      </c>
      <c r="AQ286" s="23">
        <v>0</v>
      </c>
      <c r="AR286" s="28">
        <v>0</v>
      </c>
      <c r="AS286" s="22">
        <v>0</v>
      </c>
      <c r="AT286" s="28">
        <v>0</v>
      </c>
      <c r="AU286" s="23">
        <v>0</v>
      </c>
      <c r="AV286" s="28">
        <v>0</v>
      </c>
      <c r="AW286" s="23">
        <v>0</v>
      </c>
      <c r="AX286" s="28">
        <v>0</v>
      </c>
      <c r="AY286" s="56" t="str">
        <f t="shared" si="185"/>
        <v/>
      </c>
      <c r="AZ286" s="56"/>
      <c r="BA286" s="56"/>
      <c r="BB286" s="56"/>
      <c r="BC286" s="56"/>
      <c r="BD286" s="56"/>
      <c r="BE286" s="56"/>
      <c r="BF286" s="56"/>
      <c r="BG286" s="56"/>
      <c r="BH286" s="56"/>
      <c r="BI286" s="56"/>
      <c r="BJ286" s="56"/>
      <c r="BK286" s="56"/>
      <c r="BL286" s="56"/>
      <c r="BM286" s="56"/>
      <c r="BN286" s="56"/>
      <c r="BO286" s="56"/>
      <c r="CA286" s="40"/>
      <c r="CB286" s="18" t="str">
        <f t="shared" si="195"/>
        <v/>
      </c>
      <c r="CC286" s="18" t="str">
        <f t="shared" si="171"/>
        <v/>
      </c>
      <c r="CD286" s="18" t="str">
        <f t="shared" si="189"/>
        <v/>
      </c>
      <c r="CE286" s="18" t="str">
        <f t="shared" si="173"/>
        <v/>
      </c>
      <c r="CF286" s="18" t="str">
        <f t="shared" si="174"/>
        <v/>
      </c>
      <c r="CG286" s="18" t="str">
        <f t="shared" si="175"/>
        <v/>
      </c>
      <c r="CH286" s="18" t="str">
        <f t="shared" si="176"/>
        <v/>
      </c>
      <c r="CI286" s="18" t="str">
        <f t="shared" si="177"/>
        <v/>
      </c>
      <c r="CP286" s="370">
        <f t="shared" si="196"/>
        <v>0</v>
      </c>
      <c r="CQ286" s="370">
        <f t="shared" si="197"/>
        <v>0</v>
      </c>
      <c r="CR286" s="370">
        <f t="shared" si="190"/>
        <v>0</v>
      </c>
      <c r="CS286" s="370">
        <f t="shared" si="190"/>
        <v>0</v>
      </c>
      <c r="CT286" s="370">
        <f t="shared" si="181"/>
        <v>0</v>
      </c>
      <c r="CU286" s="370">
        <f t="shared" si="182"/>
        <v>0</v>
      </c>
      <c r="CV286" s="370">
        <f t="shared" si="183"/>
        <v>0</v>
      </c>
      <c r="CW286" s="370">
        <f t="shared" si="184"/>
        <v>0</v>
      </c>
    </row>
    <row r="287" spans="1:101" ht="15" customHeight="1" x14ac:dyDescent="0.25">
      <c r="A287" s="4274" t="s">
        <v>261</v>
      </c>
      <c r="B287" s="2011" t="s">
        <v>262</v>
      </c>
      <c r="C287" s="378">
        <f t="shared" si="187"/>
        <v>3</v>
      </c>
      <c r="D287" s="379">
        <f t="shared" si="193"/>
        <v>0</v>
      </c>
      <c r="E287" s="380">
        <f t="shared" si="193"/>
        <v>3</v>
      </c>
      <c r="F287" s="49">
        <v>0</v>
      </c>
      <c r="G287" s="52">
        <v>0</v>
      </c>
      <c r="H287" s="49">
        <v>0</v>
      </c>
      <c r="I287" s="52">
        <v>0</v>
      </c>
      <c r="J287" s="49">
        <v>0</v>
      </c>
      <c r="K287" s="52">
        <v>0</v>
      </c>
      <c r="L287" s="49">
        <v>0</v>
      </c>
      <c r="M287" s="52">
        <v>3</v>
      </c>
      <c r="N287" s="49">
        <v>0</v>
      </c>
      <c r="O287" s="52">
        <v>0</v>
      </c>
      <c r="P287" s="49">
        <v>0</v>
      </c>
      <c r="Q287" s="52">
        <v>0</v>
      </c>
      <c r="R287" s="49">
        <v>0</v>
      </c>
      <c r="S287" s="52">
        <v>0</v>
      </c>
      <c r="T287" s="49">
        <v>0</v>
      </c>
      <c r="U287" s="52">
        <v>0</v>
      </c>
      <c r="V287" s="49">
        <v>0</v>
      </c>
      <c r="W287" s="52">
        <v>0</v>
      </c>
      <c r="X287" s="49">
        <v>0</v>
      </c>
      <c r="Y287" s="52">
        <v>0</v>
      </c>
      <c r="Z287" s="49">
        <v>0</v>
      </c>
      <c r="AA287" s="52">
        <v>0</v>
      </c>
      <c r="AB287" s="49">
        <v>0</v>
      </c>
      <c r="AC287" s="52">
        <v>0</v>
      </c>
      <c r="AD287" s="49">
        <v>0</v>
      </c>
      <c r="AE287" s="52">
        <v>0</v>
      </c>
      <c r="AF287" s="49">
        <v>0</v>
      </c>
      <c r="AG287" s="52">
        <v>0</v>
      </c>
      <c r="AH287" s="49">
        <v>0</v>
      </c>
      <c r="AI287" s="52">
        <v>0</v>
      </c>
      <c r="AJ287" s="49">
        <v>0</v>
      </c>
      <c r="AK287" s="52">
        <v>0</v>
      </c>
      <c r="AL287" s="49">
        <v>0</v>
      </c>
      <c r="AM287" s="323">
        <v>0</v>
      </c>
      <c r="AN287" s="105">
        <v>0</v>
      </c>
      <c r="AO287" s="47">
        <v>0</v>
      </c>
      <c r="AP287" s="286">
        <v>3</v>
      </c>
      <c r="AQ287" s="51">
        <v>0</v>
      </c>
      <c r="AR287" s="52">
        <v>0</v>
      </c>
      <c r="AS287" s="49">
        <v>0</v>
      </c>
      <c r="AT287" s="52">
        <v>0</v>
      </c>
      <c r="AU287" s="51">
        <v>0</v>
      </c>
      <c r="AV287" s="52">
        <v>2</v>
      </c>
      <c r="AW287" s="51">
        <v>0</v>
      </c>
      <c r="AX287" s="52">
        <v>0</v>
      </c>
      <c r="AY287" s="56" t="str">
        <f t="shared" si="185"/>
        <v/>
      </c>
      <c r="AZ287" s="56"/>
      <c r="BA287" s="56"/>
      <c r="BB287" s="56"/>
      <c r="BC287" s="56"/>
      <c r="BD287" s="56"/>
      <c r="BE287" s="56"/>
      <c r="BF287" s="56"/>
      <c r="BG287" s="56"/>
      <c r="BH287" s="56"/>
      <c r="BI287" s="56"/>
      <c r="BJ287" s="56"/>
      <c r="BK287" s="56"/>
      <c r="BL287" s="56"/>
      <c r="BM287" s="56"/>
      <c r="BN287" s="56"/>
      <c r="BO287" s="56"/>
      <c r="CA287" s="40"/>
      <c r="CB287" s="18" t="str">
        <f t="shared" si="195"/>
        <v/>
      </c>
      <c r="CC287" s="18" t="str">
        <f t="shared" si="171"/>
        <v/>
      </c>
      <c r="CD287" s="18" t="str">
        <f t="shared" si="189"/>
        <v/>
      </c>
      <c r="CE287" s="18" t="str">
        <f t="shared" si="173"/>
        <v/>
      </c>
      <c r="CF287" s="18" t="str">
        <f t="shared" si="174"/>
        <v/>
      </c>
      <c r="CG287" s="18" t="str">
        <f t="shared" si="175"/>
        <v/>
      </c>
      <c r="CH287" s="18" t="str">
        <f t="shared" si="176"/>
        <v/>
      </c>
      <c r="CI287" s="18" t="str">
        <f t="shared" si="177"/>
        <v/>
      </c>
      <c r="CP287" s="370">
        <f t="shared" si="196"/>
        <v>0</v>
      </c>
      <c r="CQ287" s="370">
        <f t="shared" si="197"/>
        <v>0</v>
      </c>
      <c r="CR287" s="370">
        <f t="shared" si="190"/>
        <v>0</v>
      </c>
      <c r="CS287" s="370">
        <f t="shared" si="190"/>
        <v>0</v>
      </c>
      <c r="CT287" s="370">
        <f t="shared" si="181"/>
        <v>0</v>
      </c>
      <c r="CU287" s="370">
        <f t="shared" si="182"/>
        <v>0</v>
      </c>
      <c r="CV287" s="370">
        <f t="shared" si="183"/>
        <v>0</v>
      </c>
      <c r="CW287" s="370">
        <f t="shared" si="184"/>
        <v>0</v>
      </c>
    </row>
    <row r="288" spans="1:101" x14ac:dyDescent="0.25">
      <c r="A288" s="4275"/>
      <c r="B288" s="253" t="s">
        <v>263</v>
      </c>
      <c r="C288" s="397">
        <f t="shared" si="187"/>
        <v>0</v>
      </c>
      <c r="D288" s="398">
        <f t="shared" si="193"/>
        <v>0</v>
      </c>
      <c r="E288" s="396">
        <f t="shared" si="193"/>
        <v>0</v>
      </c>
      <c r="F288" s="49">
        <v>0</v>
      </c>
      <c r="G288" s="52">
        <v>0</v>
      </c>
      <c r="H288" s="49">
        <v>0</v>
      </c>
      <c r="I288" s="52">
        <v>0</v>
      </c>
      <c r="J288" s="49">
        <v>0</v>
      </c>
      <c r="K288" s="52">
        <v>0</v>
      </c>
      <c r="L288" s="49">
        <v>0</v>
      </c>
      <c r="M288" s="52">
        <v>0</v>
      </c>
      <c r="N288" s="49">
        <v>0</v>
      </c>
      <c r="O288" s="52">
        <v>0</v>
      </c>
      <c r="P288" s="49">
        <v>0</v>
      </c>
      <c r="Q288" s="52">
        <v>0</v>
      </c>
      <c r="R288" s="49">
        <v>0</v>
      </c>
      <c r="S288" s="52">
        <v>0</v>
      </c>
      <c r="T288" s="49">
        <v>0</v>
      </c>
      <c r="U288" s="52">
        <v>0</v>
      </c>
      <c r="V288" s="49">
        <v>0</v>
      </c>
      <c r="W288" s="52">
        <v>0</v>
      </c>
      <c r="X288" s="49">
        <v>0</v>
      </c>
      <c r="Y288" s="52">
        <v>0</v>
      </c>
      <c r="Z288" s="49">
        <v>0</v>
      </c>
      <c r="AA288" s="52">
        <v>0</v>
      </c>
      <c r="AB288" s="49">
        <v>0</v>
      </c>
      <c r="AC288" s="52">
        <v>0</v>
      </c>
      <c r="AD288" s="49">
        <v>0</v>
      </c>
      <c r="AE288" s="52">
        <v>0</v>
      </c>
      <c r="AF288" s="49">
        <v>0</v>
      </c>
      <c r="AG288" s="52">
        <v>0</v>
      </c>
      <c r="AH288" s="49">
        <v>0</v>
      </c>
      <c r="AI288" s="52">
        <v>0</v>
      </c>
      <c r="AJ288" s="49">
        <v>0</v>
      </c>
      <c r="AK288" s="52">
        <v>0</v>
      </c>
      <c r="AL288" s="49">
        <v>0</v>
      </c>
      <c r="AM288" s="323">
        <v>0</v>
      </c>
      <c r="AN288" s="105">
        <v>0</v>
      </c>
      <c r="AO288" s="47">
        <v>0</v>
      </c>
      <c r="AP288" s="286">
        <v>0</v>
      </c>
      <c r="AQ288" s="51">
        <v>0</v>
      </c>
      <c r="AR288" s="52">
        <v>0</v>
      </c>
      <c r="AS288" s="49">
        <v>0</v>
      </c>
      <c r="AT288" s="52">
        <v>0</v>
      </c>
      <c r="AU288" s="51">
        <v>0</v>
      </c>
      <c r="AV288" s="52">
        <v>0</v>
      </c>
      <c r="AW288" s="51">
        <v>0</v>
      </c>
      <c r="AX288" s="52">
        <v>0</v>
      </c>
      <c r="AY288" s="56" t="str">
        <f t="shared" si="185"/>
        <v/>
      </c>
      <c r="AZ288" s="56"/>
      <c r="BA288" s="56"/>
      <c r="BB288" s="56"/>
      <c r="BC288" s="56"/>
      <c r="BD288" s="56"/>
      <c r="BE288" s="56"/>
      <c r="BF288" s="56"/>
      <c r="BG288" s="56"/>
      <c r="BH288" s="56"/>
      <c r="BI288" s="56"/>
      <c r="BJ288" s="56"/>
      <c r="BK288" s="56"/>
      <c r="BL288" s="56"/>
      <c r="BM288" s="56"/>
      <c r="BN288" s="56"/>
      <c r="BO288" s="56"/>
      <c r="CA288" s="40"/>
      <c r="CB288" s="18" t="str">
        <f t="shared" si="195"/>
        <v/>
      </c>
      <c r="CC288" s="18" t="str">
        <f t="shared" si="171"/>
        <v/>
      </c>
      <c r="CD288" s="18" t="str">
        <f t="shared" si="189"/>
        <v/>
      </c>
      <c r="CE288" s="18" t="str">
        <f t="shared" si="173"/>
        <v/>
      </c>
      <c r="CF288" s="18" t="str">
        <f t="shared" si="174"/>
        <v/>
      </c>
      <c r="CG288" s="18" t="str">
        <f t="shared" si="175"/>
        <v/>
      </c>
      <c r="CH288" s="18" t="str">
        <f t="shared" si="176"/>
        <v/>
      </c>
      <c r="CI288" s="18" t="str">
        <f t="shared" si="177"/>
        <v/>
      </c>
      <c r="CP288" s="370">
        <f t="shared" si="196"/>
        <v>0</v>
      </c>
      <c r="CQ288" s="370">
        <f t="shared" si="197"/>
        <v>0</v>
      </c>
      <c r="CR288" s="370">
        <f t="shared" si="190"/>
        <v>0</v>
      </c>
      <c r="CS288" s="370">
        <f t="shared" si="190"/>
        <v>0</v>
      </c>
      <c r="CT288" s="370">
        <f t="shared" si="181"/>
        <v>0</v>
      </c>
      <c r="CU288" s="370">
        <f t="shared" si="182"/>
        <v>0</v>
      </c>
      <c r="CV288" s="370">
        <f t="shared" si="183"/>
        <v>0</v>
      </c>
      <c r="CW288" s="370">
        <f t="shared" si="184"/>
        <v>0</v>
      </c>
    </row>
    <row r="289" spans="1:101" x14ac:dyDescent="0.25">
      <c r="A289" s="4275"/>
      <c r="B289" s="253" t="s">
        <v>264</v>
      </c>
      <c r="C289" s="397">
        <f t="shared" si="187"/>
        <v>0</v>
      </c>
      <c r="D289" s="398">
        <f t="shared" si="193"/>
        <v>0</v>
      </c>
      <c r="E289" s="396">
        <f t="shared" si="193"/>
        <v>0</v>
      </c>
      <c r="F289" s="49">
        <v>0</v>
      </c>
      <c r="G289" s="52">
        <v>0</v>
      </c>
      <c r="H289" s="49">
        <v>0</v>
      </c>
      <c r="I289" s="52">
        <v>0</v>
      </c>
      <c r="J289" s="49">
        <v>0</v>
      </c>
      <c r="K289" s="52">
        <v>0</v>
      </c>
      <c r="L289" s="49">
        <v>0</v>
      </c>
      <c r="M289" s="52">
        <v>0</v>
      </c>
      <c r="N289" s="49">
        <v>0</v>
      </c>
      <c r="O289" s="52">
        <v>0</v>
      </c>
      <c r="P289" s="49">
        <v>0</v>
      </c>
      <c r="Q289" s="52">
        <v>0</v>
      </c>
      <c r="R289" s="49">
        <v>0</v>
      </c>
      <c r="S289" s="52">
        <v>0</v>
      </c>
      <c r="T289" s="49">
        <v>0</v>
      </c>
      <c r="U289" s="52">
        <v>0</v>
      </c>
      <c r="V289" s="49">
        <v>0</v>
      </c>
      <c r="W289" s="52">
        <v>0</v>
      </c>
      <c r="X289" s="49">
        <v>0</v>
      </c>
      <c r="Y289" s="52">
        <v>0</v>
      </c>
      <c r="Z289" s="49">
        <v>0</v>
      </c>
      <c r="AA289" s="52">
        <v>0</v>
      </c>
      <c r="AB289" s="49">
        <v>0</v>
      </c>
      <c r="AC289" s="52">
        <v>0</v>
      </c>
      <c r="AD289" s="49">
        <v>0</v>
      </c>
      <c r="AE289" s="52">
        <v>0</v>
      </c>
      <c r="AF289" s="49">
        <v>0</v>
      </c>
      <c r="AG289" s="52">
        <v>0</v>
      </c>
      <c r="AH289" s="49">
        <v>0</v>
      </c>
      <c r="AI289" s="52">
        <v>0</v>
      </c>
      <c r="AJ289" s="49">
        <v>0</v>
      </c>
      <c r="AK289" s="52">
        <v>0</v>
      </c>
      <c r="AL289" s="49">
        <v>0</v>
      </c>
      <c r="AM289" s="323">
        <v>0</v>
      </c>
      <c r="AN289" s="105">
        <v>0</v>
      </c>
      <c r="AO289" s="47">
        <v>0</v>
      </c>
      <c r="AP289" s="286">
        <v>0</v>
      </c>
      <c r="AQ289" s="51">
        <v>0</v>
      </c>
      <c r="AR289" s="52">
        <v>0</v>
      </c>
      <c r="AS289" s="49">
        <v>0</v>
      </c>
      <c r="AT289" s="52">
        <v>0</v>
      </c>
      <c r="AU289" s="51">
        <v>0</v>
      </c>
      <c r="AV289" s="52">
        <v>0</v>
      </c>
      <c r="AW289" s="51">
        <v>0</v>
      </c>
      <c r="AX289" s="52">
        <v>0</v>
      </c>
      <c r="AY289" s="56" t="str">
        <f t="shared" si="185"/>
        <v/>
      </c>
      <c r="AZ289" s="56"/>
      <c r="BA289" s="56"/>
      <c r="BB289" s="56"/>
      <c r="BC289" s="56"/>
      <c r="BD289" s="56"/>
      <c r="BE289" s="56"/>
      <c r="BF289" s="56"/>
      <c r="BG289" s="56"/>
      <c r="BH289" s="56"/>
      <c r="BI289" s="56"/>
      <c r="BJ289" s="56"/>
      <c r="BK289" s="56"/>
      <c r="BL289" s="56"/>
      <c r="BM289" s="56"/>
      <c r="BN289" s="56"/>
      <c r="BO289" s="56"/>
      <c r="CA289" s="40"/>
      <c r="CB289" s="18" t="str">
        <f t="shared" si="195"/>
        <v/>
      </c>
      <c r="CC289" s="18" t="str">
        <f t="shared" si="171"/>
        <v/>
      </c>
      <c r="CD289" s="18" t="str">
        <f t="shared" si="189"/>
        <v/>
      </c>
      <c r="CE289" s="18" t="str">
        <f t="shared" si="173"/>
        <v/>
      </c>
      <c r="CF289" s="18" t="str">
        <f t="shared" si="174"/>
        <v/>
      </c>
      <c r="CG289" s="18" t="str">
        <f t="shared" si="175"/>
        <v/>
      </c>
      <c r="CH289" s="18" t="str">
        <f t="shared" si="176"/>
        <v/>
      </c>
      <c r="CI289" s="18" t="str">
        <f t="shared" si="177"/>
        <v/>
      </c>
      <c r="CP289" s="370">
        <f t="shared" si="196"/>
        <v>0</v>
      </c>
      <c r="CQ289" s="370">
        <f t="shared" si="197"/>
        <v>0</v>
      </c>
      <c r="CR289" s="370">
        <f t="shared" si="190"/>
        <v>0</v>
      </c>
      <c r="CS289" s="370">
        <f t="shared" si="190"/>
        <v>0</v>
      </c>
      <c r="CT289" s="370">
        <f t="shared" si="181"/>
        <v>0</v>
      </c>
      <c r="CU289" s="370">
        <f t="shared" si="182"/>
        <v>0</v>
      </c>
      <c r="CV289" s="370">
        <f t="shared" si="183"/>
        <v>0</v>
      </c>
      <c r="CW289" s="370">
        <f t="shared" si="184"/>
        <v>0</v>
      </c>
    </row>
    <row r="290" spans="1:101" x14ac:dyDescent="0.25">
      <c r="A290" s="4275"/>
      <c r="B290" s="253" t="s">
        <v>265</v>
      </c>
      <c r="C290" s="397">
        <f t="shared" si="187"/>
        <v>0</v>
      </c>
      <c r="D290" s="398">
        <f t="shared" si="193"/>
        <v>0</v>
      </c>
      <c r="E290" s="396">
        <f t="shared" si="193"/>
        <v>0</v>
      </c>
      <c r="F290" s="49">
        <v>0</v>
      </c>
      <c r="G290" s="52">
        <v>0</v>
      </c>
      <c r="H290" s="49">
        <v>0</v>
      </c>
      <c r="I290" s="52">
        <v>0</v>
      </c>
      <c r="J290" s="49">
        <v>0</v>
      </c>
      <c r="K290" s="52">
        <v>0</v>
      </c>
      <c r="L290" s="49">
        <v>0</v>
      </c>
      <c r="M290" s="52">
        <v>0</v>
      </c>
      <c r="N290" s="49">
        <v>0</v>
      </c>
      <c r="O290" s="52">
        <v>0</v>
      </c>
      <c r="P290" s="49">
        <v>0</v>
      </c>
      <c r="Q290" s="52">
        <v>0</v>
      </c>
      <c r="R290" s="49">
        <v>0</v>
      </c>
      <c r="S290" s="52">
        <v>0</v>
      </c>
      <c r="T290" s="49">
        <v>0</v>
      </c>
      <c r="U290" s="52">
        <v>0</v>
      </c>
      <c r="V290" s="49">
        <v>0</v>
      </c>
      <c r="W290" s="52">
        <v>0</v>
      </c>
      <c r="X290" s="49">
        <v>0</v>
      </c>
      <c r="Y290" s="52">
        <v>0</v>
      </c>
      <c r="Z290" s="49">
        <v>0</v>
      </c>
      <c r="AA290" s="52">
        <v>0</v>
      </c>
      <c r="AB290" s="49">
        <v>0</v>
      </c>
      <c r="AC290" s="52">
        <v>0</v>
      </c>
      <c r="AD290" s="49">
        <v>0</v>
      </c>
      <c r="AE290" s="52">
        <v>0</v>
      </c>
      <c r="AF290" s="49">
        <v>0</v>
      </c>
      <c r="AG290" s="52">
        <v>0</v>
      </c>
      <c r="AH290" s="49">
        <v>0</v>
      </c>
      <c r="AI290" s="52">
        <v>0</v>
      </c>
      <c r="AJ290" s="49">
        <v>0</v>
      </c>
      <c r="AK290" s="52">
        <v>0</v>
      </c>
      <c r="AL290" s="49">
        <v>0</v>
      </c>
      <c r="AM290" s="323">
        <v>0</v>
      </c>
      <c r="AN290" s="105">
        <v>0</v>
      </c>
      <c r="AO290" s="47">
        <v>0</v>
      </c>
      <c r="AP290" s="286">
        <v>0</v>
      </c>
      <c r="AQ290" s="51">
        <v>0</v>
      </c>
      <c r="AR290" s="52">
        <v>0</v>
      </c>
      <c r="AS290" s="49">
        <v>0</v>
      </c>
      <c r="AT290" s="52">
        <v>0</v>
      </c>
      <c r="AU290" s="51">
        <v>0</v>
      </c>
      <c r="AV290" s="52">
        <v>0</v>
      </c>
      <c r="AW290" s="51">
        <v>0</v>
      </c>
      <c r="AX290" s="52">
        <v>0</v>
      </c>
      <c r="AY290" s="56" t="str">
        <f t="shared" si="185"/>
        <v/>
      </c>
      <c r="AZ290" s="56"/>
      <c r="BA290" s="56"/>
      <c r="BB290" s="56"/>
      <c r="BC290" s="56"/>
      <c r="BD290" s="56"/>
      <c r="BE290" s="56"/>
      <c r="BF290" s="56"/>
      <c r="BG290" s="56"/>
      <c r="BH290" s="56"/>
      <c r="BI290" s="56"/>
      <c r="BJ290" s="56"/>
      <c r="BK290" s="56"/>
      <c r="BL290" s="56"/>
      <c r="BM290" s="56"/>
      <c r="BN290" s="56"/>
      <c r="BO290" s="56"/>
      <c r="CA290" s="40"/>
      <c r="CB290" s="18" t="str">
        <f t="shared" si="195"/>
        <v/>
      </c>
      <c r="CC290" s="18" t="str">
        <f t="shared" si="171"/>
        <v/>
      </c>
      <c r="CD290" s="18" t="str">
        <f t="shared" si="189"/>
        <v/>
      </c>
      <c r="CE290" s="18" t="str">
        <f t="shared" si="173"/>
        <v/>
      </c>
      <c r="CF290" s="18" t="str">
        <f t="shared" si="174"/>
        <v/>
      </c>
      <c r="CG290" s="18" t="str">
        <f t="shared" si="175"/>
        <v/>
      </c>
      <c r="CH290" s="18" t="str">
        <f t="shared" si="176"/>
        <v/>
      </c>
      <c r="CI290" s="18" t="str">
        <f t="shared" si="177"/>
        <v/>
      </c>
      <c r="CP290" s="370">
        <f t="shared" si="196"/>
        <v>0</v>
      </c>
      <c r="CQ290" s="370">
        <f t="shared" si="197"/>
        <v>0</v>
      </c>
      <c r="CR290" s="370">
        <f t="shared" si="190"/>
        <v>0</v>
      </c>
      <c r="CS290" s="370">
        <f t="shared" si="190"/>
        <v>0</v>
      </c>
      <c r="CT290" s="370">
        <f t="shared" si="181"/>
        <v>0</v>
      </c>
      <c r="CU290" s="370">
        <f t="shared" si="182"/>
        <v>0</v>
      </c>
      <c r="CV290" s="370">
        <f t="shared" si="183"/>
        <v>0</v>
      </c>
      <c r="CW290" s="370">
        <f t="shared" si="184"/>
        <v>0</v>
      </c>
    </row>
    <row r="291" spans="1:101" ht="22.5" customHeight="1" x14ac:dyDescent="0.25">
      <c r="A291" s="3633"/>
      <c r="B291" s="450" t="s">
        <v>266</v>
      </c>
      <c r="C291" s="416">
        <f t="shared" si="187"/>
        <v>0</v>
      </c>
      <c r="D291" s="417">
        <f t="shared" si="193"/>
        <v>0</v>
      </c>
      <c r="E291" s="377">
        <f t="shared" si="193"/>
        <v>0</v>
      </c>
      <c r="F291" s="30">
        <v>0</v>
      </c>
      <c r="G291" s="37">
        <v>0</v>
      </c>
      <c r="H291" s="30">
        <v>0</v>
      </c>
      <c r="I291" s="37">
        <v>0</v>
      </c>
      <c r="J291" s="30">
        <v>0</v>
      </c>
      <c r="K291" s="37">
        <v>0</v>
      </c>
      <c r="L291" s="30">
        <v>0</v>
      </c>
      <c r="M291" s="37">
        <v>0</v>
      </c>
      <c r="N291" s="30">
        <v>0</v>
      </c>
      <c r="O291" s="37">
        <v>0</v>
      </c>
      <c r="P291" s="30">
        <v>0</v>
      </c>
      <c r="Q291" s="37">
        <v>0</v>
      </c>
      <c r="R291" s="30">
        <v>0</v>
      </c>
      <c r="S291" s="37">
        <v>0</v>
      </c>
      <c r="T291" s="30">
        <v>0</v>
      </c>
      <c r="U291" s="37">
        <v>0</v>
      </c>
      <c r="V291" s="30">
        <v>0</v>
      </c>
      <c r="W291" s="37">
        <v>0</v>
      </c>
      <c r="X291" s="30">
        <v>0</v>
      </c>
      <c r="Y291" s="37">
        <v>0</v>
      </c>
      <c r="Z291" s="30">
        <v>0</v>
      </c>
      <c r="AA291" s="37">
        <v>0</v>
      </c>
      <c r="AB291" s="30">
        <v>0</v>
      </c>
      <c r="AC291" s="37">
        <v>0</v>
      </c>
      <c r="AD291" s="30">
        <v>0</v>
      </c>
      <c r="AE291" s="37">
        <v>0</v>
      </c>
      <c r="AF291" s="30">
        <v>0</v>
      </c>
      <c r="AG291" s="37">
        <v>0</v>
      </c>
      <c r="AH291" s="30">
        <v>0</v>
      </c>
      <c r="AI291" s="37">
        <v>0</v>
      </c>
      <c r="AJ291" s="30">
        <v>0</v>
      </c>
      <c r="AK291" s="37">
        <v>0</v>
      </c>
      <c r="AL291" s="30">
        <v>0</v>
      </c>
      <c r="AM291" s="223">
        <v>0</v>
      </c>
      <c r="AN291" s="35">
        <v>0</v>
      </c>
      <c r="AO291" s="31">
        <v>0</v>
      </c>
      <c r="AP291" s="220">
        <v>0</v>
      </c>
      <c r="AQ291" s="31">
        <v>0</v>
      </c>
      <c r="AR291" s="37">
        <v>0</v>
      </c>
      <c r="AS291" s="30">
        <v>0</v>
      </c>
      <c r="AT291" s="37">
        <v>0</v>
      </c>
      <c r="AU291" s="31">
        <v>0</v>
      </c>
      <c r="AV291" s="37">
        <v>0</v>
      </c>
      <c r="AW291" s="31">
        <v>0</v>
      </c>
      <c r="AX291" s="37">
        <v>0</v>
      </c>
      <c r="AY291" s="56" t="str">
        <f t="shared" si="185"/>
        <v/>
      </c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6"/>
      <c r="BK291" s="56"/>
      <c r="BL291" s="56"/>
      <c r="BM291" s="56"/>
      <c r="BN291" s="56"/>
      <c r="BO291" s="56"/>
      <c r="CA291" s="40"/>
      <c r="CB291" s="18" t="str">
        <f t="shared" si="195"/>
        <v/>
      </c>
      <c r="CC291" s="18" t="str">
        <f t="shared" si="171"/>
        <v/>
      </c>
      <c r="CD291" s="18" t="str">
        <f t="shared" si="189"/>
        <v/>
      </c>
      <c r="CE291" s="18" t="str">
        <f t="shared" si="173"/>
        <v/>
      </c>
      <c r="CF291" s="18" t="str">
        <f t="shared" si="174"/>
        <v/>
      </c>
      <c r="CG291" s="18" t="str">
        <f t="shared" si="175"/>
        <v/>
      </c>
      <c r="CH291" s="18" t="str">
        <f t="shared" si="176"/>
        <v/>
      </c>
      <c r="CI291" s="18" t="str">
        <f t="shared" si="177"/>
        <v/>
      </c>
      <c r="CP291" s="370">
        <f t="shared" si="196"/>
        <v>0</v>
      </c>
      <c r="CQ291" s="370">
        <f t="shared" si="197"/>
        <v>0</v>
      </c>
      <c r="CR291" s="370">
        <f t="shared" si="190"/>
        <v>0</v>
      </c>
      <c r="CS291" s="370">
        <f t="shared" si="190"/>
        <v>0</v>
      </c>
      <c r="CT291" s="370">
        <f t="shared" si="181"/>
        <v>0</v>
      </c>
      <c r="CU291" s="370">
        <f t="shared" si="182"/>
        <v>0</v>
      </c>
      <c r="CV291" s="370">
        <f t="shared" si="183"/>
        <v>0</v>
      </c>
      <c r="CW291" s="370">
        <f t="shared" si="184"/>
        <v>0</v>
      </c>
    </row>
    <row r="292" spans="1:101" x14ac:dyDescent="0.25">
      <c r="A292" s="3176" t="s">
        <v>267</v>
      </c>
      <c r="B292" s="3177"/>
      <c r="C292" s="2179">
        <f t="shared" si="187"/>
        <v>0</v>
      </c>
      <c r="D292" s="388">
        <f t="shared" si="193"/>
        <v>0</v>
      </c>
      <c r="E292" s="369">
        <f t="shared" si="193"/>
        <v>0</v>
      </c>
      <c r="F292" s="2181">
        <v>0</v>
      </c>
      <c r="G292" s="85">
        <v>0</v>
      </c>
      <c r="H292" s="2181">
        <v>0</v>
      </c>
      <c r="I292" s="85">
        <v>0</v>
      </c>
      <c r="J292" s="2181">
        <v>0</v>
      </c>
      <c r="K292" s="85">
        <v>0</v>
      </c>
      <c r="L292" s="2181">
        <v>0</v>
      </c>
      <c r="M292" s="85">
        <v>0</v>
      </c>
      <c r="N292" s="2181">
        <v>0</v>
      </c>
      <c r="O292" s="85">
        <v>0</v>
      </c>
      <c r="P292" s="2181">
        <v>0</v>
      </c>
      <c r="Q292" s="85">
        <v>0</v>
      </c>
      <c r="R292" s="2181">
        <v>0</v>
      </c>
      <c r="S292" s="85">
        <v>0</v>
      </c>
      <c r="T292" s="2181">
        <v>0</v>
      </c>
      <c r="U292" s="85">
        <v>0</v>
      </c>
      <c r="V292" s="2181">
        <v>0</v>
      </c>
      <c r="W292" s="85">
        <v>0</v>
      </c>
      <c r="X292" s="2181">
        <v>0</v>
      </c>
      <c r="Y292" s="85">
        <v>0</v>
      </c>
      <c r="Z292" s="2181">
        <v>0</v>
      </c>
      <c r="AA292" s="85">
        <v>0</v>
      </c>
      <c r="AB292" s="2181">
        <v>0</v>
      </c>
      <c r="AC292" s="85">
        <v>0</v>
      </c>
      <c r="AD292" s="2181">
        <v>0</v>
      </c>
      <c r="AE292" s="85">
        <v>0</v>
      </c>
      <c r="AF292" s="2181">
        <v>0</v>
      </c>
      <c r="AG292" s="85">
        <v>0</v>
      </c>
      <c r="AH292" s="2181">
        <v>0</v>
      </c>
      <c r="AI292" s="85">
        <v>0</v>
      </c>
      <c r="AJ292" s="2181">
        <v>0</v>
      </c>
      <c r="AK292" s="85">
        <v>0</v>
      </c>
      <c r="AL292" s="2181">
        <v>0</v>
      </c>
      <c r="AM292" s="353">
        <v>0</v>
      </c>
      <c r="AN292" s="105">
        <v>0</v>
      </c>
      <c r="AO292" s="47">
        <v>0</v>
      </c>
      <c r="AP292" s="286">
        <v>0</v>
      </c>
      <c r="AQ292" s="468">
        <v>0</v>
      </c>
      <c r="AR292" s="85">
        <v>0</v>
      </c>
      <c r="AS292" s="2181">
        <v>0</v>
      </c>
      <c r="AT292" s="85">
        <v>0</v>
      </c>
      <c r="AU292" s="468">
        <v>0</v>
      </c>
      <c r="AV292" s="85">
        <v>0</v>
      </c>
      <c r="AW292" s="468">
        <v>0</v>
      </c>
      <c r="AX292" s="85">
        <v>0</v>
      </c>
      <c r="AY292" s="56" t="str">
        <f t="shared" si="185"/>
        <v/>
      </c>
      <c r="AZ292" s="56"/>
      <c r="BA292" s="56"/>
      <c r="BB292" s="56"/>
      <c r="BC292" s="56"/>
      <c r="BD292" s="56"/>
      <c r="BE292" s="56"/>
      <c r="BF292" s="56"/>
      <c r="BG292" s="56"/>
      <c r="BH292" s="56"/>
      <c r="BI292" s="56"/>
      <c r="BJ292" s="56"/>
      <c r="BK292" s="56"/>
      <c r="BL292" s="56"/>
      <c r="BM292" s="56"/>
      <c r="BN292" s="56"/>
      <c r="BO292" s="56"/>
      <c r="CA292" s="40"/>
      <c r="CB292" s="18" t="str">
        <f t="shared" si="195"/>
        <v/>
      </c>
      <c r="CC292" s="18" t="str">
        <f t="shared" si="171"/>
        <v/>
      </c>
      <c r="CD292" s="18" t="str">
        <f t="shared" si="189"/>
        <v/>
      </c>
      <c r="CE292" s="18" t="str">
        <f t="shared" si="173"/>
        <v/>
      </c>
      <c r="CF292" s="18" t="str">
        <f t="shared" si="174"/>
        <v/>
      </c>
      <c r="CG292" s="18" t="str">
        <f t="shared" si="175"/>
        <v/>
      </c>
      <c r="CH292" s="18" t="str">
        <f t="shared" si="176"/>
        <v/>
      </c>
      <c r="CI292" s="18" t="str">
        <f t="shared" si="177"/>
        <v/>
      </c>
      <c r="CP292" s="370">
        <f t="shared" si="196"/>
        <v>0</v>
      </c>
      <c r="CQ292" s="370">
        <f t="shared" si="197"/>
        <v>0</v>
      </c>
      <c r="CR292" s="370">
        <f t="shared" si="190"/>
        <v>0</v>
      </c>
      <c r="CS292" s="370">
        <f t="shared" si="190"/>
        <v>0</v>
      </c>
      <c r="CT292" s="370">
        <f t="shared" si="181"/>
        <v>0</v>
      </c>
      <c r="CU292" s="370">
        <f t="shared" si="182"/>
        <v>0</v>
      </c>
      <c r="CV292" s="370">
        <f t="shared" si="183"/>
        <v>0</v>
      </c>
      <c r="CW292" s="370">
        <f t="shared" si="184"/>
        <v>0</v>
      </c>
    </row>
    <row r="293" spans="1:101" x14ac:dyDescent="0.25">
      <c r="A293" s="3016" t="s">
        <v>268</v>
      </c>
      <c r="B293" s="3017"/>
      <c r="C293" s="416">
        <f>SUM(D293+E293)</f>
        <v>4</v>
      </c>
      <c r="D293" s="417">
        <f>SUM(F293+H293+J293+L293+N293+P293+R293+T293+V293+X293+Z293+AB293+AD293+AF293+AH293+AJ293+AL293)</f>
        <v>2</v>
      </c>
      <c r="E293" s="377">
        <f t="shared" ref="E293" si="198">SUM(G293+I293+K293+M293+O293+Q293+S293+U293+W293+Y293+AA293+AC293+AE293+AG293+AI293+AK293+AM293)</f>
        <v>2</v>
      </c>
      <c r="F293" s="30">
        <v>0</v>
      </c>
      <c r="G293" s="37">
        <v>0</v>
      </c>
      <c r="H293" s="30">
        <v>0</v>
      </c>
      <c r="I293" s="37">
        <v>0</v>
      </c>
      <c r="J293" s="30">
        <v>0</v>
      </c>
      <c r="K293" s="37">
        <v>0</v>
      </c>
      <c r="L293" s="30">
        <v>0</v>
      </c>
      <c r="M293" s="37">
        <v>0</v>
      </c>
      <c r="N293" s="30">
        <v>0</v>
      </c>
      <c r="O293" s="37">
        <v>0</v>
      </c>
      <c r="P293" s="30">
        <v>0</v>
      </c>
      <c r="Q293" s="37">
        <v>0</v>
      </c>
      <c r="R293" s="30">
        <v>0</v>
      </c>
      <c r="S293" s="37">
        <v>0</v>
      </c>
      <c r="T293" s="30">
        <v>0</v>
      </c>
      <c r="U293" s="37">
        <v>0</v>
      </c>
      <c r="V293" s="30">
        <v>0</v>
      </c>
      <c r="W293" s="37">
        <v>0</v>
      </c>
      <c r="X293" s="30">
        <v>0</v>
      </c>
      <c r="Y293" s="37">
        <v>0</v>
      </c>
      <c r="Z293" s="30">
        <v>0</v>
      </c>
      <c r="AA293" s="37">
        <v>0</v>
      </c>
      <c r="AB293" s="30">
        <v>1</v>
      </c>
      <c r="AC293" s="37">
        <v>0</v>
      </c>
      <c r="AD293" s="30">
        <v>0</v>
      </c>
      <c r="AE293" s="37">
        <v>0</v>
      </c>
      <c r="AF293" s="30">
        <v>1</v>
      </c>
      <c r="AG293" s="37">
        <v>2</v>
      </c>
      <c r="AH293" s="30">
        <v>0</v>
      </c>
      <c r="AI293" s="37">
        <v>0</v>
      </c>
      <c r="AJ293" s="30">
        <v>0</v>
      </c>
      <c r="AK293" s="37">
        <v>0</v>
      </c>
      <c r="AL293" s="30">
        <v>0</v>
      </c>
      <c r="AM293" s="223">
        <v>0</v>
      </c>
      <c r="AN293" s="95">
        <v>0</v>
      </c>
      <c r="AO293" s="2230">
        <v>0</v>
      </c>
      <c r="AP293" s="2233">
        <v>0</v>
      </c>
      <c r="AQ293" s="479">
        <v>0</v>
      </c>
      <c r="AR293" s="453">
        <v>0</v>
      </c>
      <c r="AS293" s="30">
        <v>0</v>
      </c>
      <c r="AT293" s="37">
        <v>0</v>
      </c>
      <c r="AU293" s="31">
        <v>0</v>
      </c>
      <c r="AV293" s="37">
        <v>0</v>
      </c>
      <c r="AW293" s="31">
        <v>0</v>
      </c>
      <c r="AX293" s="37">
        <v>0</v>
      </c>
      <c r="AY293" s="56" t="str">
        <f t="shared" si="185"/>
        <v/>
      </c>
      <c r="AZ293" s="56"/>
      <c r="BA293" s="56"/>
      <c r="BB293" s="56"/>
      <c r="BC293" s="56"/>
      <c r="BD293" s="56"/>
      <c r="BE293" s="56"/>
      <c r="BF293" s="56"/>
      <c r="BG293" s="56"/>
      <c r="BH293" s="56"/>
      <c r="BI293" s="56"/>
      <c r="BJ293" s="56"/>
      <c r="BK293" s="56"/>
      <c r="BL293" s="56"/>
      <c r="BM293" s="56"/>
      <c r="BN293" s="56"/>
      <c r="BO293" s="56"/>
      <c r="CA293" s="40"/>
      <c r="CB293" s="18" t="str">
        <f t="shared" si="195"/>
        <v/>
      </c>
      <c r="CC293" s="18" t="str">
        <f t="shared" si="171"/>
        <v/>
      </c>
      <c r="CD293" s="18" t="str">
        <f t="shared" si="189"/>
        <v/>
      </c>
      <c r="CE293" s="18" t="str">
        <f t="shared" si="173"/>
        <v/>
      </c>
      <c r="CF293" s="18" t="str">
        <f t="shared" si="174"/>
        <v/>
      </c>
      <c r="CG293" s="18" t="str">
        <f t="shared" si="175"/>
        <v/>
      </c>
      <c r="CH293" s="18" t="str">
        <f t="shared" si="176"/>
        <v/>
      </c>
      <c r="CI293" s="18" t="str">
        <f t="shared" si="177"/>
        <v/>
      </c>
      <c r="CP293" s="370">
        <f t="shared" si="196"/>
        <v>0</v>
      </c>
      <c r="CQ293" s="370">
        <f t="shared" si="197"/>
        <v>0</v>
      </c>
      <c r="CR293" s="370">
        <f t="shared" si="190"/>
        <v>0</v>
      </c>
      <c r="CS293" s="370">
        <f t="shared" si="190"/>
        <v>0</v>
      </c>
      <c r="CT293" s="370">
        <f t="shared" si="181"/>
        <v>0</v>
      </c>
      <c r="CU293" s="370">
        <f t="shared" si="182"/>
        <v>0</v>
      </c>
      <c r="CV293" s="370">
        <f t="shared" si="183"/>
        <v>0</v>
      </c>
      <c r="CW293" s="370">
        <f t="shared" si="184"/>
        <v>0</v>
      </c>
    </row>
    <row r="294" spans="1:101" s="56" customFormat="1" ht="18" customHeight="1" x14ac:dyDescent="0.2">
      <c r="A294" s="38" t="s">
        <v>279</v>
      </c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</row>
    <row r="295" spans="1:101" x14ac:dyDescent="0.25">
      <c r="A295" s="4436" t="s">
        <v>280</v>
      </c>
      <c r="B295" s="4437" t="s">
        <v>281</v>
      </c>
      <c r="C295" s="4188" t="s">
        <v>4</v>
      </c>
      <c r="D295" s="3108"/>
      <c r="E295" s="2987"/>
      <c r="F295" s="4438" t="s">
        <v>139</v>
      </c>
      <c r="G295" s="4439"/>
      <c r="H295" s="4439"/>
      <c r="I295" s="4439"/>
      <c r="J295" s="4439"/>
      <c r="K295" s="4439"/>
      <c r="L295" s="4439"/>
      <c r="M295" s="4439"/>
      <c r="N295" s="4439"/>
      <c r="O295" s="4439"/>
      <c r="P295" s="4439"/>
      <c r="Q295" s="4439"/>
      <c r="R295" s="4439"/>
      <c r="S295" s="4439"/>
      <c r="T295" s="4439"/>
      <c r="U295" s="4439"/>
      <c r="V295" s="4439"/>
      <c r="W295" s="4439"/>
      <c r="X295" s="4439"/>
      <c r="Y295" s="4439"/>
      <c r="Z295" s="4439"/>
      <c r="AA295" s="4439"/>
      <c r="AB295" s="4439"/>
      <c r="AC295" s="4439"/>
      <c r="AD295" s="4439"/>
      <c r="AE295" s="4439"/>
      <c r="AF295" s="4439"/>
      <c r="AG295" s="4439"/>
      <c r="AH295" s="4439"/>
      <c r="AI295" s="4439"/>
      <c r="AJ295" s="4439"/>
      <c r="AK295" s="4324"/>
      <c r="AL295" s="4379" t="s">
        <v>12</v>
      </c>
      <c r="AM295" s="4325" t="s">
        <v>13</v>
      </c>
      <c r="AN295" s="4325" t="s">
        <v>207</v>
      </c>
      <c r="AO295" s="2987" t="s">
        <v>272</v>
      </c>
    </row>
    <row r="296" spans="1:101" x14ac:dyDescent="0.25">
      <c r="A296" s="4318"/>
      <c r="B296" s="4320"/>
      <c r="C296" s="4342"/>
      <c r="D296" s="4337"/>
      <c r="E296" s="4333"/>
      <c r="F296" s="4419" t="s">
        <v>203</v>
      </c>
      <c r="G296" s="4419"/>
      <c r="H296" s="4419" t="s">
        <v>204</v>
      </c>
      <c r="I296" s="4419"/>
      <c r="J296" s="4419" t="s">
        <v>16</v>
      </c>
      <c r="K296" s="4419"/>
      <c r="L296" s="4377" t="s">
        <v>17</v>
      </c>
      <c r="M296" s="4418"/>
      <c r="N296" s="4416" t="s">
        <v>18</v>
      </c>
      <c r="O296" s="4416"/>
      <c r="P296" s="4416" t="s">
        <v>19</v>
      </c>
      <c r="Q296" s="4416"/>
      <c r="R296" s="4416" t="s">
        <v>20</v>
      </c>
      <c r="S296" s="4416"/>
      <c r="T296" s="4416" t="s">
        <v>21</v>
      </c>
      <c r="U296" s="4416"/>
      <c r="V296" s="4416" t="s">
        <v>22</v>
      </c>
      <c r="W296" s="4416"/>
      <c r="X296" s="4416" t="s">
        <v>23</v>
      </c>
      <c r="Y296" s="4416"/>
      <c r="Z296" s="4416" t="s">
        <v>61</v>
      </c>
      <c r="AA296" s="4416"/>
      <c r="AB296" s="4416" t="s">
        <v>62</v>
      </c>
      <c r="AC296" s="4416"/>
      <c r="AD296" s="4416" t="s">
        <v>63</v>
      </c>
      <c r="AE296" s="4416"/>
      <c r="AF296" s="4416" t="s">
        <v>148</v>
      </c>
      <c r="AG296" s="4416"/>
      <c r="AH296" s="4416" t="s">
        <v>149</v>
      </c>
      <c r="AI296" s="4416"/>
      <c r="AJ296" s="4416" t="s">
        <v>150</v>
      </c>
      <c r="AK296" s="4326"/>
      <c r="AL296" s="3130"/>
      <c r="AM296" s="3200"/>
      <c r="AN296" s="3200"/>
      <c r="AO296" s="2994"/>
    </row>
    <row r="297" spans="1:101" ht="26.25" customHeight="1" x14ac:dyDescent="0.25">
      <c r="A297" s="3725"/>
      <c r="B297" s="3727"/>
      <c r="C297" s="2368" t="s">
        <v>120</v>
      </c>
      <c r="D297" s="2199" t="s">
        <v>79</v>
      </c>
      <c r="E297" s="482" t="s">
        <v>121</v>
      </c>
      <c r="F297" s="2369" t="s">
        <v>79</v>
      </c>
      <c r="G297" s="484" t="s">
        <v>121</v>
      </c>
      <c r="H297" s="2369" t="s">
        <v>79</v>
      </c>
      <c r="I297" s="484" t="s">
        <v>121</v>
      </c>
      <c r="J297" s="2369" t="s">
        <v>79</v>
      </c>
      <c r="K297" s="484" t="s">
        <v>121</v>
      </c>
      <c r="L297" s="2369" t="s">
        <v>79</v>
      </c>
      <c r="M297" s="484" t="s">
        <v>121</v>
      </c>
      <c r="N297" s="2369" t="s">
        <v>79</v>
      </c>
      <c r="O297" s="484" t="s">
        <v>121</v>
      </c>
      <c r="P297" s="2369" t="s">
        <v>79</v>
      </c>
      <c r="Q297" s="484" t="s">
        <v>121</v>
      </c>
      <c r="R297" s="2369" t="s">
        <v>79</v>
      </c>
      <c r="S297" s="484" t="s">
        <v>121</v>
      </c>
      <c r="T297" s="2367" t="s">
        <v>79</v>
      </c>
      <c r="U297" s="2367" t="s">
        <v>121</v>
      </c>
      <c r="V297" s="2200" t="s">
        <v>79</v>
      </c>
      <c r="W297" s="484" t="s">
        <v>121</v>
      </c>
      <c r="X297" s="2369" t="s">
        <v>79</v>
      </c>
      <c r="Y297" s="484" t="s">
        <v>121</v>
      </c>
      <c r="Z297" s="2369" t="s">
        <v>79</v>
      </c>
      <c r="AA297" s="484" t="s">
        <v>121</v>
      </c>
      <c r="AB297" s="2369" t="s">
        <v>79</v>
      </c>
      <c r="AC297" s="484" t="s">
        <v>121</v>
      </c>
      <c r="AD297" s="2369" t="s">
        <v>79</v>
      </c>
      <c r="AE297" s="484" t="s">
        <v>121</v>
      </c>
      <c r="AF297" s="2369" t="s">
        <v>79</v>
      </c>
      <c r="AG297" s="484" t="s">
        <v>121</v>
      </c>
      <c r="AH297" s="2369" t="s">
        <v>79</v>
      </c>
      <c r="AI297" s="484" t="s">
        <v>121</v>
      </c>
      <c r="AJ297" s="2369" t="s">
        <v>79</v>
      </c>
      <c r="AK297" s="487" t="s">
        <v>121</v>
      </c>
      <c r="AL297" s="3001"/>
      <c r="AM297" s="2983"/>
      <c r="AN297" s="2983"/>
      <c r="AO297" s="4333"/>
    </row>
    <row r="298" spans="1:101" ht="15" customHeight="1" x14ac:dyDescent="0.25">
      <c r="A298" s="4440" t="s">
        <v>282</v>
      </c>
      <c r="B298" s="2370" t="s">
        <v>92</v>
      </c>
      <c r="C298" s="2371">
        <f>SUM(D298+E298)</f>
        <v>0</v>
      </c>
      <c r="D298" s="2201">
        <f>SUM(F298+H298+J298+L298+N298+P298+R298+T298+V298+X298+Z298+AB298+AD298+AF298+AH298+AJ298)</f>
        <v>0</v>
      </c>
      <c r="E298" s="2148">
        <f>SUM(G298+I298+K298+M298+O298+Q298+S298+U298+W298+Y298+AA298+AC298+AE298+AG298+AI298+AK298)</f>
        <v>0</v>
      </c>
      <c r="F298" s="2004"/>
      <c r="G298" s="2149"/>
      <c r="H298" s="2004"/>
      <c r="I298" s="2149"/>
      <c r="J298" s="2004"/>
      <c r="K298" s="2149"/>
      <c r="L298" s="2004"/>
      <c r="M298" s="2149"/>
      <c r="N298" s="2004"/>
      <c r="O298" s="2149"/>
      <c r="P298" s="2004"/>
      <c r="Q298" s="2149"/>
      <c r="R298" s="2004"/>
      <c r="S298" s="2149"/>
      <c r="T298" s="2004"/>
      <c r="U298" s="2149"/>
      <c r="V298" s="2004"/>
      <c r="W298" s="2149"/>
      <c r="X298" s="2004"/>
      <c r="Y298" s="2149"/>
      <c r="Z298" s="2004"/>
      <c r="AA298" s="2149"/>
      <c r="AB298" s="2004"/>
      <c r="AC298" s="2149"/>
      <c r="AD298" s="2004"/>
      <c r="AE298" s="2149"/>
      <c r="AF298" s="2004"/>
      <c r="AG298" s="2149"/>
      <c r="AH298" s="2004"/>
      <c r="AI298" s="2149"/>
      <c r="AJ298" s="2004"/>
      <c r="AK298" s="1925"/>
      <c r="AL298" s="1362"/>
      <c r="AM298" s="699"/>
      <c r="AN298" s="699"/>
      <c r="AO298" s="2149"/>
      <c r="AP298" t="str">
        <f>CA298&amp;CB298&amp;CC298&amp;CD298</f>
        <v/>
      </c>
      <c r="CA298" s="18" t="str">
        <f>IF(AND(C298&gt;0,AL298="")," * No olvide digitar la variable Pueblos Originarios. Digite Cero si no tiene.",IF(AL298&gt;C298," * La variable Pueblos originarios No puede ser mayor al Total.",""))</f>
        <v/>
      </c>
      <c r="CB298" s="18" t="str">
        <f>IF(AND(C298&gt;0,AM298="")," * No olvide digitar la variable Migrantes. Digite Cero si no tiene.",IF(AM298&gt;C298," * La variable Migrantes No puede ser mayor al Total.",""))</f>
        <v/>
      </c>
      <c r="CC298" s="18" t="str">
        <f>IF(AND(C298&gt;0,AN298="")," * No olvide digitar la variable Niños, Niñas, adolescentes y Jóvenes SENAME. Digite Cero si no tiene.",IF(AN298&gt;C298," * La variable Niños, Niñas, adolescentes y Jóvenes SENAME No puede ser mayor al Total.",""))</f>
        <v/>
      </c>
      <c r="CD298" s="18" t="str">
        <f>IF(AND(C298&gt;0,AO298="")," * No olvide digitar la variable Niños, Niñas, adolescentes y Jóvenes Mejor Niñez. Digite Cero si no tiene.",IF(AO298&gt;C298," * La variable Niños, Niñas, adolescentes y Jóvenes Mejor Niñez No puede ser mayor al Total.",""))</f>
        <v/>
      </c>
      <c r="CO298" s="69">
        <f>IF(AND(C298&gt;0,AL298=""),1,IF(AL298&gt;C298,1,0))</f>
        <v>0</v>
      </c>
      <c r="CP298" s="69">
        <f>IF(AND(C298&gt;0,AM298=""),1,IF(AM298&gt;C298,1,0))</f>
        <v>0</v>
      </c>
      <c r="CQ298" s="69">
        <f>IF(AND(C298&gt;0,AN298=""),1,IF(AN298&gt;C298,1,0))</f>
        <v>0</v>
      </c>
      <c r="CR298" s="69">
        <f>IF(AND(C298&gt;0,AO298=""),1,IF(AO298&gt;C298,1,0))</f>
        <v>0</v>
      </c>
    </row>
    <row r="299" spans="1:101" x14ac:dyDescent="0.25">
      <c r="A299" s="3734"/>
      <c r="B299" s="492" t="s">
        <v>102</v>
      </c>
      <c r="C299" s="493">
        <f>SUM(D299+E299)</f>
        <v>0</v>
      </c>
      <c r="D299" s="494">
        <f t="shared" ref="D299:E301" si="199">SUM(F299+H299+J299+L299+N299+P299+R299+T299+V299+X299+Z299+AB299+AD299+AF299+AH299+AJ299)</f>
        <v>0</v>
      </c>
      <c r="E299" s="358">
        <f>SUM(G299+I299+K299+M299+O299+Q299+S299+U299+W299+Y299+AA299+AC299+AE299+AG299+AI299+AK299)</f>
        <v>0</v>
      </c>
      <c r="F299" s="30"/>
      <c r="G299" s="37"/>
      <c r="H299" s="30"/>
      <c r="I299" s="37"/>
      <c r="J299" s="30"/>
      <c r="K299" s="37"/>
      <c r="L299" s="30"/>
      <c r="M299" s="37"/>
      <c r="N299" s="30"/>
      <c r="O299" s="37"/>
      <c r="P299" s="30"/>
      <c r="Q299" s="37"/>
      <c r="R299" s="30"/>
      <c r="S299" s="37"/>
      <c r="T299" s="30"/>
      <c r="U299" s="37"/>
      <c r="V299" s="30"/>
      <c r="W299" s="37"/>
      <c r="X299" s="30"/>
      <c r="Y299" s="37"/>
      <c r="Z299" s="30"/>
      <c r="AA299" s="37"/>
      <c r="AB299" s="30"/>
      <c r="AC299" s="37"/>
      <c r="AD299" s="30"/>
      <c r="AE299" s="37"/>
      <c r="AF299" s="30"/>
      <c r="AG299" s="37"/>
      <c r="AH299" s="30"/>
      <c r="AI299" s="37"/>
      <c r="AJ299" s="30"/>
      <c r="AK299" s="220"/>
      <c r="AL299" s="35"/>
      <c r="AM299" s="32"/>
      <c r="AN299" s="32"/>
      <c r="AO299" s="37"/>
      <c r="AP299" t="str">
        <f>CA299&amp;CB299&amp;CC299&amp;CD299</f>
        <v/>
      </c>
      <c r="CA299" s="18" t="str">
        <f t="shared" ref="CA299:CA301" si="200">IF(AND(C299&gt;0,AL299="")," * No olvide digitar la variable Pueblos Originarios. Digite Cero si no tiene.",IF(AL299&gt;C299," * La variable Pueblos originarios No puede ser mayor al Total.",""))</f>
        <v/>
      </c>
      <c r="CB299" s="18" t="str">
        <f>IF(AND(C299&gt;0,AM299=""),"  * No olvide digitar la variable Migrantes. Digite Cero si no tiene.",IF(AM299&gt;C299,"  * La variable Migrantes No puede ser mayor al Total.",""))</f>
        <v/>
      </c>
      <c r="CC299" s="18" t="str">
        <f>IF(AND(C299&gt;0,AN299=""),"  * No olvide digitar la variable Niños, Niñas, adolescentes y Jóvenes SENAME. Digite Cero si no tiene.",IF(AN299&gt;C299,"  * La variable Niños, Niñas, adolescentes y Jóvenes SENAME No puede ser mayor al Total.",""))</f>
        <v/>
      </c>
      <c r="CD299" s="18" t="str">
        <f t="shared" ref="CD299:CD301" si="201">IF(AND(C299&gt;0,AO299="")," * No olvide digitar la variable Niños, Niñas, adolescentes y Jóvenes Mejor Niñez. Digite Cero si no tiene.",IF(AO299&gt;C299," * La variable Niños, Niñas, adolescentes y Jóvenes Mejor Niñez No puede ser mayor al Total.",""))</f>
        <v/>
      </c>
      <c r="CO299" s="69">
        <f>IF(AND(C299&gt;0,AL299=""),1,IF(AL299&gt;C299,1,0))</f>
        <v>0</v>
      </c>
      <c r="CP299" s="69">
        <f>IF(AND(C299&gt;0,AM299=""),1,IF(AM299&gt;C299,1,0))</f>
        <v>0</v>
      </c>
      <c r="CQ299" s="69">
        <f>IF(AND(C299&gt;0,AN299=""),1,IF(AN299&gt;C299,1,0))</f>
        <v>0</v>
      </c>
      <c r="CR299" s="69">
        <f>IF(AND(C299&gt;0,AO299=""),1,IF(AO299&gt;C299,1,0))</f>
        <v>0</v>
      </c>
    </row>
    <row r="300" spans="1:101" x14ac:dyDescent="0.25">
      <c r="A300" s="4440" t="s">
        <v>283</v>
      </c>
      <c r="B300" s="2370" t="s">
        <v>92</v>
      </c>
      <c r="C300" s="2202">
        <f>SUM(D300+E300)</f>
        <v>0</v>
      </c>
      <c r="D300" s="496">
        <f t="shared" si="199"/>
        <v>0</v>
      </c>
      <c r="E300" s="332">
        <f t="shared" si="199"/>
        <v>0</v>
      </c>
      <c r="F300" s="45"/>
      <c r="G300" s="48"/>
      <c r="H300" s="45"/>
      <c r="I300" s="48"/>
      <c r="J300" s="45"/>
      <c r="K300" s="48"/>
      <c r="L300" s="45"/>
      <c r="M300" s="48"/>
      <c r="N300" s="45"/>
      <c r="O300" s="48"/>
      <c r="P300" s="45"/>
      <c r="Q300" s="48"/>
      <c r="R300" s="45"/>
      <c r="S300" s="48"/>
      <c r="T300" s="45"/>
      <c r="U300" s="48"/>
      <c r="V300" s="45"/>
      <c r="W300" s="48"/>
      <c r="X300" s="45"/>
      <c r="Y300" s="48"/>
      <c r="Z300" s="45"/>
      <c r="AA300" s="48"/>
      <c r="AB300" s="45"/>
      <c r="AC300" s="48"/>
      <c r="AD300" s="45"/>
      <c r="AE300" s="48"/>
      <c r="AF300" s="45"/>
      <c r="AG300" s="48"/>
      <c r="AH300" s="45"/>
      <c r="AI300" s="48"/>
      <c r="AJ300" s="45"/>
      <c r="AK300" s="286"/>
      <c r="AL300" s="105"/>
      <c r="AM300" s="102"/>
      <c r="AN300" s="102"/>
      <c r="AO300" s="48"/>
      <c r="AP300" t="str">
        <f>CA300&amp;CB300&amp;CC300&amp;CD300</f>
        <v/>
      </c>
      <c r="CA300" s="18" t="str">
        <f t="shared" si="200"/>
        <v/>
      </c>
      <c r="CB300" s="18" t="str">
        <f>IF(AND(C300&gt;0,AM300=""),"  * No olvide digitar la variable Migrantes. Digite Cero si no tiene.",IF(AM300&gt;C300,"  * La variable Migrantes No puede ser mayor al Total.",""))</f>
        <v/>
      </c>
      <c r="CC300" s="18" t="str">
        <f>IF(AND(C300&gt;0,AN300=""),"  * No olvide digitar la variable Niños, Niñas, adolescentes y Jóvenes SENAME. Digite Cero si no tiene.",IF(AN300&gt;C300,"  * La variable Niños, Niñas, adolescentes y Jóvenes SENAME No puede ser mayor al Total.",""))</f>
        <v/>
      </c>
      <c r="CD300" s="18" t="str">
        <f t="shared" si="201"/>
        <v/>
      </c>
      <c r="CO300" s="69">
        <f>IF(AND(C300&gt;0,AL300=""),1,IF(AL300&gt;C300,1,0))</f>
        <v>0</v>
      </c>
      <c r="CP300" s="69">
        <f>IF(AND(C300&gt;0,AM300=""),1,IF(AM300&gt;C300,1,0))</f>
        <v>0</v>
      </c>
      <c r="CQ300" s="69">
        <f>IF(AND(C300&gt;0,AN300=""),1,IF(AN300&gt;C300,1,0))</f>
        <v>0</v>
      </c>
      <c r="CR300" s="69">
        <f>IF(AND(C300&gt;0,AO300=""),1,IF(AO300&gt;C300,1,0))</f>
        <v>0</v>
      </c>
    </row>
    <row r="301" spans="1:101" x14ac:dyDescent="0.25">
      <c r="A301" s="3734"/>
      <c r="B301" s="492" t="s">
        <v>102</v>
      </c>
      <c r="C301" s="493">
        <f>SUM(D301+E301)</f>
        <v>0</v>
      </c>
      <c r="D301" s="494">
        <f t="shared" si="199"/>
        <v>0</v>
      </c>
      <c r="E301" s="358">
        <f t="shared" si="199"/>
        <v>0</v>
      </c>
      <c r="F301" s="30"/>
      <c r="G301" s="37"/>
      <c r="H301" s="30"/>
      <c r="I301" s="37"/>
      <c r="J301" s="30"/>
      <c r="K301" s="37"/>
      <c r="L301" s="30"/>
      <c r="M301" s="37"/>
      <c r="N301" s="30"/>
      <c r="O301" s="37"/>
      <c r="P301" s="30"/>
      <c r="Q301" s="37"/>
      <c r="R301" s="30"/>
      <c r="S301" s="37"/>
      <c r="T301" s="30"/>
      <c r="U301" s="37"/>
      <c r="V301" s="30"/>
      <c r="W301" s="37"/>
      <c r="X301" s="30"/>
      <c r="Y301" s="37"/>
      <c r="Z301" s="30"/>
      <c r="AA301" s="37"/>
      <c r="AB301" s="30"/>
      <c r="AC301" s="37"/>
      <c r="AD301" s="30"/>
      <c r="AE301" s="37"/>
      <c r="AF301" s="30"/>
      <c r="AG301" s="37"/>
      <c r="AH301" s="30"/>
      <c r="AI301" s="37"/>
      <c r="AJ301" s="30"/>
      <c r="AK301" s="220"/>
      <c r="AL301" s="35"/>
      <c r="AM301" s="32"/>
      <c r="AN301" s="32"/>
      <c r="AO301" s="37"/>
      <c r="AP301" t="str">
        <f>CA301&amp;CB301&amp;CC301&amp;CD301</f>
        <v/>
      </c>
      <c r="CA301" s="18" t="str">
        <f t="shared" si="200"/>
        <v/>
      </c>
      <c r="CB301" s="18" t="str">
        <f>IF(AND(C301&gt;0,AM301=""),"  * No olvide digitar la variable Migrantes. Digite Cero si no tiene.",IF(AM301&gt;C301,"  * La variable Migrantes No puede ser mayor al Total.",""))</f>
        <v/>
      </c>
      <c r="CC301" s="18" t="str">
        <f>IF(AND(C301&gt;0,AN301=""),"  * No olvide digitar la variable Niños, Niñas, adolescentes y Jóvenes SENAME. Digite Cero si no tiene.",IF(AN301&gt;C301,"  * La variable Niños, Niñas, adolescentes y Jóvenes SENAME No puede ser mayor al Total.",""))</f>
        <v/>
      </c>
      <c r="CD301" s="18" t="str">
        <f t="shared" si="201"/>
        <v/>
      </c>
      <c r="CO301" s="69">
        <f>IF(AND(C301&gt;0,AL301=""),1,IF(AL301&gt;C301,1,0))</f>
        <v>0</v>
      </c>
      <c r="CP301" s="69">
        <f>IF(AND(C301&gt;0,AM301=""),1,IF(AM301&gt;C301,1,0))</f>
        <v>0</v>
      </c>
      <c r="CQ301" s="69">
        <f>IF(AND(C301&gt;0,AN301=""),1,IF(AN301&gt;C301,1,0))</f>
        <v>0</v>
      </c>
      <c r="CR301" s="69">
        <f>IF(AND(C301&gt;0,AO301=""),1,IF(AO301&gt;C301,1,0))</f>
        <v>0</v>
      </c>
    </row>
    <row r="302" spans="1:101" s="56" customFormat="1" ht="18" customHeight="1" x14ac:dyDescent="0.2">
      <c r="A302" s="38" t="s">
        <v>284</v>
      </c>
      <c r="B302" s="657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  <c r="AS302" s="55"/>
      <c r="AT302" s="55"/>
      <c r="AU302" s="55"/>
      <c r="AV302" s="647"/>
    </row>
    <row r="303" spans="1:101" x14ac:dyDescent="0.25">
      <c r="A303" s="4188" t="s">
        <v>285</v>
      </c>
      <c r="B303" s="2987"/>
      <c r="C303" s="4419" t="s">
        <v>286</v>
      </c>
      <c r="D303" s="4419"/>
      <c r="E303" s="4419"/>
      <c r="F303" s="4377" t="s">
        <v>139</v>
      </c>
      <c r="G303" s="2998"/>
      <c r="H303" s="2998"/>
      <c r="I303" s="2998"/>
      <c r="J303" s="2998"/>
      <c r="K303" s="2998"/>
      <c r="L303" s="2998"/>
      <c r="M303" s="2998"/>
      <c r="N303" s="2998"/>
      <c r="O303" s="2998"/>
      <c r="P303" s="2998"/>
      <c r="Q303" s="2998"/>
      <c r="R303" s="2998"/>
      <c r="S303" s="2998"/>
      <c r="T303" s="2998"/>
      <c r="U303" s="2998"/>
      <c r="V303" s="2998"/>
      <c r="W303" s="2998"/>
      <c r="X303" s="2998"/>
      <c r="Y303" s="2998"/>
      <c r="Z303" s="2998"/>
      <c r="AA303" s="2998"/>
      <c r="AB303" s="2998"/>
      <c r="AC303" s="2998"/>
      <c r="AD303" s="2998"/>
      <c r="AE303" s="2998"/>
      <c r="AF303" s="2998"/>
      <c r="AG303" s="2998"/>
      <c r="AH303" s="2998"/>
      <c r="AI303" s="2998"/>
      <c r="AJ303" s="2998"/>
      <c r="AK303" s="2998"/>
      <c r="AL303" s="2998"/>
      <c r="AM303" s="4329"/>
      <c r="AN303" s="3025" t="s">
        <v>271</v>
      </c>
      <c r="AO303" s="3025"/>
      <c r="AP303" s="4441"/>
      <c r="AQ303" s="2992" t="s">
        <v>209</v>
      </c>
      <c r="AR303" s="2987"/>
      <c r="AS303" s="3018" t="s">
        <v>12</v>
      </c>
      <c r="AT303" s="2982" t="s">
        <v>13</v>
      </c>
      <c r="AU303" s="2982" t="s">
        <v>287</v>
      </c>
      <c r="AV303" s="2987" t="s">
        <v>272</v>
      </c>
    </row>
    <row r="304" spans="1:101" x14ac:dyDescent="0.25">
      <c r="A304" s="3124"/>
      <c r="B304" s="2994"/>
      <c r="C304" s="4419"/>
      <c r="D304" s="4419"/>
      <c r="E304" s="4419"/>
      <c r="F304" s="4419" t="s">
        <v>202</v>
      </c>
      <c r="G304" s="4419"/>
      <c r="H304" s="4419" t="s">
        <v>203</v>
      </c>
      <c r="I304" s="4419"/>
      <c r="J304" s="4419" t="s">
        <v>204</v>
      </c>
      <c r="K304" s="4419"/>
      <c r="L304" s="4419" t="s">
        <v>16</v>
      </c>
      <c r="M304" s="4419"/>
      <c r="N304" s="4377" t="s">
        <v>17</v>
      </c>
      <c r="O304" s="4418"/>
      <c r="P304" s="4416" t="s">
        <v>18</v>
      </c>
      <c r="Q304" s="4416"/>
      <c r="R304" s="4416" t="s">
        <v>19</v>
      </c>
      <c r="S304" s="4416"/>
      <c r="T304" s="4416" t="s">
        <v>20</v>
      </c>
      <c r="U304" s="4416"/>
      <c r="V304" s="4416" t="s">
        <v>21</v>
      </c>
      <c r="W304" s="4416"/>
      <c r="X304" s="4416" t="s">
        <v>22</v>
      </c>
      <c r="Y304" s="4416"/>
      <c r="Z304" s="4416" t="s">
        <v>23</v>
      </c>
      <c r="AA304" s="4416"/>
      <c r="AB304" s="4416" t="s">
        <v>61</v>
      </c>
      <c r="AC304" s="4416"/>
      <c r="AD304" s="4416" t="s">
        <v>62</v>
      </c>
      <c r="AE304" s="4416"/>
      <c r="AF304" s="4416" t="s">
        <v>63</v>
      </c>
      <c r="AG304" s="4416"/>
      <c r="AH304" s="4416" t="s">
        <v>148</v>
      </c>
      <c r="AI304" s="4416"/>
      <c r="AJ304" s="4416" t="s">
        <v>149</v>
      </c>
      <c r="AK304" s="4416"/>
      <c r="AL304" s="4416" t="s">
        <v>150</v>
      </c>
      <c r="AM304" s="4326"/>
      <c r="AN304" s="3004" t="s">
        <v>288</v>
      </c>
      <c r="AO304" s="3004" t="s">
        <v>289</v>
      </c>
      <c r="AP304" s="2987" t="s">
        <v>290</v>
      </c>
      <c r="AQ304" s="4342"/>
      <c r="AR304" s="4333"/>
      <c r="AS304" s="4331"/>
      <c r="AT304" s="3200"/>
      <c r="AU304" s="3200"/>
      <c r="AV304" s="2994"/>
    </row>
    <row r="305" spans="1:99" ht="21.75" customHeight="1" x14ac:dyDescent="0.25">
      <c r="A305" s="4342"/>
      <c r="B305" s="4333"/>
      <c r="C305" s="2133" t="s">
        <v>120</v>
      </c>
      <c r="D305" s="2134" t="s">
        <v>79</v>
      </c>
      <c r="E305" s="2329" t="s">
        <v>121</v>
      </c>
      <c r="F305" s="2133" t="s">
        <v>291</v>
      </c>
      <c r="G305" s="2205" t="s">
        <v>121</v>
      </c>
      <c r="H305" s="2133" t="s">
        <v>291</v>
      </c>
      <c r="I305" s="2205" t="s">
        <v>121</v>
      </c>
      <c r="J305" s="2133" t="s">
        <v>291</v>
      </c>
      <c r="K305" s="2205" t="s">
        <v>121</v>
      </c>
      <c r="L305" s="2133" t="s">
        <v>291</v>
      </c>
      <c r="M305" s="2205" t="s">
        <v>121</v>
      </c>
      <c r="N305" s="2133" t="s">
        <v>291</v>
      </c>
      <c r="O305" s="2205" t="s">
        <v>121</v>
      </c>
      <c r="P305" s="2133" t="s">
        <v>291</v>
      </c>
      <c r="Q305" s="2205" t="s">
        <v>121</v>
      </c>
      <c r="R305" s="2133" t="s">
        <v>291</v>
      </c>
      <c r="S305" s="2205" t="s">
        <v>121</v>
      </c>
      <c r="T305" s="2133" t="s">
        <v>291</v>
      </c>
      <c r="U305" s="2205" t="s">
        <v>121</v>
      </c>
      <c r="V305" s="2133" t="s">
        <v>291</v>
      </c>
      <c r="W305" s="2205" t="s">
        <v>121</v>
      </c>
      <c r="X305" s="2133" t="s">
        <v>291</v>
      </c>
      <c r="Y305" s="2205" t="s">
        <v>121</v>
      </c>
      <c r="Z305" s="2133" t="s">
        <v>291</v>
      </c>
      <c r="AA305" s="2205" t="s">
        <v>121</v>
      </c>
      <c r="AB305" s="2133" t="s">
        <v>291</v>
      </c>
      <c r="AC305" s="2205" t="s">
        <v>121</v>
      </c>
      <c r="AD305" s="2133" t="s">
        <v>291</v>
      </c>
      <c r="AE305" s="2205" t="s">
        <v>121</v>
      </c>
      <c r="AF305" s="2133" t="s">
        <v>291</v>
      </c>
      <c r="AG305" s="2205" t="s">
        <v>121</v>
      </c>
      <c r="AH305" s="2133" t="s">
        <v>291</v>
      </c>
      <c r="AI305" s="2205" t="s">
        <v>121</v>
      </c>
      <c r="AJ305" s="2133" t="s">
        <v>291</v>
      </c>
      <c r="AK305" s="2205" t="s">
        <v>121</v>
      </c>
      <c r="AL305" s="2133" t="s">
        <v>291</v>
      </c>
      <c r="AM305" s="2158" t="s">
        <v>121</v>
      </c>
      <c r="AN305" s="4355"/>
      <c r="AO305" s="4355"/>
      <c r="AP305" s="4333"/>
      <c r="AQ305" s="2133" t="s">
        <v>212</v>
      </c>
      <c r="AR305" s="2219" t="s">
        <v>213</v>
      </c>
      <c r="AS305" s="3019"/>
      <c r="AT305" s="2983"/>
      <c r="AU305" s="2983"/>
      <c r="AV305" s="4333"/>
    </row>
    <row r="306" spans="1:99" s="56" customFormat="1" ht="18" customHeight="1" x14ac:dyDescent="0.2">
      <c r="A306" s="4375" t="s">
        <v>292</v>
      </c>
      <c r="B306" s="4420"/>
      <c r="C306" s="2164">
        <f>SUM(D306+E306)</f>
        <v>19</v>
      </c>
      <c r="D306" s="2165">
        <f>SUM(F306+H306+J306+L306+N306+P306+R306+T306+V306+X306+Z306+AB306+AD306+AF306+AH306+AJ306+AL306)</f>
        <v>4</v>
      </c>
      <c r="E306" s="2348">
        <f>SUM(G306+I306+K306+M306+O306+Q306+S306+U306+W306+Y306+AA306+AC306+AE306+AG306+AI306+AK306+AM306)</f>
        <v>15</v>
      </c>
      <c r="F306" s="2164">
        <f>SUM(F316:F324)</f>
        <v>0</v>
      </c>
      <c r="G306" s="2206">
        <f>SUM(G316:G324)</f>
        <v>0</v>
      </c>
      <c r="H306" s="2164">
        <f>SUM(H316:H324)</f>
        <v>0</v>
      </c>
      <c r="I306" s="2206">
        <f>SUM(I316:I324)</f>
        <v>0</v>
      </c>
      <c r="J306" s="2164">
        <f>SUM(J316:J324)</f>
        <v>0</v>
      </c>
      <c r="K306" s="2206">
        <f>SUM(K307:K324)</f>
        <v>0</v>
      </c>
      <c r="L306" s="2164">
        <f>SUM(L316:L324)</f>
        <v>0</v>
      </c>
      <c r="M306" s="2206">
        <f>SUM(M307:M324)</f>
        <v>1</v>
      </c>
      <c r="N306" s="2164">
        <f>SUM(N316:N324)</f>
        <v>0</v>
      </c>
      <c r="O306" s="2206">
        <f>SUM(O307:O324)</f>
        <v>2</v>
      </c>
      <c r="P306" s="2164">
        <f>SUM(P316:P324)</f>
        <v>1</v>
      </c>
      <c r="Q306" s="2206">
        <f>SUM(Q307:Q324)</f>
        <v>4</v>
      </c>
      <c r="R306" s="2164">
        <f>SUM(R316:R324)</f>
        <v>1</v>
      </c>
      <c r="S306" s="2206">
        <f>SUM(S307:S324)</f>
        <v>1</v>
      </c>
      <c r="T306" s="2164">
        <f>SUM(T316:T324)</f>
        <v>0</v>
      </c>
      <c r="U306" s="2206">
        <f>SUM(U307:U324)</f>
        <v>0</v>
      </c>
      <c r="V306" s="2164">
        <f>SUM(V316:V324)</f>
        <v>1</v>
      </c>
      <c r="W306" s="2206">
        <f>SUM(W307:W324)</f>
        <v>1</v>
      </c>
      <c r="X306" s="2164">
        <f>SUM(X316:X324)</f>
        <v>1</v>
      </c>
      <c r="Y306" s="2206">
        <f>SUM(Y307:Y324)</f>
        <v>1</v>
      </c>
      <c r="Z306" s="2164">
        <f>SUM(Z316:Z324)</f>
        <v>0</v>
      </c>
      <c r="AA306" s="2206">
        <f>SUM(AA307:AA324)</f>
        <v>0</v>
      </c>
      <c r="AB306" s="2164">
        <f t="shared" ref="AB306:AM306" si="202">SUM(AB316:AB324)</f>
        <v>0</v>
      </c>
      <c r="AC306" s="2206">
        <f>SUM(AC307:AC324)</f>
        <v>2</v>
      </c>
      <c r="AD306" s="2164">
        <f t="shared" si="202"/>
        <v>0</v>
      </c>
      <c r="AE306" s="2206">
        <f t="shared" si="202"/>
        <v>1</v>
      </c>
      <c r="AF306" s="2164">
        <f t="shared" si="202"/>
        <v>0</v>
      </c>
      <c r="AG306" s="2206">
        <f t="shared" si="202"/>
        <v>0</v>
      </c>
      <c r="AH306" s="2164">
        <f t="shared" si="202"/>
        <v>0</v>
      </c>
      <c r="AI306" s="2206">
        <f t="shared" si="202"/>
        <v>0</v>
      </c>
      <c r="AJ306" s="2164">
        <f t="shared" si="202"/>
        <v>0</v>
      </c>
      <c r="AK306" s="2206">
        <f t="shared" si="202"/>
        <v>1</v>
      </c>
      <c r="AL306" s="2164">
        <f>SUM(AL316:AL324)</f>
        <v>0</v>
      </c>
      <c r="AM306" s="2207">
        <f t="shared" si="202"/>
        <v>1</v>
      </c>
      <c r="AN306" s="2363">
        <f t="shared" ref="AN306:AU306" si="203">SUM(AN307:AN324)</f>
        <v>6</v>
      </c>
      <c r="AO306" s="2363">
        <f t="shared" si="203"/>
        <v>6</v>
      </c>
      <c r="AP306" s="2372">
        <f t="shared" si="203"/>
        <v>0</v>
      </c>
      <c r="AQ306" s="2164">
        <f t="shared" si="203"/>
        <v>0</v>
      </c>
      <c r="AR306" s="2372">
        <f t="shared" si="203"/>
        <v>0</v>
      </c>
      <c r="AS306" s="2164">
        <f t="shared" si="203"/>
        <v>0</v>
      </c>
      <c r="AT306" s="2165">
        <f t="shared" si="203"/>
        <v>0</v>
      </c>
      <c r="AU306" s="2165">
        <f t="shared" si="203"/>
        <v>0</v>
      </c>
      <c r="AV306" s="2348">
        <f>SUM(AV307:AV324)</f>
        <v>0</v>
      </c>
    </row>
    <row r="307" spans="1:99" ht="15" customHeight="1" x14ac:dyDescent="0.25">
      <c r="A307" s="3205" t="s">
        <v>205</v>
      </c>
      <c r="B307" s="101" t="s">
        <v>293</v>
      </c>
      <c r="C307" s="249">
        <f>SUM(E307)</f>
        <v>0</v>
      </c>
      <c r="D307" s="502"/>
      <c r="E307" s="380">
        <f t="shared" ref="E307:E315" si="204">SUM(K307+M307+O307+Q307+S307+U307+W307+Y307+AA307+AC307)</f>
        <v>0</v>
      </c>
      <c r="F307" s="503"/>
      <c r="G307" s="422"/>
      <c r="H307" s="422"/>
      <c r="I307" s="422"/>
      <c r="J307" s="475"/>
      <c r="K307" s="48"/>
      <c r="L307" s="2209"/>
      <c r="M307" s="48"/>
      <c r="N307" s="2209"/>
      <c r="O307" s="48"/>
      <c r="P307" s="2209"/>
      <c r="Q307" s="48"/>
      <c r="R307" s="2209"/>
      <c r="S307" s="48"/>
      <c r="T307" s="2209"/>
      <c r="U307" s="48"/>
      <c r="V307" s="2209"/>
      <c r="W307" s="48"/>
      <c r="X307" s="2209"/>
      <c r="Y307" s="48"/>
      <c r="Z307" s="2209"/>
      <c r="AA307" s="48"/>
      <c r="AB307" s="2209"/>
      <c r="AC307" s="48"/>
      <c r="AD307" s="503"/>
      <c r="AE307" s="422"/>
      <c r="AF307" s="422"/>
      <c r="AG307" s="422"/>
      <c r="AH307" s="422"/>
      <c r="AI307" s="422"/>
      <c r="AJ307" s="422"/>
      <c r="AK307" s="422"/>
      <c r="AL307" s="422"/>
      <c r="AM307" s="423"/>
      <c r="AN307" s="47"/>
      <c r="AO307" s="47"/>
      <c r="AP307" s="48"/>
      <c r="AQ307" s="45"/>
      <c r="AR307" s="422"/>
      <c r="AS307" s="45"/>
      <c r="AT307" s="102"/>
      <c r="AU307" s="102"/>
      <c r="AV307" s="48"/>
      <c r="AW307" t="str">
        <f t="shared" ref="AW307:AW324" si="205">CA307&amp;CB307&amp;CC307&amp;CD307&amp;CE307&amp;CF307&amp;CG307</f>
        <v/>
      </c>
      <c r="CA307" s="18" t="str">
        <f>IF((AO307+AP307)&gt;AN307," * Los Egresos Por Alta + Egresos Por Abandono no pueden ser mayor que el Total de Egresos.","")</f>
        <v/>
      </c>
      <c r="CB307" s="263" t="str">
        <f>IF(AND(E307&gt;0,OR(AQ307=""))," * No olvide digitar la variable Trans (Masculino). Digite Cero si no tiene.",IF(AQ307&gt;E307,"  * La variable Trans (Masculino) No puede ser mayor al Total Mujeres.",""))</f>
        <v/>
      </c>
      <c r="CC307" s="504"/>
      <c r="CD307" s="263" t="str">
        <f>IF(AND(C307&gt;0,AS307=""), " * No olvide digitar la variable Pueblos originarios. Digite Cero si no tiene.",IF(AS307&gt;C307,"  * La variable Pueblos originarios No puede ser mayor al Total.",""))</f>
        <v/>
      </c>
      <c r="CE307" s="263" t="str">
        <f>IF(AND(C307&gt;0,AT307=""), " * No olvide digitar la variable Migrantes. Digite Cero si no tiene.",IF(AT307&gt;C307,"  * La variable Migrantes No puede ser mayor al Total.",""))</f>
        <v/>
      </c>
      <c r="CF307" s="263" t="str">
        <f>IF(AND(C307&gt;0,AU307=""), " * No olvide digitar la variable Niños, Niñas, adolescentes y jóvenes SENAME. Digite Cero si no tiene.",IF(AU307&gt;C307,"  * La variable Niños, Niñas, adolescentes y jóvenes SENAME No puede ser mayor al Total.",""))</f>
        <v/>
      </c>
      <c r="CG307" s="263" t="str">
        <f>IF(AND(C307&gt;0,AV307=""), " * No olvide digitar la variable Niños, Niñas, adolescentes y jóvenes Mejor Niñez. Digite Cero si no tiene.",IF(AV307&gt;C307,"  * La variable Niños, Niñas, adolescentes y jóvenes Mejor Niñez No puede ser mayor al Total.",""))</f>
        <v/>
      </c>
      <c r="CO307" s="69">
        <f t="shared" ref="CO307:CO324" si="206">IF((AO307+AP307)&gt;AN307,1,0)</f>
        <v>0</v>
      </c>
      <c r="CP307" s="69">
        <f t="shared" ref="CP307:CP324" si="207">IF(AND(E307&gt;0,OR(AQ307="")),1,IF(AQ307&gt;E307,1,0))</f>
        <v>0</v>
      </c>
      <c r="CQ307" s="505"/>
      <c r="CR307" s="69">
        <f t="shared" ref="CR307:CR324" si="208">IF(AND(C307&gt;0,AS307=""),1,IF(AS307&gt;C307,1,0))</f>
        <v>0</v>
      </c>
      <c r="CS307" s="69">
        <f t="shared" ref="CS307:CS324" si="209">IF(AND(C307&gt;0,AT307=""),1,IF(AT307&gt;C307,1,0))</f>
        <v>0</v>
      </c>
      <c r="CT307" s="69">
        <f t="shared" ref="CT307:CT324" si="210">IF(AND(C307&gt;0,AU307=""),1,IF(AU307&gt;C307,1,0))</f>
        <v>0</v>
      </c>
      <c r="CU307" s="69">
        <f t="shared" ref="CU307:CU324" si="211">IF(AND(C307&gt;0,AV307=""),1,IF(AV307&gt;C307,1,0))</f>
        <v>0</v>
      </c>
    </row>
    <row r="308" spans="1:99" ht="15" customHeight="1" x14ac:dyDescent="0.25">
      <c r="A308" s="3205"/>
      <c r="B308" s="506" t="s">
        <v>294</v>
      </c>
      <c r="C308" s="210">
        <f>SUM(E308)</f>
        <v>0</v>
      </c>
      <c r="D308" s="502"/>
      <c r="E308" s="396">
        <f t="shared" si="204"/>
        <v>0</v>
      </c>
      <c r="F308" s="503"/>
      <c r="G308" s="422"/>
      <c r="H308" s="422"/>
      <c r="I308" s="422"/>
      <c r="J308" s="475"/>
      <c r="K308" s="48"/>
      <c r="L308" s="2209"/>
      <c r="M308" s="48"/>
      <c r="N308" s="2209"/>
      <c r="O308" s="48"/>
      <c r="P308" s="2209"/>
      <c r="Q308" s="48"/>
      <c r="R308" s="2209"/>
      <c r="S308" s="48"/>
      <c r="T308" s="2209"/>
      <c r="U308" s="48"/>
      <c r="V308" s="2209"/>
      <c r="W308" s="48"/>
      <c r="X308" s="2209"/>
      <c r="Y308" s="48"/>
      <c r="Z308" s="2209"/>
      <c r="AA308" s="48"/>
      <c r="AB308" s="2209"/>
      <c r="AC308" s="48"/>
      <c r="AD308" s="503"/>
      <c r="AE308" s="422"/>
      <c r="AF308" s="422"/>
      <c r="AG308" s="422"/>
      <c r="AH308" s="422"/>
      <c r="AI308" s="422"/>
      <c r="AJ308" s="422"/>
      <c r="AK308" s="422"/>
      <c r="AL308" s="422"/>
      <c r="AM308" s="423"/>
      <c r="AN308" s="47"/>
      <c r="AO308" s="47"/>
      <c r="AP308" s="48"/>
      <c r="AQ308" s="45"/>
      <c r="AR308" s="422"/>
      <c r="AS308" s="45"/>
      <c r="AT308" s="102"/>
      <c r="AU308" s="102"/>
      <c r="AV308" s="48"/>
      <c r="AW308" t="str">
        <f t="shared" si="205"/>
        <v/>
      </c>
      <c r="CA308" s="18" t="str">
        <f t="shared" ref="CA308:CA324" si="212">IF((AO308+AP308)&gt;AN308," * Los Egresos Por Alta + Egresos Por Abandono no pueden ser mayor que el Total de Egresos.","")</f>
        <v/>
      </c>
      <c r="CB308" s="263" t="str">
        <f t="shared" ref="CB308:CB324" si="213">IF(AND(E308&gt;0,OR(AQ308=""))," * No olvide digitar la variable Trans (Masculino). Digite Cero si no tiene.",IF(AQ308&gt;E308,"  * La variable Trans (Masculino) No puede ser mayor al Total Mujeres.",""))</f>
        <v/>
      </c>
      <c r="CC308" s="504"/>
      <c r="CD308" s="263" t="str">
        <f t="shared" ref="CD308:CD324" si="214">IF(AND(C308&gt;0,AS308=""), " * No olvide digitar la variable Pueblos originarios. Digite Cero si no tiene.",IF(AS308&gt;C308,"  * La variable Pueblos originarios No puede ser mayor al Total.",""))</f>
        <v/>
      </c>
      <c r="CE308" s="263" t="str">
        <f t="shared" ref="CE308:CE324" si="215">IF(AND(C308&gt;0,AT308=""), " * No olvide digitar la variable Migrantes. Digite Cero si no tiene.",IF(AT308&gt;C308,"  * La variable Migrantes No puede ser mayor al Total.",""))</f>
        <v/>
      </c>
      <c r="CF308" s="263" t="str">
        <f t="shared" ref="CF308:CF324" si="216">IF(AND(C308&gt;0,AU308=""), " * No olvide digitar la variable Niños, Niñas, adolescentes y jóvenes SENAME. Digite Cero si no tiene.",IF(AU308&gt;C308,"  * La variable Niños, Niñas, adolescentes y jóvenes SENAME No puede ser mayor al Total.",""))</f>
        <v/>
      </c>
      <c r="CG308" s="263" t="str">
        <f t="shared" ref="CG308:CG324" si="217">IF(AND(C308&gt;0,AV308=""), " * No olvide digitar la variable Niños, Niñas, adolescentes y jóvenes Mejor Niñez. Digite Cero si no tiene.",IF(AV308&gt;C308,"  * La variable Niños, Niñas, adolescentes y jóvenes Mejor Niñez No puede ser mayor al Total.",""))</f>
        <v/>
      </c>
      <c r="CO308" s="69">
        <f t="shared" si="206"/>
        <v>0</v>
      </c>
      <c r="CP308" s="69">
        <f t="shared" si="207"/>
        <v>0</v>
      </c>
      <c r="CQ308" s="505"/>
      <c r="CR308" s="69">
        <f t="shared" si="208"/>
        <v>0</v>
      </c>
      <c r="CS308" s="69">
        <f t="shared" si="209"/>
        <v>0</v>
      </c>
      <c r="CT308" s="69">
        <f t="shared" si="210"/>
        <v>0</v>
      </c>
      <c r="CU308" s="69">
        <f t="shared" si="211"/>
        <v>0</v>
      </c>
    </row>
    <row r="309" spans="1:99" ht="15" customHeight="1" x14ac:dyDescent="0.25">
      <c r="A309" s="3205"/>
      <c r="B309" s="507" t="s">
        <v>295</v>
      </c>
      <c r="C309" s="210">
        <f t="shared" ref="C309:C324" si="218">SUM(D309+E309)</f>
        <v>0</v>
      </c>
      <c r="D309" s="502"/>
      <c r="E309" s="396">
        <f t="shared" si="204"/>
        <v>0</v>
      </c>
      <c r="F309" s="503"/>
      <c r="G309" s="422"/>
      <c r="H309" s="422"/>
      <c r="I309" s="422"/>
      <c r="J309" s="475"/>
      <c r="K309" s="28"/>
      <c r="L309" s="2209"/>
      <c r="M309" s="28"/>
      <c r="N309" s="2209"/>
      <c r="O309" s="28"/>
      <c r="P309" s="2209"/>
      <c r="Q309" s="28"/>
      <c r="R309" s="2209"/>
      <c r="S309" s="28"/>
      <c r="T309" s="2209"/>
      <c r="U309" s="28"/>
      <c r="V309" s="2209"/>
      <c r="W309" s="28"/>
      <c r="X309" s="2209"/>
      <c r="Y309" s="28"/>
      <c r="Z309" s="2209"/>
      <c r="AA309" s="28"/>
      <c r="AB309" s="2209"/>
      <c r="AC309" s="28"/>
      <c r="AD309" s="503"/>
      <c r="AE309" s="422"/>
      <c r="AF309" s="422"/>
      <c r="AG309" s="422"/>
      <c r="AH309" s="422"/>
      <c r="AI309" s="422"/>
      <c r="AJ309" s="422"/>
      <c r="AK309" s="422"/>
      <c r="AL309" s="422"/>
      <c r="AM309" s="423"/>
      <c r="AN309" s="23"/>
      <c r="AO309" s="23"/>
      <c r="AP309" s="28"/>
      <c r="AQ309" s="22"/>
      <c r="AR309" s="422"/>
      <c r="AS309" s="22"/>
      <c r="AT309" s="24"/>
      <c r="AU309" s="24"/>
      <c r="AV309" s="28"/>
      <c r="AW309" t="str">
        <f t="shared" si="205"/>
        <v/>
      </c>
      <c r="CA309" s="18" t="str">
        <f t="shared" si="212"/>
        <v/>
      </c>
      <c r="CB309" s="263" t="str">
        <f t="shared" si="213"/>
        <v/>
      </c>
      <c r="CC309" s="504"/>
      <c r="CD309" s="263" t="str">
        <f t="shared" si="214"/>
        <v/>
      </c>
      <c r="CE309" s="263" t="str">
        <f t="shared" si="215"/>
        <v/>
      </c>
      <c r="CF309" s="263" t="str">
        <f t="shared" si="216"/>
        <v/>
      </c>
      <c r="CG309" s="263" t="str">
        <f t="shared" si="217"/>
        <v/>
      </c>
      <c r="CO309" s="69">
        <f t="shared" si="206"/>
        <v>0</v>
      </c>
      <c r="CP309" s="69">
        <f t="shared" si="207"/>
        <v>0</v>
      </c>
      <c r="CQ309" s="505"/>
      <c r="CR309" s="69">
        <f t="shared" si="208"/>
        <v>0</v>
      </c>
      <c r="CS309" s="69">
        <f t="shared" si="209"/>
        <v>0</v>
      </c>
      <c r="CT309" s="69">
        <f t="shared" si="210"/>
        <v>0</v>
      </c>
      <c r="CU309" s="69">
        <f t="shared" si="211"/>
        <v>0</v>
      </c>
    </row>
    <row r="310" spans="1:99" ht="15" customHeight="1" x14ac:dyDescent="0.25">
      <c r="A310" s="3205"/>
      <c r="B310" s="507" t="s">
        <v>296</v>
      </c>
      <c r="C310" s="210">
        <f t="shared" ref="C310:C315" si="219">SUM(E310)</f>
        <v>0</v>
      </c>
      <c r="D310" s="502"/>
      <c r="E310" s="396">
        <f t="shared" si="204"/>
        <v>0</v>
      </c>
      <c r="F310" s="503"/>
      <c r="G310" s="422"/>
      <c r="H310" s="422"/>
      <c r="I310" s="422"/>
      <c r="J310" s="475"/>
      <c r="K310" s="28"/>
      <c r="L310" s="2209"/>
      <c r="M310" s="28"/>
      <c r="N310" s="2209"/>
      <c r="O310" s="28"/>
      <c r="P310" s="2209"/>
      <c r="Q310" s="28"/>
      <c r="R310" s="2209"/>
      <c r="S310" s="28"/>
      <c r="T310" s="2209"/>
      <c r="U310" s="28"/>
      <c r="V310" s="2209"/>
      <c r="W310" s="28"/>
      <c r="X310" s="2209"/>
      <c r="Y310" s="28"/>
      <c r="Z310" s="2209"/>
      <c r="AA310" s="28"/>
      <c r="AB310" s="2209"/>
      <c r="AC310" s="28"/>
      <c r="AD310" s="503"/>
      <c r="AE310" s="422"/>
      <c r="AF310" s="422"/>
      <c r="AG310" s="422"/>
      <c r="AH310" s="422"/>
      <c r="AI310" s="422"/>
      <c r="AJ310" s="422"/>
      <c r="AK310" s="422"/>
      <c r="AL310" s="422"/>
      <c r="AM310" s="423"/>
      <c r="AN310" s="23"/>
      <c r="AO310" s="23"/>
      <c r="AP310" s="28"/>
      <c r="AQ310" s="22"/>
      <c r="AR310" s="422"/>
      <c r="AS310" s="22"/>
      <c r="AT310" s="24"/>
      <c r="AU310" s="24"/>
      <c r="AV310" s="28"/>
      <c r="AW310" t="str">
        <f t="shared" si="205"/>
        <v/>
      </c>
      <c r="CA310" s="18" t="str">
        <f t="shared" si="212"/>
        <v/>
      </c>
      <c r="CB310" s="263" t="str">
        <f t="shared" si="213"/>
        <v/>
      </c>
      <c r="CC310" s="504"/>
      <c r="CD310" s="263" t="str">
        <f t="shared" si="214"/>
        <v/>
      </c>
      <c r="CE310" s="263" t="str">
        <f t="shared" si="215"/>
        <v/>
      </c>
      <c r="CF310" s="263" t="str">
        <f t="shared" si="216"/>
        <v/>
      </c>
      <c r="CG310" s="263" t="str">
        <f t="shared" si="217"/>
        <v/>
      </c>
      <c r="CO310" s="69">
        <f t="shared" si="206"/>
        <v>0</v>
      </c>
      <c r="CP310" s="69">
        <f t="shared" si="207"/>
        <v>0</v>
      </c>
      <c r="CQ310" s="505"/>
      <c r="CR310" s="69">
        <f t="shared" si="208"/>
        <v>0</v>
      </c>
      <c r="CS310" s="69">
        <f t="shared" si="209"/>
        <v>0</v>
      </c>
      <c r="CT310" s="69">
        <f t="shared" si="210"/>
        <v>0</v>
      </c>
      <c r="CU310" s="69">
        <f t="shared" si="211"/>
        <v>0</v>
      </c>
    </row>
    <row r="311" spans="1:99" ht="15" customHeight="1" x14ac:dyDescent="0.25">
      <c r="A311" s="3205"/>
      <c r="B311" s="507" t="s">
        <v>297</v>
      </c>
      <c r="C311" s="210">
        <f t="shared" si="219"/>
        <v>0</v>
      </c>
      <c r="D311" s="502"/>
      <c r="E311" s="396">
        <f t="shared" si="204"/>
        <v>0</v>
      </c>
      <c r="F311" s="503"/>
      <c r="G311" s="422"/>
      <c r="H311" s="422"/>
      <c r="I311" s="422"/>
      <c r="J311" s="475"/>
      <c r="K311" s="28"/>
      <c r="L311" s="2209"/>
      <c r="M311" s="28"/>
      <c r="N311" s="2209"/>
      <c r="O311" s="28"/>
      <c r="P311" s="2209"/>
      <c r="Q311" s="28"/>
      <c r="R311" s="2209"/>
      <c r="S311" s="28"/>
      <c r="T311" s="2209"/>
      <c r="U311" s="28"/>
      <c r="V311" s="2209"/>
      <c r="W311" s="28"/>
      <c r="X311" s="2209"/>
      <c r="Y311" s="28"/>
      <c r="Z311" s="2209"/>
      <c r="AA311" s="28"/>
      <c r="AB311" s="2209"/>
      <c r="AC311" s="28"/>
      <c r="AD311" s="503"/>
      <c r="AE311" s="422"/>
      <c r="AF311" s="422"/>
      <c r="AG311" s="422"/>
      <c r="AH311" s="422"/>
      <c r="AI311" s="422"/>
      <c r="AJ311" s="422"/>
      <c r="AK311" s="422"/>
      <c r="AL311" s="422"/>
      <c r="AM311" s="423"/>
      <c r="AN311" s="23"/>
      <c r="AO311" s="23"/>
      <c r="AP311" s="28"/>
      <c r="AQ311" s="22"/>
      <c r="AR311" s="422"/>
      <c r="AS311" s="22"/>
      <c r="AT311" s="24"/>
      <c r="AU311" s="24"/>
      <c r="AV311" s="28"/>
      <c r="AW311" t="str">
        <f t="shared" si="205"/>
        <v/>
      </c>
      <c r="CA311" s="18" t="str">
        <f t="shared" si="212"/>
        <v/>
      </c>
      <c r="CB311" s="263" t="str">
        <f t="shared" si="213"/>
        <v/>
      </c>
      <c r="CC311" s="504"/>
      <c r="CD311" s="263" t="str">
        <f t="shared" si="214"/>
        <v/>
      </c>
      <c r="CE311" s="263" t="str">
        <f t="shared" si="215"/>
        <v/>
      </c>
      <c r="CF311" s="263" t="str">
        <f t="shared" si="216"/>
        <v/>
      </c>
      <c r="CG311" s="263" t="str">
        <f t="shared" si="217"/>
        <v/>
      </c>
      <c r="CO311" s="69">
        <f t="shared" si="206"/>
        <v>0</v>
      </c>
      <c r="CP311" s="69">
        <f t="shared" si="207"/>
        <v>0</v>
      </c>
      <c r="CQ311" s="505"/>
      <c r="CR311" s="69">
        <f t="shared" si="208"/>
        <v>0</v>
      </c>
      <c r="CS311" s="69">
        <f t="shared" si="209"/>
        <v>0</v>
      </c>
      <c r="CT311" s="69">
        <f t="shared" si="210"/>
        <v>0</v>
      </c>
      <c r="CU311" s="69">
        <f t="shared" si="211"/>
        <v>0</v>
      </c>
    </row>
    <row r="312" spans="1:99" ht="15" customHeight="1" x14ac:dyDescent="0.25">
      <c r="A312" s="3205"/>
      <c r="B312" s="507" t="s">
        <v>298</v>
      </c>
      <c r="C312" s="210">
        <f t="shared" si="219"/>
        <v>0</v>
      </c>
      <c r="D312" s="502"/>
      <c r="E312" s="396">
        <f t="shared" si="204"/>
        <v>0</v>
      </c>
      <c r="F312" s="503"/>
      <c r="G312" s="422"/>
      <c r="H312" s="422"/>
      <c r="I312" s="422"/>
      <c r="J312" s="475"/>
      <c r="K312" s="28"/>
      <c r="L312" s="2209"/>
      <c r="M312" s="28"/>
      <c r="N312" s="2209"/>
      <c r="O312" s="28"/>
      <c r="P312" s="2209"/>
      <c r="Q312" s="28"/>
      <c r="R312" s="2209"/>
      <c r="S312" s="28"/>
      <c r="T312" s="2209"/>
      <c r="U312" s="28"/>
      <c r="V312" s="2209"/>
      <c r="W312" s="28"/>
      <c r="X312" s="2209"/>
      <c r="Y312" s="28"/>
      <c r="Z312" s="2209"/>
      <c r="AA312" s="28"/>
      <c r="AB312" s="2209"/>
      <c r="AC312" s="28"/>
      <c r="AD312" s="503"/>
      <c r="AE312" s="422"/>
      <c r="AF312" s="422"/>
      <c r="AG312" s="422"/>
      <c r="AH312" s="422"/>
      <c r="AI312" s="422"/>
      <c r="AJ312" s="422"/>
      <c r="AK312" s="422"/>
      <c r="AL312" s="422"/>
      <c r="AM312" s="423"/>
      <c r="AN312" s="23"/>
      <c r="AO312" s="23"/>
      <c r="AP312" s="28"/>
      <c r="AQ312" s="22"/>
      <c r="AR312" s="422"/>
      <c r="AS312" s="22"/>
      <c r="AT312" s="24"/>
      <c r="AU312" s="24"/>
      <c r="AV312" s="28"/>
      <c r="AW312" t="str">
        <f t="shared" si="205"/>
        <v/>
      </c>
      <c r="CA312" s="18" t="str">
        <f t="shared" si="212"/>
        <v/>
      </c>
      <c r="CB312" s="263" t="str">
        <f t="shared" si="213"/>
        <v/>
      </c>
      <c r="CC312" s="504"/>
      <c r="CD312" s="263" t="str">
        <f t="shared" si="214"/>
        <v/>
      </c>
      <c r="CE312" s="263" t="str">
        <f t="shared" si="215"/>
        <v/>
      </c>
      <c r="CF312" s="263" t="str">
        <f t="shared" si="216"/>
        <v/>
      </c>
      <c r="CG312" s="263" t="str">
        <f t="shared" si="217"/>
        <v/>
      </c>
      <c r="CO312" s="69">
        <f t="shared" si="206"/>
        <v>0</v>
      </c>
      <c r="CP312" s="69">
        <f t="shared" si="207"/>
        <v>0</v>
      </c>
      <c r="CQ312" s="505"/>
      <c r="CR312" s="69">
        <f t="shared" si="208"/>
        <v>0</v>
      </c>
      <c r="CS312" s="69">
        <f t="shared" si="209"/>
        <v>0</v>
      </c>
      <c r="CT312" s="69">
        <f t="shared" si="210"/>
        <v>0</v>
      </c>
      <c r="CU312" s="69">
        <f t="shared" si="211"/>
        <v>0</v>
      </c>
    </row>
    <row r="313" spans="1:99" ht="15" customHeight="1" x14ac:dyDescent="0.25">
      <c r="A313" s="3205"/>
      <c r="B313" s="507" t="s">
        <v>299</v>
      </c>
      <c r="C313" s="210">
        <f t="shared" si="219"/>
        <v>0</v>
      </c>
      <c r="D313" s="502"/>
      <c r="E313" s="396">
        <f t="shared" si="204"/>
        <v>0</v>
      </c>
      <c r="F313" s="503"/>
      <c r="G313" s="422"/>
      <c r="H313" s="422"/>
      <c r="I313" s="422"/>
      <c r="J313" s="475"/>
      <c r="K313" s="28"/>
      <c r="L313" s="2209"/>
      <c r="M313" s="28"/>
      <c r="N313" s="2209"/>
      <c r="O313" s="28"/>
      <c r="P313" s="2209"/>
      <c r="Q313" s="28"/>
      <c r="R313" s="2209"/>
      <c r="S313" s="28"/>
      <c r="T313" s="2209"/>
      <c r="U313" s="28"/>
      <c r="V313" s="2209"/>
      <c r="W313" s="28"/>
      <c r="X313" s="2209"/>
      <c r="Y313" s="28"/>
      <c r="Z313" s="2209"/>
      <c r="AA313" s="28"/>
      <c r="AB313" s="2209"/>
      <c r="AC313" s="28"/>
      <c r="AD313" s="503"/>
      <c r="AE313" s="422"/>
      <c r="AF313" s="422"/>
      <c r="AG313" s="422"/>
      <c r="AH313" s="422"/>
      <c r="AI313" s="422"/>
      <c r="AJ313" s="422"/>
      <c r="AK313" s="422"/>
      <c r="AL313" s="422"/>
      <c r="AM313" s="423"/>
      <c r="AN313" s="23"/>
      <c r="AO313" s="23"/>
      <c r="AP313" s="28"/>
      <c r="AQ313" s="22"/>
      <c r="AR313" s="422"/>
      <c r="AS313" s="22"/>
      <c r="AT313" s="24"/>
      <c r="AU313" s="24"/>
      <c r="AV313" s="28"/>
      <c r="AW313" t="str">
        <f t="shared" si="205"/>
        <v/>
      </c>
      <c r="CA313" s="18" t="str">
        <f t="shared" si="212"/>
        <v/>
      </c>
      <c r="CB313" s="263" t="str">
        <f t="shared" si="213"/>
        <v/>
      </c>
      <c r="CC313" s="504"/>
      <c r="CD313" s="263" t="str">
        <f t="shared" si="214"/>
        <v/>
      </c>
      <c r="CE313" s="263" t="str">
        <f t="shared" si="215"/>
        <v/>
      </c>
      <c r="CF313" s="263" t="str">
        <f t="shared" si="216"/>
        <v/>
      </c>
      <c r="CG313" s="263" t="str">
        <f t="shared" si="217"/>
        <v/>
      </c>
      <c r="CO313" s="69">
        <f t="shared" si="206"/>
        <v>0</v>
      </c>
      <c r="CP313" s="69">
        <f t="shared" si="207"/>
        <v>0</v>
      </c>
      <c r="CQ313" s="505"/>
      <c r="CR313" s="69">
        <f t="shared" si="208"/>
        <v>0</v>
      </c>
      <c r="CS313" s="69">
        <f t="shared" si="209"/>
        <v>0</v>
      </c>
      <c r="CT313" s="69">
        <f t="shared" si="210"/>
        <v>0</v>
      </c>
      <c r="CU313" s="69">
        <f t="shared" si="211"/>
        <v>0</v>
      </c>
    </row>
    <row r="314" spans="1:99" ht="15" customHeight="1" x14ac:dyDescent="0.25">
      <c r="A314" s="3205"/>
      <c r="B314" s="507" t="s">
        <v>300</v>
      </c>
      <c r="C314" s="210">
        <f t="shared" si="219"/>
        <v>0</v>
      </c>
      <c r="D314" s="502"/>
      <c r="E314" s="396">
        <f t="shared" si="204"/>
        <v>0</v>
      </c>
      <c r="F314" s="503"/>
      <c r="G314" s="422"/>
      <c r="H314" s="422"/>
      <c r="I314" s="422"/>
      <c r="J314" s="475"/>
      <c r="K314" s="28"/>
      <c r="L314" s="2209"/>
      <c r="M314" s="28"/>
      <c r="N314" s="2209"/>
      <c r="O314" s="28"/>
      <c r="P314" s="2209"/>
      <c r="Q314" s="28"/>
      <c r="R314" s="2209"/>
      <c r="S314" s="28"/>
      <c r="T314" s="2209"/>
      <c r="U314" s="28"/>
      <c r="V314" s="2209"/>
      <c r="W314" s="28"/>
      <c r="X314" s="2209"/>
      <c r="Y314" s="28"/>
      <c r="Z314" s="2209"/>
      <c r="AA314" s="28"/>
      <c r="AB314" s="2209"/>
      <c r="AC314" s="28"/>
      <c r="AD314" s="503"/>
      <c r="AE314" s="422"/>
      <c r="AF314" s="422"/>
      <c r="AG314" s="422"/>
      <c r="AH314" s="422"/>
      <c r="AI314" s="422"/>
      <c r="AJ314" s="422"/>
      <c r="AK314" s="422"/>
      <c r="AL314" s="422"/>
      <c r="AM314" s="423"/>
      <c r="AN314" s="23"/>
      <c r="AO314" s="23"/>
      <c r="AP314" s="28"/>
      <c r="AQ314" s="22"/>
      <c r="AR314" s="422"/>
      <c r="AS314" s="22"/>
      <c r="AT314" s="24"/>
      <c r="AU314" s="24"/>
      <c r="AV314" s="28"/>
      <c r="AW314" t="str">
        <f t="shared" si="205"/>
        <v/>
      </c>
      <c r="CA314" s="18" t="str">
        <f t="shared" si="212"/>
        <v/>
      </c>
      <c r="CB314" s="263" t="str">
        <f t="shared" si="213"/>
        <v/>
      </c>
      <c r="CC314" s="504"/>
      <c r="CD314" s="263" t="str">
        <f t="shared" si="214"/>
        <v/>
      </c>
      <c r="CE314" s="263" t="str">
        <f t="shared" si="215"/>
        <v/>
      </c>
      <c r="CF314" s="263" t="str">
        <f t="shared" si="216"/>
        <v/>
      </c>
      <c r="CG314" s="263" t="str">
        <f t="shared" si="217"/>
        <v/>
      </c>
      <c r="CO314" s="69">
        <f t="shared" si="206"/>
        <v>0</v>
      </c>
      <c r="CP314" s="69">
        <f t="shared" si="207"/>
        <v>0</v>
      </c>
      <c r="CQ314" s="505"/>
      <c r="CR314" s="69">
        <f t="shared" si="208"/>
        <v>0</v>
      </c>
      <c r="CS314" s="69">
        <f t="shared" si="209"/>
        <v>0</v>
      </c>
      <c r="CT314" s="69">
        <f t="shared" si="210"/>
        <v>0</v>
      </c>
      <c r="CU314" s="69">
        <f t="shared" si="211"/>
        <v>0</v>
      </c>
    </row>
    <row r="315" spans="1:99" ht="15" customHeight="1" x14ac:dyDescent="0.25">
      <c r="A315" s="4332"/>
      <c r="B315" s="508" t="s">
        <v>301</v>
      </c>
      <c r="C315" s="266">
        <f t="shared" si="219"/>
        <v>1</v>
      </c>
      <c r="D315" s="509"/>
      <c r="E315" s="377">
        <f t="shared" si="204"/>
        <v>1</v>
      </c>
      <c r="F315" s="2354"/>
      <c r="G315" s="2355"/>
      <c r="H315" s="2355"/>
      <c r="I315" s="2355"/>
      <c r="J315" s="2366"/>
      <c r="K315" s="37"/>
      <c r="L315" s="224"/>
      <c r="M315" s="37"/>
      <c r="N315" s="224"/>
      <c r="O315" s="37">
        <v>1</v>
      </c>
      <c r="P315" s="224"/>
      <c r="Q315" s="37"/>
      <c r="R315" s="224"/>
      <c r="S315" s="37"/>
      <c r="T315" s="224"/>
      <c r="U315" s="37"/>
      <c r="V315" s="224"/>
      <c r="W315" s="37"/>
      <c r="X315" s="224"/>
      <c r="Y315" s="37"/>
      <c r="Z315" s="224"/>
      <c r="AA315" s="37"/>
      <c r="AB315" s="224"/>
      <c r="AC315" s="37"/>
      <c r="AD315" s="2354"/>
      <c r="AE315" s="2355"/>
      <c r="AF315" s="2355"/>
      <c r="AG315" s="2355"/>
      <c r="AH315" s="2355"/>
      <c r="AI315" s="2355"/>
      <c r="AJ315" s="2355"/>
      <c r="AK315" s="2355"/>
      <c r="AL315" s="2355"/>
      <c r="AM315" s="2356"/>
      <c r="AN315" s="31">
        <v>0</v>
      </c>
      <c r="AO315" s="31">
        <v>0</v>
      </c>
      <c r="AP315" s="37">
        <v>0</v>
      </c>
      <c r="AQ315" s="30">
        <v>0</v>
      </c>
      <c r="AR315" s="2355"/>
      <c r="AS315" s="30">
        <v>0</v>
      </c>
      <c r="AT315" s="32">
        <v>0</v>
      </c>
      <c r="AU315" s="32">
        <v>0</v>
      </c>
      <c r="AV315" s="37">
        <v>0</v>
      </c>
      <c r="AW315" t="str">
        <f t="shared" si="205"/>
        <v/>
      </c>
      <c r="CA315" s="18" t="str">
        <f t="shared" si="212"/>
        <v/>
      </c>
      <c r="CB315" s="263" t="str">
        <f t="shared" si="213"/>
        <v/>
      </c>
      <c r="CC315" s="504"/>
      <c r="CD315" s="263" t="str">
        <f t="shared" si="214"/>
        <v/>
      </c>
      <c r="CE315" s="263" t="str">
        <f t="shared" si="215"/>
        <v/>
      </c>
      <c r="CF315" s="263" t="str">
        <f t="shared" si="216"/>
        <v/>
      </c>
      <c r="CG315" s="263" t="str">
        <f t="shared" si="217"/>
        <v/>
      </c>
      <c r="CO315" s="69">
        <f t="shared" si="206"/>
        <v>0</v>
      </c>
      <c r="CP315" s="69">
        <f t="shared" si="207"/>
        <v>0</v>
      </c>
      <c r="CQ315" s="505"/>
      <c r="CR315" s="69">
        <f t="shared" si="208"/>
        <v>0</v>
      </c>
      <c r="CS315" s="69">
        <f t="shared" si="209"/>
        <v>0</v>
      </c>
      <c r="CT315" s="69">
        <f t="shared" si="210"/>
        <v>0</v>
      </c>
      <c r="CU315" s="69">
        <f t="shared" si="211"/>
        <v>0</v>
      </c>
    </row>
    <row r="316" spans="1:99" ht="15" customHeight="1" x14ac:dyDescent="0.25">
      <c r="A316" s="3207" t="s">
        <v>302</v>
      </c>
      <c r="B316" s="2019" t="s">
        <v>293</v>
      </c>
      <c r="C316" s="378">
        <f t="shared" si="218"/>
        <v>3</v>
      </c>
      <c r="D316" s="379">
        <f>SUM(F316+H316+J316+L316+N316+P316+R316+T316+V316+X316+Z316+AB316+AD316+AF316+AH316+AJ316+AL316)</f>
        <v>1</v>
      </c>
      <c r="E316" s="380">
        <f>SUM(G316+I316+K316+M316+O316+Q316+S316+U316+W316+Y316+AA316+AC316+AE316+AG316+AI316+AK316+AM316)</f>
        <v>2</v>
      </c>
      <c r="F316" s="2373"/>
      <c r="G316" s="2374"/>
      <c r="H316" s="2375"/>
      <c r="I316" s="2374"/>
      <c r="J316" s="2375"/>
      <c r="K316" s="352"/>
      <c r="L316" s="2376"/>
      <c r="M316" s="2374"/>
      <c r="N316" s="2375"/>
      <c r="O316" s="2377"/>
      <c r="P316" s="2373"/>
      <c r="Q316" s="2374">
        <v>1</v>
      </c>
      <c r="R316" s="2375"/>
      <c r="S316" s="2377"/>
      <c r="T316" s="2373"/>
      <c r="U316" s="2374"/>
      <c r="V316" s="2375">
        <v>1</v>
      </c>
      <c r="W316" s="2377">
        <v>1</v>
      </c>
      <c r="X316" s="2373"/>
      <c r="Y316" s="2374"/>
      <c r="Z316" s="2375"/>
      <c r="AA316" s="2377"/>
      <c r="AB316" s="2373"/>
      <c r="AC316" s="2374"/>
      <c r="AD316" s="2375"/>
      <c r="AE316" s="2377"/>
      <c r="AF316" s="2373"/>
      <c r="AG316" s="2374"/>
      <c r="AH316" s="2375"/>
      <c r="AI316" s="2377"/>
      <c r="AJ316" s="2373"/>
      <c r="AK316" s="2374"/>
      <c r="AL316" s="2375"/>
      <c r="AM316" s="2378"/>
      <c r="AN316" s="1997">
        <v>1</v>
      </c>
      <c r="AO316" s="47">
        <v>1</v>
      </c>
      <c r="AP316" s="48">
        <v>0</v>
      </c>
      <c r="AQ316" s="45">
        <v>0</v>
      </c>
      <c r="AR316" s="48">
        <v>0</v>
      </c>
      <c r="AS316" s="45">
        <v>0</v>
      </c>
      <c r="AT316" s="102">
        <v>0</v>
      </c>
      <c r="AU316" s="102">
        <v>0</v>
      </c>
      <c r="AV316" s="48">
        <v>0</v>
      </c>
      <c r="AW316" t="str">
        <f t="shared" si="205"/>
        <v/>
      </c>
      <c r="CA316" s="18" t="str">
        <f>IF((AO316+AP316)&gt;AN316," * Los Egresos Por Alta + Egresos Por Abandono no pueden ser mayor que el Total de Egresos.","")</f>
        <v/>
      </c>
      <c r="CB316" s="263" t="str">
        <f t="shared" si="213"/>
        <v/>
      </c>
      <c r="CC316" s="263" t="str">
        <f t="shared" ref="CC316:CC324" si="220">IF(AND(D316&gt;0,OR(AR316=""))," * No olvide digitar la variable Trans (Femenino). Digite Cero si no tiene.",IF(AR316&gt;D316,"  * La variable Trans (Femenino) No puede ser mayor al Total Hombres.",""))</f>
        <v/>
      </c>
      <c r="CD316" s="263" t="str">
        <f t="shared" si="214"/>
        <v/>
      </c>
      <c r="CE316" s="263" t="str">
        <f t="shared" si="215"/>
        <v/>
      </c>
      <c r="CF316" s="263" t="str">
        <f t="shared" si="216"/>
        <v/>
      </c>
      <c r="CG316" s="263" t="str">
        <f t="shared" si="217"/>
        <v/>
      </c>
      <c r="CO316" s="69">
        <f t="shared" si="206"/>
        <v>0</v>
      </c>
      <c r="CP316" s="69">
        <f t="shared" si="207"/>
        <v>0</v>
      </c>
      <c r="CQ316" s="69">
        <f t="shared" ref="CQ316:CQ324" si="221">IF(AND(D316&gt;0,OR(AR316="")),1,IF(AR316&gt;D316,1,0))</f>
        <v>0</v>
      </c>
      <c r="CR316" s="69">
        <f t="shared" si="208"/>
        <v>0</v>
      </c>
      <c r="CS316" s="69">
        <f t="shared" si="209"/>
        <v>0</v>
      </c>
      <c r="CT316" s="69">
        <f t="shared" si="210"/>
        <v>0</v>
      </c>
      <c r="CU316" s="69">
        <f t="shared" si="211"/>
        <v>0</v>
      </c>
    </row>
    <row r="317" spans="1:99" ht="15" customHeight="1" x14ac:dyDescent="0.25">
      <c r="A317" s="3205"/>
      <c r="B317" s="506" t="s">
        <v>294</v>
      </c>
      <c r="C317" s="249">
        <f t="shared" si="218"/>
        <v>0</v>
      </c>
      <c r="D317" s="250">
        <f t="shared" ref="D317:E324" si="222">SUM(F317+H317+J317+L317+N317+P317+R317+T317+V317+X317+Z317+AB317+AD317+AF317+AH317+AJ317+AL317)</f>
        <v>0</v>
      </c>
      <c r="E317" s="380">
        <f t="shared" si="222"/>
        <v>0</v>
      </c>
      <c r="F317" s="45"/>
      <c r="G317" s="352"/>
      <c r="H317" s="45"/>
      <c r="I317" s="352"/>
      <c r="J317" s="45"/>
      <c r="K317" s="352"/>
      <c r="L317" s="45"/>
      <c r="M317" s="352"/>
      <c r="N317" s="47"/>
      <c r="O317" s="510"/>
      <c r="P317" s="45"/>
      <c r="Q317" s="352"/>
      <c r="R317" s="47"/>
      <c r="S317" s="510"/>
      <c r="T317" s="45"/>
      <c r="U317" s="352"/>
      <c r="V317" s="47"/>
      <c r="W317" s="510"/>
      <c r="X317" s="45"/>
      <c r="Y317" s="352"/>
      <c r="Z317" s="47"/>
      <c r="AA317" s="510"/>
      <c r="AB317" s="45"/>
      <c r="AC317" s="352"/>
      <c r="AD317" s="47"/>
      <c r="AE317" s="510"/>
      <c r="AF317" s="45"/>
      <c r="AG317" s="352"/>
      <c r="AH317" s="47"/>
      <c r="AI317" s="510"/>
      <c r="AJ317" s="45"/>
      <c r="AK317" s="352"/>
      <c r="AL317" s="47"/>
      <c r="AM317" s="46"/>
      <c r="AN317" s="47"/>
      <c r="AO317" s="47"/>
      <c r="AP317" s="48"/>
      <c r="AQ317" s="45"/>
      <c r="AR317" s="48"/>
      <c r="AS317" s="45"/>
      <c r="AT317" s="102"/>
      <c r="AU317" s="102"/>
      <c r="AV317" s="48"/>
      <c r="AW317" t="str">
        <f t="shared" si="205"/>
        <v/>
      </c>
      <c r="CA317" s="18" t="str">
        <f t="shared" si="212"/>
        <v/>
      </c>
      <c r="CB317" s="263" t="str">
        <f t="shared" si="213"/>
        <v/>
      </c>
      <c r="CC317" s="263" t="str">
        <f t="shared" si="220"/>
        <v/>
      </c>
      <c r="CD317" s="263" t="str">
        <f t="shared" si="214"/>
        <v/>
      </c>
      <c r="CE317" s="263" t="str">
        <f t="shared" si="215"/>
        <v/>
      </c>
      <c r="CF317" s="263" t="str">
        <f t="shared" si="216"/>
        <v/>
      </c>
      <c r="CG317" s="263" t="str">
        <f t="shared" si="217"/>
        <v/>
      </c>
      <c r="CO317" s="69">
        <f t="shared" si="206"/>
        <v>0</v>
      </c>
      <c r="CP317" s="69">
        <f t="shared" si="207"/>
        <v>0</v>
      </c>
      <c r="CQ317" s="69">
        <f t="shared" si="221"/>
        <v>0</v>
      </c>
      <c r="CR317" s="69">
        <f t="shared" si="208"/>
        <v>0</v>
      </c>
      <c r="CS317" s="69">
        <f t="shared" si="209"/>
        <v>0</v>
      </c>
      <c r="CT317" s="69">
        <f t="shared" si="210"/>
        <v>0</v>
      </c>
      <c r="CU317" s="69">
        <f t="shared" si="211"/>
        <v>0</v>
      </c>
    </row>
    <row r="318" spans="1:99" ht="15" customHeight="1" x14ac:dyDescent="0.25">
      <c r="A318" s="3205"/>
      <c r="B318" s="507" t="s">
        <v>295</v>
      </c>
      <c r="C318" s="210">
        <f t="shared" si="218"/>
        <v>15</v>
      </c>
      <c r="D318" s="252">
        <f t="shared" si="222"/>
        <v>3</v>
      </c>
      <c r="E318" s="396">
        <f t="shared" si="222"/>
        <v>12</v>
      </c>
      <c r="F318" s="22"/>
      <c r="G318" s="239"/>
      <c r="H318" s="22"/>
      <c r="I318" s="239"/>
      <c r="J318" s="22"/>
      <c r="K318" s="239"/>
      <c r="L318" s="22"/>
      <c r="M318" s="239">
        <v>1</v>
      </c>
      <c r="N318" s="22"/>
      <c r="O318" s="25">
        <v>1</v>
      </c>
      <c r="P318" s="22">
        <v>1</v>
      </c>
      <c r="Q318" s="239">
        <v>3</v>
      </c>
      <c r="R318" s="23">
        <v>1</v>
      </c>
      <c r="S318" s="25">
        <v>1</v>
      </c>
      <c r="T318" s="22"/>
      <c r="U318" s="239"/>
      <c r="V318" s="23"/>
      <c r="W318" s="25"/>
      <c r="X318" s="22">
        <v>1</v>
      </c>
      <c r="Y318" s="239">
        <v>1</v>
      </c>
      <c r="Z318" s="23"/>
      <c r="AA318" s="25"/>
      <c r="AB318" s="22"/>
      <c r="AC318" s="239">
        <v>2</v>
      </c>
      <c r="AD318" s="23"/>
      <c r="AE318" s="25">
        <v>1</v>
      </c>
      <c r="AF318" s="22"/>
      <c r="AG318" s="239"/>
      <c r="AH318" s="23"/>
      <c r="AI318" s="25"/>
      <c r="AJ318" s="22"/>
      <c r="AK318" s="239">
        <v>1</v>
      </c>
      <c r="AL318" s="23"/>
      <c r="AM318" s="26">
        <v>1</v>
      </c>
      <c r="AN318" s="23">
        <v>4</v>
      </c>
      <c r="AO318" s="23">
        <v>4</v>
      </c>
      <c r="AP318" s="28">
        <v>0</v>
      </c>
      <c r="AQ318" s="22">
        <v>0</v>
      </c>
      <c r="AR318" s="28">
        <v>0</v>
      </c>
      <c r="AS318" s="22">
        <v>0</v>
      </c>
      <c r="AT318" s="24">
        <v>0</v>
      </c>
      <c r="AU318" s="24">
        <v>0</v>
      </c>
      <c r="AV318" s="28">
        <v>0</v>
      </c>
      <c r="AW318" t="str">
        <f t="shared" si="205"/>
        <v/>
      </c>
      <c r="CA318" s="18" t="str">
        <f t="shared" si="212"/>
        <v/>
      </c>
      <c r="CB318" s="263" t="str">
        <f t="shared" si="213"/>
        <v/>
      </c>
      <c r="CC318" s="263" t="str">
        <f t="shared" si="220"/>
        <v/>
      </c>
      <c r="CD318" s="263" t="str">
        <f t="shared" si="214"/>
        <v/>
      </c>
      <c r="CE318" s="263" t="str">
        <f t="shared" si="215"/>
        <v/>
      </c>
      <c r="CF318" s="263" t="str">
        <f t="shared" si="216"/>
        <v/>
      </c>
      <c r="CG318" s="263" t="str">
        <f t="shared" si="217"/>
        <v/>
      </c>
      <c r="CO318" s="69">
        <f t="shared" si="206"/>
        <v>0</v>
      </c>
      <c r="CP318" s="69">
        <f t="shared" si="207"/>
        <v>0</v>
      </c>
      <c r="CQ318" s="69">
        <f t="shared" si="221"/>
        <v>0</v>
      </c>
      <c r="CR318" s="69">
        <f t="shared" si="208"/>
        <v>0</v>
      </c>
      <c r="CS318" s="69">
        <f t="shared" si="209"/>
        <v>0</v>
      </c>
      <c r="CT318" s="69">
        <f t="shared" si="210"/>
        <v>0</v>
      </c>
      <c r="CU318" s="69">
        <f t="shared" si="211"/>
        <v>0</v>
      </c>
    </row>
    <row r="319" spans="1:99" ht="15" customHeight="1" x14ac:dyDescent="0.25">
      <c r="A319" s="3205"/>
      <c r="B319" s="507" t="s">
        <v>296</v>
      </c>
      <c r="C319" s="210">
        <f t="shared" si="218"/>
        <v>0</v>
      </c>
      <c r="D319" s="252">
        <f t="shared" si="222"/>
        <v>0</v>
      </c>
      <c r="E319" s="396">
        <f t="shared" si="222"/>
        <v>0</v>
      </c>
      <c r="F319" s="22"/>
      <c r="G319" s="239"/>
      <c r="H319" s="22"/>
      <c r="I319" s="239"/>
      <c r="J319" s="22"/>
      <c r="K319" s="239"/>
      <c r="L319" s="22"/>
      <c r="M319" s="239"/>
      <c r="N319" s="22"/>
      <c r="O319" s="25"/>
      <c r="P319" s="22"/>
      <c r="Q319" s="239"/>
      <c r="R319" s="23"/>
      <c r="S319" s="25"/>
      <c r="T319" s="22"/>
      <c r="U319" s="239"/>
      <c r="V319" s="23"/>
      <c r="W319" s="25"/>
      <c r="X319" s="22"/>
      <c r="Y319" s="239"/>
      <c r="Z319" s="23"/>
      <c r="AA319" s="25"/>
      <c r="AB319" s="22"/>
      <c r="AC319" s="239"/>
      <c r="AD319" s="23"/>
      <c r="AE319" s="25"/>
      <c r="AF319" s="22"/>
      <c r="AG319" s="239"/>
      <c r="AH319" s="23"/>
      <c r="AI319" s="25"/>
      <c r="AJ319" s="22"/>
      <c r="AK319" s="239"/>
      <c r="AL319" s="23"/>
      <c r="AM319" s="26"/>
      <c r="AN319" s="23"/>
      <c r="AO319" s="23"/>
      <c r="AP319" s="28"/>
      <c r="AQ319" s="22"/>
      <c r="AR319" s="28"/>
      <c r="AS319" s="22"/>
      <c r="AT319" s="24"/>
      <c r="AU319" s="24"/>
      <c r="AV319" s="28"/>
      <c r="AW319" t="str">
        <f t="shared" si="205"/>
        <v/>
      </c>
      <c r="CA319" s="18" t="str">
        <f t="shared" si="212"/>
        <v/>
      </c>
      <c r="CB319" s="263" t="str">
        <f t="shared" si="213"/>
        <v/>
      </c>
      <c r="CC319" s="263" t="str">
        <f t="shared" si="220"/>
        <v/>
      </c>
      <c r="CD319" s="263" t="str">
        <f t="shared" si="214"/>
        <v/>
      </c>
      <c r="CE319" s="263" t="str">
        <f t="shared" si="215"/>
        <v/>
      </c>
      <c r="CF319" s="263" t="str">
        <f t="shared" si="216"/>
        <v/>
      </c>
      <c r="CG319" s="263" t="str">
        <f t="shared" si="217"/>
        <v/>
      </c>
      <c r="CO319" s="69">
        <f t="shared" si="206"/>
        <v>0</v>
      </c>
      <c r="CP319" s="69">
        <f t="shared" si="207"/>
        <v>0</v>
      </c>
      <c r="CQ319" s="69">
        <f t="shared" si="221"/>
        <v>0</v>
      </c>
      <c r="CR319" s="69">
        <f t="shared" si="208"/>
        <v>0</v>
      </c>
      <c r="CS319" s="69">
        <f t="shared" si="209"/>
        <v>0</v>
      </c>
      <c r="CT319" s="69">
        <f t="shared" si="210"/>
        <v>0</v>
      </c>
      <c r="CU319" s="69">
        <f t="shared" si="211"/>
        <v>0</v>
      </c>
    </row>
    <row r="320" spans="1:99" ht="15" customHeight="1" x14ac:dyDescent="0.25">
      <c r="A320" s="3205"/>
      <c r="B320" s="507" t="s">
        <v>297</v>
      </c>
      <c r="C320" s="210">
        <f t="shared" si="218"/>
        <v>0</v>
      </c>
      <c r="D320" s="252">
        <f t="shared" si="222"/>
        <v>0</v>
      </c>
      <c r="E320" s="396">
        <f t="shared" si="222"/>
        <v>0</v>
      </c>
      <c r="F320" s="22"/>
      <c r="G320" s="239"/>
      <c r="H320" s="22"/>
      <c r="I320" s="239"/>
      <c r="J320" s="22"/>
      <c r="K320" s="239"/>
      <c r="L320" s="22"/>
      <c r="M320" s="239"/>
      <c r="N320" s="22"/>
      <c r="O320" s="25"/>
      <c r="P320" s="22"/>
      <c r="Q320" s="239"/>
      <c r="R320" s="23"/>
      <c r="S320" s="25"/>
      <c r="T320" s="22"/>
      <c r="U320" s="239"/>
      <c r="V320" s="23"/>
      <c r="W320" s="25"/>
      <c r="X320" s="22"/>
      <c r="Y320" s="239"/>
      <c r="Z320" s="23"/>
      <c r="AA320" s="25"/>
      <c r="AB320" s="22"/>
      <c r="AC320" s="239"/>
      <c r="AD320" s="23"/>
      <c r="AE320" s="25"/>
      <c r="AF320" s="22"/>
      <c r="AG320" s="239"/>
      <c r="AH320" s="23"/>
      <c r="AI320" s="25"/>
      <c r="AJ320" s="22"/>
      <c r="AK320" s="239"/>
      <c r="AL320" s="23"/>
      <c r="AM320" s="26"/>
      <c r="AN320" s="23"/>
      <c r="AO320" s="23"/>
      <c r="AP320" s="28"/>
      <c r="AQ320" s="22"/>
      <c r="AR320" s="28"/>
      <c r="AS320" s="22"/>
      <c r="AT320" s="24"/>
      <c r="AU320" s="24"/>
      <c r="AV320" s="28"/>
      <c r="AW320" t="str">
        <f t="shared" si="205"/>
        <v/>
      </c>
      <c r="CA320" s="18" t="str">
        <f t="shared" si="212"/>
        <v/>
      </c>
      <c r="CB320" s="263" t="str">
        <f t="shared" si="213"/>
        <v/>
      </c>
      <c r="CC320" s="263" t="str">
        <f t="shared" si="220"/>
        <v/>
      </c>
      <c r="CD320" s="263" t="str">
        <f t="shared" si="214"/>
        <v/>
      </c>
      <c r="CE320" s="263" t="str">
        <f t="shared" si="215"/>
        <v/>
      </c>
      <c r="CF320" s="263" t="str">
        <f t="shared" si="216"/>
        <v/>
      </c>
      <c r="CG320" s="263" t="str">
        <f t="shared" si="217"/>
        <v/>
      </c>
      <c r="CO320" s="69">
        <f t="shared" si="206"/>
        <v>0</v>
      </c>
      <c r="CP320" s="69">
        <f t="shared" si="207"/>
        <v>0</v>
      </c>
      <c r="CQ320" s="69">
        <f t="shared" si="221"/>
        <v>0</v>
      </c>
      <c r="CR320" s="69">
        <f t="shared" si="208"/>
        <v>0</v>
      </c>
      <c r="CS320" s="69">
        <f t="shared" si="209"/>
        <v>0</v>
      </c>
      <c r="CT320" s="69">
        <f t="shared" si="210"/>
        <v>0</v>
      </c>
      <c r="CU320" s="69">
        <f t="shared" si="211"/>
        <v>0</v>
      </c>
    </row>
    <row r="321" spans="1:99" ht="15" customHeight="1" x14ac:dyDescent="0.25">
      <c r="A321" s="3205"/>
      <c r="B321" s="507" t="s">
        <v>298</v>
      </c>
      <c r="C321" s="210">
        <f t="shared" si="218"/>
        <v>0</v>
      </c>
      <c r="D321" s="252">
        <f t="shared" si="222"/>
        <v>0</v>
      </c>
      <c r="E321" s="396">
        <f t="shared" si="222"/>
        <v>0</v>
      </c>
      <c r="F321" s="22"/>
      <c r="G321" s="239"/>
      <c r="H321" s="22"/>
      <c r="I321" s="239"/>
      <c r="J321" s="22"/>
      <c r="K321" s="239"/>
      <c r="L321" s="22"/>
      <c r="M321" s="239"/>
      <c r="N321" s="22"/>
      <c r="O321" s="25"/>
      <c r="P321" s="22"/>
      <c r="Q321" s="239"/>
      <c r="R321" s="23"/>
      <c r="S321" s="25"/>
      <c r="T321" s="22"/>
      <c r="U321" s="239"/>
      <c r="V321" s="23"/>
      <c r="W321" s="25"/>
      <c r="X321" s="22"/>
      <c r="Y321" s="239"/>
      <c r="Z321" s="23"/>
      <c r="AA321" s="25"/>
      <c r="AB321" s="22"/>
      <c r="AC321" s="239"/>
      <c r="AD321" s="23"/>
      <c r="AE321" s="25"/>
      <c r="AF321" s="22"/>
      <c r="AG321" s="239"/>
      <c r="AH321" s="23"/>
      <c r="AI321" s="25"/>
      <c r="AJ321" s="22"/>
      <c r="AK321" s="239"/>
      <c r="AL321" s="23"/>
      <c r="AM321" s="26"/>
      <c r="AN321" s="23"/>
      <c r="AO321" s="23"/>
      <c r="AP321" s="28"/>
      <c r="AQ321" s="22"/>
      <c r="AR321" s="28"/>
      <c r="AS321" s="22"/>
      <c r="AT321" s="24"/>
      <c r="AU321" s="24"/>
      <c r="AV321" s="28"/>
      <c r="AW321" t="str">
        <f t="shared" si="205"/>
        <v/>
      </c>
      <c r="CA321" s="18" t="str">
        <f t="shared" si="212"/>
        <v/>
      </c>
      <c r="CB321" s="263" t="str">
        <f t="shared" si="213"/>
        <v/>
      </c>
      <c r="CC321" s="263" t="str">
        <f t="shared" si="220"/>
        <v/>
      </c>
      <c r="CD321" s="263" t="str">
        <f t="shared" si="214"/>
        <v/>
      </c>
      <c r="CE321" s="263" t="str">
        <f t="shared" si="215"/>
        <v/>
      </c>
      <c r="CF321" s="263" t="str">
        <f t="shared" si="216"/>
        <v/>
      </c>
      <c r="CG321" s="263" t="str">
        <f t="shared" si="217"/>
        <v/>
      </c>
      <c r="CO321" s="69">
        <f t="shared" si="206"/>
        <v>0</v>
      </c>
      <c r="CP321" s="69">
        <f t="shared" si="207"/>
        <v>0</v>
      </c>
      <c r="CQ321" s="69">
        <f t="shared" si="221"/>
        <v>0</v>
      </c>
      <c r="CR321" s="69">
        <f t="shared" si="208"/>
        <v>0</v>
      </c>
      <c r="CS321" s="69">
        <f t="shared" si="209"/>
        <v>0</v>
      </c>
      <c r="CT321" s="69">
        <f t="shared" si="210"/>
        <v>0</v>
      </c>
      <c r="CU321" s="69">
        <f t="shared" si="211"/>
        <v>0</v>
      </c>
    </row>
    <row r="322" spans="1:99" ht="15" customHeight="1" x14ac:dyDescent="0.25">
      <c r="A322" s="3205"/>
      <c r="B322" s="507" t="s">
        <v>299</v>
      </c>
      <c r="C322" s="210">
        <f t="shared" si="218"/>
        <v>0</v>
      </c>
      <c r="D322" s="252">
        <f t="shared" si="222"/>
        <v>0</v>
      </c>
      <c r="E322" s="396">
        <f t="shared" si="222"/>
        <v>0</v>
      </c>
      <c r="F322" s="22"/>
      <c r="G322" s="239"/>
      <c r="H322" s="22"/>
      <c r="I322" s="239"/>
      <c r="J322" s="22"/>
      <c r="K322" s="239"/>
      <c r="L322" s="22"/>
      <c r="M322" s="239"/>
      <c r="N322" s="22"/>
      <c r="O322" s="25"/>
      <c r="P322" s="22"/>
      <c r="Q322" s="239"/>
      <c r="R322" s="23"/>
      <c r="S322" s="25"/>
      <c r="T322" s="22"/>
      <c r="U322" s="239"/>
      <c r="V322" s="23"/>
      <c r="W322" s="25"/>
      <c r="X322" s="22"/>
      <c r="Y322" s="239"/>
      <c r="Z322" s="23"/>
      <c r="AA322" s="25"/>
      <c r="AB322" s="22"/>
      <c r="AC322" s="239"/>
      <c r="AD322" s="23"/>
      <c r="AE322" s="25"/>
      <c r="AF322" s="22"/>
      <c r="AG322" s="239"/>
      <c r="AH322" s="23"/>
      <c r="AI322" s="25"/>
      <c r="AJ322" s="22"/>
      <c r="AK322" s="239"/>
      <c r="AL322" s="23"/>
      <c r="AM322" s="26"/>
      <c r="AN322" s="23"/>
      <c r="AO322" s="23"/>
      <c r="AP322" s="28"/>
      <c r="AQ322" s="22"/>
      <c r="AR322" s="28"/>
      <c r="AS322" s="22"/>
      <c r="AT322" s="24"/>
      <c r="AU322" s="24"/>
      <c r="AV322" s="28"/>
      <c r="AW322" t="str">
        <f t="shared" si="205"/>
        <v/>
      </c>
      <c r="CA322" s="18" t="str">
        <f t="shared" si="212"/>
        <v/>
      </c>
      <c r="CB322" s="263" t="str">
        <f t="shared" si="213"/>
        <v/>
      </c>
      <c r="CC322" s="263" t="str">
        <f t="shared" si="220"/>
        <v/>
      </c>
      <c r="CD322" s="263" t="str">
        <f t="shared" si="214"/>
        <v/>
      </c>
      <c r="CE322" s="263" t="str">
        <f t="shared" si="215"/>
        <v/>
      </c>
      <c r="CF322" s="263" t="str">
        <f t="shared" si="216"/>
        <v/>
      </c>
      <c r="CG322" s="263" t="str">
        <f t="shared" si="217"/>
        <v/>
      </c>
      <c r="CO322" s="69">
        <f t="shared" si="206"/>
        <v>0</v>
      </c>
      <c r="CP322" s="69">
        <f t="shared" si="207"/>
        <v>0</v>
      </c>
      <c r="CQ322" s="69">
        <f t="shared" si="221"/>
        <v>0</v>
      </c>
      <c r="CR322" s="69">
        <f t="shared" si="208"/>
        <v>0</v>
      </c>
      <c r="CS322" s="69">
        <f t="shared" si="209"/>
        <v>0</v>
      </c>
      <c r="CT322" s="69">
        <f t="shared" si="210"/>
        <v>0</v>
      </c>
      <c r="CU322" s="69">
        <f t="shared" si="211"/>
        <v>0</v>
      </c>
    </row>
    <row r="323" spans="1:99" ht="15" customHeight="1" x14ac:dyDescent="0.25">
      <c r="A323" s="3205"/>
      <c r="B323" s="507" t="s">
        <v>300</v>
      </c>
      <c r="C323" s="210">
        <f t="shared" si="218"/>
        <v>0</v>
      </c>
      <c r="D323" s="252">
        <f t="shared" si="222"/>
        <v>0</v>
      </c>
      <c r="E323" s="396">
        <f t="shared" si="222"/>
        <v>0</v>
      </c>
      <c r="F323" s="22"/>
      <c r="G323" s="239"/>
      <c r="H323" s="22"/>
      <c r="I323" s="239"/>
      <c r="J323" s="22"/>
      <c r="K323" s="239"/>
      <c r="L323" s="22"/>
      <c r="M323" s="239"/>
      <c r="N323" s="22"/>
      <c r="O323" s="25"/>
      <c r="P323" s="22"/>
      <c r="Q323" s="239"/>
      <c r="R323" s="23"/>
      <c r="S323" s="25"/>
      <c r="T323" s="22"/>
      <c r="U323" s="239"/>
      <c r="V323" s="23"/>
      <c r="W323" s="25"/>
      <c r="X323" s="22"/>
      <c r="Y323" s="239"/>
      <c r="Z323" s="23"/>
      <c r="AA323" s="25"/>
      <c r="AB323" s="22"/>
      <c r="AC323" s="239"/>
      <c r="AD323" s="23"/>
      <c r="AE323" s="25"/>
      <c r="AF323" s="22"/>
      <c r="AG323" s="239"/>
      <c r="AH323" s="23"/>
      <c r="AI323" s="25"/>
      <c r="AJ323" s="22"/>
      <c r="AK323" s="239"/>
      <c r="AL323" s="23"/>
      <c r="AM323" s="26"/>
      <c r="AN323" s="23"/>
      <c r="AO323" s="23"/>
      <c r="AP323" s="28"/>
      <c r="AQ323" s="22"/>
      <c r="AR323" s="28"/>
      <c r="AS323" s="22"/>
      <c r="AT323" s="24"/>
      <c r="AU323" s="24"/>
      <c r="AV323" s="28"/>
      <c r="AW323" t="str">
        <f t="shared" si="205"/>
        <v/>
      </c>
      <c r="CA323" s="18" t="str">
        <f t="shared" si="212"/>
        <v/>
      </c>
      <c r="CB323" s="263" t="str">
        <f t="shared" si="213"/>
        <v/>
      </c>
      <c r="CC323" s="263" t="str">
        <f t="shared" si="220"/>
        <v/>
      </c>
      <c r="CD323" s="263" t="str">
        <f t="shared" si="214"/>
        <v/>
      </c>
      <c r="CE323" s="263" t="str">
        <f t="shared" si="215"/>
        <v/>
      </c>
      <c r="CF323" s="263" t="str">
        <f t="shared" si="216"/>
        <v/>
      </c>
      <c r="CG323" s="263" t="str">
        <f t="shared" si="217"/>
        <v/>
      </c>
      <c r="CO323" s="69">
        <f t="shared" si="206"/>
        <v>0</v>
      </c>
      <c r="CP323" s="69">
        <f t="shared" si="207"/>
        <v>0</v>
      </c>
      <c r="CQ323" s="69">
        <f t="shared" si="221"/>
        <v>0</v>
      </c>
      <c r="CR323" s="69">
        <f t="shared" si="208"/>
        <v>0</v>
      </c>
      <c r="CS323" s="69">
        <f t="shared" si="209"/>
        <v>0</v>
      </c>
      <c r="CT323" s="69">
        <f t="shared" si="210"/>
        <v>0</v>
      </c>
      <c r="CU323" s="69">
        <f t="shared" si="211"/>
        <v>0</v>
      </c>
    </row>
    <row r="324" spans="1:99" ht="15" customHeight="1" x14ac:dyDescent="0.25">
      <c r="A324" s="4442"/>
      <c r="B324" s="508" t="s">
        <v>301</v>
      </c>
      <c r="C324" s="266">
        <f t="shared" si="218"/>
        <v>0</v>
      </c>
      <c r="D324" s="267">
        <f t="shared" si="222"/>
        <v>0</v>
      </c>
      <c r="E324" s="377">
        <f t="shared" si="222"/>
        <v>0</v>
      </c>
      <c r="F324" s="30"/>
      <c r="G324" s="243"/>
      <c r="H324" s="30"/>
      <c r="I324" s="243"/>
      <c r="J324" s="30"/>
      <c r="K324" s="243"/>
      <c r="L324" s="30"/>
      <c r="M324" s="243"/>
      <c r="N324" s="30"/>
      <c r="O324" s="33"/>
      <c r="P324" s="30"/>
      <c r="Q324" s="243"/>
      <c r="R324" s="31"/>
      <c r="S324" s="33"/>
      <c r="T324" s="30"/>
      <c r="U324" s="243"/>
      <c r="V324" s="31"/>
      <c r="W324" s="33"/>
      <c r="X324" s="30"/>
      <c r="Y324" s="243"/>
      <c r="Z324" s="31"/>
      <c r="AA324" s="33"/>
      <c r="AB324" s="30"/>
      <c r="AC324" s="243"/>
      <c r="AD324" s="31"/>
      <c r="AE324" s="33"/>
      <c r="AF324" s="30"/>
      <c r="AG324" s="243"/>
      <c r="AH324" s="31"/>
      <c r="AI324" s="33"/>
      <c r="AJ324" s="30"/>
      <c r="AK324" s="243"/>
      <c r="AL324" s="31"/>
      <c r="AM324" s="34"/>
      <c r="AN324" s="31">
        <v>1</v>
      </c>
      <c r="AO324" s="31">
        <v>1</v>
      </c>
      <c r="AP324" s="37"/>
      <c r="AQ324" s="30"/>
      <c r="AR324" s="37"/>
      <c r="AS324" s="30"/>
      <c r="AT324" s="32"/>
      <c r="AU324" s="32"/>
      <c r="AV324" s="37"/>
      <c r="AW324" t="str">
        <f t="shared" si="205"/>
        <v/>
      </c>
      <c r="CA324" s="18" t="str">
        <f t="shared" si="212"/>
        <v/>
      </c>
      <c r="CB324" s="263" t="str">
        <f t="shared" si="213"/>
        <v/>
      </c>
      <c r="CC324" s="263" t="str">
        <f t="shared" si="220"/>
        <v/>
      </c>
      <c r="CD324" s="263" t="str">
        <f t="shared" si="214"/>
        <v/>
      </c>
      <c r="CE324" s="263" t="str">
        <f t="shared" si="215"/>
        <v/>
      </c>
      <c r="CF324" s="263" t="str">
        <f t="shared" si="216"/>
        <v/>
      </c>
      <c r="CG324" s="263" t="str">
        <f t="shared" si="217"/>
        <v/>
      </c>
      <c r="CO324" s="69">
        <f t="shared" si="206"/>
        <v>0</v>
      </c>
      <c r="CP324" s="69">
        <f t="shared" si="207"/>
        <v>0</v>
      </c>
      <c r="CQ324" s="69">
        <f t="shared" si="221"/>
        <v>0</v>
      </c>
      <c r="CR324" s="69">
        <f t="shared" si="208"/>
        <v>0</v>
      </c>
      <c r="CS324" s="69">
        <f t="shared" si="209"/>
        <v>0</v>
      </c>
      <c r="CT324" s="69">
        <f t="shared" si="210"/>
        <v>0</v>
      </c>
      <c r="CU324" s="69">
        <f t="shared" si="211"/>
        <v>0</v>
      </c>
    </row>
    <row r="325" spans="1:99" s="56" customFormat="1" ht="18" customHeight="1" x14ac:dyDescent="0.2">
      <c r="A325" s="38" t="s">
        <v>303</v>
      </c>
      <c r="B325" s="22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  <c r="AP325" s="55"/>
      <c r="AQ325" s="55"/>
      <c r="AR325" s="55"/>
      <c r="AS325" s="55"/>
      <c r="AT325" s="55"/>
      <c r="AU325" s="55"/>
      <c r="AV325" s="55"/>
      <c r="AW325" s="2379"/>
    </row>
    <row r="326" spans="1:99" x14ac:dyDescent="0.25">
      <c r="A326" s="4429" t="s">
        <v>90</v>
      </c>
      <c r="B326" s="2987"/>
      <c r="C326" s="4458" t="s">
        <v>286</v>
      </c>
      <c r="D326" s="3214"/>
      <c r="E326" s="3215"/>
      <c r="F326" s="4449" t="s">
        <v>139</v>
      </c>
      <c r="G326" s="4450"/>
      <c r="H326" s="4450"/>
      <c r="I326" s="4450"/>
      <c r="J326" s="4450"/>
      <c r="K326" s="4450"/>
      <c r="L326" s="4450"/>
      <c r="M326" s="4450"/>
      <c r="N326" s="4450"/>
      <c r="O326" s="4450"/>
      <c r="P326" s="4450"/>
      <c r="Q326" s="4450"/>
      <c r="R326" s="4450"/>
      <c r="S326" s="4450"/>
      <c r="T326" s="4450"/>
      <c r="U326" s="4450"/>
      <c r="V326" s="4450"/>
      <c r="W326" s="4450"/>
      <c r="X326" s="4450"/>
      <c r="Y326" s="4450"/>
      <c r="Z326" s="4450"/>
      <c r="AA326" s="4450"/>
      <c r="AB326" s="4450"/>
      <c r="AC326" s="4450"/>
      <c r="AD326" s="4450"/>
      <c r="AE326" s="4450"/>
      <c r="AF326" s="4450"/>
      <c r="AG326" s="4450"/>
      <c r="AH326" s="4450"/>
      <c r="AI326" s="4450"/>
      <c r="AJ326" s="4450"/>
      <c r="AK326" s="4450"/>
      <c r="AL326" s="4450"/>
      <c r="AM326" s="4450"/>
      <c r="AN326" s="4450"/>
      <c r="AO326" s="4450"/>
      <c r="AP326" s="4450"/>
      <c r="AQ326" s="4451"/>
      <c r="AR326" s="3108" t="s">
        <v>209</v>
      </c>
      <c r="AS326" s="2987"/>
      <c r="AT326" s="4453" t="s">
        <v>12</v>
      </c>
      <c r="AU326" s="4443" t="s">
        <v>13</v>
      </c>
      <c r="AV326" s="4443" t="s">
        <v>287</v>
      </c>
      <c r="AW326" s="2987" t="s">
        <v>272</v>
      </c>
    </row>
    <row r="327" spans="1:99" x14ac:dyDescent="0.25">
      <c r="A327" s="3124"/>
      <c r="B327" s="2994"/>
      <c r="C327" s="4459"/>
      <c r="D327" s="4460"/>
      <c r="E327" s="4461"/>
      <c r="F327" s="4445" t="s">
        <v>304</v>
      </c>
      <c r="G327" s="4446"/>
      <c r="H327" s="4445" t="s">
        <v>305</v>
      </c>
      <c r="I327" s="4446"/>
      <c r="J327" s="4445" t="s">
        <v>306</v>
      </c>
      <c r="K327" s="4446"/>
      <c r="L327" s="4445" t="s">
        <v>307</v>
      </c>
      <c r="M327" s="4446"/>
      <c r="N327" s="4445" t="s">
        <v>203</v>
      </c>
      <c r="O327" s="4446"/>
      <c r="P327" s="4445" t="s">
        <v>204</v>
      </c>
      <c r="Q327" s="4446"/>
      <c r="R327" s="4445" t="s">
        <v>16</v>
      </c>
      <c r="S327" s="4446"/>
      <c r="T327" s="4445" t="s">
        <v>17</v>
      </c>
      <c r="U327" s="4446"/>
      <c r="V327" s="4445" t="s">
        <v>18</v>
      </c>
      <c r="W327" s="4447"/>
      <c r="X327" s="4445" t="s">
        <v>19</v>
      </c>
      <c r="Y327" s="4447"/>
      <c r="Z327" s="4445" t="s">
        <v>20</v>
      </c>
      <c r="AA327" s="4447"/>
      <c r="AB327" s="4445" t="s">
        <v>21</v>
      </c>
      <c r="AC327" s="4447"/>
      <c r="AD327" s="4445" t="s">
        <v>22</v>
      </c>
      <c r="AE327" s="4447"/>
      <c r="AF327" s="4445" t="s">
        <v>23</v>
      </c>
      <c r="AG327" s="4447"/>
      <c r="AH327" s="4445" t="s">
        <v>61</v>
      </c>
      <c r="AI327" s="4447"/>
      <c r="AJ327" s="4445" t="s">
        <v>62</v>
      </c>
      <c r="AK327" s="4447"/>
      <c r="AL327" s="4445" t="s">
        <v>63</v>
      </c>
      <c r="AM327" s="4447"/>
      <c r="AN327" s="4445" t="s">
        <v>148</v>
      </c>
      <c r="AO327" s="4447"/>
      <c r="AP327" s="4445" t="s">
        <v>308</v>
      </c>
      <c r="AQ327" s="4448"/>
      <c r="AR327" s="4452"/>
      <c r="AS327" s="4444"/>
      <c r="AT327" s="4331"/>
      <c r="AU327" s="3200"/>
      <c r="AV327" s="3200"/>
      <c r="AW327" s="2994"/>
    </row>
    <row r="328" spans="1:99" ht="25.5" customHeight="1" x14ac:dyDescent="0.25">
      <c r="A328" s="4342"/>
      <c r="B328" s="4333"/>
      <c r="C328" s="2388" t="s">
        <v>120</v>
      </c>
      <c r="D328" s="2381" t="s">
        <v>79</v>
      </c>
      <c r="E328" s="513" t="s">
        <v>121</v>
      </c>
      <c r="F328" s="2388" t="s">
        <v>291</v>
      </c>
      <c r="G328" s="2389" t="s">
        <v>121</v>
      </c>
      <c r="H328" s="2388" t="s">
        <v>291</v>
      </c>
      <c r="I328" s="2389" t="s">
        <v>121</v>
      </c>
      <c r="J328" s="2388" t="s">
        <v>291</v>
      </c>
      <c r="K328" s="2389" t="s">
        <v>121</v>
      </c>
      <c r="L328" s="2388" t="s">
        <v>291</v>
      </c>
      <c r="M328" s="2389" t="s">
        <v>121</v>
      </c>
      <c r="N328" s="2388" t="s">
        <v>291</v>
      </c>
      <c r="O328" s="2389" t="s">
        <v>121</v>
      </c>
      <c r="P328" s="2388" t="s">
        <v>291</v>
      </c>
      <c r="Q328" s="2389" t="s">
        <v>121</v>
      </c>
      <c r="R328" s="2388" t="s">
        <v>291</v>
      </c>
      <c r="S328" s="2389" t="s">
        <v>121</v>
      </c>
      <c r="T328" s="2388" t="s">
        <v>291</v>
      </c>
      <c r="U328" s="2389" t="s">
        <v>121</v>
      </c>
      <c r="V328" s="2388" t="s">
        <v>291</v>
      </c>
      <c r="W328" s="2389" t="s">
        <v>121</v>
      </c>
      <c r="X328" s="2388" t="s">
        <v>291</v>
      </c>
      <c r="Y328" s="2389" t="s">
        <v>121</v>
      </c>
      <c r="Z328" s="2388" t="s">
        <v>291</v>
      </c>
      <c r="AA328" s="2389" t="s">
        <v>121</v>
      </c>
      <c r="AB328" s="2388" t="s">
        <v>291</v>
      </c>
      <c r="AC328" s="2389" t="s">
        <v>121</v>
      </c>
      <c r="AD328" s="2388" t="s">
        <v>291</v>
      </c>
      <c r="AE328" s="2389" t="s">
        <v>121</v>
      </c>
      <c r="AF328" s="2388" t="s">
        <v>291</v>
      </c>
      <c r="AG328" s="2389" t="s">
        <v>121</v>
      </c>
      <c r="AH328" s="2388" t="s">
        <v>291</v>
      </c>
      <c r="AI328" s="2389" t="s">
        <v>121</v>
      </c>
      <c r="AJ328" s="2388" t="s">
        <v>291</v>
      </c>
      <c r="AK328" s="2389" t="s">
        <v>121</v>
      </c>
      <c r="AL328" s="2388" t="s">
        <v>291</v>
      </c>
      <c r="AM328" s="2389" t="s">
        <v>121</v>
      </c>
      <c r="AN328" s="2388" t="s">
        <v>291</v>
      </c>
      <c r="AO328" s="2389" t="s">
        <v>121</v>
      </c>
      <c r="AP328" s="2388" t="s">
        <v>291</v>
      </c>
      <c r="AQ328" s="2390" t="s">
        <v>121</v>
      </c>
      <c r="AR328" s="2391" t="s">
        <v>212</v>
      </c>
      <c r="AS328" s="2389" t="s">
        <v>213</v>
      </c>
      <c r="AT328" s="3019"/>
      <c r="AU328" s="2983"/>
      <c r="AV328" s="2983"/>
      <c r="AW328" s="4444"/>
    </row>
    <row r="329" spans="1:99" x14ac:dyDescent="0.25">
      <c r="A329" s="4454" t="s">
        <v>309</v>
      </c>
      <c r="B329" s="2107" t="s">
        <v>205</v>
      </c>
      <c r="C329" s="249">
        <f>SUM(E329)</f>
        <v>0</v>
      </c>
      <c r="D329" s="707"/>
      <c r="E329" s="2068">
        <f>+Q329+S329+U329+W329+Y329+AA329+AC329+AE329+AG329+AI329</f>
        <v>0</v>
      </c>
      <c r="F329" s="1999"/>
      <c r="G329" s="2000"/>
      <c r="H329" s="2000"/>
      <c r="I329" s="2000"/>
      <c r="J329" s="2000"/>
      <c r="K329" s="2000"/>
      <c r="L329" s="2000"/>
      <c r="M329" s="2000"/>
      <c r="N329" s="2000"/>
      <c r="O329" s="2000"/>
      <c r="P329" s="2001"/>
      <c r="Q329" s="1997"/>
      <c r="R329" s="2002"/>
      <c r="S329" s="1997"/>
      <c r="T329" s="2002"/>
      <c r="U329" s="1997"/>
      <c r="V329" s="2002"/>
      <c r="W329" s="1997"/>
      <c r="X329" s="2002"/>
      <c r="Y329" s="1997"/>
      <c r="Z329" s="2002"/>
      <c r="AA329" s="1997"/>
      <c r="AB329" s="2002"/>
      <c r="AC329" s="1997"/>
      <c r="AD329" s="2002"/>
      <c r="AE329" s="1997"/>
      <c r="AF329" s="2002"/>
      <c r="AG329" s="1997"/>
      <c r="AH329" s="2002"/>
      <c r="AI329" s="1997"/>
      <c r="AJ329" s="2002"/>
      <c r="AK329" s="2001"/>
      <c r="AL329" s="2002"/>
      <c r="AM329" s="2001"/>
      <c r="AN329" s="2002"/>
      <c r="AO329" s="2001"/>
      <c r="AP329" s="2002"/>
      <c r="AQ329" s="2003"/>
      <c r="AR329" s="1997"/>
      <c r="AS329" s="2000"/>
      <c r="AT329" s="2004"/>
      <c r="AU329" s="699"/>
      <c r="AV329" s="699"/>
      <c r="AW329" s="2057"/>
      <c r="AX329" t="str">
        <f t="shared" ref="AX329:AX339" si="223">CA329&amp;CB329&amp;CC329&amp;CD329&amp;CE329&amp;CF329</f>
        <v/>
      </c>
      <c r="CA329" s="18" t="str">
        <f>IF(AND(E329&gt;0,OR(AR329="")),"* No olvide digitar la variable Trans (masculino). Digite Cero si no tiene.",IF(AR329&gt;E329," * La variable Trans (masculino) No puede ser mayor al Total Mujeres.",""))</f>
        <v/>
      </c>
      <c r="CB329" s="438"/>
      <c r="CC329" s="18" t="str">
        <f>IF(AND(C329&gt;0,AT329="")," * No olvide digitar la variable Pueblos originarios. Digite Cero si no tiene.",IF(AT329&gt;C329," * La variable Pueblos originarios No puede ser mayor al Total Ambos Sexos.",""))</f>
        <v/>
      </c>
      <c r="CD329" s="18" t="str">
        <f>IF(AND(C329&gt;0,AU329="")," * No olvide digitar la variable Migrantes. Digite Cero si no tiene.",IF(AU329&gt;C329," * La variable Migrantes No puede ser mayor al Total Ambos Sexos.",""))</f>
        <v/>
      </c>
      <c r="CE329" s="18" t="str">
        <f>IF(AND(C329&gt;0,AV329="")," * No olvide digitar la variable Niños, niñas adolescentes y Jóvenes SENAME. Digite Cero si no tiene.",IF(AV329&gt;C329," * La variable Niños, niñas adolescentes y Jóvenes SENAME No puede ser mayor al Total Ambos Sexos.",""))</f>
        <v/>
      </c>
      <c r="CF329" s="18" t="str">
        <f>IF(AND(C329&gt;0,AW329="")," * No olvide digitar la variable Niños, niñas adolescentes y Jóvenes Mejor Niñez. Digite Cero si no tiene.",IF(AW329&gt;C329," * La variable Niños, niñas adolescentes y Jóvenes Mejor Niñez No puede ser mayor al Total Ambos Sexos.",""))</f>
        <v/>
      </c>
      <c r="CO329" s="69">
        <f>IF(AND(E329&gt;0,OR(AR329="")),1,IF(AR329&gt;E329,1,0))</f>
        <v>0</v>
      </c>
      <c r="CP329" s="505"/>
      <c r="CQ329" s="69">
        <f t="shared" ref="CQ329:CQ339" si="224">IF(AND(C329&gt;0,AT329=""),1,IF(AT329&gt;C329,1,0))</f>
        <v>0</v>
      </c>
      <c r="CR329" s="69">
        <f t="shared" ref="CR329:CR339" si="225">IF(AND(C329&gt;0,AU329=""),1,IF(AU329&gt;C329,1,0))</f>
        <v>0</v>
      </c>
      <c r="CS329" s="69">
        <f t="shared" ref="CS329:CS339" si="226">IF(AND(C329&gt;0,AV329=""),1,IF(AV329&gt;C329,1,0))</f>
        <v>0</v>
      </c>
      <c r="CT329" s="69">
        <f t="shared" ref="CT329:CT339" si="227">IF(AND(C329&gt;0,AW329=""),1,IF(AW329&gt;C329,1,0))</f>
        <v>0</v>
      </c>
    </row>
    <row r="330" spans="1:99" x14ac:dyDescent="0.25">
      <c r="A330" s="3633"/>
      <c r="B330" s="2392" t="s">
        <v>302</v>
      </c>
      <c r="C330" s="256">
        <f t="shared" ref="C330:C339" si="228">SUM(D330+E330)</f>
        <v>1</v>
      </c>
      <c r="D330" s="257">
        <f t="shared" ref="D330:E333" si="229">SUM(F330+H330+J330+L330+N330+P330+R330+T330+V330+X330+Z330+AB330+AD330+AF330+AH330+AJ330+AL330+AN330+AP330)</f>
        <v>1</v>
      </c>
      <c r="E330" s="270">
        <f t="shared" si="229"/>
        <v>0</v>
      </c>
      <c r="F330" s="2181"/>
      <c r="G330" s="468"/>
      <c r="H330" s="2181"/>
      <c r="I330" s="468"/>
      <c r="J330" s="2181"/>
      <c r="K330" s="85"/>
      <c r="L330" s="2181"/>
      <c r="M330" s="353"/>
      <c r="N330" s="2181"/>
      <c r="O330" s="85"/>
      <c r="P330" s="2181"/>
      <c r="Q330" s="468"/>
      <c r="R330" s="2181"/>
      <c r="S330" s="468"/>
      <c r="T330" s="2181">
        <v>1</v>
      </c>
      <c r="U330" s="468"/>
      <c r="V330" s="2181"/>
      <c r="W330" s="468"/>
      <c r="X330" s="2181"/>
      <c r="Y330" s="468"/>
      <c r="Z330" s="2181"/>
      <c r="AA330" s="468"/>
      <c r="AB330" s="2181"/>
      <c r="AC330" s="468"/>
      <c r="AD330" s="2181"/>
      <c r="AE330" s="468"/>
      <c r="AF330" s="2181"/>
      <c r="AG330" s="468"/>
      <c r="AH330" s="2181"/>
      <c r="AI330" s="468"/>
      <c r="AJ330" s="2181"/>
      <c r="AK330" s="468"/>
      <c r="AL330" s="2181"/>
      <c r="AM330" s="468"/>
      <c r="AN330" s="2181"/>
      <c r="AO330" s="468"/>
      <c r="AP330" s="2181"/>
      <c r="AQ330" s="469"/>
      <c r="AR330" s="468">
        <v>0</v>
      </c>
      <c r="AS330" s="85">
        <v>0</v>
      </c>
      <c r="AT330" s="2181">
        <v>0</v>
      </c>
      <c r="AU330" s="81">
        <v>1</v>
      </c>
      <c r="AV330" s="81">
        <v>0</v>
      </c>
      <c r="AW330" s="85">
        <v>0</v>
      </c>
      <c r="AX330" t="str">
        <f t="shared" si="223"/>
        <v/>
      </c>
      <c r="CA330" s="18" t="str">
        <f t="shared" ref="CA330:CA339" si="230">IF(AND(E330&gt;0,OR(AR330="")),"* No olvide digitar la variable Trans (masculino). Digite Cero si no tiene.",IF(AR330&gt;E330," * La variable Trans (masculino) No puede ser mayor al Total Mujeres.",""))</f>
        <v/>
      </c>
      <c r="CB330" s="18" t="str">
        <f>IF(AND(D330&gt;0,OR(AS330="")),"* No olvide digitar la variable Trans (Femenino). Digite Cero si no tiene.",IF(AS330&gt;D330," * La variable Trans (Femenino) No puede ser mayor al Total Hombres.",""))</f>
        <v/>
      </c>
      <c r="CC330" s="18" t="str">
        <f t="shared" ref="CC330:CC339" si="231">IF(AND(C330&gt;0,AT330="")," * No olvide digitar la variable Pueblos originarios. Digite Cero si no tiene.",IF(AT330&gt;C330," * La variable Pueblos originarios No puede ser mayor al Total Ambos Sexos.",""))</f>
        <v/>
      </c>
      <c r="CD330" s="18" t="str">
        <f t="shared" ref="CD330:CD339" si="232">IF(AND(C330&gt;0,AU330="")," * No olvide digitar la variable Migrantes. Digite Cero si no tiene.",IF(AU330&gt;C330," * La variable Migrantes No puede ser mayor al Total Ambos Sexos.",""))</f>
        <v/>
      </c>
      <c r="CE330" s="18" t="str">
        <f t="shared" ref="CE330:CE339" si="233">IF(AND(C330&gt;0,AV330="")," * No olvide digitar la variable Niños, niñas adolescentes y Jóvenes SENAME. Digite Cero si no tiene.",IF(AV330&gt;C330," * La variable Niños, niñas adolescentes y Jóvenes SENAME No puede ser mayor al Total Ambos Sexos.",""))</f>
        <v/>
      </c>
      <c r="CF330" s="18" t="str">
        <f t="shared" ref="CF330:CF339" si="234">IF(AND(C330&gt;0,AW330="")," * No olvide digitar la variable Niños, niñas adolescentes y Jóvenes Mejor Niñez. Digite Cero si no tiene.",IF(AW330&gt;C330," * La variable Niños, niñas adolescentes y Jóvenes Mejor Niñez No puede ser mayor al Total Ambos Sexos.",""))</f>
        <v/>
      </c>
      <c r="CO330" s="69">
        <f>IF(AND(E330&gt;0,OR(AR330="")),1,IF(AR330&gt;E330,1,0))</f>
        <v>0</v>
      </c>
      <c r="CP330" s="69">
        <f>IF(AND(D330&gt;0,OR(AS330="")),1,IF(AS330&gt;D330,1,0))</f>
        <v>0</v>
      </c>
      <c r="CQ330" s="69">
        <f t="shared" si="224"/>
        <v>0</v>
      </c>
      <c r="CR330" s="69">
        <f t="shared" si="225"/>
        <v>0</v>
      </c>
      <c r="CS330" s="69">
        <f t="shared" si="226"/>
        <v>0</v>
      </c>
      <c r="CT330" s="69">
        <f t="shared" si="227"/>
        <v>0</v>
      </c>
    </row>
    <row r="331" spans="1:99" x14ac:dyDescent="0.25">
      <c r="A331" s="4455" t="s">
        <v>310</v>
      </c>
      <c r="B331" s="4456"/>
      <c r="C331" s="2393">
        <f t="shared" si="228"/>
        <v>0</v>
      </c>
      <c r="D331" s="2113">
        <f t="shared" si="229"/>
        <v>0</v>
      </c>
      <c r="E331" s="2394">
        <f t="shared" si="229"/>
        <v>0</v>
      </c>
      <c r="F331" s="2395"/>
      <c r="G331" s="2396"/>
      <c r="H331" s="2395"/>
      <c r="I331" s="2396"/>
      <c r="J331" s="2395"/>
      <c r="K331" s="2397"/>
      <c r="L331" s="2395"/>
      <c r="M331" s="2398"/>
      <c r="N331" s="2395"/>
      <c r="O331" s="2397"/>
      <c r="P331" s="2395"/>
      <c r="Q331" s="2396"/>
      <c r="R331" s="2395"/>
      <c r="S331" s="2396"/>
      <c r="T331" s="2395"/>
      <c r="U331" s="2396"/>
      <c r="V331" s="2395"/>
      <c r="W331" s="2396"/>
      <c r="X331" s="2395"/>
      <c r="Y331" s="2396"/>
      <c r="Z331" s="2395"/>
      <c r="AA331" s="2396"/>
      <c r="AB331" s="2395"/>
      <c r="AC331" s="2396"/>
      <c r="AD331" s="2395"/>
      <c r="AE331" s="2396"/>
      <c r="AF331" s="2395"/>
      <c r="AG331" s="2396"/>
      <c r="AH331" s="2395"/>
      <c r="AI331" s="2396"/>
      <c r="AJ331" s="2395"/>
      <c r="AK331" s="2396"/>
      <c r="AL331" s="2395"/>
      <c r="AM331" s="2396"/>
      <c r="AN331" s="2395"/>
      <c r="AO331" s="2396"/>
      <c r="AP331" s="2395"/>
      <c r="AQ331" s="2399"/>
      <c r="AR331" s="2396"/>
      <c r="AS331" s="2397"/>
      <c r="AT331" s="2395"/>
      <c r="AU331" s="2228"/>
      <c r="AV331" s="2228"/>
      <c r="AW331" s="2397"/>
      <c r="AX331" t="str">
        <f t="shared" si="223"/>
        <v/>
      </c>
      <c r="CA331" s="18" t="str">
        <f t="shared" si="230"/>
        <v/>
      </c>
      <c r="CB331" s="18" t="str">
        <f>IF(AND(D331&gt;0,OR(AS331="")),"* No olvide digitar la variable Trans (Femenino). Digite Cero si no tiene.",IF(AS331&gt;D331," * La variable Trans (Femenino) No puede ser mayor al Total Hombres.",""))</f>
        <v/>
      </c>
      <c r="CC331" s="18" t="str">
        <f t="shared" si="231"/>
        <v/>
      </c>
      <c r="CD331" s="18" t="str">
        <f t="shared" si="232"/>
        <v/>
      </c>
      <c r="CE331" s="18" t="str">
        <f t="shared" si="233"/>
        <v/>
      </c>
      <c r="CF331" s="18" t="str">
        <f t="shared" si="234"/>
        <v/>
      </c>
      <c r="CO331" s="69">
        <f>IF(AND(E331&gt;0,OR(AR331="")),1,IF(AR331&gt;E331,1,0))</f>
        <v>0</v>
      </c>
      <c r="CP331" s="69">
        <f>IF(AND(D331&gt;0,OR(AS331="")),1,IF(AS331&gt;D331,1,0))</f>
        <v>0</v>
      </c>
      <c r="CQ331" s="69">
        <f t="shared" si="224"/>
        <v>0</v>
      </c>
      <c r="CR331" s="69">
        <f t="shared" si="225"/>
        <v>0</v>
      </c>
      <c r="CS331" s="69">
        <f t="shared" si="226"/>
        <v>0</v>
      </c>
      <c r="CT331" s="69">
        <f t="shared" si="227"/>
        <v>0</v>
      </c>
    </row>
    <row r="332" spans="1:99" x14ac:dyDescent="0.25">
      <c r="A332" s="4457" t="s">
        <v>311</v>
      </c>
      <c r="B332" s="4457"/>
      <c r="C332" s="2393">
        <f t="shared" si="228"/>
        <v>0</v>
      </c>
      <c r="D332" s="2113">
        <f t="shared" si="229"/>
        <v>0</v>
      </c>
      <c r="E332" s="2394">
        <f t="shared" si="229"/>
        <v>0</v>
      </c>
      <c r="F332" s="2395"/>
      <c r="G332" s="2396"/>
      <c r="H332" s="2395"/>
      <c r="I332" s="2396"/>
      <c r="J332" s="2395"/>
      <c r="K332" s="2397"/>
      <c r="L332" s="2395"/>
      <c r="M332" s="2398"/>
      <c r="N332" s="2395"/>
      <c r="O332" s="2397"/>
      <c r="P332" s="2395"/>
      <c r="Q332" s="2396"/>
      <c r="R332" s="2395"/>
      <c r="S332" s="2396"/>
      <c r="T332" s="2395"/>
      <c r="U332" s="2396"/>
      <c r="V332" s="2395"/>
      <c r="W332" s="2396"/>
      <c r="X332" s="2395"/>
      <c r="Y332" s="2396"/>
      <c r="Z332" s="2395"/>
      <c r="AA332" s="2396"/>
      <c r="AB332" s="2395"/>
      <c r="AC332" s="2396"/>
      <c r="AD332" s="2395"/>
      <c r="AE332" s="2396"/>
      <c r="AF332" s="2395"/>
      <c r="AG332" s="2396"/>
      <c r="AH332" s="2395"/>
      <c r="AI332" s="2396"/>
      <c r="AJ332" s="2395"/>
      <c r="AK332" s="2396"/>
      <c r="AL332" s="2395"/>
      <c r="AM332" s="2396"/>
      <c r="AN332" s="2395"/>
      <c r="AO332" s="2396"/>
      <c r="AP332" s="2395"/>
      <c r="AQ332" s="2399"/>
      <c r="AR332" s="2396"/>
      <c r="AS332" s="2397"/>
      <c r="AT332" s="2395"/>
      <c r="AU332" s="2228"/>
      <c r="AV332" s="2228"/>
      <c r="AW332" s="2397"/>
      <c r="AX332" t="str">
        <f t="shared" si="223"/>
        <v/>
      </c>
      <c r="CA332" s="18" t="str">
        <f t="shared" si="230"/>
        <v/>
      </c>
      <c r="CB332" s="18" t="str">
        <f>IF(AND(D332&gt;0,OR(AS332="")),"* No olvide digitar la variable Trans (Femenino). Digite Cero si no tiene.",IF(AS332&gt;D332," * La variable Trans (Femenino) No puede ser mayor al Total Hombres.",""))</f>
        <v/>
      </c>
      <c r="CC332" s="18" t="str">
        <f t="shared" si="231"/>
        <v/>
      </c>
      <c r="CD332" s="18" t="str">
        <f t="shared" si="232"/>
        <v/>
      </c>
      <c r="CE332" s="18" t="str">
        <f t="shared" si="233"/>
        <v/>
      </c>
      <c r="CF332" s="18" t="str">
        <f t="shared" si="234"/>
        <v/>
      </c>
      <c r="CO332" s="69">
        <f>IF(AND(E332&gt;0,OR(AR332="")),1,IF(AR332&gt;E332,1,0))</f>
        <v>0</v>
      </c>
      <c r="CP332" s="69">
        <f>IF(AND(D332&gt;0,OR(AS332="")),1,IF(AS332&gt;D332,1,0))</f>
        <v>0</v>
      </c>
      <c r="CQ332" s="69">
        <f t="shared" si="224"/>
        <v>0</v>
      </c>
      <c r="CR332" s="69">
        <f t="shared" si="225"/>
        <v>0</v>
      </c>
      <c r="CS332" s="69">
        <f t="shared" si="226"/>
        <v>0</v>
      </c>
      <c r="CT332" s="69">
        <f t="shared" si="227"/>
        <v>0</v>
      </c>
    </row>
    <row r="333" spans="1:99" x14ac:dyDescent="0.25">
      <c r="A333" s="3176" t="s">
        <v>312</v>
      </c>
      <c r="B333" s="3177"/>
      <c r="C333" s="249">
        <f t="shared" si="228"/>
        <v>0</v>
      </c>
      <c r="D333" s="250">
        <f t="shared" si="229"/>
        <v>0</v>
      </c>
      <c r="E333" s="295">
        <f t="shared" si="229"/>
        <v>0</v>
      </c>
      <c r="F333" s="45"/>
      <c r="G333" s="47"/>
      <c r="H333" s="45"/>
      <c r="I333" s="47"/>
      <c r="J333" s="45"/>
      <c r="K333" s="48"/>
      <c r="L333" s="45"/>
      <c r="M333" s="333"/>
      <c r="N333" s="45"/>
      <c r="O333" s="48"/>
      <c r="P333" s="45"/>
      <c r="Q333" s="47"/>
      <c r="R333" s="45"/>
      <c r="S333" s="47"/>
      <c r="T333" s="45"/>
      <c r="U333" s="47"/>
      <c r="V333" s="45"/>
      <c r="W333" s="47"/>
      <c r="X333" s="45"/>
      <c r="Y333" s="47"/>
      <c r="Z333" s="45"/>
      <c r="AA333" s="47"/>
      <c r="AB333" s="45"/>
      <c r="AC333" s="47"/>
      <c r="AD333" s="45"/>
      <c r="AE333" s="47"/>
      <c r="AF333" s="45"/>
      <c r="AG333" s="47"/>
      <c r="AH333" s="45"/>
      <c r="AI333" s="47"/>
      <c r="AJ333" s="45"/>
      <c r="AK333" s="47"/>
      <c r="AL333" s="45"/>
      <c r="AM333" s="47"/>
      <c r="AN333" s="45"/>
      <c r="AO333" s="47"/>
      <c r="AP333" s="45"/>
      <c r="AQ333" s="286"/>
      <c r="AR333" s="47"/>
      <c r="AS333" s="48"/>
      <c r="AT333" s="45"/>
      <c r="AU333" s="102"/>
      <c r="AV333" s="102"/>
      <c r="AW333" s="48"/>
      <c r="AX333" t="str">
        <f t="shared" si="223"/>
        <v/>
      </c>
      <c r="CA333" s="18" t="str">
        <f t="shared" si="230"/>
        <v/>
      </c>
      <c r="CB333" s="18" t="str">
        <f>IF(AND(D333&gt;0,OR(AS333="")),"* No olvide digitar la variable Trans (Femenino). Digite Cero si no tiene.",IF(AS333&gt;D333," * La variable Trans (Femenino) No puede ser mayor al Total Hombres.",""))</f>
        <v/>
      </c>
      <c r="CC333" s="18" t="str">
        <f t="shared" si="231"/>
        <v/>
      </c>
      <c r="CD333" s="18" t="str">
        <f t="shared" si="232"/>
        <v/>
      </c>
      <c r="CE333" s="18" t="str">
        <f t="shared" si="233"/>
        <v/>
      </c>
      <c r="CF333" s="18" t="str">
        <f t="shared" si="234"/>
        <v/>
      </c>
      <c r="CO333" s="69">
        <f>IF(AND(E333&gt;0,OR(AR333="")),1,IF(AR333&gt;E333,1,0))</f>
        <v>0</v>
      </c>
      <c r="CP333" s="69">
        <f>IF(AND(D333&gt;0,OR(AS333="")),1,IF(AS333&gt;D333,1,0))</f>
        <v>0</v>
      </c>
      <c r="CQ333" s="69">
        <f t="shared" si="224"/>
        <v>0</v>
      </c>
      <c r="CR333" s="69">
        <f t="shared" si="225"/>
        <v>0</v>
      </c>
      <c r="CS333" s="69">
        <f t="shared" si="226"/>
        <v>0</v>
      </c>
      <c r="CT333" s="69">
        <f t="shared" si="227"/>
        <v>0</v>
      </c>
    </row>
    <row r="334" spans="1:99" x14ac:dyDescent="0.25">
      <c r="A334" s="3219" t="s">
        <v>313</v>
      </c>
      <c r="B334" s="3220"/>
      <c r="C334" s="266">
        <f t="shared" si="228"/>
        <v>0</v>
      </c>
      <c r="D334" s="267">
        <f>SUM(F334+H334+J334+L334)</f>
        <v>0</v>
      </c>
      <c r="E334" s="271">
        <f>SUM(G334+I334+K334+M334)</f>
        <v>0</v>
      </c>
      <c r="F334" s="30"/>
      <c r="G334" s="31"/>
      <c r="H334" s="30"/>
      <c r="I334" s="31"/>
      <c r="J334" s="30"/>
      <c r="K334" s="37"/>
      <c r="L334" s="30"/>
      <c r="M334" s="223"/>
      <c r="N334" s="517"/>
      <c r="O334" s="518"/>
      <c r="P334" s="518"/>
      <c r="Q334" s="518"/>
      <c r="R334" s="518"/>
      <c r="S334" s="518"/>
      <c r="T334" s="518"/>
      <c r="U334" s="518"/>
      <c r="V334" s="518"/>
      <c r="W334" s="518"/>
      <c r="X334" s="518"/>
      <c r="Y334" s="518"/>
      <c r="Z334" s="518"/>
      <c r="AA334" s="518"/>
      <c r="AB334" s="518"/>
      <c r="AC334" s="518"/>
      <c r="AD334" s="518"/>
      <c r="AE334" s="518"/>
      <c r="AF334" s="518"/>
      <c r="AG334" s="518"/>
      <c r="AH334" s="518"/>
      <c r="AI334" s="518"/>
      <c r="AJ334" s="518"/>
      <c r="AK334" s="518"/>
      <c r="AL334" s="518"/>
      <c r="AM334" s="518"/>
      <c r="AN334" s="518"/>
      <c r="AO334" s="518"/>
      <c r="AP334" s="518"/>
      <c r="AQ334" s="518"/>
      <c r="AR334" s="519"/>
      <c r="AS334" s="348"/>
      <c r="AT334" s="30"/>
      <c r="AU334" s="32"/>
      <c r="AV334" s="32"/>
      <c r="AW334" s="37"/>
      <c r="AX334" t="str">
        <f t="shared" si="223"/>
        <v/>
      </c>
      <c r="CA334" s="438"/>
      <c r="CB334" s="438"/>
      <c r="CC334" s="18" t="str">
        <f t="shared" si="231"/>
        <v/>
      </c>
      <c r="CD334" s="18" t="str">
        <f t="shared" si="232"/>
        <v/>
      </c>
      <c r="CE334" s="18" t="str">
        <f t="shared" si="233"/>
        <v/>
      </c>
      <c r="CF334" s="18" t="str">
        <f t="shared" si="234"/>
        <v/>
      </c>
      <c r="CO334" s="520"/>
      <c r="CP334" s="505"/>
      <c r="CQ334" s="69">
        <f t="shared" si="224"/>
        <v>0</v>
      </c>
      <c r="CR334" s="69">
        <f t="shared" si="225"/>
        <v>0</v>
      </c>
      <c r="CS334" s="69">
        <f t="shared" si="226"/>
        <v>0</v>
      </c>
      <c r="CT334" s="69">
        <f t="shared" si="227"/>
        <v>0</v>
      </c>
    </row>
    <row r="335" spans="1:99" x14ac:dyDescent="0.25">
      <c r="A335" s="4275" t="s">
        <v>314</v>
      </c>
      <c r="B335" s="429" t="s">
        <v>315</v>
      </c>
      <c r="C335" s="249">
        <f t="shared" si="228"/>
        <v>0</v>
      </c>
      <c r="D335" s="250">
        <f t="shared" ref="D335:E339" si="235">SUM(F335+H335+J335+L335+N335+P335+R335+T335+V335+X335+Z335+AB335+AD335+AF335+AH335+AJ335+AL335+AN335+AP335)</f>
        <v>0</v>
      </c>
      <c r="E335" s="295">
        <f t="shared" si="235"/>
        <v>0</v>
      </c>
      <c r="F335" s="45"/>
      <c r="G335" s="47"/>
      <c r="H335" s="45"/>
      <c r="I335" s="47"/>
      <c r="J335" s="45"/>
      <c r="K335" s="48"/>
      <c r="L335" s="45"/>
      <c r="M335" s="333"/>
      <c r="N335" s="45"/>
      <c r="O335" s="48"/>
      <c r="P335" s="45"/>
      <c r="Q335" s="47"/>
      <c r="R335" s="45"/>
      <c r="S335" s="47"/>
      <c r="T335" s="45"/>
      <c r="U335" s="47"/>
      <c r="V335" s="45"/>
      <c r="W335" s="47"/>
      <c r="X335" s="45"/>
      <c r="Y335" s="47"/>
      <c r="Z335" s="45"/>
      <c r="AA335" s="47"/>
      <c r="AB335" s="45"/>
      <c r="AC335" s="47"/>
      <c r="AD335" s="45"/>
      <c r="AE335" s="47"/>
      <c r="AF335" s="45"/>
      <c r="AG335" s="47"/>
      <c r="AH335" s="45"/>
      <c r="AI335" s="47"/>
      <c r="AJ335" s="45"/>
      <c r="AK335" s="47"/>
      <c r="AL335" s="45"/>
      <c r="AM335" s="47"/>
      <c r="AN335" s="45"/>
      <c r="AO335" s="47"/>
      <c r="AP335" s="45"/>
      <c r="AQ335" s="286"/>
      <c r="AR335" s="47"/>
      <c r="AS335" s="48"/>
      <c r="AT335" s="45"/>
      <c r="AU335" s="102"/>
      <c r="AV335" s="102"/>
      <c r="AW335" s="48"/>
      <c r="AX335" t="str">
        <f t="shared" si="223"/>
        <v/>
      </c>
      <c r="CA335" s="18" t="str">
        <f t="shared" si="230"/>
        <v/>
      </c>
      <c r="CB335" s="18" t="str">
        <f>IF(AND(D335&gt;0,OR(AS335="")),"* No olvide digitar la variable Trans (Femenino). Digite Cero si no tiene.",IF(AS335&gt;D335," * La variable Trans (Femenino) No puede ser mayor al Total Hombres.",""))</f>
        <v/>
      </c>
      <c r="CC335" s="18" t="str">
        <f t="shared" si="231"/>
        <v/>
      </c>
      <c r="CD335" s="18" t="str">
        <f t="shared" si="232"/>
        <v/>
      </c>
      <c r="CE335" s="18" t="str">
        <f t="shared" si="233"/>
        <v/>
      </c>
      <c r="CF335" s="18" t="str">
        <f t="shared" si="234"/>
        <v/>
      </c>
      <c r="CO335" s="69">
        <f>IF(AND(E335&gt;0,OR(AR335="")),1,IF(AR335&gt;E335,1,0))</f>
        <v>0</v>
      </c>
      <c r="CP335" s="69">
        <f>IF(AND(D335&gt;0,OR(AS335="")),1,IF(AS335&gt;D335,1,0))</f>
        <v>0</v>
      </c>
      <c r="CQ335" s="69">
        <f t="shared" si="224"/>
        <v>0</v>
      </c>
      <c r="CR335" s="69">
        <f t="shared" si="225"/>
        <v>0</v>
      </c>
      <c r="CS335" s="69">
        <f t="shared" si="226"/>
        <v>0</v>
      </c>
      <c r="CT335" s="69">
        <f t="shared" si="227"/>
        <v>0</v>
      </c>
    </row>
    <row r="336" spans="1:99" x14ac:dyDescent="0.25">
      <c r="A336" s="4275"/>
      <c r="B336" s="521" t="s">
        <v>316</v>
      </c>
      <c r="C336" s="249">
        <f t="shared" si="228"/>
        <v>0</v>
      </c>
      <c r="D336" s="250">
        <f t="shared" si="235"/>
        <v>0</v>
      </c>
      <c r="E336" s="295">
        <f t="shared" si="235"/>
        <v>0</v>
      </c>
      <c r="F336" s="22"/>
      <c r="G336" s="23"/>
      <c r="H336" s="22"/>
      <c r="I336" s="23"/>
      <c r="J336" s="22"/>
      <c r="K336" s="28"/>
      <c r="L336" s="22"/>
      <c r="M336" s="216"/>
      <c r="N336" s="22"/>
      <c r="O336" s="28"/>
      <c r="P336" s="22"/>
      <c r="Q336" s="23"/>
      <c r="R336" s="22"/>
      <c r="S336" s="23"/>
      <c r="T336" s="22"/>
      <c r="U336" s="23"/>
      <c r="V336" s="22"/>
      <c r="W336" s="23"/>
      <c r="X336" s="22"/>
      <c r="Y336" s="23"/>
      <c r="Z336" s="22"/>
      <c r="AA336" s="23"/>
      <c r="AB336" s="22"/>
      <c r="AC336" s="23"/>
      <c r="AD336" s="22"/>
      <c r="AE336" s="23"/>
      <c r="AF336" s="22"/>
      <c r="AG336" s="23"/>
      <c r="AH336" s="22"/>
      <c r="AI336" s="23"/>
      <c r="AJ336" s="22"/>
      <c r="AK336" s="23"/>
      <c r="AL336" s="22"/>
      <c r="AM336" s="23"/>
      <c r="AN336" s="22"/>
      <c r="AO336" s="23"/>
      <c r="AP336" s="22"/>
      <c r="AQ336" s="213"/>
      <c r="AR336" s="23"/>
      <c r="AS336" s="28"/>
      <c r="AT336" s="22"/>
      <c r="AU336" s="24"/>
      <c r="AV336" s="24"/>
      <c r="AW336" s="28"/>
      <c r="AX336" t="str">
        <f t="shared" si="223"/>
        <v/>
      </c>
      <c r="CA336" s="18" t="str">
        <f t="shared" si="230"/>
        <v/>
      </c>
      <c r="CB336" s="18" t="str">
        <f>IF(AND(D336&gt;0,OR(AS336="")),"* No olvide digitar la variable Trans (Femenino). Digite Cero si no tiene.",IF(AS336&gt;D336," * La variable Trans (Femenino) No puede ser mayor al Total Hombres.",""))</f>
        <v/>
      </c>
      <c r="CC336" s="18" t="str">
        <f t="shared" si="231"/>
        <v/>
      </c>
      <c r="CD336" s="18" t="str">
        <f t="shared" si="232"/>
        <v/>
      </c>
      <c r="CE336" s="18" t="str">
        <f t="shared" si="233"/>
        <v/>
      </c>
      <c r="CF336" s="18" t="str">
        <f t="shared" si="234"/>
        <v/>
      </c>
      <c r="CO336" s="69">
        <f>IF(AND(E336&gt;0,OR(AR336="")),1,IF(AR336&gt;E336,1,0))</f>
        <v>0</v>
      </c>
      <c r="CP336" s="69">
        <f>IF(AND(D336&gt;0,OR(AS336="")),1,IF(AS336&gt;D336,1,0))</f>
        <v>0</v>
      </c>
      <c r="CQ336" s="69">
        <f t="shared" si="224"/>
        <v>0</v>
      </c>
      <c r="CR336" s="69">
        <f t="shared" si="225"/>
        <v>0</v>
      </c>
      <c r="CS336" s="69">
        <f t="shared" si="226"/>
        <v>0</v>
      </c>
      <c r="CT336" s="69">
        <f t="shared" si="227"/>
        <v>0</v>
      </c>
    </row>
    <row r="337" spans="1:99" x14ac:dyDescent="0.25">
      <c r="A337" s="4275"/>
      <c r="B337" s="521" t="s">
        <v>317</v>
      </c>
      <c r="C337" s="249">
        <f t="shared" si="228"/>
        <v>0</v>
      </c>
      <c r="D337" s="250">
        <f t="shared" si="235"/>
        <v>0</v>
      </c>
      <c r="E337" s="295">
        <f t="shared" si="235"/>
        <v>0</v>
      </c>
      <c r="F337" s="22"/>
      <c r="G337" s="23"/>
      <c r="H337" s="22"/>
      <c r="I337" s="23"/>
      <c r="J337" s="22"/>
      <c r="K337" s="28"/>
      <c r="L337" s="22"/>
      <c r="M337" s="216"/>
      <c r="N337" s="22"/>
      <c r="O337" s="28"/>
      <c r="P337" s="22"/>
      <c r="Q337" s="23"/>
      <c r="R337" s="22"/>
      <c r="S337" s="23"/>
      <c r="T337" s="22"/>
      <c r="U337" s="23"/>
      <c r="V337" s="22"/>
      <c r="W337" s="23"/>
      <c r="X337" s="22"/>
      <c r="Y337" s="23"/>
      <c r="Z337" s="22"/>
      <c r="AA337" s="23"/>
      <c r="AB337" s="22"/>
      <c r="AC337" s="23"/>
      <c r="AD337" s="22"/>
      <c r="AE337" s="23"/>
      <c r="AF337" s="22"/>
      <c r="AG337" s="23"/>
      <c r="AH337" s="22"/>
      <c r="AI337" s="23"/>
      <c r="AJ337" s="22"/>
      <c r="AK337" s="23"/>
      <c r="AL337" s="22"/>
      <c r="AM337" s="23"/>
      <c r="AN337" s="22"/>
      <c r="AO337" s="23"/>
      <c r="AP337" s="22"/>
      <c r="AQ337" s="213"/>
      <c r="AR337" s="23"/>
      <c r="AS337" s="28"/>
      <c r="AT337" s="22"/>
      <c r="AU337" s="24"/>
      <c r="AV337" s="24"/>
      <c r="AW337" s="28"/>
      <c r="AX337" t="str">
        <f t="shared" si="223"/>
        <v/>
      </c>
      <c r="CA337" s="18" t="str">
        <f t="shared" si="230"/>
        <v/>
      </c>
      <c r="CB337" s="18" t="str">
        <f>IF(AND(D337&gt;0,OR(AS337="")),"* No olvide digitar la variable Trans (Femenino). Digite Cero si no tiene.",IF(AS337&gt;D337," * La variable Trans (Femenino) No puede ser mayor al Total Hombres.",""))</f>
        <v/>
      </c>
      <c r="CC337" s="18" t="str">
        <f t="shared" si="231"/>
        <v/>
      </c>
      <c r="CD337" s="18" t="str">
        <f t="shared" si="232"/>
        <v/>
      </c>
      <c r="CE337" s="18" t="str">
        <f t="shared" si="233"/>
        <v/>
      </c>
      <c r="CF337" s="18" t="str">
        <f t="shared" si="234"/>
        <v/>
      </c>
      <c r="CO337" s="69">
        <f>IF(AND(E337&gt;0,OR(AR337="")),1,IF(AR337&gt;E337,1,0))</f>
        <v>0</v>
      </c>
      <c r="CP337" s="69">
        <f>IF(AND(D337&gt;0,OR(AS337="")),1,IF(AS337&gt;D337,1,0))</f>
        <v>0</v>
      </c>
      <c r="CQ337" s="69">
        <f t="shared" si="224"/>
        <v>0</v>
      </c>
      <c r="CR337" s="69">
        <f t="shared" si="225"/>
        <v>0</v>
      </c>
      <c r="CS337" s="69">
        <f t="shared" si="226"/>
        <v>0</v>
      </c>
      <c r="CT337" s="69">
        <f t="shared" si="227"/>
        <v>0</v>
      </c>
    </row>
    <row r="338" spans="1:99" x14ac:dyDescent="0.25">
      <c r="A338" s="4275"/>
      <c r="B338" s="253" t="s">
        <v>7</v>
      </c>
      <c r="C338" s="249">
        <f t="shared" si="228"/>
        <v>3</v>
      </c>
      <c r="D338" s="250">
        <f t="shared" si="235"/>
        <v>2</v>
      </c>
      <c r="E338" s="295">
        <f t="shared" si="235"/>
        <v>1</v>
      </c>
      <c r="F338" s="22"/>
      <c r="G338" s="23"/>
      <c r="H338" s="22"/>
      <c r="I338" s="23"/>
      <c r="J338" s="22"/>
      <c r="K338" s="28"/>
      <c r="L338" s="22"/>
      <c r="M338" s="216"/>
      <c r="N338" s="22"/>
      <c r="O338" s="28"/>
      <c r="P338" s="22"/>
      <c r="Q338" s="23"/>
      <c r="R338" s="22"/>
      <c r="S338" s="23"/>
      <c r="T338" s="22"/>
      <c r="U338" s="23">
        <v>1</v>
      </c>
      <c r="V338" s="22"/>
      <c r="W338" s="23"/>
      <c r="X338" s="22">
        <v>1</v>
      </c>
      <c r="Y338" s="23"/>
      <c r="Z338" s="22"/>
      <c r="AA338" s="23"/>
      <c r="AB338" s="22">
        <v>1</v>
      </c>
      <c r="AC338" s="23"/>
      <c r="AD338" s="22"/>
      <c r="AE338" s="23"/>
      <c r="AF338" s="22"/>
      <c r="AG338" s="23"/>
      <c r="AH338" s="22"/>
      <c r="AI338" s="23"/>
      <c r="AJ338" s="22"/>
      <c r="AK338" s="23"/>
      <c r="AL338" s="22"/>
      <c r="AM338" s="23"/>
      <c r="AN338" s="22"/>
      <c r="AO338" s="23"/>
      <c r="AP338" s="22"/>
      <c r="AQ338" s="213"/>
      <c r="AR338" s="23">
        <v>0</v>
      </c>
      <c r="AS338" s="28">
        <v>0</v>
      </c>
      <c r="AT338" s="22">
        <v>0</v>
      </c>
      <c r="AU338" s="24">
        <v>0</v>
      </c>
      <c r="AV338" s="24">
        <v>0</v>
      </c>
      <c r="AW338" s="28">
        <v>0</v>
      </c>
      <c r="AX338" t="str">
        <f t="shared" si="223"/>
        <v/>
      </c>
      <c r="CA338" s="18" t="str">
        <f t="shared" si="230"/>
        <v/>
      </c>
      <c r="CB338" s="18" t="str">
        <f>IF(AND(D338&gt;0,OR(AS338="")),"* No olvide digitar la variable Trans (Femenino). Digite Cero si no tiene.",IF(AS338&gt;D338," * La variable Trans (Femenino) No puede ser mayor al Total Hombres.",""))</f>
        <v/>
      </c>
      <c r="CC338" s="18" t="str">
        <f t="shared" si="231"/>
        <v/>
      </c>
      <c r="CD338" s="18" t="str">
        <f t="shared" si="232"/>
        <v/>
      </c>
      <c r="CE338" s="18" t="str">
        <f t="shared" si="233"/>
        <v/>
      </c>
      <c r="CF338" s="18" t="str">
        <f t="shared" si="234"/>
        <v/>
      </c>
      <c r="CO338" s="69">
        <f>IF(AND(E338&gt;0,OR(AR338="")),1,IF(AR338&gt;E338,1,0))</f>
        <v>0</v>
      </c>
      <c r="CP338" s="69">
        <f>IF(AND(D338&gt;0,OR(AS338="")),1,IF(AS338&gt;D338,1,0))</f>
        <v>0</v>
      </c>
      <c r="CQ338" s="69">
        <f t="shared" si="224"/>
        <v>0</v>
      </c>
      <c r="CR338" s="69">
        <f t="shared" si="225"/>
        <v>0</v>
      </c>
      <c r="CS338" s="69">
        <f t="shared" si="226"/>
        <v>0</v>
      </c>
      <c r="CT338" s="69">
        <f t="shared" si="227"/>
        <v>0</v>
      </c>
    </row>
    <row r="339" spans="1:99" x14ac:dyDescent="0.25">
      <c r="A339" s="3633"/>
      <c r="B339" s="1444" t="s">
        <v>318</v>
      </c>
      <c r="C339" s="266">
        <f t="shared" si="228"/>
        <v>1</v>
      </c>
      <c r="D339" s="267">
        <f t="shared" si="235"/>
        <v>0</v>
      </c>
      <c r="E339" s="271">
        <f t="shared" si="235"/>
        <v>1</v>
      </c>
      <c r="F339" s="91"/>
      <c r="G339" s="2400"/>
      <c r="H339" s="91"/>
      <c r="I339" s="2400"/>
      <c r="J339" s="91"/>
      <c r="K339" s="2401"/>
      <c r="L339" s="91"/>
      <c r="M339" s="2232"/>
      <c r="N339" s="91"/>
      <c r="O339" s="2401"/>
      <c r="P339" s="91"/>
      <c r="Q339" s="2400"/>
      <c r="R339" s="91"/>
      <c r="S339" s="2400"/>
      <c r="T339" s="91"/>
      <c r="U339" s="2400"/>
      <c r="V339" s="91"/>
      <c r="W339" s="2400"/>
      <c r="X339" s="91"/>
      <c r="Y339" s="2400"/>
      <c r="Z339" s="91"/>
      <c r="AA339" s="2400"/>
      <c r="AB339" s="91"/>
      <c r="AC339" s="2400"/>
      <c r="AD339" s="91"/>
      <c r="AE339" s="2400">
        <v>1</v>
      </c>
      <c r="AF339" s="91"/>
      <c r="AG339" s="2400"/>
      <c r="AH339" s="91"/>
      <c r="AI339" s="2400"/>
      <c r="AJ339" s="91"/>
      <c r="AK339" s="2400"/>
      <c r="AL339" s="91"/>
      <c r="AM339" s="2400"/>
      <c r="AN339" s="91"/>
      <c r="AO339" s="2400"/>
      <c r="AP339" s="91"/>
      <c r="AQ339" s="2402"/>
      <c r="AR339" s="2400">
        <v>0</v>
      </c>
      <c r="AS339" s="2401">
        <v>0</v>
      </c>
      <c r="AT339" s="91">
        <v>0</v>
      </c>
      <c r="AU339" s="92">
        <v>0</v>
      </c>
      <c r="AV339" s="92">
        <v>0</v>
      </c>
      <c r="AW339" s="2401">
        <v>0</v>
      </c>
      <c r="AX339" t="str">
        <f t="shared" si="223"/>
        <v/>
      </c>
      <c r="CA339" s="18" t="str">
        <f t="shared" si="230"/>
        <v/>
      </c>
      <c r="CB339" s="18" t="str">
        <f>IF(AND(D339&gt;0,OR(AS339="")),"* No olvide digitar la variable Trans (Femenino). Digite Cero si no tiene.",IF(AS339&gt;D339," * La variable Trans (Femenino) No puede ser mayor al Total Hombres.",""))</f>
        <v/>
      </c>
      <c r="CC339" s="18" t="str">
        <f t="shared" si="231"/>
        <v/>
      </c>
      <c r="CD339" s="18" t="str">
        <f t="shared" si="232"/>
        <v/>
      </c>
      <c r="CE339" s="18" t="str">
        <f t="shared" si="233"/>
        <v/>
      </c>
      <c r="CF339" s="18" t="str">
        <f t="shared" si="234"/>
        <v/>
      </c>
      <c r="CO339" s="69">
        <f>IF(AND(E339&gt;0,OR(AR339="")),1,IF(AR339&gt;E339,1,0))</f>
        <v>0</v>
      </c>
      <c r="CP339" s="69">
        <f>IF(AND(D339&gt;0,OR(AS339="")),1,IF(AS339&gt;D339,1,0))</f>
        <v>0</v>
      </c>
      <c r="CQ339" s="69">
        <f t="shared" si="224"/>
        <v>0</v>
      </c>
      <c r="CR339" s="69">
        <f t="shared" si="225"/>
        <v>0</v>
      </c>
      <c r="CS339" s="69">
        <f t="shared" si="226"/>
        <v>0</v>
      </c>
      <c r="CT339" s="69">
        <f t="shared" si="227"/>
        <v>0</v>
      </c>
    </row>
    <row r="340" spans="1:99" s="56" customFormat="1" ht="18" customHeight="1" x14ac:dyDescent="0.2">
      <c r="A340" s="38" t="s">
        <v>319</v>
      </c>
      <c r="B340" s="22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</row>
    <row r="341" spans="1:99" x14ac:dyDescent="0.25">
      <c r="A341" s="4429" t="s">
        <v>90</v>
      </c>
      <c r="B341" s="2987"/>
      <c r="C341" s="4462" t="s">
        <v>286</v>
      </c>
      <c r="D341" s="4462"/>
      <c r="E341" s="4462"/>
      <c r="F341" s="4449" t="s">
        <v>139</v>
      </c>
      <c r="G341" s="4450"/>
      <c r="H341" s="4450"/>
      <c r="I341" s="4450"/>
      <c r="J341" s="4450"/>
      <c r="K341" s="4450"/>
      <c r="L341" s="4450"/>
      <c r="M341" s="4450"/>
      <c r="N341" s="4450"/>
      <c r="O341" s="4450"/>
      <c r="P341" s="4450"/>
      <c r="Q341" s="4450"/>
      <c r="R341" s="4450"/>
      <c r="S341" s="4450"/>
      <c r="T341" s="4450"/>
      <c r="U341" s="4450"/>
      <c r="V341" s="4450"/>
      <c r="W341" s="4450"/>
      <c r="X341" s="4450"/>
      <c r="Y341" s="4450"/>
      <c r="Z341" s="4450"/>
      <c r="AA341" s="4450"/>
      <c r="AB341" s="4450"/>
      <c r="AC341" s="4450"/>
      <c r="AD341" s="4450"/>
      <c r="AE341" s="4450"/>
      <c r="AF341" s="4450"/>
      <c r="AG341" s="4451"/>
      <c r="AH341" s="3108" t="s">
        <v>209</v>
      </c>
      <c r="AI341" s="2987"/>
      <c r="AJ341" s="4453" t="s">
        <v>12</v>
      </c>
      <c r="AK341" s="2987" t="s">
        <v>13</v>
      </c>
    </row>
    <row r="342" spans="1:99" x14ac:dyDescent="0.25">
      <c r="A342" s="3124"/>
      <c r="B342" s="2994"/>
      <c r="C342" s="4462"/>
      <c r="D342" s="4462"/>
      <c r="E342" s="4462"/>
      <c r="F342" s="4462" t="s">
        <v>16</v>
      </c>
      <c r="G342" s="4462"/>
      <c r="H342" s="4449" t="s">
        <v>17</v>
      </c>
      <c r="I342" s="4464"/>
      <c r="J342" s="4463" t="s">
        <v>18</v>
      </c>
      <c r="K342" s="4463"/>
      <c r="L342" s="4463" t="s">
        <v>19</v>
      </c>
      <c r="M342" s="4463"/>
      <c r="N342" s="4463" t="s">
        <v>20</v>
      </c>
      <c r="O342" s="4463"/>
      <c r="P342" s="4463" t="s">
        <v>21</v>
      </c>
      <c r="Q342" s="4463"/>
      <c r="R342" s="4463" t="s">
        <v>22</v>
      </c>
      <c r="S342" s="4463"/>
      <c r="T342" s="4463" t="s">
        <v>23</v>
      </c>
      <c r="U342" s="4463"/>
      <c r="V342" s="4463" t="s">
        <v>61</v>
      </c>
      <c r="W342" s="4463"/>
      <c r="X342" s="4463" t="s">
        <v>62</v>
      </c>
      <c r="Y342" s="4463"/>
      <c r="Z342" s="4463" t="s">
        <v>63</v>
      </c>
      <c r="AA342" s="4463"/>
      <c r="AB342" s="4463" t="s">
        <v>148</v>
      </c>
      <c r="AC342" s="4463"/>
      <c r="AD342" s="4463" t="s">
        <v>149</v>
      </c>
      <c r="AE342" s="4463"/>
      <c r="AF342" s="4463" t="s">
        <v>150</v>
      </c>
      <c r="AG342" s="4469"/>
      <c r="AH342" s="4337"/>
      <c r="AI342" s="4444"/>
      <c r="AJ342" s="4331"/>
      <c r="AK342" s="2994"/>
    </row>
    <row r="343" spans="1:99" x14ac:dyDescent="0.25">
      <c r="A343" s="3915"/>
      <c r="B343" s="4444"/>
      <c r="C343" s="2388" t="s">
        <v>120</v>
      </c>
      <c r="D343" s="2125" t="s">
        <v>79</v>
      </c>
      <c r="E343" s="2403" t="s">
        <v>121</v>
      </c>
      <c r="F343" s="2388" t="s">
        <v>291</v>
      </c>
      <c r="G343" s="2389" t="s">
        <v>121</v>
      </c>
      <c r="H343" s="2388" t="s">
        <v>291</v>
      </c>
      <c r="I343" s="2389" t="s">
        <v>121</v>
      </c>
      <c r="J343" s="2388" t="s">
        <v>291</v>
      </c>
      <c r="K343" s="2389" t="s">
        <v>121</v>
      </c>
      <c r="L343" s="2388" t="s">
        <v>291</v>
      </c>
      <c r="M343" s="2389" t="s">
        <v>121</v>
      </c>
      <c r="N343" s="2388" t="s">
        <v>291</v>
      </c>
      <c r="O343" s="2389" t="s">
        <v>121</v>
      </c>
      <c r="P343" s="2388" t="s">
        <v>291</v>
      </c>
      <c r="Q343" s="2389" t="s">
        <v>121</v>
      </c>
      <c r="R343" s="2388" t="s">
        <v>291</v>
      </c>
      <c r="S343" s="2389" t="s">
        <v>121</v>
      </c>
      <c r="T343" s="2388" t="s">
        <v>291</v>
      </c>
      <c r="U343" s="2389" t="s">
        <v>121</v>
      </c>
      <c r="V343" s="2388" t="s">
        <v>291</v>
      </c>
      <c r="W343" s="2389" t="s">
        <v>121</v>
      </c>
      <c r="X343" s="2388" t="s">
        <v>291</v>
      </c>
      <c r="Y343" s="2389" t="s">
        <v>121</v>
      </c>
      <c r="Z343" s="2388" t="s">
        <v>291</v>
      </c>
      <c r="AA343" s="2389" t="s">
        <v>121</v>
      </c>
      <c r="AB343" s="2388" t="s">
        <v>291</v>
      </c>
      <c r="AC343" s="2389" t="s">
        <v>121</v>
      </c>
      <c r="AD343" s="2388" t="s">
        <v>291</v>
      </c>
      <c r="AE343" s="2389" t="s">
        <v>121</v>
      </c>
      <c r="AF343" s="2388" t="s">
        <v>291</v>
      </c>
      <c r="AG343" s="2390" t="s">
        <v>121</v>
      </c>
      <c r="AH343" s="2406" t="s">
        <v>212</v>
      </c>
      <c r="AI343" s="2387" t="s">
        <v>213</v>
      </c>
      <c r="AJ343" s="3019"/>
      <c r="AK343" s="4444"/>
    </row>
    <row r="344" spans="1:99" x14ac:dyDescent="0.25">
      <c r="A344" s="4470" t="s">
        <v>309</v>
      </c>
      <c r="B344" s="4470"/>
      <c r="C344" s="2393">
        <f>SUM(D344+E344)</f>
        <v>0</v>
      </c>
      <c r="D344" s="2113">
        <f t="shared" ref="D344:E346" si="236">SUM(F344+H344+J344+L344+N344+P344+R344+T344+V344+X344+Z344+AB344+AD344+AF344)</f>
        <v>0</v>
      </c>
      <c r="E344" s="2408">
        <f t="shared" si="236"/>
        <v>0</v>
      </c>
      <c r="F344" s="2395"/>
      <c r="G344" s="2396"/>
      <c r="H344" s="2395"/>
      <c r="I344" s="2396"/>
      <c r="J344" s="2395"/>
      <c r="K344" s="2396"/>
      <c r="L344" s="2395"/>
      <c r="M344" s="2396"/>
      <c r="N344" s="2395"/>
      <c r="O344" s="2396"/>
      <c r="P344" s="2395"/>
      <c r="Q344" s="2396"/>
      <c r="R344" s="2395"/>
      <c r="S344" s="2396"/>
      <c r="T344" s="2395"/>
      <c r="U344" s="2396"/>
      <c r="V344" s="2395"/>
      <c r="W344" s="2396"/>
      <c r="X344" s="2395"/>
      <c r="Y344" s="2396"/>
      <c r="Z344" s="2395"/>
      <c r="AA344" s="2396"/>
      <c r="AB344" s="2395"/>
      <c r="AC344" s="2396"/>
      <c r="AD344" s="2395"/>
      <c r="AE344" s="2396"/>
      <c r="AF344" s="2395"/>
      <c r="AG344" s="2399"/>
      <c r="AH344" s="2396"/>
      <c r="AI344" s="2397"/>
      <c r="AJ344" s="2395"/>
      <c r="AK344" s="2397"/>
      <c r="AL344" t="str">
        <f>CA344&amp;CB344&amp;CC344&amp;CD344</f>
        <v/>
      </c>
      <c r="CA344" s="18" t="str">
        <f>IF(AND(E344&gt;0,OR(AH344=""))," * No olvide digitar la variable Trans (Masculino). Digite Cero si no tiene.",IF((AH344)&gt;E344,"*  La variable Trans (Masculino) No puede ser mayor al Total Mujeres.",""))</f>
        <v/>
      </c>
      <c r="CB344" s="18" t="str">
        <f>IF(AND(D344&gt;0,OR(AI344=""))," * No olvide digitar la variable Trans (Femenino). Digite Cero si no tiene.",IF((AI344)&gt;D344,"*  La variable Trans (Femenino) No puede ser mayor al Total Hombres.",""))</f>
        <v/>
      </c>
      <c r="CC344" s="18" t="str">
        <f>IF(AND(C344&gt;0,AJ344="")," * No olvide digitar la variable Pueblos originarios. Digite Cero si no tiene.",IF(AJ344&gt;C344," * La variable Pueblos originarios No puede ser mayor al Total.",""))</f>
        <v/>
      </c>
      <c r="CD344" s="18" t="str">
        <f>IF(AND(C344&gt;0,AK344="")," * No olvide digitar la variable Migrantes. Digite Cero si no tiene.",IF(AK344&gt;C344," * La variable Migrantes No puede ser mayor al Total.",""))</f>
        <v/>
      </c>
      <c r="CO344" s="69">
        <f>IF(AND(E344&gt;0,OR(AH344="")),1,IF((AH344)&gt;E344,1,0))</f>
        <v>0</v>
      </c>
      <c r="CP344" s="69">
        <f>IF(AND(D344&gt;0,OR(AI344="")),1,IF((AI344)&gt;D344,1,0))</f>
        <v>0</v>
      </c>
      <c r="CQ344" s="69">
        <f>IF(AND(C344&gt;0,AJ344=""),1,IF(AJ344&gt;C344,1,0))</f>
        <v>0</v>
      </c>
      <c r="CR344" s="69">
        <f>IF(AND(C344&gt;0,AK344=""),1,IF(AK344&gt;C344,1,0))</f>
        <v>0</v>
      </c>
    </row>
    <row r="345" spans="1:99" x14ac:dyDescent="0.25">
      <c r="A345" s="4470" t="s">
        <v>311</v>
      </c>
      <c r="B345" s="4470"/>
      <c r="C345" s="2393">
        <f>SUM(D345+E345)</f>
        <v>0</v>
      </c>
      <c r="D345" s="2113">
        <f t="shared" si="236"/>
        <v>0</v>
      </c>
      <c r="E345" s="2408">
        <f t="shared" si="236"/>
        <v>0</v>
      </c>
      <c r="F345" s="2395"/>
      <c r="G345" s="2396"/>
      <c r="H345" s="2395"/>
      <c r="I345" s="2396"/>
      <c r="J345" s="2395"/>
      <c r="K345" s="2396"/>
      <c r="L345" s="2395"/>
      <c r="M345" s="2396"/>
      <c r="N345" s="2395"/>
      <c r="O345" s="2396"/>
      <c r="P345" s="2395"/>
      <c r="Q345" s="2396"/>
      <c r="R345" s="2395"/>
      <c r="S345" s="2396"/>
      <c r="T345" s="2395"/>
      <c r="U345" s="2396"/>
      <c r="V345" s="2395"/>
      <c r="W345" s="2396"/>
      <c r="X345" s="2395"/>
      <c r="Y345" s="2396"/>
      <c r="Z345" s="2395"/>
      <c r="AA345" s="2396"/>
      <c r="AB345" s="2395"/>
      <c r="AC345" s="2396"/>
      <c r="AD345" s="2395"/>
      <c r="AE345" s="2396"/>
      <c r="AF345" s="2395"/>
      <c r="AG345" s="2399"/>
      <c r="AH345" s="2396"/>
      <c r="AI345" s="2397"/>
      <c r="AJ345" s="2395"/>
      <c r="AK345" s="2397"/>
      <c r="AL345" t="str">
        <f>CA345&amp;CB345&amp;CC345&amp;CD345</f>
        <v/>
      </c>
      <c r="CA345" s="18" t="str">
        <f>IF(AND(E345&gt;0,OR(AH345=""))," * No olvide digitar la variable Trans (Masculino). Digite Cero si no tiene.",IF((AH345)&gt;E345,"*  La variable Trans (Masculino) No puede ser mayor al Total Mujeres.",""))</f>
        <v/>
      </c>
      <c r="CB345" s="18" t="str">
        <f>IF(AND(D345&gt;0,OR(AI345=""))," * No olvide digitar la variable Trans (Femenino). Digite Cero si no tiene.",IF((AI345)&gt;D345,"*  La variable Trans (Femenino) No puede ser mayor al Total Hombres.",""))</f>
        <v/>
      </c>
      <c r="CC345" s="18" t="str">
        <f>IF(AND(C345&gt;0,AJ345="")," * No olvide digitar la variable Pueblos originarios. Digite Cero si no tiene.",IF(AJ345&gt;C345," * La variable Pueblos originarios No puede ser mayor al Total.",""))</f>
        <v/>
      </c>
      <c r="CD345" s="18" t="str">
        <f>IF(AND(C345&gt;0,AK345="")," * No olvide digitar la variable Migrantes. Digite Cero si no tiene.",IF(AK345&gt;C345," * La variable Migrantes No puede ser mayor al Total.",""))</f>
        <v/>
      </c>
      <c r="CO345" s="69">
        <f>IF(AND(E345&gt;0,OR(AH345="")),1,IF((AH345)&gt;E345,1,0))</f>
        <v>0</v>
      </c>
      <c r="CP345" s="69">
        <f>IF(AND(D345&gt;0,OR(AI345="")),1,IF((AI345)&gt;D345,1,0))</f>
        <v>0</v>
      </c>
      <c r="CQ345" s="69">
        <f>IF(AND(C345&gt;0,AJ345=""),1,IF(AJ345&gt;C345,1,0))</f>
        <v>0</v>
      </c>
      <c r="CR345" s="69">
        <f>IF(AND(C345&gt;0,AK345=""),1,IF(AK345&gt;C345,1,0))</f>
        <v>0</v>
      </c>
    </row>
    <row r="346" spans="1:99" x14ac:dyDescent="0.25">
      <c r="A346" s="4470" t="s">
        <v>320</v>
      </c>
      <c r="B346" s="4470"/>
      <c r="C346" s="2393">
        <f>SUM(D346+E346)</f>
        <v>3</v>
      </c>
      <c r="D346" s="2113">
        <f t="shared" si="236"/>
        <v>1</v>
      </c>
      <c r="E346" s="2408">
        <f t="shared" si="236"/>
        <v>2</v>
      </c>
      <c r="F346" s="2395"/>
      <c r="G346" s="2396"/>
      <c r="H346" s="2395"/>
      <c r="I346" s="2396"/>
      <c r="J346" s="2395">
        <v>1</v>
      </c>
      <c r="K346" s="2396">
        <v>1</v>
      </c>
      <c r="L346" s="2395"/>
      <c r="M346" s="2396"/>
      <c r="N346" s="2395"/>
      <c r="O346" s="2396"/>
      <c r="P346" s="2395"/>
      <c r="Q346" s="2396">
        <v>1</v>
      </c>
      <c r="R346" s="2395"/>
      <c r="S346" s="2396"/>
      <c r="T346" s="2395"/>
      <c r="U346" s="2396"/>
      <c r="V346" s="2395"/>
      <c r="W346" s="2396"/>
      <c r="X346" s="2395"/>
      <c r="Y346" s="2396"/>
      <c r="Z346" s="2395"/>
      <c r="AA346" s="2396"/>
      <c r="AB346" s="2395"/>
      <c r="AC346" s="2396"/>
      <c r="AD346" s="2395"/>
      <c r="AE346" s="2396"/>
      <c r="AF346" s="2395"/>
      <c r="AG346" s="2399"/>
      <c r="AH346" s="2396">
        <v>0</v>
      </c>
      <c r="AI346" s="2397">
        <v>0</v>
      </c>
      <c r="AJ346" s="2395">
        <v>0</v>
      </c>
      <c r="AK346" s="2397">
        <v>0</v>
      </c>
      <c r="AL346" t="str">
        <f>CA346&amp;CB346&amp;CC346&amp;CD346</f>
        <v/>
      </c>
      <c r="CA346" s="18" t="str">
        <f>IF(AND(E346&gt;0,OR(AH346=""))," * No olvide digitar la variable Trans (Masculino). Digite Cero si no tiene.",IF((AH346)&gt;E346,"*  La variable Trans (Masculino) No puede ser mayor al Total Mujeres.",""))</f>
        <v/>
      </c>
      <c r="CB346" s="18" t="str">
        <f>IF(AND(D346&gt;0,OR(AI346=""))," * No olvide digitar la variable Trans (Femenino). Digite Cero si no tiene.",IF((AI346)&gt;D346,"*  La variable Trans (Femenino) No puede ser mayor al Total Hombres.",""))</f>
        <v/>
      </c>
      <c r="CC346" s="18" t="str">
        <f>IF(AND(C346&gt;0,AJ346="")," * No olvide digitar la variable Pueblos originarios. Digite Cero si no tiene.",IF(AJ346&gt;C346," * La variable Pueblos originarios No puede ser mayor al Total.",""))</f>
        <v/>
      </c>
      <c r="CD346" s="18" t="str">
        <f>IF(AND(C346&gt;0,AK346="")," * No olvide digitar la variable Migrantes. Digite Cero si no tiene.",IF(AK346&gt;C346," * La variable Migrantes No puede ser mayor al Total.",""))</f>
        <v/>
      </c>
      <c r="CO346" s="69">
        <f>IF(AND(E346&gt;0,OR(AH346="")),1,IF((AH346)&gt;E346,1,0))</f>
        <v>0</v>
      </c>
      <c r="CP346" s="69">
        <f>IF(AND(D346&gt;0,OR(AI346="")),1,IF((AI346)&gt;D346,1,0))</f>
        <v>0</v>
      </c>
      <c r="CQ346" s="69">
        <f>IF(AND(C346&gt;0,AJ346=""),1,IF(AJ346&gt;C346,1,0))</f>
        <v>0</v>
      </c>
      <c r="CR346" s="69">
        <f>IF(AND(C346&gt;0,AK346=""),1,IF(AK346&gt;C346,1,0))</f>
        <v>0</v>
      </c>
    </row>
    <row r="347" spans="1:99" s="56" customFormat="1" ht="18" customHeight="1" x14ac:dyDescent="0.2">
      <c r="A347" s="2009" t="s">
        <v>321</v>
      </c>
      <c r="B347" s="2010"/>
      <c r="C347" s="2010"/>
      <c r="D347" s="2010"/>
      <c r="E347" s="2010"/>
      <c r="F347" s="2010"/>
      <c r="G347" s="2010"/>
      <c r="H347" s="2010"/>
      <c r="I347" s="2010"/>
      <c r="J347" s="2010"/>
      <c r="K347" s="2010"/>
      <c r="L347" s="2010"/>
      <c r="M347" s="2010"/>
      <c r="N347" s="2010"/>
      <c r="O347" s="55"/>
      <c r="P347" s="55"/>
      <c r="Q347" s="55"/>
      <c r="R347" s="55"/>
    </row>
    <row r="348" spans="1:99" ht="15" customHeight="1" x14ac:dyDescent="0.25">
      <c r="A348" s="4465" t="s">
        <v>322</v>
      </c>
      <c r="B348" s="3222" t="s">
        <v>323</v>
      </c>
      <c r="C348" s="3223"/>
      <c r="D348" s="3224"/>
      <c r="E348" s="3225" t="s">
        <v>139</v>
      </c>
      <c r="F348" s="3226"/>
      <c r="G348" s="3226"/>
      <c r="H348" s="3226"/>
      <c r="I348" s="3226"/>
      <c r="J348" s="3226"/>
      <c r="K348" s="3226"/>
      <c r="L348" s="3226"/>
      <c r="M348" s="3226"/>
      <c r="N348" s="527"/>
      <c r="O348" s="4466" t="s">
        <v>324</v>
      </c>
      <c r="P348" s="4467" t="s">
        <v>325</v>
      </c>
      <c r="Q348" s="3233" t="s">
        <v>326</v>
      </c>
      <c r="R348" s="4466" t="s">
        <v>12</v>
      </c>
      <c r="S348" s="2987" t="s">
        <v>13</v>
      </c>
      <c r="T348" s="4458" t="s">
        <v>209</v>
      </c>
      <c r="U348" s="3215"/>
    </row>
    <row r="349" spans="1:99" x14ac:dyDescent="0.25">
      <c r="A349" s="4279"/>
      <c r="B349" s="3915"/>
      <c r="C349" s="4337"/>
      <c r="D349" s="4444"/>
      <c r="E349" s="4445" t="s">
        <v>202</v>
      </c>
      <c r="F349" s="4447"/>
      <c r="G349" s="4445" t="s">
        <v>203</v>
      </c>
      <c r="H349" s="4447"/>
      <c r="I349" s="4445" t="s">
        <v>204</v>
      </c>
      <c r="J349" s="4447"/>
      <c r="K349" s="4445" t="s">
        <v>16</v>
      </c>
      <c r="L349" s="4447"/>
      <c r="M349" s="4445" t="s">
        <v>17</v>
      </c>
      <c r="N349" s="4446"/>
      <c r="O349" s="3228"/>
      <c r="P349" s="3231"/>
      <c r="Q349" s="3234"/>
      <c r="R349" s="3228"/>
      <c r="S349" s="2994"/>
      <c r="T349" s="4459"/>
      <c r="U349" s="4461"/>
    </row>
    <row r="350" spans="1:99" ht="28.5" customHeight="1" x14ac:dyDescent="0.25">
      <c r="A350" s="3611"/>
      <c r="B350" s="2409" t="s">
        <v>120</v>
      </c>
      <c r="C350" s="2410" t="s">
        <v>79</v>
      </c>
      <c r="D350" s="2387" t="s">
        <v>121</v>
      </c>
      <c r="E350" s="2388" t="s">
        <v>79</v>
      </c>
      <c r="F350" s="2385" t="s">
        <v>121</v>
      </c>
      <c r="G350" s="2388" t="s">
        <v>79</v>
      </c>
      <c r="H350" s="2385" t="s">
        <v>121</v>
      </c>
      <c r="I350" s="2388" t="s">
        <v>79</v>
      </c>
      <c r="J350" s="2385" t="s">
        <v>121</v>
      </c>
      <c r="K350" s="2388" t="s">
        <v>79</v>
      </c>
      <c r="L350" s="2385" t="s">
        <v>121</v>
      </c>
      <c r="M350" s="2388" t="s">
        <v>79</v>
      </c>
      <c r="N350" s="2384" t="s">
        <v>121</v>
      </c>
      <c r="O350" s="3229"/>
      <c r="P350" s="3232"/>
      <c r="Q350" s="4468"/>
      <c r="R350" s="3229"/>
      <c r="S350" s="4444"/>
      <c r="T350" s="2411" t="s">
        <v>212</v>
      </c>
      <c r="U350" s="2403" t="s">
        <v>213</v>
      </c>
    </row>
    <row r="351" spans="1:99" x14ac:dyDescent="0.25">
      <c r="A351" s="2011" t="s">
        <v>92</v>
      </c>
      <c r="B351" s="2012">
        <f>SUM(C351+D351)</f>
        <v>0</v>
      </c>
      <c r="C351" s="2013">
        <f>SUM(E351+G351+I351+K351+M351)</f>
        <v>0</v>
      </c>
      <c r="D351" s="2244">
        <f>SUM(F351+H351+J351+L351+N351)</f>
        <v>0</v>
      </c>
      <c r="E351" s="2004"/>
      <c r="F351" s="2057"/>
      <c r="G351" s="2004"/>
      <c r="H351" s="2057"/>
      <c r="I351" s="2004"/>
      <c r="J351" s="704"/>
      <c r="K351" s="2004"/>
      <c r="L351" s="704"/>
      <c r="M351" s="2015"/>
      <c r="N351" s="699"/>
      <c r="O351" s="533"/>
      <c r="P351" s="2245"/>
      <c r="Q351" s="2412"/>
      <c r="R351" s="1453"/>
      <c r="S351" s="2057"/>
      <c r="T351" s="1997"/>
      <c r="U351" s="2057"/>
      <c r="V351" t="str">
        <f>CD351&amp;CE351&amp;CF351&amp;CG351</f>
        <v/>
      </c>
      <c r="CA351" s="438"/>
      <c r="CB351" s="504"/>
      <c r="CC351" s="504"/>
      <c r="CD351" s="18" t="str">
        <f>IF(AND(B351&gt;0,R351="")," * No olvide digitar la variable Pueblos originarios. Digite Cero si no tiene.",IF(R351&gt;B351," * La variable Pueblos originarios No puede ser mayor al Total.",""))</f>
        <v/>
      </c>
      <c r="CE351" s="18" t="str">
        <f>IF(AND(B351&gt;0,S351="")," * No olvide digitar la variable Migrantes. Digite Cero si no tiene.",IF(S351&gt;B351," * La variable Migrantes No puede ser mayor al Total.",""))</f>
        <v/>
      </c>
      <c r="CF351" s="263" t="str">
        <f>IF(AND(D351&gt;0,OR(T351=""))," * No olvide digitar la variable Trans (Masculino). Digite Cero si no tiene.",IF((T351)&gt;D351," * La variable Trans Masculino No puede ser mayor al Total Mujeres.",""))</f>
        <v/>
      </c>
      <c r="CG351" s="263" t="str">
        <f>IF(AND(C351&gt;0,OR(U351=""))," * No olvide digitar la variable Trans (Femenino). Digite Cero si no tiene.",IF((U351)&gt;C351," * La variable Trans Femenino No puede ser mayor al Total Hombres.",""))</f>
        <v/>
      </c>
      <c r="CO351" s="520"/>
      <c r="CP351" s="520"/>
      <c r="CQ351" s="520"/>
      <c r="CR351" s="69">
        <f>IF(AND(B351&gt;0,R351=""),1,IF(R351&gt;B351,1,0))</f>
        <v>0</v>
      </c>
      <c r="CS351" s="69">
        <f>IF(AND(B351&gt;0,S351=""),1,IF(S351&gt;B351,1,0))</f>
        <v>0</v>
      </c>
      <c r="CT351" s="69">
        <f>IF(AND(D351&gt;0,OR(T351="")),1,IF((T351)&gt;D351,1,0))</f>
        <v>0</v>
      </c>
      <c r="CU351" s="69">
        <f>IF(AND(C351&gt;0,OR(U351="")),1,IF((U351)&gt;C351,1,0))</f>
        <v>0</v>
      </c>
    </row>
    <row r="352" spans="1:99" x14ac:dyDescent="0.25">
      <c r="A352" s="1444" t="s">
        <v>102</v>
      </c>
      <c r="B352" s="381">
        <f>SUM(C352+D352)</f>
        <v>0</v>
      </c>
      <c r="C352" s="2413">
        <f>SUM(E352+G352+I352+K352+M352)</f>
        <v>0</v>
      </c>
      <c r="D352" s="2414">
        <f>SUM(F352+H352+J352+L352+N352)</f>
        <v>0</v>
      </c>
      <c r="E352" s="91"/>
      <c r="F352" s="2401"/>
      <c r="G352" s="91"/>
      <c r="H352" s="385"/>
      <c r="I352" s="91"/>
      <c r="J352" s="2401"/>
      <c r="K352" s="91"/>
      <c r="L352" s="2401"/>
      <c r="M352" s="2232"/>
      <c r="N352" s="538"/>
      <c r="O352" s="539"/>
      <c r="P352" s="92"/>
      <c r="Q352" s="2401"/>
      <c r="R352" s="539"/>
      <c r="S352" s="2401"/>
      <c r="T352" s="2400"/>
      <c r="U352" s="2401"/>
      <c r="V352" t="str">
        <f>CA352&amp;CB352&amp;CC352&amp;CD352&amp;CE352&amp;CF352&amp;CG352</f>
        <v/>
      </c>
      <c r="CA352" s="18" t="str">
        <f>IF(AND(B352&gt;0,O352="")," * No olvide digitar la variable Aumento de funcionalidad familiar (4 puntos o más). Digite Cero si no tiene.",IF(O352&gt;B352," * La variable Aumento de funcionalidad familiar (4 puntos o más) No puede ser mayor al Total.",""))</f>
        <v/>
      </c>
      <c r="CB352" s="18" t="str">
        <f>IF(AND(B352&gt;0,P352="")," * No olvide digitar la variable Cumple con el 70% de los objetivos del plan de acompañamiento. Digite Cero si no tiene.",IF(P352&gt;B352," * La variable Cumple con el 70% de los objetivos del plan de acompañamiento No puede ser mayor al Total.",""))</f>
        <v/>
      </c>
      <c r="CC352" s="18" t="str">
        <f>IF(AND(B352&gt;0,Q352="")," * No olvide digitar la variable Egreso por alta clínica del Prog de Salud Mental. Digite Cero si no tiene.",IF(Q352&gt;B352," * La variable Egreso por alta clínica del Prog de Salud Mental No puede ser mayor al Total.",""))</f>
        <v/>
      </c>
      <c r="CD352" s="18" t="str">
        <f>IF(AND(B352&gt;0,R352="")," * No olvide digitar la variable Pueblos originarios. Digite Cero si no tiene.",IF(R352&gt;B352," * La variable Pueblos originarios No puede ser mayor al Total.",""))</f>
        <v/>
      </c>
      <c r="CE352" s="18" t="str">
        <f>IF(AND(B352&gt;0,S352="")," * No olvide digitar la variable Migrantes. Digite Cero si no tiene.",IF(S352&gt;B352," * La variable Migrantes No puede ser mayor al Total.",""))</f>
        <v/>
      </c>
      <c r="CF352" s="263" t="str">
        <f>IF(AND(D352&gt;0,OR(T352=""))," * No olvide digitar la variable Trans (Masculino). Digite Cero si no tiene.",IF((T352)&gt;D352," * La variable Trans Masculino No puede ser mayor al Total Mujeres.",""))</f>
        <v/>
      </c>
      <c r="CG352" s="263" t="str">
        <f>IF(AND(C352&gt;0,OR(U352=""))," * No olvide digitar la variable Trans (Femenino). Digite Cero si no tiene.",IF((U352)&gt;C352," * La variable Trans Femenino No puede ser mayor al Total Hombres.",""))</f>
        <v/>
      </c>
      <c r="CO352" s="20">
        <f>IF(AND($B352&gt;0,O352=""),1,IF(O352&gt;$B352,1,0))</f>
        <v>0</v>
      </c>
      <c r="CP352" s="20">
        <f>IF(AND($B352&gt;0,P352=""),1,IF(P352&gt;$B352,1,0))</f>
        <v>0</v>
      </c>
      <c r="CQ352" s="20">
        <f>IF(AND($B352&gt;0,Q352=""),1,IF(Q352&gt;$B352,1,0))</f>
        <v>0</v>
      </c>
      <c r="CR352" s="69">
        <f>IF(AND(B352&gt;0,R352=""),1,IF(R352&gt;B352,1,0))</f>
        <v>0</v>
      </c>
      <c r="CS352" s="69">
        <f>IF(AND(B352&gt;0,S352=""),1,IF(S352&gt;B352,1,0))</f>
        <v>0</v>
      </c>
      <c r="CT352" s="69">
        <f>IF(AND(D352&gt;0,OR(T352="")),1,IF((T352)&gt;D352,1,0))</f>
        <v>0</v>
      </c>
      <c r="CU352" s="69">
        <f>IF(AND(C352&gt;0,OR(U352="")),1,IF((U352)&gt;C352,1,0))</f>
        <v>0</v>
      </c>
    </row>
    <row r="353" spans="1:94" s="56" customFormat="1" ht="18" customHeight="1" x14ac:dyDescent="0.2">
      <c r="A353" s="38" t="s">
        <v>327</v>
      </c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</row>
    <row r="354" spans="1:94" x14ac:dyDescent="0.25">
      <c r="A354" s="4465" t="s">
        <v>322</v>
      </c>
      <c r="B354" s="4465" t="s">
        <v>328</v>
      </c>
      <c r="C354" s="4463" t="s">
        <v>323</v>
      </c>
      <c r="D354" s="4463"/>
      <c r="E354" s="4463"/>
      <c r="F354" s="4445" t="s">
        <v>139</v>
      </c>
      <c r="G354" s="4446"/>
      <c r="H354" s="4446"/>
      <c r="I354" s="4446"/>
      <c r="J354" s="4446"/>
      <c r="K354" s="4446"/>
      <c r="L354" s="4446"/>
      <c r="M354" s="4446"/>
      <c r="N354" s="4446"/>
      <c r="O354" s="4446"/>
      <c r="P354" s="4446"/>
      <c r="Q354" s="4446"/>
      <c r="R354" s="4446"/>
      <c r="S354" s="4446"/>
      <c r="T354" s="4446"/>
      <c r="U354" s="4446"/>
      <c r="V354" s="4446"/>
      <c r="W354" s="4446"/>
      <c r="X354" s="4446"/>
      <c r="Y354" s="4446"/>
      <c r="Z354" s="4446"/>
      <c r="AA354" s="4446"/>
      <c r="AB354" s="4446"/>
      <c r="AC354" s="4446"/>
      <c r="AD354" s="4446"/>
      <c r="AE354" s="4446"/>
      <c r="AF354" s="4446"/>
      <c r="AG354" s="4448"/>
      <c r="AH354" s="4472" t="s">
        <v>12</v>
      </c>
      <c r="AI354" s="3137" t="s">
        <v>13</v>
      </c>
      <c r="AJ354" s="4446" t="s">
        <v>329</v>
      </c>
      <c r="AK354" s="4446"/>
      <c r="AL354" s="4447"/>
      <c r="AM354" s="4465" t="s">
        <v>330</v>
      </c>
    </row>
    <row r="355" spans="1:94" x14ac:dyDescent="0.25">
      <c r="A355" s="4279"/>
      <c r="B355" s="4279"/>
      <c r="C355" s="4463"/>
      <c r="D355" s="4463"/>
      <c r="E355" s="4463"/>
      <c r="F355" s="4445" t="s">
        <v>16</v>
      </c>
      <c r="G355" s="4447"/>
      <c r="H355" s="4445" t="s">
        <v>17</v>
      </c>
      <c r="I355" s="4447"/>
      <c r="J355" s="4445" t="s">
        <v>18</v>
      </c>
      <c r="K355" s="4447"/>
      <c r="L355" s="4445" t="s">
        <v>19</v>
      </c>
      <c r="M355" s="4447"/>
      <c r="N355" s="4445" t="s">
        <v>20</v>
      </c>
      <c r="O355" s="4447"/>
      <c r="P355" s="4445" t="s">
        <v>21</v>
      </c>
      <c r="Q355" s="4447"/>
      <c r="R355" s="4445" t="s">
        <v>22</v>
      </c>
      <c r="S355" s="4447"/>
      <c r="T355" s="4445" t="s">
        <v>23</v>
      </c>
      <c r="U355" s="4447"/>
      <c r="V355" s="4445" t="s">
        <v>61</v>
      </c>
      <c r="W355" s="4447"/>
      <c r="X355" s="4445" t="s">
        <v>62</v>
      </c>
      <c r="Y355" s="4447"/>
      <c r="Z355" s="4445" t="s">
        <v>63</v>
      </c>
      <c r="AA355" s="4447"/>
      <c r="AB355" s="4445" t="s">
        <v>148</v>
      </c>
      <c r="AC355" s="4447"/>
      <c r="AD355" s="4445" t="s">
        <v>149</v>
      </c>
      <c r="AE355" s="4447"/>
      <c r="AF355" s="4445" t="s">
        <v>150</v>
      </c>
      <c r="AG355" s="4448"/>
      <c r="AH355" s="3130"/>
      <c r="AI355" s="3237"/>
      <c r="AJ355" s="3004" t="s">
        <v>331</v>
      </c>
      <c r="AK355" s="4443" t="s">
        <v>332</v>
      </c>
      <c r="AL355" s="4471" t="s">
        <v>333</v>
      </c>
      <c r="AM355" s="4279"/>
    </row>
    <row r="356" spans="1:94" ht="27" customHeight="1" x14ac:dyDescent="0.25">
      <c r="A356" s="3611"/>
      <c r="B356" s="3611"/>
      <c r="C356" s="2411" t="s">
        <v>120</v>
      </c>
      <c r="D356" s="2416" t="s">
        <v>79</v>
      </c>
      <c r="E356" s="2385" t="s">
        <v>121</v>
      </c>
      <c r="F356" s="2388" t="s">
        <v>79</v>
      </c>
      <c r="G356" s="2385" t="s">
        <v>121</v>
      </c>
      <c r="H356" s="2388" t="s">
        <v>79</v>
      </c>
      <c r="I356" s="2385" t="s">
        <v>121</v>
      </c>
      <c r="J356" s="2388" t="s">
        <v>291</v>
      </c>
      <c r="K356" s="2385" t="s">
        <v>121</v>
      </c>
      <c r="L356" s="2388" t="s">
        <v>291</v>
      </c>
      <c r="M356" s="2385" t="s">
        <v>121</v>
      </c>
      <c r="N356" s="2388" t="s">
        <v>291</v>
      </c>
      <c r="O356" s="2385" t="s">
        <v>121</v>
      </c>
      <c r="P356" s="2388" t="s">
        <v>291</v>
      </c>
      <c r="Q356" s="2385" t="s">
        <v>121</v>
      </c>
      <c r="R356" s="2388" t="s">
        <v>291</v>
      </c>
      <c r="S356" s="2385" t="s">
        <v>121</v>
      </c>
      <c r="T356" s="2388" t="s">
        <v>291</v>
      </c>
      <c r="U356" s="2385" t="s">
        <v>121</v>
      </c>
      <c r="V356" s="2388" t="s">
        <v>291</v>
      </c>
      <c r="W356" s="2385" t="s">
        <v>121</v>
      </c>
      <c r="X356" s="2388" t="s">
        <v>291</v>
      </c>
      <c r="Y356" s="2385" t="s">
        <v>121</v>
      </c>
      <c r="Z356" s="2388" t="s">
        <v>291</v>
      </c>
      <c r="AA356" s="2385" t="s">
        <v>121</v>
      </c>
      <c r="AB356" s="2388" t="s">
        <v>291</v>
      </c>
      <c r="AC356" s="2385" t="s">
        <v>121</v>
      </c>
      <c r="AD356" s="2388" t="s">
        <v>291</v>
      </c>
      <c r="AE356" s="2385" t="s">
        <v>121</v>
      </c>
      <c r="AF356" s="2388" t="s">
        <v>291</v>
      </c>
      <c r="AG356" s="2386" t="s">
        <v>121</v>
      </c>
      <c r="AH356" s="3001"/>
      <c r="AI356" s="4473"/>
      <c r="AJ356" s="3904"/>
      <c r="AK356" s="2983"/>
      <c r="AL356" s="3027"/>
      <c r="AM356" s="3611"/>
    </row>
    <row r="357" spans="1:94" x14ac:dyDescent="0.25">
      <c r="A357" s="4454" t="s">
        <v>334</v>
      </c>
      <c r="B357" s="2019" t="s">
        <v>335</v>
      </c>
      <c r="C357" s="2020">
        <f>SUM(D357+E357)</f>
        <v>0</v>
      </c>
      <c r="D357" s="2013">
        <f>SUM(F357+H357+J357+L357+N357+P357+R357+T357+V357+X357+Z357+AB357+AD357+AF357)</f>
        <v>0</v>
      </c>
      <c r="E357" s="2253">
        <f>SUM(G357+I357+K357+M357+O357+Q357+S357+U357+W357+Y357+AA357+AC357+AE357+AG357)</f>
        <v>0</v>
      </c>
      <c r="F357" s="2004"/>
      <c r="G357" s="2057"/>
      <c r="H357" s="2004"/>
      <c r="I357" s="2057"/>
      <c r="J357" s="2004"/>
      <c r="K357" s="2057"/>
      <c r="L357" s="2004"/>
      <c r="M357" s="2057"/>
      <c r="N357" s="2004"/>
      <c r="O357" s="2057"/>
      <c r="P357" s="2004"/>
      <c r="Q357" s="2057"/>
      <c r="R357" s="2004"/>
      <c r="S357" s="2057"/>
      <c r="T357" s="2004"/>
      <c r="U357" s="2057"/>
      <c r="V357" s="2004"/>
      <c r="W357" s="2057"/>
      <c r="X357" s="2004"/>
      <c r="Y357" s="2057"/>
      <c r="Z357" s="2004"/>
      <c r="AA357" s="2057"/>
      <c r="AB357" s="2004"/>
      <c r="AC357" s="2057"/>
      <c r="AD357" s="2004"/>
      <c r="AE357" s="2057"/>
      <c r="AF357" s="2004"/>
      <c r="AG357" s="1925"/>
      <c r="AH357" s="1362"/>
      <c r="AI357" s="701"/>
      <c r="AJ357" s="1997"/>
      <c r="AK357" s="699"/>
      <c r="AL357" s="704"/>
      <c r="AM357" s="704"/>
      <c r="AN357" t="str">
        <f t="shared" ref="AN357:AN366" si="237">CA357&amp;CB357</f>
        <v/>
      </c>
      <c r="CA357" s="18" t="str">
        <f>IF(AND(C357&gt;0,AH357="")," * No olvide digitar la variable Pueblos originarios. Digite Cero si no tiene.",IF(AH357&gt;C357," * La variable Pueblos originarios No puede ser mayor al Total.",""))</f>
        <v/>
      </c>
      <c r="CB357" s="18" t="str">
        <f t="shared" ref="CB357:CB366" si="238">IF(AND(C357&gt;0,AI357="")," * No olvide digitar la variable Migrantes. Digite Cero si no tiene.",IF(AI357&gt;C357," * La variable Migrantes No puede ser mayor al Total.",""))</f>
        <v/>
      </c>
      <c r="CO357" s="69">
        <f t="shared" ref="CO357:CO366" si="239">IF(AND(C357&gt;0,AH357=""),1,IF(AH357&gt;C357,1,0))</f>
        <v>0</v>
      </c>
      <c r="CP357" s="69">
        <f t="shared" ref="CP357:CP366" si="240">IF(AND(C357&gt;0,AI357=""),1,IF(AI357&gt;C357,1,0))</f>
        <v>0</v>
      </c>
    </row>
    <row r="358" spans="1:94" x14ac:dyDescent="0.25">
      <c r="A358" s="4275"/>
      <c r="B358" s="101" t="s">
        <v>336</v>
      </c>
      <c r="C358" s="542">
        <f t="shared" ref="C358:C366" si="241">SUM(D358+E358)</f>
        <v>0</v>
      </c>
      <c r="D358" s="543">
        <f t="shared" ref="D358:E366" si="242">SUM(F358+H358+J358+L358+N358+P358+R358+T358+V358+X358+Z358+AB358+AD358+AF358)</f>
        <v>0</v>
      </c>
      <c r="E358" s="544">
        <f t="shared" si="242"/>
        <v>0</v>
      </c>
      <c r="F358" s="22"/>
      <c r="G358" s="28"/>
      <c r="H358" s="22"/>
      <c r="I358" s="28"/>
      <c r="J358" s="22"/>
      <c r="K358" s="28"/>
      <c r="L358" s="22"/>
      <c r="M358" s="28"/>
      <c r="N358" s="22"/>
      <c r="O358" s="28"/>
      <c r="P358" s="22"/>
      <c r="Q358" s="28"/>
      <c r="R358" s="22"/>
      <c r="S358" s="28"/>
      <c r="T358" s="22"/>
      <c r="U358" s="28"/>
      <c r="V358" s="22"/>
      <c r="W358" s="28"/>
      <c r="X358" s="22"/>
      <c r="Y358" s="28"/>
      <c r="Z358" s="22"/>
      <c r="AA358" s="28"/>
      <c r="AB358" s="22"/>
      <c r="AC358" s="28"/>
      <c r="AD358" s="22"/>
      <c r="AE358" s="28"/>
      <c r="AF358" s="22"/>
      <c r="AG358" s="213"/>
      <c r="AH358" s="27"/>
      <c r="AI358" s="26"/>
      <c r="AJ358" s="23"/>
      <c r="AK358" s="24"/>
      <c r="AL358" s="239"/>
      <c r="AM358" s="239"/>
      <c r="AN358" t="str">
        <f t="shared" si="237"/>
        <v/>
      </c>
      <c r="CA358" s="18" t="str">
        <f t="shared" ref="CA358:CA365" si="243">IF(AND(C358&gt;0,AH358="")," * No olvide digitar la variable Pueblos originarios. Digite Cero si no tiene.",IF(AH358&gt;C358," * La variable Pueblos originarios No puede ser mayor al Total.",""))</f>
        <v/>
      </c>
      <c r="CB358" s="18" t="str">
        <f t="shared" si="238"/>
        <v/>
      </c>
      <c r="CO358" s="69">
        <f t="shared" si="239"/>
        <v>0</v>
      </c>
      <c r="CP358" s="69">
        <f t="shared" si="240"/>
        <v>0</v>
      </c>
    </row>
    <row r="359" spans="1:94" x14ac:dyDescent="0.25">
      <c r="A359" s="3633"/>
      <c r="B359" s="1310" t="s">
        <v>337</v>
      </c>
      <c r="C359" s="545">
        <f t="shared" si="241"/>
        <v>0</v>
      </c>
      <c r="D359" s="546">
        <f t="shared" si="242"/>
        <v>0</v>
      </c>
      <c r="E359" s="547">
        <f t="shared" si="242"/>
        <v>0</v>
      </c>
      <c r="F359" s="30"/>
      <c r="G359" s="37"/>
      <c r="H359" s="30"/>
      <c r="I359" s="37"/>
      <c r="J359" s="30"/>
      <c r="K359" s="37"/>
      <c r="L359" s="30"/>
      <c r="M359" s="37"/>
      <c r="N359" s="30"/>
      <c r="O359" s="37"/>
      <c r="P359" s="30"/>
      <c r="Q359" s="37"/>
      <c r="R359" s="30"/>
      <c r="S359" s="37"/>
      <c r="T359" s="30"/>
      <c r="U359" s="37"/>
      <c r="V359" s="30"/>
      <c r="W359" s="37"/>
      <c r="X359" s="30"/>
      <c r="Y359" s="37"/>
      <c r="Z359" s="30"/>
      <c r="AA359" s="37"/>
      <c r="AB359" s="30"/>
      <c r="AC359" s="37"/>
      <c r="AD359" s="30"/>
      <c r="AE359" s="37"/>
      <c r="AF359" s="30"/>
      <c r="AG359" s="220"/>
      <c r="AH359" s="35"/>
      <c r="AI359" s="34"/>
      <c r="AJ359" s="31"/>
      <c r="AK359" s="32"/>
      <c r="AL359" s="243"/>
      <c r="AM359" s="243"/>
      <c r="AN359" t="str">
        <f t="shared" si="237"/>
        <v/>
      </c>
      <c r="CA359" s="18" t="str">
        <f t="shared" si="243"/>
        <v/>
      </c>
      <c r="CB359" s="18" t="str">
        <f t="shared" si="238"/>
        <v/>
      </c>
      <c r="CO359" s="69">
        <f t="shared" si="239"/>
        <v>0</v>
      </c>
      <c r="CP359" s="69">
        <f t="shared" si="240"/>
        <v>0</v>
      </c>
    </row>
    <row r="360" spans="1:94" x14ac:dyDescent="0.25">
      <c r="A360" s="4454" t="s">
        <v>338</v>
      </c>
      <c r="B360" s="2019" t="s">
        <v>335</v>
      </c>
      <c r="C360" s="2020">
        <f t="shared" si="241"/>
        <v>0</v>
      </c>
      <c r="D360" s="2013">
        <f t="shared" si="242"/>
        <v>0</v>
      </c>
      <c r="E360" s="2253">
        <f t="shared" si="242"/>
        <v>0</v>
      </c>
      <c r="F360" s="45"/>
      <c r="G360" s="48"/>
      <c r="H360" s="45"/>
      <c r="I360" s="48"/>
      <c r="J360" s="45"/>
      <c r="K360" s="48"/>
      <c r="L360" s="45"/>
      <c r="M360" s="48"/>
      <c r="N360" s="45"/>
      <c r="O360" s="48"/>
      <c r="P360" s="45"/>
      <c r="Q360" s="48"/>
      <c r="R360" s="45"/>
      <c r="S360" s="48"/>
      <c r="T360" s="45"/>
      <c r="U360" s="48"/>
      <c r="V360" s="45"/>
      <c r="W360" s="48"/>
      <c r="X360" s="45"/>
      <c r="Y360" s="48"/>
      <c r="Z360" s="45"/>
      <c r="AA360" s="48"/>
      <c r="AB360" s="45"/>
      <c r="AC360" s="48"/>
      <c r="AD360" s="45"/>
      <c r="AE360" s="48"/>
      <c r="AF360" s="45"/>
      <c r="AG360" s="286"/>
      <c r="AH360" s="105"/>
      <c r="AI360" s="46"/>
      <c r="AJ360" s="47"/>
      <c r="AK360" s="102"/>
      <c r="AL360" s="352"/>
      <c r="AM360" s="352"/>
      <c r="AN360" t="str">
        <f t="shared" si="237"/>
        <v/>
      </c>
      <c r="CA360" s="18" t="str">
        <f t="shared" si="243"/>
        <v/>
      </c>
      <c r="CB360" s="18" t="str">
        <f t="shared" si="238"/>
        <v/>
      </c>
      <c r="CO360" s="69">
        <f t="shared" si="239"/>
        <v>0</v>
      </c>
      <c r="CP360" s="69">
        <f t="shared" si="240"/>
        <v>0</v>
      </c>
    </row>
    <row r="361" spans="1:94" x14ac:dyDescent="0.25">
      <c r="A361" s="4275"/>
      <c r="B361" s="101" t="s">
        <v>336</v>
      </c>
      <c r="C361" s="542">
        <f t="shared" si="241"/>
        <v>0</v>
      </c>
      <c r="D361" s="543">
        <f t="shared" si="242"/>
        <v>0</v>
      </c>
      <c r="E361" s="544">
        <f t="shared" si="242"/>
        <v>0</v>
      </c>
      <c r="F361" s="22"/>
      <c r="G361" s="28"/>
      <c r="H361" s="22"/>
      <c r="I361" s="28"/>
      <c r="J361" s="22"/>
      <c r="K361" s="28"/>
      <c r="L361" s="22"/>
      <c r="M361" s="28"/>
      <c r="N361" s="22"/>
      <c r="O361" s="28"/>
      <c r="P361" s="22"/>
      <c r="Q361" s="28"/>
      <c r="R361" s="22"/>
      <c r="S361" s="28"/>
      <c r="T361" s="22"/>
      <c r="U361" s="28"/>
      <c r="V361" s="22"/>
      <c r="W361" s="28"/>
      <c r="X361" s="22"/>
      <c r="Y361" s="28"/>
      <c r="Z361" s="22"/>
      <c r="AA361" s="28"/>
      <c r="AB361" s="22"/>
      <c r="AC361" s="28"/>
      <c r="AD361" s="22"/>
      <c r="AE361" s="28"/>
      <c r="AF361" s="22"/>
      <c r="AG361" s="213"/>
      <c r="AH361" s="27"/>
      <c r="AI361" s="26"/>
      <c r="AJ361" s="23"/>
      <c r="AK361" s="24"/>
      <c r="AL361" s="239"/>
      <c r="AM361" s="239"/>
      <c r="AN361" t="str">
        <f t="shared" si="237"/>
        <v/>
      </c>
      <c r="CA361" s="18" t="str">
        <f t="shared" si="243"/>
        <v/>
      </c>
      <c r="CB361" s="18" t="str">
        <f t="shared" si="238"/>
        <v/>
      </c>
      <c r="CO361" s="69">
        <f t="shared" si="239"/>
        <v>0</v>
      </c>
      <c r="CP361" s="69">
        <f t="shared" si="240"/>
        <v>0</v>
      </c>
    </row>
    <row r="362" spans="1:94" x14ac:dyDescent="0.25">
      <c r="A362" s="3633"/>
      <c r="B362" s="1310" t="s">
        <v>337</v>
      </c>
      <c r="C362" s="493">
        <f t="shared" si="241"/>
        <v>0</v>
      </c>
      <c r="D362" s="548">
        <f t="shared" si="242"/>
        <v>0</v>
      </c>
      <c r="E362" s="549">
        <f t="shared" si="242"/>
        <v>0</v>
      </c>
      <c r="F362" s="91"/>
      <c r="G362" s="2401"/>
      <c r="H362" s="91"/>
      <c r="I362" s="2401"/>
      <c r="J362" s="91"/>
      <c r="K362" s="2401"/>
      <c r="L362" s="91"/>
      <c r="M362" s="2401"/>
      <c r="N362" s="91"/>
      <c r="O362" s="2401"/>
      <c r="P362" s="91"/>
      <c r="Q362" s="2401"/>
      <c r="R362" s="91"/>
      <c r="S362" s="2401"/>
      <c r="T362" s="91"/>
      <c r="U362" s="2401"/>
      <c r="V362" s="91"/>
      <c r="W362" s="2401"/>
      <c r="X362" s="91"/>
      <c r="Y362" s="2401"/>
      <c r="Z362" s="91"/>
      <c r="AA362" s="2401"/>
      <c r="AB362" s="91"/>
      <c r="AC362" s="2401"/>
      <c r="AD362" s="91"/>
      <c r="AE362" s="2401"/>
      <c r="AF362" s="91"/>
      <c r="AG362" s="2402"/>
      <c r="AH362" s="35"/>
      <c r="AI362" s="34"/>
      <c r="AJ362" s="31"/>
      <c r="AK362" s="32"/>
      <c r="AL362" s="243"/>
      <c r="AM362" s="243"/>
      <c r="AN362" t="str">
        <f t="shared" si="237"/>
        <v/>
      </c>
      <c r="CA362" s="18" t="str">
        <f t="shared" si="243"/>
        <v/>
      </c>
      <c r="CB362" s="18" t="str">
        <f t="shared" si="238"/>
        <v/>
      </c>
      <c r="CO362" s="69">
        <f t="shared" si="239"/>
        <v>0</v>
      </c>
      <c r="CP362" s="69">
        <f t="shared" si="240"/>
        <v>0</v>
      </c>
    </row>
    <row r="363" spans="1:94" x14ac:dyDescent="0.25">
      <c r="A363" s="3238" t="s">
        <v>339</v>
      </c>
      <c r="B363" s="2019" t="s">
        <v>340</v>
      </c>
      <c r="C363" s="550">
        <f t="shared" si="241"/>
        <v>0</v>
      </c>
      <c r="D363" s="551">
        <f t="shared" si="242"/>
        <v>0</v>
      </c>
      <c r="E363" s="552">
        <f t="shared" si="242"/>
        <v>0</v>
      </c>
      <c r="F363" s="45"/>
      <c r="G363" s="48"/>
      <c r="H363" s="45"/>
      <c r="I363" s="48"/>
      <c r="J363" s="45"/>
      <c r="K363" s="48"/>
      <c r="L363" s="45"/>
      <c r="M363" s="48"/>
      <c r="N363" s="45"/>
      <c r="O363" s="48"/>
      <c r="P363" s="45"/>
      <c r="Q363" s="48"/>
      <c r="R363" s="45"/>
      <c r="S363" s="48"/>
      <c r="T363" s="45"/>
      <c r="U363" s="48"/>
      <c r="V363" s="45"/>
      <c r="W363" s="48"/>
      <c r="X363" s="45"/>
      <c r="Y363" s="48"/>
      <c r="Z363" s="45"/>
      <c r="AA363" s="48"/>
      <c r="AB363" s="45"/>
      <c r="AC363" s="48"/>
      <c r="AD363" s="45"/>
      <c r="AE363" s="48"/>
      <c r="AF363" s="45"/>
      <c r="AG363" s="286"/>
      <c r="AH363" s="105"/>
      <c r="AI363" s="46"/>
      <c r="AJ363" s="47"/>
      <c r="AK363" s="102"/>
      <c r="AL363" s="352"/>
      <c r="AM363" s="352"/>
      <c r="AN363" t="str">
        <f t="shared" si="237"/>
        <v/>
      </c>
      <c r="CA363" s="18" t="str">
        <f t="shared" si="243"/>
        <v/>
      </c>
      <c r="CB363" s="18" t="str">
        <f t="shared" si="238"/>
        <v/>
      </c>
      <c r="CO363" s="69">
        <f t="shared" si="239"/>
        <v>0</v>
      </c>
      <c r="CP363" s="69">
        <f t="shared" si="240"/>
        <v>0</v>
      </c>
    </row>
    <row r="364" spans="1:94" x14ac:dyDescent="0.25">
      <c r="A364" s="3239"/>
      <c r="B364" s="75" t="s">
        <v>341</v>
      </c>
      <c r="C364" s="542">
        <f t="shared" si="241"/>
        <v>0</v>
      </c>
      <c r="D364" s="543">
        <f t="shared" si="242"/>
        <v>0</v>
      </c>
      <c r="E364" s="544">
        <f t="shared" si="242"/>
        <v>0</v>
      </c>
      <c r="F364" s="22"/>
      <c r="G364" s="28"/>
      <c r="H364" s="22"/>
      <c r="I364" s="28"/>
      <c r="J364" s="22"/>
      <c r="K364" s="28"/>
      <c r="L364" s="22"/>
      <c r="M364" s="28"/>
      <c r="N364" s="22"/>
      <c r="O364" s="28"/>
      <c r="P364" s="22"/>
      <c r="Q364" s="28"/>
      <c r="R364" s="22"/>
      <c r="S364" s="28"/>
      <c r="T364" s="22"/>
      <c r="U364" s="28"/>
      <c r="V364" s="22"/>
      <c r="W364" s="28"/>
      <c r="X364" s="22"/>
      <c r="Y364" s="28"/>
      <c r="Z364" s="22"/>
      <c r="AA364" s="28"/>
      <c r="AB364" s="22"/>
      <c r="AC364" s="28"/>
      <c r="AD364" s="22"/>
      <c r="AE364" s="28"/>
      <c r="AF364" s="22"/>
      <c r="AG364" s="213"/>
      <c r="AH364" s="27"/>
      <c r="AI364" s="26"/>
      <c r="AJ364" s="23"/>
      <c r="AK364" s="24"/>
      <c r="AL364" s="239"/>
      <c r="AM364" s="239"/>
      <c r="AN364" t="str">
        <f t="shared" si="237"/>
        <v/>
      </c>
      <c r="CA364" s="18" t="str">
        <f t="shared" si="243"/>
        <v/>
      </c>
      <c r="CB364" s="18" t="str">
        <f t="shared" si="238"/>
        <v/>
      </c>
      <c r="CO364" s="69">
        <f t="shared" si="239"/>
        <v>0</v>
      </c>
      <c r="CP364" s="69">
        <f t="shared" si="240"/>
        <v>0</v>
      </c>
    </row>
    <row r="365" spans="1:94" x14ac:dyDescent="0.25">
      <c r="A365" s="3239"/>
      <c r="B365" s="75" t="s">
        <v>342</v>
      </c>
      <c r="C365" s="542">
        <f t="shared" si="241"/>
        <v>0</v>
      </c>
      <c r="D365" s="543">
        <f t="shared" si="242"/>
        <v>0</v>
      </c>
      <c r="E365" s="544">
        <f t="shared" si="242"/>
        <v>0</v>
      </c>
      <c r="F365" s="22"/>
      <c r="G365" s="28"/>
      <c r="H365" s="22"/>
      <c r="I365" s="28"/>
      <c r="J365" s="22"/>
      <c r="K365" s="28"/>
      <c r="L365" s="22"/>
      <c r="M365" s="28"/>
      <c r="N365" s="22"/>
      <c r="O365" s="28"/>
      <c r="P365" s="22"/>
      <c r="Q365" s="28"/>
      <c r="R365" s="22"/>
      <c r="S365" s="28"/>
      <c r="T365" s="22"/>
      <c r="U365" s="28"/>
      <c r="V365" s="22"/>
      <c r="W365" s="28"/>
      <c r="X365" s="22"/>
      <c r="Y365" s="28"/>
      <c r="Z365" s="22"/>
      <c r="AA365" s="28"/>
      <c r="AB365" s="22"/>
      <c r="AC365" s="28"/>
      <c r="AD365" s="22"/>
      <c r="AE365" s="28"/>
      <c r="AF365" s="22"/>
      <c r="AG365" s="213"/>
      <c r="AH365" s="27"/>
      <c r="AI365" s="26"/>
      <c r="AJ365" s="23"/>
      <c r="AK365" s="24"/>
      <c r="AL365" s="239"/>
      <c r="AM365" s="239"/>
      <c r="AN365" t="str">
        <f t="shared" si="237"/>
        <v/>
      </c>
      <c r="CA365" s="18" t="str">
        <f t="shared" si="243"/>
        <v/>
      </c>
      <c r="CB365" s="18" t="str">
        <f t="shared" si="238"/>
        <v/>
      </c>
      <c r="CO365" s="69">
        <f t="shared" si="239"/>
        <v>0</v>
      </c>
      <c r="CP365" s="69">
        <f t="shared" si="240"/>
        <v>0</v>
      </c>
    </row>
    <row r="366" spans="1:94" x14ac:dyDescent="0.25">
      <c r="A366" s="4474"/>
      <c r="B366" s="1310" t="s">
        <v>343</v>
      </c>
      <c r="C366" s="493">
        <f t="shared" si="241"/>
        <v>0</v>
      </c>
      <c r="D366" s="548">
        <f t="shared" si="242"/>
        <v>0</v>
      </c>
      <c r="E366" s="549">
        <f t="shared" si="242"/>
        <v>0</v>
      </c>
      <c r="F366" s="91"/>
      <c r="G366" s="2401"/>
      <c r="H366" s="91"/>
      <c r="I366" s="2401"/>
      <c r="J366" s="91"/>
      <c r="K366" s="2401"/>
      <c r="L366" s="91"/>
      <c r="M366" s="2401"/>
      <c r="N366" s="91"/>
      <c r="O366" s="2401"/>
      <c r="P366" s="91"/>
      <c r="Q366" s="2401"/>
      <c r="R366" s="91"/>
      <c r="S366" s="2401"/>
      <c r="T366" s="91"/>
      <c r="U366" s="2401"/>
      <c r="V366" s="91"/>
      <c r="W366" s="2401"/>
      <c r="X366" s="91"/>
      <c r="Y366" s="2401"/>
      <c r="Z366" s="91"/>
      <c r="AA366" s="2401"/>
      <c r="AB366" s="91"/>
      <c r="AC366" s="2401"/>
      <c r="AD366" s="91"/>
      <c r="AE366" s="2401"/>
      <c r="AF366" s="91"/>
      <c r="AG366" s="2402"/>
      <c r="AH366" s="95"/>
      <c r="AI366" s="113"/>
      <c r="AJ366" s="2400"/>
      <c r="AK366" s="92"/>
      <c r="AL366" s="385"/>
      <c r="AM366" s="385"/>
      <c r="AN366" t="str">
        <f t="shared" si="237"/>
        <v/>
      </c>
      <c r="CA366" s="18" t="str">
        <f>IF(AND(C366&gt;0,AH366="")," * No olvide digitar la variable Pueblos originarios. Digite Cero si no tiene.",IF(AH366&gt;C366," * La variable Pueblos originarios No puede ser mayor al Total.",""))</f>
        <v/>
      </c>
      <c r="CB366" s="18" t="str">
        <f t="shared" si="238"/>
        <v/>
      </c>
      <c r="CO366" s="69">
        <f t="shared" si="239"/>
        <v>0</v>
      </c>
      <c r="CP366" s="69">
        <f t="shared" si="240"/>
        <v>0</v>
      </c>
    </row>
    <row r="367" spans="1:94" ht="18" customHeight="1" x14ac:dyDescent="0.25">
      <c r="A367" s="553" t="s">
        <v>344</v>
      </c>
      <c r="B367" s="657"/>
      <c r="C367" s="140"/>
      <c r="D367" s="56"/>
      <c r="E367" s="140"/>
      <c r="F367" s="140"/>
      <c r="G367" s="140"/>
      <c r="H367" s="140"/>
      <c r="I367" s="140"/>
      <c r="J367" s="140"/>
      <c r="K367" s="554"/>
      <c r="L367" s="140"/>
      <c r="M367" s="140"/>
      <c r="N367" s="140"/>
      <c r="O367" s="140"/>
      <c r="P367" s="140"/>
      <c r="Q367" s="140"/>
      <c r="R367" s="140"/>
      <c r="S367" s="140"/>
      <c r="T367" s="140"/>
      <c r="U367" s="140"/>
      <c r="V367" s="140"/>
      <c r="W367" s="140"/>
      <c r="X367" s="140"/>
      <c r="Y367" s="140"/>
      <c r="Z367" s="140"/>
      <c r="AA367" s="140"/>
      <c r="AB367" s="140"/>
      <c r="AC367" s="140"/>
      <c r="AD367" s="140"/>
      <c r="AE367" s="140"/>
      <c r="AF367" s="140"/>
      <c r="AG367" s="140"/>
      <c r="AH367" s="140"/>
      <c r="AI367" s="140"/>
      <c r="AJ367" s="140"/>
      <c r="AK367" s="140"/>
      <c r="AL367" s="140"/>
      <c r="AM367" s="140"/>
      <c r="AN367" s="140"/>
      <c r="AO367" s="140"/>
      <c r="AP367" s="140"/>
      <c r="AQ367" s="140"/>
      <c r="AR367" s="140"/>
      <c r="AS367" s="140"/>
    </row>
    <row r="368" spans="1:94" x14ac:dyDescent="0.25">
      <c r="A368" s="4475" t="s">
        <v>345</v>
      </c>
      <c r="B368" s="4429" t="s">
        <v>91</v>
      </c>
      <c r="C368" s="3108"/>
      <c r="D368" s="2987"/>
      <c r="E368" s="4449" t="s">
        <v>139</v>
      </c>
      <c r="F368" s="4450"/>
      <c r="G368" s="4450"/>
      <c r="H368" s="4450"/>
      <c r="I368" s="4450"/>
      <c r="J368" s="4450"/>
      <c r="K368" s="4450"/>
      <c r="L368" s="4450"/>
      <c r="M368" s="4450"/>
      <c r="N368" s="4450"/>
      <c r="O368" s="4450"/>
      <c r="P368" s="4450"/>
      <c r="Q368" s="4450"/>
      <c r="R368" s="4450"/>
      <c r="S368" s="4450"/>
      <c r="T368" s="4450"/>
      <c r="U368" s="4450"/>
      <c r="V368" s="4450"/>
      <c r="W368" s="4450"/>
      <c r="X368" s="4450"/>
      <c r="Y368" s="4450"/>
      <c r="Z368" s="4450"/>
      <c r="AA368" s="4450"/>
      <c r="AB368" s="4450"/>
      <c r="AC368" s="4450"/>
      <c r="AD368" s="4450"/>
      <c r="AE368" s="4450"/>
      <c r="AF368" s="4450"/>
      <c r="AG368" s="4450"/>
      <c r="AH368" s="4450"/>
      <c r="AI368" s="4450"/>
      <c r="AJ368" s="4450"/>
      <c r="AK368" s="4450"/>
      <c r="AL368" s="4451"/>
      <c r="AM368" s="4476" t="s">
        <v>346</v>
      </c>
      <c r="AN368" s="4476"/>
      <c r="AO368" s="4476"/>
      <c r="AP368" s="4477"/>
      <c r="AQ368" s="4478" t="s">
        <v>347</v>
      </c>
      <c r="AR368" s="4472" t="s">
        <v>12</v>
      </c>
      <c r="AS368" s="2987" t="s">
        <v>13</v>
      </c>
    </row>
    <row r="369" spans="1:94" x14ac:dyDescent="0.25">
      <c r="A369" s="4360"/>
      <c r="B369" s="3124"/>
      <c r="C369" s="3109"/>
      <c r="D369" s="2994"/>
      <c r="E369" s="4445" t="s">
        <v>202</v>
      </c>
      <c r="F369" s="4447"/>
      <c r="G369" s="4445" t="s">
        <v>203</v>
      </c>
      <c r="H369" s="4447"/>
      <c r="I369" s="4445" t="s">
        <v>204</v>
      </c>
      <c r="J369" s="4447"/>
      <c r="K369" s="4445" t="s">
        <v>16</v>
      </c>
      <c r="L369" s="4447"/>
      <c r="M369" s="4445" t="s">
        <v>17</v>
      </c>
      <c r="N369" s="4447"/>
      <c r="O369" s="4445" t="s">
        <v>348</v>
      </c>
      <c r="P369" s="4447"/>
      <c r="Q369" s="4445" t="s">
        <v>349</v>
      </c>
      <c r="R369" s="4447"/>
      <c r="S369" s="4445" t="s">
        <v>20</v>
      </c>
      <c r="T369" s="4447"/>
      <c r="U369" s="4445" t="s">
        <v>21</v>
      </c>
      <c r="V369" s="4447"/>
      <c r="W369" s="4445" t="s">
        <v>350</v>
      </c>
      <c r="X369" s="4447"/>
      <c r="Y369" s="4445" t="s">
        <v>23</v>
      </c>
      <c r="Z369" s="4447"/>
      <c r="AA369" s="4445" t="s">
        <v>61</v>
      </c>
      <c r="AB369" s="4447"/>
      <c r="AC369" s="4445" t="s">
        <v>62</v>
      </c>
      <c r="AD369" s="4447"/>
      <c r="AE369" s="4445" t="s">
        <v>63</v>
      </c>
      <c r="AF369" s="4447"/>
      <c r="AG369" s="4445" t="s">
        <v>148</v>
      </c>
      <c r="AH369" s="4447"/>
      <c r="AI369" s="4445" t="s">
        <v>149</v>
      </c>
      <c r="AJ369" s="4447"/>
      <c r="AK369" s="4449" t="s">
        <v>351</v>
      </c>
      <c r="AL369" s="4451"/>
      <c r="AM369" s="3249" t="s">
        <v>352</v>
      </c>
      <c r="AN369" s="4480" t="s">
        <v>353</v>
      </c>
      <c r="AO369" s="3253" t="s">
        <v>354</v>
      </c>
      <c r="AP369" s="3254" t="s">
        <v>355</v>
      </c>
      <c r="AQ369" s="4365"/>
      <c r="AR369" s="3130"/>
      <c r="AS369" s="2994"/>
    </row>
    <row r="370" spans="1:94" x14ac:dyDescent="0.25">
      <c r="A370" s="3753"/>
      <c r="B370" s="2388" t="s">
        <v>120</v>
      </c>
      <c r="C370" s="2406" t="s">
        <v>79</v>
      </c>
      <c r="D370" s="2389" t="s">
        <v>121</v>
      </c>
      <c r="E370" s="2388" t="s">
        <v>79</v>
      </c>
      <c r="F370" s="2385" t="s">
        <v>121</v>
      </c>
      <c r="G370" s="2388" t="s">
        <v>79</v>
      </c>
      <c r="H370" s="2385" t="s">
        <v>121</v>
      </c>
      <c r="I370" s="2388" t="s">
        <v>79</v>
      </c>
      <c r="J370" s="2385" t="s">
        <v>121</v>
      </c>
      <c r="K370" s="2388" t="s">
        <v>79</v>
      </c>
      <c r="L370" s="2385" t="s">
        <v>121</v>
      </c>
      <c r="M370" s="2388" t="s">
        <v>79</v>
      </c>
      <c r="N370" s="2385" t="s">
        <v>121</v>
      </c>
      <c r="O370" s="2388" t="s">
        <v>79</v>
      </c>
      <c r="P370" s="2385" t="s">
        <v>121</v>
      </c>
      <c r="Q370" s="2388" t="s">
        <v>79</v>
      </c>
      <c r="R370" s="2385" t="s">
        <v>121</v>
      </c>
      <c r="S370" s="2388" t="s">
        <v>79</v>
      </c>
      <c r="T370" s="2385" t="s">
        <v>121</v>
      </c>
      <c r="U370" s="2388" t="s">
        <v>79</v>
      </c>
      <c r="V370" s="2385" t="s">
        <v>121</v>
      </c>
      <c r="W370" s="2388" t="s">
        <v>79</v>
      </c>
      <c r="X370" s="2385" t="s">
        <v>121</v>
      </c>
      <c r="Y370" s="2388" t="s">
        <v>79</v>
      </c>
      <c r="Z370" s="2385" t="s">
        <v>121</v>
      </c>
      <c r="AA370" s="2388" t="s">
        <v>79</v>
      </c>
      <c r="AB370" s="2385" t="s">
        <v>121</v>
      </c>
      <c r="AC370" s="2388" t="s">
        <v>79</v>
      </c>
      <c r="AD370" s="2385" t="s">
        <v>121</v>
      </c>
      <c r="AE370" s="2388" t="s">
        <v>79</v>
      </c>
      <c r="AF370" s="2385" t="s">
        <v>121</v>
      </c>
      <c r="AG370" s="2388" t="s">
        <v>79</v>
      </c>
      <c r="AH370" s="2385" t="s">
        <v>121</v>
      </c>
      <c r="AI370" s="2388" t="s">
        <v>79</v>
      </c>
      <c r="AJ370" s="2385" t="s">
        <v>121</v>
      </c>
      <c r="AK370" s="2388" t="s">
        <v>79</v>
      </c>
      <c r="AL370" s="2386" t="s">
        <v>121</v>
      </c>
      <c r="AM370" s="4479"/>
      <c r="AN370" s="3252"/>
      <c r="AO370" s="3252"/>
      <c r="AP370" s="4368"/>
      <c r="AQ370" s="4024"/>
      <c r="AR370" s="3001"/>
      <c r="AS370" s="4444"/>
    </row>
    <row r="371" spans="1:94" ht="15" customHeight="1" x14ac:dyDescent="0.25">
      <c r="A371" s="2419" t="s">
        <v>356</v>
      </c>
      <c r="B371" s="2420"/>
      <c r="C371" s="2421"/>
      <c r="D371" s="2422"/>
      <c r="E371" s="2420"/>
      <c r="F371" s="2423"/>
      <c r="G371" s="2420"/>
      <c r="H371" s="2423"/>
      <c r="I371" s="2420"/>
      <c r="J371" s="2423"/>
      <c r="K371" s="2420"/>
      <c r="L371" s="2423"/>
      <c r="M371" s="2420"/>
      <c r="N371" s="2423"/>
      <c r="O371" s="2420"/>
      <c r="P371" s="2423"/>
      <c r="Q371" s="2420"/>
      <c r="R371" s="2423"/>
      <c r="S371" s="2420"/>
      <c r="T371" s="2423"/>
      <c r="U371" s="2420"/>
      <c r="V371" s="2423"/>
      <c r="W371" s="2420"/>
      <c r="X371" s="2423"/>
      <c r="Y371" s="2420"/>
      <c r="Z371" s="2423"/>
      <c r="AA371" s="2420"/>
      <c r="AB371" s="2423"/>
      <c r="AC371" s="2420"/>
      <c r="AD371" s="2423"/>
      <c r="AE371" s="2420"/>
      <c r="AF371" s="2423"/>
      <c r="AG371" s="2420"/>
      <c r="AH371" s="2423"/>
      <c r="AI371" s="2420"/>
      <c r="AJ371" s="2423"/>
      <c r="AK371" s="2420"/>
      <c r="AL371" s="2424"/>
      <c r="AM371" s="2425"/>
      <c r="AN371" s="2261"/>
      <c r="AO371" s="2261"/>
      <c r="AP371" s="2423"/>
      <c r="AQ371" s="2426"/>
      <c r="AR371" s="2425"/>
      <c r="AS371" s="2423"/>
    </row>
    <row r="372" spans="1:94" ht="21" x14ac:dyDescent="0.25">
      <c r="A372" s="563" t="s">
        <v>357</v>
      </c>
      <c r="B372" s="2033">
        <f t="shared" ref="B372:B382" si="244">SUM(C372:D372)</f>
        <v>0</v>
      </c>
      <c r="C372" s="2034">
        <f t="shared" ref="C372:D382" si="245">SUM(E372,G372,I372,K372,M372,O372,Q372,S372,U372,W372,Y372,AA372,AC372,AE372,AG372,AI372,AK372)</f>
        <v>0</v>
      </c>
      <c r="D372" s="708">
        <f>SUM(F372,H372,J372,L372,N372,P372,R372,T372,V372,X372,Z372,AB372,AD372,AF372,AH372,AJ372,AL372)</f>
        <v>0</v>
      </c>
      <c r="E372" s="2004"/>
      <c r="F372" s="2057"/>
      <c r="G372" s="2004"/>
      <c r="H372" s="2057"/>
      <c r="I372" s="2004"/>
      <c r="J372" s="2057"/>
      <c r="K372" s="2004"/>
      <c r="L372" s="2057"/>
      <c r="M372" s="2004"/>
      <c r="N372" s="2057"/>
      <c r="O372" s="2004"/>
      <c r="P372" s="2057"/>
      <c r="Q372" s="2004"/>
      <c r="R372" s="2057"/>
      <c r="S372" s="2004"/>
      <c r="T372" s="2057"/>
      <c r="U372" s="2004"/>
      <c r="V372" s="2057"/>
      <c r="W372" s="2004"/>
      <c r="X372" s="2057"/>
      <c r="Y372" s="2004"/>
      <c r="Z372" s="2057"/>
      <c r="AA372" s="2004"/>
      <c r="AB372" s="2057"/>
      <c r="AC372" s="2004"/>
      <c r="AD372" s="2057"/>
      <c r="AE372" s="2004"/>
      <c r="AF372" s="2057"/>
      <c r="AG372" s="2004"/>
      <c r="AH372" s="2057"/>
      <c r="AI372" s="2004"/>
      <c r="AJ372" s="2057"/>
      <c r="AK372" s="2004"/>
      <c r="AL372" s="1925"/>
      <c r="AM372" s="1468"/>
      <c r="AN372" s="707"/>
      <c r="AO372" s="707"/>
      <c r="AP372" s="2263"/>
      <c r="AQ372" s="2037"/>
      <c r="AR372" s="1362"/>
      <c r="AS372" s="2057"/>
      <c r="AT372" t="str">
        <f>CA372&amp;CB372</f>
        <v/>
      </c>
      <c r="CA372" s="18" t="str">
        <f>IF(AND(B372&gt;0,AR372="")," A:AU* No olvide digitar la variable Pueblos originarios. Digite Cero si no tiene.",IF(AR372&gt;B372," * La variable Pueblos originarios No puede ser mayor al Total.",""))</f>
        <v/>
      </c>
      <c r="CB372" s="18" t="str">
        <f>IF(AND(B372&gt;0,AS372="")," * No olvide digitar la variable Migrantes. Digite Cero si no tiene.",IF(AS372&gt;B372," * La variable Migrantes No puede ser mayor al Total.",""))</f>
        <v/>
      </c>
      <c r="CO372" s="69">
        <f>IF(AND(B372&gt;0,AR372=""),1,IF(AR372&gt;B372,1,0))</f>
        <v>0</v>
      </c>
      <c r="CP372" s="69">
        <f>IF(AND(B372&gt;0,AS372=""),1,IF(AS372&gt;B372,1,0))</f>
        <v>0</v>
      </c>
    </row>
    <row r="373" spans="1:94" ht="21" x14ac:dyDescent="0.25">
      <c r="A373" s="2264" t="s">
        <v>358</v>
      </c>
      <c r="B373" s="2033">
        <f>SUM(C373:D373)</f>
        <v>0</v>
      </c>
      <c r="C373" s="2034">
        <f>SUM(E373,G373,I373,K373,M373,O373,Q373,S373,U373,W373,Y373,AA373,AC373,AE373,AG373,AI373,AK373)</f>
        <v>0</v>
      </c>
      <c r="D373" s="708">
        <f>SUM(F373,H373,J373,L373,N373,P373,R373,T373,V373,X373,Z373,AB373,AD373,AF373,AH373,AJ373,AL373)</f>
        <v>0</v>
      </c>
      <c r="E373" s="30"/>
      <c r="F373" s="37"/>
      <c r="G373" s="30"/>
      <c r="H373" s="37"/>
      <c r="I373" s="30"/>
      <c r="J373" s="37"/>
      <c r="K373" s="30"/>
      <c r="L373" s="37"/>
      <c r="M373" s="30"/>
      <c r="N373" s="37"/>
      <c r="O373" s="30"/>
      <c r="P373" s="37"/>
      <c r="Q373" s="30"/>
      <c r="R373" s="37"/>
      <c r="S373" s="30"/>
      <c r="T373" s="37"/>
      <c r="U373" s="30"/>
      <c r="V373" s="37"/>
      <c r="W373" s="30"/>
      <c r="X373" s="37"/>
      <c r="Y373" s="30"/>
      <c r="Z373" s="37"/>
      <c r="AA373" s="30"/>
      <c r="AB373" s="37"/>
      <c r="AC373" s="30"/>
      <c r="AD373" s="37"/>
      <c r="AE373" s="30"/>
      <c r="AF373" s="37"/>
      <c r="AG373" s="30"/>
      <c r="AH373" s="37"/>
      <c r="AI373" s="30"/>
      <c r="AJ373" s="37"/>
      <c r="AK373" s="30"/>
      <c r="AL373" s="220"/>
      <c r="AM373" s="570"/>
      <c r="AN373" s="71"/>
      <c r="AO373" s="71"/>
      <c r="AP373" s="446"/>
      <c r="AQ373" s="571"/>
      <c r="AR373" s="35"/>
      <c r="AS373" s="37"/>
      <c r="AT373" t="str">
        <f>CA373&amp;CB373</f>
        <v/>
      </c>
      <c r="CA373" s="18" t="str">
        <f>IF(AND(B373&gt;0,AR373="")," * No olvide digitar la variable Pueblos originarios. Digite Cero si no tiene.",IF(AR373&gt;B373," * La variable Pueblos originarios No puede ser mayor al Total.",""))</f>
        <v/>
      </c>
      <c r="CB373" s="18" t="str">
        <f>IF(AND(B373&gt;0,AS373="")," * No olvide digitar la variable Migrantes. Digite Cero si no tiene.",IF(AS373&gt;B373," * La variable Migrantes No puede ser mayor al Total.",""))</f>
        <v/>
      </c>
      <c r="CO373" s="69">
        <f>IF(AND(B373&gt;0,AR373=""),1,IF(AR373&gt;B373,1,0))</f>
        <v>0</v>
      </c>
      <c r="CP373" s="69">
        <f>IF(AND(B373&gt;0,AS373=""),1,IF(AS373&gt;B373,1,0))</f>
        <v>0</v>
      </c>
    </row>
    <row r="374" spans="1:94" x14ac:dyDescent="0.25">
      <c r="A374" s="2427" t="s">
        <v>359</v>
      </c>
      <c r="B374" s="2428"/>
      <c r="C374" s="2429"/>
      <c r="D374" s="2422"/>
      <c r="E374" s="2420"/>
      <c r="F374" s="2423"/>
      <c r="G374" s="2420"/>
      <c r="H374" s="2423"/>
      <c r="I374" s="2420"/>
      <c r="J374" s="2423"/>
      <c r="K374" s="2420"/>
      <c r="L374" s="2423"/>
      <c r="M374" s="2420"/>
      <c r="N374" s="2423"/>
      <c r="O374" s="2420"/>
      <c r="P374" s="2423"/>
      <c r="Q374" s="2420"/>
      <c r="R374" s="2423"/>
      <c r="S374" s="2420"/>
      <c r="T374" s="2423"/>
      <c r="U374" s="2420"/>
      <c r="V374" s="2423"/>
      <c r="W374" s="2420"/>
      <c r="X374" s="2423"/>
      <c r="Y374" s="2420"/>
      <c r="Z374" s="2423"/>
      <c r="AA374" s="2420"/>
      <c r="AB374" s="2423"/>
      <c r="AC374" s="2420"/>
      <c r="AD374" s="2423"/>
      <c r="AE374" s="2420"/>
      <c r="AF374" s="2423"/>
      <c r="AG374" s="2420"/>
      <c r="AH374" s="2423"/>
      <c r="AI374" s="2420"/>
      <c r="AJ374" s="2423"/>
      <c r="AK374" s="2420"/>
      <c r="AL374" s="2424"/>
      <c r="AM374" s="2425"/>
      <c r="AN374" s="2261"/>
      <c r="AO374" s="2261"/>
      <c r="AP374" s="2423"/>
      <c r="AQ374" s="2426"/>
      <c r="AR374" s="2425"/>
      <c r="AS374" s="2423"/>
      <c r="CA374" s="438"/>
      <c r="CB374" s="438"/>
      <c r="CO374" s="575"/>
      <c r="CP374" s="575"/>
    </row>
    <row r="375" spans="1:94" ht="21" x14ac:dyDescent="0.25">
      <c r="A375" s="563" t="s">
        <v>360</v>
      </c>
      <c r="B375" s="576">
        <f t="shared" si="244"/>
        <v>0</v>
      </c>
      <c r="C375" s="577">
        <f t="shared" si="245"/>
        <v>0</v>
      </c>
      <c r="D375" s="251">
        <f t="shared" si="245"/>
        <v>0</v>
      </c>
      <c r="E375" s="45"/>
      <c r="F375" s="48"/>
      <c r="G375" s="45"/>
      <c r="H375" s="48"/>
      <c r="I375" s="45"/>
      <c r="J375" s="48"/>
      <c r="K375" s="45"/>
      <c r="L375" s="48"/>
      <c r="M375" s="45"/>
      <c r="N375" s="48"/>
      <c r="O375" s="45"/>
      <c r="P375" s="48"/>
      <c r="Q375" s="45"/>
      <c r="R375" s="48"/>
      <c r="S375" s="45"/>
      <c r="T375" s="48"/>
      <c r="U375" s="45"/>
      <c r="V375" s="48"/>
      <c r="W375" s="45"/>
      <c r="X375" s="48"/>
      <c r="Y375" s="45"/>
      <c r="Z375" s="48"/>
      <c r="AA375" s="45"/>
      <c r="AB375" s="48"/>
      <c r="AC375" s="45"/>
      <c r="AD375" s="48"/>
      <c r="AE375" s="45"/>
      <c r="AF375" s="48"/>
      <c r="AG375" s="45"/>
      <c r="AH375" s="48"/>
      <c r="AI375" s="45"/>
      <c r="AJ375" s="48"/>
      <c r="AK375" s="45"/>
      <c r="AL375" s="286"/>
      <c r="AM375" s="578"/>
      <c r="AN375" s="103"/>
      <c r="AO375" s="103"/>
      <c r="AP375" s="474"/>
      <c r="AQ375" s="579"/>
      <c r="AR375" s="105"/>
      <c r="AS375" s="48"/>
      <c r="AT375" t="str">
        <f t="shared" ref="AT375:AT376" si="246">CA375&amp;CB375</f>
        <v/>
      </c>
      <c r="CA375" s="18" t="str">
        <f t="shared" ref="CA375:CA389" si="247">IF(AND(B375&gt;0,AR375="")," * No olvide digitar la variable Pueblos originarios. Digite Cero si no tiene.",IF(AR375&gt;B375," * La variable Pueblos originarios No puede ser mayor al Total.",""))</f>
        <v/>
      </c>
      <c r="CB375" s="18" t="str">
        <f t="shared" ref="CB375:CB389" si="248">IF(AND(B375&gt;0,AS375="")," * No olvide digitar la variable Migrantes. Digite Cero si no tiene.",IF(AS375&gt;B375," * La variable Migrantes No puede ser mayor al Total.",""))</f>
        <v/>
      </c>
      <c r="CO375" s="69">
        <f>IF(AND(B375&gt;0,AR375=""),1,IF(AR375&gt;B375,1,0))</f>
        <v>0</v>
      </c>
      <c r="CP375" s="69">
        <f t="shared" ref="CP375:CP389" si="249">IF(AND(B375&gt;0,AS375=""),1,IF(AS375&gt;B375,1,0))</f>
        <v>0</v>
      </c>
    </row>
    <row r="376" spans="1:94" ht="21" x14ac:dyDescent="0.25">
      <c r="A376" s="580" t="s">
        <v>361</v>
      </c>
      <c r="B376" s="581">
        <f t="shared" si="244"/>
        <v>0</v>
      </c>
      <c r="C376" s="582">
        <f t="shared" si="245"/>
        <v>0</v>
      </c>
      <c r="D376" s="258">
        <f t="shared" si="245"/>
        <v>0</v>
      </c>
      <c r="E376" s="2181"/>
      <c r="F376" s="52"/>
      <c r="G376" s="49"/>
      <c r="H376" s="52"/>
      <c r="I376" s="49"/>
      <c r="J376" s="52"/>
      <c r="K376" s="49"/>
      <c r="L376" s="52"/>
      <c r="M376" s="49"/>
      <c r="N376" s="52"/>
      <c r="O376" s="49"/>
      <c r="P376" s="52"/>
      <c r="Q376" s="49"/>
      <c r="R376" s="52"/>
      <c r="S376" s="49"/>
      <c r="T376" s="52"/>
      <c r="U376" s="49"/>
      <c r="V376" s="52"/>
      <c r="W376" s="49"/>
      <c r="X376" s="52"/>
      <c r="Y376" s="49"/>
      <c r="Z376" s="52"/>
      <c r="AA376" s="49"/>
      <c r="AB376" s="52"/>
      <c r="AC376" s="49"/>
      <c r="AD376" s="52"/>
      <c r="AE376" s="49"/>
      <c r="AF376" s="52"/>
      <c r="AG376" s="49"/>
      <c r="AH376" s="52"/>
      <c r="AI376" s="49"/>
      <c r="AJ376" s="52"/>
      <c r="AK376" s="49"/>
      <c r="AL376" s="264"/>
      <c r="AM376" s="583"/>
      <c r="AN376" s="584"/>
      <c r="AO376" s="584"/>
      <c r="AP376" s="443"/>
      <c r="AQ376" s="585"/>
      <c r="AR376" s="254"/>
      <c r="AS376" s="52"/>
      <c r="AT376" t="str">
        <f t="shared" si="246"/>
        <v/>
      </c>
      <c r="CA376" s="18" t="str">
        <f t="shared" si="247"/>
        <v/>
      </c>
      <c r="CB376" s="18" t="str">
        <f t="shared" si="248"/>
        <v/>
      </c>
      <c r="CO376" s="69">
        <f t="shared" ref="CO376:CO389" si="250">IF(AND(B376&gt;0,AR376=""),1,IF(AR376&gt;B376,1,0))</f>
        <v>0</v>
      </c>
      <c r="CP376" s="69">
        <f t="shared" si="249"/>
        <v>0</v>
      </c>
    </row>
    <row r="377" spans="1:94" x14ac:dyDescent="0.25">
      <c r="A377" s="2419" t="s">
        <v>362</v>
      </c>
      <c r="B377" s="2428"/>
      <c r="C377" s="2429"/>
      <c r="D377" s="2422"/>
      <c r="E377" s="2420"/>
      <c r="F377" s="2423"/>
      <c r="G377" s="2420"/>
      <c r="H377" s="2423"/>
      <c r="I377" s="2420"/>
      <c r="J377" s="2423"/>
      <c r="K377" s="2420"/>
      <c r="L377" s="2423"/>
      <c r="M377" s="2420"/>
      <c r="N377" s="2423"/>
      <c r="O377" s="2420"/>
      <c r="P377" s="2423"/>
      <c r="Q377" s="2420"/>
      <c r="R377" s="2423"/>
      <c r="S377" s="2420"/>
      <c r="T377" s="2423"/>
      <c r="U377" s="2420"/>
      <c r="V377" s="2423"/>
      <c r="W377" s="2420"/>
      <c r="X377" s="2423"/>
      <c r="Y377" s="2420"/>
      <c r="Z377" s="2423"/>
      <c r="AA377" s="2420"/>
      <c r="AB377" s="2423"/>
      <c r="AC377" s="2420"/>
      <c r="AD377" s="2423"/>
      <c r="AE377" s="2420"/>
      <c r="AF377" s="2423"/>
      <c r="AG377" s="2420"/>
      <c r="AH377" s="2423"/>
      <c r="AI377" s="2420"/>
      <c r="AJ377" s="2423"/>
      <c r="AK377" s="2420"/>
      <c r="AL377" s="2424"/>
      <c r="AM377" s="2425"/>
      <c r="AN377" s="2261"/>
      <c r="AO377" s="2261"/>
      <c r="AP377" s="2423"/>
      <c r="AQ377" s="2426"/>
      <c r="AR377" s="2425"/>
      <c r="AS377" s="2423"/>
      <c r="CA377" s="438"/>
      <c r="CB377" s="438"/>
      <c r="CO377" s="575"/>
      <c r="CP377" s="575"/>
    </row>
    <row r="378" spans="1:94" ht="21" x14ac:dyDescent="0.25">
      <c r="A378" s="563" t="s">
        <v>363</v>
      </c>
      <c r="B378" s="2268">
        <f t="shared" si="244"/>
        <v>0</v>
      </c>
      <c r="C378" s="577">
        <f t="shared" si="245"/>
        <v>0</v>
      </c>
      <c r="D378" s="587">
        <f t="shared" si="245"/>
        <v>0</v>
      </c>
      <c r="E378" s="2181"/>
      <c r="F378" s="85"/>
      <c r="G378" s="2181"/>
      <c r="H378" s="85"/>
      <c r="I378" s="2181"/>
      <c r="J378" s="85"/>
      <c r="K378" s="2181"/>
      <c r="L378" s="85"/>
      <c r="M378" s="2181"/>
      <c r="N378" s="85"/>
      <c r="O378" s="2181"/>
      <c r="P378" s="85"/>
      <c r="Q378" s="2181"/>
      <c r="R378" s="85"/>
      <c r="S378" s="2181"/>
      <c r="T378" s="85"/>
      <c r="U378" s="2181"/>
      <c r="V378" s="85"/>
      <c r="W378" s="2181"/>
      <c r="X378" s="85"/>
      <c r="Y378" s="2181"/>
      <c r="Z378" s="85"/>
      <c r="AA378" s="2181"/>
      <c r="AB378" s="85"/>
      <c r="AC378" s="2181"/>
      <c r="AD378" s="85"/>
      <c r="AE378" s="2181"/>
      <c r="AF378" s="85"/>
      <c r="AG378" s="2181"/>
      <c r="AH378" s="85"/>
      <c r="AI378" s="2181"/>
      <c r="AJ378" s="85"/>
      <c r="AK378" s="2181"/>
      <c r="AL378" s="469"/>
      <c r="AM378" s="588"/>
      <c r="AN378" s="82"/>
      <c r="AO378" s="82"/>
      <c r="AP378" s="389"/>
      <c r="AQ378" s="2269"/>
      <c r="AR378" s="84"/>
      <c r="AS378" s="85"/>
      <c r="AT378" t="str">
        <f t="shared" ref="AT378:AT382" si="251">CA378&amp;CB378</f>
        <v/>
      </c>
      <c r="CA378" s="18" t="str">
        <f t="shared" si="247"/>
        <v/>
      </c>
      <c r="CB378" s="18" t="str">
        <f t="shared" si="248"/>
        <v/>
      </c>
      <c r="CO378" s="69">
        <f t="shared" si="250"/>
        <v>0</v>
      </c>
      <c r="CP378" s="69">
        <f t="shared" si="249"/>
        <v>0</v>
      </c>
    </row>
    <row r="379" spans="1:94" x14ac:dyDescent="0.25">
      <c r="A379" s="580" t="s">
        <v>364</v>
      </c>
      <c r="B379" s="581">
        <f t="shared" si="244"/>
        <v>0</v>
      </c>
      <c r="C379" s="582">
        <f t="shared" si="245"/>
        <v>0</v>
      </c>
      <c r="D379" s="258">
        <f t="shared" si="245"/>
        <v>0</v>
      </c>
      <c r="E379" s="49"/>
      <c r="F379" s="52"/>
      <c r="G379" s="49"/>
      <c r="H379" s="52"/>
      <c r="I379" s="49"/>
      <c r="J379" s="52"/>
      <c r="K379" s="49"/>
      <c r="L379" s="52"/>
      <c r="M379" s="49"/>
      <c r="N379" s="52"/>
      <c r="O379" s="49"/>
      <c r="P379" s="52"/>
      <c r="Q379" s="49"/>
      <c r="R379" s="52"/>
      <c r="S379" s="49"/>
      <c r="T379" s="52"/>
      <c r="U379" s="49"/>
      <c r="V379" s="52"/>
      <c r="W379" s="49"/>
      <c r="X379" s="52"/>
      <c r="Y379" s="49"/>
      <c r="Z379" s="52"/>
      <c r="AA379" s="49"/>
      <c r="AB379" s="52"/>
      <c r="AC379" s="49"/>
      <c r="AD379" s="52"/>
      <c r="AE379" s="49"/>
      <c r="AF379" s="52"/>
      <c r="AG379" s="49"/>
      <c r="AH379" s="52"/>
      <c r="AI379" s="49"/>
      <c r="AJ379" s="52"/>
      <c r="AK379" s="49"/>
      <c r="AL379" s="264"/>
      <c r="AM379" s="583"/>
      <c r="AN379" s="584"/>
      <c r="AO379" s="584"/>
      <c r="AP379" s="443"/>
      <c r="AQ379" s="585"/>
      <c r="AR379" s="254"/>
      <c r="AS379" s="52"/>
      <c r="AT379" t="str">
        <f t="shared" si="251"/>
        <v/>
      </c>
      <c r="CA379" s="18" t="str">
        <f t="shared" si="247"/>
        <v/>
      </c>
      <c r="CB379" s="18" t="str">
        <f t="shared" si="248"/>
        <v/>
      </c>
      <c r="CO379" s="69">
        <f t="shared" si="250"/>
        <v>0</v>
      </c>
      <c r="CP379" s="69">
        <f t="shared" si="249"/>
        <v>0</v>
      </c>
    </row>
    <row r="380" spans="1:94" x14ac:dyDescent="0.25">
      <c r="A380" s="590" t="s">
        <v>365</v>
      </c>
      <c r="B380" s="591">
        <f>SUM(C380:D380)</f>
        <v>0</v>
      </c>
      <c r="C380" s="592">
        <f>SUM(E380,G380,I380,K380,M380,O380,Q380,S380,U380,W380,Y380,AA380,AC380,AE380,AG380,AI380,AK380)</f>
        <v>0</v>
      </c>
      <c r="D380" s="212">
        <f>SUM(F380,H380,J380,L380,N380,P380,R380,T380,V380,X380,Z380,AB380,AD380,AF380,AH380,AJ380,AL380)</f>
        <v>0</v>
      </c>
      <c r="E380" s="22"/>
      <c r="F380" s="28"/>
      <c r="G380" s="22"/>
      <c r="H380" s="28"/>
      <c r="I380" s="22"/>
      <c r="J380" s="28"/>
      <c r="K380" s="22"/>
      <c r="L380" s="28"/>
      <c r="M380" s="22"/>
      <c r="N380" s="28"/>
      <c r="O380" s="22"/>
      <c r="P380" s="28"/>
      <c r="Q380" s="22"/>
      <c r="R380" s="28"/>
      <c r="S380" s="22"/>
      <c r="T380" s="28"/>
      <c r="U380" s="22"/>
      <c r="V380" s="28"/>
      <c r="W380" s="22"/>
      <c r="X380" s="28"/>
      <c r="Y380" s="22"/>
      <c r="Z380" s="28"/>
      <c r="AA380" s="22"/>
      <c r="AB380" s="28"/>
      <c r="AC380" s="22"/>
      <c r="AD380" s="28"/>
      <c r="AE380" s="22"/>
      <c r="AF380" s="28"/>
      <c r="AG380" s="22"/>
      <c r="AH380" s="28"/>
      <c r="AI380" s="22"/>
      <c r="AJ380" s="28"/>
      <c r="AK380" s="22"/>
      <c r="AL380" s="213"/>
      <c r="AM380" s="593"/>
      <c r="AN380" s="76"/>
      <c r="AO380" s="76"/>
      <c r="AP380" s="440"/>
      <c r="AQ380" s="594"/>
      <c r="AR380" s="27"/>
      <c r="AS380" s="28"/>
      <c r="AT380" t="str">
        <f t="shared" si="251"/>
        <v/>
      </c>
      <c r="CA380" s="18" t="str">
        <f t="shared" si="247"/>
        <v/>
      </c>
      <c r="CB380" s="18" t="str">
        <f t="shared" si="248"/>
        <v/>
      </c>
      <c r="CO380" s="69">
        <f t="shared" si="250"/>
        <v>0</v>
      </c>
      <c r="CP380" s="69">
        <f t="shared" si="249"/>
        <v>0</v>
      </c>
    </row>
    <row r="381" spans="1:94" x14ac:dyDescent="0.25">
      <c r="A381" s="2264" t="s">
        <v>366</v>
      </c>
      <c r="B381" s="2268">
        <f t="shared" si="244"/>
        <v>0</v>
      </c>
      <c r="C381" s="577">
        <f>SUM(E381,G381,I381,K381,M381,O381,Q381,S381,U381,W381,Y381,AA381,AC381,AE381,AG381,AI381,AK381)</f>
        <v>0</v>
      </c>
      <c r="D381" s="587">
        <f>SUM(F381,H381,J381,L381,N381,P381,R381,T381,V381,X381,Z381,AB381,AD381,AF381,AH381,AJ381,AL381)</f>
        <v>0</v>
      </c>
      <c r="E381" s="2181"/>
      <c r="F381" s="85"/>
      <c r="G381" s="2181"/>
      <c r="H381" s="85"/>
      <c r="I381" s="2181"/>
      <c r="J381" s="85"/>
      <c r="K381" s="2181"/>
      <c r="L381" s="85"/>
      <c r="M381" s="2181"/>
      <c r="N381" s="85"/>
      <c r="O381" s="2181"/>
      <c r="P381" s="85"/>
      <c r="Q381" s="2181"/>
      <c r="R381" s="85"/>
      <c r="S381" s="2181"/>
      <c r="T381" s="85"/>
      <c r="U381" s="2181"/>
      <c r="V381" s="85"/>
      <c r="W381" s="2181"/>
      <c r="X381" s="85"/>
      <c r="Y381" s="2181"/>
      <c r="Z381" s="85"/>
      <c r="AA381" s="2181"/>
      <c r="AB381" s="85"/>
      <c r="AC381" s="2181"/>
      <c r="AD381" s="85"/>
      <c r="AE381" s="2181"/>
      <c r="AF381" s="85"/>
      <c r="AG381" s="2181"/>
      <c r="AH381" s="85"/>
      <c r="AI381" s="2181"/>
      <c r="AJ381" s="85"/>
      <c r="AK381" s="2181"/>
      <c r="AL381" s="469"/>
      <c r="AM381" s="588"/>
      <c r="AN381" s="82"/>
      <c r="AO381" s="82"/>
      <c r="AP381" s="389"/>
      <c r="AQ381" s="2269"/>
      <c r="AR381" s="84"/>
      <c r="AS381" s="85"/>
      <c r="AT381" t="str">
        <f t="shared" si="251"/>
        <v/>
      </c>
      <c r="CA381" s="18" t="str">
        <f t="shared" si="247"/>
        <v/>
      </c>
      <c r="CB381" s="18" t="str">
        <f t="shared" si="248"/>
        <v/>
      </c>
      <c r="CO381" s="69">
        <f t="shared" si="250"/>
        <v>0</v>
      </c>
      <c r="CP381" s="69">
        <f t="shared" si="249"/>
        <v>0</v>
      </c>
    </row>
    <row r="382" spans="1:94" x14ac:dyDescent="0.25">
      <c r="A382" s="580" t="s">
        <v>367</v>
      </c>
      <c r="B382" s="581">
        <f t="shared" si="244"/>
        <v>0</v>
      </c>
      <c r="C382" s="582">
        <f t="shared" si="245"/>
        <v>0</v>
      </c>
      <c r="D382" s="258">
        <f t="shared" si="245"/>
        <v>0</v>
      </c>
      <c r="E382" s="49"/>
      <c r="F382" s="52"/>
      <c r="G382" s="49"/>
      <c r="H382" s="52"/>
      <c r="I382" s="49"/>
      <c r="J382" s="52"/>
      <c r="K382" s="49"/>
      <c r="L382" s="52"/>
      <c r="M382" s="49"/>
      <c r="N382" s="52"/>
      <c r="O382" s="49"/>
      <c r="P382" s="52"/>
      <c r="Q382" s="49"/>
      <c r="R382" s="52"/>
      <c r="S382" s="49"/>
      <c r="T382" s="52"/>
      <c r="U382" s="49"/>
      <c r="V382" s="52"/>
      <c r="W382" s="49"/>
      <c r="X382" s="52"/>
      <c r="Y382" s="49"/>
      <c r="Z382" s="52"/>
      <c r="AA382" s="49"/>
      <c r="AB382" s="52"/>
      <c r="AC382" s="49"/>
      <c r="AD382" s="52"/>
      <c r="AE382" s="49"/>
      <c r="AF382" s="52"/>
      <c r="AG382" s="49"/>
      <c r="AH382" s="52"/>
      <c r="AI382" s="49"/>
      <c r="AJ382" s="52"/>
      <c r="AK382" s="49"/>
      <c r="AL382" s="264"/>
      <c r="AM382" s="583"/>
      <c r="AN382" s="584"/>
      <c r="AO382" s="584"/>
      <c r="AP382" s="443"/>
      <c r="AQ382" s="585"/>
      <c r="AR382" s="254"/>
      <c r="AS382" s="52"/>
      <c r="AT382" t="str">
        <f t="shared" si="251"/>
        <v/>
      </c>
      <c r="CA382" s="18" t="str">
        <f t="shared" si="247"/>
        <v/>
      </c>
      <c r="CB382" s="18" t="str">
        <f t="shared" si="248"/>
        <v/>
      </c>
      <c r="CO382" s="69">
        <f t="shared" si="250"/>
        <v>0</v>
      </c>
      <c r="CP382" s="69">
        <f t="shared" si="249"/>
        <v>0</v>
      </c>
    </row>
    <row r="383" spans="1:94" x14ac:dyDescent="0.25">
      <c r="A383" s="2427" t="s">
        <v>368</v>
      </c>
      <c r="B383" s="2428"/>
      <c r="C383" s="2429"/>
      <c r="D383" s="2422"/>
      <c r="E383" s="2420"/>
      <c r="F383" s="2423"/>
      <c r="G383" s="2420"/>
      <c r="H383" s="2423"/>
      <c r="I383" s="2420"/>
      <c r="J383" s="2423"/>
      <c r="K383" s="2420"/>
      <c r="L383" s="2423"/>
      <c r="M383" s="2420"/>
      <c r="N383" s="2423"/>
      <c r="O383" s="2420"/>
      <c r="P383" s="2423"/>
      <c r="Q383" s="2420"/>
      <c r="R383" s="2423"/>
      <c r="S383" s="2420"/>
      <c r="T383" s="2423"/>
      <c r="U383" s="2420"/>
      <c r="V383" s="2423"/>
      <c r="W383" s="2420"/>
      <c r="X383" s="2423"/>
      <c r="Y383" s="2420"/>
      <c r="Z383" s="2423"/>
      <c r="AA383" s="2420"/>
      <c r="AB383" s="2423"/>
      <c r="AC383" s="2420"/>
      <c r="AD383" s="2423"/>
      <c r="AE383" s="2420"/>
      <c r="AF383" s="2423"/>
      <c r="AG383" s="2420"/>
      <c r="AH383" s="2423"/>
      <c r="AI383" s="2420"/>
      <c r="AJ383" s="2423"/>
      <c r="AK383" s="2420"/>
      <c r="AL383" s="2424"/>
      <c r="AM383" s="2425"/>
      <c r="AN383" s="2261"/>
      <c r="AO383" s="2261"/>
      <c r="AP383" s="2423"/>
      <c r="AQ383" s="2426"/>
      <c r="AR383" s="2425"/>
      <c r="AS383" s="2423"/>
      <c r="CA383" s="438"/>
      <c r="CB383" s="438"/>
      <c r="CO383" s="575"/>
      <c r="CP383" s="575"/>
    </row>
    <row r="384" spans="1:94" x14ac:dyDescent="0.25">
      <c r="A384" s="2041" t="s">
        <v>369</v>
      </c>
      <c r="B384" s="2042">
        <f t="shared" ref="B384:B389" si="252">SUM(C384:D384)</f>
        <v>0</v>
      </c>
      <c r="C384" s="2043">
        <f t="shared" ref="C384:D389" si="253">SUM(E384,G384,I384,K384,M384,O384,Q384,S384,U384,W384,Y384,AA384,AC384,AE384,AG384,AI384,AK384)</f>
        <v>0</v>
      </c>
      <c r="D384" s="708">
        <f t="shared" si="253"/>
        <v>0</v>
      </c>
      <c r="E384" s="2004"/>
      <c r="F384" s="2057"/>
      <c r="G384" s="2004"/>
      <c r="H384" s="2057"/>
      <c r="I384" s="2004"/>
      <c r="J384" s="2057"/>
      <c r="K384" s="2004"/>
      <c r="L384" s="2057"/>
      <c r="M384" s="2004"/>
      <c r="N384" s="2057"/>
      <c r="O384" s="2004"/>
      <c r="P384" s="2057"/>
      <c r="Q384" s="2004"/>
      <c r="R384" s="2057"/>
      <c r="S384" s="2004"/>
      <c r="T384" s="2057"/>
      <c r="U384" s="2004"/>
      <c r="V384" s="2057"/>
      <c r="W384" s="2004"/>
      <c r="X384" s="2057"/>
      <c r="Y384" s="2004"/>
      <c r="Z384" s="2057"/>
      <c r="AA384" s="2004"/>
      <c r="AB384" s="2057"/>
      <c r="AC384" s="2004"/>
      <c r="AD384" s="2057"/>
      <c r="AE384" s="2004"/>
      <c r="AF384" s="2057"/>
      <c r="AG384" s="2004"/>
      <c r="AH384" s="2057"/>
      <c r="AI384" s="2004"/>
      <c r="AJ384" s="2057"/>
      <c r="AK384" s="2004"/>
      <c r="AL384" s="1925"/>
      <c r="AM384" s="1468"/>
      <c r="AN384" s="707"/>
      <c r="AO384" s="707"/>
      <c r="AP384" s="2263"/>
      <c r="AQ384" s="2037"/>
      <c r="AR384" s="1362"/>
      <c r="AS384" s="2057"/>
      <c r="AT384" t="str">
        <f t="shared" ref="AT384:AT389" si="254">CA384&amp;CB384</f>
        <v/>
      </c>
      <c r="CA384" s="18" t="str">
        <f t="shared" si="247"/>
        <v/>
      </c>
      <c r="CB384" s="18" t="str">
        <f t="shared" si="248"/>
        <v/>
      </c>
      <c r="CO384" s="69">
        <f t="shared" si="250"/>
        <v>0</v>
      </c>
      <c r="CP384" s="69">
        <f t="shared" si="249"/>
        <v>0</v>
      </c>
    </row>
    <row r="385" spans="1:94" x14ac:dyDescent="0.25">
      <c r="A385" s="590" t="s">
        <v>370</v>
      </c>
      <c r="B385" s="591">
        <f t="shared" si="252"/>
        <v>0</v>
      </c>
      <c r="C385" s="592">
        <f t="shared" si="253"/>
        <v>0</v>
      </c>
      <c r="D385" s="212">
        <f t="shared" si="253"/>
        <v>0</v>
      </c>
      <c r="E385" s="22"/>
      <c r="F385" s="28"/>
      <c r="G385" s="22"/>
      <c r="H385" s="28"/>
      <c r="I385" s="22"/>
      <c r="J385" s="28"/>
      <c r="K385" s="22"/>
      <c r="L385" s="28"/>
      <c r="M385" s="22"/>
      <c r="N385" s="28"/>
      <c r="O385" s="22"/>
      <c r="P385" s="28"/>
      <c r="Q385" s="22"/>
      <c r="R385" s="28"/>
      <c r="S385" s="22"/>
      <c r="T385" s="28"/>
      <c r="U385" s="22"/>
      <c r="V385" s="28"/>
      <c r="W385" s="22"/>
      <c r="X385" s="28"/>
      <c r="Y385" s="22"/>
      <c r="Z385" s="28"/>
      <c r="AA385" s="22"/>
      <c r="AB385" s="28"/>
      <c r="AC385" s="22"/>
      <c r="AD385" s="28"/>
      <c r="AE385" s="22"/>
      <c r="AF385" s="28"/>
      <c r="AG385" s="22"/>
      <c r="AH385" s="28"/>
      <c r="AI385" s="22"/>
      <c r="AJ385" s="28"/>
      <c r="AK385" s="22"/>
      <c r="AL385" s="213"/>
      <c r="AM385" s="593"/>
      <c r="AN385" s="76"/>
      <c r="AO385" s="76"/>
      <c r="AP385" s="440"/>
      <c r="AQ385" s="594"/>
      <c r="AR385" s="27"/>
      <c r="AS385" s="28"/>
      <c r="AT385" t="str">
        <f t="shared" si="254"/>
        <v/>
      </c>
      <c r="CA385" s="18" t="str">
        <f t="shared" si="247"/>
        <v/>
      </c>
      <c r="CB385" s="18" t="str">
        <f t="shared" si="248"/>
        <v/>
      </c>
      <c r="CO385" s="69">
        <f t="shared" si="250"/>
        <v>0</v>
      </c>
      <c r="CP385" s="69">
        <f t="shared" si="249"/>
        <v>0</v>
      </c>
    </row>
    <row r="386" spans="1:94" x14ac:dyDescent="0.25">
      <c r="A386" s="590" t="s">
        <v>371</v>
      </c>
      <c r="B386" s="591">
        <f t="shared" si="252"/>
        <v>0</v>
      </c>
      <c r="C386" s="592">
        <f t="shared" si="253"/>
        <v>0</v>
      </c>
      <c r="D386" s="212">
        <f t="shared" si="253"/>
        <v>0</v>
      </c>
      <c r="E386" s="22"/>
      <c r="F386" s="28"/>
      <c r="G386" s="22"/>
      <c r="H386" s="28"/>
      <c r="I386" s="22"/>
      <c r="J386" s="28"/>
      <c r="K386" s="22"/>
      <c r="L386" s="28"/>
      <c r="M386" s="22"/>
      <c r="N386" s="28"/>
      <c r="O386" s="22"/>
      <c r="P386" s="28"/>
      <c r="Q386" s="22"/>
      <c r="R386" s="28"/>
      <c r="S386" s="22"/>
      <c r="T386" s="28"/>
      <c r="U386" s="22"/>
      <c r="V386" s="28"/>
      <c r="W386" s="22"/>
      <c r="X386" s="28"/>
      <c r="Y386" s="22"/>
      <c r="Z386" s="28"/>
      <c r="AA386" s="22"/>
      <c r="AB386" s="28"/>
      <c r="AC386" s="22"/>
      <c r="AD386" s="28"/>
      <c r="AE386" s="22"/>
      <c r="AF386" s="28"/>
      <c r="AG386" s="22"/>
      <c r="AH386" s="28"/>
      <c r="AI386" s="22"/>
      <c r="AJ386" s="28"/>
      <c r="AK386" s="22"/>
      <c r="AL386" s="213"/>
      <c r="AM386" s="593"/>
      <c r="AN386" s="76"/>
      <c r="AO386" s="76"/>
      <c r="AP386" s="440"/>
      <c r="AQ386" s="594"/>
      <c r="AR386" s="27"/>
      <c r="AS386" s="28"/>
      <c r="AT386" t="str">
        <f t="shared" si="254"/>
        <v/>
      </c>
      <c r="CA386" s="18" t="str">
        <f t="shared" si="247"/>
        <v/>
      </c>
      <c r="CB386" s="18" t="str">
        <f t="shared" si="248"/>
        <v/>
      </c>
      <c r="CO386" s="69">
        <f t="shared" si="250"/>
        <v>0</v>
      </c>
      <c r="CP386" s="69">
        <f t="shared" si="249"/>
        <v>0</v>
      </c>
    </row>
    <row r="387" spans="1:94" x14ac:dyDescent="0.25">
      <c r="A387" s="590" t="s">
        <v>365</v>
      </c>
      <c r="B387" s="591">
        <f t="shared" si="252"/>
        <v>0</v>
      </c>
      <c r="C387" s="592">
        <f t="shared" si="253"/>
        <v>0</v>
      </c>
      <c r="D387" s="212">
        <f t="shared" si="253"/>
        <v>0</v>
      </c>
      <c r="E387" s="22"/>
      <c r="F387" s="28"/>
      <c r="G387" s="22"/>
      <c r="H387" s="28"/>
      <c r="I387" s="22"/>
      <c r="J387" s="28"/>
      <c r="K387" s="22"/>
      <c r="L387" s="28"/>
      <c r="M387" s="22"/>
      <c r="N387" s="28"/>
      <c r="O387" s="22"/>
      <c r="P387" s="28"/>
      <c r="Q387" s="22"/>
      <c r="R387" s="28"/>
      <c r="S387" s="22"/>
      <c r="T387" s="28"/>
      <c r="U387" s="22"/>
      <c r="V387" s="28"/>
      <c r="W387" s="22"/>
      <c r="X387" s="28"/>
      <c r="Y387" s="22"/>
      <c r="Z387" s="28"/>
      <c r="AA387" s="22"/>
      <c r="AB387" s="28"/>
      <c r="AC387" s="22"/>
      <c r="AD387" s="28"/>
      <c r="AE387" s="22"/>
      <c r="AF387" s="28"/>
      <c r="AG387" s="22"/>
      <c r="AH387" s="28"/>
      <c r="AI387" s="22"/>
      <c r="AJ387" s="28"/>
      <c r="AK387" s="22"/>
      <c r="AL387" s="213"/>
      <c r="AM387" s="593"/>
      <c r="AN387" s="76"/>
      <c r="AO387" s="76"/>
      <c r="AP387" s="440"/>
      <c r="AQ387" s="594"/>
      <c r="AR387" s="27"/>
      <c r="AS387" s="28"/>
      <c r="AT387" t="str">
        <f t="shared" si="254"/>
        <v/>
      </c>
      <c r="CA387" s="18" t="str">
        <f t="shared" si="247"/>
        <v/>
      </c>
      <c r="CB387" s="18" t="str">
        <f t="shared" si="248"/>
        <v/>
      </c>
      <c r="CO387" s="69">
        <f t="shared" si="250"/>
        <v>0</v>
      </c>
      <c r="CP387" s="69">
        <f t="shared" si="249"/>
        <v>0</v>
      </c>
    </row>
    <row r="388" spans="1:94" ht="21" x14ac:dyDescent="0.25">
      <c r="A388" s="590" t="s">
        <v>372</v>
      </c>
      <c r="B388" s="591">
        <f t="shared" si="252"/>
        <v>0</v>
      </c>
      <c r="C388" s="592">
        <f t="shared" si="253"/>
        <v>0</v>
      </c>
      <c r="D388" s="212">
        <f t="shared" si="253"/>
        <v>0</v>
      </c>
      <c r="E388" s="22"/>
      <c r="F388" s="28"/>
      <c r="G388" s="22"/>
      <c r="H388" s="28"/>
      <c r="I388" s="22"/>
      <c r="J388" s="28"/>
      <c r="K388" s="22"/>
      <c r="L388" s="28"/>
      <c r="M388" s="22"/>
      <c r="N388" s="28"/>
      <c r="O388" s="22"/>
      <c r="P388" s="28"/>
      <c r="Q388" s="22"/>
      <c r="R388" s="28"/>
      <c r="S388" s="22"/>
      <c r="T388" s="28"/>
      <c r="U388" s="22"/>
      <c r="V388" s="28"/>
      <c r="W388" s="22"/>
      <c r="X388" s="28"/>
      <c r="Y388" s="22"/>
      <c r="Z388" s="28"/>
      <c r="AA388" s="22"/>
      <c r="AB388" s="28"/>
      <c r="AC388" s="22"/>
      <c r="AD388" s="28"/>
      <c r="AE388" s="22"/>
      <c r="AF388" s="28"/>
      <c r="AG388" s="22"/>
      <c r="AH388" s="28"/>
      <c r="AI388" s="22"/>
      <c r="AJ388" s="28"/>
      <c r="AK388" s="22"/>
      <c r="AL388" s="213"/>
      <c r="AM388" s="593"/>
      <c r="AN388" s="76"/>
      <c r="AO388" s="76"/>
      <c r="AP388" s="440"/>
      <c r="AQ388" s="594"/>
      <c r="AR388" s="27"/>
      <c r="AS388" s="28"/>
      <c r="AT388" t="str">
        <f t="shared" si="254"/>
        <v/>
      </c>
      <c r="CA388" s="18" t="str">
        <f t="shared" si="247"/>
        <v/>
      </c>
      <c r="CB388" s="18" t="str">
        <f t="shared" si="248"/>
        <v/>
      </c>
      <c r="CO388" s="69">
        <f t="shared" si="250"/>
        <v>0</v>
      </c>
      <c r="CP388" s="69">
        <f t="shared" si="249"/>
        <v>0</v>
      </c>
    </row>
    <row r="389" spans="1:94" x14ac:dyDescent="0.25">
      <c r="A389" s="598" t="s">
        <v>373</v>
      </c>
      <c r="B389" s="599">
        <f t="shared" si="252"/>
        <v>0</v>
      </c>
      <c r="C389" s="600">
        <f t="shared" si="253"/>
        <v>0</v>
      </c>
      <c r="D389" s="219">
        <f t="shared" si="253"/>
        <v>0</v>
      </c>
      <c r="E389" s="30"/>
      <c r="F389" s="37"/>
      <c r="G389" s="30"/>
      <c r="H389" s="37"/>
      <c r="I389" s="30"/>
      <c r="J389" s="37"/>
      <c r="K389" s="30"/>
      <c r="L389" s="37"/>
      <c r="M389" s="30"/>
      <c r="N389" s="37"/>
      <c r="O389" s="30"/>
      <c r="P389" s="37"/>
      <c r="Q389" s="30"/>
      <c r="R389" s="37"/>
      <c r="S389" s="30"/>
      <c r="T389" s="37"/>
      <c r="U389" s="30"/>
      <c r="V389" s="37"/>
      <c r="W389" s="30"/>
      <c r="X389" s="37"/>
      <c r="Y389" s="30"/>
      <c r="Z389" s="37"/>
      <c r="AA389" s="30"/>
      <c r="AB389" s="37"/>
      <c r="AC389" s="30"/>
      <c r="AD389" s="37"/>
      <c r="AE389" s="30"/>
      <c r="AF389" s="37"/>
      <c r="AG389" s="30"/>
      <c r="AH389" s="37"/>
      <c r="AI389" s="30"/>
      <c r="AJ389" s="37"/>
      <c r="AK389" s="30"/>
      <c r="AL389" s="220"/>
      <c r="AM389" s="570"/>
      <c r="AN389" s="71"/>
      <c r="AO389" s="71"/>
      <c r="AP389" s="446"/>
      <c r="AQ389" s="571"/>
      <c r="AR389" s="35"/>
      <c r="AS389" s="37"/>
      <c r="AT389" t="str">
        <f t="shared" si="254"/>
        <v/>
      </c>
      <c r="CA389" s="18" t="str">
        <f t="shared" si="247"/>
        <v/>
      </c>
      <c r="CB389" s="18" t="str">
        <f t="shared" si="248"/>
        <v/>
      </c>
      <c r="CO389" s="69">
        <f t="shared" si="250"/>
        <v>0</v>
      </c>
      <c r="CP389" s="69">
        <f t="shared" si="249"/>
        <v>0</v>
      </c>
    </row>
    <row r="390" spans="1:94" x14ac:dyDescent="0.25">
      <c r="A390" s="4481" t="s">
        <v>374</v>
      </c>
      <c r="B390" s="4482"/>
      <c r="C390" s="4482"/>
      <c r="D390" s="4482"/>
      <c r="E390" s="4482"/>
      <c r="F390" s="4482"/>
      <c r="G390" s="4482"/>
      <c r="H390" s="4482"/>
      <c r="I390" s="4482"/>
      <c r="J390" s="4482"/>
      <c r="K390" s="4482"/>
      <c r="L390" s="4482"/>
    </row>
    <row r="391" spans="1:94" x14ac:dyDescent="0.25">
      <c r="A391" s="4475" t="s">
        <v>345</v>
      </c>
      <c r="B391" s="4465" t="s">
        <v>91</v>
      </c>
      <c r="C391" s="4445" t="s">
        <v>5</v>
      </c>
      <c r="D391" s="4446"/>
      <c r="E391" s="4446"/>
      <c r="F391" s="4446"/>
      <c r="G391" s="4446"/>
      <c r="H391" s="4448"/>
      <c r="I391" s="4483" t="s">
        <v>375</v>
      </c>
      <c r="J391" s="4448"/>
      <c r="K391" s="3004" t="s">
        <v>287</v>
      </c>
      <c r="L391" s="3108" t="s">
        <v>272</v>
      </c>
      <c r="M391" s="3260" t="s">
        <v>376</v>
      </c>
      <c r="N391" s="3261"/>
      <c r="O391" s="3261"/>
      <c r="P391" s="3261"/>
      <c r="Q391" s="3261"/>
      <c r="R391" s="3262"/>
      <c r="S391" s="4233" t="s">
        <v>377</v>
      </c>
      <c r="T391" s="4233"/>
      <c r="U391" s="4234"/>
    </row>
    <row r="392" spans="1:94" x14ac:dyDescent="0.25">
      <c r="A392" s="4360"/>
      <c r="B392" s="4279"/>
      <c r="C392" s="4445" t="s">
        <v>378</v>
      </c>
      <c r="D392" s="4446"/>
      <c r="E392" s="4447"/>
      <c r="F392" s="4445" t="s">
        <v>379</v>
      </c>
      <c r="G392" s="4446"/>
      <c r="H392" s="4448"/>
      <c r="I392" s="4472" t="s">
        <v>380</v>
      </c>
      <c r="J392" s="3137" t="s">
        <v>381</v>
      </c>
      <c r="K392" s="3258"/>
      <c r="L392" s="2994"/>
      <c r="M392" s="3124" t="s">
        <v>382</v>
      </c>
      <c r="N392" s="3259" t="s">
        <v>383</v>
      </c>
      <c r="O392" s="4484" t="s">
        <v>384</v>
      </c>
      <c r="P392" s="3109" t="s">
        <v>385</v>
      </c>
      <c r="Q392" s="3266" t="s">
        <v>386</v>
      </c>
      <c r="R392" s="3259" t="s">
        <v>387</v>
      </c>
      <c r="S392" s="3258" t="s">
        <v>388</v>
      </c>
      <c r="T392" s="3258" t="s">
        <v>389</v>
      </c>
      <c r="U392" s="2994" t="s">
        <v>390</v>
      </c>
    </row>
    <row r="393" spans="1:94" ht="37.9" customHeight="1" x14ac:dyDescent="0.25">
      <c r="A393" s="3753"/>
      <c r="B393" s="3611"/>
      <c r="C393" s="2388" t="s">
        <v>391</v>
      </c>
      <c r="D393" s="2406" t="s">
        <v>78</v>
      </c>
      <c r="E393" s="2387" t="s">
        <v>392</v>
      </c>
      <c r="F393" s="2388" t="s">
        <v>391</v>
      </c>
      <c r="G393" s="2406" t="s">
        <v>78</v>
      </c>
      <c r="H393" s="2417" t="s">
        <v>392</v>
      </c>
      <c r="I393" s="3001"/>
      <c r="J393" s="4473"/>
      <c r="K393" s="3904"/>
      <c r="L393" s="4444"/>
      <c r="M393" s="3124"/>
      <c r="N393" s="3265"/>
      <c r="O393" s="3019"/>
      <c r="P393" s="4337"/>
      <c r="Q393" s="2983"/>
      <c r="R393" s="3027"/>
      <c r="S393" s="3904"/>
      <c r="T393" s="3904"/>
      <c r="U393" s="4444"/>
    </row>
    <row r="394" spans="1:94" ht="21" x14ac:dyDescent="0.25">
      <c r="A394" s="2270" t="s">
        <v>393</v>
      </c>
      <c r="B394" s="1478">
        <f t="shared" ref="B394:B404" si="255">SUM(C394:H394)</f>
        <v>44</v>
      </c>
      <c r="C394" s="2004">
        <v>0</v>
      </c>
      <c r="D394" s="1997">
        <v>0</v>
      </c>
      <c r="E394" s="2057">
        <v>0</v>
      </c>
      <c r="F394" s="2004">
        <v>6</v>
      </c>
      <c r="G394" s="1997">
        <v>38</v>
      </c>
      <c r="H394" s="701">
        <v>0</v>
      </c>
      <c r="I394" s="2430">
        <v>44</v>
      </c>
      <c r="J394" s="2399">
        <v>0</v>
      </c>
      <c r="K394" s="2396">
        <v>0</v>
      </c>
      <c r="L394" s="1922">
        <v>11</v>
      </c>
      <c r="M394" s="604"/>
      <c r="N394" s="605"/>
      <c r="O394" s="2001"/>
      <c r="P394" s="2000"/>
      <c r="Q394" s="2261"/>
      <c r="R394" s="474"/>
      <c r="S394" s="2001"/>
      <c r="T394" s="2001"/>
      <c r="U394" s="2263"/>
      <c r="V394" t="str">
        <f>CA394&amp;CB394</f>
        <v/>
      </c>
      <c r="CA394" s="18" t="str">
        <f>IF(AND(B394&gt;0,K394="")," * No olvide digitar la variable Niños, Niñas, Adolescentes y Jóvenes SENAME. Digite Cero si no tiene.",IF(K394&gt;B394," * La variable Niños, Niñas, Adolescentes y Jóvenes SENAME No puede ser mayor al Total.",""))</f>
        <v/>
      </c>
      <c r="CB394" s="18" t="str">
        <f>IF(AND(B394&gt;0,L394="")," * No olvide digitar la variable Niños, Niñas, Adolescentes y Jóvenes Mejor Niñez. Digite Cero si no tiene.",IF(L394&gt;B394," * La variable Niños, Niñas, Adolescentes y Jóvenes Mejor Niñez No puede ser mayor al Total.",""))</f>
        <v/>
      </c>
      <c r="CO394" s="69">
        <f>IF(AND($B394&gt;0,K394=""),1,IF(K394&gt;$B394,1,0))</f>
        <v>0</v>
      </c>
      <c r="CP394" s="69">
        <f>IF(AND($B394&gt;0,L394=""),1,IF(L394&gt;$B394,1,0))</f>
        <v>0</v>
      </c>
    </row>
    <row r="395" spans="1:94" x14ac:dyDescent="0.25">
      <c r="A395" s="2419" t="s">
        <v>101</v>
      </c>
      <c r="B395" s="2407">
        <f t="shared" si="255"/>
        <v>2</v>
      </c>
      <c r="C395" s="2393">
        <f>SUM(C396:C398)</f>
        <v>0</v>
      </c>
      <c r="D395" s="2431">
        <f t="shared" ref="D395:E395" si="256">SUM(D396:D398)</f>
        <v>0</v>
      </c>
      <c r="E395" s="2431">
        <f t="shared" si="256"/>
        <v>0</v>
      </c>
      <c r="F395" s="2393">
        <f>SUM(F396:F398)</f>
        <v>2</v>
      </c>
      <c r="G395" s="2113">
        <f>SUM(G396:G398)</f>
        <v>0</v>
      </c>
      <c r="H395" s="2432">
        <f>SUM(H396:H398)</f>
        <v>0</v>
      </c>
      <c r="I395" s="298">
        <f>SUM(I396:I398)</f>
        <v>2</v>
      </c>
      <c r="J395" s="606"/>
      <c r="K395" s="2433">
        <f t="shared" ref="K395:U395" si="257">SUM(K396:K398)</f>
        <v>0</v>
      </c>
      <c r="L395" s="2434">
        <f t="shared" si="257"/>
        <v>0</v>
      </c>
      <c r="M395" s="608">
        <f t="shared" si="257"/>
        <v>0</v>
      </c>
      <c r="N395" s="2435">
        <f t="shared" si="257"/>
        <v>2</v>
      </c>
      <c r="O395" s="2393">
        <f t="shared" si="257"/>
        <v>0</v>
      </c>
      <c r="P395" s="2113">
        <f t="shared" si="257"/>
        <v>0</v>
      </c>
      <c r="Q395" s="2431">
        <f t="shared" si="257"/>
        <v>0</v>
      </c>
      <c r="R395" s="2394">
        <f t="shared" si="257"/>
        <v>0</v>
      </c>
      <c r="S395" s="2393">
        <f t="shared" si="257"/>
        <v>2</v>
      </c>
      <c r="T395" s="2431">
        <f t="shared" si="257"/>
        <v>0</v>
      </c>
      <c r="U395" s="2394">
        <f t="shared" si="257"/>
        <v>0</v>
      </c>
    </row>
    <row r="396" spans="1:94" x14ac:dyDescent="0.25">
      <c r="A396" s="2041" t="s">
        <v>394</v>
      </c>
      <c r="B396" s="2049">
        <f t="shared" si="255"/>
        <v>0</v>
      </c>
      <c r="C396" s="2004">
        <v>0</v>
      </c>
      <c r="D396" s="1997">
        <v>0</v>
      </c>
      <c r="E396" s="2057">
        <v>0</v>
      </c>
      <c r="F396" s="2004">
        <v>0</v>
      </c>
      <c r="G396" s="699">
        <v>0</v>
      </c>
      <c r="H396" s="1925">
        <v>0</v>
      </c>
      <c r="I396" s="1362">
        <v>0</v>
      </c>
      <c r="J396" s="2003"/>
      <c r="K396" s="1997">
        <v>0</v>
      </c>
      <c r="L396" s="2057">
        <v>0</v>
      </c>
      <c r="M396" s="2004">
        <v>0</v>
      </c>
      <c r="N396" s="2057">
        <v>0</v>
      </c>
      <c r="O396" s="2004">
        <v>0</v>
      </c>
      <c r="P396" s="699">
        <v>0</v>
      </c>
      <c r="Q396" s="1997">
        <v>0</v>
      </c>
      <c r="R396" s="2057">
        <v>0</v>
      </c>
      <c r="S396" s="2004">
        <v>0</v>
      </c>
      <c r="T396" s="1997">
        <v>0</v>
      </c>
      <c r="U396" s="2057">
        <v>0</v>
      </c>
      <c r="V396" t="str">
        <f t="shared" ref="V396:V404" si="258">CA396&amp;CB396</f>
        <v/>
      </c>
      <c r="CA396" s="18" t="str">
        <f>IF(AND(B396&gt;0,K396="")," * No olvide digitar la variable Niños, Niñas, Adolescentes y Jóvenes SENAME. Digite Cero si no tiene.",IF(K396&gt;B396," * La variable Niños, Niñas, Adolescentes y Jóvenes SENAME No puede ser mayor al Total.",""))</f>
        <v/>
      </c>
      <c r="CB396" s="18" t="str">
        <f>IF(AND(B396&gt;0,L396="")," * No olvide digitar la variable Niños, Niñas, Adolescentes y Jóvenes Mejor Niñez. Digite Cero si no tiene.",IF(L396&gt;B396," * La variable Niños, Niñas, Adolescentes y Jóvenes Mejor Niñez No puede ser mayor al Total.",""))</f>
        <v/>
      </c>
      <c r="CO396" s="69">
        <f t="shared" ref="CO396:CP398" si="259">IF(AND($B396&gt;0,K396=""),1,IF(K396&gt;$B396,1,0))</f>
        <v>0</v>
      </c>
      <c r="CP396" s="69">
        <f>IF(AND($B396&gt;0,L396=""),1,IF(L396&gt;$B396,1,0))</f>
        <v>0</v>
      </c>
    </row>
    <row r="397" spans="1:94" x14ac:dyDescent="0.25">
      <c r="A397" s="590" t="s">
        <v>395</v>
      </c>
      <c r="B397" s="610">
        <f t="shared" si="255"/>
        <v>2</v>
      </c>
      <c r="C397" s="22">
        <v>0</v>
      </c>
      <c r="D397" s="23">
        <v>0</v>
      </c>
      <c r="E397" s="28">
        <v>0</v>
      </c>
      <c r="F397" s="22">
        <v>2</v>
      </c>
      <c r="G397" s="23">
        <v>0</v>
      </c>
      <c r="H397" s="213">
        <v>0</v>
      </c>
      <c r="I397" s="27">
        <v>2</v>
      </c>
      <c r="J397" s="611"/>
      <c r="K397" s="23">
        <v>0</v>
      </c>
      <c r="L397" s="28">
        <v>0</v>
      </c>
      <c r="M397" s="22">
        <v>0</v>
      </c>
      <c r="N397" s="239">
        <v>2</v>
      </c>
      <c r="O397" s="22">
        <v>0</v>
      </c>
      <c r="P397" s="24">
        <v>0</v>
      </c>
      <c r="Q397" s="23">
        <v>0</v>
      </c>
      <c r="R397" s="28">
        <v>0</v>
      </c>
      <c r="S397" s="22">
        <v>2</v>
      </c>
      <c r="T397" s="23">
        <v>0</v>
      </c>
      <c r="U397" s="28">
        <v>0</v>
      </c>
      <c r="V397" t="str">
        <f t="shared" si="258"/>
        <v/>
      </c>
      <c r="CA397" s="18" t="str">
        <f t="shared" ref="CA397" si="260">IF(AND(B397&gt;0,K397="")," * No olvide digitar la variable Niños, Niñas, Adolescentes y Jóvenes SENAME. Digite Cero si no tiene.",IF(K397&gt;B397," * La variable Niños, Niñas, Adolescentes y Jóvenes SENAME No puede ser mayor al Total.",""))</f>
        <v/>
      </c>
      <c r="CB397" s="18" t="str">
        <f t="shared" ref="CB397:CB398" si="261">IF(AND(B397&gt;0,L397="")," * No olvide digitar la variable Niños, Niñas, Adolescentes y Jóvenes Mejor Niñez. Digite Cero si no tiene.",IF(L397&gt;B397," * La variable Niños, Niñas, Adolescentes y Jóvenes Mejor Niñez No puede ser mayor al Total.",""))</f>
        <v/>
      </c>
      <c r="CO397" s="69">
        <f t="shared" si="259"/>
        <v>0</v>
      </c>
      <c r="CP397" s="69">
        <f t="shared" si="259"/>
        <v>0</v>
      </c>
    </row>
    <row r="398" spans="1:94" x14ac:dyDescent="0.25">
      <c r="A398" s="590" t="s">
        <v>396</v>
      </c>
      <c r="B398" s="612">
        <f t="shared" si="255"/>
        <v>0</v>
      </c>
      <c r="C398" s="22">
        <v>0</v>
      </c>
      <c r="D398" s="23">
        <v>0</v>
      </c>
      <c r="E398" s="28">
        <v>0</v>
      </c>
      <c r="F398" s="22">
        <v>0</v>
      </c>
      <c r="G398" s="23">
        <v>0</v>
      </c>
      <c r="H398" s="213">
        <v>0</v>
      </c>
      <c r="I398" s="27">
        <v>0</v>
      </c>
      <c r="J398" s="611"/>
      <c r="K398" s="23">
        <v>0</v>
      </c>
      <c r="L398" s="28">
        <v>0</v>
      </c>
      <c r="M398" s="22">
        <v>0</v>
      </c>
      <c r="N398" s="48">
        <v>0</v>
      </c>
      <c r="O398" s="45">
        <v>0</v>
      </c>
      <c r="P398" s="102">
        <v>0</v>
      </c>
      <c r="Q398" s="47">
        <v>0</v>
      </c>
      <c r="R398" s="48">
        <v>0</v>
      </c>
      <c r="S398" s="45">
        <v>0</v>
      </c>
      <c r="T398" s="47">
        <v>0</v>
      </c>
      <c r="U398" s="48">
        <v>0</v>
      </c>
      <c r="V398" t="str">
        <f t="shared" si="258"/>
        <v/>
      </c>
      <c r="CA398" s="18" t="str">
        <f>IF(AND(B398&gt;0,K398="")," * No olvide digitar la variable Niños, Niñas, Adolescentes y Jóvenes SENAME. Digite Cero si no tiene.",IF(K398&gt;B398," * La variable Niños, Niñas, Adolescentes y Jóvenes SENAME No puede ser mayor al Total.",""))</f>
        <v/>
      </c>
      <c r="CB398" s="18" t="str">
        <f t="shared" si="261"/>
        <v/>
      </c>
      <c r="CO398" s="69">
        <f t="shared" si="259"/>
        <v>0</v>
      </c>
      <c r="CP398" s="69">
        <f>IF(AND($B398&gt;0,L398=""),1,IF(L398&gt;$B398,1,0))</f>
        <v>0</v>
      </c>
    </row>
    <row r="399" spans="1:94" x14ac:dyDescent="0.25">
      <c r="A399" s="2419" t="s">
        <v>271</v>
      </c>
      <c r="B399" s="2407">
        <f t="shared" si="255"/>
        <v>1</v>
      </c>
      <c r="C399" s="2393">
        <f>SUM(C400:C403)</f>
        <v>0</v>
      </c>
      <c r="D399" s="2431">
        <f t="shared" ref="D399:U399" si="262">SUM(D400:D403)</f>
        <v>0</v>
      </c>
      <c r="E399" s="2394">
        <f t="shared" si="262"/>
        <v>0</v>
      </c>
      <c r="F399" s="2393">
        <f t="shared" si="262"/>
        <v>1</v>
      </c>
      <c r="G399" s="2277">
        <f t="shared" si="262"/>
        <v>0</v>
      </c>
      <c r="H399" s="2432">
        <f t="shared" si="262"/>
        <v>0</v>
      </c>
      <c r="I399" s="2436">
        <f>SUM(I400:I403)</f>
        <v>1</v>
      </c>
      <c r="J399" s="2437">
        <f t="shared" si="262"/>
        <v>0</v>
      </c>
      <c r="K399" s="2431">
        <f t="shared" si="262"/>
        <v>0</v>
      </c>
      <c r="L399" s="2434">
        <f t="shared" si="262"/>
        <v>0</v>
      </c>
      <c r="M399" s="2438">
        <f t="shared" si="262"/>
        <v>0</v>
      </c>
      <c r="N399" s="616">
        <f t="shared" si="262"/>
        <v>0</v>
      </c>
      <c r="O399" s="2438">
        <f t="shared" si="262"/>
        <v>0</v>
      </c>
      <c r="P399" s="2439">
        <f t="shared" si="262"/>
        <v>0</v>
      </c>
      <c r="Q399" s="618">
        <f t="shared" si="262"/>
        <v>0</v>
      </c>
      <c r="R399" s="616">
        <f t="shared" si="262"/>
        <v>0</v>
      </c>
      <c r="S399" s="2438">
        <f t="shared" si="262"/>
        <v>0</v>
      </c>
      <c r="T399" s="618">
        <f t="shared" si="262"/>
        <v>0</v>
      </c>
      <c r="U399" s="616">
        <f t="shared" si="262"/>
        <v>0</v>
      </c>
    </row>
    <row r="400" spans="1:94" x14ac:dyDescent="0.25">
      <c r="A400" s="2041" t="s">
        <v>397</v>
      </c>
      <c r="B400" s="2049">
        <f t="shared" si="255"/>
        <v>0</v>
      </c>
      <c r="C400" s="2004">
        <v>0</v>
      </c>
      <c r="D400" s="1997">
        <v>0</v>
      </c>
      <c r="E400" s="2057">
        <v>0</v>
      </c>
      <c r="F400" s="2004">
        <v>0</v>
      </c>
      <c r="G400" s="1997">
        <v>0</v>
      </c>
      <c r="H400" s="1925">
        <v>0</v>
      </c>
      <c r="I400" s="1362">
        <v>0</v>
      </c>
      <c r="J400" s="1925">
        <v>0</v>
      </c>
      <c r="K400" s="1997">
        <v>0</v>
      </c>
      <c r="L400" s="1922">
        <v>0</v>
      </c>
      <c r="M400" s="619"/>
      <c r="N400" s="620"/>
      <c r="O400" s="619"/>
      <c r="P400" s="621"/>
      <c r="Q400" s="622"/>
      <c r="R400" s="620"/>
      <c r="S400" s="619"/>
      <c r="T400" s="622"/>
      <c r="U400" s="623"/>
      <c r="V400" t="str">
        <f t="shared" si="258"/>
        <v/>
      </c>
      <c r="CA400" s="18" t="str">
        <f t="shared" ref="CA400:CA403" si="263">IF(AND(B400&gt;0,K400="")," * No olvide digitar la variable Niños, Niñas, Adolescentes y Jóvenes SENAME. Digite Cero si no tiene.",IF(K400&gt;B400," * La variable Niños, Niñas, Adolescentes y Jóvenes SENAME No puede ser mayor al Total.",""))</f>
        <v/>
      </c>
      <c r="CB400" s="18" t="str">
        <f t="shared" ref="CB400:CB404" si="264">IF(AND(B400&gt;0,L400="")," * No olvide digitar la variable Niños, Niñas, Adolescentes y Jóvenes Mejor Niñez. Digite Cero si no tiene.",IF(L400&gt;B400," * La variable Niños, Niñas, Adolescentes y Jóvenes Mejor Niñez No puede ser mayor al Total.",""))</f>
        <v/>
      </c>
      <c r="CO400" s="69">
        <f t="shared" ref="CO400:CP404" si="265">IF(AND($B400&gt;0,K400=""),1,IF(K400&gt;$B400,1,0))</f>
        <v>0</v>
      </c>
      <c r="CP400" s="69">
        <f t="shared" si="265"/>
        <v>0</v>
      </c>
    </row>
    <row r="401" spans="1:94" ht="16.5" customHeight="1" x14ac:dyDescent="0.25">
      <c r="A401" s="590" t="s">
        <v>398</v>
      </c>
      <c r="B401" s="610">
        <f t="shared" si="255"/>
        <v>0</v>
      </c>
      <c r="C401" s="22">
        <v>0</v>
      </c>
      <c r="D401" s="23">
        <v>0</v>
      </c>
      <c r="E401" s="28">
        <v>0</v>
      </c>
      <c r="F401" s="22">
        <v>0</v>
      </c>
      <c r="G401" s="23">
        <v>0</v>
      </c>
      <c r="H401" s="213">
        <v>0</v>
      </c>
      <c r="I401" s="27">
        <v>0</v>
      </c>
      <c r="J401" s="213">
        <v>0</v>
      </c>
      <c r="K401" s="23">
        <v>0</v>
      </c>
      <c r="L401" s="216">
        <v>0</v>
      </c>
      <c r="M401" s="624"/>
      <c r="N401" s="625"/>
      <c r="O401" s="624"/>
      <c r="P401" s="82"/>
      <c r="Q401" s="119"/>
      <c r="R401" s="625"/>
      <c r="S401" s="624"/>
      <c r="T401" s="119"/>
      <c r="U401" s="626"/>
      <c r="V401" t="str">
        <f t="shared" si="258"/>
        <v/>
      </c>
      <c r="CA401" s="18" t="str">
        <f t="shared" si="263"/>
        <v/>
      </c>
      <c r="CB401" s="18" t="str">
        <f t="shared" si="264"/>
        <v/>
      </c>
      <c r="CO401" s="69">
        <f t="shared" si="265"/>
        <v>0</v>
      </c>
      <c r="CP401" s="69">
        <f t="shared" si="265"/>
        <v>0</v>
      </c>
    </row>
    <row r="402" spans="1:94" ht="12" customHeight="1" x14ac:dyDescent="0.25">
      <c r="A402" s="590" t="s">
        <v>399</v>
      </c>
      <c r="B402" s="612">
        <f t="shared" si="255"/>
        <v>0</v>
      </c>
      <c r="C402" s="22">
        <v>0</v>
      </c>
      <c r="D402" s="23">
        <v>0</v>
      </c>
      <c r="E402" s="28">
        <v>0</v>
      </c>
      <c r="F402" s="22">
        <v>0</v>
      </c>
      <c r="G402" s="23">
        <v>0</v>
      </c>
      <c r="H402" s="213">
        <v>0</v>
      </c>
      <c r="I402" s="27">
        <v>0</v>
      </c>
      <c r="J402" s="213">
        <v>0</v>
      </c>
      <c r="K402" s="23">
        <v>0</v>
      </c>
      <c r="L402" s="216">
        <v>0</v>
      </c>
      <c r="M402" s="624"/>
      <c r="N402" s="625"/>
      <c r="O402" s="624"/>
      <c r="P402" s="82"/>
      <c r="Q402" s="119"/>
      <c r="R402" s="625"/>
      <c r="S402" s="624"/>
      <c r="T402" s="119"/>
      <c r="U402" s="626"/>
      <c r="V402" t="str">
        <f t="shared" si="258"/>
        <v/>
      </c>
      <c r="CA402" s="18" t="str">
        <f t="shared" si="263"/>
        <v/>
      </c>
      <c r="CB402" s="18" t="str">
        <f t="shared" si="264"/>
        <v/>
      </c>
      <c r="CO402" s="69">
        <f t="shared" si="265"/>
        <v>0</v>
      </c>
      <c r="CP402" s="69">
        <f t="shared" si="265"/>
        <v>0</v>
      </c>
    </row>
    <row r="403" spans="1:94" ht="15.75" thickBot="1" x14ac:dyDescent="0.3">
      <c r="A403" s="627" t="s">
        <v>400</v>
      </c>
      <c r="B403" s="628">
        <f t="shared" si="255"/>
        <v>1</v>
      </c>
      <c r="C403" s="629">
        <v>0</v>
      </c>
      <c r="D403" s="630">
        <v>0</v>
      </c>
      <c r="E403" s="127">
        <v>0</v>
      </c>
      <c r="F403" s="629">
        <v>1</v>
      </c>
      <c r="G403" s="630">
        <v>0</v>
      </c>
      <c r="H403" s="631">
        <v>0</v>
      </c>
      <c r="I403" s="126">
        <v>1</v>
      </c>
      <c r="J403" s="631">
        <v>0</v>
      </c>
      <c r="K403" s="630">
        <v>0</v>
      </c>
      <c r="L403" s="632">
        <v>0</v>
      </c>
      <c r="M403" s="633"/>
      <c r="N403" s="634"/>
      <c r="O403" s="633"/>
      <c r="P403" s="124"/>
      <c r="Q403" s="123"/>
      <c r="R403" s="634"/>
      <c r="S403" s="633"/>
      <c r="T403" s="123"/>
      <c r="U403" s="635"/>
      <c r="V403" t="str">
        <f t="shared" si="258"/>
        <v/>
      </c>
      <c r="CA403" s="18" t="str">
        <f t="shared" si="263"/>
        <v/>
      </c>
      <c r="CB403" s="18" t="str">
        <f t="shared" si="264"/>
        <v/>
      </c>
      <c r="CO403" s="69">
        <f t="shared" si="265"/>
        <v>0</v>
      </c>
      <c r="CP403" s="69">
        <f t="shared" si="265"/>
        <v>0</v>
      </c>
    </row>
    <row r="404" spans="1:94" ht="15.75" thickTop="1" x14ac:dyDescent="0.25">
      <c r="A404" s="1490" t="s">
        <v>401</v>
      </c>
      <c r="B404" s="1491">
        <f t="shared" si="255"/>
        <v>0</v>
      </c>
      <c r="C404" s="91">
        <v>0</v>
      </c>
      <c r="D404" s="2400">
        <v>0</v>
      </c>
      <c r="E404" s="2401">
        <v>0</v>
      </c>
      <c r="F404" s="91">
        <v>0</v>
      </c>
      <c r="G404" s="2400">
        <v>0</v>
      </c>
      <c r="H404" s="2402">
        <v>0</v>
      </c>
      <c r="I404" s="95">
        <v>0</v>
      </c>
      <c r="J404" s="2402">
        <v>0</v>
      </c>
      <c r="K404" s="2400">
        <v>0</v>
      </c>
      <c r="L404" s="2232">
        <v>0</v>
      </c>
      <c r="M404" s="638"/>
      <c r="N404" s="639"/>
      <c r="O404" s="638"/>
      <c r="P404" s="640"/>
      <c r="Q404" s="641"/>
      <c r="R404" s="639"/>
      <c r="S404" s="638"/>
      <c r="T404" s="641"/>
      <c r="U404" s="642"/>
      <c r="V404" t="str">
        <f t="shared" si="258"/>
        <v/>
      </c>
      <c r="CA404" s="18" t="str">
        <f>IF(AND(B404&gt;0,K404="")," * No olvide digitar la variable Niños, Niñas, Adolescentes y Jóvenes SENAME. Digite Cero si no tiene.",IF(K404&gt;B404," * La variable Niños, Niñas, Adolescentes y Jóvenes SENAME No puede ser mayor al Total.",""))</f>
        <v/>
      </c>
      <c r="CB404" s="18" t="str">
        <f t="shared" si="264"/>
        <v/>
      </c>
      <c r="CO404" s="69">
        <f t="shared" si="265"/>
        <v>0</v>
      </c>
      <c r="CP404" s="69">
        <f t="shared" si="265"/>
        <v>0</v>
      </c>
    </row>
    <row r="405" spans="1:94" x14ac:dyDescent="0.25">
      <c r="A405" s="656" t="s">
        <v>402</v>
      </c>
      <c r="B405" s="657"/>
      <c r="C405" s="140"/>
      <c r="D405" s="56"/>
    </row>
    <row r="406" spans="1:94" x14ac:dyDescent="0.25">
      <c r="A406" s="4475" t="s">
        <v>403</v>
      </c>
      <c r="B406" s="4465" t="s">
        <v>91</v>
      </c>
      <c r="C406" s="4445" t="s">
        <v>5</v>
      </c>
      <c r="D406" s="4448"/>
      <c r="E406" s="2987" t="s">
        <v>287</v>
      </c>
      <c r="F406" s="4465" t="s">
        <v>272</v>
      </c>
    </row>
    <row r="407" spans="1:94" ht="21" customHeight="1" x14ac:dyDescent="0.25">
      <c r="A407" s="4360"/>
      <c r="B407" s="4279"/>
      <c r="C407" s="4453" t="s">
        <v>378</v>
      </c>
      <c r="D407" s="3137" t="s">
        <v>379</v>
      </c>
      <c r="E407" s="2994"/>
      <c r="F407" s="4279"/>
    </row>
    <row r="408" spans="1:94" x14ac:dyDescent="0.25">
      <c r="A408" s="4360"/>
      <c r="B408" s="3611"/>
      <c r="C408" s="3019"/>
      <c r="D408" s="4473"/>
      <c r="E408" s="4444"/>
      <c r="F408" s="3611"/>
    </row>
    <row r="409" spans="1:94" x14ac:dyDescent="0.25">
      <c r="A409" s="2041" t="s">
        <v>404</v>
      </c>
      <c r="B409" s="2049">
        <f>SUM(C409:D409)</f>
        <v>26</v>
      </c>
      <c r="C409" s="2004">
        <v>0</v>
      </c>
      <c r="D409" s="1925">
        <v>26</v>
      </c>
      <c r="E409" s="1997">
        <v>0</v>
      </c>
      <c r="F409" s="2053">
        <v>11</v>
      </c>
      <c r="G409" t="str">
        <f>CA409&amp;CB409</f>
        <v/>
      </c>
      <c r="CA409" s="18" t="str">
        <f>IF(AND(B409&gt;0,E409="")," * No olvide digitar la variable Niños, Niñas, Adolescentes y Jóvenes SENAME. Digite Cero si no tiene.",IF(E409&gt;B409," * La variable Niños, Niñas, Adolescentes y Jóvenes SENAME No puede ser mayor al Total.",""))</f>
        <v/>
      </c>
      <c r="CB409" s="18" t="str">
        <f>IF(AND(B409&gt;0,F409="")," * No olvide digitar la variable Niños, Niñas, Adolescentes y Jóvenes Mejor Niñez. Digite Cero si no tiene.",IF(F409&gt;B409," * La variable Niños, Niñas, Adolescentes y Jóvenes Mejor Niñez No puede ser mayor al Total.",""))</f>
        <v/>
      </c>
      <c r="CO409" s="69">
        <f>IF(AND($B409&gt;0,E409=""),1,IF(E409&gt;$B409,1,0))</f>
        <v>0</v>
      </c>
      <c r="CP409" s="69">
        <f>IF(AND($B409&gt;0,F409=""),1,IF(F409&gt;$B409,1,0))</f>
        <v>0</v>
      </c>
    </row>
    <row r="410" spans="1:94" x14ac:dyDescent="0.25">
      <c r="A410" s="590" t="s">
        <v>405</v>
      </c>
      <c r="B410" s="610">
        <f>SUM(C410:D410)</f>
        <v>31</v>
      </c>
      <c r="C410" s="22">
        <v>0</v>
      </c>
      <c r="D410" s="213">
        <v>31</v>
      </c>
      <c r="E410" s="23">
        <v>0</v>
      </c>
      <c r="F410" s="215">
        <v>0</v>
      </c>
      <c r="G410" t="str">
        <f t="shared" ref="G410" si="266">CA410&amp;CB410</f>
        <v/>
      </c>
      <c r="CA410" s="18" t="str">
        <f t="shared" ref="CA410:CA411" si="267">IF(AND(B410&gt;0,E410="")," * No olvide digitar la variable Niños, Niñas, Adolescentes y Jóvenes SENAME. Digite Cero si no tiene.",IF(E410&gt;B410," * La variable Niños, Niñas, Adolescentes y Jóvenes SENAME No puede ser mayor al Total.",""))</f>
        <v/>
      </c>
      <c r="CB410" s="18" t="str">
        <f t="shared" ref="CB410:CB411" si="268">IF(AND(B410&gt;0,F410="")," * No olvide digitar la variable Niños, Niñas, Adolescentes y Jóvenes Mejor Niñez. Digite Cero si no tiene.",IF(F410&gt;B410," * La variable Niños, Niñas, Adolescentes y Jóvenes Mejor Niñez No puede ser mayor al Total.",""))</f>
        <v/>
      </c>
      <c r="CO410" s="69">
        <f t="shared" ref="CO410:CP411" si="269">IF(AND($B410&gt;0,E410=""),1,IF(E410&gt;$B410,1,0))</f>
        <v>0</v>
      </c>
      <c r="CP410" s="69">
        <f t="shared" si="269"/>
        <v>0</v>
      </c>
    </row>
    <row r="411" spans="1:94" x14ac:dyDescent="0.25">
      <c r="A411" s="1490" t="s">
        <v>406</v>
      </c>
      <c r="B411" s="644">
        <f>SUM(C411:D411)</f>
        <v>2</v>
      </c>
      <c r="C411" s="30">
        <v>0</v>
      </c>
      <c r="D411" s="220">
        <v>2</v>
      </c>
      <c r="E411" s="31">
        <v>0</v>
      </c>
      <c r="F411" s="222">
        <v>0</v>
      </c>
      <c r="G411" t="str">
        <f>CA411&amp;CB411</f>
        <v/>
      </c>
      <c r="CA411" s="18" t="str">
        <f t="shared" si="267"/>
        <v/>
      </c>
      <c r="CB411" s="18" t="str">
        <f t="shared" si="268"/>
        <v/>
      </c>
      <c r="CO411" s="69">
        <f t="shared" si="269"/>
        <v>0</v>
      </c>
      <c r="CP411" s="69">
        <f t="shared" si="269"/>
        <v>0</v>
      </c>
    </row>
    <row r="437" spans="1:2" hidden="1" x14ac:dyDescent="0.25">
      <c r="A437" s="645">
        <f>SUM(C11:C14,C18:D31,C36:C51,C55:C59,C63:C83,B86,C89,C95:E98,C103:E106,C112:E114,C119:E128,C133:E141,C146:E150,C154:E163,C167:E176,C180:E187,C193:E241,C245:E293,C298:E301,C306:E324,C329:E339,C344:E346,B351:D352,C357:E366,B372:D373,B375:D376,B378:D382,B384:D389,B394:B404,B409:B411)</f>
        <v>937</v>
      </c>
      <c r="B437" s="646">
        <f>SUM(CO11:CY411)</f>
        <v>0</v>
      </c>
    </row>
  </sheetData>
  <mergeCells count="583">
    <mergeCell ref="A406:A408"/>
    <mergeCell ref="B406:B408"/>
    <mergeCell ref="C406:D406"/>
    <mergeCell ref="E406:E408"/>
    <mergeCell ref="F406:F408"/>
    <mergeCell ref="C407:C408"/>
    <mergeCell ref="D407:D408"/>
    <mergeCell ref="P392:P393"/>
    <mergeCell ref="Q392:Q393"/>
    <mergeCell ref="A390:L390"/>
    <mergeCell ref="A391:A393"/>
    <mergeCell ref="B391:B393"/>
    <mergeCell ref="C391:H391"/>
    <mergeCell ref="I391:J391"/>
    <mergeCell ref="K391:K393"/>
    <mergeCell ref="AA369:AB369"/>
    <mergeCell ref="AC369:AD369"/>
    <mergeCell ref="AE369:AF369"/>
    <mergeCell ref="R392:R393"/>
    <mergeCell ref="S392:S393"/>
    <mergeCell ref="T392:T393"/>
    <mergeCell ref="U392:U393"/>
    <mergeCell ref="L391:L393"/>
    <mergeCell ref="M391:R391"/>
    <mergeCell ref="S391:U391"/>
    <mergeCell ref="C392:E392"/>
    <mergeCell ref="F392:H392"/>
    <mergeCell ref="I392:I393"/>
    <mergeCell ref="J392:J393"/>
    <mergeCell ref="M392:M393"/>
    <mergeCell ref="N392:N393"/>
    <mergeCell ref="O392:O393"/>
    <mergeCell ref="AQ368:AQ370"/>
    <mergeCell ref="AR368:AR370"/>
    <mergeCell ref="AS368:AS370"/>
    <mergeCell ref="E369:F369"/>
    <mergeCell ref="G369:H369"/>
    <mergeCell ref="I369:J369"/>
    <mergeCell ref="K369:L369"/>
    <mergeCell ref="M369:N369"/>
    <mergeCell ref="O369:P369"/>
    <mergeCell ref="Q369:R369"/>
    <mergeCell ref="AM369:AM370"/>
    <mergeCell ref="AN369:AN370"/>
    <mergeCell ref="AO369:AO370"/>
    <mergeCell ref="AP369:AP370"/>
    <mergeCell ref="AG369:AH369"/>
    <mergeCell ref="AI369:AJ369"/>
    <mergeCell ref="AK369:AL369"/>
    <mergeCell ref="A360:A362"/>
    <mergeCell ref="A363:A366"/>
    <mergeCell ref="A368:A370"/>
    <mergeCell ref="B368:D369"/>
    <mergeCell ref="E368:AL368"/>
    <mergeCell ref="AM368:AP368"/>
    <mergeCell ref="S369:T369"/>
    <mergeCell ref="U369:V369"/>
    <mergeCell ref="W369:X369"/>
    <mergeCell ref="Y369:Z369"/>
    <mergeCell ref="AD355:AE355"/>
    <mergeCell ref="AF355:AG355"/>
    <mergeCell ref="AJ355:AJ356"/>
    <mergeCell ref="AK355:AK356"/>
    <mergeCell ref="AL355:AL356"/>
    <mergeCell ref="A357:A359"/>
    <mergeCell ref="AJ354:AL354"/>
    <mergeCell ref="AM354:AM356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A354:A356"/>
    <mergeCell ref="B354:B356"/>
    <mergeCell ref="C354:E355"/>
    <mergeCell ref="F354:AG354"/>
    <mergeCell ref="AH354:AH356"/>
    <mergeCell ref="AI354:AI356"/>
    <mergeCell ref="V355:W355"/>
    <mergeCell ref="X355:Y355"/>
    <mergeCell ref="Z355:AA355"/>
    <mergeCell ref="AB355:AC355"/>
    <mergeCell ref="R348:R350"/>
    <mergeCell ref="S348:S350"/>
    <mergeCell ref="T348:U349"/>
    <mergeCell ref="E349:F349"/>
    <mergeCell ref="G349:H349"/>
    <mergeCell ref="I349:J349"/>
    <mergeCell ref="K349:L349"/>
    <mergeCell ref="M349:N349"/>
    <mergeCell ref="A348:A350"/>
    <mergeCell ref="B348:D349"/>
    <mergeCell ref="E348:M348"/>
    <mergeCell ref="O348:O350"/>
    <mergeCell ref="P348:P350"/>
    <mergeCell ref="Q348:Q350"/>
    <mergeCell ref="AB342:AC342"/>
    <mergeCell ref="AD342:AE342"/>
    <mergeCell ref="AF342:AG342"/>
    <mergeCell ref="A344:B344"/>
    <mergeCell ref="A345:B345"/>
    <mergeCell ref="A346:B346"/>
    <mergeCell ref="AH341:AI342"/>
    <mergeCell ref="AJ341:AJ343"/>
    <mergeCell ref="AK341:AK343"/>
    <mergeCell ref="F342:G342"/>
    <mergeCell ref="H342:I342"/>
    <mergeCell ref="J342:K342"/>
    <mergeCell ref="L342:M342"/>
    <mergeCell ref="N342:O342"/>
    <mergeCell ref="P342:Q342"/>
    <mergeCell ref="R342:S342"/>
    <mergeCell ref="A333:B333"/>
    <mergeCell ref="A334:B334"/>
    <mergeCell ref="A335:A339"/>
    <mergeCell ref="A341:B343"/>
    <mergeCell ref="C341:E342"/>
    <mergeCell ref="F341:AG341"/>
    <mergeCell ref="T342:U342"/>
    <mergeCell ref="V342:W342"/>
    <mergeCell ref="X342:Y342"/>
    <mergeCell ref="Z342:AA342"/>
    <mergeCell ref="A329:A330"/>
    <mergeCell ref="A331:B331"/>
    <mergeCell ref="A332:B332"/>
    <mergeCell ref="Z327:AA327"/>
    <mergeCell ref="AB327:AC327"/>
    <mergeCell ref="AD327:AE327"/>
    <mergeCell ref="AF327:AG327"/>
    <mergeCell ref="AH327:AI327"/>
    <mergeCell ref="AJ327:AK327"/>
    <mergeCell ref="A326:B328"/>
    <mergeCell ref="C326:E327"/>
    <mergeCell ref="AU326:AU328"/>
    <mergeCell ref="AV326:AV328"/>
    <mergeCell ref="AW326:AW328"/>
    <mergeCell ref="F327:G327"/>
    <mergeCell ref="H327:I327"/>
    <mergeCell ref="J327:K327"/>
    <mergeCell ref="L327:M327"/>
    <mergeCell ref="N327:O327"/>
    <mergeCell ref="P327:Q327"/>
    <mergeCell ref="AL327:AM327"/>
    <mergeCell ref="AN327:AO327"/>
    <mergeCell ref="AP327:AQ327"/>
    <mergeCell ref="F326:AQ326"/>
    <mergeCell ref="AR326:AS327"/>
    <mergeCell ref="R327:S327"/>
    <mergeCell ref="T327:U327"/>
    <mergeCell ref="V327:W327"/>
    <mergeCell ref="X327:Y327"/>
    <mergeCell ref="AT326:AT328"/>
    <mergeCell ref="A306:B306"/>
    <mergeCell ref="X304:Y304"/>
    <mergeCell ref="Z304:AA304"/>
    <mergeCell ref="AB304:AC304"/>
    <mergeCell ref="AD304:AE304"/>
    <mergeCell ref="AF304:AG304"/>
    <mergeCell ref="AH304:AI304"/>
    <mergeCell ref="A307:A315"/>
    <mergeCell ref="A316:A324"/>
    <mergeCell ref="AQ303:AR304"/>
    <mergeCell ref="AS303:AS305"/>
    <mergeCell ref="AT303:AT305"/>
    <mergeCell ref="AU303:AU305"/>
    <mergeCell ref="AV303:AV305"/>
    <mergeCell ref="F304:G304"/>
    <mergeCell ref="H304:I304"/>
    <mergeCell ref="J304:K304"/>
    <mergeCell ref="L304:M304"/>
    <mergeCell ref="N304:O304"/>
    <mergeCell ref="AJ304:AK304"/>
    <mergeCell ref="AL304:AM304"/>
    <mergeCell ref="AN304:AN305"/>
    <mergeCell ref="AO304:AO305"/>
    <mergeCell ref="AP304:AP305"/>
    <mergeCell ref="A298:A299"/>
    <mergeCell ref="A300:A301"/>
    <mergeCell ref="A303:B305"/>
    <mergeCell ref="C303:E304"/>
    <mergeCell ref="F303:AM303"/>
    <mergeCell ref="AN303:AP303"/>
    <mergeCell ref="P304:Q304"/>
    <mergeCell ref="R304:S304"/>
    <mergeCell ref="T304:U304"/>
    <mergeCell ref="V304:W304"/>
    <mergeCell ref="C295:E296"/>
    <mergeCell ref="F295:AK295"/>
    <mergeCell ref="AL295:AL297"/>
    <mergeCell ref="AM295:AM297"/>
    <mergeCell ref="AN295:AN297"/>
    <mergeCell ref="AO295:AO297"/>
    <mergeCell ref="F296:G296"/>
    <mergeCell ref="H296:I296"/>
    <mergeCell ref="J296:K296"/>
    <mergeCell ref="L296:M296"/>
    <mergeCell ref="Z296:AA296"/>
    <mergeCell ref="AB296:AC296"/>
    <mergeCell ref="AD296:AE296"/>
    <mergeCell ref="AF296:AG296"/>
    <mergeCell ref="AH296:AI296"/>
    <mergeCell ref="AJ296:AK296"/>
    <mergeCell ref="N296:O296"/>
    <mergeCell ref="P296:Q296"/>
    <mergeCell ref="R296:S296"/>
    <mergeCell ref="T296:U296"/>
    <mergeCell ref="V296:W296"/>
    <mergeCell ref="X296:Y296"/>
    <mergeCell ref="A286:B286"/>
    <mergeCell ref="A287:A291"/>
    <mergeCell ref="A292:B292"/>
    <mergeCell ref="A293:B293"/>
    <mergeCell ref="A295:A297"/>
    <mergeCell ref="B295:B297"/>
    <mergeCell ref="A274:A278"/>
    <mergeCell ref="A279:A281"/>
    <mergeCell ref="A282:B282"/>
    <mergeCell ref="A283:B283"/>
    <mergeCell ref="A284:B284"/>
    <mergeCell ref="A285:B285"/>
    <mergeCell ref="A251:A252"/>
    <mergeCell ref="A253:B253"/>
    <mergeCell ref="A254:A255"/>
    <mergeCell ref="A257:A264"/>
    <mergeCell ref="A265:A269"/>
    <mergeCell ref="A270:A273"/>
    <mergeCell ref="AW243:AW244"/>
    <mergeCell ref="AX243:AX244"/>
    <mergeCell ref="A245:B245"/>
    <mergeCell ref="A246:B246"/>
    <mergeCell ref="A247:A248"/>
    <mergeCell ref="A249:A250"/>
    <mergeCell ref="AN243:AP243"/>
    <mergeCell ref="AQ243:AQ244"/>
    <mergeCell ref="AR243:AR244"/>
    <mergeCell ref="AS243:AT243"/>
    <mergeCell ref="AU243:AU244"/>
    <mergeCell ref="AV243:AV244"/>
    <mergeCell ref="AB243:AC243"/>
    <mergeCell ref="AD243:AE243"/>
    <mergeCell ref="AF243:AG243"/>
    <mergeCell ref="AH243:AI243"/>
    <mergeCell ref="AJ243:AK243"/>
    <mergeCell ref="AL243:AM243"/>
    <mergeCell ref="P243:Q243"/>
    <mergeCell ref="R243:S243"/>
    <mergeCell ref="T243:U243"/>
    <mergeCell ref="V243:W243"/>
    <mergeCell ref="X243:Y243"/>
    <mergeCell ref="Z243:AA243"/>
    <mergeCell ref="C243:E243"/>
    <mergeCell ref="F243:G243"/>
    <mergeCell ref="H243:I243"/>
    <mergeCell ref="J243:K243"/>
    <mergeCell ref="L243:M243"/>
    <mergeCell ref="N243:O243"/>
    <mergeCell ref="A233:B233"/>
    <mergeCell ref="A234:B234"/>
    <mergeCell ref="A235:A239"/>
    <mergeCell ref="A240:B240"/>
    <mergeCell ref="A241:B241"/>
    <mergeCell ref="A243:B244"/>
    <mergeCell ref="A218:A221"/>
    <mergeCell ref="A222:A226"/>
    <mergeCell ref="A227:A229"/>
    <mergeCell ref="A230:B230"/>
    <mergeCell ref="A231:B231"/>
    <mergeCell ref="A232:B232"/>
    <mergeCell ref="A197:A198"/>
    <mergeCell ref="A199:A200"/>
    <mergeCell ref="A201:B201"/>
    <mergeCell ref="A202:A203"/>
    <mergeCell ref="A205:A212"/>
    <mergeCell ref="A213:A217"/>
    <mergeCell ref="AT191:AU191"/>
    <mergeCell ref="AV191:AW191"/>
    <mergeCell ref="AX191:AX192"/>
    <mergeCell ref="A193:B193"/>
    <mergeCell ref="A194:B194"/>
    <mergeCell ref="A195:A196"/>
    <mergeCell ref="AL191:AM191"/>
    <mergeCell ref="AN191:AN192"/>
    <mergeCell ref="AO191:AO192"/>
    <mergeCell ref="AP191:AQ191"/>
    <mergeCell ref="AR191:AR192"/>
    <mergeCell ref="AS191:AS192"/>
    <mergeCell ref="Z191:AA191"/>
    <mergeCell ref="AB191:AC191"/>
    <mergeCell ref="AD191:AE191"/>
    <mergeCell ref="AF191:AG191"/>
    <mergeCell ref="AH191:AI191"/>
    <mergeCell ref="AJ191:AK191"/>
    <mergeCell ref="P191:Q191"/>
    <mergeCell ref="R191:S191"/>
    <mergeCell ref="T191:U191"/>
    <mergeCell ref="V191:W191"/>
    <mergeCell ref="X191:Y191"/>
    <mergeCell ref="P178:P179"/>
    <mergeCell ref="Q178:Q179"/>
    <mergeCell ref="A180:A183"/>
    <mergeCell ref="A184:A187"/>
    <mergeCell ref="A191:B192"/>
    <mergeCell ref="C191:E191"/>
    <mergeCell ref="F191:G191"/>
    <mergeCell ref="H191:I191"/>
    <mergeCell ref="J191:K191"/>
    <mergeCell ref="L191:M191"/>
    <mergeCell ref="C178:E178"/>
    <mergeCell ref="F178:G178"/>
    <mergeCell ref="H178:I178"/>
    <mergeCell ref="J178:K178"/>
    <mergeCell ref="L178:M178"/>
    <mergeCell ref="N178:O178"/>
    <mergeCell ref="A170:B170"/>
    <mergeCell ref="A171:A174"/>
    <mergeCell ref="A175:B175"/>
    <mergeCell ref="A176:B176"/>
    <mergeCell ref="A178:B179"/>
    <mergeCell ref="H165:I165"/>
    <mergeCell ref="J165:K165"/>
    <mergeCell ref="L165:M165"/>
    <mergeCell ref="N191:O191"/>
    <mergeCell ref="Q165:Q166"/>
    <mergeCell ref="R165:R166"/>
    <mergeCell ref="A158:A161"/>
    <mergeCell ref="A162:B162"/>
    <mergeCell ref="A163:B163"/>
    <mergeCell ref="A165:B166"/>
    <mergeCell ref="C165:E165"/>
    <mergeCell ref="F165:G165"/>
    <mergeCell ref="A167:A169"/>
    <mergeCell ref="A154:A156"/>
    <mergeCell ref="A157:B157"/>
    <mergeCell ref="A148:A149"/>
    <mergeCell ref="A150:B150"/>
    <mergeCell ref="A152:B153"/>
    <mergeCell ref="C152:E152"/>
    <mergeCell ref="F152:G152"/>
    <mergeCell ref="H152:I152"/>
    <mergeCell ref="N165:P165"/>
    <mergeCell ref="A146:B146"/>
    <mergeCell ref="A147:B147"/>
    <mergeCell ref="Z144:AA144"/>
    <mergeCell ref="AB144:AC144"/>
    <mergeCell ref="AD144:AE144"/>
    <mergeCell ref="AF144:AG144"/>
    <mergeCell ref="AH144:AI144"/>
    <mergeCell ref="AJ144:AK144"/>
    <mergeCell ref="J152:K152"/>
    <mergeCell ref="L152:M152"/>
    <mergeCell ref="N152:N153"/>
    <mergeCell ref="O152:O153"/>
    <mergeCell ref="AN143:AP143"/>
    <mergeCell ref="AQ143:AQ145"/>
    <mergeCell ref="AR143:AR145"/>
    <mergeCell ref="F144:G144"/>
    <mergeCell ref="H144:I144"/>
    <mergeCell ref="J144:K144"/>
    <mergeCell ref="L144:M144"/>
    <mergeCell ref="N144:O144"/>
    <mergeCell ref="P144:Q144"/>
    <mergeCell ref="R144:S144"/>
    <mergeCell ref="AL144:AM144"/>
    <mergeCell ref="AN144:AN145"/>
    <mergeCell ref="AO144:AO145"/>
    <mergeCell ref="AP144:AP145"/>
    <mergeCell ref="A133:B133"/>
    <mergeCell ref="A134:A141"/>
    <mergeCell ref="A143:B145"/>
    <mergeCell ref="C143:E144"/>
    <mergeCell ref="F143:AM143"/>
    <mergeCell ref="T144:U144"/>
    <mergeCell ref="V144:W144"/>
    <mergeCell ref="X144:Y144"/>
    <mergeCell ref="Z131:AA131"/>
    <mergeCell ref="AB131:AC131"/>
    <mergeCell ref="AD131:AE131"/>
    <mergeCell ref="AF131:AG131"/>
    <mergeCell ref="AH131:AH132"/>
    <mergeCell ref="AI131:AI132"/>
    <mergeCell ref="AH130:AK130"/>
    <mergeCell ref="AL130:AL132"/>
    <mergeCell ref="AM130:AM132"/>
    <mergeCell ref="F131:G131"/>
    <mergeCell ref="H131:I131"/>
    <mergeCell ref="J131:K131"/>
    <mergeCell ref="L131:M131"/>
    <mergeCell ref="N131:O131"/>
    <mergeCell ref="P131:Q131"/>
    <mergeCell ref="R131:S131"/>
    <mergeCell ref="AJ131:AJ132"/>
    <mergeCell ref="AK131:AK132"/>
    <mergeCell ref="A119:B119"/>
    <mergeCell ref="A120:A127"/>
    <mergeCell ref="A128:B128"/>
    <mergeCell ref="A130:B132"/>
    <mergeCell ref="C130:E131"/>
    <mergeCell ref="F130:AG130"/>
    <mergeCell ref="T131:U131"/>
    <mergeCell ref="V131:W131"/>
    <mergeCell ref="X131:Y131"/>
    <mergeCell ref="F116:AG116"/>
    <mergeCell ref="AH116:AH118"/>
    <mergeCell ref="AI116:AI118"/>
    <mergeCell ref="F117:G117"/>
    <mergeCell ref="H117:I117"/>
    <mergeCell ref="J117:K117"/>
    <mergeCell ref="L117:M117"/>
    <mergeCell ref="N117:O117"/>
    <mergeCell ref="P117:Q117"/>
    <mergeCell ref="R117:S117"/>
    <mergeCell ref="AF117:AG117"/>
    <mergeCell ref="T117:U117"/>
    <mergeCell ref="V117:W117"/>
    <mergeCell ref="X117:Y117"/>
    <mergeCell ref="Z117:AA117"/>
    <mergeCell ref="AB117:AC117"/>
    <mergeCell ref="AD117:AE117"/>
    <mergeCell ref="A111:B111"/>
    <mergeCell ref="A112:B112"/>
    <mergeCell ref="A113:B113"/>
    <mergeCell ref="A114:B114"/>
    <mergeCell ref="A116:B118"/>
    <mergeCell ref="C116:E117"/>
    <mergeCell ref="A106:B106"/>
    <mergeCell ref="A108:B110"/>
    <mergeCell ref="C108:E109"/>
    <mergeCell ref="F108:M108"/>
    <mergeCell ref="F109:G109"/>
    <mergeCell ref="H109:I109"/>
    <mergeCell ref="J109:K109"/>
    <mergeCell ref="L109:M109"/>
    <mergeCell ref="AB101:AC101"/>
    <mergeCell ref="AD101:AG101"/>
    <mergeCell ref="AH101:AI101"/>
    <mergeCell ref="A103:B103"/>
    <mergeCell ref="A104:B104"/>
    <mergeCell ref="A105:B105"/>
    <mergeCell ref="A100:B102"/>
    <mergeCell ref="C100:E101"/>
    <mergeCell ref="AJ100:AJ102"/>
    <mergeCell ref="AK100:AK102"/>
    <mergeCell ref="AL100:AL102"/>
    <mergeCell ref="F101:G101"/>
    <mergeCell ref="H101:I101"/>
    <mergeCell ref="J101:K101"/>
    <mergeCell ref="L101:M101"/>
    <mergeCell ref="N101:O101"/>
    <mergeCell ref="P101:Q101"/>
    <mergeCell ref="R101:S101"/>
    <mergeCell ref="F100:Q100"/>
    <mergeCell ref="R100:W100"/>
    <mergeCell ref="X100:AC100"/>
    <mergeCell ref="AD100:AI100"/>
    <mergeCell ref="T101:U101"/>
    <mergeCell ref="V101:W101"/>
    <mergeCell ref="X101:Y101"/>
    <mergeCell ref="Z101:AA101"/>
    <mergeCell ref="A95:B95"/>
    <mergeCell ref="A96:B96"/>
    <mergeCell ref="A97:B97"/>
    <mergeCell ref="A98:B98"/>
    <mergeCell ref="Z93:AA93"/>
    <mergeCell ref="AB93:AC93"/>
    <mergeCell ref="AD93:AE93"/>
    <mergeCell ref="AF93:AG93"/>
    <mergeCell ref="AH93:AI93"/>
    <mergeCell ref="N93:O93"/>
    <mergeCell ref="P93:Q93"/>
    <mergeCell ref="R93:S93"/>
    <mergeCell ref="T93:U93"/>
    <mergeCell ref="V93:W93"/>
    <mergeCell ref="X93:Y93"/>
    <mergeCell ref="A91:B94"/>
    <mergeCell ref="C91:E93"/>
    <mergeCell ref="AW91:AW94"/>
    <mergeCell ref="F92:Q92"/>
    <mergeCell ref="R92:W92"/>
    <mergeCell ref="X92:AC92"/>
    <mergeCell ref="AD92:AO92"/>
    <mergeCell ref="AP92:AP94"/>
    <mergeCell ref="AQ92:AQ94"/>
    <mergeCell ref="AR92:AR94"/>
    <mergeCell ref="AS92:AS94"/>
    <mergeCell ref="AT92:AT94"/>
    <mergeCell ref="F91:AC91"/>
    <mergeCell ref="AD91:AT91"/>
    <mergeCell ref="AU91:AU94"/>
    <mergeCell ref="AV91:AV94"/>
    <mergeCell ref="F93:G93"/>
    <mergeCell ref="H93:I93"/>
    <mergeCell ref="J93:K93"/>
    <mergeCell ref="L93:M93"/>
    <mergeCell ref="AL93:AM93"/>
    <mergeCell ref="AN93:AO93"/>
    <mergeCell ref="AJ93:AK93"/>
    <mergeCell ref="A78:B78"/>
    <mergeCell ref="A79:A80"/>
    <mergeCell ref="A81:A82"/>
    <mergeCell ref="A83:B83"/>
    <mergeCell ref="A88:B88"/>
    <mergeCell ref="A89:B89"/>
    <mergeCell ref="A64:B64"/>
    <mergeCell ref="A65:B65"/>
    <mergeCell ref="A66:A72"/>
    <mergeCell ref="A73:A74"/>
    <mergeCell ref="A75:A76"/>
    <mergeCell ref="A77:B77"/>
    <mergeCell ref="A61:B62"/>
    <mergeCell ref="C61:C62"/>
    <mergeCell ref="D61:P61"/>
    <mergeCell ref="Q61:Q62"/>
    <mergeCell ref="R61:R62"/>
    <mergeCell ref="A63:B63"/>
    <mergeCell ref="S53:T53"/>
    <mergeCell ref="U53:W53"/>
    <mergeCell ref="X53:X54"/>
    <mergeCell ref="A55:A56"/>
    <mergeCell ref="A57:A58"/>
    <mergeCell ref="A59:B59"/>
    <mergeCell ref="A51:B51"/>
    <mergeCell ref="A53:B54"/>
    <mergeCell ref="C53:C54"/>
    <mergeCell ref="D53:P53"/>
    <mergeCell ref="Q53:Q54"/>
    <mergeCell ref="R53:R54"/>
    <mergeCell ref="A37:B37"/>
    <mergeCell ref="A38:A44"/>
    <mergeCell ref="A45:A46"/>
    <mergeCell ref="A47:A48"/>
    <mergeCell ref="A49:B49"/>
    <mergeCell ref="A50:B50"/>
    <mergeCell ref="V33:V34"/>
    <mergeCell ref="W33:W34"/>
    <mergeCell ref="X33:Z33"/>
    <mergeCell ref="AA33:AA34"/>
    <mergeCell ref="A35:B35"/>
    <mergeCell ref="A36:B36"/>
    <mergeCell ref="C33:C34"/>
    <mergeCell ref="D33:P33"/>
    <mergeCell ref="Q33:Q34"/>
    <mergeCell ref="R33:R34"/>
    <mergeCell ref="S33:S34"/>
    <mergeCell ref="T33:U33"/>
    <mergeCell ref="A27:B27"/>
    <mergeCell ref="A28:B28"/>
    <mergeCell ref="A29:B29"/>
    <mergeCell ref="A30:B30"/>
    <mergeCell ref="A31:B31"/>
    <mergeCell ref="A33:B34"/>
    <mergeCell ref="A21:B21"/>
    <mergeCell ref="A22:B22"/>
    <mergeCell ref="A23:B23"/>
    <mergeCell ref="A24:B24"/>
    <mergeCell ref="A25:B25"/>
    <mergeCell ref="A26:B26"/>
    <mergeCell ref="D16:D17"/>
    <mergeCell ref="E16:E17"/>
    <mergeCell ref="F16:F17"/>
    <mergeCell ref="A18:B18"/>
    <mergeCell ref="A19:B19"/>
    <mergeCell ref="A20:B20"/>
    <mergeCell ref="A11:B11"/>
    <mergeCell ref="A12:B12"/>
    <mergeCell ref="A13:B13"/>
    <mergeCell ref="A14:B14"/>
    <mergeCell ref="A16:B17"/>
    <mergeCell ref="C16:C17"/>
    <mergeCell ref="Q9:Q10"/>
    <mergeCell ref="R9:R10"/>
    <mergeCell ref="S9:T9"/>
    <mergeCell ref="U9:U10"/>
    <mergeCell ref="V9:V10"/>
    <mergeCell ref="W9:X9"/>
    <mergeCell ref="A6:P6"/>
    <mergeCell ref="A9:B10"/>
    <mergeCell ref="C9:C10"/>
    <mergeCell ref="D9:N9"/>
    <mergeCell ref="O9:O10"/>
    <mergeCell ref="P9:P10"/>
  </mergeCells>
  <dataValidations count="12">
    <dataValidation type="whole" allowBlank="1" showInputMessage="1" showErrorMessage="1" sqref="C394:U394 C396:U398 C400:U404 C409:F411" xr:uid="{E4DE672E-AFD7-4920-897C-357F1B05F12C}">
      <formula1>0</formula1>
      <formula2>9.99999999999999E+34</formula2>
    </dataValidation>
    <dataValidation type="whole" allowBlank="1" showInputMessage="1" showErrorMessage="1" sqref="F195:AX241 F329:AW339" xr:uid="{D2FA0D23-B9F4-4815-B27F-35E7F7F141D6}">
      <formula1>0</formula1>
      <formula2>9.99999999999999E+37</formula2>
    </dataValidation>
    <dataValidation type="whole" allowBlank="1" showInputMessage="1" showErrorMessage="1" sqref="F95:AW98" xr:uid="{31EA2777-4971-45B0-A507-48E8F6B02466}">
      <formula1>0</formula1>
      <formula2>9.99999999999999E+39</formula2>
    </dataValidation>
    <dataValidation type="whole" allowBlank="1" showInputMessage="1" showErrorMessage="1" sqref="D64:R83" xr:uid="{EA73D29C-BB29-4E3B-86C6-423F2794B8FC}">
      <formula1>0</formula1>
      <formula2>9.99999999999999E+28</formula2>
    </dataValidation>
    <dataValidation type="whole" allowBlank="1" showInputMessage="1" showErrorMessage="1" sqref="D36:M51 O36:AA51 N36 N38:N51" xr:uid="{85B1AED8-46C6-4907-A854-6402FDC6C97F}">
      <formula1>0</formula1>
      <formula2>9.99999999999999E+32</formula2>
    </dataValidation>
    <dataValidation type="whole" operator="equal" allowBlank="1" showInputMessage="1" showErrorMessage="1" error="Valor no Permitido" sqref="B371:AS371 B374:AS374 B377:AS377 B383:AS383 J395" xr:uid="{6224DCB8-724D-45BE-878B-C100F5980AC3}">
      <formula1>0</formula1>
    </dataValidation>
    <dataValidation type="whole" operator="equal" allowBlank="1" showInputMessage="1" showErrorMessage="1" sqref="C246:AX246 D208 D329 C194:AX194 N37" xr:uid="{56E6AD9D-37F5-492D-B56F-D616430024FE}">
      <formula1>0</formula1>
    </dataValidation>
    <dataValidation type="whole" operator="greaterThanOrEqual" allowBlank="1" showInputMessage="1" showErrorMessage="1" error="Valor no Permitido" sqref="C399:U399 B384:AS389 B372:AS373 B375:AS376 B378:AS382 K395:U395 B395:B402 C395:I395 B409:B411" xr:uid="{CD109628-3518-44E6-94F1-BD039A1F2F3F}">
      <formula1>0</formula1>
    </dataValidation>
    <dataValidation allowBlank="1" showInputMessage="1" showErrorMessage="1" errorTitle="Error de ingreso" error="Debe ingresar sólo números enteros positivos." sqref="AA33:AA34 X33 X53:X54 U53" xr:uid="{F95F7B83-0B37-461E-8E6D-D9DBC546AC3C}"/>
    <dataValidation type="whole" allowBlank="1" showInputMessage="1" showErrorMessage="1" sqref="F307:AV324 F180:Q182 F184:Q187" xr:uid="{8446CA11-26E0-465B-BA58-1BFBAEB56A27}">
      <formula1>0</formula1>
      <formula2>9.99999999999999E+38</formula2>
    </dataValidation>
    <dataValidation type="whole" allowBlank="1" showInputMessage="1" showErrorMessage="1" sqref="E351:U352 F247:G293 H248:AX293" xr:uid="{04D81C20-F66A-4201-8087-5BD3FEB6FE22}">
      <formula1>0</formula1>
      <formula2>9.99999999999999E+35</formula2>
    </dataValidation>
    <dataValidation type="whole" operator="greaterThanOrEqual" allowBlank="1" showInputMessage="1" showErrorMessage="1" sqref="F344:AK346 C18:F31 F357:AM366 D11:X14 B86:D86 F133:AM141 F119:AI128 F111:M114 F154:O156 F158:O161 F146:AR150 D89:E89 F167:R169 F298:AO301 F245:AX245 D55:X59 F193:AX193 D52:U52 F171:R174 F103:AL106 H247:AX247" xr:uid="{1F207E5F-FB67-4B9C-A57E-8EDB01E17E06}">
      <formula1>0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Z437"/>
  <sheetViews>
    <sheetView topLeftCell="A205" workbookViewId="0">
      <selection activeCell="A230" sqref="A230:B230"/>
    </sheetView>
  </sheetViews>
  <sheetFormatPr baseColWidth="10" defaultColWidth="11.42578125" defaultRowHeight="15" x14ac:dyDescent="0.25"/>
  <cols>
    <col min="1" max="1" width="41.7109375" customWidth="1"/>
    <col min="2" max="2" width="37.42578125" customWidth="1"/>
    <col min="3" max="3" width="12.140625" customWidth="1"/>
    <col min="14" max="14" width="12.7109375" customWidth="1"/>
    <col min="15" max="15" width="13.7109375" customWidth="1"/>
    <col min="16" max="16" width="15.85546875" customWidth="1"/>
    <col min="17" max="17" width="12.5703125" customWidth="1"/>
    <col min="18" max="18" width="12.85546875" customWidth="1"/>
    <col min="20" max="20" width="11.85546875" customWidth="1"/>
    <col min="21" max="21" width="11.5703125" customWidth="1"/>
    <col min="22" max="22" width="12.28515625" customWidth="1"/>
    <col min="23" max="23" width="13.140625" customWidth="1"/>
    <col min="24" max="24" width="13.5703125" customWidth="1"/>
    <col min="35" max="35" width="10.7109375" customWidth="1"/>
    <col min="36" max="36" width="11.5703125" customWidth="1"/>
    <col min="37" max="37" width="10.42578125" customWidth="1"/>
    <col min="39" max="39" width="12.28515625" customWidth="1"/>
    <col min="40" max="40" width="12.5703125" customWidth="1"/>
    <col min="41" max="41" width="13.7109375" customWidth="1"/>
    <col min="42" max="42" width="12.5703125" customWidth="1"/>
    <col min="46" max="46" width="11.140625" customWidth="1"/>
    <col min="49" max="50" width="12.5703125" customWidth="1"/>
    <col min="66" max="67" width="11.42578125" customWidth="1"/>
    <col min="76" max="77" width="11.42578125" customWidth="1"/>
    <col min="78" max="104" width="11.42578125" hidden="1" customWidth="1"/>
  </cols>
  <sheetData>
    <row r="1" spans="1:102" x14ac:dyDescent="0.25">
      <c r="A1" s="1" t="s">
        <v>0</v>
      </c>
    </row>
    <row r="2" spans="1:102" x14ac:dyDescent="0.25">
      <c r="A2" s="1" t="str">
        <f>CONCATENATE("COMUNA: ",[11]NOMBRE!B2," (",[11]NOMBRE!C2,[11]NOMBRE!D2,[11]NOMBRE!E2,[11]NOMBRE!F2,[11]NOMBRE!G2,")")</f>
        <v>COMUNA: LINARES (07401)</v>
      </c>
    </row>
    <row r="3" spans="1:102" x14ac:dyDescent="0.25">
      <c r="A3" s="1" t="str">
        <f>CONCATENATE("ESTABLECIMIENTO/ESTRATEGIA: ", [11]NOMBRE!B3," (",[11]NOMBRE!C3,[11]NOMBRE!D3,[11]NOMBRE!E3,[11]NOMBRE!F3,[11]NOMBRE!G3,[11]NOMBRE!H3,")")</f>
        <v>ESTABLECIMIENTO/ESTRATEGIA: HOSPITAL PRESIDENTE CARLOS IBAÑEZ DEL CAMPO (116108)</v>
      </c>
    </row>
    <row r="4" spans="1:102" x14ac:dyDescent="0.25">
      <c r="A4" s="1" t="str">
        <f>CONCATENATE("MES: ",[11]NOMBRE!B6," (",[11]NOMBRE!C6,[11]NOMBRE!D6,")")</f>
        <v>MES: OCTUBRE (10)</v>
      </c>
    </row>
    <row r="5" spans="1:102" x14ac:dyDescent="0.25">
      <c r="A5" s="1" t="str">
        <f>CONCATENATE("AÑO: ",[11]NOMBRE!B7)</f>
        <v>AÑO: 2025</v>
      </c>
    </row>
    <row r="6" spans="1:102" ht="18" customHeight="1" x14ac:dyDescent="0.25">
      <c r="A6" s="2991" t="s">
        <v>1</v>
      </c>
      <c r="B6" s="2991"/>
      <c r="C6" s="2991"/>
      <c r="D6" s="2991"/>
      <c r="E6" s="2991"/>
      <c r="F6" s="2991"/>
      <c r="G6" s="2991"/>
      <c r="H6" s="2991"/>
      <c r="I6" s="2991"/>
      <c r="J6" s="2991"/>
      <c r="K6" s="2991"/>
      <c r="L6" s="2991"/>
      <c r="M6" s="2991"/>
      <c r="N6" s="2991"/>
      <c r="O6" s="2991"/>
      <c r="P6" s="2991"/>
    </row>
    <row r="8" spans="1:102" ht="18" customHeight="1" x14ac:dyDescent="0.25">
      <c r="A8" s="2" t="s">
        <v>2</v>
      </c>
    </row>
    <row r="9" spans="1:102" ht="21.6" customHeight="1" x14ac:dyDescent="0.25">
      <c r="A9" s="3443" t="s">
        <v>3</v>
      </c>
      <c r="B9" s="2987"/>
      <c r="C9" s="3444" t="s">
        <v>4</v>
      </c>
      <c r="D9" s="4449" t="s">
        <v>5</v>
      </c>
      <c r="E9" s="4450"/>
      <c r="F9" s="4450"/>
      <c r="G9" s="4450"/>
      <c r="H9" s="4450"/>
      <c r="I9" s="4450"/>
      <c r="J9" s="4450"/>
      <c r="K9" s="4450"/>
      <c r="L9" s="4450"/>
      <c r="M9" s="4450"/>
      <c r="N9" s="4451"/>
      <c r="O9" s="4472" t="s">
        <v>6</v>
      </c>
      <c r="P9" s="4443" t="s">
        <v>7</v>
      </c>
      <c r="Q9" s="4443" t="s">
        <v>8</v>
      </c>
      <c r="R9" s="4485" t="s">
        <v>9</v>
      </c>
      <c r="S9" s="2986" t="s">
        <v>10</v>
      </c>
      <c r="T9" s="2986"/>
      <c r="U9" s="4443" t="s">
        <v>11</v>
      </c>
      <c r="V9" s="2987" t="s">
        <v>12</v>
      </c>
      <c r="W9" s="4445" t="s">
        <v>13</v>
      </c>
      <c r="X9" s="4447"/>
    </row>
    <row r="10" spans="1:102" ht="27" customHeight="1" x14ac:dyDescent="0.25">
      <c r="A10" s="4376"/>
      <c r="B10" s="2994"/>
      <c r="C10" s="3768"/>
      <c r="D10" s="2388" t="s">
        <v>14</v>
      </c>
      <c r="E10" s="2406" t="s">
        <v>15</v>
      </c>
      <c r="F10" s="2162" t="s">
        <v>16</v>
      </c>
      <c r="G10" s="2162" t="s">
        <v>17</v>
      </c>
      <c r="H10" s="2162" t="s">
        <v>18</v>
      </c>
      <c r="I10" s="2162" t="s">
        <v>19</v>
      </c>
      <c r="J10" s="2162" t="s">
        <v>20</v>
      </c>
      <c r="K10" s="2162" t="s">
        <v>21</v>
      </c>
      <c r="L10" s="2162" t="s">
        <v>22</v>
      </c>
      <c r="M10" s="2162" t="s">
        <v>23</v>
      </c>
      <c r="N10" s="2390" t="s">
        <v>24</v>
      </c>
      <c r="O10" s="3001"/>
      <c r="P10" s="2983"/>
      <c r="Q10" s="2983"/>
      <c r="R10" s="2985"/>
      <c r="S10" s="7" t="s">
        <v>25</v>
      </c>
      <c r="T10" s="7" t="s">
        <v>26</v>
      </c>
      <c r="U10" s="2983"/>
      <c r="V10" s="4444"/>
      <c r="W10" s="2388" t="s">
        <v>27</v>
      </c>
      <c r="X10" s="2387" t="s">
        <v>28</v>
      </c>
    </row>
    <row r="11" spans="1:102" ht="15" customHeight="1" x14ac:dyDescent="0.25">
      <c r="A11" s="4489" t="s">
        <v>29</v>
      </c>
      <c r="B11" s="4489"/>
      <c r="C11" s="2440">
        <f>SUM(D11:N11)</f>
        <v>0</v>
      </c>
      <c r="D11" s="2441"/>
      <c r="E11" s="2442"/>
      <c r="F11" s="2005"/>
      <c r="G11" s="2005"/>
      <c r="H11" s="2005"/>
      <c r="I11" s="2005"/>
      <c r="J11" s="2005"/>
      <c r="K11" s="2005"/>
      <c r="L11" s="2005"/>
      <c r="M11" s="2443"/>
      <c r="N11" s="2023"/>
      <c r="O11" s="2022"/>
      <c r="P11" s="2005"/>
      <c r="Q11" s="2005"/>
      <c r="R11" s="16"/>
      <c r="S11" s="16"/>
      <c r="T11" s="16"/>
      <c r="U11" s="16"/>
      <c r="V11" s="2149"/>
      <c r="W11" s="2441"/>
      <c r="X11" s="2149"/>
      <c r="Y11" t="str">
        <f>CA11&amp;CB11&amp;CC11&amp;CD11&amp;CE11&amp;CF11&amp;CG11&amp;CH11&amp;CI11&amp;CJ11</f>
        <v/>
      </c>
      <c r="CA11" s="18" t="str">
        <f>IF(AND($C11&gt;0,O11="")," * No olvide digitar la variable Víctima de Violencia de Género. Digite Cero si no tiene.",IF(O11&gt;$C11," * La variable Víctima de Violencia de Género No puede ser mayor al Total.",""))</f>
        <v/>
      </c>
      <c r="CB11" s="18" t="str">
        <f>IF(AND(C11&gt;0,P11=""),"  * No olvide digitar la variable Ingresos por Traslados. Digite Cero si no tiene.",IF(P11&gt;C11,"  * La variable Ingresos por Traslados No puede ser mayor al Total.",""))</f>
        <v/>
      </c>
      <c r="CC11" s="18" t="str">
        <f>IF(AND($C11&gt;0,Q11="")," * No olvide digitar la variable Ingresos con Control Precoz Extrasistema. Digite Cero si no tiene.",IF(Q11&gt;$C11," * La variable Ingresos con Control Precoz Extrasistema No puede ser mayor al Total.",""))</f>
        <v/>
      </c>
      <c r="CD11" s="18" t="str">
        <f>IF(AND($C11&gt;0,R11="")," * No olvide digitar la variable Derivación por IVE causal 3 &lt;14 años. Digite Cero si no tiene.",IF(R11&gt;$C11," * La variable Derivación por IVE causal 3 &lt;14 años No puede ser mayor al Total.",""))</f>
        <v/>
      </c>
      <c r="CE11" s="18" t="str">
        <f>IF(AND($C11&gt;0,S11=""),"  * No olvide digitar la variable Trans masculino. Digite Cero si no tiene.",IF(S11&gt;$C11,"  * La variable Trans masculino No puede ser mayor al Total.",""))</f>
        <v/>
      </c>
      <c r="CF11" s="18" t="str">
        <f>IF(AND($C11&gt;0,T11=""),"  * No olvide digitar la variable No binarie. Digite Cero si no tiene.",IF(T11&gt;$C11," * La variable No binarie No puede ser mayor al Total.",""))</f>
        <v/>
      </c>
      <c r="CG11" s="18" t="str">
        <f>IF(AND($C11&gt;0,U11="")," * No olvide digitar la variable Personas con discapacidad. Digite Cero si no tiene.",IF(U11&gt;$C11," *La variable Personas con discapacidad No puede ser mayor al Total.",""))</f>
        <v/>
      </c>
      <c r="CH11" s="18" t="str">
        <f>IF(AND($C11&gt;0,V11="")," * No olvide digitar la variable Pueblos Originarios. Digite Cero si no tiene.",IF(V11&gt;$C11," *La variable Pueblos Originarios No puede ser mayor al Total.",""))</f>
        <v/>
      </c>
      <c r="CI11" s="18" t="str">
        <f>IF(AND($D11+E11+F11&gt;0,W11="")," * No olvide digitar la variable Migrantes Menor de 20 años. Digite Cero si no tiene.",IF(W11&gt;$D11+E11+F11," * La variable Migrantes Menor de 20 años No puede ser mayor a la suma del grupo Rango Etario menor de 20 años.",""))</f>
        <v/>
      </c>
      <c r="CJ11" s="18" t="str">
        <f>IF(AND($G11+$H11+$I11+$J11+$K11+$L11+$M11+$N11&gt;0,$X11="")," * No olvide digitar la variable Migrantes 20 y más años. Digite Cero si no tiene.",IF($G11+$H11+$I11+$J11+$K11+$L11+$M11+$N11&lt;$X11," * La variable Migrantes 20 y más años No puede ser mayor a la suma del grupo Rango Etario 20 y más años.",""))</f>
        <v/>
      </c>
      <c r="CO11" s="19">
        <f t="shared" ref="CO11:CQ14" si="0">IF(AND($C11&gt;0,O11=""),1,IF(O11&gt;$C11,1,0))</f>
        <v>0</v>
      </c>
      <c r="CP11" s="19">
        <f t="shared" si="0"/>
        <v>0</v>
      </c>
      <c r="CQ11" s="19">
        <f t="shared" si="0"/>
        <v>0</v>
      </c>
      <c r="CR11" s="20">
        <f>IF(R11&gt;$E11+D11,1,0)</f>
        <v>0</v>
      </c>
      <c r="CS11" s="19">
        <f t="shared" ref="CS11:CV14" si="1">IF(AND($C11&gt;0,S11=""),1,IF(S11&gt;$C11,1,0))</f>
        <v>0</v>
      </c>
      <c r="CT11" s="19">
        <f t="shared" si="1"/>
        <v>0</v>
      </c>
      <c r="CU11" s="19">
        <f t="shared" si="1"/>
        <v>0</v>
      </c>
      <c r="CV11" s="19">
        <f t="shared" si="1"/>
        <v>0</v>
      </c>
      <c r="CW11" s="19">
        <f>IF(AND(D11+E11+F11&gt;0,W11=""),1,IF(W11&gt;D11+E11+F11,1,0))</f>
        <v>0</v>
      </c>
      <c r="CX11" s="19">
        <f>IF(AND($G11+$H11+$I11+$J11+$K11+$L11+$M11+$N11&gt;0,$X11=""),1,IF($G11+$H11+$I11+$J11+$K11+$L11+$M11+$N11&lt;$X11,1,0))</f>
        <v>0</v>
      </c>
    </row>
    <row r="12" spans="1:102" ht="15" customHeight="1" x14ac:dyDescent="0.25">
      <c r="A12" s="3013" t="s">
        <v>30</v>
      </c>
      <c r="B12" s="3013"/>
      <c r="C12" s="21">
        <f t="shared" ref="C12:C14" si="2">SUM(D12:N12)</f>
        <v>0</v>
      </c>
      <c r="D12" s="22"/>
      <c r="E12" s="23"/>
      <c r="F12" s="24"/>
      <c r="G12" s="24"/>
      <c r="H12" s="24"/>
      <c r="I12" s="24"/>
      <c r="J12" s="24"/>
      <c r="K12" s="24"/>
      <c r="L12" s="24"/>
      <c r="M12" s="25"/>
      <c r="N12" s="26"/>
      <c r="O12" s="27"/>
      <c r="P12" s="24"/>
      <c r="Q12" s="24"/>
      <c r="R12" s="16"/>
      <c r="S12" s="16"/>
      <c r="T12" s="16"/>
      <c r="U12" s="16"/>
      <c r="V12" s="28"/>
      <c r="W12" s="22"/>
      <c r="X12" s="28"/>
      <c r="Y12" t="str">
        <f t="shared" ref="Y12:Y14" si="3">CA12&amp;CB12&amp;CC12&amp;CD12&amp;CE12&amp;CF12&amp;CG12&amp;CH12&amp;CI12&amp;CJ12</f>
        <v/>
      </c>
      <c r="CA12" s="18" t="str">
        <f t="shared" ref="CA12:CA14" si="4">IF(AND($C12&gt;0,O12="")," * No olvide digitar la variable Víctima de Violencia de Género. Digite Cero si no tiene.",IF(O12&gt;$C12," * La variable Víctima de Violencia de Género No puede ser mayor al Total.",""))</f>
        <v/>
      </c>
      <c r="CB12" s="18" t="str">
        <f t="shared" ref="CB12:CB14" si="5">IF(AND(C12&gt;0,P12=""),"  * No olvide digitar la variable Ingresos por Traslados. Digite Cero si no tiene.",IF(P12&gt;C12,"  * La variable Ingresos por Traslados No puede ser mayor al Total.",""))</f>
        <v/>
      </c>
      <c r="CC12" s="18" t="str">
        <f t="shared" ref="CC12:CC14" si="6">IF(AND($C12&gt;0,Q12="")," * No olvide digitar la variable Ingresos con Control Precoz Extrasistema. Digite Cero si no tiene.",IF(Q12&gt;$C12," * La variable Ingresos con Control Precoz Extrasistema No puede ser mayor al Total.",""))</f>
        <v/>
      </c>
      <c r="CD12" s="18" t="str">
        <f t="shared" ref="CD12:CD14" si="7">IF(AND($C12&gt;0,R12="")," * No olvide digitar la variable Derivación por IVE causal 3 &lt;14 años. Digite Cero si no tiene.",IF(R12&gt;$C12," * La variable Derivación por IVE causal 3 &lt;14 años No puede ser mayor al Total.",""))</f>
        <v/>
      </c>
      <c r="CE12" s="18" t="str">
        <f t="shared" ref="CE12:CE14" si="8">IF(AND($C12&gt;0,S12=""),"  * No olvide digitar la variable Trans masculino. Digite Cero si no tiene.",IF(S12&gt;$C12,"  * La variable Trans masculino No puede ser mayor al Total.",""))</f>
        <v/>
      </c>
      <c r="CF12" s="18" t="str">
        <f t="shared" ref="CF12:CF14" si="9">IF(AND($C12&gt;0,T12=""),"  * No olvide digitar la variable No binarie. Digite Cero si no tiene.",IF(T12&gt;$C12," * La variable No binarie No puede ser mayor al Total.",""))</f>
        <v/>
      </c>
      <c r="CG12" s="18" t="str">
        <f t="shared" ref="CG12:CG14" si="10">IF(AND($C12&gt;0,U12="")," * No olvide digitar la variable Personas con discapacidad. Digite Cero si no tiene.",IF(U12&gt;$C12," *La variable Personas con discapacidad No puede ser mayor al Total.",""))</f>
        <v/>
      </c>
      <c r="CH12" s="18" t="str">
        <f t="shared" ref="CH12:CH14" si="11">IF(AND($C12&gt;0,V12="")," * No olvide digitar la variable Pueblos Originarios. Digite Cero si no tiene.",IF(V12&gt;$C12," *La variable Pueblos Originarios No puede ser mayor al Total.",""))</f>
        <v/>
      </c>
      <c r="CI12" s="18" t="str">
        <f t="shared" ref="CI12:CI14" si="12">IF(AND($D12+E12+F12&gt;0,W12="")," * No olvide digitar la variable Migrantes Menor de 20 años. Digite Cero si no tiene.",IF(W12&gt;$D12+E12+F12," * La variable Migrantes Menor de 20 años No puede ser mayor a la suma del grupo Rango Etario menor de 20 años.",""))</f>
        <v/>
      </c>
      <c r="CJ12" s="18" t="str">
        <f t="shared" ref="CJ12:CJ14" si="13">IF(AND($G12+$H12+$I12+$J12+$K12+$L12+$M12+$N12&gt;0,$X12="")," * No olvide digitar la variable Migrantes 20 y más años. Digite Cero si no tiene.",IF($G12+$H12+$I12+$J12+$K12+$L12+$M12+$N12&lt;$X12," * La variable Migrantes 20 y más años No puede ser mayor a la suma del grupo Rango Etario 20 y más años.",""))</f>
        <v/>
      </c>
      <c r="CO12" s="19">
        <f t="shared" si="0"/>
        <v>0</v>
      </c>
      <c r="CP12" s="19">
        <f t="shared" si="0"/>
        <v>0</v>
      </c>
      <c r="CQ12" s="19">
        <f t="shared" si="0"/>
        <v>0</v>
      </c>
      <c r="CR12" s="20">
        <f>IF(R12&gt;$E12+D12,1,0)</f>
        <v>0</v>
      </c>
      <c r="CS12" s="19">
        <f t="shared" si="1"/>
        <v>0</v>
      </c>
      <c r="CT12" s="19">
        <f t="shared" si="1"/>
        <v>0</v>
      </c>
      <c r="CU12" s="19">
        <f t="shared" si="1"/>
        <v>0</v>
      </c>
      <c r="CV12" s="19">
        <f t="shared" si="1"/>
        <v>0</v>
      </c>
      <c r="CW12" s="19">
        <f>IF(AND(D12+E12+F12&gt;0,W12=""),1,IF(W12&gt;D12+E12+F12,1,0))</f>
        <v>0</v>
      </c>
      <c r="CX12" s="19">
        <f t="shared" ref="CX12:CX14" si="14">IF(AND($G12+$H12+$I12+$J12+$K12+$L12+$M12+$N12&gt;0,$X12=""),1,IF($G12+$H12+$I12+$J12+$K12+$L12+$M12+$N12&lt;$X12,1,0))</f>
        <v>0</v>
      </c>
    </row>
    <row r="13" spans="1:102" ht="15" customHeight="1" x14ac:dyDescent="0.25">
      <c r="A13" s="3014" t="s">
        <v>31</v>
      </c>
      <c r="B13" s="3015"/>
      <c r="C13" s="21">
        <f>SUM(D13:N13)</f>
        <v>0</v>
      </c>
      <c r="D13" s="22"/>
      <c r="E13" s="23"/>
      <c r="F13" s="24"/>
      <c r="G13" s="24"/>
      <c r="H13" s="24"/>
      <c r="I13" s="24"/>
      <c r="J13" s="24"/>
      <c r="K13" s="24"/>
      <c r="L13" s="24"/>
      <c r="M13" s="25"/>
      <c r="N13" s="26"/>
      <c r="O13" s="27"/>
      <c r="P13" s="24"/>
      <c r="Q13" s="24"/>
      <c r="R13" s="16"/>
      <c r="S13" s="16"/>
      <c r="T13" s="16"/>
      <c r="U13" s="16"/>
      <c r="V13" s="28"/>
      <c r="W13" s="22"/>
      <c r="X13" s="28"/>
      <c r="Y13" t="str">
        <f t="shared" si="3"/>
        <v/>
      </c>
      <c r="CA13" s="18" t="str">
        <f t="shared" si="4"/>
        <v/>
      </c>
      <c r="CB13" s="18" t="str">
        <f t="shared" si="5"/>
        <v/>
      </c>
      <c r="CC13" s="18" t="str">
        <f t="shared" si="6"/>
        <v/>
      </c>
      <c r="CD13" s="18" t="str">
        <f t="shared" si="7"/>
        <v/>
      </c>
      <c r="CE13" s="18" t="str">
        <f t="shared" si="8"/>
        <v/>
      </c>
      <c r="CF13" s="18" t="str">
        <f t="shared" si="9"/>
        <v/>
      </c>
      <c r="CG13" s="18" t="str">
        <f t="shared" si="10"/>
        <v/>
      </c>
      <c r="CH13" s="18" t="str">
        <f t="shared" si="11"/>
        <v/>
      </c>
      <c r="CI13" s="18" t="str">
        <f t="shared" si="12"/>
        <v/>
      </c>
      <c r="CJ13" s="18" t="str">
        <f t="shared" si="13"/>
        <v/>
      </c>
      <c r="CO13" s="19">
        <f t="shared" si="0"/>
        <v>0</v>
      </c>
      <c r="CP13" s="19">
        <f t="shared" si="0"/>
        <v>0</v>
      </c>
      <c r="CQ13" s="19">
        <f t="shared" si="0"/>
        <v>0</v>
      </c>
      <c r="CR13" s="20">
        <f>IF(R13&gt;$E13+D13,1,0)</f>
        <v>0</v>
      </c>
      <c r="CS13" s="19">
        <f t="shared" si="1"/>
        <v>0</v>
      </c>
      <c r="CT13" s="19">
        <f t="shared" si="1"/>
        <v>0</v>
      </c>
      <c r="CU13" s="19">
        <f t="shared" si="1"/>
        <v>0</v>
      </c>
      <c r="CV13" s="19">
        <f t="shared" si="1"/>
        <v>0</v>
      </c>
      <c r="CW13" s="19">
        <f>IF(AND(D13+E13+F13&gt;0,W13=""),1,IF(W13&gt;D13+E13+F13,1,0))</f>
        <v>0</v>
      </c>
      <c r="CX13" s="19">
        <f t="shared" si="14"/>
        <v>0</v>
      </c>
    </row>
    <row r="14" spans="1:102" ht="15" customHeight="1" x14ac:dyDescent="0.25">
      <c r="A14" s="3016" t="s">
        <v>32</v>
      </c>
      <c r="B14" s="3017"/>
      <c r="C14" s="29">
        <f t="shared" si="2"/>
        <v>0</v>
      </c>
      <c r="D14" s="30"/>
      <c r="E14" s="31"/>
      <c r="F14" s="32"/>
      <c r="G14" s="32"/>
      <c r="H14" s="32"/>
      <c r="I14" s="32"/>
      <c r="J14" s="32"/>
      <c r="K14" s="32"/>
      <c r="L14" s="32"/>
      <c r="M14" s="33"/>
      <c r="N14" s="34"/>
      <c r="O14" s="35"/>
      <c r="P14" s="32"/>
      <c r="Q14" s="32"/>
      <c r="R14" s="36"/>
      <c r="S14" s="36"/>
      <c r="T14" s="36"/>
      <c r="U14" s="36"/>
      <c r="V14" s="37"/>
      <c r="W14" s="30"/>
      <c r="X14" s="37"/>
      <c r="Y14" t="str">
        <f t="shared" si="3"/>
        <v/>
      </c>
      <c r="CA14" s="18" t="str">
        <f t="shared" si="4"/>
        <v/>
      </c>
      <c r="CB14" s="18" t="str">
        <f t="shared" si="5"/>
        <v/>
      </c>
      <c r="CC14" s="18" t="str">
        <f t="shared" si="6"/>
        <v/>
      </c>
      <c r="CD14" s="18" t="str">
        <f t="shared" si="7"/>
        <v/>
      </c>
      <c r="CE14" s="18" t="str">
        <f t="shared" si="8"/>
        <v/>
      </c>
      <c r="CF14" s="18" t="str">
        <f t="shared" si="9"/>
        <v/>
      </c>
      <c r="CG14" s="18" t="str">
        <f t="shared" si="10"/>
        <v/>
      </c>
      <c r="CH14" s="18" t="str">
        <f t="shared" si="11"/>
        <v/>
      </c>
      <c r="CI14" s="18" t="str">
        <f t="shared" si="12"/>
        <v/>
      </c>
      <c r="CJ14" s="18" t="str">
        <f t="shared" si="13"/>
        <v/>
      </c>
      <c r="CO14" s="19">
        <f t="shared" si="0"/>
        <v>0</v>
      </c>
      <c r="CP14" s="19">
        <f t="shared" si="0"/>
        <v>0</v>
      </c>
      <c r="CQ14" s="19">
        <f t="shared" si="0"/>
        <v>0</v>
      </c>
      <c r="CR14" s="20">
        <f>IF(R14&gt;$E14+D14,1,0)</f>
        <v>0</v>
      </c>
      <c r="CS14" s="19">
        <f t="shared" si="1"/>
        <v>0</v>
      </c>
      <c r="CT14" s="19">
        <f t="shared" si="1"/>
        <v>0</v>
      </c>
      <c r="CU14" s="19">
        <f t="shared" si="1"/>
        <v>0</v>
      </c>
      <c r="CV14" s="19">
        <f t="shared" si="1"/>
        <v>0</v>
      </c>
      <c r="CW14" s="19">
        <f>IF(AND(D14+E14+F14&gt;0,W14=""),1,IF(W14&gt;D14+E14+F14,1,0))</f>
        <v>0</v>
      </c>
      <c r="CX14" s="19">
        <f t="shared" si="14"/>
        <v>0</v>
      </c>
    </row>
    <row r="15" spans="1:102" ht="18" customHeight="1" x14ac:dyDescent="0.25">
      <c r="A15" s="38" t="s">
        <v>33</v>
      </c>
      <c r="B15" s="39"/>
      <c r="C15" s="39"/>
      <c r="D15" s="39"/>
      <c r="E15" s="39"/>
      <c r="F15" s="39"/>
      <c r="G15" s="39"/>
      <c r="H15" s="39"/>
      <c r="I15" s="39"/>
      <c r="J15" s="39"/>
      <c r="CN15" s="40"/>
      <c r="CO15" s="40"/>
      <c r="CP15" s="40"/>
      <c r="CQ15" s="40"/>
      <c r="CR15" s="40"/>
      <c r="CS15" s="40"/>
      <c r="CT15" s="40"/>
      <c r="CU15" s="40"/>
      <c r="CV15" s="40"/>
      <c r="CW15" s="40"/>
    </row>
    <row r="16" spans="1:102" ht="15" customHeight="1" x14ac:dyDescent="0.25">
      <c r="A16" s="3443" t="s">
        <v>34</v>
      </c>
      <c r="B16" s="2987"/>
      <c r="C16" s="4453" t="s">
        <v>35</v>
      </c>
      <c r="D16" s="4237" t="s">
        <v>36</v>
      </c>
      <c r="E16" s="3004" t="s">
        <v>12</v>
      </c>
      <c r="F16" s="2987" t="s">
        <v>13</v>
      </c>
      <c r="CN16" s="40"/>
      <c r="CO16" s="40"/>
      <c r="CP16" s="40"/>
      <c r="CQ16" s="40"/>
      <c r="CR16" s="40"/>
      <c r="CS16" s="40"/>
      <c r="CT16" s="40"/>
      <c r="CU16" s="40"/>
      <c r="CV16" s="40"/>
      <c r="CW16" s="40"/>
    </row>
    <row r="17" spans="1:101" ht="18.75" customHeight="1" x14ac:dyDescent="0.25">
      <c r="A17" s="4376"/>
      <c r="B17" s="2994"/>
      <c r="C17" s="3019"/>
      <c r="D17" s="3003"/>
      <c r="E17" s="3904"/>
      <c r="F17" s="4444"/>
      <c r="CN17" s="40"/>
      <c r="CO17" s="40"/>
      <c r="CP17" s="40"/>
      <c r="CQ17" s="40"/>
      <c r="CR17" s="40"/>
      <c r="CS17" s="40"/>
      <c r="CT17" s="40"/>
      <c r="CU17" s="40"/>
      <c r="CV17" s="40"/>
      <c r="CW17" s="40"/>
    </row>
    <row r="18" spans="1:101" ht="15" customHeight="1" x14ac:dyDescent="0.25">
      <c r="A18" s="4486" t="s">
        <v>37</v>
      </c>
      <c r="B18" s="4487"/>
      <c r="C18" s="2395">
        <v>125</v>
      </c>
      <c r="D18" s="2444">
        <v>0</v>
      </c>
      <c r="E18" s="2396">
        <v>2</v>
      </c>
      <c r="F18" s="2397">
        <v>16</v>
      </c>
      <c r="G18" t="str">
        <f t="shared" ref="G18:G31" si="15">CA18&amp;CB18&amp;CC18</f>
        <v/>
      </c>
      <c r="CA18" s="18" t="str">
        <f>IF(AND($C18&gt;0,$D18=""),"  * No olvide digitar la variable "&amp;$D$16&amp;""&amp;". Digite Cero si no tiene.",IF(D18&gt;C18,"  ** La variable Víctima de violencia de género No puede ser mayor al "&amp;$C$16&amp;""&amp;" .",""))</f>
        <v/>
      </c>
      <c r="CB18" s="18" t="str">
        <f>IF(AND(C18&gt;0,E18=""),"  * No olvide digitar la "&amp;$E$16&amp;""&amp;" . Digite Cero si no tiene.",IF(E18&gt;C18,"  * La variable Pueblos originarios No puede ser mayor al  "&amp;$C$16&amp;""&amp;" .",""))</f>
        <v/>
      </c>
      <c r="CC18" s="18" t="str">
        <f>IF(AND(C18&gt;0,F18=""),"  * No olvide digitar la "&amp;$F$16&amp;""&amp;" . Digite Cero si no tiene.",IF(F18&gt;C18,"  * La variable Migrantes No puede ser mayor al  "&amp;$C$16&amp;""&amp;" .",""))</f>
        <v/>
      </c>
      <c r="CN18" s="40"/>
      <c r="CO18" s="19">
        <f t="shared" ref="CO18:CO31" si="16">IF(AND(C18&gt;0,D18=""),1,IF(D18&gt;C18,1,0))</f>
        <v>0</v>
      </c>
      <c r="CP18" s="19">
        <f t="shared" ref="CP18:CP31" si="17">IF(AND(C18&gt;0,E18=""),1,IF(E18&gt;C18,1,0))</f>
        <v>0</v>
      </c>
      <c r="CQ18" s="19">
        <f t="shared" ref="CQ18:CQ31" si="18">IF(AND(C18&gt;0,F18=""),1,IF(F18&gt;C18,1,0))</f>
        <v>0</v>
      </c>
      <c r="CR18" s="40"/>
      <c r="CS18" s="40"/>
      <c r="CT18" s="40"/>
      <c r="CU18" s="40"/>
      <c r="CV18" s="40"/>
      <c r="CW18" s="40"/>
    </row>
    <row r="19" spans="1:101" ht="15" customHeight="1" x14ac:dyDescent="0.25">
      <c r="A19" s="4488" t="s">
        <v>38</v>
      </c>
      <c r="B19" s="4315"/>
      <c r="C19" s="45">
        <v>0</v>
      </c>
      <c r="D19" s="46">
        <v>0</v>
      </c>
      <c r="E19" s="47">
        <v>0</v>
      </c>
      <c r="F19" s="48">
        <v>0</v>
      </c>
      <c r="G19" t="str">
        <f t="shared" si="15"/>
        <v/>
      </c>
      <c r="CA19" s="18" t="str">
        <f t="shared" ref="CA19:CA31" si="19">IF(AND($C19&gt;0,$D19=""),"  * No olvide digitar la variable "&amp;$D$16&amp;""&amp;". Digite Cero si no tiene.",IF(D19&gt;C19,"  ** La variable Víctima de violencia de género No puede ser mayor al "&amp;$C$16&amp;""&amp;" .",""))</f>
        <v/>
      </c>
      <c r="CB19" s="18" t="str">
        <f t="shared" ref="CB19:CB31" si="20">IF(AND(C19&gt;0,E19=""),"  * No olvide digitar la "&amp;$E$16&amp;""&amp;" . Digite Cero si no tiene.",IF(E19&gt;C19,"  * La variable Pueblos originarios No puede ser mayor al  "&amp;$C$16&amp;""&amp;" .",""))</f>
        <v/>
      </c>
      <c r="CC19" s="18" t="str">
        <f t="shared" ref="CC19:CC31" si="21">IF(AND(C19&gt;0,F19=""),"  * No olvide digitar la "&amp;$F$16&amp;""&amp;" . Digite Cero si no tiene.",IF(F19&gt;C19,"  * La variable Migrantes No puede ser mayor al  "&amp;$C$16&amp;""&amp;" .",""))</f>
        <v/>
      </c>
      <c r="CN19" s="40"/>
      <c r="CO19" s="19">
        <f t="shared" si="16"/>
        <v>0</v>
      </c>
      <c r="CP19" s="19">
        <f t="shared" si="17"/>
        <v>0</v>
      </c>
      <c r="CQ19" s="19">
        <f t="shared" si="18"/>
        <v>0</v>
      </c>
      <c r="CR19" s="40"/>
      <c r="CS19" s="40"/>
      <c r="CT19" s="40"/>
      <c r="CU19" s="40"/>
      <c r="CV19" s="40"/>
      <c r="CW19" s="40"/>
    </row>
    <row r="20" spans="1:101" ht="15" customHeight="1" x14ac:dyDescent="0.25">
      <c r="A20" s="3010" t="s">
        <v>39</v>
      </c>
      <c r="B20" s="3011"/>
      <c r="C20" s="22">
        <v>1</v>
      </c>
      <c r="D20" s="26">
        <v>0</v>
      </c>
      <c r="E20" s="23">
        <v>0</v>
      </c>
      <c r="F20" s="28">
        <v>0</v>
      </c>
      <c r="G20" t="str">
        <f t="shared" si="15"/>
        <v/>
      </c>
      <c r="P20" t="s">
        <v>40</v>
      </c>
      <c r="CA20" s="18" t="str">
        <f t="shared" si="19"/>
        <v/>
      </c>
      <c r="CB20" s="18" t="str">
        <f t="shared" si="20"/>
        <v/>
      </c>
      <c r="CC20" s="18" t="str">
        <f t="shared" si="21"/>
        <v/>
      </c>
      <c r="CN20" s="40"/>
      <c r="CO20" s="19">
        <f t="shared" si="16"/>
        <v>0</v>
      </c>
      <c r="CP20" s="19">
        <f t="shared" si="17"/>
        <v>0</v>
      </c>
      <c r="CQ20" s="19">
        <f t="shared" si="18"/>
        <v>0</v>
      </c>
      <c r="CR20" s="40"/>
      <c r="CS20" s="40"/>
      <c r="CT20" s="40"/>
      <c r="CU20" s="40"/>
      <c r="CV20" s="40"/>
      <c r="CW20" s="40"/>
    </row>
    <row r="21" spans="1:101" ht="15" customHeight="1" x14ac:dyDescent="0.25">
      <c r="A21" s="3010" t="s">
        <v>41</v>
      </c>
      <c r="B21" s="3011"/>
      <c r="C21" s="22">
        <v>11</v>
      </c>
      <c r="D21" s="26">
        <v>0</v>
      </c>
      <c r="E21" s="23">
        <v>0</v>
      </c>
      <c r="F21" s="28">
        <v>1</v>
      </c>
      <c r="G21" t="str">
        <f t="shared" si="15"/>
        <v/>
      </c>
      <c r="CA21" s="18" t="str">
        <f t="shared" si="19"/>
        <v/>
      </c>
      <c r="CB21" s="18" t="str">
        <f t="shared" si="20"/>
        <v/>
      </c>
      <c r="CC21" s="18" t="str">
        <f t="shared" si="21"/>
        <v/>
      </c>
      <c r="CN21" s="40"/>
      <c r="CO21" s="19">
        <f t="shared" si="16"/>
        <v>0</v>
      </c>
      <c r="CP21" s="19">
        <f t="shared" si="17"/>
        <v>0</v>
      </c>
      <c r="CQ21" s="19">
        <f t="shared" si="18"/>
        <v>0</v>
      </c>
      <c r="CR21" s="40"/>
      <c r="CS21" s="40"/>
      <c r="CT21" s="40"/>
      <c r="CU21" s="40"/>
      <c r="CV21" s="40"/>
      <c r="CW21" s="40"/>
    </row>
    <row r="22" spans="1:101" ht="15" customHeight="1" x14ac:dyDescent="0.25">
      <c r="A22" s="3010" t="s">
        <v>42</v>
      </c>
      <c r="B22" s="3011"/>
      <c r="C22" s="22">
        <v>7</v>
      </c>
      <c r="D22" s="26">
        <v>0</v>
      </c>
      <c r="E22" s="23">
        <v>0</v>
      </c>
      <c r="F22" s="28">
        <v>2</v>
      </c>
      <c r="G22" t="str">
        <f t="shared" si="15"/>
        <v/>
      </c>
      <c r="CA22" s="18" t="str">
        <f t="shared" si="19"/>
        <v/>
      </c>
      <c r="CB22" s="18" t="str">
        <f t="shared" si="20"/>
        <v/>
      </c>
      <c r="CC22" s="18" t="str">
        <f t="shared" si="21"/>
        <v/>
      </c>
      <c r="CN22" s="40"/>
      <c r="CO22" s="19">
        <f t="shared" si="16"/>
        <v>0</v>
      </c>
      <c r="CP22" s="19">
        <f t="shared" si="17"/>
        <v>0</v>
      </c>
      <c r="CQ22" s="19">
        <f t="shared" si="18"/>
        <v>0</v>
      </c>
      <c r="CR22" s="40"/>
      <c r="CS22" s="40"/>
      <c r="CT22" s="40"/>
      <c r="CU22" s="40"/>
      <c r="CV22" s="40"/>
      <c r="CW22" s="40"/>
    </row>
    <row r="23" spans="1:101" ht="15" customHeight="1" x14ac:dyDescent="0.25">
      <c r="A23" s="3010" t="s">
        <v>43</v>
      </c>
      <c r="B23" s="3011"/>
      <c r="C23" s="22">
        <v>1</v>
      </c>
      <c r="D23" s="26">
        <v>0</v>
      </c>
      <c r="E23" s="23">
        <v>0</v>
      </c>
      <c r="F23" s="28">
        <v>1</v>
      </c>
      <c r="G23" t="str">
        <f t="shared" si="15"/>
        <v/>
      </c>
      <c r="CA23" s="18" t="str">
        <f t="shared" si="19"/>
        <v/>
      </c>
      <c r="CB23" s="18" t="str">
        <f t="shared" si="20"/>
        <v/>
      </c>
      <c r="CC23" s="18" t="str">
        <f t="shared" si="21"/>
        <v/>
      </c>
      <c r="CN23" s="40"/>
      <c r="CO23" s="19">
        <f t="shared" si="16"/>
        <v>0</v>
      </c>
      <c r="CP23" s="19">
        <f t="shared" si="17"/>
        <v>0</v>
      </c>
      <c r="CQ23" s="19">
        <f t="shared" si="18"/>
        <v>0</v>
      </c>
      <c r="CR23" s="40"/>
      <c r="CS23" s="40"/>
      <c r="CT23" s="40"/>
      <c r="CU23" s="40"/>
      <c r="CV23" s="40"/>
      <c r="CW23" s="40"/>
    </row>
    <row r="24" spans="1:101" ht="15" customHeight="1" x14ac:dyDescent="0.25">
      <c r="A24" s="3010" t="s">
        <v>44</v>
      </c>
      <c r="B24" s="3011"/>
      <c r="C24" s="22">
        <v>0</v>
      </c>
      <c r="D24" s="26">
        <v>0</v>
      </c>
      <c r="E24" s="23">
        <v>0</v>
      </c>
      <c r="F24" s="28">
        <v>0</v>
      </c>
      <c r="G24" t="str">
        <f t="shared" si="15"/>
        <v/>
      </c>
      <c r="CA24" s="18" t="str">
        <f t="shared" si="19"/>
        <v/>
      </c>
      <c r="CB24" s="18" t="str">
        <f t="shared" si="20"/>
        <v/>
      </c>
      <c r="CC24" s="18" t="str">
        <f t="shared" si="21"/>
        <v/>
      </c>
      <c r="CN24" s="40"/>
      <c r="CO24" s="19">
        <f t="shared" si="16"/>
        <v>0</v>
      </c>
      <c r="CP24" s="19">
        <f t="shared" si="17"/>
        <v>0</v>
      </c>
      <c r="CQ24" s="19">
        <f t="shared" si="18"/>
        <v>0</v>
      </c>
      <c r="CR24" s="40"/>
      <c r="CS24" s="40"/>
      <c r="CT24" s="40"/>
      <c r="CU24" s="40"/>
      <c r="CV24" s="40"/>
      <c r="CW24" s="40"/>
    </row>
    <row r="25" spans="1:101" ht="15" customHeight="1" x14ac:dyDescent="0.25">
      <c r="A25" s="3010" t="s">
        <v>45</v>
      </c>
      <c r="B25" s="3011"/>
      <c r="C25" s="22">
        <v>1</v>
      </c>
      <c r="D25" s="26">
        <v>0</v>
      </c>
      <c r="E25" s="23">
        <v>0</v>
      </c>
      <c r="F25" s="28">
        <v>0</v>
      </c>
      <c r="G25" t="str">
        <f t="shared" si="15"/>
        <v/>
      </c>
      <c r="CA25" s="18" t="str">
        <f t="shared" si="19"/>
        <v/>
      </c>
      <c r="CB25" s="18" t="str">
        <f t="shared" si="20"/>
        <v/>
      </c>
      <c r="CC25" s="18" t="str">
        <f t="shared" si="21"/>
        <v/>
      </c>
      <c r="CN25" s="40"/>
      <c r="CO25" s="19">
        <f t="shared" si="16"/>
        <v>0</v>
      </c>
      <c r="CP25" s="19">
        <f t="shared" si="17"/>
        <v>0</v>
      </c>
      <c r="CQ25" s="19">
        <f t="shared" si="18"/>
        <v>0</v>
      </c>
      <c r="CR25" s="40"/>
      <c r="CS25" s="40"/>
      <c r="CT25" s="40"/>
      <c r="CU25" s="40"/>
      <c r="CV25" s="40"/>
      <c r="CW25" s="40"/>
    </row>
    <row r="26" spans="1:101" ht="15" customHeight="1" x14ac:dyDescent="0.25">
      <c r="A26" s="3010" t="s">
        <v>46</v>
      </c>
      <c r="B26" s="3011"/>
      <c r="C26" s="22">
        <v>23</v>
      </c>
      <c r="D26" s="26">
        <v>0</v>
      </c>
      <c r="E26" s="23">
        <v>1</v>
      </c>
      <c r="F26" s="28">
        <v>4</v>
      </c>
      <c r="G26" t="str">
        <f t="shared" si="15"/>
        <v/>
      </c>
      <c r="CA26" s="18" t="str">
        <f t="shared" si="19"/>
        <v/>
      </c>
      <c r="CB26" s="18" t="str">
        <f t="shared" si="20"/>
        <v/>
      </c>
      <c r="CC26" s="18" t="str">
        <f t="shared" si="21"/>
        <v/>
      </c>
      <c r="CN26" s="40"/>
      <c r="CO26" s="19">
        <f t="shared" si="16"/>
        <v>0</v>
      </c>
      <c r="CP26" s="19">
        <f t="shared" si="17"/>
        <v>0</v>
      </c>
      <c r="CQ26" s="19">
        <f t="shared" si="18"/>
        <v>0</v>
      </c>
      <c r="CR26" s="40"/>
      <c r="CS26" s="40"/>
      <c r="CT26" s="40"/>
      <c r="CU26" s="40"/>
      <c r="CV26" s="40"/>
      <c r="CW26" s="40"/>
    </row>
    <row r="27" spans="1:101" ht="15" customHeight="1" x14ac:dyDescent="0.25">
      <c r="A27" s="3010" t="s">
        <v>47</v>
      </c>
      <c r="B27" s="3011"/>
      <c r="C27" s="22">
        <v>0</v>
      </c>
      <c r="D27" s="26">
        <v>0</v>
      </c>
      <c r="E27" s="23">
        <v>0</v>
      </c>
      <c r="F27" s="28">
        <v>0</v>
      </c>
      <c r="G27" t="str">
        <f t="shared" si="15"/>
        <v/>
      </c>
      <c r="CA27" s="18" t="str">
        <f t="shared" si="19"/>
        <v/>
      </c>
      <c r="CB27" s="18" t="str">
        <f t="shared" si="20"/>
        <v/>
      </c>
      <c r="CC27" s="18" t="str">
        <f t="shared" si="21"/>
        <v/>
      </c>
      <c r="CN27" s="40"/>
      <c r="CO27" s="19">
        <f t="shared" si="16"/>
        <v>0</v>
      </c>
      <c r="CP27" s="19">
        <f t="shared" si="17"/>
        <v>0</v>
      </c>
      <c r="CQ27" s="19">
        <f t="shared" si="18"/>
        <v>0</v>
      </c>
      <c r="CR27" s="40"/>
      <c r="CS27" s="40"/>
      <c r="CT27" s="40"/>
      <c r="CU27" s="40"/>
      <c r="CV27" s="40"/>
      <c r="CW27" s="40"/>
    </row>
    <row r="28" spans="1:101" ht="15" customHeight="1" x14ac:dyDescent="0.25">
      <c r="A28" s="3010" t="s">
        <v>48</v>
      </c>
      <c r="B28" s="3011"/>
      <c r="C28" s="49">
        <v>2</v>
      </c>
      <c r="D28" s="50">
        <v>0</v>
      </c>
      <c r="E28" s="51">
        <v>0</v>
      </c>
      <c r="F28" s="52">
        <v>0</v>
      </c>
      <c r="G28" t="str">
        <f t="shared" si="15"/>
        <v/>
      </c>
      <c r="CA28" s="18" t="str">
        <f t="shared" si="19"/>
        <v/>
      </c>
      <c r="CB28" s="18" t="str">
        <f t="shared" si="20"/>
        <v/>
      </c>
      <c r="CC28" s="18" t="str">
        <f t="shared" si="21"/>
        <v/>
      </c>
      <c r="CN28" s="40"/>
      <c r="CO28" s="19">
        <f t="shared" si="16"/>
        <v>0</v>
      </c>
      <c r="CP28" s="19">
        <f t="shared" si="17"/>
        <v>0</v>
      </c>
      <c r="CQ28" s="19">
        <f t="shared" si="18"/>
        <v>0</v>
      </c>
      <c r="CR28" s="40"/>
      <c r="CS28" s="40"/>
      <c r="CT28" s="40"/>
      <c r="CU28" s="40"/>
      <c r="CV28" s="40"/>
      <c r="CW28" s="40"/>
    </row>
    <row r="29" spans="1:101" ht="15" customHeight="1" x14ac:dyDescent="0.25">
      <c r="A29" s="3010" t="s">
        <v>49</v>
      </c>
      <c r="B29" s="3011"/>
      <c r="C29" s="49">
        <v>28</v>
      </c>
      <c r="D29" s="50">
        <v>0</v>
      </c>
      <c r="E29" s="51">
        <v>0</v>
      </c>
      <c r="F29" s="52">
        <v>0</v>
      </c>
      <c r="G29" t="str">
        <f t="shared" si="15"/>
        <v/>
      </c>
      <c r="CA29" s="18" t="str">
        <f t="shared" si="19"/>
        <v/>
      </c>
      <c r="CB29" s="18" t="str">
        <f t="shared" si="20"/>
        <v/>
      </c>
      <c r="CC29" s="18" t="str">
        <f t="shared" si="21"/>
        <v/>
      </c>
      <c r="CN29" s="40"/>
      <c r="CO29" s="19">
        <f t="shared" si="16"/>
        <v>0</v>
      </c>
      <c r="CP29" s="19">
        <f t="shared" si="17"/>
        <v>0</v>
      </c>
      <c r="CQ29" s="19">
        <f t="shared" si="18"/>
        <v>0</v>
      </c>
      <c r="CR29" s="40"/>
      <c r="CS29" s="40"/>
      <c r="CT29" s="40"/>
      <c r="CU29" s="40"/>
      <c r="CV29" s="40"/>
      <c r="CW29" s="40"/>
    </row>
    <row r="30" spans="1:101" ht="15" customHeight="1" x14ac:dyDescent="0.25">
      <c r="A30" s="3010" t="s">
        <v>50</v>
      </c>
      <c r="B30" s="3011"/>
      <c r="C30" s="49">
        <v>3</v>
      </c>
      <c r="D30" s="50">
        <v>0</v>
      </c>
      <c r="E30" s="51">
        <v>0</v>
      </c>
      <c r="F30" s="52">
        <v>0</v>
      </c>
      <c r="G30" t="str">
        <f t="shared" si="15"/>
        <v/>
      </c>
      <c r="CA30" s="18" t="str">
        <f t="shared" si="19"/>
        <v/>
      </c>
      <c r="CB30" s="18" t="str">
        <f t="shared" si="20"/>
        <v/>
      </c>
      <c r="CC30" s="18" t="str">
        <f t="shared" si="21"/>
        <v/>
      </c>
      <c r="CN30" s="40"/>
      <c r="CO30" s="19">
        <f t="shared" si="16"/>
        <v>0</v>
      </c>
      <c r="CP30" s="19">
        <f t="shared" si="17"/>
        <v>0</v>
      </c>
      <c r="CQ30" s="19">
        <f t="shared" si="18"/>
        <v>0</v>
      </c>
      <c r="CR30" s="40"/>
      <c r="CS30" s="40"/>
      <c r="CT30" s="40"/>
      <c r="CU30" s="40"/>
      <c r="CV30" s="40"/>
      <c r="CW30" s="40"/>
    </row>
    <row r="31" spans="1:101" ht="15" customHeight="1" x14ac:dyDescent="0.25">
      <c r="A31" s="3020" t="s">
        <v>51</v>
      </c>
      <c r="B31" s="3021"/>
      <c r="C31" s="30">
        <v>48</v>
      </c>
      <c r="D31" s="34">
        <v>0</v>
      </c>
      <c r="E31" s="31">
        <v>1</v>
      </c>
      <c r="F31" s="37">
        <v>8</v>
      </c>
      <c r="G31" t="str">
        <f t="shared" si="15"/>
        <v/>
      </c>
      <c r="CA31" s="18" t="str">
        <f t="shared" si="19"/>
        <v/>
      </c>
      <c r="CB31" s="18" t="str">
        <f t="shared" si="20"/>
        <v/>
      </c>
      <c r="CC31" s="18" t="str">
        <f t="shared" si="21"/>
        <v/>
      </c>
      <c r="CN31" s="40"/>
      <c r="CO31" s="19">
        <f t="shared" si="16"/>
        <v>0</v>
      </c>
      <c r="CP31" s="19">
        <f t="shared" si="17"/>
        <v>0</v>
      </c>
      <c r="CQ31" s="19">
        <f t="shared" si="18"/>
        <v>0</v>
      </c>
      <c r="CR31" s="40"/>
      <c r="CS31" s="40"/>
      <c r="CT31" s="40"/>
      <c r="CU31" s="40"/>
      <c r="CV31" s="40"/>
      <c r="CW31" s="40"/>
    </row>
    <row r="32" spans="1:101" s="56" customFormat="1" ht="18" customHeight="1" x14ac:dyDescent="0.2">
      <c r="A32" s="38" t="s">
        <v>52</v>
      </c>
      <c r="B32" s="2287"/>
      <c r="C32" s="2288"/>
      <c r="D32" s="55"/>
      <c r="E32" s="55"/>
      <c r="F32" s="38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</row>
    <row r="33" spans="1:103" ht="22.15" customHeight="1" x14ac:dyDescent="0.25">
      <c r="A33" s="3443" t="s">
        <v>53</v>
      </c>
      <c r="B33" s="2987"/>
      <c r="C33" s="3444" t="s">
        <v>4</v>
      </c>
      <c r="D33" s="4449" t="s">
        <v>5</v>
      </c>
      <c r="E33" s="4450"/>
      <c r="F33" s="4450"/>
      <c r="G33" s="4450"/>
      <c r="H33" s="4450"/>
      <c r="I33" s="4450"/>
      <c r="J33" s="4450"/>
      <c r="K33" s="4450"/>
      <c r="L33" s="4450"/>
      <c r="M33" s="4450"/>
      <c r="N33" s="4450"/>
      <c r="O33" s="4450"/>
      <c r="P33" s="4451"/>
      <c r="Q33" s="4472" t="s">
        <v>54</v>
      </c>
      <c r="R33" s="4443" t="s">
        <v>55</v>
      </c>
      <c r="S33" s="2987" t="s">
        <v>12</v>
      </c>
      <c r="T33" s="4445" t="s">
        <v>13</v>
      </c>
      <c r="U33" s="4447"/>
      <c r="V33" s="4490" t="s">
        <v>56</v>
      </c>
      <c r="W33" s="3024" t="s">
        <v>57</v>
      </c>
      <c r="X33" s="4445" t="s">
        <v>58</v>
      </c>
      <c r="Y33" s="4446"/>
      <c r="Z33" s="4447"/>
      <c r="AA33" s="4471" t="s">
        <v>59</v>
      </c>
    </row>
    <row r="34" spans="1:103" ht="27.75" customHeight="1" x14ac:dyDescent="0.25">
      <c r="A34" s="4376"/>
      <c r="B34" s="2994"/>
      <c r="C34" s="3768"/>
      <c r="D34" s="2388" t="s">
        <v>60</v>
      </c>
      <c r="E34" s="2162" t="s">
        <v>16</v>
      </c>
      <c r="F34" s="2162" t="s">
        <v>17</v>
      </c>
      <c r="G34" s="2162" t="s">
        <v>18</v>
      </c>
      <c r="H34" s="2162" t="s">
        <v>19</v>
      </c>
      <c r="I34" s="2162" t="s">
        <v>20</v>
      </c>
      <c r="J34" s="2162" t="s">
        <v>21</v>
      </c>
      <c r="K34" s="2162" t="s">
        <v>22</v>
      </c>
      <c r="L34" s="2162" t="s">
        <v>23</v>
      </c>
      <c r="M34" s="2162" t="s">
        <v>61</v>
      </c>
      <c r="N34" s="2416" t="s">
        <v>62</v>
      </c>
      <c r="O34" s="2162" t="s">
        <v>63</v>
      </c>
      <c r="P34" s="2390" t="s">
        <v>64</v>
      </c>
      <c r="Q34" s="3001"/>
      <c r="R34" s="2983"/>
      <c r="S34" s="4444"/>
      <c r="T34" s="2388" t="s">
        <v>27</v>
      </c>
      <c r="U34" s="2387" t="s">
        <v>28</v>
      </c>
      <c r="V34" s="4491"/>
      <c r="W34" s="3024"/>
      <c r="X34" s="2446" t="s">
        <v>25</v>
      </c>
      <c r="Y34" s="2292" t="s">
        <v>65</v>
      </c>
      <c r="Z34" s="60" t="s">
        <v>26</v>
      </c>
      <c r="AA34" s="3027"/>
    </row>
    <row r="35" spans="1:103" ht="15" customHeight="1" x14ac:dyDescent="0.25">
      <c r="A35" s="4470" t="s">
        <v>66</v>
      </c>
      <c r="B35" s="4470"/>
      <c r="C35" s="2407">
        <f>SUM(D35:P35)</f>
        <v>0</v>
      </c>
      <c r="D35" s="2393">
        <f>SUM(D36:D49)</f>
        <v>0</v>
      </c>
      <c r="E35" s="2141">
        <f>SUM(E36:E49)</f>
        <v>0</v>
      </c>
      <c r="F35" s="2141">
        <f t="shared" ref="F35:M35" si="22">SUM(F36:F49)</f>
        <v>0</v>
      </c>
      <c r="G35" s="2141">
        <f t="shared" si="22"/>
        <v>0</v>
      </c>
      <c r="H35" s="2141">
        <f t="shared" si="22"/>
        <v>0</v>
      </c>
      <c r="I35" s="2141">
        <f t="shared" si="22"/>
        <v>0</v>
      </c>
      <c r="J35" s="2141">
        <f t="shared" si="22"/>
        <v>0</v>
      </c>
      <c r="K35" s="2141">
        <f t="shared" si="22"/>
        <v>0</v>
      </c>
      <c r="L35" s="2141">
        <f t="shared" si="22"/>
        <v>0</v>
      </c>
      <c r="M35" s="2141">
        <f t="shared" si="22"/>
        <v>0</v>
      </c>
      <c r="N35" s="2141">
        <f>SUM(N36:N48)</f>
        <v>0</v>
      </c>
      <c r="O35" s="2141">
        <f t="shared" ref="O35:P35" si="23">SUM(O36:O48)</f>
        <v>0</v>
      </c>
      <c r="P35" s="2141">
        <f t="shared" si="23"/>
        <v>0</v>
      </c>
      <c r="Q35" s="2436">
        <f t="shared" ref="Q35:AA35" si="24">SUM(Q36:Q49)</f>
        <v>0</v>
      </c>
      <c r="R35" s="2141">
        <f t="shared" si="24"/>
        <v>0</v>
      </c>
      <c r="S35" s="2394">
        <f t="shared" si="24"/>
        <v>0</v>
      </c>
      <c r="T35" s="2393">
        <f t="shared" si="24"/>
        <v>0</v>
      </c>
      <c r="U35" s="2394">
        <f t="shared" si="24"/>
        <v>0</v>
      </c>
      <c r="V35" s="2393">
        <f t="shared" si="24"/>
        <v>0</v>
      </c>
      <c r="W35" s="2394">
        <f t="shared" si="24"/>
        <v>0</v>
      </c>
      <c r="X35" s="2393">
        <f t="shared" si="24"/>
        <v>0</v>
      </c>
      <c r="Y35" s="2141">
        <f t="shared" si="24"/>
        <v>0</v>
      </c>
      <c r="Z35" s="2394">
        <f t="shared" si="24"/>
        <v>0</v>
      </c>
      <c r="AA35" s="2394">
        <f t="shared" si="24"/>
        <v>0</v>
      </c>
    </row>
    <row r="36" spans="1:103" ht="15" customHeight="1" x14ac:dyDescent="0.25">
      <c r="A36" s="4492" t="s">
        <v>67</v>
      </c>
      <c r="B36" s="4493"/>
      <c r="C36" s="2135">
        <f>SUM(D36:M36)</f>
        <v>0</v>
      </c>
      <c r="D36" s="2441"/>
      <c r="E36" s="2005"/>
      <c r="F36" s="2005"/>
      <c r="G36" s="2005"/>
      <c r="H36" s="2005"/>
      <c r="I36" s="2005"/>
      <c r="J36" s="2005"/>
      <c r="K36" s="2005"/>
      <c r="L36" s="2005"/>
      <c r="M36" s="2005"/>
      <c r="N36" s="1998"/>
      <c r="O36" s="1998"/>
      <c r="P36" s="2069"/>
      <c r="Q36" s="2022"/>
      <c r="R36" s="2005"/>
      <c r="S36" s="2149"/>
      <c r="T36" s="2441"/>
      <c r="U36" s="2149"/>
      <c r="V36" s="2441"/>
      <c r="W36" s="2149"/>
      <c r="X36" s="2441"/>
      <c r="Y36" s="2005"/>
      <c r="Z36" s="2149"/>
      <c r="AA36" s="2149"/>
      <c r="AB36" t="str">
        <f>CA36&amp;CB36&amp;CC36&amp;CD36&amp;CE36&amp;CF36&amp;CG36&amp;CH36&amp;CI36&amp;CJ36&amp;CK36</f>
        <v/>
      </c>
      <c r="CA36" s="18" t="str">
        <f>IF(AND($C36&gt;0,Q36="")," * No olvide digitar la variable "&amp;$Q$33&amp;""&amp;". Digite Cero si no tiene.",IF(Q36&gt;$C36," * La variable "&amp;$Q$33&amp;""&amp;" no  puede ser mayor al Total.",""))</f>
        <v/>
      </c>
      <c r="CB36" s="18" t="str">
        <f>IF(AND($C36&gt;0,R36="")," * No olvide digitar la variable "&amp;$R$33&amp;""&amp;". Digite Cero si no tiene.", "")</f>
        <v/>
      </c>
      <c r="CC36" s="18" t="str">
        <f>IF(AND($C36&gt;0,S36="")," * No olvide digitar la variable "&amp;$S$33&amp;""&amp;". Digite Cero si no tiene.",IF(S36&gt;C36," * La variable "&amp;$S$33&amp;""&amp;" no  puede ser mayor al Total.",""))</f>
        <v/>
      </c>
      <c r="CD36" s="18" t="str">
        <f>IF(AND($D36+E36&gt;0,T36="")," * No olvide digitar la variable Migrantes "&amp;$T$34&amp;""&amp;". Digite Cero si no tiene.",IF(T36&gt;$D36+E36," * La variable Migrantes "&amp;$T$34&amp;""&amp;" no  puede ser mayor al Total.",""))</f>
        <v/>
      </c>
      <c r="CE36" s="18" t="str">
        <f>IF(AND($F36+$G36+$H36+$I36+$J36+$K36+$L36+$M36&gt;0,$U36="")," * No olvide digitar la variable Migrantes "&amp;$U$34&amp;""&amp;". Digite Cero si no tiene.",IF($U36&gt;$F36+$G36+$H36+$I36+$J36+$K36+$L36+$M36," * La variable Migrantes "&amp;$U$34&amp;""&amp;" no  puede ser mayor al Total.",""))</f>
        <v/>
      </c>
      <c r="CF36" s="18" t="str">
        <f>IF(AND($C36&gt;0,V36="")," * No olvide digitar la variable "&amp;$V$33&amp;""&amp;". Digite Cero si no tiene.","")</f>
        <v/>
      </c>
      <c r="CG36" s="18" t="str">
        <f>IF(AND($C36&gt;0,W36="")," * No olvide digitar la variable "&amp;$W$33&amp;""&amp;". Digite Cero si no tiene.",IF(W36&gt;$C36," * La variable "&amp;$W$33&amp;""&amp;" no  puede ser mayor al Total.",""))</f>
        <v/>
      </c>
      <c r="CH36" s="18" t="str">
        <f>IF(AND($C36&gt;0,X36="")," * No olvide digitar la variable "&amp;$X$34&amp;""&amp;". Digite Cero si no tiene.",IF(X36&gt;$C36," * La variable "&amp;$X$34&amp;""&amp;" no  puede ser mayor al Total.",""))</f>
        <v/>
      </c>
      <c r="CI36" s="18" t="str">
        <f>IF(AND($C36&gt;0,Y36="")," * No olvide digitar la variable "&amp;$Y$34&amp;""&amp;". Digite Cero si no tiene.",IF(Y36&gt;$C36," * La variable "&amp;$Y$34&amp;""&amp;" no  puede ser mayor al Total.",""))</f>
        <v/>
      </c>
      <c r="CJ36" s="18" t="str">
        <f>IF(AND($C36&gt;0,Z36="")," * No olvide digitar la variable "&amp;$Z$34&amp;""&amp;". Digite Cero si no tiene.",IF(Z36&gt;$C36," * La variable "&amp;$Z$34&amp;""&amp;" no  puede ser mayor al Total.",""))</f>
        <v/>
      </c>
      <c r="CK36" s="18" t="str">
        <f>IF(AND($C36&gt;0,AA36="")," * No olvide digitar la variable "&amp;$AA$33&amp;""&amp;". Digite Cero si no tiene.",IF(AA36&gt;$C36," * La variable "&amp;$AA$33&amp;""&amp;" no  puede ser mayor al Total.",""))</f>
        <v/>
      </c>
      <c r="CO36" s="69">
        <f t="shared" ref="CO36:CY51" si="25">IF(AND($C36&gt;0,Q36=""),1,IF(Q36&gt;$C36,1,0))</f>
        <v>0</v>
      </c>
      <c r="CP36" s="69"/>
      <c r="CQ36" s="69">
        <f t="shared" si="25"/>
        <v>0</v>
      </c>
      <c r="CR36" s="69">
        <f>IF(AND($D36+$E36&gt;0,$T36=""),1,IF(T36&gt;$D36+$E36,1,0))</f>
        <v>0</v>
      </c>
      <c r="CS36" s="69">
        <f>IF(AND($F36+$G36+$H36+$I36+$J36+$K36+$L36+$M36&gt;0,$U36=""),1,IF($U36&gt;$F36+$G36+$H36+$I36+$J36+$K36+$L36+$M36,1,0))</f>
        <v>0</v>
      </c>
      <c r="CT36" s="69">
        <f>IF(AND($C36&gt;0,V36=""),1,0)</f>
        <v>0</v>
      </c>
      <c r="CU36" s="69">
        <f>IF(AND($C36&gt;0,W36=""),1,IF(W36&gt;$C36,1,0))</f>
        <v>0</v>
      </c>
      <c r="CV36" s="69">
        <f>IF(AND($C36&gt;0,X36=""),1,IF(X36&gt;$C36,1,0))</f>
        <v>0</v>
      </c>
      <c r="CW36" s="69">
        <f>IF(AND($C36&gt;0,Y36=""),1,IF(Y36&gt;$C36,1,0))</f>
        <v>0</v>
      </c>
      <c r="CX36" s="69">
        <f>IF(AND($C36&gt;0,Z36=""),1,IF(Z36&gt;$C36,1,0))</f>
        <v>0</v>
      </c>
      <c r="CY36" s="69">
        <f t="shared" si="25"/>
        <v>0</v>
      </c>
    </row>
    <row r="37" spans="1:103" ht="15" customHeight="1" x14ac:dyDescent="0.25">
      <c r="A37" s="3033" t="s">
        <v>68</v>
      </c>
      <c r="B37" s="3034"/>
      <c r="C37" s="70">
        <f t="shared" ref="C37:C51" si="26">SUM(D37:M37)</f>
        <v>0</v>
      </c>
      <c r="D37" s="30"/>
      <c r="E37" s="32"/>
      <c r="F37" s="32"/>
      <c r="G37" s="32"/>
      <c r="H37" s="32"/>
      <c r="I37" s="32"/>
      <c r="J37" s="32"/>
      <c r="K37" s="32"/>
      <c r="L37" s="32"/>
      <c r="M37" s="32"/>
      <c r="N37" s="71"/>
      <c r="O37" s="71"/>
      <c r="P37" s="72"/>
      <c r="Q37" s="35"/>
      <c r="R37" s="32"/>
      <c r="S37" s="37"/>
      <c r="T37" s="30"/>
      <c r="U37" s="37"/>
      <c r="V37" s="30"/>
      <c r="W37" s="37"/>
      <c r="X37" s="30"/>
      <c r="Y37" s="32"/>
      <c r="Z37" s="37"/>
      <c r="AA37" s="37"/>
      <c r="AB37" t="str">
        <f t="shared" ref="AB37:AB51" si="27">CA37&amp;CB37&amp;CC37&amp;CD37&amp;CE37&amp;CF37&amp;CG37&amp;CH37&amp;CI37&amp;CJ37&amp;CK37</f>
        <v/>
      </c>
      <c r="CA37" s="18" t="str">
        <f t="shared" ref="CA37:CA51" si="28">IF(AND($C37&gt;0,Q37="")," * No olvide digitar la variable "&amp;$Q$33&amp;""&amp;". Digite Cero si no tiene.",IF(Q37&gt;$C37," * La variable "&amp;$Q$33&amp;""&amp;" no  puede ser mayor al Total.",""))</f>
        <v/>
      </c>
      <c r="CB37" s="18" t="str">
        <f t="shared" ref="CB37:CB51" si="29">IF(AND($C37&gt;0,R37="")," * No olvide digitar la variable "&amp;$R$33&amp;""&amp;". Digite Cero si no tiene.", "")</f>
        <v/>
      </c>
      <c r="CC37" s="18" t="str">
        <f t="shared" ref="CC37:CC51" si="30">IF(AND($C37&gt;0,S37="")," * No olvide digitar la variable "&amp;$S$33&amp;""&amp;". Digite Cero si no tiene.",IF(S37&gt;C37," * La variable "&amp;$S$33&amp;""&amp;" no  puede ser mayor al Total.",""))</f>
        <v/>
      </c>
      <c r="CD37" s="18" t="str">
        <f t="shared" ref="CD37:CD51" si="31">IF(AND($D37+E37&gt;0,T37="")," * No olvide digitar la variable Migrantes "&amp;$T$34&amp;""&amp;". Digite Cero si no tiene.",IF(T37&gt;$D37+E37," * La variable Migrantes "&amp;$T$34&amp;""&amp;" no  puede ser mayor al Total.",""))</f>
        <v/>
      </c>
      <c r="CE37" s="18" t="str">
        <f t="shared" ref="CE37:CE51" si="32">IF(AND($F37+$G37+$H37+$I37+$J37+$K37+$L37+$M37&gt;0,$U37="")," * No olvide digitar la variable Migrantes "&amp;$U$34&amp;""&amp;". Digite Cero si no tiene.",IF($U37&gt;$F37+$G37+$H37+$I37+$J37+$K37+$L37+$M37," * La variable Migrantes "&amp;$U$34&amp;""&amp;" no  puede ser mayor al Total.",""))</f>
        <v/>
      </c>
      <c r="CF37" s="18" t="str">
        <f t="shared" ref="CF37:CF51" si="33">IF(AND($C37&gt;0,V37="")," * No olvide digitar la variable "&amp;$V$33&amp;""&amp;". Digite Cero si no tiene.","")</f>
        <v/>
      </c>
      <c r="CG37" s="18" t="str">
        <f t="shared" ref="CG37:CG51" si="34">IF(AND($C37&gt;0,W37="")," * No olvide digitar la variable "&amp;$W$33&amp;""&amp;". Digite Cero si no tiene.",IF(W37&gt;$C37," * La variable "&amp;$W$33&amp;""&amp;" no  puede ser mayor al Total.",""))</f>
        <v/>
      </c>
      <c r="CH37" s="18" t="str">
        <f t="shared" ref="CH37:CH51" si="35">IF(AND($C37&gt;0,X37="")," * No olvide digitar la variable "&amp;$X$34&amp;""&amp;". Digite Cero si no tiene.",IF(X37&gt;$C37," * La variable "&amp;$X$34&amp;""&amp;" no  puede ser mayor al Total.",""))</f>
        <v/>
      </c>
      <c r="CI37" s="18" t="str">
        <f t="shared" ref="CI37:CI51" si="36">IF(AND($C37&gt;0,Y37="")," * No olvide digitar la variable "&amp;$Y$34&amp;""&amp;". Digite Cero si no tiene.",IF(Y37&gt;$C37," * La variable "&amp;$Y$34&amp;""&amp;" no  puede ser mayor al Total.",""))</f>
        <v/>
      </c>
      <c r="CJ37" s="18" t="str">
        <f t="shared" ref="CJ37:CJ51" si="37">IF(AND($C37&gt;0,Z37="")," * No olvide digitar la variable "&amp;$Z$34&amp;""&amp;". Digite Cero si no tiene.",IF(Z37&gt;$C37," * La variable "&amp;$Z$34&amp;""&amp;" no  puede ser mayor al Total.",""))</f>
        <v/>
      </c>
      <c r="CK37" s="18" t="str">
        <f t="shared" ref="CK37:CK51" si="38">IF(AND($C37&gt;0,AA37="")," * No olvide digitar la variable "&amp;$AA$33&amp;""&amp;". Digite Cero si no tiene.",IF(AA37&gt;$C37," * La variable "&amp;$AA$33&amp;""&amp;" no  puede ser mayor al Total.",""))</f>
        <v/>
      </c>
      <c r="CO37" s="69">
        <f t="shared" si="25"/>
        <v>0</v>
      </c>
      <c r="CP37" s="69"/>
      <c r="CQ37" s="69">
        <f t="shared" si="25"/>
        <v>0</v>
      </c>
      <c r="CR37" s="69">
        <f t="shared" ref="CR37:CR51" si="39">IF(AND($D37+$E37&gt;0,$T37=""),1,IF(T37&gt;$D37+$E37,1,0))</f>
        <v>0</v>
      </c>
      <c r="CS37" s="69">
        <f t="shared" ref="CS37:CS51" si="40">IF(AND($F37+$G37+$H37+$I37+$J37+$K37+$L37+$M37&gt;0,$U37=""),1,IF($U37&gt;$F37+$G37+$H37+$I37+$J37+$K37+$L37+$M37,1,0))</f>
        <v>0</v>
      </c>
      <c r="CT37" s="69">
        <f t="shared" ref="CT37:CT51" si="41">IF(AND($C37&gt;0,V37=""),1,0)</f>
        <v>0</v>
      </c>
      <c r="CU37" s="69">
        <f t="shared" ref="CU37:CX51" si="42">IF(AND($C37&gt;0,W37=""),1,IF(W37&gt;$C37,1,0))</f>
        <v>0</v>
      </c>
      <c r="CV37" s="69">
        <f t="shared" si="42"/>
        <v>0</v>
      </c>
      <c r="CW37" s="69">
        <f t="shared" si="42"/>
        <v>0</v>
      </c>
      <c r="CX37" s="69">
        <f t="shared" si="42"/>
        <v>0</v>
      </c>
      <c r="CY37" s="69">
        <f t="shared" si="25"/>
        <v>0</v>
      </c>
    </row>
    <row r="38" spans="1:103" ht="15" customHeight="1" x14ac:dyDescent="0.25">
      <c r="A38" s="4495" t="s">
        <v>69</v>
      </c>
      <c r="B38" s="2447" t="s">
        <v>70</v>
      </c>
      <c r="C38" s="2135">
        <f t="shared" si="26"/>
        <v>0</v>
      </c>
      <c r="D38" s="2441"/>
      <c r="E38" s="2005"/>
      <c r="F38" s="2005"/>
      <c r="G38" s="2005"/>
      <c r="H38" s="2005"/>
      <c r="I38" s="2005"/>
      <c r="J38" s="2005"/>
      <c r="K38" s="2005"/>
      <c r="L38" s="2005"/>
      <c r="M38" s="2005"/>
      <c r="N38" s="1998"/>
      <c r="O38" s="1998"/>
      <c r="P38" s="2069"/>
      <c r="Q38" s="2022"/>
      <c r="R38" s="2005"/>
      <c r="S38" s="2149"/>
      <c r="T38" s="2441"/>
      <c r="U38" s="2149"/>
      <c r="V38" s="2441"/>
      <c r="W38" s="2149"/>
      <c r="X38" s="2441"/>
      <c r="Y38" s="2005"/>
      <c r="Z38" s="2149"/>
      <c r="AA38" s="2149"/>
      <c r="AB38" t="str">
        <f t="shared" si="27"/>
        <v/>
      </c>
      <c r="CA38" s="18" t="str">
        <f t="shared" si="28"/>
        <v/>
      </c>
      <c r="CB38" s="18" t="str">
        <f t="shared" si="29"/>
        <v/>
      </c>
      <c r="CC38" s="18" t="str">
        <f t="shared" si="30"/>
        <v/>
      </c>
      <c r="CD38" s="18" t="str">
        <f t="shared" si="31"/>
        <v/>
      </c>
      <c r="CE38" s="18" t="str">
        <f t="shared" si="32"/>
        <v/>
      </c>
      <c r="CF38" s="18" t="str">
        <f t="shared" si="33"/>
        <v/>
      </c>
      <c r="CG38" s="18" t="str">
        <f t="shared" si="34"/>
        <v/>
      </c>
      <c r="CH38" s="18" t="str">
        <f t="shared" si="35"/>
        <v/>
      </c>
      <c r="CI38" s="18" t="str">
        <f t="shared" si="36"/>
        <v/>
      </c>
      <c r="CJ38" s="18" t="str">
        <f t="shared" si="37"/>
        <v/>
      </c>
      <c r="CK38" s="18" t="str">
        <f t="shared" si="38"/>
        <v/>
      </c>
      <c r="CO38" s="69">
        <f t="shared" si="25"/>
        <v>0</v>
      </c>
      <c r="CP38" s="69"/>
      <c r="CQ38" s="69">
        <f t="shared" si="25"/>
        <v>0</v>
      </c>
      <c r="CR38" s="69">
        <f t="shared" si="39"/>
        <v>0</v>
      </c>
      <c r="CS38" s="69">
        <f t="shared" si="40"/>
        <v>0</v>
      </c>
      <c r="CT38" s="69">
        <f t="shared" si="41"/>
        <v>0</v>
      </c>
      <c r="CU38" s="69">
        <f t="shared" si="42"/>
        <v>0</v>
      </c>
      <c r="CV38" s="69">
        <f t="shared" si="42"/>
        <v>0</v>
      </c>
      <c r="CW38" s="69">
        <f t="shared" si="42"/>
        <v>0</v>
      </c>
      <c r="CX38" s="69">
        <f t="shared" si="42"/>
        <v>0</v>
      </c>
      <c r="CY38" s="69">
        <f t="shared" si="25"/>
        <v>0</v>
      </c>
    </row>
    <row r="39" spans="1:103" ht="15" customHeight="1" x14ac:dyDescent="0.25">
      <c r="A39" s="4495"/>
      <c r="B39" s="74" t="s">
        <v>71</v>
      </c>
      <c r="C39" s="75">
        <f t="shared" si="26"/>
        <v>0</v>
      </c>
      <c r="D39" s="22"/>
      <c r="E39" s="24"/>
      <c r="F39" s="24"/>
      <c r="G39" s="24"/>
      <c r="H39" s="24"/>
      <c r="I39" s="24"/>
      <c r="J39" s="24"/>
      <c r="K39" s="24"/>
      <c r="L39" s="24"/>
      <c r="M39" s="24"/>
      <c r="N39" s="76"/>
      <c r="O39" s="76"/>
      <c r="P39" s="77"/>
      <c r="Q39" s="27"/>
      <c r="R39" s="24"/>
      <c r="S39" s="28"/>
      <c r="T39" s="22"/>
      <c r="U39" s="28"/>
      <c r="V39" s="22"/>
      <c r="W39" s="28"/>
      <c r="X39" s="22"/>
      <c r="Y39" s="24"/>
      <c r="Z39" s="28"/>
      <c r="AA39" s="28"/>
      <c r="AB39" t="str">
        <f t="shared" si="27"/>
        <v/>
      </c>
      <c r="CA39" s="18" t="str">
        <f t="shared" si="28"/>
        <v/>
      </c>
      <c r="CB39" s="18" t="str">
        <f t="shared" si="29"/>
        <v/>
      </c>
      <c r="CC39" s="18" t="str">
        <f t="shared" si="30"/>
        <v/>
      </c>
      <c r="CD39" s="18" t="str">
        <f t="shared" si="31"/>
        <v/>
      </c>
      <c r="CE39" s="18" t="str">
        <f t="shared" si="32"/>
        <v/>
      </c>
      <c r="CF39" s="18" t="str">
        <f t="shared" si="33"/>
        <v/>
      </c>
      <c r="CG39" s="18" t="str">
        <f t="shared" si="34"/>
        <v/>
      </c>
      <c r="CH39" s="18" t="str">
        <f t="shared" si="35"/>
        <v/>
      </c>
      <c r="CI39" s="18" t="str">
        <f t="shared" si="36"/>
        <v/>
      </c>
      <c r="CJ39" s="18" t="str">
        <f t="shared" si="37"/>
        <v/>
      </c>
      <c r="CK39" s="18" t="str">
        <f t="shared" si="38"/>
        <v/>
      </c>
      <c r="CO39" s="69">
        <f t="shared" si="25"/>
        <v>0</v>
      </c>
      <c r="CP39" s="69"/>
      <c r="CQ39" s="69">
        <f t="shared" si="25"/>
        <v>0</v>
      </c>
      <c r="CR39" s="69">
        <f t="shared" si="39"/>
        <v>0</v>
      </c>
      <c r="CS39" s="69">
        <f t="shared" si="40"/>
        <v>0</v>
      </c>
      <c r="CT39" s="69">
        <f t="shared" si="41"/>
        <v>0</v>
      </c>
      <c r="CU39" s="69">
        <f t="shared" si="42"/>
        <v>0</v>
      </c>
      <c r="CV39" s="69">
        <f t="shared" si="42"/>
        <v>0</v>
      </c>
      <c r="CW39" s="69">
        <f t="shared" si="42"/>
        <v>0</v>
      </c>
      <c r="CX39" s="69">
        <f t="shared" si="42"/>
        <v>0</v>
      </c>
      <c r="CY39" s="69">
        <f t="shared" si="25"/>
        <v>0</v>
      </c>
    </row>
    <row r="40" spans="1:103" ht="15" customHeight="1" x14ac:dyDescent="0.25">
      <c r="A40" s="4495"/>
      <c r="B40" s="74" t="s">
        <v>72</v>
      </c>
      <c r="C40" s="75">
        <f t="shared" si="26"/>
        <v>0</v>
      </c>
      <c r="D40" s="22"/>
      <c r="E40" s="24"/>
      <c r="F40" s="24"/>
      <c r="G40" s="24"/>
      <c r="H40" s="24"/>
      <c r="I40" s="24"/>
      <c r="J40" s="24"/>
      <c r="K40" s="24"/>
      <c r="L40" s="24"/>
      <c r="M40" s="24"/>
      <c r="N40" s="76"/>
      <c r="O40" s="76"/>
      <c r="P40" s="77"/>
      <c r="Q40" s="27"/>
      <c r="R40" s="24"/>
      <c r="S40" s="28"/>
      <c r="T40" s="22"/>
      <c r="U40" s="28"/>
      <c r="V40" s="22"/>
      <c r="W40" s="28"/>
      <c r="X40" s="22"/>
      <c r="Y40" s="24"/>
      <c r="Z40" s="28"/>
      <c r="AA40" s="28"/>
      <c r="AB40" t="str">
        <f t="shared" si="27"/>
        <v/>
      </c>
      <c r="CA40" s="18" t="str">
        <f t="shared" si="28"/>
        <v/>
      </c>
      <c r="CB40" s="18" t="str">
        <f t="shared" si="29"/>
        <v/>
      </c>
      <c r="CC40" s="18" t="str">
        <f t="shared" si="30"/>
        <v/>
      </c>
      <c r="CD40" s="18" t="str">
        <f t="shared" si="31"/>
        <v/>
      </c>
      <c r="CE40" s="18" t="str">
        <f t="shared" si="32"/>
        <v/>
      </c>
      <c r="CF40" s="18" t="str">
        <f t="shared" si="33"/>
        <v/>
      </c>
      <c r="CG40" s="18" t="str">
        <f t="shared" si="34"/>
        <v/>
      </c>
      <c r="CH40" s="18" t="str">
        <f t="shared" si="35"/>
        <v/>
      </c>
      <c r="CI40" s="18" t="str">
        <f t="shared" si="36"/>
        <v/>
      </c>
      <c r="CJ40" s="18" t="str">
        <f t="shared" si="37"/>
        <v/>
      </c>
      <c r="CK40" s="18" t="str">
        <f t="shared" si="38"/>
        <v/>
      </c>
      <c r="CO40" s="69">
        <f t="shared" si="25"/>
        <v>0</v>
      </c>
      <c r="CP40" s="69"/>
      <c r="CQ40" s="69">
        <f t="shared" si="25"/>
        <v>0</v>
      </c>
      <c r="CR40" s="69">
        <f t="shared" si="39"/>
        <v>0</v>
      </c>
      <c r="CS40" s="69">
        <f t="shared" si="40"/>
        <v>0</v>
      </c>
      <c r="CT40" s="69">
        <f t="shared" si="41"/>
        <v>0</v>
      </c>
      <c r="CU40" s="69">
        <f t="shared" si="42"/>
        <v>0</v>
      </c>
      <c r="CV40" s="69">
        <f t="shared" si="42"/>
        <v>0</v>
      </c>
      <c r="CW40" s="69">
        <f t="shared" si="42"/>
        <v>0</v>
      </c>
      <c r="CX40" s="69">
        <f t="shared" si="42"/>
        <v>0</v>
      </c>
      <c r="CY40" s="69">
        <f t="shared" si="25"/>
        <v>0</v>
      </c>
    </row>
    <row r="41" spans="1:103" ht="15" customHeight="1" x14ac:dyDescent="0.25">
      <c r="A41" s="4495"/>
      <c r="B41" s="74" t="s">
        <v>73</v>
      </c>
      <c r="C41" s="75">
        <f t="shared" si="26"/>
        <v>0</v>
      </c>
      <c r="D41" s="22"/>
      <c r="E41" s="24"/>
      <c r="F41" s="24"/>
      <c r="G41" s="24"/>
      <c r="H41" s="24"/>
      <c r="I41" s="24"/>
      <c r="J41" s="24"/>
      <c r="K41" s="24"/>
      <c r="L41" s="24"/>
      <c r="M41" s="24"/>
      <c r="N41" s="76"/>
      <c r="O41" s="76"/>
      <c r="P41" s="77"/>
      <c r="Q41" s="27"/>
      <c r="R41" s="24"/>
      <c r="S41" s="28"/>
      <c r="T41" s="22"/>
      <c r="U41" s="28"/>
      <c r="V41" s="22"/>
      <c r="W41" s="28"/>
      <c r="X41" s="22"/>
      <c r="Y41" s="24"/>
      <c r="Z41" s="28"/>
      <c r="AA41" s="28"/>
      <c r="AB41" t="str">
        <f t="shared" si="27"/>
        <v/>
      </c>
      <c r="CA41" s="18" t="str">
        <f t="shared" si="28"/>
        <v/>
      </c>
      <c r="CB41" s="18" t="str">
        <f t="shared" si="29"/>
        <v/>
      </c>
      <c r="CC41" s="18" t="str">
        <f t="shared" si="30"/>
        <v/>
      </c>
      <c r="CD41" s="18" t="str">
        <f t="shared" si="31"/>
        <v/>
      </c>
      <c r="CE41" s="18" t="str">
        <f t="shared" si="32"/>
        <v/>
      </c>
      <c r="CF41" s="18" t="str">
        <f t="shared" si="33"/>
        <v/>
      </c>
      <c r="CG41" s="18" t="str">
        <f t="shared" si="34"/>
        <v/>
      </c>
      <c r="CH41" s="18" t="str">
        <f t="shared" si="35"/>
        <v/>
      </c>
      <c r="CI41" s="18" t="str">
        <f t="shared" si="36"/>
        <v/>
      </c>
      <c r="CJ41" s="18" t="str">
        <f t="shared" si="37"/>
        <v/>
      </c>
      <c r="CK41" s="18" t="str">
        <f t="shared" si="38"/>
        <v/>
      </c>
      <c r="CO41" s="69">
        <f t="shared" si="25"/>
        <v>0</v>
      </c>
      <c r="CP41" s="69"/>
      <c r="CQ41" s="69">
        <f t="shared" si="25"/>
        <v>0</v>
      </c>
      <c r="CR41" s="69">
        <f t="shared" si="39"/>
        <v>0</v>
      </c>
      <c r="CS41" s="69">
        <f t="shared" si="40"/>
        <v>0</v>
      </c>
      <c r="CT41" s="69">
        <f t="shared" si="41"/>
        <v>0</v>
      </c>
      <c r="CU41" s="69">
        <f t="shared" si="42"/>
        <v>0</v>
      </c>
      <c r="CV41" s="69">
        <f t="shared" si="42"/>
        <v>0</v>
      </c>
      <c r="CW41" s="69">
        <f t="shared" si="42"/>
        <v>0</v>
      </c>
      <c r="CX41" s="69">
        <f t="shared" si="42"/>
        <v>0</v>
      </c>
      <c r="CY41" s="69">
        <f t="shared" si="25"/>
        <v>0</v>
      </c>
    </row>
    <row r="42" spans="1:103" ht="15" customHeight="1" x14ac:dyDescent="0.25">
      <c r="A42" s="4495"/>
      <c r="B42" s="74" t="s">
        <v>74</v>
      </c>
      <c r="C42" s="75">
        <f t="shared" si="26"/>
        <v>0</v>
      </c>
      <c r="D42" s="22"/>
      <c r="E42" s="24"/>
      <c r="F42" s="24"/>
      <c r="G42" s="24"/>
      <c r="H42" s="24"/>
      <c r="I42" s="24"/>
      <c r="J42" s="24"/>
      <c r="K42" s="24"/>
      <c r="L42" s="24"/>
      <c r="M42" s="24"/>
      <c r="N42" s="76"/>
      <c r="O42" s="76"/>
      <c r="P42" s="77"/>
      <c r="Q42" s="27"/>
      <c r="R42" s="24"/>
      <c r="S42" s="28"/>
      <c r="T42" s="22"/>
      <c r="U42" s="28"/>
      <c r="V42" s="22"/>
      <c r="W42" s="28"/>
      <c r="X42" s="22"/>
      <c r="Y42" s="24"/>
      <c r="Z42" s="28"/>
      <c r="AA42" s="28"/>
      <c r="AB42" t="str">
        <f t="shared" si="27"/>
        <v/>
      </c>
      <c r="CA42" s="18" t="str">
        <f t="shared" si="28"/>
        <v/>
      </c>
      <c r="CB42" s="18" t="str">
        <f t="shared" si="29"/>
        <v/>
      </c>
      <c r="CC42" s="18" t="str">
        <f t="shared" si="30"/>
        <v/>
      </c>
      <c r="CD42" s="18" t="str">
        <f t="shared" si="31"/>
        <v/>
      </c>
      <c r="CE42" s="18" t="str">
        <f t="shared" si="32"/>
        <v/>
      </c>
      <c r="CF42" s="18" t="str">
        <f t="shared" si="33"/>
        <v/>
      </c>
      <c r="CG42" s="18" t="str">
        <f t="shared" si="34"/>
        <v/>
      </c>
      <c r="CH42" s="18" t="str">
        <f t="shared" si="35"/>
        <v/>
      </c>
      <c r="CI42" s="18" t="str">
        <f t="shared" si="36"/>
        <v/>
      </c>
      <c r="CJ42" s="18" t="str">
        <f t="shared" si="37"/>
        <v/>
      </c>
      <c r="CK42" s="18" t="str">
        <f t="shared" si="38"/>
        <v/>
      </c>
      <c r="CO42" s="69">
        <f t="shared" si="25"/>
        <v>0</v>
      </c>
      <c r="CP42" s="69"/>
      <c r="CQ42" s="69">
        <f t="shared" si="25"/>
        <v>0</v>
      </c>
      <c r="CR42" s="69">
        <f t="shared" si="39"/>
        <v>0</v>
      </c>
      <c r="CS42" s="69">
        <f t="shared" si="40"/>
        <v>0</v>
      </c>
      <c r="CT42" s="69">
        <f t="shared" si="41"/>
        <v>0</v>
      </c>
      <c r="CU42" s="69">
        <f t="shared" si="42"/>
        <v>0</v>
      </c>
      <c r="CV42" s="69">
        <f t="shared" si="42"/>
        <v>0</v>
      </c>
      <c r="CW42" s="69">
        <f t="shared" si="42"/>
        <v>0</v>
      </c>
      <c r="CX42" s="69">
        <f t="shared" si="42"/>
        <v>0</v>
      </c>
      <c r="CY42" s="69">
        <f t="shared" si="25"/>
        <v>0</v>
      </c>
    </row>
    <row r="43" spans="1:103" ht="15" customHeight="1" x14ac:dyDescent="0.25">
      <c r="A43" s="4495"/>
      <c r="B43" s="78" t="s">
        <v>75</v>
      </c>
      <c r="C43" s="2294">
        <f t="shared" si="26"/>
        <v>0</v>
      </c>
      <c r="D43" s="2448"/>
      <c r="E43" s="81"/>
      <c r="F43" s="81"/>
      <c r="G43" s="81"/>
      <c r="H43" s="81"/>
      <c r="I43" s="81"/>
      <c r="J43" s="81"/>
      <c r="K43" s="81"/>
      <c r="L43" s="81"/>
      <c r="M43" s="81"/>
      <c r="N43" s="82"/>
      <c r="O43" s="82"/>
      <c r="P43" s="83"/>
      <c r="Q43" s="84"/>
      <c r="R43" s="81"/>
      <c r="S43" s="85"/>
      <c r="T43" s="2448"/>
      <c r="U43" s="85"/>
      <c r="V43" s="2448"/>
      <c r="W43" s="85"/>
      <c r="X43" s="2448"/>
      <c r="Y43" s="81"/>
      <c r="Z43" s="85"/>
      <c r="AA43" s="85"/>
      <c r="AB43" t="str">
        <f t="shared" si="27"/>
        <v/>
      </c>
      <c r="CA43" s="18" t="str">
        <f t="shared" si="28"/>
        <v/>
      </c>
      <c r="CB43" s="18" t="str">
        <f t="shared" si="29"/>
        <v/>
      </c>
      <c r="CC43" s="18" t="str">
        <f t="shared" si="30"/>
        <v/>
      </c>
      <c r="CD43" s="18" t="str">
        <f t="shared" si="31"/>
        <v/>
      </c>
      <c r="CE43" s="18" t="str">
        <f>IF(AND($F43+$G43+$H43+$I43+$J43+$K43+$L43+$M43&gt;0,$U43="")," * No olvide digitar la variable Migrantes "&amp;$U$34&amp;""&amp;". Digite Cero si no tiene.",IF($U43&gt;$F43+$G43+$H43+$I43+$J43+$K43+$L43+$M43," * La variable Migrantes "&amp;$U$34&amp;""&amp;" no  puede ser mayor al Total.",""))</f>
        <v/>
      </c>
      <c r="CF43" s="18" t="str">
        <f t="shared" si="33"/>
        <v/>
      </c>
      <c r="CG43" s="18" t="str">
        <f t="shared" si="34"/>
        <v/>
      </c>
      <c r="CH43" s="18" t="str">
        <f t="shared" si="35"/>
        <v/>
      </c>
      <c r="CI43" s="18" t="str">
        <f t="shared" si="36"/>
        <v/>
      </c>
      <c r="CJ43" s="18" t="str">
        <f t="shared" si="37"/>
        <v/>
      </c>
      <c r="CK43" s="18" t="str">
        <f t="shared" si="38"/>
        <v/>
      </c>
      <c r="CO43" s="69">
        <f t="shared" si="25"/>
        <v>0</v>
      </c>
      <c r="CP43" s="69"/>
      <c r="CQ43" s="69">
        <f t="shared" si="25"/>
        <v>0</v>
      </c>
      <c r="CR43" s="69">
        <f t="shared" si="39"/>
        <v>0</v>
      </c>
      <c r="CS43" s="69">
        <f t="shared" si="40"/>
        <v>0</v>
      </c>
      <c r="CT43" s="69">
        <f t="shared" si="41"/>
        <v>0</v>
      </c>
      <c r="CU43" s="69">
        <f t="shared" si="42"/>
        <v>0</v>
      </c>
      <c r="CV43" s="69">
        <f t="shared" si="42"/>
        <v>0</v>
      </c>
      <c r="CW43" s="69">
        <f t="shared" si="42"/>
        <v>0</v>
      </c>
      <c r="CX43" s="69">
        <f t="shared" si="42"/>
        <v>0</v>
      </c>
      <c r="CY43" s="69">
        <f t="shared" si="25"/>
        <v>0</v>
      </c>
    </row>
    <row r="44" spans="1:103" ht="15" customHeight="1" x14ac:dyDescent="0.25">
      <c r="A44" s="4495"/>
      <c r="B44" s="86" t="s">
        <v>76</v>
      </c>
      <c r="C44" s="70">
        <f>SUM(D44:M44)</f>
        <v>0</v>
      </c>
      <c r="D44" s="30"/>
      <c r="E44" s="32"/>
      <c r="F44" s="32"/>
      <c r="G44" s="32"/>
      <c r="H44" s="32"/>
      <c r="I44" s="32"/>
      <c r="J44" s="32"/>
      <c r="K44" s="32"/>
      <c r="L44" s="32"/>
      <c r="M44" s="32"/>
      <c r="N44" s="71"/>
      <c r="O44" s="71"/>
      <c r="P44" s="72"/>
      <c r="Q44" s="35"/>
      <c r="R44" s="32"/>
      <c r="S44" s="37"/>
      <c r="T44" s="30"/>
      <c r="U44" s="37"/>
      <c r="V44" s="30"/>
      <c r="W44" s="37"/>
      <c r="X44" s="30"/>
      <c r="Y44" s="32"/>
      <c r="Z44" s="37"/>
      <c r="AA44" s="37"/>
      <c r="AB44" t="str">
        <f t="shared" si="27"/>
        <v/>
      </c>
      <c r="CA44" s="18" t="str">
        <f t="shared" si="28"/>
        <v/>
      </c>
      <c r="CB44" s="18" t="str">
        <f t="shared" si="29"/>
        <v/>
      </c>
      <c r="CC44" s="18" t="str">
        <f t="shared" si="30"/>
        <v/>
      </c>
      <c r="CD44" s="18" t="str">
        <f>IF(AND($D44+E44&gt;0,T44="")," * No olvide digitar la variable Migrantes "&amp;$T$34&amp;""&amp;". Digite Cero si no tiene.",IF(T44&gt;$D44+E44," * La variable Migrantes "&amp;$T$34&amp;""&amp;" no  puede ser mayor al Total.",""))</f>
        <v/>
      </c>
      <c r="CE44" s="18" t="str">
        <f t="shared" si="32"/>
        <v/>
      </c>
      <c r="CF44" s="18" t="str">
        <f t="shared" si="33"/>
        <v/>
      </c>
      <c r="CG44" s="18" t="str">
        <f t="shared" si="34"/>
        <v/>
      </c>
      <c r="CH44" s="18" t="str">
        <f t="shared" si="35"/>
        <v/>
      </c>
      <c r="CI44" s="18" t="str">
        <f t="shared" si="36"/>
        <v/>
      </c>
      <c r="CJ44" s="18" t="str">
        <f t="shared" si="37"/>
        <v/>
      </c>
      <c r="CK44" s="18" t="str">
        <f t="shared" si="38"/>
        <v/>
      </c>
      <c r="CO44" s="69">
        <f t="shared" si="25"/>
        <v>0</v>
      </c>
      <c r="CP44" s="69"/>
      <c r="CQ44" s="69">
        <f t="shared" si="25"/>
        <v>0</v>
      </c>
      <c r="CR44" s="69">
        <f t="shared" si="39"/>
        <v>0</v>
      </c>
      <c r="CS44" s="69">
        <f t="shared" si="40"/>
        <v>0</v>
      </c>
      <c r="CT44" s="69">
        <f t="shared" si="41"/>
        <v>0</v>
      </c>
      <c r="CU44" s="69">
        <f t="shared" si="42"/>
        <v>0</v>
      </c>
      <c r="CV44" s="69">
        <f t="shared" si="42"/>
        <v>0</v>
      </c>
      <c r="CW44" s="69">
        <f t="shared" si="42"/>
        <v>0</v>
      </c>
      <c r="CX44" s="69">
        <f t="shared" si="42"/>
        <v>0</v>
      </c>
      <c r="CY44" s="69">
        <f t="shared" si="25"/>
        <v>0</v>
      </c>
    </row>
    <row r="45" spans="1:103" ht="15" customHeight="1" x14ac:dyDescent="0.25">
      <c r="A45" s="3467" t="s">
        <v>77</v>
      </c>
      <c r="B45" s="2447" t="s">
        <v>78</v>
      </c>
      <c r="C45" s="2135">
        <f>SUM(D45:P45)</f>
        <v>0</v>
      </c>
      <c r="D45" s="2441"/>
      <c r="E45" s="2005"/>
      <c r="F45" s="2005"/>
      <c r="G45" s="2005"/>
      <c r="H45" s="2005"/>
      <c r="I45" s="2005"/>
      <c r="J45" s="2005"/>
      <c r="K45" s="2005"/>
      <c r="L45" s="2005"/>
      <c r="M45" s="2005"/>
      <c r="N45" s="2449"/>
      <c r="O45" s="2449"/>
      <c r="P45" s="2449"/>
      <c r="Q45" s="2022"/>
      <c r="R45" s="2005"/>
      <c r="S45" s="2149"/>
      <c r="T45" s="2441"/>
      <c r="U45" s="2149"/>
      <c r="V45" s="2441"/>
      <c r="W45" s="2149"/>
      <c r="X45" s="2441"/>
      <c r="Y45" s="2005"/>
      <c r="Z45" s="2149"/>
      <c r="AA45" s="2149"/>
      <c r="AB45" t="str">
        <f t="shared" si="27"/>
        <v/>
      </c>
      <c r="CA45" s="18" t="str">
        <f t="shared" si="28"/>
        <v/>
      </c>
      <c r="CB45" s="18" t="str">
        <f t="shared" si="29"/>
        <v/>
      </c>
      <c r="CC45" s="18" t="str">
        <f t="shared" si="30"/>
        <v/>
      </c>
      <c r="CD45" s="18" t="str">
        <f t="shared" si="31"/>
        <v/>
      </c>
      <c r="CE45" s="18" t="str">
        <f t="shared" si="32"/>
        <v/>
      </c>
      <c r="CF45" s="18" t="str">
        <f t="shared" si="33"/>
        <v/>
      </c>
      <c r="CG45" s="18" t="str">
        <f t="shared" si="34"/>
        <v/>
      </c>
      <c r="CH45" s="18" t="str">
        <f t="shared" si="35"/>
        <v/>
      </c>
      <c r="CI45" s="18" t="str">
        <f t="shared" si="36"/>
        <v/>
      </c>
      <c r="CJ45" s="18" t="str">
        <f t="shared" si="37"/>
        <v/>
      </c>
      <c r="CK45" s="18" t="str">
        <f t="shared" si="38"/>
        <v/>
      </c>
      <c r="CO45" s="69">
        <f t="shared" si="25"/>
        <v>0</v>
      </c>
      <c r="CP45" s="69"/>
      <c r="CQ45" s="69">
        <f t="shared" si="25"/>
        <v>0</v>
      </c>
      <c r="CR45" s="69">
        <f t="shared" si="39"/>
        <v>0</v>
      </c>
      <c r="CS45" s="69">
        <f t="shared" si="40"/>
        <v>0</v>
      </c>
      <c r="CT45" s="69">
        <f t="shared" si="41"/>
        <v>0</v>
      </c>
      <c r="CU45" s="69">
        <f t="shared" si="42"/>
        <v>0</v>
      </c>
      <c r="CV45" s="69">
        <f t="shared" si="42"/>
        <v>0</v>
      </c>
      <c r="CW45" s="69">
        <f t="shared" si="42"/>
        <v>0</v>
      </c>
      <c r="CX45" s="69">
        <f t="shared" si="42"/>
        <v>0</v>
      </c>
      <c r="CY45" s="69">
        <f t="shared" si="25"/>
        <v>0</v>
      </c>
    </row>
    <row r="46" spans="1:103" ht="15" customHeight="1" x14ac:dyDescent="0.25">
      <c r="A46" s="3782"/>
      <c r="B46" s="88" t="s">
        <v>79</v>
      </c>
      <c r="C46" s="70">
        <f>SUM(D46:P46)</f>
        <v>0</v>
      </c>
      <c r="D46" s="30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5"/>
      <c r="R46" s="32"/>
      <c r="S46" s="37"/>
      <c r="T46" s="30"/>
      <c r="U46" s="37"/>
      <c r="V46" s="30"/>
      <c r="W46" s="37"/>
      <c r="X46" s="30"/>
      <c r="Y46" s="32"/>
      <c r="Z46" s="37"/>
      <c r="AA46" s="37"/>
      <c r="AB46" t="str">
        <f t="shared" si="27"/>
        <v/>
      </c>
      <c r="CA46" s="18" t="str">
        <f t="shared" si="28"/>
        <v/>
      </c>
      <c r="CB46" s="18" t="str">
        <f t="shared" si="29"/>
        <v/>
      </c>
      <c r="CC46" s="18" t="str">
        <f t="shared" si="30"/>
        <v/>
      </c>
      <c r="CD46" s="18" t="str">
        <f t="shared" si="31"/>
        <v/>
      </c>
      <c r="CE46" s="18" t="str">
        <f t="shared" si="32"/>
        <v/>
      </c>
      <c r="CF46" s="18" t="str">
        <f t="shared" si="33"/>
        <v/>
      </c>
      <c r="CG46" s="18" t="str">
        <f t="shared" si="34"/>
        <v/>
      </c>
      <c r="CH46" s="18" t="str">
        <f t="shared" si="35"/>
        <v/>
      </c>
      <c r="CI46" s="18" t="str">
        <f t="shared" si="36"/>
        <v/>
      </c>
      <c r="CJ46" s="18" t="str">
        <f t="shared" si="37"/>
        <v/>
      </c>
      <c r="CK46" s="18" t="str">
        <f t="shared" si="38"/>
        <v/>
      </c>
      <c r="CO46" s="69">
        <f t="shared" si="25"/>
        <v>0</v>
      </c>
      <c r="CP46" s="69"/>
      <c r="CQ46" s="69">
        <f t="shared" si="25"/>
        <v>0</v>
      </c>
      <c r="CR46" s="69">
        <f t="shared" si="39"/>
        <v>0</v>
      </c>
      <c r="CS46" s="69">
        <f t="shared" si="40"/>
        <v>0</v>
      </c>
      <c r="CT46" s="69">
        <f t="shared" si="41"/>
        <v>0</v>
      </c>
      <c r="CU46" s="69">
        <f t="shared" si="42"/>
        <v>0</v>
      </c>
      <c r="CV46" s="69">
        <f t="shared" si="42"/>
        <v>0</v>
      </c>
      <c r="CW46" s="69">
        <f t="shared" si="42"/>
        <v>0</v>
      </c>
      <c r="CX46" s="69">
        <f t="shared" si="42"/>
        <v>0</v>
      </c>
      <c r="CY46" s="69">
        <f t="shared" si="25"/>
        <v>0</v>
      </c>
    </row>
    <row r="47" spans="1:103" ht="15" customHeight="1" x14ac:dyDescent="0.25">
      <c r="A47" s="3467" t="s">
        <v>80</v>
      </c>
      <c r="B47" s="2447" t="s">
        <v>78</v>
      </c>
      <c r="C47" s="2135">
        <f>SUM(D47:M47)</f>
        <v>0</v>
      </c>
      <c r="D47" s="2441"/>
      <c r="E47" s="2005"/>
      <c r="F47" s="2005"/>
      <c r="G47" s="2005"/>
      <c r="H47" s="2005"/>
      <c r="I47" s="2005"/>
      <c r="J47" s="2005"/>
      <c r="K47" s="2005"/>
      <c r="L47" s="2005"/>
      <c r="M47" s="2005"/>
      <c r="N47" s="1998"/>
      <c r="O47" s="1998"/>
      <c r="P47" s="2069"/>
      <c r="Q47" s="2022"/>
      <c r="R47" s="2005"/>
      <c r="S47" s="2149"/>
      <c r="T47" s="2441"/>
      <c r="U47" s="2149"/>
      <c r="V47" s="2441"/>
      <c r="W47" s="2149"/>
      <c r="X47" s="2441"/>
      <c r="Y47" s="2005"/>
      <c r="Z47" s="2149"/>
      <c r="AA47" s="2149"/>
      <c r="AB47" t="str">
        <f t="shared" si="27"/>
        <v/>
      </c>
      <c r="CA47" s="18" t="str">
        <f t="shared" si="28"/>
        <v/>
      </c>
      <c r="CB47" s="18" t="str">
        <f t="shared" si="29"/>
        <v/>
      </c>
      <c r="CC47" s="18" t="str">
        <f t="shared" si="30"/>
        <v/>
      </c>
      <c r="CD47" s="18" t="str">
        <f t="shared" si="31"/>
        <v/>
      </c>
      <c r="CE47" s="18" t="str">
        <f t="shared" si="32"/>
        <v/>
      </c>
      <c r="CF47" s="18" t="str">
        <f t="shared" si="33"/>
        <v/>
      </c>
      <c r="CG47" s="18" t="str">
        <f t="shared" si="34"/>
        <v/>
      </c>
      <c r="CH47" s="18" t="str">
        <f t="shared" si="35"/>
        <v/>
      </c>
      <c r="CI47" s="18" t="str">
        <f t="shared" si="36"/>
        <v/>
      </c>
      <c r="CJ47" s="18" t="str">
        <f t="shared" si="37"/>
        <v/>
      </c>
      <c r="CK47" s="18" t="str">
        <f t="shared" si="38"/>
        <v/>
      </c>
      <c r="CO47" s="69">
        <f t="shared" si="25"/>
        <v>0</v>
      </c>
      <c r="CP47" s="69"/>
      <c r="CQ47" s="69">
        <f t="shared" si="25"/>
        <v>0</v>
      </c>
      <c r="CR47" s="69">
        <f t="shared" si="39"/>
        <v>0</v>
      </c>
      <c r="CS47" s="69">
        <f t="shared" si="40"/>
        <v>0</v>
      </c>
      <c r="CT47" s="69">
        <f t="shared" si="41"/>
        <v>0</v>
      </c>
      <c r="CU47" s="69">
        <f t="shared" si="42"/>
        <v>0</v>
      </c>
      <c r="CV47" s="69">
        <f t="shared" si="42"/>
        <v>0</v>
      </c>
      <c r="CW47" s="69">
        <f t="shared" si="42"/>
        <v>0</v>
      </c>
      <c r="CX47" s="69">
        <f t="shared" si="42"/>
        <v>0</v>
      </c>
      <c r="CY47" s="69">
        <f t="shared" si="25"/>
        <v>0</v>
      </c>
    </row>
    <row r="48" spans="1:103" ht="15" customHeight="1" x14ac:dyDescent="0.25">
      <c r="A48" s="3782"/>
      <c r="B48" s="2450" t="s">
        <v>79</v>
      </c>
      <c r="C48" s="1504">
        <f>SUM(D48:M48)</f>
        <v>0</v>
      </c>
      <c r="D48" s="91"/>
      <c r="E48" s="92"/>
      <c r="F48" s="92"/>
      <c r="G48" s="92"/>
      <c r="H48" s="92"/>
      <c r="I48" s="92"/>
      <c r="J48" s="92"/>
      <c r="K48" s="92"/>
      <c r="L48" s="92"/>
      <c r="M48" s="92"/>
      <c r="N48" s="93"/>
      <c r="O48" s="93"/>
      <c r="P48" s="94"/>
      <c r="Q48" s="95"/>
      <c r="R48" s="92"/>
      <c r="S48" s="2401"/>
      <c r="T48" s="91"/>
      <c r="U48" s="2401"/>
      <c r="V48" s="91"/>
      <c r="W48" s="2401"/>
      <c r="X48" s="91"/>
      <c r="Y48" s="92"/>
      <c r="Z48" s="2401"/>
      <c r="AA48" s="2401"/>
      <c r="AB48" t="str">
        <f t="shared" si="27"/>
        <v/>
      </c>
      <c r="CA48" s="18" t="str">
        <f t="shared" si="28"/>
        <v/>
      </c>
      <c r="CB48" s="18" t="str">
        <f t="shared" si="29"/>
        <v/>
      </c>
      <c r="CC48" s="18" t="str">
        <f t="shared" si="30"/>
        <v/>
      </c>
      <c r="CD48" s="18" t="str">
        <f>IF(AND($D48+E48&gt;0,T48="")," * No olvide digitar la variable Migrantes "&amp;$T$34&amp;""&amp;". Digite Cero si no tiene.",IF(T48&gt;$D48+E48," * La variable Migrantes "&amp;$T$34&amp;""&amp;" no  puede ser mayor al Total.",""))</f>
        <v/>
      </c>
      <c r="CE48" s="18" t="str">
        <f t="shared" si="32"/>
        <v/>
      </c>
      <c r="CF48" s="18" t="str">
        <f t="shared" si="33"/>
        <v/>
      </c>
      <c r="CG48" s="18" t="str">
        <f t="shared" si="34"/>
        <v/>
      </c>
      <c r="CH48" s="18" t="str">
        <f t="shared" si="35"/>
        <v/>
      </c>
      <c r="CI48" s="18" t="str">
        <f t="shared" si="36"/>
        <v/>
      </c>
      <c r="CJ48" s="18" t="str">
        <f t="shared" si="37"/>
        <v/>
      </c>
      <c r="CK48" s="18" t="str">
        <f t="shared" si="38"/>
        <v/>
      </c>
      <c r="CO48" s="69">
        <f t="shared" si="25"/>
        <v>0</v>
      </c>
      <c r="CP48" s="69"/>
      <c r="CQ48" s="69">
        <f t="shared" si="25"/>
        <v>0</v>
      </c>
      <c r="CR48" s="69">
        <f>IF(AND($D48+$E48&gt;0,$T48=""),1,IF(T48&gt;$D48+$E48,1,0))</f>
        <v>0</v>
      </c>
      <c r="CS48" s="69">
        <f t="shared" si="40"/>
        <v>0</v>
      </c>
      <c r="CT48" s="69">
        <f t="shared" si="41"/>
        <v>0</v>
      </c>
      <c r="CU48" s="69">
        <f t="shared" si="42"/>
        <v>0</v>
      </c>
      <c r="CV48" s="69">
        <f t="shared" si="42"/>
        <v>0</v>
      </c>
      <c r="CW48" s="69">
        <f t="shared" si="42"/>
        <v>0</v>
      </c>
      <c r="CX48" s="69">
        <f t="shared" si="42"/>
        <v>0</v>
      </c>
      <c r="CY48" s="69">
        <f t="shared" si="25"/>
        <v>0</v>
      </c>
    </row>
    <row r="49" spans="1:103" ht="15" customHeight="1" x14ac:dyDescent="0.25">
      <c r="A49" s="4496" t="s">
        <v>81</v>
      </c>
      <c r="B49" s="4497"/>
      <c r="C49" s="2407">
        <f>SUM(D49:M49)</f>
        <v>0</v>
      </c>
      <c r="D49" s="2395"/>
      <c r="E49" s="2296"/>
      <c r="F49" s="2296"/>
      <c r="G49" s="2296"/>
      <c r="H49" s="2296"/>
      <c r="I49" s="2296"/>
      <c r="J49" s="2296"/>
      <c r="K49" s="2296"/>
      <c r="L49" s="2296"/>
      <c r="M49" s="2296"/>
      <c r="N49" s="2297"/>
      <c r="O49" s="2297"/>
      <c r="P49" s="2451"/>
      <c r="Q49" s="2430"/>
      <c r="R49" s="2296"/>
      <c r="S49" s="2397"/>
      <c r="T49" s="2395"/>
      <c r="U49" s="2397"/>
      <c r="V49" s="2395"/>
      <c r="W49" s="2397"/>
      <c r="X49" s="2395"/>
      <c r="Y49" s="2296"/>
      <c r="Z49" s="2397"/>
      <c r="AA49" s="2397"/>
      <c r="AB49" t="str">
        <f t="shared" si="27"/>
        <v/>
      </c>
      <c r="CA49" s="18" t="str">
        <f t="shared" si="28"/>
        <v/>
      </c>
      <c r="CB49" s="18" t="str">
        <f t="shared" si="29"/>
        <v/>
      </c>
      <c r="CC49" s="18" t="str">
        <f t="shared" si="30"/>
        <v/>
      </c>
      <c r="CD49" s="18" t="str">
        <f>IF(AND($D49+E49&gt;0,T49="")," * No olvide digitar la variable Migrantes "&amp;$T$34&amp;""&amp;". Digite Cero si no tiene.",IF(T49&gt;$D49+E49," * La variable Migrantes "&amp;$T$34&amp;""&amp;" no  puede ser mayor al Total.",""))</f>
        <v/>
      </c>
      <c r="CE49" s="18" t="str">
        <f t="shared" si="32"/>
        <v/>
      </c>
      <c r="CF49" s="18" t="str">
        <f t="shared" si="33"/>
        <v/>
      </c>
      <c r="CG49" s="18" t="str">
        <f t="shared" si="34"/>
        <v/>
      </c>
      <c r="CH49" s="18" t="str">
        <f t="shared" si="35"/>
        <v/>
      </c>
      <c r="CI49" s="18" t="str">
        <f t="shared" si="36"/>
        <v/>
      </c>
      <c r="CJ49" s="18" t="str">
        <f t="shared" si="37"/>
        <v/>
      </c>
      <c r="CK49" s="18" t="str">
        <f t="shared" si="38"/>
        <v/>
      </c>
      <c r="CO49" s="69">
        <f t="shared" si="25"/>
        <v>0</v>
      </c>
      <c r="CP49" s="69"/>
      <c r="CQ49" s="69">
        <f t="shared" si="25"/>
        <v>0</v>
      </c>
      <c r="CR49" s="69">
        <f>IF(AND($D49+$E49&gt;0,$T49=""),1,IF(T49&gt;$D49+$E49,1,0))</f>
        <v>0</v>
      </c>
      <c r="CS49" s="69">
        <f t="shared" si="40"/>
        <v>0</v>
      </c>
      <c r="CT49" s="69">
        <f t="shared" si="41"/>
        <v>0</v>
      </c>
      <c r="CU49" s="69">
        <f t="shared" si="42"/>
        <v>0</v>
      </c>
      <c r="CV49" s="69">
        <f t="shared" si="42"/>
        <v>0</v>
      </c>
      <c r="CW49" s="69">
        <f t="shared" si="42"/>
        <v>0</v>
      </c>
      <c r="CX49" s="69">
        <f t="shared" si="42"/>
        <v>0</v>
      </c>
      <c r="CY49" s="69">
        <f t="shared" si="25"/>
        <v>0</v>
      </c>
    </row>
    <row r="50" spans="1:103" ht="15" customHeight="1" x14ac:dyDescent="0.25">
      <c r="A50" s="3040" t="s">
        <v>82</v>
      </c>
      <c r="B50" s="3041"/>
      <c r="C50" s="101">
        <f t="shared" si="26"/>
        <v>0</v>
      </c>
      <c r="D50" s="45"/>
      <c r="E50" s="102"/>
      <c r="F50" s="102"/>
      <c r="G50" s="102"/>
      <c r="H50" s="102"/>
      <c r="I50" s="102"/>
      <c r="J50" s="102"/>
      <c r="K50" s="102"/>
      <c r="L50" s="102"/>
      <c r="M50" s="102"/>
      <c r="N50" s="103"/>
      <c r="O50" s="103"/>
      <c r="P50" s="104"/>
      <c r="Q50" s="105"/>
      <c r="R50" s="102"/>
      <c r="S50" s="48"/>
      <c r="T50" s="45"/>
      <c r="U50" s="48"/>
      <c r="V50" s="45"/>
      <c r="W50" s="48"/>
      <c r="X50" s="45"/>
      <c r="Y50" s="102"/>
      <c r="Z50" s="48"/>
      <c r="AA50" s="48"/>
      <c r="AB50" t="str">
        <f t="shared" si="27"/>
        <v/>
      </c>
      <c r="CA50" s="18" t="str">
        <f t="shared" si="28"/>
        <v/>
      </c>
      <c r="CB50" s="18" t="str">
        <f t="shared" si="29"/>
        <v/>
      </c>
      <c r="CC50" s="18" t="str">
        <f t="shared" si="30"/>
        <v/>
      </c>
      <c r="CD50" s="18" t="str">
        <f t="shared" si="31"/>
        <v/>
      </c>
      <c r="CE50" s="18" t="str">
        <f t="shared" si="32"/>
        <v/>
      </c>
      <c r="CF50" s="18" t="str">
        <f t="shared" si="33"/>
        <v/>
      </c>
      <c r="CG50" s="18" t="str">
        <f t="shared" si="34"/>
        <v/>
      </c>
      <c r="CH50" s="18" t="str">
        <f t="shared" si="35"/>
        <v/>
      </c>
      <c r="CI50" s="18" t="str">
        <f t="shared" si="36"/>
        <v/>
      </c>
      <c r="CJ50" s="18" t="str">
        <f t="shared" si="37"/>
        <v/>
      </c>
      <c r="CK50" s="18" t="str">
        <f t="shared" si="38"/>
        <v/>
      </c>
      <c r="CO50" s="69">
        <f t="shared" si="25"/>
        <v>0</v>
      </c>
      <c r="CP50" s="69"/>
      <c r="CQ50" s="69">
        <f t="shared" si="25"/>
        <v>0</v>
      </c>
      <c r="CR50" s="69">
        <f t="shared" si="39"/>
        <v>0</v>
      </c>
      <c r="CS50" s="69">
        <f t="shared" si="40"/>
        <v>0</v>
      </c>
      <c r="CT50" s="69">
        <f t="shared" si="41"/>
        <v>0</v>
      </c>
      <c r="CU50" s="69">
        <f t="shared" si="42"/>
        <v>0</v>
      </c>
      <c r="CV50" s="69">
        <f t="shared" si="42"/>
        <v>0</v>
      </c>
      <c r="CW50" s="69">
        <f t="shared" si="42"/>
        <v>0</v>
      </c>
      <c r="CX50" s="69">
        <f t="shared" si="42"/>
        <v>0</v>
      </c>
      <c r="CY50" s="69">
        <f t="shared" si="25"/>
        <v>0</v>
      </c>
    </row>
    <row r="51" spans="1:103" ht="15" customHeight="1" x14ac:dyDescent="0.25">
      <c r="A51" s="3913" t="s">
        <v>83</v>
      </c>
      <c r="B51" s="4494"/>
      <c r="C51" s="1504">
        <f t="shared" si="26"/>
        <v>0</v>
      </c>
      <c r="D51" s="91"/>
      <c r="E51" s="92"/>
      <c r="F51" s="92"/>
      <c r="G51" s="92"/>
      <c r="H51" s="92"/>
      <c r="I51" s="92"/>
      <c r="J51" s="92"/>
      <c r="K51" s="92"/>
      <c r="L51" s="92"/>
      <c r="M51" s="92"/>
      <c r="N51" s="93"/>
      <c r="O51" s="93"/>
      <c r="P51" s="94"/>
      <c r="Q51" s="95"/>
      <c r="R51" s="92"/>
      <c r="S51" s="2401"/>
      <c r="T51" s="91"/>
      <c r="U51" s="2401"/>
      <c r="V51" s="91"/>
      <c r="W51" s="2401"/>
      <c r="X51" s="91"/>
      <c r="Y51" s="92"/>
      <c r="Z51" s="2401"/>
      <c r="AA51" s="2401"/>
      <c r="AB51" t="str">
        <f t="shared" si="27"/>
        <v/>
      </c>
      <c r="CA51" s="18" t="str">
        <f t="shared" si="28"/>
        <v/>
      </c>
      <c r="CB51" s="18" t="str">
        <f t="shared" si="29"/>
        <v/>
      </c>
      <c r="CC51" s="18" t="str">
        <f t="shared" si="30"/>
        <v/>
      </c>
      <c r="CD51" s="18" t="str">
        <f t="shared" si="31"/>
        <v/>
      </c>
      <c r="CE51" s="18" t="str">
        <f t="shared" si="32"/>
        <v/>
      </c>
      <c r="CF51" s="18" t="str">
        <f t="shared" si="33"/>
        <v/>
      </c>
      <c r="CG51" s="18" t="str">
        <f t="shared" si="34"/>
        <v/>
      </c>
      <c r="CH51" s="18" t="str">
        <f t="shared" si="35"/>
        <v/>
      </c>
      <c r="CI51" s="18" t="str">
        <f t="shared" si="36"/>
        <v/>
      </c>
      <c r="CJ51" s="18" t="str">
        <f t="shared" si="37"/>
        <v/>
      </c>
      <c r="CK51" s="18" t="str">
        <f t="shared" si="38"/>
        <v/>
      </c>
      <c r="CO51" s="69">
        <f t="shared" si="25"/>
        <v>0</v>
      </c>
      <c r="CP51" s="69"/>
      <c r="CQ51" s="69">
        <f t="shared" si="25"/>
        <v>0</v>
      </c>
      <c r="CR51" s="69">
        <f t="shared" si="39"/>
        <v>0</v>
      </c>
      <c r="CS51" s="69">
        <f t="shared" si="40"/>
        <v>0</v>
      </c>
      <c r="CT51" s="69">
        <f t="shared" si="41"/>
        <v>0</v>
      </c>
      <c r="CU51" s="69">
        <f t="shared" si="42"/>
        <v>0</v>
      </c>
      <c r="CV51" s="69">
        <f t="shared" si="42"/>
        <v>0</v>
      </c>
      <c r="CW51" s="69">
        <f t="shared" si="42"/>
        <v>0</v>
      </c>
      <c r="CX51" s="69">
        <f t="shared" si="42"/>
        <v>0</v>
      </c>
      <c r="CY51" s="69">
        <f t="shared" si="25"/>
        <v>0</v>
      </c>
    </row>
    <row r="52" spans="1:103" ht="24.75" customHeight="1" x14ac:dyDescent="0.25">
      <c r="A52" s="38" t="s">
        <v>84</v>
      </c>
      <c r="CB52" s="40"/>
      <c r="CC52" s="40"/>
      <c r="CD52" s="40"/>
      <c r="CE52" s="40"/>
      <c r="CF52" s="40"/>
      <c r="CO52" s="106"/>
    </row>
    <row r="53" spans="1:103" ht="22.9" customHeight="1" x14ac:dyDescent="0.25">
      <c r="A53" s="3443" t="s">
        <v>53</v>
      </c>
      <c r="B53" s="2987"/>
      <c r="C53" s="3444" t="s">
        <v>4</v>
      </c>
      <c r="D53" s="4449" t="s">
        <v>5</v>
      </c>
      <c r="E53" s="4450"/>
      <c r="F53" s="4450"/>
      <c r="G53" s="4450"/>
      <c r="H53" s="4450"/>
      <c r="I53" s="4450"/>
      <c r="J53" s="4450"/>
      <c r="K53" s="4450"/>
      <c r="L53" s="4450"/>
      <c r="M53" s="4450"/>
      <c r="N53" s="4450"/>
      <c r="O53" s="4450"/>
      <c r="P53" s="4451"/>
      <c r="Q53" s="4472" t="s">
        <v>54</v>
      </c>
      <c r="R53" s="2987" t="s">
        <v>12</v>
      </c>
      <c r="S53" s="4445" t="s">
        <v>13</v>
      </c>
      <c r="T53" s="4447"/>
      <c r="U53" s="4445" t="s">
        <v>58</v>
      </c>
      <c r="V53" s="4446"/>
      <c r="W53" s="4447"/>
      <c r="X53" s="2987" t="s">
        <v>59</v>
      </c>
      <c r="CA53" s="40"/>
      <c r="CB53" s="40"/>
      <c r="CC53" s="40"/>
      <c r="CD53" s="40"/>
      <c r="CE53" s="40"/>
      <c r="CQ53" s="106"/>
    </row>
    <row r="54" spans="1:103" ht="28.5" customHeight="1" x14ac:dyDescent="0.25">
      <c r="A54" s="4376"/>
      <c r="B54" s="2994"/>
      <c r="C54" s="3768"/>
      <c r="D54" s="2388" t="s">
        <v>60</v>
      </c>
      <c r="E54" s="2162" t="s">
        <v>16</v>
      </c>
      <c r="F54" s="2162" t="s">
        <v>17</v>
      </c>
      <c r="G54" s="2162" t="s">
        <v>18</v>
      </c>
      <c r="H54" s="2162" t="s">
        <v>19</v>
      </c>
      <c r="I54" s="2162" t="s">
        <v>20</v>
      </c>
      <c r="J54" s="2162" t="s">
        <v>21</v>
      </c>
      <c r="K54" s="2162" t="s">
        <v>22</v>
      </c>
      <c r="L54" s="2162" t="s">
        <v>23</v>
      </c>
      <c r="M54" s="2162" t="s">
        <v>61</v>
      </c>
      <c r="N54" s="2416" t="s">
        <v>62</v>
      </c>
      <c r="O54" s="2162" t="s">
        <v>63</v>
      </c>
      <c r="P54" s="2390" t="s">
        <v>64</v>
      </c>
      <c r="Q54" s="3001"/>
      <c r="R54" s="4444"/>
      <c r="S54" s="2388" t="s">
        <v>27</v>
      </c>
      <c r="T54" s="2387" t="s">
        <v>28</v>
      </c>
      <c r="U54" s="2446" t="s">
        <v>25</v>
      </c>
      <c r="V54" s="2292" t="s">
        <v>65</v>
      </c>
      <c r="W54" s="107" t="s">
        <v>26</v>
      </c>
      <c r="X54" s="4444"/>
      <c r="CA54" s="40"/>
      <c r="CB54" s="40"/>
      <c r="CC54" s="40"/>
      <c r="CD54" s="40"/>
      <c r="CE54" s="40"/>
      <c r="CQ54" s="106"/>
    </row>
    <row r="55" spans="1:103" ht="15" customHeight="1" x14ac:dyDescent="0.25">
      <c r="A55" s="3467" t="s">
        <v>85</v>
      </c>
      <c r="B55" s="2452" t="s">
        <v>78</v>
      </c>
      <c r="C55" s="2135">
        <f>SUM(D55:P55)</f>
        <v>0</v>
      </c>
      <c r="D55" s="2441"/>
      <c r="E55" s="2005"/>
      <c r="F55" s="2005"/>
      <c r="G55" s="2005"/>
      <c r="H55" s="2005"/>
      <c r="I55" s="2005"/>
      <c r="J55" s="2005"/>
      <c r="K55" s="2005"/>
      <c r="L55" s="2005"/>
      <c r="M55" s="2005"/>
      <c r="N55" s="2442"/>
      <c r="O55" s="2005"/>
      <c r="P55" s="2023"/>
      <c r="Q55" s="2022"/>
      <c r="R55" s="2149"/>
      <c r="S55" s="2441"/>
      <c r="T55" s="2149"/>
      <c r="U55" s="2441"/>
      <c r="V55" s="2005"/>
      <c r="W55" s="2149"/>
      <c r="X55" s="2149"/>
      <c r="Y55" t="str">
        <f>CA55&amp;CB55&amp;CC55&amp;CD55&amp;CE55&amp;CF55&amp;CG55&amp;CH55</f>
        <v/>
      </c>
      <c r="CA55" s="18" t="str">
        <f>IF(AND($C55&gt;0,Q55="")," * No olvide digitar la variable "&amp;Q$53&amp;""&amp;". Digite Cero si no tiene.",IF(Q55&gt;$C55," * La variable "&amp;Q$53&amp;""&amp;" no  puede ser mayor al Total.",""))</f>
        <v/>
      </c>
      <c r="CB55" s="18" t="str">
        <f>IF(AND($C55&gt;0,R55="")," * No olvide digitar la variable "&amp;R$53&amp;""&amp;". Digite Cero si no tiene.",IF(R55&gt;$C55," * La variable "&amp;R$53&amp;""&amp;" no  puede ser mayor al Total.",""))</f>
        <v/>
      </c>
      <c r="CC55" s="18" t="str">
        <f>IF(AND($D55+$E55&gt;0,$S55="")," * No olvide digitar la variable Migrantes "&amp;S$54&amp;""&amp;". Digite Cero si no tiene.",IF($S55&gt;$D55+$E55," * La variable Migrantes "&amp;S$54&amp;""&amp;" no  puede ser mayor al Total.",""))</f>
        <v/>
      </c>
      <c r="CD55" s="18" t="str">
        <f>IF(AND($F55+$G55+$H55+$I55+$J55+$K55+$L55+$M55+$N55+$O55+$P55&gt;0,$T55="")," * No olvide digitar la variable Migrantes "&amp;T$54&amp;""&amp;". Digite Cero si no tiene.",IF(T55&gt;$F55+$G55+$H55+$I55+$J55+$K55+$L55+$M55+$N55+$O55+$P55," * La variable Migrantes "&amp;T$54&amp;""&amp;" no  puede ser mayor al Total.",""))</f>
        <v/>
      </c>
      <c r="CE55" s="18" t="str">
        <f>IF(AND($C55&gt;0,U55="")," * No olvide digitar la variable "&amp;U$54&amp;""&amp;". Digite Cero si no tiene.",IF(U55&gt;$C55," * La variable "&amp;U$54&amp;""&amp;" no  puede ser mayor al Total.",""))</f>
        <v/>
      </c>
      <c r="CF55" s="18" t="str">
        <f>IF(AND($C55&gt;0,V55="")," * No olvide digitar la variable "&amp;V$54&amp;""&amp;". Digite Cero si no tiene.",IF(V55&gt;$C55," * La variable "&amp;V$54&amp;""&amp;" no  puede ser mayor al Total.",""))</f>
        <v/>
      </c>
      <c r="CG55" s="18" t="str">
        <f>IF(AND($C55&gt;0,W55="")," * No olvide digitar la variable "&amp;W$54&amp;""&amp;". Digite Cero si no tiene.",IF(W55&gt;$C55," * La variable "&amp;W$54&amp;""&amp;" no  puede ser mayor al Total.",""))</f>
        <v/>
      </c>
      <c r="CH55" s="18" t="str">
        <f>IF(AND($C55&gt;0,X55="")," * No olvide digitar la variable "&amp;X$53&amp;""&amp;". Digite Cero si no tiene.",IF(X55&gt;$C55," * La variable "&amp;X$53&amp;""&amp;" no  puede ser mayor al Total.",""))</f>
        <v/>
      </c>
      <c r="CI55" s="40"/>
      <c r="CO55" s="109">
        <f t="shared" ref="CO55:CP59" si="43">IF(AND($C55&gt;0,Q55=""),1,IF(Q55&gt;$C55,1,0))</f>
        <v>0</v>
      </c>
      <c r="CP55" s="109">
        <f t="shared" si="43"/>
        <v>0</v>
      </c>
      <c r="CQ55" s="109">
        <f>IF(AND($D55+$E55&gt;0,S55=""),1,IF(S55&gt;$D55+$E55,1,0))</f>
        <v>0</v>
      </c>
      <c r="CR55" s="109">
        <f>IF(AND($F55+$G55+$H55+$I55+$J55+$K55+$L55+$M55+$N55+$O55+$P55&gt;0,$T55=""),1,IF($T55&gt;$F55+$G55+$H55+$I55+$J55+$K55+$L55+$M55+$N55+$O55+$P55,1,0))</f>
        <v>0</v>
      </c>
      <c r="CS55" s="109">
        <f>IF(AND($C55&gt;0,U55=""),1,IF(U55&gt;$C55,1,0))</f>
        <v>0</v>
      </c>
      <c r="CT55" s="109">
        <f>IF(AND($C55&gt;0,V55=""),1,IF(V55&gt;$C55,1,0))</f>
        <v>0</v>
      </c>
      <c r="CU55" s="109">
        <f>IF(AND($C55&gt;0,W55=""),1,IF(W55&gt;$C55,1,0))</f>
        <v>0</v>
      </c>
      <c r="CV55" s="109">
        <f>IF(AND($C55&gt;0,X55=""),1,IF(X55&gt;$C55,1,0))</f>
        <v>0</v>
      </c>
      <c r="CW55" s="110"/>
    </row>
    <row r="56" spans="1:103" ht="15" customHeight="1" x14ac:dyDescent="0.25">
      <c r="A56" s="3782"/>
      <c r="B56" s="111" t="s">
        <v>79</v>
      </c>
      <c r="C56" s="1504">
        <f>SUM(D56:P56)</f>
        <v>0</v>
      </c>
      <c r="D56" s="91"/>
      <c r="E56" s="92"/>
      <c r="F56" s="92"/>
      <c r="G56" s="92"/>
      <c r="H56" s="92"/>
      <c r="I56" s="92"/>
      <c r="J56" s="92"/>
      <c r="K56" s="92"/>
      <c r="L56" s="92"/>
      <c r="M56" s="92"/>
      <c r="N56" s="2400"/>
      <c r="O56" s="92"/>
      <c r="P56" s="113"/>
      <c r="Q56" s="95"/>
      <c r="R56" s="2401"/>
      <c r="S56" s="91"/>
      <c r="T56" s="2401"/>
      <c r="U56" s="91"/>
      <c r="V56" s="92"/>
      <c r="W56" s="2401"/>
      <c r="X56" s="2401"/>
      <c r="Y56" t="str">
        <f t="shared" ref="Y56:Y59" si="44">CA56&amp;CB56&amp;CC56&amp;CD56&amp;CE56&amp;CF56&amp;CG56&amp;CH56</f>
        <v/>
      </c>
      <c r="CA56" s="18" t="str">
        <f t="shared" ref="CA56:CB59" si="45">IF(AND($C56&gt;0,Q56="")," * No olvide digitar la variable "&amp;Q$53&amp;""&amp;". Digite Cero si no tiene.",IF(Q56&gt;$C56," * La variable "&amp;Q$53&amp;""&amp;" no  puede ser mayor al Total.",""))</f>
        <v/>
      </c>
      <c r="CB56" s="18" t="str">
        <f t="shared" si="45"/>
        <v/>
      </c>
      <c r="CC56" s="18" t="str">
        <f t="shared" ref="CC56:CC59" si="46">IF(AND($D56+$E56&gt;0,$S56="")," * No olvide digitar la variable Migrantes "&amp;S$54&amp;""&amp;". Digite Cero si no tiene.",IF($S56&gt;$D56+$E56," * La variable Migrantes "&amp;S$54&amp;""&amp;" no  puede ser mayor al Total.",""))</f>
        <v/>
      </c>
      <c r="CD56" s="18" t="str">
        <f t="shared" ref="CD56:CD59" si="47">IF(AND($F56+$G56+$H56+$I56+$J56+$K56+$L56+$M56+$N56+$O56+$P56&gt;0,$T56="")," * No olvide digitar la variable Migrantes "&amp;T$54&amp;""&amp;". Digite Cero si no tiene.",IF(T56&gt;$F56+$G56+$H56+$I56+$J56+$K56+$L56+$M56+$N56+$O56+$P56," * La variable Migrantes "&amp;T$54&amp;""&amp;" no  puede ser mayor al Total.",""))</f>
        <v/>
      </c>
      <c r="CE56" s="18" t="str">
        <f t="shared" ref="CE56:CG59" si="48">IF(AND($C56&gt;0,U56="")," * No olvide digitar la variable "&amp;U$54&amp;""&amp;". Digite Cero si no tiene.",IF(U56&gt;$C56," * La variable "&amp;U$54&amp;""&amp;" no  puede ser mayor al Total.",""))</f>
        <v/>
      </c>
      <c r="CF56" s="18" t="str">
        <f t="shared" si="48"/>
        <v/>
      </c>
      <c r="CG56" s="18" t="str">
        <f t="shared" si="48"/>
        <v/>
      </c>
      <c r="CH56" s="18" t="str">
        <f t="shared" ref="CH56:CH59" si="49">IF(AND($C56&gt;0,X56="")," * No olvide digitar la variable "&amp;X$53&amp;""&amp;". Digite Cero si no tiene.",IF(X56&gt;$C56," * La variable "&amp;X$53&amp;""&amp;" no  puede ser mayor al Total.",""))</f>
        <v/>
      </c>
      <c r="CO56" s="109">
        <f t="shared" si="43"/>
        <v>0</v>
      </c>
      <c r="CP56" s="109">
        <f t="shared" si="43"/>
        <v>0</v>
      </c>
      <c r="CQ56" s="109">
        <f t="shared" ref="CQ56:CQ59" si="50">IF(AND($D56+$E56&gt;0,S56=""),1,IF(S56&gt;$D56+$E56,1,0))</f>
        <v>0</v>
      </c>
      <c r="CR56" s="109">
        <f t="shared" ref="CR56:CR59" si="51">IF(AND($F56+$G56+$H56+$I56+$J56+$K56+$L56+$M56+$N56+$O56+$P56&gt;0,$T56=""),1,IF($T56&gt;$F56+$G56+$H56+$I56+$J56+$K56+$L56+$M56+$N56+$O56+$P56,1,0))</f>
        <v>0</v>
      </c>
      <c r="CS56" s="109">
        <f t="shared" ref="CS56:CV59" si="52">IF(AND($C56&gt;0,U56=""),1,IF(U56&gt;$C56,1,0))</f>
        <v>0</v>
      </c>
      <c r="CT56" s="109">
        <f t="shared" si="52"/>
        <v>0</v>
      </c>
      <c r="CU56" s="109">
        <f t="shared" si="52"/>
        <v>0</v>
      </c>
      <c r="CV56" s="109">
        <f t="shared" si="52"/>
        <v>0</v>
      </c>
    </row>
    <row r="57" spans="1:103" ht="15" customHeight="1" x14ac:dyDescent="0.25">
      <c r="A57" s="3467" t="s">
        <v>86</v>
      </c>
      <c r="B57" s="2452" t="s">
        <v>78</v>
      </c>
      <c r="C57" s="2135">
        <f>SUM(D57:P57)</f>
        <v>0</v>
      </c>
      <c r="D57" s="2441"/>
      <c r="E57" s="2005"/>
      <c r="F57" s="2005"/>
      <c r="G57" s="2005"/>
      <c r="H57" s="2005"/>
      <c r="I57" s="2005"/>
      <c r="J57" s="2005"/>
      <c r="K57" s="2005"/>
      <c r="L57" s="2005"/>
      <c r="M57" s="2005"/>
      <c r="N57" s="2442"/>
      <c r="O57" s="2005"/>
      <c r="P57" s="2023"/>
      <c r="Q57" s="2022"/>
      <c r="R57" s="2149"/>
      <c r="S57" s="2441"/>
      <c r="T57" s="2149"/>
      <c r="U57" s="2441"/>
      <c r="V57" s="2005"/>
      <c r="W57" s="2149"/>
      <c r="X57" s="2149"/>
      <c r="Y57" t="str">
        <f t="shared" si="44"/>
        <v/>
      </c>
      <c r="CA57" s="18" t="str">
        <f t="shared" si="45"/>
        <v/>
      </c>
      <c r="CB57" s="18" t="str">
        <f t="shared" si="45"/>
        <v/>
      </c>
      <c r="CC57" s="18" t="str">
        <f t="shared" si="46"/>
        <v/>
      </c>
      <c r="CD57" s="18" t="str">
        <f t="shared" si="47"/>
        <v/>
      </c>
      <c r="CE57" s="18" t="str">
        <f t="shared" si="48"/>
        <v/>
      </c>
      <c r="CF57" s="18" t="str">
        <f t="shared" si="48"/>
        <v/>
      </c>
      <c r="CG57" s="18" t="str">
        <f t="shared" si="48"/>
        <v/>
      </c>
      <c r="CH57" s="18" t="str">
        <f t="shared" si="49"/>
        <v/>
      </c>
      <c r="CO57" s="109">
        <f t="shared" si="43"/>
        <v>0</v>
      </c>
      <c r="CP57" s="109">
        <f t="shared" si="43"/>
        <v>0</v>
      </c>
      <c r="CQ57" s="109">
        <f t="shared" si="50"/>
        <v>0</v>
      </c>
      <c r="CR57" s="109">
        <f t="shared" si="51"/>
        <v>0</v>
      </c>
      <c r="CS57" s="109">
        <f t="shared" si="52"/>
        <v>0</v>
      </c>
      <c r="CT57" s="109">
        <f t="shared" si="52"/>
        <v>0</v>
      </c>
      <c r="CU57" s="109">
        <f t="shared" si="52"/>
        <v>0</v>
      </c>
      <c r="CV57" s="109">
        <f t="shared" si="52"/>
        <v>0</v>
      </c>
    </row>
    <row r="58" spans="1:103" ht="15" customHeight="1" x14ac:dyDescent="0.25">
      <c r="A58" s="3782"/>
      <c r="B58" s="1507" t="s">
        <v>79</v>
      </c>
      <c r="C58" s="1504">
        <f>SUM(D58:P58)</f>
        <v>0</v>
      </c>
      <c r="D58" s="91"/>
      <c r="E58" s="92"/>
      <c r="F58" s="92"/>
      <c r="G58" s="92"/>
      <c r="H58" s="92"/>
      <c r="I58" s="92"/>
      <c r="J58" s="92"/>
      <c r="K58" s="92"/>
      <c r="L58" s="92"/>
      <c r="M58" s="92"/>
      <c r="N58" s="2400"/>
      <c r="O58" s="92"/>
      <c r="P58" s="113"/>
      <c r="Q58" s="95"/>
      <c r="R58" s="2401"/>
      <c r="S58" s="91"/>
      <c r="T58" s="2401"/>
      <c r="U58" s="91"/>
      <c r="V58" s="92"/>
      <c r="W58" s="2401"/>
      <c r="X58" s="2401"/>
      <c r="Y58" t="str">
        <f t="shared" si="44"/>
        <v/>
      </c>
      <c r="CA58" s="18" t="str">
        <f t="shared" si="45"/>
        <v/>
      </c>
      <c r="CB58" s="18" t="str">
        <f t="shared" si="45"/>
        <v/>
      </c>
      <c r="CC58" s="18" t="str">
        <f t="shared" si="46"/>
        <v/>
      </c>
      <c r="CD58" s="18" t="str">
        <f t="shared" si="47"/>
        <v/>
      </c>
      <c r="CE58" s="18" t="str">
        <f t="shared" si="48"/>
        <v/>
      </c>
      <c r="CF58" s="18" t="str">
        <f t="shared" si="48"/>
        <v/>
      </c>
      <c r="CG58" s="18" t="str">
        <f t="shared" si="48"/>
        <v/>
      </c>
      <c r="CH58" s="18" t="str">
        <f t="shared" si="49"/>
        <v/>
      </c>
      <c r="CO58" s="109">
        <f t="shared" si="43"/>
        <v>0</v>
      </c>
      <c r="CP58" s="109">
        <f t="shared" si="43"/>
        <v>0</v>
      </c>
      <c r="CQ58" s="109">
        <f t="shared" si="50"/>
        <v>0</v>
      </c>
      <c r="CR58" s="109">
        <f t="shared" si="51"/>
        <v>0</v>
      </c>
      <c r="CS58" s="109">
        <f t="shared" si="52"/>
        <v>0</v>
      </c>
      <c r="CT58" s="109">
        <f t="shared" si="52"/>
        <v>0</v>
      </c>
      <c r="CU58" s="109">
        <f t="shared" si="52"/>
        <v>0</v>
      </c>
      <c r="CV58" s="109">
        <f t="shared" si="52"/>
        <v>0</v>
      </c>
    </row>
    <row r="59" spans="1:103" ht="15" customHeight="1" x14ac:dyDescent="0.25">
      <c r="A59" s="4500" t="s">
        <v>87</v>
      </c>
      <c r="B59" s="4501"/>
      <c r="C59" s="1504">
        <f>SUM(D59:P59)</f>
        <v>0</v>
      </c>
      <c r="D59" s="91"/>
      <c r="E59" s="92"/>
      <c r="F59" s="92"/>
      <c r="G59" s="92"/>
      <c r="H59" s="92"/>
      <c r="I59" s="92"/>
      <c r="J59" s="92"/>
      <c r="K59" s="92"/>
      <c r="L59" s="92"/>
      <c r="M59" s="92"/>
      <c r="N59" s="2400"/>
      <c r="O59" s="92"/>
      <c r="P59" s="113"/>
      <c r="Q59" s="95"/>
      <c r="R59" s="2401"/>
      <c r="S59" s="91"/>
      <c r="T59" s="2401"/>
      <c r="U59" s="91"/>
      <c r="V59" s="92"/>
      <c r="W59" s="2401"/>
      <c r="X59" s="2401"/>
      <c r="Y59" t="str">
        <f t="shared" si="44"/>
        <v/>
      </c>
      <c r="CA59" s="18" t="str">
        <f t="shared" si="45"/>
        <v/>
      </c>
      <c r="CB59" s="18" t="str">
        <f t="shared" si="45"/>
        <v/>
      </c>
      <c r="CC59" s="18" t="str">
        <f t="shared" si="46"/>
        <v/>
      </c>
      <c r="CD59" s="18" t="str">
        <f t="shared" si="47"/>
        <v/>
      </c>
      <c r="CE59" s="18" t="str">
        <f t="shared" si="48"/>
        <v/>
      </c>
      <c r="CF59" s="18" t="str">
        <f t="shared" si="48"/>
        <v/>
      </c>
      <c r="CG59" s="18" t="str">
        <f t="shared" si="48"/>
        <v/>
      </c>
      <c r="CH59" s="18" t="str">
        <f t="shared" si="49"/>
        <v/>
      </c>
      <c r="CO59" s="109">
        <f t="shared" si="43"/>
        <v>0</v>
      </c>
      <c r="CP59" s="109">
        <f t="shared" si="43"/>
        <v>0</v>
      </c>
      <c r="CQ59" s="109">
        <f t="shared" si="50"/>
        <v>0</v>
      </c>
      <c r="CR59" s="109">
        <f t="shared" si="51"/>
        <v>0</v>
      </c>
      <c r="CS59" s="109">
        <f t="shared" si="52"/>
        <v>0</v>
      </c>
      <c r="CT59" s="109">
        <f t="shared" si="52"/>
        <v>0</v>
      </c>
      <c r="CU59" s="109">
        <f t="shared" si="52"/>
        <v>0</v>
      </c>
      <c r="CV59" s="109">
        <f t="shared" si="52"/>
        <v>0</v>
      </c>
    </row>
    <row r="60" spans="1:103" s="56" customFormat="1" ht="18" customHeight="1" x14ac:dyDescent="0.2">
      <c r="A60" s="38" t="s">
        <v>88</v>
      </c>
      <c r="B60" s="2287"/>
      <c r="C60" s="2288"/>
      <c r="D60" s="55"/>
      <c r="E60" s="55"/>
      <c r="F60" s="38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</row>
    <row r="61" spans="1:103" x14ac:dyDescent="0.25">
      <c r="A61" s="3443" t="s">
        <v>53</v>
      </c>
      <c r="B61" s="2987"/>
      <c r="C61" s="3444" t="s">
        <v>4</v>
      </c>
      <c r="D61" s="4449" t="s">
        <v>5</v>
      </c>
      <c r="E61" s="4450"/>
      <c r="F61" s="4450"/>
      <c r="G61" s="4450"/>
      <c r="H61" s="4450"/>
      <c r="I61" s="4450"/>
      <c r="J61" s="4450"/>
      <c r="K61" s="4450"/>
      <c r="L61" s="4450"/>
      <c r="M61" s="4450"/>
      <c r="N61" s="4450"/>
      <c r="O61" s="4450"/>
      <c r="P61" s="4451"/>
      <c r="Q61" s="4472" t="s">
        <v>12</v>
      </c>
      <c r="R61" s="2987" t="s">
        <v>13</v>
      </c>
    </row>
    <row r="62" spans="1:103" ht="21" x14ac:dyDescent="0.25">
      <c r="A62" s="3915"/>
      <c r="B62" s="4444"/>
      <c r="C62" s="3768"/>
      <c r="D62" s="2388" t="s">
        <v>60</v>
      </c>
      <c r="E62" s="2162" t="s">
        <v>16</v>
      </c>
      <c r="F62" s="2162" t="s">
        <v>17</v>
      </c>
      <c r="G62" s="2162" t="s">
        <v>18</v>
      </c>
      <c r="H62" s="2162" t="s">
        <v>19</v>
      </c>
      <c r="I62" s="2162" t="s">
        <v>20</v>
      </c>
      <c r="J62" s="2162" t="s">
        <v>21</v>
      </c>
      <c r="K62" s="2162" t="s">
        <v>22</v>
      </c>
      <c r="L62" s="2162" t="s">
        <v>23</v>
      </c>
      <c r="M62" s="2162" t="s">
        <v>61</v>
      </c>
      <c r="N62" s="2416" t="s">
        <v>62</v>
      </c>
      <c r="O62" s="2162" t="s">
        <v>63</v>
      </c>
      <c r="P62" s="2390" t="s">
        <v>64</v>
      </c>
      <c r="Q62" s="3001"/>
      <c r="R62" s="4444"/>
    </row>
    <row r="63" spans="1:103" ht="15" customHeight="1" x14ac:dyDescent="0.25">
      <c r="A63" s="4498" t="s">
        <v>66</v>
      </c>
      <c r="B63" s="4499"/>
      <c r="C63" s="2407">
        <f>SUM(D63:P63)</f>
        <v>0</v>
      </c>
      <c r="D63" s="2393">
        <f>SUM(D64:D76)</f>
        <v>0</v>
      </c>
      <c r="E63" s="2141">
        <f t="shared" ref="E63:M63" si="53">SUM(E64:E76)</f>
        <v>0</v>
      </c>
      <c r="F63" s="2141">
        <f>SUM(F64:F76)</f>
        <v>0</v>
      </c>
      <c r="G63" s="2141">
        <f t="shared" si="53"/>
        <v>0</v>
      </c>
      <c r="H63" s="2141">
        <f t="shared" si="53"/>
        <v>0</v>
      </c>
      <c r="I63" s="2141">
        <f t="shared" si="53"/>
        <v>0</v>
      </c>
      <c r="J63" s="2141">
        <f t="shared" si="53"/>
        <v>0</v>
      </c>
      <c r="K63" s="2141">
        <f t="shared" si="53"/>
        <v>0</v>
      </c>
      <c r="L63" s="2141">
        <f t="shared" si="53"/>
        <v>0</v>
      </c>
      <c r="M63" s="2141">
        <f t="shared" si="53"/>
        <v>0</v>
      </c>
      <c r="N63" s="2141">
        <f>SUM(N79:N83)</f>
        <v>0</v>
      </c>
      <c r="O63" s="2141">
        <f t="shared" ref="O63:P63" si="54">SUM(O79:O83)</f>
        <v>0</v>
      </c>
      <c r="P63" s="2432">
        <f t="shared" si="54"/>
        <v>0</v>
      </c>
      <c r="Q63" s="2436">
        <f>SUM(Q64:Q76)</f>
        <v>0</v>
      </c>
      <c r="R63" s="2394">
        <f>SUM(R64:R76)</f>
        <v>0</v>
      </c>
    </row>
    <row r="64" spans="1:103" ht="15" customHeight="1" x14ac:dyDescent="0.25">
      <c r="A64" s="4492" t="s">
        <v>67</v>
      </c>
      <c r="B64" s="4493"/>
      <c r="C64" s="2135">
        <f>SUM(D64:M64)</f>
        <v>0</v>
      </c>
      <c r="D64" s="2441"/>
      <c r="E64" s="2005"/>
      <c r="F64" s="2005"/>
      <c r="G64" s="2005"/>
      <c r="H64" s="2005"/>
      <c r="I64" s="2005"/>
      <c r="J64" s="2005"/>
      <c r="K64" s="2005"/>
      <c r="L64" s="2005"/>
      <c r="M64" s="2005"/>
      <c r="N64" s="2454"/>
      <c r="O64" s="1998"/>
      <c r="P64" s="2069"/>
      <c r="Q64" s="2022"/>
      <c r="R64" s="2149"/>
      <c r="S64" t="str">
        <f t="shared" ref="S64:S83" si="55">CA64&amp;CB64</f>
        <v/>
      </c>
      <c r="CA64" s="18" t="str">
        <f>IF(AND($C64&gt;0,Q64="")," * No olvide digitar la variable "&amp;$Q$61&amp;""&amp;". Digite Cero si no tiene.",IF(Q64&gt;$C64," * La variable  "&amp;$Q$61&amp;""&amp;" No puede ser mayor al Total.",""))</f>
        <v/>
      </c>
      <c r="CB64" s="18" t="str">
        <f>IF(AND($C64&gt;0,R64="")," * No olvide digitar la variable  "&amp;$R$61&amp;""&amp;". Digite Cero si no tiene.",IF(R64&gt;$C64,"  * La variable  "&amp;$R$61&amp;""&amp;" No puede ser mayor al Total.",""))</f>
        <v/>
      </c>
      <c r="CO64" s="69">
        <f>IF(AND($C64&gt;0,Q64=""),1,IF(Q64&gt;$C64,1,0))</f>
        <v>0</v>
      </c>
      <c r="CP64" s="69">
        <f t="shared" ref="CP64:CP83" si="56">IF(AND(C64&gt;0,R64=""),1,IF(R64&gt;C64,1,0))</f>
        <v>0</v>
      </c>
    </row>
    <row r="65" spans="1:94" ht="15" customHeight="1" x14ac:dyDescent="0.25">
      <c r="A65" s="3033" t="s">
        <v>68</v>
      </c>
      <c r="B65" s="3034"/>
      <c r="C65" s="70">
        <f>SUM(D65:M65)</f>
        <v>0</v>
      </c>
      <c r="D65" s="30"/>
      <c r="E65" s="32"/>
      <c r="F65" s="32"/>
      <c r="G65" s="32"/>
      <c r="H65" s="32"/>
      <c r="I65" s="32"/>
      <c r="J65" s="32"/>
      <c r="K65" s="32"/>
      <c r="L65" s="32"/>
      <c r="M65" s="32"/>
      <c r="N65" s="117"/>
      <c r="O65" s="71"/>
      <c r="P65" s="72"/>
      <c r="Q65" s="105"/>
      <c r="R65" s="48"/>
      <c r="S65" t="str">
        <f t="shared" si="55"/>
        <v/>
      </c>
      <c r="CA65" s="18" t="str">
        <f t="shared" ref="CA65:CA83" si="57">IF(AND($C65&gt;0,Q65="")," * No olvide digitar la variable "&amp;$Q$61&amp;""&amp;". Digite Cero si no tiene.",IF(Q65&gt;$C65," * La variable  "&amp;$Q$61&amp;""&amp;" No puede ser mayor al Total.",""))</f>
        <v/>
      </c>
      <c r="CB65" s="18" t="str">
        <f t="shared" ref="CB65:CB83" si="58">IF(AND($C65&gt;0,R65="")," * No olvide digitar la variable  "&amp;$R$61&amp;""&amp;". Digite Cero si no tiene.",IF(R65&gt;$C65,"  * La variable  "&amp;$R$61&amp;""&amp;" No puede ser mayor al Total.",""))</f>
        <v/>
      </c>
      <c r="CO65" s="69">
        <f t="shared" ref="CO65:CO83" si="59">IF(AND(C65&gt;0,Q65=""),1,IF(Q65&gt;C65,1,0))</f>
        <v>0</v>
      </c>
      <c r="CP65" s="69">
        <f t="shared" si="56"/>
        <v>0</v>
      </c>
    </row>
    <row r="66" spans="1:94" ht="15" customHeight="1" x14ac:dyDescent="0.25">
      <c r="A66" s="3467" t="s">
        <v>69</v>
      </c>
      <c r="B66" s="2447" t="s">
        <v>70</v>
      </c>
      <c r="C66" s="2135">
        <f t="shared" ref="C66:C78" si="60">SUM(D66:M66)</f>
        <v>0</v>
      </c>
      <c r="D66" s="2441"/>
      <c r="E66" s="2005"/>
      <c r="F66" s="2005"/>
      <c r="G66" s="2005"/>
      <c r="H66" s="2005"/>
      <c r="I66" s="2005"/>
      <c r="J66" s="2005"/>
      <c r="K66" s="2005"/>
      <c r="L66" s="2005"/>
      <c r="M66" s="2005"/>
      <c r="N66" s="2454"/>
      <c r="O66" s="1998"/>
      <c r="P66" s="2069"/>
      <c r="Q66" s="2022"/>
      <c r="R66" s="2149"/>
      <c r="S66" t="str">
        <f t="shared" si="55"/>
        <v/>
      </c>
      <c r="CA66" s="18" t="str">
        <f t="shared" si="57"/>
        <v/>
      </c>
      <c r="CB66" s="18" t="str">
        <f t="shared" si="58"/>
        <v/>
      </c>
      <c r="CO66" s="69">
        <f t="shared" si="59"/>
        <v>0</v>
      </c>
      <c r="CP66" s="69">
        <f t="shared" si="56"/>
        <v>0</v>
      </c>
    </row>
    <row r="67" spans="1:94" ht="15" customHeight="1" x14ac:dyDescent="0.25">
      <c r="A67" s="4275"/>
      <c r="B67" s="74" t="s">
        <v>71</v>
      </c>
      <c r="C67" s="75">
        <f t="shared" si="60"/>
        <v>0</v>
      </c>
      <c r="D67" s="22"/>
      <c r="E67" s="24"/>
      <c r="F67" s="24"/>
      <c r="G67" s="24"/>
      <c r="H67" s="24"/>
      <c r="I67" s="24"/>
      <c r="J67" s="24"/>
      <c r="K67" s="24"/>
      <c r="L67" s="24"/>
      <c r="M67" s="24"/>
      <c r="N67" s="118"/>
      <c r="O67" s="76"/>
      <c r="P67" s="77"/>
      <c r="Q67" s="27"/>
      <c r="R67" s="28"/>
      <c r="S67" t="str">
        <f t="shared" si="55"/>
        <v/>
      </c>
      <c r="CA67" s="18" t="str">
        <f t="shared" si="57"/>
        <v/>
      </c>
      <c r="CB67" s="18" t="str">
        <f t="shared" si="58"/>
        <v/>
      </c>
      <c r="CO67" s="69">
        <f t="shared" si="59"/>
        <v>0</v>
      </c>
      <c r="CP67" s="69">
        <f t="shared" si="56"/>
        <v>0</v>
      </c>
    </row>
    <row r="68" spans="1:94" ht="15" customHeight="1" x14ac:dyDescent="0.25">
      <c r="A68" s="4275"/>
      <c r="B68" s="74" t="s">
        <v>72</v>
      </c>
      <c r="C68" s="75">
        <f t="shared" si="60"/>
        <v>0</v>
      </c>
      <c r="D68" s="22"/>
      <c r="E68" s="24"/>
      <c r="F68" s="24"/>
      <c r="G68" s="24"/>
      <c r="H68" s="24"/>
      <c r="I68" s="24"/>
      <c r="J68" s="24"/>
      <c r="K68" s="24"/>
      <c r="L68" s="24"/>
      <c r="M68" s="24"/>
      <c r="N68" s="118"/>
      <c r="O68" s="76"/>
      <c r="P68" s="77"/>
      <c r="Q68" s="27"/>
      <c r="R68" s="28"/>
      <c r="S68" t="str">
        <f t="shared" si="55"/>
        <v/>
      </c>
      <c r="CA68" s="18" t="str">
        <f t="shared" si="57"/>
        <v/>
      </c>
      <c r="CB68" s="18" t="str">
        <f t="shared" si="58"/>
        <v/>
      </c>
      <c r="CO68" s="69">
        <f t="shared" si="59"/>
        <v>0</v>
      </c>
      <c r="CP68" s="69">
        <f t="shared" si="56"/>
        <v>0</v>
      </c>
    </row>
    <row r="69" spans="1:94" ht="15" customHeight="1" x14ac:dyDescent="0.25">
      <c r="A69" s="4275"/>
      <c r="B69" s="74" t="s">
        <v>73</v>
      </c>
      <c r="C69" s="75">
        <f t="shared" si="60"/>
        <v>0</v>
      </c>
      <c r="D69" s="22"/>
      <c r="E69" s="24"/>
      <c r="F69" s="24"/>
      <c r="G69" s="24"/>
      <c r="H69" s="24"/>
      <c r="I69" s="24"/>
      <c r="J69" s="24"/>
      <c r="K69" s="24"/>
      <c r="L69" s="24"/>
      <c r="M69" s="24"/>
      <c r="N69" s="118"/>
      <c r="O69" s="76"/>
      <c r="P69" s="77"/>
      <c r="Q69" s="27"/>
      <c r="R69" s="28"/>
      <c r="S69" t="str">
        <f t="shared" si="55"/>
        <v/>
      </c>
      <c r="CA69" s="18" t="str">
        <f t="shared" si="57"/>
        <v/>
      </c>
      <c r="CB69" s="18" t="str">
        <f t="shared" si="58"/>
        <v/>
      </c>
      <c r="CO69" s="69">
        <f t="shared" si="59"/>
        <v>0</v>
      </c>
      <c r="CP69" s="69">
        <f t="shared" si="56"/>
        <v>0</v>
      </c>
    </row>
    <row r="70" spans="1:94" ht="15" customHeight="1" x14ac:dyDescent="0.25">
      <c r="A70" s="4275"/>
      <c r="B70" s="74" t="s">
        <v>74</v>
      </c>
      <c r="C70" s="75">
        <f t="shared" si="60"/>
        <v>0</v>
      </c>
      <c r="D70" s="22"/>
      <c r="E70" s="24"/>
      <c r="F70" s="24"/>
      <c r="G70" s="24"/>
      <c r="H70" s="24"/>
      <c r="I70" s="24"/>
      <c r="J70" s="24"/>
      <c r="K70" s="24"/>
      <c r="L70" s="24"/>
      <c r="M70" s="24"/>
      <c r="N70" s="118"/>
      <c r="O70" s="76"/>
      <c r="P70" s="77"/>
      <c r="Q70" s="27"/>
      <c r="R70" s="28"/>
      <c r="S70" t="str">
        <f t="shared" si="55"/>
        <v/>
      </c>
      <c r="CA70" s="18" t="str">
        <f t="shared" si="57"/>
        <v/>
      </c>
      <c r="CB70" s="18" t="str">
        <f t="shared" si="58"/>
        <v/>
      </c>
      <c r="CO70" s="69">
        <f t="shared" si="59"/>
        <v>0</v>
      </c>
      <c r="CP70" s="69">
        <f t="shared" si="56"/>
        <v>0</v>
      </c>
    </row>
    <row r="71" spans="1:94" ht="15" customHeight="1" x14ac:dyDescent="0.25">
      <c r="A71" s="4275"/>
      <c r="B71" s="78" t="s">
        <v>75</v>
      </c>
      <c r="C71" s="2294">
        <f t="shared" si="60"/>
        <v>0</v>
      </c>
      <c r="D71" s="2448"/>
      <c r="E71" s="81"/>
      <c r="F71" s="81"/>
      <c r="G71" s="81"/>
      <c r="H71" s="81"/>
      <c r="I71" s="81"/>
      <c r="J71" s="81"/>
      <c r="K71" s="81"/>
      <c r="L71" s="81"/>
      <c r="M71" s="81"/>
      <c r="N71" s="119"/>
      <c r="O71" s="82"/>
      <c r="P71" s="83"/>
      <c r="Q71" s="84"/>
      <c r="R71" s="85"/>
      <c r="S71" t="str">
        <f t="shared" si="55"/>
        <v/>
      </c>
      <c r="CA71" s="18" t="str">
        <f t="shared" si="57"/>
        <v/>
      </c>
      <c r="CB71" s="18" t="str">
        <f t="shared" si="58"/>
        <v/>
      </c>
      <c r="CO71" s="69">
        <f t="shared" si="59"/>
        <v>0</v>
      </c>
      <c r="CP71" s="69">
        <f t="shared" si="56"/>
        <v>0</v>
      </c>
    </row>
    <row r="72" spans="1:94" ht="15" customHeight="1" x14ac:dyDescent="0.25">
      <c r="A72" s="3782"/>
      <c r="B72" s="86" t="s">
        <v>76</v>
      </c>
      <c r="C72" s="70">
        <f>SUM(D72:M72)</f>
        <v>0</v>
      </c>
      <c r="D72" s="30"/>
      <c r="E72" s="32"/>
      <c r="F72" s="32"/>
      <c r="G72" s="32"/>
      <c r="H72" s="32"/>
      <c r="I72" s="32"/>
      <c r="J72" s="32"/>
      <c r="K72" s="32"/>
      <c r="L72" s="32"/>
      <c r="M72" s="32"/>
      <c r="N72" s="117"/>
      <c r="O72" s="71"/>
      <c r="P72" s="72"/>
      <c r="Q72" s="35"/>
      <c r="R72" s="37"/>
      <c r="S72" t="str">
        <f t="shared" si="55"/>
        <v/>
      </c>
      <c r="CA72" s="18" t="str">
        <f t="shared" si="57"/>
        <v/>
      </c>
      <c r="CB72" s="18" t="str">
        <f t="shared" si="58"/>
        <v/>
      </c>
      <c r="CO72" s="69">
        <f t="shared" si="59"/>
        <v>0</v>
      </c>
      <c r="CP72" s="69">
        <f t="shared" si="56"/>
        <v>0</v>
      </c>
    </row>
    <row r="73" spans="1:94" ht="15" customHeight="1" x14ac:dyDescent="0.25">
      <c r="A73" s="3467" t="s">
        <v>77</v>
      </c>
      <c r="B73" s="2447" t="s">
        <v>78</v>
      </c>
      <c r="C73" s="2135">
        <f>SUM(D73:P73)</f>
        <v>0</v>
      </c>
      <c r="D73" s="2441"/>
      <c r="E73" s="2005"/>
      <c r="F73" s="2005"/>
      <c r="G73" s="2005"/>
      <c r="H73" s="2005"/>
      <c r="I73" s="2005"/>
      <c r="J73" s="2005"/>
      <c r="K73" s="2005"/>
      <c r="L73" s="2005"/>
      <c r="M73" s="2005"/>
      <c r="N73" s="2449"/>
      <c r="O73" s="2449"/>
      <c r="P73" s="2449"/>
      <c r="Q73" s="2022"/>
      <c r="R73" s="2149"/>
      <c r="S73" t="str">
        <f t="shared" si="55"/>
        <v/>
      </c>
      <c r="CA73" s="18" t="str">
        <f t="shared" si="57"/>
        <v/>
      </c>
      <c r="CB73" s="18" t="str">
        <f t="shared" si="58"/>
        <v/>
      </c>
      <c r="CO73" s="69">
        <f t="shared" si="59"/>
        <v>0</v>
      </c>
      <c r="CP73" s="69">
        <f t="shared" si="56"/>
        <v>0</v>
      </c>
    </row>
    <row r="74" spans="1:94" ht="15" customHeight="1" x14ac:dyDescent="0.25">
      <c r="A74" s="3782"/>
      <c r="B74" s="88" t="s">
        <v>79</v>
      </c>
      <c r="C74" s="70">
        <f>SUM(D74:P74)</f>
        <v>0</v>
      </c>
      <c r="D74" s="30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5"/>
      <c r="R74" s="37"/>
      <c r="S74" t="str">
        <f t="shared" si="55"/>
        <v/>
      </c>
      <c r="CA74" s="18" t="str">
        <f t="shared" si="57"/>
        <v/>
      </c>
      <c r="CB74" s="18" t="str">
        <f t="shared" si="58"/>
        <v/>
      </c>
      <c r="CO74" s="69">
        <f t="shared" si="59"/>
        <v>0</v>
      </c>
      <c r="CP74" s="69">
        <f t="shared" si="56"/>
        <v>0</v>
      </c>
    </row>
    <row r="75" spans="1:94" ht="15" customHeight="1" x14ac:dyDescent="0.25">
      <c r="A75" s="3467" t="s">
        <v>80</v>
      </c>
      <c r="B75" s="2447" t="s">
        <v>78</v>
      </c>
      <c r="C75" s="2135">
        <f>SUM(D75:M75)</f>
        <v>0</v>
      </c>
      <c r="D75" s="2005"/>
      <c r="E75" s="2005"/>
      <c r="F75" s="2005"/>
      <c r="G75" s="2005"/>
      <c r="H75" s="2005"/>
      <c r="I75" s="2005"/>
      <c r="J75" s="2005"/>
      <c r="K75" s="2005"/>
      <c r="L75" s="2005"/>
      <c r="M75" s="2005"/>
      <c r="N75" s="2454"/>
      <c r="O75" s="1998"/>
      <c r="P75" s="2069"/>
      <c r="Q75" s="2022"/>
      <c r="R75" s="2149"/>
      <c r="S75" t="str">
        <f t="shared" si="55"/>
        <v/>
      </c>
      <c r="CA75" s="18" t="str">
        <f t="shared" si="57"/>
        <v/>
      </c>
      <c r="CB75" s="18" t="str">
        <f t="shared" si="58"/>
        <v/>
      </c>
      <c r="CO75" s="69">
        <f t="shared" si="59"/>
        <v>0</v>
      </c>
      <c r="CP75" s="69">
        <f t="shared" si="56"/>
        <v>0</v>
      </c>
    </row>
    <row r="76" spans="1:94" ht="15" customHeight="1" thickBot="1" x14ac:dyDescent="0.3">
      <c r="A76" s="3052"/>
      <c r="B76" s="120" t="s">
        <v>79</v>
      </c>
      <c r="C76" s="121">
        <f t="shared" si="60"/>
        <v>0</v>
      </c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3"/>
      <c r="O76" s="124"/>
      <c r="P76" s="125"/>
      <c r="Q76" s="126"/>
      <c r="R76" s="127"/>
      <c r="S76" t="str">
        <f t="shared" si="55"/>
        <v/>
      </c>
      <c r="CA76" s="18" t="str">
        <f t="shared" si="57"/>
        <v/>
      </c>
      <c r="CB76" s="18" t="str">
        <f t="shared" si="58"/>
        <v/>
      </c>
      <c r="CO76" s="69">
        <f t="shared" si="59"/>
        <v>0</v>
      </c>
      <c r="CP76" s="69">
        <f t="shared" si="56"/>
        <v>0</v>
      </c>
    </row>
    <row r="77" spans="1:94" ht="15" customHeight="1" thickTop="1" x14ac:dyDescent="0.25">
      <c r="A77" s="3053" t="s">
        <v>82</v>
      </c>
      <c r="B77" s="3054"/>
      <c r="C77" s="101">
        <f t="shared" si="60"/>
        <v>0</v>
      </c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28"/>
      <c r="O77" s="103"/>
      <c r="P77" s="104"/>
      <c r="Q77" s="105"/>
      <c r="R77" s="48"/>
      <c r="S77" t="str">
        <f t="shared" si="55"/>
        <v/>
      </c>
      <c r="CA77" s="18" t="str">
        <f t="shared" si="57"/>
        <v/>
      </c>
      <c r="CB77" s="18" t="str">
        <f t="shared" si="58"/>
        <v/>
      </c>
      <c r="CO77" s="69">
        <f t="shared" si="59"/>
        <v>0</v>
      </c>
      <c r="CP77" s="69">
        <f t="shared" si="56"/>
        <v>0</v>
      </c>
    </row>
    <row r="78" spans="1:94" ht="15" customHeight="1" x14ac:dyDescent="0.25">
      <c r="A78" s="3047" t="s">
        <v>83</v>
      </c>
      <c r="B78" s="3048"/>
      <c r="C78" s="1504">
        <f t="shared" si="60"/>
        <v>0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2455"/>
      <c r="O78" s="93"/>
      <c r="P78" s="94"/>
      <c r="Q78" s="35"/>
      <c r="R78" s="37"/>
      <c r="S78" t="str">
        <f t="shared" si="55"/>
        <v/>
      </c>
      <c r="CA78" s="18" t="str">
        <f t="shared" si="57"/>
        <v/>
      </c>
      <c r="CB78" s="18" t="str">
        <f t="shared" si="58"/>
        <v/>
      </c>
      <c r="CO78" s="69">
        <f t="shared" si="59"/>
        <v>0</v>
      </c>
      <c r="CP78" s="69">
        <f t="shared" si="56"/>
        <v>0</v>
      </c>
    </row>
    <row r="79" spans="1:94" ht="15" customHeight="1" x14ac:dyDescent="0.25">
      <c r="A79" s="3467" t="s">
        <v>85</v>
      </c>
      <c r="B79" s="2452" t="s">
        <v>78</v>
      </c>
      <c r="C79" s="2135">
        <f>SUM(D79:P79)</f>
        <v>0</v>
      </c>
      <c r="D79" s="2441"/>
      <c r="E79" s="2005"/>
      <c r="F79" s="2005"/>
      <c r="G79" s="2005"/>
      <c r="H79" s="2005"/>
      <c r="I79" s="2005"/>
      <c r="J79" s="2005"/>
      <c r="K79" s="2005"/>
      <c r="L79" s="2005"/>
      <c r="M79" s="2005"/>
      <c r="N79" s="2442"/>
      <c r="O79" s="2005"/>
      <c r="P79" s="2023"/>
      <c r="Q79" s="2022"/>
      <c r="R79" s="2149"/>
      <c r="S79" t="str">
        <f t="shared" si="55"/>
        <v/>
      </c>
      <c r="CA79" s="18" t="str">
        <f t="shared" si="57"/>
        <v/>
      </c>
      <c r="CB79" s="18" t="str">
        <f t="shared" si="58"/>
        <v/>
      </c>
      <c r="CO79" s="69">
        <f t="shared" si="59"/>
        <v>0</v>
      </c>
      <c r="CP79" s="69">
        <f t="shared" si="56"/>
        <v>0</v>
      </c>
    </row>
    <row r="80" spans="1:94" ht="15" customHeight="1" x14ac:dyDescent="0.25">
      <c r="A80" s="3782"/>
      <c r="B80" s="111" t="s">
        <v>79</v>
      </c>
      <c r="C80" s="1504">
        <f>SUM(D80:P80)</f>
        <v>0</v>
      </c>
      <c r="D80" s="91"/>
      <c r="E80" s="92"/>
      <c r="F80" s="92"/>
      <c r="G80" s="92"/>
      <c r="H80" s="92"/>
      <c r="I80" s="92"/>
      <c r="J80" s="92"/>
      <c r="K80" s="92"/>
      <c r="L80" s="92"/>
      <c r="M80" s="92"/>
      <c r="N80" s="2400"/>
      <c r="O80" s="92"/>
      <c r="P80" s="113"/>
      <c r="Q80" s="95"/>
      <c r="R80" s="2401"/>
      <c r="S80" t="str">
        <f t="shared" si="55"/>
        <v/>
      </c>
      <c r="CA80" s="18" t="str">
        <f t="shared" si="57"/>
        <v/>
      </c>
      <c r="CB80" s="18" t="str">
        <f t="shared" si="58"/>
        <v/>
      </c>
      <c r="CO80" s="69">
        <f t="shared" si="59"/>
        <v>0</v>
      </c>
      <c r="CP80" s="69">
        <f t="shared" si="56"/>
        <v>0</v>
      </c>
    </row>
    <row r="81" spans="1:95" ht="15" customHeight="1" x14ac:dyDescent="0.25">
      <c r="A81" s="3467" t="s">
        <v>86</v>
      </c>
      <c r="B81" s="2452" t="s">
        <v>78</v>
      </c>
      <c r="C81" s="2135">
        <f>SUM(D81:P81)</f>
        <v>0</v>
      </c>
      <c r="D81" s="2005"/>
      <c r="E81" s="2005"/>
      <c r="F81" s="2005"/>
      <c r="G81" s="2005"/>
      <c r="H81" s="2005"/>
      <c r="I81" s="2005"/>
      <c r="J81" s="2005"/>
      <c r="K81" s="2005"/>
      <c r="L81" s="2005"/>
      <c r="M81" s="2005"/>
      <c r="N81" s="2442"/>
      <c r="O81" s="2005"/>
      <c r="P81" s="2023"/>
      <c r="Q81" s="105"/>
      <c r="R81" s="48"/>
      <c r="S81" t="str">
        <f t="shared" si="55"/>
        <v/>
      </c>
      <c r="CA81" s="18" t="str">
        <f t="shared" si="57"/>
        <v/>
      </c>
      <c r="CB81" s="18" t="str">
        <f t="shared" si="58"/>
        <v/>
      </c>
      <c r="CO81" s="69">
        <f t="shared" si="59"/>
        <v>0</v>
      </c>
      <c r="CP81" s="69">
        <f t="shared" si="56"/>
        <v>0</v>
      </c>
    </row>
    <row r="82" spans="1:95" ht="15" customHeight="1" x14ac:dyDescent="0.25">
      <c r="A82" s="3782"/>
      <c r="B82" s="1507" t="s">
        <v>79</v>
      </c>
      <c r="C82" s="1504">
        <f>SUM(D82:P82)</f>
        <v>0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2400"/>
      <c r="O82" s="92"/>
      <c r="P82" s="113"/>
      <c r="Q82" s="95"/>
      <c r="R82" s="2401"/>
      <c r="S82" t="str">
        <f>CA82&amp;CB82</f>
        <v/>
      </c>
      <c r="CA82" s="18" t="str">
        <f t="shared" si="57"/>
        <v/>
      </c>
      <c r="CB82" s="18" t="str">
        <f t="shared" si="58"/>
        <v/>
      </c>
      <c r="CO82" s="69">
        <f t="shared" si="59"/>
        <v>0</v>
      </c>
      <c r="CP82" s="69">
        <f t="shared" si="56"/>
        <v>0</v>
      </c>
    </row>
    <row r="83" spans="1:95" ht="15" customHeight="1" x14ac:dyDescent="0.25">
      <c r="A83" s="4502" t="s">
        <v>87</v>
      </c>
      <c r="B83" s="4503"/>
      <c r="C83" s="1504">
        <f>SUM(D83:P83)</f>
        <v>0</v>
      </c>
      <c r="D83" s="91"/>
      <c r="E83" s="92"/>
      <c r="F83" s="92"/>
      <c r="G83" s="92"/>
      <c r="H83" s="92"/>
      <c r="I83" s="92"/>
      <c r="J83" s="92"/>
      <c r="K83" s="92"/>
      <c r="L83" s="92"/>
      <c r="M83" s="92"/>
      <c r="N83" s="2400"/>
      <c r="O83" s="92"/>
      <c r="P83" s="113"/>
      <c r="Q83" s="95"/>
      <c r="R83" s="2401"/>
      <c r="S83" t="str">
        <f t="shared" si="55"/>
        <v/>
      </c>
      <c r="CA83" s="18" t="str">
        <f t="shared" si="57"/>
        <v/>
      </c>
      <c r="CB83" s="18" t="str">
        <f t="shared" si="58"/>
        <v/>
      </c>
      <c r="CO83" s="69">
        <f t="shared" si="59"/>
        <v>0</v>
      </c>
      <c r="CP83" s="69">
        <f t="shared" si="56"/>
        <v>0</v>
      </c>
    </row>
    <row r="84" spans="1:95" ht="18" customHeight="1" x14ac:dyDescent="0.25">
      <c r="A84" s="38" t="s">
        <v>89</v>
      </c>
      <c r="B84" s="55"/>
      <c r="C84" s="130"/>
    </row>
    <row r="85" spans="1:95" ht="33.6" customHeight="1" x14ac:dyDescent="0.25">
      <c r="A85" s="2404" t="s">
        <v>90</v>
      </c>
      <c r="B85" s="2405" t="s">
        <v>91</v>
      </c>
      <c r="C85" s="2456" t="s">
        <v>25</v>
      </c>
      <c r="D85" s="134" t="s">
        <v>11</v>
      </c>
    </row>
    <row r="86" spans="1:95" ht="18" customHeight="1" x14ac:dyDescent="0.25">
      <c r="A86" s="2453" t="s">
        <v>92</v>
      </c>
      <c r="B86" s="2457"/>
      <c r="C86" s="2458"/>
      <c r="D86" s="2459"/>
      <c r="E86" t="str">
        <f>CA86&amp;CB86</f>
        <v/>
      </c>
      <c r="CA86" s="18" t="str">
        <f>IF(AND($B86&gt;0,C86="")," * No olvide digitar la variable "&amp;$C$85&amp;""&amp;". Digite Cero si no tiene.",IF(C86&gt;$B86," * La variable  "&amp;$C$85&amp;""&amp;" No puede ser mayor al Total.",""))</f>
        <v/>
      </c>
      <c r="CB86" s="18" t="str">
        <f>IF(AND($B86&gt;0,D86="")," * No olvide digitar la variable "&amp;$D$85&amp;""&amp;". Digite Cero si no tiene.",IF(D86&gt;$B86," * La variable  "&amp;$D$85&amp;""&amp;" No puede ser mayor al Total.",""))</f>
        <v/>
      </c>
      <c r="CO86" s="69">
        <f>IF(AND(B86&gt;0,C86=""),1,IF(C86&gt;B86,1,0))</f>
        <v>0</v>
      </c>
      <c r="CP86" s="69">
        <f>IF(AND(B86&gt;0,D86=""),1,IF(D86&gt;B86,1,0))</f>
        <v>0</v>
      </c>
    </row>
    <row r="87" spans="1:95" ht="18" customHeight="1" x14ac:dyDescent="0.25">
      <c r="A87" s="2460" t="s">
        <v>93</v>
      </c>
      <c r="B87" s="55"/>
      <c r="C87" s="140"/>
      <c r="D87" s="140"/>
      <c r="E87" s="2461"/>
    </row>
    <row r="88" spans="1:95" x14ac:dyDescent="0.25">
      <c r="A88" s="3443" t="s">
        <v>94</v>
      </c>
      <c r="B88" s="2987"/>
      <c r="C88" s="2388" t="s">
        <v>91</v>
      </c>
      <c r="D88" s="2406" t="s">
        <v>95</v>
      </c>
      <c r="E88" s="2389" t="s">
        <v>96</v>
      </c>
    </row>
    <row r="89" spans="1:95" ht="18" customHeight="1" x14ac:dyDescent="0.25">
      <c r="A89" s="4498" t="s">
        <v>97</v>
      </c>
      <c r="B89" s="4499"/>
      <c r="C89" s="2393">
        <f>SUM(D89:E89)</f>
        <v>0</v>
      </c>
      <c r="D89" s="2396"/>
      <c r="E89" s="2397"/>
      <c r="CA89" s="18" t="str">
        <f>IF(AND($C89&gt;0,D89="")," * No olvide digitar la variable "&amp;$D$88&amp;""&amp;". Digite Cero si no tiene.",IF(D89&gt;$C89," * La variable  "&amp;$D$88&amp;""&amp;" No puede ser mayor al Total.",""))</f>
        <v/>
      </c>
      <c r="CB89" s="18" t="str">
        <f>IF(AND($C89&gt;0,E89="")," * No olvide digitar la variable "&amp;$E$88&amp;""&amp;". Digite Cero si no tiene.",IF(E89&gt;$C89," * La variable  "&amp;$E$88&amp;""&amp;" No puede ser mayor al Total.",""))</f>
        <v/>
      </c>
      <c r="CO89" s="69">
        <f>IF(AND(C89&gt;0,D89=""),1,IF(D89&gt;C89,1,0))</f>
        <v>0</v>
      </c>
      <c r="CP89" s="69">
        <f>IF(AND(C89&gt;0,E89=""),1,IF(E89&gt;C89,1,0))</f>
        <v>0</v>
      </c>
    </row>
    <row r="90" spans="1:95" s="56" customFormat="1" ht="18" customHeight="1" x14ac:dyDescent="0.25">
      <c r="A90" s="143" t="s">
        <v>98</v>
      </c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4"/>
      <c r="AI90" s="144"/>
      <c r="AJ90" s="144"/>
      <c r="AK90" s="144"/>
      <c r="AL90" s="144"/>
      <c r="AM90" s="144"/>
      <c r="AN90" s="144"/>
      <c r="AO90" s="144"/>
      <c r="AP90" s="144"/>
      <c r="AQ90" s="144"/>
      <c r="AR90" s="144"/>
      <c r="AS90" s="144"/>
      <c r="AT90" s="144"/>
      <c r="AU90" s="144"/>
      <c r="AV90" s="144"/>
      <c r="AW90" s="144"/>
    </row>
    <row r="91" spans="1:95" s="56" customFormat="1" ht="18" customHeight="1" x14ac:dyDescent="0.2">
      <c r="A91" s="3489" t="s">
        <v>99</v>
      </c>
      <c r="B91" s="3100"/>
      <c r="C91" s="3489" t="s">
        <v>100</v>
      </c>
      <c r="D91" s="3105"/>
      <c r="E91" s="3100"/>
      <c r="F91" s="3077" t="s">
        <v>101</v>
      </c>
      <c r="G91" s="3078"/>
      <c r="H91" s="3078"/>
      <c r="I91" s="3078"/>
      <c r="J91" s="3078"/>
      <c r="K91" s="3078"/>
      <c r="L91" s="3078"/>
      <c r="M91" s="3078"/>
      <c r="N91" s="3078"/>
      <c r="O91" s="3078"/>
      <c r="P91" s="3078"/>
      <c r="Q91" s="3078"/>
      <c r="R91" s="3078"/>
      <c r="S91" s="3078"/>
      <c r="T91" s="3078"/>
      <c r="U91" s="3078"/>
      <c r="V91" s="3078"/>
      <c r="W91" s="3078"/>
      <c r="X91" s="3078"/>
      <c r="Y91" s="3078"/>
      <c r="Z91" s="3078"/>
      <c r="AA91" s="3078"/>
      <c r="AB91" s="3078"/>
      <c r="AC91" s="3079"/>
      <c r="AD91" s="3066" t="s">
        <v>102</v>
      </c>
      <c r="AE91" s="3066"/>
      <c r="AF91" s="3066"/>
      <c r="AG91" s="3066"/>
      <c r="AH91" s="3066"/>
      <c r="AI91" s="3066"/>
      <c r="AJ91" s="3066"/>
      <c r="AK91" s="3066"/>
      <c r="AL91" s="3066"/>
      <c r="AM91" s="3066"/>
      <c r="AN91" s="3066"/>
      <c r="AO91" s="3066"/>
      <c r="AP91" s="3066"/>
      <c r="AQ91" s="3066"/>
      <c r="AR91" s="3066"/>
      <c r="AS91" s="3066"/>
      <c r="AT91" s="3080"/>
      <c r="AU91" s="3081" t="s">
        <v>12</v>
      </c>
      <c r="AV91" s="3084" t="s">
        <v>13</v>
      </c>
      <c r="AW91" s="3055" t="s">
        <v>103</v>
      </c>
    </row>
    <row r="92" spans="1:95" s="56" customFormat="1" ht="18" customHeight="1" x14ac:dyDescent="0.2">
      <c r="A92" s="4509"/>
      <c r="B92" s="3102"/>
      <c r="C92" s="4509"/>
      <c r="D92" s="3106"/>
      <c r="E92" s="3102"/>
      <c r="F92" s="3058" t="s">
        <v>104</v>
      </c>
      <c r="G92" s="3059"/>
      <c r="H92" s="3059"/>
      <c r="I92" s="3059"/>
      <c r="J92" s="3059"/>
      <c r="K92" s="3059"/>
      <c r="L92" s="3059"/>
      <c r="M92" s="3059"/>
      <c r="N92" s="3059"/>
      <c r="O92" s="3059"/>
      <c r="P92" s="3059"/>
      <c r="Q92" s="3060"/>
      <c r="R92" s="3061" t="s">
        <v>105</v>
      </c>
      <c r="S92" s="3062"/>
      <c r="T92" s="3062"/>
      <c r="U92" s="3062"/>
      <c r="V92" s="3062"/>
      <c r="W92" s="3063"/>
      <c r="X92" s="3064" t="s">
        <v>106</v>
      </c>
      <c r="Y92" s="3064"/>
      <c r="Z92" s="3064"/>
      <c r="AA92" s="3064"/>
      <c r="AB92" s="3064"/>
      <c r="AC92" s="3065"/>
      <c r="AD92" s="3066" t="s">
        <v>107</v>
      </c>
      <c r="AE92" s="3066"/>
      <c r="AF92" s="3066"/>
      <c r="AG92" s="3066"/>
      <c r="AH92" s="3066"/>
      <c r="AI92" s="3066"/>
      <c r="AJ92" s="3066"/>
      <c r="AK92" s="3066"/>
      <c r="AL92" s="3066"/>
      <c r="AM92" s="3066"/>
      <c r="AN92" s="3066"/>
      <c r="AO92" s="3067"/>
      <c r="AP92" s="3068" t="s">
        <v>108</v>
      </c>
      <c r="AQ92" s="3071" t="s">
        <v>106</v>
      </c>
      <c r="AR92" s="3071" t="s">
        <v>109</v>
      </c>
      <c r="AS92" s="3071" t="s">
        <v>81</v>
      </c>
      <c r="AT92" s="3074" t="s">
        <v>110</v>
      </c>
      <c r="AU92" s="3082"/>
      <c r="AV92" s="3085"/>
      <c r="AW92" s="3924"/>
    </row>
    <row r="93" spans="1:95" s="56" customFormat="1" ht="15" customHeight="1" x14ac:dyDescent="0.2">
      <c r="A93" s="4509"/>
      <c r="B93" s="3102"/>
      <c r="C93" s="3936"/>
      <c r="D93" s="4511"/>
      <c r="E93" s="4510"/>
      <c r="F93" s="4504" t="s">
        <v>111</v>
      </c>
      <c r="G93" s="4400"/>
      <c r="H93" s="4401" t="s">
        <v>112</v>
      </c>
      <c r="I93" s="4400"/>
      <c r="J93" s="4401" t="s">
        <v>113</v>
      </c>
      <c r="K93" s="4400"/>
      <c r="L93" s="4401" t="s">
        <v>114</v>
      </c>
      <c r="M93" s="4400"/>
      <c r="N93" s="4401" t="s">
        <v>115</v>
      </c>
      <c r="O93" s="4400"/>
      <c r="P93" s="4401" t="s">
        <v>116</v>
      </c>
      <c r="Q93" s="4508"/>
      <c r="R93" s="4504" t="s">
        <v>117</v>
      </c>
      <c r="S93" s="4400"/>
      <c r="T93" s="4401" t="s">
        <v>118</v>
      </c>
      <c r="U93" s="4400"/>
      <c r="V93" s="4401" t="s">
        <v>119</v>
      </c>
      <c r="W93" s="4508"/>
      <c r="X93" s="4507" t="s">
        <v>117</v>
      </c>
      <c r="Y93" s="4400"/>
      <c r="Z93" s="4401" t="s">
        <v>118</v>
      </c>
      <c r="AA93" s="4400"/>
      <c r="AB93" s="4401" t="s">
        <v>119</v>
      </c>
      <c r="AC93" s="4402"/>
      <c r="AD93" s="4507" t="s">
        <v>111</v>
      </c>
      <c r="AE93" s="4400"/>
      <c r="AF93" s="4401" t="s">
        <v>112</v>
      </c>
      <c r="AG93" s="4400"/>
      <c r="AH93" s="4401" t="s">
        <v>113</v>
      </c>
      <c r="AI93" s="4400"/>
      <c r="AJ93" s="4401" t="s">
        <v>114</v>
      </c>
      <c r="AK93" s="4400"/>
      <c r="AL93" s="4401" t="s">
        <v>115</v>
      </c>
      <c r="AM93" s="4400"/>
      <c r="AN93" s="4401" t="s">
        <v>116</v>
      </c>
      <c r="AO93" s="4400"/>
      <c r="AP93" s="3069"/>
      <c r="AQ93" s="3072"/>
      <c r="AR93" s="3072"/>
      <c r="AS93" s="3072"/>
      <c r="AT93" s="3075"/>
      <c r="AU93" s="3082"/>
      <c r="AV93" s="3085"/>
      <c r="AW93" s="3924"/>
    </row>
    <row r="94" spans="1:95" s="56" customFormat="1" ht="18" customHeight="1" x14ac:dyDescent="0.2">
      <c r="A94" s="3936"/>
      <c r="B94" s="4510"/>
      <c r="C94" s="2462" t="s">
        <v>120</v>
      </c>
      <c r="D94" s="2463" t="s">
        <v>79</v>
      </c>
      <c r="E94" s="2464" t="s">
        <v>121</v>
      </c>
      <c r="F94" s="2445" t="s">
        <v>79</v>
      </c>
      <c r="G94" s="2465" t="s">
        <v>121</v>
      </c>
      <c r="H94" s="2445" t="s">
        <v>79</v>
      </c>
      <c r="I94" s="2465" t="s">
        <v>121</v>
      </c>
      <c r="J94" s="2445" t="s">
        <v>79</v>
      </c>
      <c r="K94" s="2465" t="s">
        <v>121</v>
      </c>
      <c r="L94" s="2445" t="s">
        <v>79</v>
      </c>
      <c r="M94" s="2465" t="s">
        <v>121</v>
      </c>
      <c r="N94" s="2445" t="s">
        <v>79</v>
      </c>
      <c r="O94" s="2465" t="s">
        <v>121</v>
      </c>
      <c r="P94" s="2445" t="s">
        <v>79</v>
      </c>
      <c r="Q94" s="2466" t="s">
        <v>121</v>
      </c>
      <c r="R94" s="2445" t="s">
        <v>79</v>
      </c>
      <c r="S94" s="2465" t="s">
        <v>121</v>
      </c>
      <c r="T94" s="2445" t="s">
        <v>79</v>
      </c>
      <c r="U94" s="2465" t="s">
        <v>121</v>
      </c>
      <c r="V94" s="2091" t="s">
        <v>79</v>
      </c>
      <c r="W94" s="2464" t="s">
        <v>121</v>
      </c>
      <c r="X94" s="152" t="s">
        <v>79</v>
      </c>
      <c r="Y94" s="2465" t="s">
        <v>121</v>
      </c>
      <c r="Z94" s="2445" t="s">
        <v>79</v>
      </c>
      <c r="AA94" s="2465" t="s">
        <v>121</v>
      </c>
      <c r="AB94" s="2445" t="s">
        <v>79</v>
      </c>
      <c r="AC94" s="2467" t="s">
        <v>121</v>
      </c>
      <c r="AD94" s="152" t="s">
        <v>79</v>
      </c>
      <c r="AE94" s="2465" t="s">
        <v>121</v>
      </c>
      <c r="AF94" s="2445" t="s">
        <v>79</v>
      </c>
      <c r="AG94" s="2465" t="s">
        <v>121</v>
      </c>
      <c r="AH94" s="2445" t="s">
        <v>79</v>
      </c>
      <c r="AI94" s="2465" t="s">
        <v>121</v>
      </c>
      <c r="AJ94" s="2445" t="s">
        <v>79</v>
      </c>
      <c r="AK94" s="2465" t="s">
        <v>121</v>
      </c>
      <c r="AL94" s="2445" t="s">
        <v>79</v>
      </c>
      <c r="AM94" s="2465" t="s">
        <v>121</v>
      </c>
      <c r="AN94" s="2445" t="s">
        <v>79</v>
      </c>
      <c r="AO94" s="2465" t="s">
        <v>121</v>
      </c>
      <c r="AP94" s="3070"/>
      <c r="AQ94" s="3073"/>
      <c r="AR94" s="3073"/>
      <c r="AS94" s="3073"/>
      <c r="AT94" s="3076"/>
      <c r="AU94" s="3926"/>
      <c r="AV94" s="3927"/>
      <c r="AW94" s="3925"/>
      <c r="CA94" s="40"/>
      <c r="CB94" s="40"/>
    </row>
    <row r="95" spans="1:95" s="56" customFormat="1" ht="15" customHeight="1" x14ac:dyDescent="0.25">
      <c r="A95" s="4505" t="s">
        <v>122</v>
      </c>
      <c r="B95" s="4506"/>
      <c r="C95" s="2468">
        <f>SUM(D95:E95)</f>
        <v>0</v>
      </c>
      <c r="D95" s="2469">
        <f>+F95+H95+J95+L95+N95+P95+R95+T95+V95+X95+Z95+AB95</f>
        <v>0</v>
      </c>
      <c r="E95" s="2470">
        <f>+G95+I95+K95+M95+O95+Q95+S95+U95+W95+Y95+AA95+AC95</f>
        <v>0</v>
      </c>
      <c r="F95" s="2471"/>
      <c r="G95" s="158"/>
      <c r="H95" s="2472"/>
      <c r="I95" s="158"/>
      <c r="J95" s="2472"/>
      <c r="K95" s="158"/>
      <c r="L95" s="2472"/>
      <c r="M95" s="158"/>
      <c r="N95" s="2472"/>
      <c r="O95" s="158"/>
      <c r="P95" s="2472"/>
      <c r="Q95" s="160"/>
      <c r="R95" s="2095"/>
      <c r="S95" s="158"/>
      <c r="T95" s="2472"/>
      <c r="U95" s="158"/>
      <c r="V95" s="2472"/>
      <c r="W95" s="160"/>
      <c r="X95" s="2473"/>
      <c r="Y95" s="158"/>
      <c r="Z95" s="2472"/>
      <c r="AA95" s="2474"/>
      <c r="AB95" s="2473"/>
      <c r="AC95" s="163"/>
      <c r="AD95" s="2473"/>
      <c r="AE95" s="2474"/>
      <c r="AF95" s="2472"/>
      <c r="AG95" s="158"/>
      <c r="AH95" s="2472"/>
      <c r="AI95" s="2474"/>
      <c r="AJ95" s="2472"/>
      <c r="AK95" s="158"/>
      <c r="AL95" s="2472"/>
      <c r="AM95" s="2474"/>
      <c r="AN95" s="2473"/>
      <c r="AO95" s="158"/>
      <c r="AP95" s="2475"/>
      <c r="AQ95" s="712"/>
      <c r="AR95" s="166"/>
      <c r="AS95" s="166"/>
      <c r="AT95" s="163"/>
      <c r="AU95" s="167"/>
      <c r="AV95" s="158"/>
      <c r="AW95" s="168"/>
      <c r="AX95" t="str">
        <f>CA95&amp;CB95&amp;CC95</f>
        <v/>
      </c>
      <c r="AZ95" t="str">
        <f>CA95&amp;CB95</f>
        <v/>
      </c>
      <c r="CA95" s="18" t="str">
        <f>IF(AND($C95&gt;0,AU95="")," * No olvide digitar la variable Pueblos originarios. Digite Cero si no tiene.",IF(AU95&gt;$C95," * La variable Pueblos originarios No puede ser mayor al Total.",""))</f>
        <v/>
      </c>
      <c r="CB95" s="18" t="str">
        <f>IF(AND($C95&gt;0,AV95=""),"  * No olvide digitar la variable Migrantes. Digite Cero si no tiene.",IF(AV95&gt;$C95,"  * La variable Migrantes No puede ser mayor al Total.",""))</f>
        <v/>
      </c>
      <c r="CC95" s="18" t="str">
        <f>IF(AND($C95&gt;0,AW95="")," * No olvide digitar la variable Niños y niñas Mejor Niñez. Digite Cero si no tiene.",IF(AW95&gt;$C95," * La variable Niños y niñas Mejor Niñez No puede ser mayor al Total.",""))</f>
        <v/>
      </c>
      <c r="CO95" s="169">
        <f>IF(AND($C95&gt;0,AU95=""),1,IF(AU95&gt;$C95,1,0))</f>
        <v>0</v>
      </c>
      <c r="CP95" s="169">
        <f>IF(AND($C95&gt;0,AV95=""),1,IF(AV95&gt;$C95,1,0))</f>
        <v>0</v>
      </c>
      <c r="CQ95" s="169">
        <f>IF(AND($C95&gt;0,AW95=""),1,IF(AW95&gt;$C95,1,0))</f>
        <v>0</v>
      </c>
    </row>
    <row r="96" spans="1:95" s="56" customFormat="1" ht="15" customHeight="1" x14ac:dyDescent="0.25">
      <c r="A96" s="3092" t="s">
        <v>123</v>
      </c>
      <c r="B96" s="3093"/>
      <c r="C96" s="170">
        <f t="shared" ref="C96:C98" si="61">SUM(D96:E96)</f>
        <v>0</v>
      </c>
      <c r="D96" s="171">
        <f t="shared" ref="D96:E98" si="62">+F96+H96+J96+L96+N96+P96+R96+T96+V96+X96+Z96+AB96</f>
        <v>0</v>
      </c>
      <c r="E96" s="172">
        <f t="shared" si="62"/>
        <v>0</v>
      </c>
      <c r="F96" s="173"/>
      <c r="G96" s="174"/>
      <c r="H96" s="175"/>
      <c r="I96" s="174"/>
      <c r="J96" s="175"/>
      <c r="K96" s="174"/>
      <c r="L96" s="175"/>
      <c r="M96" s="174"/>
      <c r="N96" s="175"/>
      <c r="O96" s="174"/>
      <c r="P96" s="175"/>
      <c r="Q96" s="176"/>
      <c r="R96" s="173"/>
      <c r="S96" s="174"/>
      <c r="T96" s="175"/>
      <c r="U96" s="174"/>
      <c r="V96" s="175"/>
      <c r="W96" s="176"/>
      <c r="X96" s="167"/>
      <c r="Y96" s="174"/>
      <c r="Z96" s="175"/>
      <c r="AA96" s="158"/>
      <c r="AB96" s="167"/>
      <c r="AC96" s="163"/>
      <c r="AD96" s="167"/>
      <c r="AE96" s="158"/>
      <c r="AF96" s="175"/>
      <c r="AG96" s="158"/>
      <c r="AH96" s="175"/>
      <c r="AI96" s="158"/>
      <c r="AJ96" s="175"/>
      <c r="AK96" s="158"/>
      <c r="AL96" s="175"/>
      <c r="AM96" s="158"/>
      <c r="AN96" s="167"/>
      <c r="AO96" s="158"/>
      <c r="AP96" s="177"/>
      <c r="AQ96" s="166"/>
      <c r="AR96" s="166"/>
      <c r="AS96" s="166"/>
      <c r="AT96" s="163"/>
      <c r="AU96" s="167"/>
      <c r="AV96" s="158"/>
      <c r="AW96" s="168"/>
      <c r="AX96" t="str">
        <f t="shared" ref="AX96:AX97" si="63">CA96&amp;CB96&amp;CC96</f>
        <v/>
      </c>
      <c r="AZ96" t="str">
        <f>CA96&amp;CB96</f>
        <v/>
      </c>
      <c r="CA96" s="18" t="str">
        <f>IF(AND($C96&gt;0,AU96="")," * No olvide digitar la variable Pueblos originarios. Digite Cero si no tiene.",IF(AU96&gt;$C96," * La variable Pueblos originarios No puede ser mayor al Total.",""))</f>
        <v/>
      </c>
      <c r="CB96" s="18" t="str">
        <f t="shared" ref="CB96:CB98" si="64">IF(AND($C96&gt;0,AV96=""),"  * No olvide digitar la variable Migrantes. Digite Cero si no tiene.",IF(AV96&gt;$C96,"  * La variable Migrantes No puede ser mayor al Total.",""))</f>
        <v/>
      </c>
      <c r="CC96" s="18" t="str">
        <f t="shared" ref="CC96:CC97" si="65">IF(AND($C96&gt;0,AW96="")," * No olvide digitar la variable Niños y niñas Mejor Niñez. Digite Cero si no tiene.",IF(AW96&gt;$C96," * La variable Niños y niñas Mejor Niñez No puede ser mayor al Total.",""))</f>
        <v/>
      </c>
      <c r="CO96" s="169">
        <f t="shared" ref="CO96:CQ98" si="66">IF(AND($C96&gt;0,AU96=""),1,IF(AU96&gt;$C96,1,0))</f>
        <v>0</v>
      </c>
      <c r="CP96" s="169">
        <f t="shared" si="66"/>
        <v>0</v>
      </c>
      <c r="CQ96" s="169">
        <f t="shared" si="66"/>
        <v>0</v>
      </c>
    </row>
    <row r="97" spans="1:101" s="56" customFormat="1" ht="15" customHeight="1" x14ac:dyDescent="0.25">
      <c r="A97" s="3092" t="s">
        <v>124</v>
      </c>
      <c r="B97" s="3093"/>
      <c r="C97" s="178">
        <f t="shared" si="61"/>
        <v>0</v>
      </c>
      <c r="D97" s="171">
        <f t="shared" si="62"/>
        <v>0</v>
      </c>
      <c r="E97" s="172">
        <f t="shared" si="62"/>
        <v>0</v>
      </c>
      <c r="F97" s="173"/>
      <c r="G97" s="158"/>
      <c r="H97" s="175"/>
      <c r="I97" s="158"/>
      <c r="J97" s="175"/>
      <c r="K97" s="158"/>
      <c r="L97" s="175"/>
      <c r="M97" s="158"/>
      <c r="N97" s="175"/>
      <c r="O97" s="158"/>
      <c r="P97" s="175"/>
      <c r="Q97" s="160"/>
      <c r="R97" s="173"/>
      <c r="S97" s="158"/>
      <c r="T97" s="175"/>
      <c r="U97" s="158"/>
      <c r="V97" s="175"/>
      <c r="W97" s="160"/>
      <c r="X97" s="167"/>
      <c r="Y97" s="158"/>
      <c r="Z97" s="175"/>
      <c r="AA97" s="158"/>
      <c r="AB97" s="167"/>
      <c r="AC97" s="163"/>
      <c r="AD97" s="167"/>
      <c r="AE97" s="158"/>
      <c r="AF97" s="175"/>
      <c r="AG97" s="158"/>
      <c r="AH97" s="175"/>
      <c r="AI97" s="158"/>
      <c r="AJ97" s="175"/>
      <c r="AK97" s="158"/>
      <c r="AL97" s="175"/>
      <c r="AM97" s="158"/>
      <c r="AN97" s="167"/>
      <c r="AO97" s="158"/>
      <c r="AP97" s="177"/>
      <c r="AQ97" s="166"/>
      <c r="AR97" s="166"/>
      <c r="AS97" s="166"/>
      <c r="AT97" s="163"/>
      <c r="AU97" s="167"/>
      <c r="AV97" s="158"/>
      <c r="AW97" s="168"/>
      <c r="AX97" t="str">
        <f t="shared" si="63"/>
        <v/>
      </c>
      <c r="AZ97" t="str">
        <f>CA97&amp;CB97</f>
        <v/>
      </c>
      <c r="CA97" s="18" t="str">
        <f t="shared" ref="CA97:CA98" si="67">IF(AND($C97&gt;0,AU97="")," * No olvide digitar la variable Pueblos originarios. Digite Cero si no tiene.",IF(AU97&gt;$C97," * La variable Pueblos originarios No puede ser mayor al Total.",""))</f>
        <v/>
      </c>
      <c r="CB97" s="18" t="str">
        <f t="shared" si="64"/>
        <v/>
      </c>
      <c r="CC97" s="18" t="str">
        <f t="shared" si="65"/>
        <v/>
      </c>
      <c r="CO97" s="169">
        <f t="shared" si="66"/>
        <v>0</v>
      </c>
      <c r="CP97" s="169">
        <f t="shared" si="66"/>
        <v>0</v>
      </c>
      <c r="CQ97" s="169">
        <f t="shared" si="66"/>
        <v>0</v>
      </c>
    </row>
    <row r="98" spans="1:101" s="56" customFormat="1" ht="15" customHeight="1" x14ac:dyDescent="0.25">
      <c r="A98" s="3094" t="s">
        <v>125</v>
      </c>
      <c r="B98" s="3095"/>
      <c r="C98" s="179">
        <f t="shared" si="61"/>
        <v>0</v>
      </c>
      <c r="D98" s="2476">
        <f t="shared" si="62"/>
        <v>0</v>
      </c>
      <c r="E98" s="181">
        <f t="shared" si="62"/>
        <v>0</v>
      </c>
      <c r="F98" s="182"/>
      <c r="G98" s="2477"/>
      <c r="H98" s="184"/>
      <c r="I98" s="2477"/>
      <c r="J98" s="184"/>
      <c r="K98" s="2477"/>
      <c r="L98" s="184"/>
      <c r="M98" s="2477"/>
      <c r="N98" s="184"/>
      <c r="O98" s="2477"/>
      <c r="P98" s="184"/>
      <c r="Q98" s="2478"/>
      <c r="R98" s="182"/>
      <c r="S98" s="2477"/>
      <c r="T98" s="184"/>
      <c r="U98" s="2477"/>
      <c r="V98" s="184"/>
      <c r="W98" s="2478"/>
      <c r="X98" s="186"/>
      <c r="Y98" s="187"/>
      <c r="Z98" s="188"/>
      <c r="AA98" s="187"/>
      <c r="AB98" s="186"/>
      <c r="AC98" s="189"/>
      <c r="AD98" s="2479"/>
      <c r="AE98" s="2477"/>
      <c r="AF98" s="184"/>
      <c r="AG98" s="2477"/>
      <c r="AH98" s="184"/>
      <c r="AI98" s="2477"/>
      <c r="AJ98" s="184"/>
      <c r="AK98" s="2477"/>
      <c r="AL98" s="184"/>
      <c r="AM98" s="2477"/>
      <c r="AN98" s="2479"/>
      <c r="AO98" s="2477"/>
      <c r="AP98" s="191"/>
      <c r="AQ98" s="192"/>
      <c r="AR98" s="192"/>
      <c r="AS98" s="192"/>
      <c r="AT98" s="2480"/>
      <c r="AU98" s="2479"/>
      <c r="AV98" s="2477"/>
      <c r="AW98" s="194"/>
      <c r="AX98" t="str">
        <f>CA98&amp;CB98&amp;CC98</f>
        <v/>
      </c>
      <c r="AZ98"/>
      <c r="CA98" s="18" t="str">
        <f t="shared" si="67"/>
        <v/>
      </c>
      <c r="CB98" s="18" t="str">
        <f t="shared" si="64"/>
        <v/>
      </c>
      <c r="CC98" s="18" t="str">
        <f>IF(AND($C98&gt;0,AW98="")," * No olvide digitar la variable Niños y niñas Mejor Niñez. Digite Cero si no tiene.",IF(AW98&gt;$C98," * La variable Niños y niñas Mejor Niñez No puede ser mayor al Total.",""))</f>
        <v/>
      </c>
      <c r="CO98" s="169">
        <f t="shared" si="66"/>
        <v>0</v>
      </c>
      <c r="CP98" s="169">
        <f t="shared" si="66"/>
        <v>0</v>
      </c>
      <c r="CQ98" s="169">
        <f t="shared" si="66"/>
        <v>0</v>
      </c>
    </row>
    <row r="99" spans="1:101" s="56" customFormat="1" ht="18" customHeight="1" x14ac:dyDescent="0.2">
      <c r="A99" s="1780" t="s">
        <v>126</v>
      </c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</row>
    <row r="100" spans="1:101" s="56" customFormat="1" ht="18" customHeight="1" x14ac:dyDescent="0.2">
      <c r="A100" s="3443" t="s">
        <v>99</v>
      </c>
      <c r="B100" s="2987"/>
      <c r="C100" s="3443" t="s">
        <v>100</v>
      </c>
      <c r="D100" s="3108"/>
      <c r="E100" s="2987"/>
      <c r="F100" s="4512" t="s">
        <v>127</v>
      </c>
      <c r="G100" s="4513"/>
      <c r="H100" s="4513"/>
      <c r="I100" s="4513"/>
      <c r="J100" s="4513"/>
      <c r="K100" s="4513"/>
      <c r="L100" s="4513"/>
      <c r="M100" s="4513"/>
      <c r="N100" s="4513"/>
      <c r="O100" s="4513"/>
      <c r="P100" s="4513"/>
      <c r="Q100" s="4514"/>
      <c r="R100" s="4513" t="s">
        <v>128</v>
      </c>
      <c r="S100" s="4513"/>
      <c r="T100" s="4513"/>
      <c r="U100" s="4513"/>
      <c r="V100" s="4513"/>
      <c r="W100" s="4514"/>
      <c r="X100" s="4514" t="s">
        <v>129</v>
      </c>
      <c r="Y100" s="4515"/>
      <c r="Z100" s="4515"/>
      <c r="AA100" s="4515"/>
      <c r="AB100" s="4515"/>
      <c r="AC100" s="4516"/>
      <c r="AD100" s="4517" t="s">
        <v>130</v>
      </c>
      <c r="AE100" s="4517"/>
      <c r="AF100" s="4517"/>
      <c r="AG100" s="4517"/>
      <c r="AH100" s="4517"/>
      <c r="AI100" s="4518"/>
      <c r="AJ100" s="3108" t="s">
        <v>12</v>
      </c>
      <c r="AK100" s="4263" t="s">
        <v>13</v>
      </c>
      <c r="AL100" s="4471" t="s">
        <v>103</v>
      </c>
    </row>
    <row r="101" spans="1:101" s="56" customFormat="1" ht="21.95" customHeight="1" x14ac:dyDescent="0.2">
      <c r="A101" s="3273"/>
      <c r="B101" s="2994"/>
      <c r="C101" s="3915"/>
      <c r="D101" s="4452"/>
      <c r="E101" s="4444"/>
      <c r="F101" s="4504" t="s">
        <v>111</v>
      </c>
      <c r="G101" s="4400"/>
      <c r="H101" s="4401" t="s">
        <v>112</v>
      </c>
      <c r="I101" s="4400"/>
      <c r="J101" s="4401" t="s">
        <v>113</v>
      </c>
      <c r="K101" s="4400"/>
      <c r="L101" s="4401" t="s">
        <v>114</v>
      </c>
      <c r="M101" s="4400"/>
      <c r="N101" s="4401" t="s">
        <v>115</v>
      </c>
      <c r="O101" s="4400"/>
      <c r="P101" s="4401" t="s">
        <v>116</v>
      </c>
      <c r="Q101" s="4508"/>
      <c r="R101" s="4445" t="s">
        <v>117</v>
      </c>
      <c r="S101" s="4447"/>
      <c r="T101" s="4445" t="s">
        <v>118</v>
      </c>
      <c r="U101" s="4447"/>
      <c r="V101" s="4445" t="s">
        <v>131</v>
      </c>
      <c r="W101" s="4447"/>
      <c r="X101" s="4446" t="s">
        <v>117</v>
      </c>
      <c r="Y101" s="4447"/>
      <c r="Z101" s="4445" t="s">
        <v>118</v>
      </c>
      <c r="AA101" s="4447"/>
      <c r="AB101" s="4463" t="s">
        <v>131</v>
      </c>
      <c r="AC101" s="4469"/>
      <c r="AD101" s="4446" t="s">
        <v>132</v>
      </c>
      <c r="AE101" s="4446"/>
      <c r="AF101" s="4446"/>
      <c r="AG101" s="4447"/>
      <c r="AH101" s="4445" t="s">
        <v>133</v>
      </c>
      <c r="AI101" s="4447"/>
      <c r="AJ101" s="3109"/>
      <c r="AK101" s="3112"/>
      <c r="AL101" s="3114"/>
    </row>
    <row r="102" spans="1:101" s="56" customFormat="1" ht="35.25" customHeight="1" x14ac:dyDescent="0.2">
      <c r="A102" s="3915"/>
      <c r="B102" s="4444"/>
      <c r="C102" s="2388" t="s">
        <v>120</v>
      </c>
      <c r="D102" s="2134" t="s">
        <v>79</v>
      </c>
      <c r="E102" s="2387" t="s">
        <v>121</v>
      </c>
      <c r="F102" s="2380" t="s">
        <v>79</v>
      </c>
      <c r="G102" s="2385" t="s">
        <v>121</v>
      </c>
      <c r="H102" s="2380" t="s">
        <v>79</v>
      </c>
      <c r="I102" s="2385" t="s">
        <v>121</v>
      </c>
      <c r="J102" s="2380" t="s">
        <v>79</v>
      </c>
      <c r="K102" s="2385" t="s">
        <v>121</v>
      </c>
      <c r="L102" s="2380" t="s">
        <v>79</v>
      </c>
      <c r="M102" s="2385" t="s">
        <v>121</v>
      </c>
      <c r="N102" s="2380" t="s">
        <v>79</v>
      </c>
      <c r="O102" s="2385" t="s">
        <v>121</v>
      </c>
      <c r="P102" s="2380" t="s">
        <v>79</v>
      </c>
      <c r="Q102" s="2385" t="s">
        <v>121</v>
      </c>
      <c r="R102" s="2380" t="s">
        <v>79</v>
      </c>
      <c r="S102" s="2385" t="s">
        <v>121</v>
      </c>
      <c r="T102" s="2380" t="s">
        <v>79</v>
      </c>
      <c r="U102" s="2385" t="s">
        <v>121</v>
      </c>
      <c r="V102" s="2380" t="s">
        <v>79</v>
      </c>
      <c r="W102" s="2385" t="s">
        <v>121</v>
      </c>
      <c r="X102" s="198" t="s">
        <v>79</v>
      </c>
      <c r="Y102" s="2385" t="s">
        <v>121</v>
      </c>
      <c r="Z102" s="2380" t="s">
        <v>79</v>
      </c>
      <c r="AA102" s="2385" t="s">
        <v>121</v>
      </c>
      <c r="AB102" s="2388" t="s">
        <v>79</v>
      </c>
      <c r="AC102" s="2386" t="s">
        <v>121</v>
      </c>
      <c r="AD102" s="2320" t="s">
        <v>134</v>
      </c>
      <c r="AE102" s="2404" t="s">
        <v>109</v>
      </c>
      <c r="AF102" s="1100" t="s">
        <v>81</v>
      </c>
      <c r="AG102" s="202" t="s">
        <v>110</v>
      </c>
      <c r="AH102" s="2388" t="s">
        <v>135</v>
      </c>
      <c r="AI102" s="2385" t="s">
        <v>136</v>
      </c>
      <c r="AJ102" s="4452"/>
      <c r="AK102" s="3113"/>
      <c r="AL102" s="3027"/>
    </row>
    <row r="103" spans="1:101" s="56" customFormat="1" ht="15" customHeight="1" x14ac:dyDescent="0.25">
      <c r="A103" s="4488" t="s">
        <v>122</v>
      </c>
      <c r="B103" s="4315"/>
      <c r="C103" s="2136">
        <f>SUM(D103:E103)</f>
        <v>0</v>
      </c>
      <c r="D103" s="2481">
        <f>SUM(F103+H103+J103+L103+N103+P103+R103+T103+V103+X103+Z103+AB103)</f>
        <v>0</v>
      </c>
      <c r="E103" s="2035">
        <f>SUM(G103+I103+K103+M103+O103+Q103+S103+U103+W103+Y103+AA103+AC103)</f>
        <v>0</v>
      </c>
      <c r="F103" s="2441"/>
      <c r="G103" s="2149"/>
      <c r="H103" s="2441"/>
      <c r="I103" s="2149"/>
      <c r="J103" s="2441"/>
      <c r="K103" s="2149"/>
      <c r="L103" s="2441"/>
      <c r="M103" s="2149"/>
      <c r="N103" s="2441"/>
      <c r="O103" s="2149"/>
      <c r="P103" s="2441"/>
      <c r="Q103" s="2149"/>
      <c r="R103" s="2441"/>
      <c r="S103" s="2149"/>
      <c r="T103" s="2441"/>
      <c r="U103" s="2149"/>
      <c r="V103" s="2441"/>
      <c r="W103" s="2149"/>
      <c r="X103" s="2442"/>
      <c r="Y103" s="2149"/>
      <c r="Z103" s="2441"/>
      <c r="AA103" s="2149"/>
      <c r="AB103" s="2441"/>
      <c r="AC103" s="2482"/>
      <c r="AD103" s="2483"/>
      <c r="AE103" s="2484"/>
      <c r="AF103" s="2484"/>
      <c r="AG103" s="2272"/>
      <c r="AH103" s="2441"/>
      <c r="AI103" s="2149"/>
      <c r="AJ103" s="2441"/>
      <c r="AK103" s="2005"/>
      <c r="AL103" s="2149"/>
      <c r="AM103" t="str">
        <f>CG103&amp;CH103</f>
        <v/>
      </c>
      <c r="CG103" s="18" t="str">
        <f>IF(AND($C103&gt;0,AJ103="")," * No olvide digitar la variable Pueblos Originarios. Digite Cero si no tiene.",IF(AJ103&gt;$C103,"  * La variable Pueblos Originarios No puede ser mayor al Total.",""))</f>
        <v/>
      </c>
      <c r="CH103" s="18" t="str">
        <f>IF(AND($C103&gt;0,AK103="")," * No olvide digitar la variable Migrantes. Digite Cero si no tiene.",IF(AK103&gt;$C103,"  * La variable Migrantes No puede ser mayor al Total.",""))</f>
        <v/>
      </c>
      <c r="CI103" s="18" t="str">
        <f>IF(AND($C103&gt;0,AL103="")," * No olvide digitar la variable Niños y niñas Mejor Niñez. Digite Cero si no tiene.",IF(AL103&gt;$C103,"  * La variable Niños y niñas Mejor Niñez No puede ser mayor al Total.",""))</f>
        <v/>
      </c>
      <c r="CU103" s="169">
        <f>IF(AND($C103&gt;0,AJ103=""),1,IF(AJ103&gt;$C103,1,0))</f>
        <v>0</v>
      </c>
      <c r="CV103" s="169">
        <f>IF(AND($C103&gt;0,AK103=""),1,IF(AK103&gt;$C103,1,0))</f>
        <v>0</v>
      </c>
      <c r="CW103" s="169">
        <f>IF(AND($C103&gt;0,AL103=""),1,IF(AL103&gt;$C103,1,0))</f>
        <v>0</v>
      </c>
    </row>
    <row r="104" spans="1:101" s="56" customFormat="1" ht="15" customHeight="1" x14ac:dyDescent="0.25">
      <c r="A104" s="3010" t="s">
        <v>123</v>
      </c>
      <c r="B104" s="3011"/>
      <c r="C104" s="210">
        <f>SUM(D104:E104)</f>
        <v>0</v>
      </c>
      <c r="D104" s="211">
        <f t="shared" ref="D104:E106" si="68">SUM(F104+H104+J104+L104+N104+P104+R104+T104+V104+X104+Z104+AB104)</f>
        <v>0</v>
      </c>
      <c r="E104" s="212">
        <f t="shared" si="68"/>
        <v>0</v>
      </c>
      <c r="F104" s="22"/>
      <c r="G104" s="28"/>
      <c r="H104" s="22"/>
      <c r="I104" s="28"/>
      <c r="J104" s="22"/>
      <c r="K104" s="28"/>
      <c r="L104" s="22"/>
      <c r="M104" s="28"/>
      <c r="N104" s="22"/>
      <c r="O104" s="28"/>
      <c r="P104" s="22"/>
      <c r="Q104" s="28"/>
      <c r="R104" s="22"/>
      <c r="S104" s="28"/>
      <c r="T104" s="22"/>
      <c r="U104" s="28"/>
      <c r="V104" s="22"/>
      <c r="W104" s="28"/>
      <c r="X104" s="23"/>
      <c r="Y104" s="28"/>
      <c r="Z104" s="22"/>
      <c r="AA104" s="28"/>
      <c r="AB104" s="22"/>
      <c r="AC104" s="213"/>
      <c r="AD104" s="214"/>
      <c r="AE104" s="215"/>
      <c r="AF104" s="215"/>
      <c r="AG104" s="216"/>
      <c r="AH104" s="22"/>
      <c r="AI104" s="28"/>
      <c r="AJ104" s="22"/>
      <c r="AK104" s="24"/>
      <c r="AL104" s="28"/>
      <c r="AM104" t="str">
        <f>CG104&amp;CH104</f>
        <v/>
      </c>
      <c r="CG104" s="18" t="str">
        <f t="shared" ref="CG104:CG106" si="69">IF(AND($C104&gt;0,AJ104="")," * No olvide digitar la variable Pueblos Originarios. Digite Cero si no tiene.",IF(AJ104&gt;$C104,"  * La variable Pueblos Originarios No puede ser mayor al Total.",""))</f>
        <v/>
      </c>
      <c r="CH104" s="18" t="str">
        <f t="shared" ref="CH104:CH106" si="70">IF(AND($C104&gt;0,AK104="")," * No olvide digitar la variable Migrantes. Digite Cero si no tiene.",IF(AK104&gt;$C104,"  * La variable Migrantes No puede ser mayor al Total.",""))</f>
        <v/>
      </c>
      <c r="CI104" s="18" t="str">
        <f t="shared" ref="CI104:CI106" si="71">IF(AND($C104&gt;0,AL104="")," * No olvide digitar la variable Niños y niñas Mejor Niñez. Digite Cero si no tiene.",IF(AL104&gt;$C104,"  * La variable Niños y niñas Mejor Niñez No puede ser mayor al Total.",""))</f>
        <v/>
      </c>
      <c r="CU104" s="169">
        <f t="shared" ref="CU104:CW106" si="72">IF(AND($C104&gt;0,AJ104=""),1,IF(AJ104&gt;$C104,1,0))</f>
        <v>0</v>
      </c>
      <c r="CV104" s="169">
        <f t="shared" si="72"/>
        <v>0</v>
      </c>
      <c r="CW104" s="169">
        <f t="shared" si="72"/>
        <v>0</v>
      </c>
    </row>
    <row r="105" spans="1:101" s="56" customFormat="1" ht="15" customHeight="1" x14ac:dyDescent="0.25">
      <c r="A105" s="3010" t="s">
        <v>124</v>
      </c>
      <c r="B105" s="3011"/>
      <c r="C105" s="210">
        <f>SUM(D105:E105)</f>
        <v>0</v>
      </c>
      <c r="D105" s="211">
        <f t="shared" si="68"/>
        <v>0</v>
      </c>
      <c r="E105" s="212">
        <f t="shared" si="68"/>
        <v>0</v>
      </c>
      <c r="F105" s="22"/>
      <c r="G105" s="28"/>
      <c r="H105" s="22"/>
      <c r="I105" s="28"/>
      <c r="J105" s="22"/>
      <c r="K105" s="28"/>
      <c r="L105" s="22"/>
      <c r="M105" s="28"/>
      <c r="N105" s="22"/>
      <c r="O105" s="28"/>
      <c r="P105" s="22"/>
      <c r="Q105" s="28"/>
      <c r="R105" s="22"/>
      <c r="S105" s="28"/>
      <c r="T105" s="22"/>
      <c r="U105" s="28"/>
      <c r="V105" s="22"/>
      <c r="W105" s="28"/>
      <c r="X105" s="23"/>
      <c r="Y105" s="28"/>
      <c r="Z105" s="22"/>
      <c r="AA105" s="28"/>
      <c r="AB105" s="22"/>
      <c r="AC105" s="213"/>
      <c r="AD105" s="214"/>
      <c r="AE105" s="215"/>
      <c r="AF105" s="215"/>
      <c r="AG105" s="216"/>
      <c r="AH105" s="22"/>
      <c r="AI105" s="28"/>
      <c r="AJ105" s="22"/>
      <c r="AK105" s="24"/>
      <c r="AL105" s="28"/>
      <c r="AM105" t="str">
        <f>CG105&amp;CH105</f>
        <v/>
      </c>
      <c r="CG105" s="18" t="str">
        <f t="shared" si="69"/>
        <v/>
      </c>
      <c r="CH105" s="18" t="str">
        <f t="shared" si="70"/>
        <v/>
      </c>
      <c r="CI105" s="18" t="str">
        <f t="shared" si="71"/>
        <v/>
      </c>
      <c r="CU105" s="169">
        <f t="shared" si="72"/>
        <v>0</v>
      </c>
      <c r="CV105" s="169">
        <f t="shared" si="72"/>
        <v>0</v>
      </c>
      <c r="CW105" s="169">
        <f t="shared" si="72"/>
        <v>0</v>
      </c>
    </row>
    <row r="106" spans="1:101" s="56" customFormat="1" ht="15" customHeight="1" x14ac:dyDescent="0.25">
      <c r="A106" s="3020" t="s">
        <v>125</v>
      </c>
      <c r="B106" s="3021"/>
      <c r="C106" s="217">
        <f>SUM(D106:E106)</f>
        <v>0</v>
      </c>
      <c r="D106" s="218">
        <f t="shared" si="68"/>
        <v>0</v>
      </c>
      <c r="E106" s="219">
        <f t="shared" si="68"/>
        <v>0</v>
      </c>
      <c r="F106" s="30"/>
      <c r="G106" s="37"/>
      <c r="H106" s="30"/>
      <c r="I106" s="37"/>
      <c r="J106" s="30"/>
      <c r="K106" s="37"/>
      <c r="L106" s="30"/>
      <c r="M106" s="37"/>
      <c r="N106" s="30"/>
      <c r="O106" s="37"/>
      <c r="P106" s="30"/>
      <c r="Q106" s="37"/>
      <c r="R106" s="30"/>
      <c r="S106" s="37"/>
      <c r="T106" s="30"/>
      <c r="U106" s="37"/>
      <c r="V106" s="30"/>
      <c r="W106" s="37"/>
      <c r="X106" s="31"/>
      <c r="Y106" s="37"/>
      <c r="Z106" s="30"/>
      <c r="AA106" s="37"/>
      <c r="AB106" s="30"/>
      <c r="AC106" s="220"/>
      <c r="AD106" s="221"/>
      <c r="AE106" s="222"/>
      <c r="AF106" s="222"/>
      <c r="AG106" s="223"/>
      <c r="AH106" s="224"/>
      <c r="AI106" s="2485"/>
      <c r="AJ106" s="30"/>
      <c r="AK106" s="32"/>
      <c r="AL106" s="37"/>
      <c r="AM106" t="str">
        <f>CG106&amp;CH106</f>
        <v/>
      </c>
      <c r="CG106" s="18" t="str">
        <f t="shared" si="69"/>
        <v/>
      </c>
      <c r="CH106" s="18" t="str">
        <f t="shared" si="70"/>
        <v/>
      </c>
      <c r="CI106" s="18" t="str">
        <f t="shared" si="71"/>
        <v/>
      </c>
      <c r="CU106" s="169">
        <f t="shared" si="72"/>
        <v>0</v>
      </c>
      <c r="CV106" s="169">
        <f>IF(AND($C106&gt;0,AK106=""),1,IF(AK106&gt;$C106,1,0))</f>
        <v>0</v>
      </c>
      <c r="CW106" s="169">
        <f t="shared" si="72"/>
        <v>0</v>
      </c>
    </row>
    <row r="107" spans="1:101" s="56" customFormat="1" ht="18" customHeight="1" x14ac:dyDescent="0.2">
      <c r="A107" s="1780" t="s">
        <v>137</v>
      </c>
      <c r="B107" s="22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</row>
    <row r="108" spans="1:101" x14ac:dyDescent="0.25">
      <c r="A108" s="3443" t="s">
        <v>138</v>
      </c>
      <c r="B108" s="2987"/>
      <c r="C108" s="3443" t="s">
        <v>91</v>
      </c>
      <c r="D108" s="3108"/>
      <c r="E108" s="2987"/>
      <c r="F108" s="4445" t="s">
        <v>139</v>
      </c>
      <c r="G108" s="4446"/>
      <c r="H108" s="4446"/>
      <c r="I108" s="4446"/>
      <c r="J108" s="4446"/>
      <c r="K108" s="4446"/>
      <c r="L108" s="4446"/>
      <c r="M108" s="4447"/>
    </row>
    <row r="109" spans="1:101" x14ac:dyDescent="0.25">
      <c r="A109" s="3273"/>
      <c r="B109" s="2994"/>
      <c r="C109" s="3273"/>
      <c r="D109" s="3109"/>
      <c r="E109" s="2994"/>
      <c r="F109" s="4445" t="s">
        <v>140</v>
      </c>
      <c r="G109" s="4447"/>
      <c r="H109" s="4445" t="s">
        <v>141</v>
      </c>
      <c r="I109" s="4447"/>
      <c r="J109" s="4445" t="s">
        <v>142</v>
      </c>
      <c r="K109" s="4447"/>
      <c r="L109" s="4445" t="s">
        <v>16</v>
      </c>
      <c r="M109" s="4447"/>
    </row>
    <row r="110" spans="1:101" x14ac:dyDescent="0.25">
      <c r="A110" s="3915"/>
      <c r="B110" s="4444"/>
      <c r="C110" s="2409" t="s">
        <v>120</v>
      </c>
      <c r="D110" s="2134" t="s">
        <v>79</v>
      </c>
      <c r="E110" s="2385" t="s">
        <v>121</v>
      </c>
      <c r="F110" s="2388" t="s">
        <v>79</v>
      </c>
      <c r="G110" s="2385" t="s">
        <v>121</v>
      </c>
      <c r="H110" s="2388" t="s">
        <v>79</v>
      </c>
      <c r="I110" s="2385" t="s">
        <v>121</v>
      </c>
      <c r="J110" s="2388" t="s">
        <v>79</v>
      </c>
      <c r="K110" s="2385" t="s">
        <v>121</v>
      </c>
      <c r="L110" s="2388" t="s">
        <v>79</v>
      </c>
      <c r="M110" s="2385" t="s">
        <v>121</v>
      </c>
    </row>
    <row r="111" spans="1:101" ht="15" customHeight="1" x14ac:dyDescent="0.25">
      <c r="A111" s="4519" t="s">
        <v>143</v>
      </c>
      <c r="B111" s="4520"/>
      <c r="C111" s="2486">
        <f>SUM(D111:E111)</f>
        <v>0</v>
      </c>
      <c r="D111" s="2325">
        <f>+F111+H111+J111+L111</f>
        <v>0</v>
      </c>
      <c r="E111" s="2487">
        <f>+G111+I111+K111+M111</f>
        <v>0</v>
      </c>
      <c r="F111" s="2393">
        <f>SUM(F112:F114)</f>
        <v>0</v>
      </c>
      <c r="G111" s="2431">
        <f t="shared" ref="G111:M111" si="73">SUM(G112:G114)</f>
        <v>0</v>
      </c>
      <c r="H111" s="2393">
        <f t="shared" si="73"/>
        <v>0</v>
      </c>
      <c r="I111" s="2431">
        <f t="shared" si="73"/>
        <v>0</v>
      </c>
      <c r="J111" s="2393">
        <f t="shared" si="73"/>
        <v>0</v>
      </c>
      <c r="K111" s="2431">
        <f t="shared" si="73"/>
        <v>0</v>
      </c>
      <c r="L111" s="2393">
        <f t="shared" si="73"/>
        <v>0</v>
      </c>
      <c r="M111" s="2488">
        <f t="shared" si="73"/>
        <v>0</v>
      </c>
    </row>
    <row r="112" spans="1:101" ht="15" customHeight="1" x14ac:dyDescent="0.25">
      <c r="A112" s="4521" t="s">
        <v>144</v>
      </c>
      <c r="B112" s="4522"/>
      <c r="C112" s="2489">
        <f>SUM(D112:E112)</f>
        <v>0</v>
      </c>
      <c r="D112" s="2490">
        <f>+F112+H112+J112+L112</f>
        <v>0</v>
      </c>
      <c r="E112" s="2491">
        <f>+G112+I112+K112+M112</f>
        <v>0</v>
      </c>
      <c r="F112" s="2441"/>
      <c r="G112" s="2149"/>
      <c r="H112" s="2441"/>
      <c r="I112" s="2149"/>
      <c r="J112" s="2441"/>
      <c r="K112" s="2014"/>
      <c r="L112" s="2441"/>
      <c r="M112" s="2014"/>
    </row>
    <row r="113" spans="1:94" ht="15" customHeight="1" x14ac:dyDescent="0.25">
      <c r="A113" s="3014" t="s">
        <v>145</v>
      </c>
      <c r="B113" s="3015"/>
      <c r="C113" s="236">
        <f>SUM(D113:E113)</f>
        <v>0</v>
      </c>
      <c r="D113" s="237">
        <f t="shared" ref="D113:E114" si="74">+F113+H113+J113+L113</f>
        <v>0</v>
      </c>
      <c r="E113" s="238">
        <f t="shared" si="74"/>
        <v>0</v>
      </c>
      <c r="F113" s="22"/>
      <c r="G113" s="28"/>
      <c r="H113" s="22"/>
      <c r="I113" s="28"/>
      <c r="J113" s="22"/>
      <c r="K113" s="239"/>
      <c r="L113" s="22"/>
      <c r="M113" s="239"/>
    </row>
    <row r="114" spans="1:94" ht="15" customHeight="1" x14ac:dyDescent="0.25">
      <c r="A114" s="3016" t="s">
        <v>146</v>
      </c>
      <c r="B114" s="3017"/>
      <c r="C114" s="240">
        <f>SUM(D114:E114)</f>
        <v>0</v>
      </c>
      <c r="D114" s="241">
        <f t="shared" si="74"/>
        <v>0</v>
      </c>
      <c r="E114" s="242">
        <f t="shared" si="74"/>
        <v>0</v>
      </c>
      <c r="F114" s="30"/>
      <c r="G114" s="37"/>
      <c r="H114" s="30"/>
      <c r="I114" s="37"/>
      <c r="J114" s="30"/>
      <c r="K114" s="243"/>
      <c r="L114" s="30"/>
      <c r="M114" s="243"/>
    </row>
    <row r="115" spans="1:94" s="56" customFormat="1" ht="18" customHeight="1" x14ac:dyDescent="0.2">
      <c r="A115" s="658" t="s">
        <v>147</v>
      </c>
      <c r="B115" s="2492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0"/>
      <c r="AH115" s="140"/>
      <c r="AI115" s="140"/>
    </row>
    <row r="116" spans="1:94" x14ac:dyDescent="0.25">
      <c r="A116" s="3443" t="s">
        <v>90</v>
      </c>
      <c r="B116" s="2987"/>
      <c r="C116" s="3443" t="s">
        <v>91</v>
      </c>
      <c r="D116" s="3108"/>
      <c r="E116" s="2987"/>
      <c r="F116" s="4445" t="s">
        <v>139</v>
      </c>
      <c r="G116" s="4446"/>
      <c r="H116" s="4446"/>
      <c r="I116" s="4446"/>
      <c r="J116" s="4446"/>
      <c r="K116" s="4446"/>
      <c r="L116" s="4446"/>
      <c r="M116" s="4446"/>
      <c r="N116" s="4446"/>
      <c r="O116" s="4446"/>
      <c r="P116" s="4446"/>
      <c r="Q116" s="4446"/>
      <c r="R116" s="4446"/>
      <c r="S116" s="4446"/>
      <c r="T116" s="4446"/>
      <c r="U116" s="4446"/>
      <c r="V116" s="4446"/>
      <c r="W116" s="4446"/>
      <c r="X116" s="4446"/>
      <c r="Y116" s="4446"/>
      <c r="Z116" s="4446"/>
      <c r="AA116" s="4446"/>
      <c r="AB116" s="4446"/>
      <c r="AC116" s="4446"/>
      <c r="AD116" s="4446"/>
      <c r="AE116" s="4446"/>
      <c r="AF116" s="4446"/>
      <c r="AG116" s="4448"/>
      <c r="AH116" s="4472" t="s">
        <v>12</v>
      </c>
      <c r="AI116" s="2987" t="s">
        <v>13</v>
      </c>
    </row>
    <row r="117" spans="1:94" x14ac:dyDescent="0.25">
      <c r="A117" s="3124"/>
      <c r="B117" s="2994"/>
      <c r="C117" s="3124"/>
      <c r="D117" s="3109"/>
      <c r="E117" s="2994"/>
      <c r="F117" s="4449" t="s">
        <v>16</v>
      </c>
      <c r="G117" s="4464"/>
      <c r="H117" s="4462" t="s">
        <v>17</v>
      </c>
      <c r="I117" s="4462"/>
      <c r="J117" s="4462" t="s">
        <v>18</v>
      </c>
      <c r="K117" s="4462"/>
      <c r="L117" s="4462" t="s">
        <v>19</v>
      </c>
      <c r="M117" s="4462"/>
      <c r="N117" s="4462" t="s">
        <v>20</v>
      </c>
      <c r="O117" s="4462"/>
      <c r="P117" s="4462" t="s">
        <v>21</v>
      </c>
      <c r="Q117" s="4462"/>
      <c r="R117" s="4462" t="s">
        <v>22</v>
      </c>
      <c r="S117" s="4462"/>
      <c r="T117" s="4462" t="s">
        <v>23</v>
      </c>
      <c r="U117" s="4462"/>
      <c r="V117" s="4462" t="s">
        <v>61</v>
      </c>
      <c r="W117" s="4462"/>
      <c r="X117" s="4462" t="s">
        <v>62</v>
      </c>
      <c r="Y117" s="4462"/>
      <c r="Z117" s="4445" t="s">
        <v>63</v>
      </c>
      <c r="AA117" s="4447"/>
      <c r="AB117" s="4445" t="s">
        <v>148</v>
      </c>
      <c r="AC117" s="4447"/>
      <c r="AD117" s="4445" t="s">
        <v>149</v>
      </c>
      <c r="AE117" s="4447"/>
      <c r="AF117" s="4445" t="s">
        <v>150</v>
      </c>
      <c r="AG117" s="4448"/>
      <c r="AH117" s="3130"/>
      <c r="AI117" s="2994"/>
    </row>
    <row r="118" spans="1:94" x14ac:dyDescent="0.25">
      <c r="A118" s="3915"/>
      <c r="B118" s="4444"/>
      <c r="C118" s="2388" t="s">
        <v>120</v>
      </c>
      <c r="D118" s="2134" t="s">
        <v>79</v>
      </c>
      <c r="E118" s="2385" t="s">
        <v>121</v>
      </c>
      <c r="F118" s="2380" t="s">
        <v>79</v>
      </c>
      <c r="G118" s="2415" t="s">
        <v>121</v>
      </c>
      <c r="H118" s="2380" t="s">
        <v>79</v>
      </c>
      <c r="I118" s="2415" t="s">
        <v>121</v>
      </c>
      <c r="J118" s="2380" t="s">
        <v>79</v>
      </c>
      <c r="K118" s="2415" t="s">
        <v>121</v>
      </c>
      <c r="L118" s="2380" t="s">
        <v>79</v>
      </c>
      <c r="M118" s="2415" t="s">
        <v>121</v>
      </c>
      <c r="N118" s="2380" t="s">
        <v>79</v>
      </c>
      <c r="O118" s="2415" t="s">
        <v>121</v>
      </c>
      <c r="P118" s="2380" t="s">
        <v>79</v>
      </c>
      <c r="Q118" s="2415" t="s">
        <v>121</v>
      </c>
      <c r="R118" s="2380" t="s">
        <v>79</v>
      </c>
      <c r="S118" s="2415" t="s">
        <v>121</v>
      </c>
      <c r="T118" s="2380" t="s">
        <v>79</v>
      </c>
      <c r="U118" s="2415" t="s">
        <v>121</v>
      </c>
      <c r="V118" s="2380" t="s">
        <v>79</v>
      </c>
      <c r="W118" s="2415" t="s">
        <v>121</v>
      </c>
      <c r="X118" s="2380" t="s">
        <v>79</v>
      </c>
      <c r="Y118" s="2415" t="s">
        <v>121</v>
      </c>
      <c r="Z118" s="2380" t="s">
        <v>79</v>
      </c>
      <c r="AA118" s="2415" t="s">
        <v>121</v>
      </c>
      <c r="AB118" s="2380" t="s">
        <v>79</v>
      </c>
      <c r="AC118" s="2415" t="s">
        <v>121</v>
      </c>
      <c r="AD118" s="2380" t="s">
        <v>79</v>
      </c>
      <c r="AE118" s="2415" t="s">
        <v>121</v>
      </c>
      <c r="AF118" s="2380" t="s">
        <v>79</v>
      </c>
      <c r="AG118" s="2058" t="s">
        <v>121</v>
      </c>
      <c r="AH118" s="3001"/>
      <c r="AI118" s="4444"/>
    </row>
    <row r="119" spans="1:94" ht="15" customHeight="1" x14ac:dyDescent="0.25">
      <c r="A119" s="4498" t="s">
        <v>151</v>
      </c>
      <c r="B119" s="4499"/>
      <c r="C119" s="2393">
        <f>SUM(D119:E119)</f>
        <v>0</v>
      </c>
      <c r="D119" s="2141">
        <f>SUM(F119+H119+J119+L119+N119+P119+R119+T119+V119+X119+Z119+AB119+AD119+AF119)</f>
        <v>0</v>
      </c>
      <c r="E119" s="2434">
        <f>SUM(+G119+I119+K119+M119+O119+Q119+S119+U119+W119+Y119+AA119+AC119+AE119+AG119)</f>
        <v>0</v>
      </c>
      <c r="F119" s="2441"/>
      <c r="G119" s="2442"/>
      <c r="H119" s="2441"/>
      <c r="I119" s="2442"/>
      <c r="J119" s="2441"/>
      <c r="K119" s="2442"/>
      <c r="L119" s="2441"/>
      <c r="M119" s="2442"/>
      <c r="N119" s="2441"/>
      <c r="O119" s="2442"/>
      <c r="P119" s="2441"/>
      <c r="Q119" s="2442"/>
      <c r="R119" s="2441"/>
      <c r="S119" s="2442"/>
      <c r="T119" s="2441"/>
      <c r="U119" s="2442"/>
      <c r="V119" s="2441"/>
      <c r="W119" s="2442"/>
      <c r="X119" s="2441"/>
      <c r="Y119" s="2442"/>
      <c r="Z119" s="2441"/>
      <c r="AA119" s="2442"/>
      <c r="AB119" s="2441"/>
      <c r="AC119" s="2442"/>
      <c r="AD119" s="2441"/>
      <c r="AE119" s="2442"/>
      <c r="AF119" s="2441"/>
      <c r="AG119" s="2023"/>
      <c r="AH119" s="2022"/>
      <c r="AI119" s="2149"/>
      <c r="AJ119" t="str">
        <f>CA119&amp;CB119</f>
        <v/>
      </c>
      <c r="CA119" s="18" t="str">
        <f>IF(AND(C119&gt;0,AH119="")," * No olvide digitar la variable Pueblos originarios. Digite Cero si no tiene.",IF(AH119&gt;C119,"* La variable Pueblos originarios No puede ser mayor al Total.",""))</f>
        <v/>
      </c>
      <c r="CB119" s="18" t="str">
        <f>IF(AND(C119&gt;0,AI119="")," * No olvide digitar la variable Migrantes. Digite Cero si no tiene.",IF(AI119&gt;C119,"* La variable Migrantes No puede ser mayor al Total.",""))</f>
        <v/>
      </c>
      <c r="CO119" s="69">
        <f>IF(AND($C119&gt;0,AH119=""),1,IF(AH119&gt;$C119,1,0))</f>
        <v>0</v>
      </c>
      <c r="CP119" s="69">
        <f>IF(AND($C119&gt;0,AI119=""),1,IF(AI119&gt;$C119,1,0))</f>
        <v>0</v>
      </c>
    </row>
    <row r="120" spans="1:94" ht="15" customHeight="1" x14ac:dyDescent="0.25">
      <c r="A120" s="3467" t="s">
        <v>152</v>
      </c>
      <c r="B120" s="2135" t="s">
        <v>153</v>
      </c>
      <c r="C120" s="249">
        <f t="shared" ref="C120:C128" si="75">SUM(D120:E120)</f>
        <v>0</v>
      </c>
      <c r="D120" s="250">
        <f t="shared" ref="D120:D128" si="76">SUM(F120+H120+J120+L120+N120+P120+R120+T120+V120+X120+Z120+AB120+AD120+AF120)</f>
        <v>0</v>
      </c>
      <c r="E120" s="251">
        <f>SUM(+G120+I120+K120+M120+O120+Q120+S120+U120+W120+Y120+AA120+AC120+AE120+AG120)</f>
        <v>0</v>
      </c>
      <c r="F120" s="2441"/>
      <c r="G120" s="2149"/>
      <c r="H120" s="2441"/>
      <c r="I120" s="2149"/>
      <c r="J120" s="2441"/>
      <c r="K120" s="2149"/>
      <c r="L120" s="2441"/>
      <c r="M120" s="2149"/>
      <c r="N120" s="2441"/>
      <c r="O120" s="2149"/>
      <c r="P120" s="2441"/>
      <c r="Q120" s="2149"/>
      <c r="R120" s="2441"/>
      <c r="S120" s="2149"/>
      <c r="T120" s="2441"/>
      <c r="U120" s="2149"/>
      <c r="V120" s="2441"/>
      <c r="W120" s="2149"/>
      <c r="X120" s="2441"/>
      <c r="Y120" s="2149"/>
      <c r="Z120" s="2441"/>
      <c r="AA120" s="2149"/>
      <c r="AB120" s="2441"/>
      <c r="AC120" s="2149"/>
      <c r="AD120" s="2441"/>
      <c r="AE120" s="2149"/>
      <c r="AF120" s="2441"/>
      <c r="AG120" s="2023"/>
      <c r="AH120" s="2022"/>
      <c r="AI120" s="2149"/>
      <c r="AJ120" t="str">
        <f>CA120&amp;CB120</f>
        <v/>
      </c>
      <c r="CA120" s="18" t="str">
        <f t="shared" ref="CA120:CA126" si="77">IF(AND(C120&gt;0,AH120="")," * No olvide digitar la variable Pueblos originarios. Digite Cero si no tiene.",IF(AH120&gt;C120,"* La variable Pueblos originarios No puede ser mayor al Total.",""))</f>
        <v/>
      </c>
      <c r="CB120" s="18" t="str">
        <f t="shared" ref="CB120:CB128" si="78">IF(AND(C120&gt;0,AI120="")," * No olvide digitar la variable Migrantes. Digite Cero si no tiene.",IF(AI120&gt;C120,"* La variable Migrantes No puede ser mayor al Total.",""))</f>
        <v/>
      </c>
      <c r="CO120" s="69">
        <f t="shared" ref="CO120:CP128" si="79">IF(AND($C120&gt;0,AH120=""),1,IF(AH120&gt;$C120,1,0))</f>
        <v>0</v>
      </c>
      <c r="CP120" s="69">
        <f t="shared" si="79"/>
        <v>0</v>
      </c>
    </row>
    <row r="121" spans="1:94" ht="15" customHeight="1" x14ac:dyDescent="0.25">
      <c r="A121" s="3923"/>
      <c r="B121" s="75" t="s">
        <v>154</v>
      </c>
      <c r="C121" s="210">
        <f t="shared" si="75"/>
        <v>0</v>
      </c>
      <c r="D121" s="252">
        <f t="shared" si="76"/>
        <v>0</v>
      </c>
      <c r="E121" s="212">
        <f>SUM(+G121+I121+K121+M121+O121+Q121+S121+U121+W121+Y121+AA121+AC121+AE121+AG121)</f>
        <v>0</v>
      </c>
      <c r="F121" s="22"/>
      <c r="G121" s="28"/>
      <c r="H121" s="22"/>
      <c r="I121" s="28"/>
      <c r="J121" s="22"/>
      <c r="K121" s="28"/>
      <c r="L121" s="22"/>
      <c r="M121" s="28"/>
      <c r="N121" s="22"/>
      <c r="O121" s="28"/>
      <c r="P121" s="22"/>
      <c r="Q121" s="28"/>
      <c r="R121" s="22"/>
      <c r="S121" s="28"/>
      <c r="T121" s="22"/>
      <c r="U121" s="28"/>
      <c r="V121" s="22"/>
      <c r="W121" s="28"/>
      <c r="X121" s="22"/>
      <c r="Y121" s="28"/>
      <c r="Z121" s="22"/>
      <c r="AA121" s="28"/>
      <c r="AB121" s="22"/>
      <c r="AC121" s="28"/>
      <c r="AD121" s="22"/>
      <c r="AE121" s="28"/>
      <c r="AF121" s="22"/>
      <c r="AG121" s="26"/>
      <c r="AH121" s="27"/>
      <c r="AI121" s="28"/>
      <c r="AJ121" t="str">
        <f>CA121&amp;CB121</f>
        <v/>
      </c>
      <c r="CA121" s="18" t="str">
        <f t="shared" si="77"/>
        <v/>
      </c>
      <c r="CB121" s="18" t="str">
        <f t="shared" si="78"/>
        <v/>
      </c>
      <c r="CO121" s="69">
        <f t="shared" si="79"/>
        <v>0</v>
      </c>
      <c r="CP121" s="69">
        <f t="shared" si="79"/>
        <v>0</v>
      </c>
    </row>
    <row r="122" spans="1:94" ht="15" customHeight="1" x14ac:dyDescent="0.25">
      <c r="A122" s="3923"/>
      <c r="B122" s="75" t="s">
        <v>155</v>
      </c>
      <c r="C122" s="210">
        <f t="shared" si="75"/>
        <v>0</v>
      </c>
      <c r="D122" s="252">
        <f t="shared" si="76"/>
        <v>0</v>
      </c>
      <c r="E122" s="212">
        <f t="shared" ref="E122:E128" si="80">SUM(+G122+I122+K122+M122+O122+Q122+S122+U122+W122+Y122+AA122+AC122+AE122+AG122)</f>
        <v>0</v>
      </c>
      <c r="F122" s="22"/>
      <c r="G122" s="28"/>
      <c r="H122" s="22"/>
      <c r="I122" s="28"/>
      <c r="J122" s="22"/>
      <c r="K122" s="28"/>
      <c r="L122" s="22"/>
      <c r="M122" s="28"/>
      <c r="N122" s="22"/>
      <c r="O122" s="28"/>
      <c r="P122" s="22"/>
      <c r="Q122" s="28"/>
      <c r="R122" s="22"/>
      <c r="S122" s="28"/>
      <c r="T122" s="22"/>
      <c r="U122" s="28"/>
      <c r="V122" s="22"/>
      <c r="W122" s="28"/>
      <c r="X122" s="22"/>
      <c r="Y122" s="28"/>
      <c r="Z122" s="22"/>
      <c r="AA122" s="28"/>
      <c r="AB122" s="22"/>
      <c r="AC122" s="28"/>
      <c r="AD122" s="22"/>
      <c r="AE122" s="28"/>
      <c r="AF122" s="22"/>
      <c r="AG122" s="26"/>
      <c r="AH122" s="27"/>
      <c r="AI122" s="28"/>
      <c r="AJ122" t="str">
        <f>CA122&amp;CB122</f>
        <v/>
      </c>
      <c r="CA122" s="18" t="str">
        <f t="shared" si="77"/>
        <v/>
      </c>
      <c r="CB122" s="18" t="str">
        <f t="shared" si="78"/>
        <v/>
      </c>
      <c r="CO122" s="69">
        <f t="shared" si="79"/>
        <v>0</v>
      </c>
      <c r="CP122" s="69">
        <f t="shared" si="79"/>
        <v>0</v>
      </c>
    </row>
    <row r="123" spans="1:94" ht="22.5" customHeight="1" x14ac:dyDescent="0.25">
      <c r="A123" s="3923"/>
      <c r="B123" s="253" t="s">
        <v>156</v>
      </c>
      <c r="C123" s="210">
        <f>SUM(D123:E123)</f>
        <v>0</v>
      </c>
      <c r="D123" s="252">
        <f t="shared" si="76"/>
        <v>0</v>
      </c>
      <c r="E123" s="212">
        <f t="shared" si="80"/>
        <v>0</v>
      </c>
      <c r="F123" s="22"/>
      <c r="G123" s="28"/>
      <c r="H123" s="22"/>
      <c r="I123" s="28"/>
      <c r="J123" s="22"/>
      <c r="K123" s="28"/>
      <c r="L123" s="22"/>
      <c r="M123" s="28"/>
      <c r="N123" s="22"/>
      <c r="O123" s="28"/>
      <c r="P123" s="22"/>
      <c r="Q123" s="28"/>
      <c r="R123" s="22"/>
      <c r="S123" s="28"/>
      <c r="T123" s="22"/>
      <c r="U123" s="28"/>
      <c r="V123" s="22"/>
      <c r="W123" s="28"/>
      <c r="X123" s="22"/>
      <c r="Y123" s="28"/>
      <c r="Z123" s="22"/>
      <c r="AA123" s="28"/>
      <c r="AB123" s="22"/>
      <c r="AC123" s="28"/>
      <c r="AD123" s="22"/>
      <c r="AE123" s="28"/>
      <c r="AF123" s="22"/>
      <c r="AG123" s="26"/>
      <c r="AH123" s="27"/>
      <c r="AI123" s="28"/>
      <c r="AJ123" t="str">
        <f>CA123&amp;CB123</f>
        <v/>
      </c>
      <c r="CA123" s="18" t="str">
        <f>IF(AND(C123&gt;0,AH123="")," * No olvide digitar la variable Pueblos originarios. Digite Cero si no tiene.",IF(AH123&gt;C123,"* La variable Pueblos originarios No puede ser mayor al Total.",""))</f>
        <v/>
      </c>
      <c r="CB123" s="18" t="str">
        <f t="shared" si="78"/>
        <v/>
      </c>
      <c r="CO123" s="69">
        <f t="shared" si="79"/>
        <v>0</v>
      </c>
      <c r="CP123" s="69">
        <f t="shared" si="79"/>
        <v>0</v>
      </c>
    </row>
    <row r="124" spans="1:94" ht="26.25" customHeight="1" x14ac:dyDescent="0.25">
      <c r="A124" s="3923"/>
      <c r="B124" s="253" t="s">
        <v>157</v>
      </c>
      <c r="C124" s="210">
        <f>SUM(D124:E124)</f>
        <v>0</v>
      </c>
      <c r="D124" s="252">
        <f>SUM(F124+H124+J124+L124+N124+P124+R124+T124+V124+X124+Z124+AB124+AD124+AF124)</f>
        <v>0</v>
      </c>
      <c r="E124" s="212">
        <f t="shared" ref="E124" si="81">SUM(+G124+I124+K124+M124+O124+Q124+S124+U124+W124+Y124+AA124+AC124+AE124+AG124)</f>
        <v>0</v>
      </c>
      <c r="F124" s="49"/>
      <c r="G124" s="52"/>
      <c r="H124" s="49"/>
      <c r="I124" s="52"/>
      <c r="J124" s="49"/>
      <c r="K124" s="52"/>
      <c r="L124" s="49"/>
      <c r="M124" s="52"/>
      <c r="N124" s="49"/>
      <c r="O124" s="52"/>
      <c r="P124" s="49"/>
      <c r="Q124" s="52"/>
      <c r="R124" s="49"/>
      <c r="S124" s="52"/>
      <c r="T124" s="49"/>
      <c r="U124" s="52"/>
      <c r="V124" s="49"/>
      <c r="W124" s="52"/>
      <c r="X124" s="49"/>
      <c r="Y124" s="52"/>
      <c r="Z124" s="49"/>
      <c r="AA124" s="52"/>
      <c r="AB124" s="49"/>
      <c r="AC124" s="52"/>
      <c r="AD124" s="49"/>
      <c r="AE124" s="52"/>
      <c r="AF124" s="49"/>
      <c r="AG124" s="50"/>
      <c r="AH124" s="254"/>
      <c r="AI124" s="52"/>
      <c r="AJ124" t="str">
        <f t="shared" ref="AJ124:AJ128" si="82">CA124&amp;CB124</f>
        <v/>
      </c>
      <c r="CA124" s="18" t="str">
        <f t="shared" si="77"/>
        <v/>
      </c>
      <c r="CB124" s="18" t="str">
        <f t="shared" si="78"/>
        <v/>
      </c>
      <c r="CO124" s="69">
        <f t="shared" si="79"/>
        <v>0</v>
      </c>
      <c r="CP124" s="69">
        <f t="shared" si="79"/>
        <v>0</v>
      </c>
    </row>
    <row r="125" spans="1:94" ht="15" customHeight="1" x14ac:dyDescent="0.25">
      <c r="A125" s="3923"/>
      <c r="B125" s="253" t="s">
        <v>158</v>
      </c>
      <c r="C125" s="210">
        <f t="shared" si="75"/>
        <v>0</v>
      </c>
      <c r="D125" s="252">
        <f t="shared" si="76"/>
        <v>0</v>
      </c>
      <c r="E125" s="212">
        <f t="shared" si="80"/>
        <v>0</v>
      </c>
      <c r="F125" s="49"/>
      <c r="G125" s="52"/>
      <c r="H125" s="49"/>
      <c r="I125" s="52"/>
      <c r="J125" s="49"/>
      <c r="K125" s="52"/>
      <c r="L125" s="49"/>
      <c r="M125" s="52"/>
      <c r="N125" s="49"/>
      <c r="O125" s="52"/>
      <c r="P125" s="49"/>
      <c r="Q125" s="52"/>
      <c r="R125" s="49"/>
      <c r="S125" s="52"/>
      <c r="T125" s="49"/>
      <c r="U125" s="52"/>
      <c r="V125" s="49"/>
      <c r="W125" s="52"/>
      <c r="X125" s="49"/>
      <c r="Y125" s="52"/>
      <c r="Z125" s="49"/>
      <c r="AA125" s="52"/>
      <c r="AB125" s="49"/>
      <c r="AC125" s="52"/>
      <c r="AD125" s="49"/>
      <c r="AE125" s="52"/>
      <c r="AF125" s="49"/>
      <c r="AG125" s="50"/>
      <c r="AH125" s="254"/>
      <c r="AI125" s="52"/>
      <c r="AJ125" t="str">
        <f t="shared" si="82"/>
        <v/>
      </c>
      <c r="CA125" s="18" t="str">
        <f t="shared" si="77"/>
        <v/>
      </c>
      <c r="CB125" s="18" t="str">
        <f t="shared" si="78"/>
        <v/>
      </c>
      <c r="CO125" s="69">
        <f t="shared" si="79"/>
        <v>0</v>
      </c>
      <c r="CP125" s="69">
        <f t="shared" si="79"/>
        <v>0</v>
      </c>
    </row>
    <row r="126" spans="1:94" ht="15" customHeight="1" x14ac:dyDescent="0.25">
      <c r="A126" s="3923"/>
      <c r="B126" s="255" t="s">
        <v>159</v>
      </c>
      <c r="C126" s="210">
        <f t="shared" si="75"/>
        <v>0</v>
      </c>
      <c r="D126" s="252">
        <f t="shared" si="76"/>
        <v>0</v>
      </c>
      <c r="E126" s="212">
        <f t="shared" si="80"/>
        <v>0</v>
      </c>
      <c r="F126" s="49"/>
      <c r="G126" s="52"/>
      <c r="H126" s="49"/>
      <c r="I126" s="52"/>
      <c r="J126" s="49"/>
      <c r="K126" s="52"/>
      <c r="L126" s="49"/>
      <c r="M126" s="52"/>
      <c r="N126" s="49"/>
      <c r="O126" s="52"/>
      <c r="P126" s="49"/>
      <c r="Q126" s="52"/>
      <c r="R126" s="49"/>
      <c r="S126" s="52"/>
      <c r="T126" s="49"/>
      <c r="U126" s="52"/>
      <c r="V126" s="49"/>
      <c r="W126" s="52"/>
      <c r="X126" s="49"/>
      <c r="Y126" s="52"/>
      <c r="Z126" s="49"/>
      <c r="AA126" s="52"/>
      <c r="AB126" s="49"/>
      <c r="AC126" s="52"/>
      <c r="AD126" s="49"/>
      <c r="AE126" s="52"/>
      <c r="AF126" s="49"/>
      <c r="AG126" s="50"/>
      <c r="AH126" s="254"/>
      <c r="AI126" s="52"/>
      <c r="AJ126" t="str">
        <f t="shared" si="82"/>
        <v/>
      </c>
      <c r="CA126" s="18" t="str">
        <f t="shared" si="77"/>
        <v/>
      </c>
      <c r="CB126" s="18" t="str">
        <f t="shared" si="78"/>
        <v/>
      </c>
      <c r="CO126" s="69">
        <f t="shared" si="79"/>
        <v>0</v>
      </c>
      <c r="CP126" s="69">
        <f t="shared" si="79"/>
        <v>0</v>
      </c>
    </row>
    <row r="127" spans="1:94" ht="15" customHeight="1" x14ac:dyDescent="0.25">
      <c r="A127" s="3782"/>
      <c r="B127" s="70" t="s">
        <v>160</v>
      </c>
      <c r="C127" s="256">
        <f t="shared" si="75"/>
        <v>0</v>
      </c>
      <c r="D127" s="257">
        <f>SUM(V127+X127+Z127+AB127+AD127+AF127)</f>
        <v>0</v>
      </c>
      <c r="E127" s="258">
        <f>SUM(W127+Y127+AA127+AC127+AE127+AG127)</f>
        <v>0</v>
      </c>
      <c r="F127" s="259"/>
      <c r="G127" s="260"/>
      <c r="H127" s="259"/>
      <c r="I127" s="260"/>
      <c r="J127" s="259"/>
      <c r="K127" s="260"/>
      <c r="L127" s="259"/>
      <c r="M127" s="260"/>
      <c r="N127" s="259"/>
      <c r="O127" s="260"/>
      <c r="P127" s="259"/>
      <c r="Q127" s="260"/>
      <c r="R127" s="259"/>
      <c r="S127" s="260"/>
      <c r="T127" s="259"/>
      <c r="U127" s="260"/>
      <c r="V127" s="30"/>
      <c r="W127" s="37"/>
      <c r="X127" s="30"/>
      <c r="Y127" s="37"/>
      <c r="Z127" s="30"/>
      <c r="AA127" s="37"/>
      <c r="AB127" s="30"/>
      <c r="AC127" s="37"/>
      <c r="AD127" s="30"/>
      <c r="AE127" s="37"/>
      <c r="AF127" s="30"/>
      <c r="AG127" s="34"/>
      <c r="AH127" s="35"/>
      <c r="AI127" s="37"/>
      <c r="AJ127" t="str">
        <f t="shared" si="82"/>
        <v/>
      </c>
      <c r="CA127" s="18" t="str">
        <f>IF(AND(C127&gt;0,AH127="")," * No olvide digitar la variable Pueblos originarios. Digite Cero si no tiene.",IF(AH127&gt;C127,"* La variable Pueblos originarios No puede ser mayor al Total.",""))</f>
        <v/>
      </c>
      <c r="CB127" s="18" t="str">
        <f t="shared" si="78"/>
        <v/>
      </c>
      <c r="CO127" s="69">
        <f t="shared" si="79"/>
        <v>0</v>
      </c>
      <c r="CP127" s="69">
        <f t="shared" si="79"/>
        <v>0</v>
      </c>
    </row>
    <row r="128" spans="1:94" ht="15" customHeight="1" x14ac:dyDescent="0.25">
      <c r="A128" s="4495" t="s">
        <v>161</v>
      </c>
      <c r="B128" s="4495"/>
      <c r="C128" s="2393">
        <f t="shared" si="75"/>
        <v>0</v>
      </c>
      <c r="D128" s="2141">
        <f t="shared" si="76"/>
        <v>0</v>
      </c>
      <c r="E128" s="2434">
        <f t="shared" si="80"/>
        <v>0</v>
      </c>
      <c r="F128" s="2395"/>
      <c r="G128" s="2397"/>
      <c r="H128" s="2395"/>
      <c r="I128" s="2397"/>
      <c r="J128" s="2395"/>
      <c r="K128" s="2397"/>
      <c r="L128" s="2395"/>
      <c r="M128" s="2397"/>
      <c r="N128" s="2395"/>
      <c r="O128" s="2397"/>
      <c r="P128" s="2395"/>
      <c r="Q128" s="2397"/>
      <c r="R128" s="2395"/>
      <c r="S128" s="2397"/>
      <c r="T128" s="2395"/>
      <c r="U128" s="2397"/>
      <c r="V128" s="2395"/>
      <c r="W128" s="2397"/>
      <c r="X128" s="2395"/>
      <c r="Y128" s="2397"/>
      <c r="Z128" s="2395"/>
      <c r="AA128" s="2397"/>
      <c r="AB128" s="2395"/>
      <c r="AC128" s="2397"/>
      <c r="AD128" s="2395"/>
      <c r="AE128" s="2397"/>
      <c r="AF128" s="2395"/>
      <c r="AG128" s="2444"/>
      <c r="AH128" s="2430"/>
      <c r="AI128" s="2397"/>
      <c r="AJ128" t="str">
        <f t="shared" si="82"/>
        <v/>
      </c>
      <c r="CA128" s="18" t="str">
        <f>IF(AND(C128&gt;0,AH128="")," * No olvide digitar la variable Pueblos originarios. Digite Cero si no tiene.",IF(AH128&gt;C128,"* La variable Pueblos originarios No puede ser mayor al Total.",""))</f>
        <v/>
      </c>
      <c r="CB128" s="18" t="str">
        <f t="shared" si="78"/>
        <v/>
      </c>
      <c r="CO128" s="69">
        <f t="shared" si="79"/>
        <v>0</v>
      </c>
      <c r="CP128" s="69">
        <f t="shared" si="79"/>
        <v>0</v>
      </c>
    </row>
    <row r="129" spans="1:95" s="56" customFormat="1" ht="18" customHeight="1" x14ac:dyDescent="0.2">
      <c r="A129" s="2460" t="s">
        <v>162</v>
      </c>
      <c r="B129" s="2460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2493"/>
      <c r="AM129" s="2493"/>
    </row>
    <row r="130" spans="1:95" x14ac:dyDescent="0.25">
      <c r="A130" s="4523" t="s">
        <v>90</v>
      </c>
      <c r="B130" s="2987"/>
      <c r="C130" s="4524" t="s">
        <v>91</v>
      </c>
      <c r="D130" s="4524"/>
      <c r="E130" s="4524"/>
      <c r="F130" s="4525" t="s">
        <v>139</v>
      </c>
      <c r="G130" s="4526"/>
      <c r="H130" s="4526"/>
      <c r="I130" s="4526"/>
      <c r="J130" s="4526"/>
      <c r="K130" s="4526"/>
      <c r="L130" s="4526"/>
      <c r="M130" s="4526"/>
      <c r="N130" s="4526"/>
      <c r="O130" s="4526"/>
      <c r="P130" s="4526"/>
      <c r="Q130" s="4526"/>
      <c r="R130" s="4526"/>
      <c r="S130" s="4526"/>
      <c r="T130" s="4526"/>
      <c r="U130" s="4526"/>
      <c r="V130" s="4526"/>
      <c r="W130" s="4526"/>
      <c r="X130" s="4526"/>
      <c r="Y130" s="4526"/>
      <c r="Z130" s="4526"/>
      <c r="AA130" s="4526"/>
      <c r="AB130" s="4526"/>
      <c r="AC130" s="4526"/>
      <c r="AD130" s="4526"/>
      <c r="AE130" s="4526"/>
      <c r="AF130" s="4526"/>
      <c r="AG130" s="4527"/>
      <c r="AH130" s="4529" t="s">
        <v>163</v>
      </c>
      <c r="AI130" s="4530"/>
      <c r="AJ130" s="4530"/>
      <c r="AK130" s="4531"/>
      <c r="AL130" s="4532" t="s">
        <v>12</v>
      </c>
      <c r="AM130" s="2987" t="s">
        <v>13</v>
      </c>
    </row>
    <row r="131" spans="1:95" x14ac:dyDescent="0.25">
      <c r="A131" s="3124"/>
      <c r="B131" s="2994"/>
      <c r="C131" s="3958"/>
      <c r="D131" s="3958"/>
      <c r="E131" s="3958"/>
      <c r="F131" s="4528" t="s">
        <v>16</v>
      </c>
      <c r="G131" s="4528"/>
      <c r="H131" s="4528" t="s">
        <v>17</v>
      </c>
      <c r="I131" s="4528"/>
      <c r="J131" s="4528" t="s">
        <v>18</v>
      </c>
      <c r="K131" s="4528"/>
      <c r="L131" s="4528" t="s">
        <v>19</v>
      </c>
      <c r="M131" s="4528"/>
      <c r="N131" s="4528" t="s">
        <v>20</v>
      </c>
      <c r="O131" s="4528"/>
      <c r="P131" s="4528" t="s">
        <v>21</v>
      </c>
      <c r="Q131" s="4528"/>
      <c r="R131" s="4528" t="s">
        <v>22</v>
      </c>
      <c r="S131" s="4528"/>
      <c r="T131" s="4528" t="s">
        <v>23</v>
      </c>
      <c r="U131" s="4528"/>
      <c r="V131" s="4528" t="s">
        <v>61</v>
      </c>
      <c r="W131" s="4528"/>
      <c r="X131" s="4528" t="s">
        <v>62</v>
      </c>
      <c r="Y131" s="4528"/>
      <c r="Z131" s="4525" t="s">
        <v>63</v>
      </c>
      <c r="AA131" s="4537"/>
      <c r="AB131" s="4525" t="s">
        <v>148</v>
      </c>
      <c r="AC131" s="4537"/>
      <c r="AD131" s="4525" t="s">
        <v>149</v>
      </c>
      <c r="AE131" s="4537"/>
      <c r="AF131" s="4525" t="s">
        <v>150</v>
      </c>
      <c r="AG131" s="4527"/>
      <c r="AH131" s="4532" t="s">
        <v>164</v>
      </c>
      <c r="AI131" s="4533" t="s">
        <v>165</v>
      </c>
      <c r="AJ131" s="4533" t="s">
        <v>166</v>
      </c>
      <c r="AK131" s="3137" t="s">
        <v>167</v>
      </c>
      <c r="AL131" s="3130"/>
      <c r="AM131" s="2994"/>
    </row>
    <row r="132" spans="1:95" ht="18.75" customHeight="1" x14ac:dyDescent="0.25">
      <c r="A132" s="3915"/>
      <c r="B132" s="4444"/>
      <c r="C132" s="2495" t="s">
        <v>120</v>
      </c>
      <c r="D132" s="2496" t="s">
        <v>79</v>
      </c>
      <c r="E132" s="2494" t="s">
        <v>121</v>
      </c>
      <c r="F132" s="2497" t="s">
        <v>79</v>
      </c>
      <c r="G132" s="202" t="s">
        <v>121</v>
      </c>
      <c r="H132" s="2497" t="s">
        <v>79</v>
      </c>
      <c r="I132" s="202" t="s">
        <v>121</v>
      </c>
      <c r="J132" s="2497" t="s">
        <v>79</v>
      </c>
      <c r="K132" s="202" t="s">
        <v>121</v>
      </c>
      <c r="L132" s="2497" t="s">
        <v>79</v>
      </c>
      <c r="M132" s="202" t="s">
        <v>121</v>
      </c>
      <c r="N132" s="2497" t="s">
        <v>79</v>
      </c>
      <c r="O132" s="202" t="s">
        <v>121</v>
      </c>
      <c r="P132" s="2497" t="s">
        <v>79</v>
      </c>
      <c r="Q132" s="202" t="s">
        <v>121</v>
      </c>
      <c r="R132" s="2497" t="s">
        <v>79</v>
      </c>
      <c r="S132" s="202" t="s">
        <v>121</v>
      </c>
      <c r="T132" s="2497" t="s">
        <v>79</v>
      </c>
      <c r="U132" s="202" t="s">
        <v>121</v>
      </c>
      <c r="V132" s="2497" t="s">
        <v>79</v>
      </c>
      <c r="W132" s="202" t="s">
        <v>121</v>
      </c>
      <c r="X132" s="2497" t="s">
        <v>79</v>
      </c>
      <c r="Y132" s="202" t="s">
        <v>121</v>
      </c>
      <c r="Z132" s="2497" t="s">
        <v>79</v>
      </c>
      <c r="AA132" s="202" t="s">
        <v>121</v>
      </c>
      <c r="AB132" s="2497" t="s">
        <v>79</v>
      </c>
      <c r="AC132" s="202" t="s">
        <v>121</v>
      </c>
      <c r="AD132" s="2497" t="s">
        <v>79</v>
      </c>
      <c r="AE132" s="202" t="s">
        <v>121</v>
      </c>
      <c r="AF132" s="2497" t="s">
        <v>79</v>
      </c>
      <c r="AG132" s="262" t="s">
        <v>121</v>
      </c>
      <c r="AH132" s="3001"/>
      <c r="AI132" s="2983"/>
      <c r="AJ132" s="2983"/>
      <c r="AK132" s="4473"/>
      <c r="AL132" s="3001"/>
      <c r="AM132" s="4444"/>
    </row>
    <row r="133" spans="1:95" x14ac:dyDescent="0.25">
      <c r="A133" s="4534" t="s">
        <v>168</v>
      </c>
      <c r="B133" s="4535"/>
      <c r="C133" s="2498">
        <f>SUM(D133:E133)</f>
        <v>0</v>
      </c>
      <c r="D133" s="2499">
        <f>SUM(F133+H133+J133+L133+N133+P133+R133+T133+V133+X133+Z133+AB133+AD133+AF133)</f>
        <v>0</v>
      </c>
      <c r="E133" s="2500">
        <f>SUM(G133+I133+K133+M133+O133+Q133+S133+U133+W133+Y133+AA133+AC133+AE133+AG133)</f>
        <v>0</v>
      </c>
      <c r="F133" s="2501"/>
      <c r="G133" s="2502"/>
      <c r="H133" s="2501"/>
      <c r="I133" s="2502"/>
      <c r="J133" s="2501"/>
      <c r="K133" s="2502"/>
      <c r="L133" s="2501"/>
      <c r="M133" s="2502"/>
      <c r="N133" s="2501"/>
      <c r="O133" s="2502"/>
      <c r="P133" s="2501"/>
      <c r="Q133" s="2502"/>
      <c r="R133" s="2501"/>
      <c r="S133" s="2502"/>
      <c r="T133" s="2501"/>
      <c r="U133" s="2502"/>
      <c r="V133" s="2501"/>
      <c r="W133" s="2502"/>
      <c r="X133" s="2501"/>
      <c r="Y133" s="2502"/>
      <c r="Z133" s="2501"/>
      <c r="AA133" s="2502"/>
      <c r="AB133" s="2501"/>
      <c r="AC133" s="2502"/>
      <c r="AD133" s="2501"/>
      <c r="AE133" s="2502"/>
      <c r="AF133" s="2501"/>
      <c r="AG133" s="2503"/>
      <c r="AH133" s="2504"/>
      <c r="AI133" s="2005"/>
      <c r="AJ133" s="2005"/>
      <c r="AK133" s="2503"/>
      <c r="AL133" s="2504"/>
      <c r="AM133" s="2502"/>
      <c r="AN133" t="str">
        <f>CB133&amp;CC133&amp;CA133</f>
        <v/>
      </c>
      <c r="CA133" s="263" t="str">
        <f>IF(OR(AH133+AI133+AJ133+AK133&gt;C133,)," ** La suma de Causal de Egresos no deben ser mayor que el Total Ambos Sexos","")</f>
        <v/>
      </c>
      <c r="CB133" s="18" t="str">
        <f>IF(AND($C133&gt;0,AL133=""),"  * No olvide digitar la variable Pueblos originarios. Digite Cero si no tiene.",IF(AL133&gt;$C133,"  * La variable Pueblos originarios No puede ser mayor al Total.",""))</f>
        <v/>
      </c>
      <c r="CC133" s="18" t="str">
        <f>IF(AND($C133&gt;0,AM133="")," * No olvide digitar la variable Migrantes. Digite Cero si no tiene.",IF(AM133&gt;$C133," * La variable Migrantes No puede ser mayor al Total.",""))</f>
        <v/>
      </c>
      <c r="CO133" s="69">
        <f>IF((AH133+AI133+AJ133+AK133)&gt;$C133,1,0)</f>
        <v>0</v>
      </c>
      <c r="CP133" s="69">
        <f t="shared" ref="CP133:CQ141" si="83">IF(AND($C133&gt;0,AL133=""),1,IF(AL133&gt;$C133,1,0))</f>
        <v>0</v>
      </c>
      <c r="CQ133" s="69">
        <f t="shared" si="83"/>
        <v>0</v>
      </c>
    </row>
    <row r="134" spans="1:95" x14ac:dyDescent="0.25">
      <c r="A134" s="4536" t="s">
        <v>152</v>
      </c>
      <c r="B134" s="2505" t="s">
        <v>153</v>
      </c>
      <c r="C134" s="249">
        <f t="shared" ref="C134:C141" si="84">SUM(D134:E134)</f>
        <v>0</v>
      </c>
      <c r="D134" s="250">
        <f t="shared" ref="D134:E140" si="85">SUM(F134+H134+J134+L134+N134+P134+R134+T134+V134+X134+Z134+AB134+AD134+AF134)</f>
        <v>0</v>
      </c>
      <c r="E134" s="251">
        <f t="shared" si="85"/>
        <v>0</v>
      </c>
      <c r="F134" s="2501"/>
      <c r="G134" s="2502"/>
      <c r="H134" s="2501"/>
      <c r="I134" s="2502"/>
      <c r="J134" s="2501"/>
      <c r="K134" s="2502"/>
      <c r="L134" s="2501"/>
      <c r="M134" s="2502"/>
      <c r="N134" s="2501"/>
      <c r="O134" s="2502"/>
      <c r="P134" s="2501"/>
      <c r="Q134" s="2502"/>
      <c r="R134" s="2501"/>
      <c r="S134" s="2502"/>
      <c r="T134" s="2501"/>
      <c r="U134" s="2502"/>
      <c r="V134" s="2501"/>
      <c r="W134" s="2502"/>
      <c r="X134" s="2501"/>
      <c r="Y134" s="2502"/>
      <c r="Z134" s="2501"/>
      <c r="AA134" s="2502"/>
      <c r="AB134" s="2501"/>
      <c r="AC134" s="2502"/>
      <c r="AD134" s="2501"/>
      <c r="AE134" s="2502"/>
      <c r="AF134" s="2501"/>
      <c r="AG134" s="2503"/>
      <c r="AH134" s="2504"/>
      <c r="AI134" s="2005"/>
      <c r="AJ134" s="2005"/>
      <c r="AK134" s="2503"/>
      <c r="AL134" s="2504"/>
      <c r="AM134" s="2502"/>
      <c r="AN134" t="str">
        <f>CB134&amp;CC134&amp;CA134</f>
        <v/>
      </c>
      <c r="CA134" s="263" t="str">
        <f t="shared" ref="CA134:CA141" si="86">IF(OR(AH134+AI134+AJ134+AK134&gt;C134,)," ** La suma de Causal de Egresos no deben ser mayor que el Total Ambos Sexos","")</f>
        <v/>
      </c>
      <c r="CB134" s="18" t="str">
        <f t="shared" ref="CB134:CB141" si="87">IF(AND($C134&gt;0,AL134=""),"  * No olvide digitar la variable Pueblos originarios. Digite Cero si no tiene.",IF(AL134&gt;$C134,"  * La variable Pueblos originarios No puede ser mayor al Total.",""))</f>
        <v/>
      </c>
      <c r="CC134" s="18" t="str">
        <f t="shared" ref="CC134:CC141" si="88">IF(AND($C134&gt;0,AM134="")," * No olvide digitar la variable Migrantes. Digite Cero si no tiene.",IF(AM134&gt;$C134," * La variable Migrantes No puede ser mayor al Total.",""))</f>
        <v/>
      </c>
      <c r="CO134" s="69">
        <f t="shared" ref="CO134:CO141" si="89">IF((AH134+AI134+AJ134+AK134)&gt;$C134,1,0)</f>
        <v>0</v>
      </c>
      <c r="CP134" s="69">
        <f t="shared" si="83"/>
        <v>0</v>
      </c>
      <c r="CQ134" s="69">
        <f t="shared" si="83"/>
        <v>0</v>
      </c>
    </row>
    <row r="135" spans="1:95" x14ac:dyDescent="0.25">
      <c r="A135" s="3923"/>
      <c r="B135" s="75" t="s">
        <v>154</v>
      </c>
      <c r="C135" s="210">
        <f t="shared" si="84"/>
        <v>0</v>
      </c>
      <c r="D135" s="252">
        <f t="shared" si="85"/>
        <v>0</v>
      </c>
      <c r="E135" s="212">
        <f t="shared" si="85"/>
        <v>0</v>
      </c>
      <c r="F135" s="22"/>
      <c r="G135" s="28"/>
      <c r="H135" s="22"/>
      <c r="I135" s="28"/>
      <c r="J135" s="22"/>
      <c r="K135" s="28"/>
      <c r="L135" s="22"/>
      <c r="M135" s="28"/>
      <c r="N135" s="22"/>
      <c r="O135" s="28"/>
      <c r="P135" s="22"/>
      <c r="Q135" s="28"/>
      <c r="R135" s="22"/>
      <c r="S135" s="28"/>
      <c r="T135" s="22"/>
      <c r="U135" s="28"/>
      <c r="V135" s="22"/>
      <c r="W135" s="28"/>
      <c r="X135" s="22"/>
      <c r="Y135" s="28"/>
      <c r="Z135" s="22"/>
      <c r="AA135" s="28"/>
      <c r="AB135" s="22"/>
      <c r="AC135" s="28"/>
      <c r="AD135" s="22"/>
      <c r="AE135" s="28"/>
      <c r="AF135" s="22"/>
      <c r="AG135" s="213"/>
      <c r="AH135" s="27"/>
      <c r="AI135" s="24"/>
      <c r="AJ135" s="24"/>
      <c r="AK135" s="213"/>
      <c r="AL135" s="27"/>
      <c r="AM135" s="28"/>
      <c r="AN135" t="str">
        <f>CB135&amp;CC135&amp;CA135</f>
        <v/>
      </c>
      <c r="CA135" s="263" t="str">
        <f t="shared" si="86"/>
        <v/>
      </c>
      <c r="CB135" s="18" t="str">
        <f t="shared" si="87"/>
        <v/>
      </c>
      <c r="CC135" s="18" t="str">
        <f t="shared" si="88"/>
        <v/>
      </c>
      <c r="CO135" s="69">
        <f t="shared" si="89"/>
        <v>0</v>
      </c>
      <c r="CP135" s="69">
        <f t="shared" si="83"/>
        <v>0</v>
      </c>
      <c r="CQ135" s="69">
        <f t="shared" si="83"/>
        <v>0</v>
      </c>
    </row>
    <row r="136" spans="1:95" x14ac:dyDescent="0.25">
      <c r="A136" s="3923"/>
      <c r="B136" s="75" t="s">
        <v>155</v>
      </c>
      <c r="C136" s="210">
        <f t="shared" si="84"/>
        <v>0</v>
      </c>
      <c r="D136" s="252">
        <f t="shared" si="85"/>
        <v>0</v>
      </c>
      <c r="E136" s="212">
        <f t="shared" si="85"/>
        <v>0</v>
      </c>
      <c r="F136" s="22"/>
      <c r="G136" s="28"/>
      <c r="H136" s="22"/>
      <c r="I136" s="28"/>
      <c r="J136" s="22"/>
      <c r="K136" s="28"/>
      <c r="L136" s="22"/>
      <c r="M136" s="28"/>
      <c r="N136" s="22"/>
      <c r="O136" s="28"/>
      <c r="P136" s="22"/>
      <c r="Q136" s="28"/>
      <c r="R136" s="22"/>
      <c r="S136" s="28"/>
      <c r="T136" s="22"/>
      <c r="U136" s="28"/>
      <c r="V136" s="22"/>
      <c r="W136" s="28"/>
      <c r="X136" s="22"/>
      <c r="Y136" s="28"/>
      <c r="Z136" s="22"/>
      <c r="AA136" s="28"/>
      <c r="AB136" s="22"/>
      <c r="AC136" s="28"/>
      <c r="AD136" s="22"/>
      <c r="AE136" s="28"/>
      <c r="AF136" s="22"/>
      <c r="AG136" s="213"/>
      <c r="AH136" s="27"/>
      <c r="AI136" s="24"/>
      <c r="AJ136" s="24"/>
      <c r="AK136" s="213"/>
      <c r="AL136" s="27"/>
      <c r="AM136" s="28"/>
      <c r="AN136" t="str">
        <f>CB136&amp;CC136&amp;CA136</f>
        <v/>
      </c>
      <c r="CA136" s="263" t="str">
        <f t="shared" si="86"/>
        <v/>
      </c>
      <c r="CB136" s="18" t="str">
        <f t="shared" si="87"/>
        <v/>
      </c>
      <c r="CC136" s="18" t="str">
        <f t="shared" si="88"/>
        <v/>
      </c>
      <c r="CO136" s="69">
        <f t="shared" si="89"/>
        <v>0</v>
      </c>
      <c r="CP136" s="69">
        <f t="shared" si="83"/>
        <v>0</v>
      </c>
      <c r="CQ136" s="69">
        <f t="shared" si="83"/>
        <v>0</v>
      </c>
    </row>
    <row r="137" spans="1:95" ht="22.5" customHeight="1" x14ac:dyDescent="0.25">
      <c r="A137" s="3923"/>
      <c r="B137" s="253" t="s">
        <v>169</v>
      </c>
      <c r="C137" s="210">
        <f t="shared" si="84"/>
        <v>0</v>
      </c>
      <c r="D137" s="252">
        <f t="shared" si="85"/>
        <v>0</v>
      </c>
      <c r="E137" s="212">
        <f t="shared" si="85"/>
        <v>0</v>
      </c>
      <c r="F137" s="22"/>
      <c r="G137" s="28"/>
      <c r="H137" s="22"/>
      <c r="I137" s="28"/>
      <c r="J137" s="22"/>
      <c r="K137" s="28"/>
      <c r="L137" s="22"/>
      <c r="M137" s="28"/>
      <c r="N137" s="22"/>
      <c r="O137" s="28"/>
      <c r="P137" s="22"/>
      <c r="Q137" s="28"/>
      <c r="R137" s="22"/>
      <c r="S137" s="28"/>
      <c r="T137" s="22"/>
      <c r="U137" s="28"/>
      <c r="V137" s="22"/>
      <c r="W137" s="28"/>
      <c r="X137" s="22"/>
      <c r="Y137" s="28"/>
      <c r="Z137" s="22"/>
      <c r="AA137" s="28"/>
      <c r="AB137" s="22"/>
      <c r="AC137" s="28"/>
      <c r="AD137" s="22"/>
      <c r="AE137" s="28"/>
      <c r="AF137" s="22"/>
      <c r="AG137" s="213"/>
      <c r="AH137" s="27"/>
      <c r="AI137" s="24"/>
      <c r="AJ137" s="24"/>
      <c r="AK137" s="213"/>
      <c r="AL137" s="27"/>
      <c r="AM137" s="28"/>
      <c r="AN137" t="str">
        <f>CB137&amp;CC137&amp;CA137</f>
        <v/>
      </c>
      <c r="CA137" s="263" t="str">
        <f t="shared" si="86"/>
        <v/>
      </c>
      <c r="CB137" s="18" t="str">
        <f t="shared" si="87"/>
        <v/>
      </c>
      <c r="CC137" s="18" t="str">
        <f t="shared" si="88"/>
        <v/>
      </c>
      <c r="CO137" s="69">
        <f t="shared" si="89"/>
        <v>0</v>
      </c>
      <c r="CP137" s="69">
        <f t="shared" si="83"/>
        <v>0</v>
      </c>
      <c r="CQ137" s="69">
        <f t="shared" si="83"/>
        <v>0</v>
      </c>
    </row>
    <row r="138" spans="1:95" ht="24.6" customHeight="1" x14ac:dyDescent="0.25">
      <c r="A138" s="3923"/>
      <c r="B138" s="253" t="s">
        <v>157</v>
      </c>
      <c r="C138" s="210">
        <f t="shared" ref="C138" si="90">SUM(D138:E138)</f>
        <v>0</v>
      </c>
      <c r="D138" s="252">
        <f t="shared" si="85"/>
        <v>0</v>
      </c>
      <c r="E138" s="212">
        <f t="shared" ref="E138" si="91">SUM(G138+I138+K138+M138+O138+Q138+S138+U138+W138+Y138+AA138+AC138+AE138+AG138)</f>
        <v>0</v>
      </c>
      <c r="F138" s="49"/>
      <c r="G138" s="52"/>
      <c r="H138" s="49"/>
      <c r="I138" s="52"/>
      <c r="J138" s="49"/>
      <c r="K138" s="52"/>
      <c r="L138" s="49"/>
      <c r="M138" s="52"/>
      <c r="N138" s="49"/>
      <c r="O138" s="52"/>
      <c r="P138" s="49"/>
      <c r="Q138" s="52"/>
      <c r="R138" s="49"/>
      <c r="S138" s="52"/>
      <c r="T138" s="49"/>
      <c r="U138" s="52"/>
      <c r="V138" s="49"/>
      <c r="W138" s="52"/>
      <c r="X138" s="49"/>
      <c r="Y138" s="52"/>
      <c r="Z138" s="49"/>
      <c r="AA138" s="52"/>
      <c r="AB138" s="49"/>
      <c r="AC138" s="52"/>
      <c r="AD138" s="49"/>
      <c r="AE138" s="52"/>
      <c r="AF138" s="49"/>
      <c r="AG138" s="264"/>
      <c r="AH138" s="254"/>
      <c r="AI138" s="265"/>
      <c r="AJ138" s="265"/>
      <c r="AK138" s="264"/>
      <c r="AL138" s="254"/>
      <c r="AM138" s="52"/>
      <c r="CA138" s="263" t="str">
        <f t="shared" si="86"/>
        <v/>
      </c>
      <c r="CB138" s="18" t="str">
        <f t="shared" si="87"/>
        <v/>
      </c>
      <c r="CC138" s="18" t="str">
        <f t="shared" si="88"/>
        <v/>
      </c>
      <c r="CO138" s="69">
        <f t="shared" si="89"/>
        <v>0</v>
      </c>
      <c r="CP138" s="69">
        <f t="shared" si="83"/>
        <v>0</v>
      </c>
      <c r="CQ138" s="69">
        <f t="shared" si="83"/>
        <v>0</v>
      </c>
    </row>
    <row r="139" spans="1:95" x14ac:dyDescent="0.25">
      <c r="A139" s="3923"/>
      <c r="B139" s="253" t="s">
        <v>158</v>
      </c>
      <c r="C139" s="210">
        <f t="shared" si="84"/>
        <v>0</v>
      </c>
      <c r="D139" s="252">
        <f t="shared" si="85"/>
        <v>0</v>
      </c>
      <c r="E139" s="212">
        <f t="shared" si="85"/>
        <v>0</v>
      </c>
      <c r="F139" s="49"/>
      <c r="G139" s="52"/>
      <c r="H139" s="49"/>
      <c r="I139" s="52"/>
      <c r="J139" s="49"/>
      <c r="K139" s="52"/>
      <c r="L139" s="49"/>
      <c r="M139" s="52"/>
      <c r="N139" s="49"/>
      <c r="O139" s="52"/>
      <c r="P139" s="49"/>
      <c r="Q139" s="52"/>
      <c r="R139" s="49"/>
      <c r="S139" s="52"/>
      <c r="T139" s="49"/>
      <c r="U139" s="52"/>
      <c r="V139" s="49"/>
      <c r="W139" s="52"/>
      <c r="X139" s="49"/>
      <c r="Y139" s="52"/>
      <c r="Z139" s="49"/>
      <c r="AA139" s="52"/>
      <c r="AB139" s="49"/>
      <c r="AC139" s="52"/>
      <c r="AD139" s="49"/>
      <c r="AE139" s="52"/>
      <c r="AF139" s="49"/>
      <c r="AG139" s="264"/>
      <c r="AH139" s="254"/>
      <c r="AI139" s="265"/>
      <c r="AJ139" s="265"/>
      <c r="AK139" s="264"/>
      <c r="AL139" s="254"/>
      <c r="AM139" s="52"/>
      <c r="AN139" t="str">
        <f>CB139&amp;CC139&amp;CA139</f>
        <v/>
      </c>
      <c r="CA139" s="263" t="str">
        <f t="shared" si="86"/>
        <v/>
      </c>
      <c r="CB139" s="18" t="str">
        <f t="shared" si="87"/>
        <v/>
      </c>
      <c r="CC139" s="18" t="str">
        <f t="shared" si="88"/>
        <v/>
      </c>
      <c r="CO139" s="69">
        <f t="shared" si="89"/>
        <v>0</v>
      </c>
      <c r="CP139" s="69">
        <f t="shared" si="83"/>
        <v>0</v>
      </c>
      <c r="CQ139" s="69">
        <f t="shared" si="83"/>
        <v>0</v>
      </c>
    </row>
    <row r="140" spans="1:95" x14ac:dyDescent="0.25">
      <c r="A140" s="3923"/>
      <c r="B140" s="255" t="s">
        <v>159</v>
      </c>
      <c r="C140" s="210">
        <f t="shared" si="84"/>
        <v>0</v>
      </c>
      <c r="D140" s="252">
        <f t="shared" si="85"/>
        <v>0</v>
      </c>
      <c r="E140" s="212">
        <f t="shared" si="85"/>
        <v>0</v>
      </c>
      <c r="F140" s="49"/>
      <c r="G140" s="52"/>
      <c r="H140" s="49"/>
      <c r="I140" s="52"/>
      <c r="J140" s="49"/>
      <c r="K140" s="52"/>
      <c r="L140" s="49"/>
      <c r="M140" s="52"/>
      <c r="N140" s="49"/>
      <c r="O140" s="52"/>
      <c r="P140" s="49"/>
      <c r="Q140" s="52"/>
      <c r="R140" s="49"/>
      <c r="S140" s="52"/>
      <c r="T140" s="49"/>
      <c r="U140" s="52"/>
      <c r="V140" s="49"/>
      <c r="W140" s="52"/>
      <c r="X140" s="49"/>
      <c r="Y140" s="52"/>
      <c r="Z140" s="49"/>
      <c r="AA140" s="52"/>
      <c r="AB140" s="49"/>
      <c r="AC140" s="52"/>
      <c r="AD140" s="49"/>
      <c r="AE140" s="52"/>
      <c r="AF140" s="49"/>
      <c r="AG140" s="264"/>
      <c r="AH140" s="254"/>
      <c r="AI140" s="265"/>
      <c r="AJ140" s="265"/>
      <c r="AK140" s="264"/>
      <c r="AL140" s="254"/>
      <c r="AM140" s="52"/>
      <c r="AN140" t="str">
        <f>CB140&amp;CC140&amp;CA140</f>
        <v/>
      </c>
      <c r="CA140" s="263" t="str">
        <f t="shared" si="86"/>
        <v/>
      </c>
      <c r="CB140" s="18" t="str">
        <f t="shared" si="87"/>
        <v/>
      </c>
      <c r="CC140" s="18" t="str">
        <f t="shared" si="88"/>
        <v/>
      </c>
      <c r="CO140" s="69">
        <f t="shared" si="89"/>
        <v>0</v>
      </c>
      <c r="CP140" s="69">
        <f t="shared" si="83"/>
        <v>0</v>
      </c>
      <c r="CQ140" s="69">
        <f t="shared" si="83"/>
        <v>0</v>
      </c>
    </row>
    <row r="141" spans="1:95" x14ac:dyDescent="0.25">
      <c r="A141" s="3782"/>
      <c r="B141" s="70" t="s">
        <v>160</v>
      </c>
      <c r="C141" s="266">
        <f t="shared" si="84"/>
        <v>0</v>
      </c>
      <c r="D141" s="267">
        <f>SUM(V141+X141+Z141+AB141+AD141+AF141)</f>
        <v>0</v>
      </c>
      <c r="E141" s="219">
        <f>SUM(W141+Y141+AA141+AC141+AE141+AG141)</f>
        <v>0</v>
      </c>
      <c r="F141" s="259"/>
      <c r="G141" s="260"/>
      <c r="H141" s="259"/>
      <c r="I141" s="260"/>
      <c r="J141" s="259"/>
      <c r="K141" s="260"/>
      <c r="L141" s="259"/>
      <c r="M141" s="260"/>
      <c r="N141" s="259"/>
      <c r="O141" s="260"/>
      <c r="P141" s="259"/>
      <c r="Q141" s="260"/>
      <c r="R141" s="259"/>
      <c r="S141" s="260"/>
      <c r="T141" s="259"/>
      <c r="U141" s="260"/>
      <c r="V141" s="30"/>
      <c r="W141" s="37"/>
      <c r="X141" s="30"/>
      <c r="Y141" s="37"/>
      <c r="Z141" s="30"/>
      <c r="AA141" s="37"/>
      <c r="AB141" s="30"/>
      <c r="AC141" s="37"/>
      <c r="AD141" s="30"/>
      <c r="AE141" s="37"/>
      <c r="AF141" s="30"/>
      <c r="AG141" s="220"/>
      <c r="AH141" s="35"/>
      <c r="AI141" s="32"/>
      <c r="AJ141" s="32"/>
      <c r="AK141" s="220"/>
      <c r="AL141" s="35"/>
      <c r="AM141" s="37"/>
      <c r="AN141" t="str">
        <f>CB141&amp;CC141&amp;CA141</f>
        <v/>
      </c>
      <c r="CA141" s="263" t="str">
        <f t="shared" si="86"/>
        <v/>
      </c>
      <c r="CB141" s="18" t="str">
        <f t="shared" si="87"/>
        <v/>
      </c>
      <c r="CC141" s="18" t="str">
        <f t="shared" si="88"/>
        <v/>
      </c>
      <c r="CO141" s="69">
        <f t="shared" si="89"/>
        <v>0</v>
      </c>
      <c r="CP141" s="69">
        <f t="shared" si="83"/>
        <v>0</v>
      </c>
      <c r="CQ141" s="69">
        <f t="shared" si="83"/>
        <v>0</v>
      </c>
    </row>
    <row r="142" spans="1:95" s="56" customFormat="1" ht="18" customHeight="1" x14ac:dyDescent="0.2">
      <c r="A142" s="2460" t="s">
        <v>170</v>
      </c>
      <c r="B142" s="2460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</row>
    <row r="143" spans="1:95" ht="15" customHeight="1" x14ac:dyDescent="0.25">
      <c r="A143" s="4523" t="s">
        <v>90</v>
      </c>
      <c r="B143" s="2987"/>
      <c r="C143" s="4523" t="s">
        <v>171</v>
      </c>
      <c r="D143" s="3108"/>
      <c r="E143" s="2987"/>
      <c r="F143" s="4525" t="s">
        <v>139</v>
      </c>
      <c r="G143" s="4526"/>
      <c r="H143" s="4526"/>
      <c r="I143" s="4526"/>
      <c r="J143" s="4526"/>
      <c r="K143" s="4526"/>
      <c r="L143" s="4526"/>
      <c r="M143" s="4526"/>
      <c r="N143" s="4526"/>
      <c r="O143" s="4526"/>
      <c r="P143" s="4526"/>
      <c r="Q143" s="4526"/>
      <c r="R143" s="4526"/>
      <c r="S143" s="4526"/>
      <c r="T143" s="4526"/>
      <c r="U143" s="4526"/>
      <c r="V143" s="4526"/>
      <c r="W143" s="4526"/>
      <c r="X143" s="4526"/>
      <c r="Y143" s="4526"/>
      <c r="Z143" s="4526"/>
      <c r="AA143" s="4526"/>
      <c r="AB143" s="4526"/>
      <c r="AC143" s="4526"/>
      <c r="AD143" s="4526"/>
      <c r="AE143" s="4526"/>
      <c r="AF143" s="4526"/>
      <c r="AG143" s="4526"/>
      <c r="AH143" s="4526"/>
      <c r="AI143" s="4526"/>
      <c r="AJ143" s="4526"/>
      <c r="AK143" s="4526"/>
      <c r="AL143" s="4526"/>
      <c r="AM143" s="4527"/>
      <c r="AN143" s="4538" t="s">
        <v>163</v>
      </c>
      <c r="AO143" s="4539"/>
      <c r="AP143" s="4540"/>
      <c r="AQ143" s="4532" t="s">
        <v>12</v>
      </c>
      <c r="AR143" s="2987" t="s">
        <v>13</v>
      </c>
    </row>
    <row r="144" spans="1:95" ht="15" customHeight="1" x14ac:dyDescent="0.25">
      <c r="A144" s="3124"/>
      <c r="B144" s="2994"/>
      <c r="C144" s="3124"/>
      <c r="D144" s="3109"/>
      <c r="E144" s="2994"/>
      <c r="F144" s="4525" t="s">
        <v>140</v>
      </c>
      <c r="G144" s="4537"/>
      <c r="H144" s="4525" t="s">
        <v>141</v>
      </c>
      <c r="I144" s="4537"/>
      <c r="J144" s="4525" t="s">
        <v>172</v>
      </c>
      <c r="K144" s="4537"/>
      <c r="L144" s="4525" t="s">
        <v>16</v>
      </c>
      <c r="M144" s="4537"/>
      <c r="N144" s="4528" t="s">
        <v>17</v>
      </c>
      <c r="O144" s="4528"/>
      <c r="P144" s="4528" t="s">
        <v>18</v>
      </c>
      <c r="Q144" s="4528"/>
      <c r="R144" s="4528" t="s">
        <v>19</v>
      </c>
      <c r="S144" s="4528"/>
      <c r="T144" s="4528" t="s">
        <v>20</v>
      </c>
      <c r="U144" s="4528"/>
      <c r="V144" s="4528" t="s">
        <v>21</v>
      </c>
      <c r="W144" s="4528"/>
      <c r="X144" s="4528" t="s">
        <v>22</v>
      </c>
      <c r="Y144" s="4528"/>
      <c r="Z144" s="4528" t="s">
        <v>23</v>
      </c>
      <c r="AA144" s="4528"/>
      <c r="AB144" s="4528" t="s">
        <v>61</v>
      </c>
      <c r="AC144" s="4528"/>
      <c r="AD144" s="4528" t="s">
        <v>62</v>
      </c>
      <c r="AE144" s="4528"/>
      <c r="AF144" s="4525" t="s">
        <v>63</v>
      </c>
      <c r="AG144" s="4537"/>
      <c r="AH144" s="4525" t="s">
        <v>148</v>
      </c>
      <c r="AI144" s="4537"/>
      <c r="AJ144" s="4525" t="s">
        <v>149</v>
      </c>
      <c r="AK144" s="4537"/>
      <c r="AL144" s="4525" t="s">
        <v>150</v>
      </c>
      <c r="AM144" s="4527"/>
      <c r="AN144" s="4532" t="s">
        <v>173</v>
      </c>
      <c r="AO144" s="4533" t="s">
        <v>174</v>
      </c>
      <c r="AP144" s="3137" t="s">
        <v>166</v>
      </c>
      <c r="AQ144" s="3130"/>
      <c r="AR144" s="2994"/>
    </row>
    <row r="145" spans="1:95" ht="15" customHeight="1" x14ac:dyDescent="0.25">
      <c r="A145" s="3915"/>
      <c r="B145" s="4444"/>
      <c r="C145" s="2495" t="s">
        <v>120</v>
      </c>
      <c r="D145" s="2496" t="s">
        <v>79</v>
      </c>
      <c r="E145" s="2494" t="s">
        <v>121</v>
      </c>
      <c r="F145" s="2497" t="s">
        <v>79</v>
      </c>
      <c r="G145" s="202" t="s">
        <v>121</v>
      </c>
      <c r="H145" s="2497" t="s">
        <v>79</v>
      </c>
      <c r="I145" s="202" t="s">
        <v>121</v>
      </c>
      <c r="J145" s="2497" t="s">
        <v>79</v>
      </c>
      <c r="K145" s="202" t="s">
        <v>121</v>
      </c>
      <c r="L145" s="2497" t="s">
        <v>79</v>
      </c>
      <c r="M145" s="202" t="s">
        <v>121</v>
      </c>
      <c r="N145" s="2497" t="s">
        <v>79</v>
      </c>
      <c r="O145" s="202" t="s">
        <v>121</v>
      </c>
      <c r="P145" s="2497" t="s">
        <v>79</v>
      </c>
      <c r="Q145" s="202" t="s">
        <v>121</v>
      </c>
      <c r="R145" s="2497" t="s">
        <v>79</v>
      </c>
      <c r="S145" s="202" t="s">
        <v>121</v>
      </c>
      <c r="T145" s="2497" t="s">
        <v>79</v>
      </c>
      <c r="U145" s="202" t="s">
        <v>121</v>
      </c>
      <c r="V145" s="2497" t="s">
        <v>79</v>
      </c>
      <c r="W145" s="202" t="s">
        <v>121</v>
      </c>
      <c r="X145" s="2497" t="s">
        <v>79</v>
      </c>
      <c r="Y145" s="202" t="s">
        <v>121</v>
      </c>
      <c r="Z145" s="2497" t="s">
        <v>79</v>
      </c>
      <c r="AA145" s="202" t="s">
        <v>121</v>
      </c>
      <c r="AB145" s="2497" t="s">
        <v>79</v>
      </c>
      <c r="AC145" s="202" t="s">
        <v>121</v>
      </c>
      <c r="AD145" s="2497" t="s">
        <v>79</v>
      </c>
      <c r="AE145" s="202" t="s">
        <v>121</v>
      </c>
      <c r="AF145" s="2497" t="s">
        <v>79</v>
      </c>
      <c r="AG145" s="202" t="s">
        <v>121</v>
      </c>
      <c r="AH145" s="2497" t="s">
        <v>79</v>
      </c>
      <c r="AI145" s="202" t="s">
        <v>121</v>
      </c>
      <c r="AJ145" s="2497" t="s">
        <v>79</v>
      </c>
      <c r="AK145" s="202" t="s">
        <v>121</v>
      </c>
      <c r="AL145" s="2497" t="s">
        <v>79</v>
      </c>
      <c r="AM145" s="262" t="s">
        <v>121</v>
      </c>
      <c r="AN145" s="3001"/>
      <c r="AO145" s="2983"/>
      <c r="AP145" s="4473"/>
      <c r="AQ145" s="3001"/>
      <c r="AR145" s="4444"/>
    </row>
    <row r="146" spans="1:95" ht="15" customHeight="1" x14ac:dyDescent="0.25">
      <c r="A146" s="3906" t="s">
        <v>175</v>
      </c>
      <c r="B146" s="3907"/>
      <c r="C146" s="2506">
        <f>SUM(D146:E146)</f>
        <v>0</v>
      </c>
      <c r="D146" s="2507">
        <f>SUM(F146+H146+J146+L146+N146+P146+R146+T146+V146+X146+Z146+AB146+AD146+AF146+AH146+AJ146+AL146)</f>
        <v>0</v>
      </c>
      <c r="E146" s="2508">
        <f>SUM(G146+I146+K146+M146+O146+Q146+S146+U146+W146+Y146+AA146+AC146+AE146+AG146+AI146+AK146+AM146)</f>
        <v>0</v>
      </c>
      <c r="F146" s="2501"/>
      <c r="G146" s="2502"/>
      <c r="H146" s="2501"/>
      <c r="I146" s="2502"/>
      <c r="J146" s="2501"/>
      <c r="K146" s="2502"/>
      <c r="L146" s="2501"/>
      <c r="M146" s="2502"/>
      <c r="N146" s="2501"/>
      <c r="O146" s="2502"/>
      <c r="P146" s="2501"/>
      <c r="Q146" s="2502"/>
      <c r="R146" s="2501"/>
      <c r="S146" s="2502"/>
      <c r="T146" s="2501"/>
      <c r="U146" s="2502"/>
      <c r="V146" s="2501"/>
      <c r="W146" s="2502"/>
      <c r="X146" s="2501"/>
      <c r="Y146" s="2502"/>
      <c r="Z146" s="2501"/>
      <c r="AA146" s="2502"/>
      <c r="AB146" s="2501"/>
      <c r="AC146" s="2502"/>
      <c r="AD146" s="2501"/>
      <c r="AE146" s="2502"/>
      <c r="AF146" s="2501"/>
      <c r="AG146" s="2502"/>
      <c r="AH146" s="2501"/>
      <c r="AI146" s="2502"/>
      <c r="AJ146" s="2501"/>
      <c r="AK146" s="2502"/>
      <c r="AL146" s="2501"/>
      <c r="AM146" s="2503"/>
      <c r="AN146" s="2504"/>
      <c r="AO146" s="2005"/>
      <c r="AP146" s="2503"/>
      <c r="AQ146" s="2504"/>
      <c r="AR146" s="2502"/>
      <c r="AS146" t="str">
        <f>CA146&amp;CB146</f>
        <v/>
      </c>
      <c r="CA146" s="263"/>
      <c r="CB146" s="18" t="str">
        <f>IF(AND($C146&gt;0,AQ146="")," * No olvide digitar la variable Pueblos originarios. Digite Cero si no tiene.",IF(AQ146&gt;$C146," * La variable Pueblos originarios No puede ser mayor al Total.",""))</f>
        <v/>
      </c>
      <c r="CC146" s="18" t="str">
        <f>IF(AND($C146&gt;0,AR146="")," * No olvide digitar la variable Migrantes. Digite Cero si no tiene.",IF(AR146&gt;$C146," * La variable Migrantes No puede ser mayor al Total.",""))</f>
        <v/>
      </c>
      <c r="CO146" s="69"/>
      <c r="CP146" s="69">
        <f>IF(AND($C146&gt;0,AQ146=""),1,IF(AQ146&gt;$C146,1,0))</f>
        <v>0</v>
      </c>
      <c r="CQ146" s="69">
        <f>IF(AND($C146&gt;0,AR146=""),1,IF(AR146&gt;$C146,1,0))</f>
        <v>0</v>
      </c>
    </row>
    <row r="147" spans="1:95" ht="15" customHeight="1" x14ac:dyDescent="0.25">
      <c r="A147" s="3020" t="s">
        <v>176</v>
      </c>
      <c r="B147" s="3021"/>
      <c r="C147" s="256">
        <f>SUM(D147:E147)</f>
        <v>0</v>
      </c>
      <c r="D147" s="257">
        <f t="shared" ref="D147:E150" si="92">SUM(F147+H147+J147+L147+N147+P147+R147+T147+V147+X147+Z147+AB147+AD147+AF147+AH147+AJ147+AL147)</f>
        <v>0</v>
      </c>
      <c r="E147" s="270">
        <f>SUM(G147+I147+K147+M147+O147+Q147+S147+U147+W147+Y147+AA147+AC147+AE147+AG147+AI147+AK147+AM147)</f>
        <v>0</v>
      </c>
      <c r="F147" s="49"/>
      <c r="G147" s="52"/>
      <c r="H147" s="49"/>
      <c r="I147" s="52"/>
      <c r="J147" s="49"/>
      <c r="K147" s="52"/>
      <c r="L147" s="49"/>
      <c r="M147" s="52"/>
      <c r="N147" s="49"/>
      <c r="O147" s="52"/>
      <c r="P147" s="49"/>
      <c r="Q147" s="52"/>
      <c r="R147" s="49"/>
      <c r="S147" s="52"/>
      <c r="T147" s="49"/>
      <c r="U147" s="52"/>
      <c r="V147" s="49"/>
      <c r="W147" s="52"/>
      <c r="X147" s="49"/>
      <c r="Y147" s="52"/>
      <c r="Z147" s="49"/>
      <c r="AA147" s="52"/>
      <c r="AB147" s="49"/>
      <c r="AC147" s="52"/>
      <c r="AD147" s="49"/>
      <c r="AE147" s="52"/>
      <c r="AF147" s="49"/>
      <c r="AG147" s="52"/>
      <c r="AH147" s="49"/>
      <c r="AI147" s="52"/>
      <c r="AJ147" s="49"/>
      <c r="AK147" s="52"/>
      <c r="AL147" s="49"/>
      <c r="AM147" s="264"/>
      <c r="AN147" s="254"/>
      <c r="AO147" s="265"/>
      <c r="AP147" s="264"/>
      <c r="AQ147" s="254"/>
      <c r="AR147" s="52"/>
      <c r="AS147" t="str">
        <f>CA147&amp;CB147</f>
        <v/>
      </c>
      <c r="CA147" s="263"/>
      <c r="CB147" s="18" t="str">
        <f t="shared" ref="CB147:CB150" si="93">IF(AND($C147&gt;0,AQ147="")," * No olvide digitar la variable Pueblos originarios. Digite Cero si no tiene.",IF(AQ147&gt;$C147," * La variable Pueblos originarios No puede ser mayor al Total.",""))</f>
        <v/>
      </c>
      <c r="CC147" s="18" t="str">
        <f t="shared" ref="CC147:CC150" si="94">IF(AND($C147&gt;0,AR147="")," * No olvide digitar la variable Migrantes. Digite Cero si no tiene.",IF(AR147&gt;$C147," * La variable Migrantes No puede ser mayor al Total.",""))</f>
        <v/>
      </c>
      <c r="CO147" s="69"/>
      <c r="CP147" s="69">
        <f t="shared" ref="CP147:CQ150" si="95">IF(AND($C147&gt;0,AQ147=""),1,IF(AQ147&gt;$C147,1,0))</f>
        <v>0</v>
      </c>
      <c r="CQ147" s="69">
        <f t="shared" si="95"/>
        <v>0</v>
      </c>
    </row>
    <row r="148" spans="1:95" ht="15" customHeight="1" x14ac:dyDescent="0.25">
      <c r="A148" s="4536" t="s">
        <v>177</v>
      </c>
      <c r="B148" s="2505" t="s">
        <v>178</v>
      </c>
      <c r="C148" s="2506">
        <f>SUM(D148:E148)</f>
        <v>0</v>
      </c>
      <c r="D148" s="2507">
        <f t="shared" si="92"/>
        <v>0</v>
      </c>
      <c r="E148" s="2508">
        <f t="shared" si="92"/>
        <v>0</v>
      </c>
      <c r="F148" s="2501"/>
      <c r="G148" s="2502"/>
      <c r="H148" s="2501"/>
      <c r="I148" s="2502"/>
      <c r="J148" s="2501"/>
      <c r="K148" s="2502"/>
      <c r="L148" s="2501"/>
      <c r="M148" s="2502"/>
      <c r="N148" s="2501"/>
      <c r="O148" s="2502"/>
      <c r="P148" s="2501"/>
      <c r="Q148" s="2502"/>
      <c r="R148" s="2501"/>
      <c r="S148" s="2502"/>
      <c r="T148" s="2501"/>
      <c r="U148" s="2502"/>
      <c r="V148" s="2501"/>
      <c r="W148" s="2502"/>
      <c r="X148" s="2501"/>
      <c r="Y148" s="2502"/>
      <c r="Z148" s="2501"/>
      <c r="AA148" s="2502"/>
      <c r="AB148" s="2501"/>
      <c r="AC148" s="2502"/>
      <c r="AD148" s="2501"/>
      <c r="AE148" s="2502"/>
      <c r="AF148" s="2501"/>
      <c r="AG148" s="2502"/>
      <c r="AH148" s="2501"/>
      <c r="AI148" s="2502"/>
      <c r="AJ148" s="2501"/>
      <c r="AK148" s="2502"/>
      <c r="AL148" s="2501"/>
      <c r="AM148" s="2503"/>
      <c r="AN148" s="2504"/>
      <c r="AO148" s="2005"/>
      <c r="AP148" s="2503"/>
      <c r="AQ148" s="2504"/>
      <c r="AR148" s="2502"/>
      <c r="AS148" t="str">
        <f>CA148&amp;CB148</f>
        <v/>
      </c>
      <c r="CA148" s="263"/>
      <c r="CB148" s="18" t="str">
        <f t="shared" si="93"/>
        <v/>
      </c>
      <c r="CC148" s="18" t="str">
        <f t="shared" si="94"/>
        <v/>
      </c>
      <c r="CO148" s="69"/>
      <c r="CP148" s="69">
        <f t="shared" si="95"/>
        <v>0</v>
      </c>
      <c r="CQ148" s="69">
        <f t="shared" si="95"/>
        <v>0</v>
      </c>
    </row>
    <row r="149" spans="1:95" ht="15" customHeight="1" x14ac:dyDescent="0.25">
      <c r="A149" s="3782"/>
      <c r="B149" s="70" t="s">
        <v>179</v>
      </c>
      <c r="C149" s="266">
        <f>SUM(D149:E149)</f>
        <v>0</v>
      </c>
      <c r="D149" s="267">
        <f>SUM(F149+H149+J149+L149+N149+P149+R149+T149+V149+X149+Z149+AB149+AD149+AF149+AH149+AJ149+AL149)</f>
        <v>0</v>
      </c>
      <c r="E149" s="271">
        <f t="shared" si="92"/>
        <v>0</v>
      </c>
      <c r="F149" s="30"/>
      <c r="G149" s="37"/>
      <c r="H149" s="30"/>
      <c r="I149" s="37"/>
      <c r="J149" s="30"/>
      <c r="K149" s="37"/>
      <c r="L149" s="30"/>
      <c r="M149" s="37"/>
      <c r="N149" s="30"/>
      <c r="O149" s="37"/>
      <c r="P149" s="30"/>
      <c r="Q149" s="37"/>
      <c r="R149" s="30"/>
      <c r="S149" s="37"/>
      <c r="T149" s="30"/>
      <c r="U149" s="37"/>
      <c r="V149" s="30"/>
      <c r="W149" s="37"/>
      <c r="X149" s="30"/>
      <c r="Y149" s="37"/>
      <c r="Z149" s="30"/>
      <c r="AA149" s="37"/>
      <c r="AB149" s="30"/>
      <c r="AC149" s="37"/>
      <c r="AD149" s="30"/>
      <c r="AE149" s="37"/>
      <c r="AF149" s="30"/>
      <c r="AG149" s="37"/>
      <c r="AH149" s="30"/>
      <c r="AI149" s="37"/>
      <c r="AJ149" s="30"/>
      <c r="AK149" s="37"/>
      <c r="AL149" s="30"/>
      <c r="AM149" s="220"/>
      <c r="AN149" s="35"/>
      <c r="AO149" s="32"/>
      <c r="AP149" s="220"/>
      <c r="AQ149" s="35"/>
      <c r="AR149" s="37"/>
      <c r="AS149" t="str">
        <f>CA149&amp;CB149</f>
        <v/>
      </c>
      <c r="CA149" s="263"/>
      <c r="CB149" s="18" t="str">
        <f t="shared" si="93"/>
        <v/>
      </c>
      <c r="CC149" s="18" t="str">
        <f t="shared" si="94"/>
        <v/>
      </c>
      <c r="CO149" s="69"/>
      <c r="CP149" s="69">
        <f t="shared" si="95"/>
        <v>0</v>
      </c>
      <c r="CQ149" s="69">
        <f t="shared" si="95"/>
        <v>0</v>
      </c>
    </row>
    <row r="150" spans="1:95" ht="15" customHeight="1" x14ac:dyDescent="0.25">
      <c r="A150" s="3965" t="s">
        <v>180</v>
      </c>
      <c r="B150" s="4542"/>
      <c r="C150" s="217">
        <f>SUM(D150:E150)</f>
        <v>0</v>
      </c>
      <c r="D150" s="272">
        <f t="shared" si="92"/>
        <v>0</v>
      </c>
      <c r="E150" s="2435">
        <f>SUM(G150+I150+K150+M150+O150+Q150+S150+U150+W150+Y150+AA150+AC150+AE150+AG150+AI150+AK150+AM150)</f>
        <v>0</v>
      </c>
      <c r="F150" s="91"/>
      <c r="G150" s="2401"/>
      <c r="H150" s="91"/>
      <c r="I150" s="2401"/>
      <c r="J150" s="91"/>
      <c r="K150" s="2401"/>
      <c r="L150" s="91"/>
      <c r="M150" s="2401"/>
      <c r="N150" s="91"/>
      <c r="O150" s="2401"/>
      <c r="P150" s="91"/>
      <c r="Q150" s="2401"/>
      <c r="R150" s="91"/>
      <c r="S150" s="2401"/>
      <c r="T150" s="91"/>
      <c r="U150" s="2401"/>
      <c r="V150" s="91"/>
      <c r="W150" s="2401"/>
      <c r="X150" s="91"/>
      <c r="Y150" s="2401"/>
      <c r="Z150" s="91"/>
      <c r="AA150" s="2401"/>
      <c r="AB150" s="91"/>
      <c r="AC150" s="2401"/>
      <c r="AD150" s="91"/>
      <c r="AE150" s="2401"/>
      <c r="AF150" s="91"/>
      <c r="AG150" s="2401"/>
      <c r="AH150" s="91"/>
      <c r="AI150" s="2401"/>
      <c r="AJ150" s="91"/>
      <c r="AK150" s="2401"/>
      <c r="AL150" s="91"/>
      <c r="AM150" s="2402"/>
      <c r="AN150" s="95"/>
      <c r="AO150" s="92"/>
      <c r="AP150" s="2402"/>
      <c r="AQ150" s="95"/>
      <c r="AR150" s="2401"/>
      <c r="AS150" t="str">
        <f>CA150&amp;CB150</f>
        <v/>
      </c>
      <c r="CA150" s="263"/>
      <c r="CB150" s="18" t="str">
        <f t="shared" si="93"/>
        <v/>
      </c>
      <c r="CC150" s="18" t="str">
        <f t="shared" si="94"/>
        <v/>
      </c>
      <c r="CO150" s="69"/>
      <c r="CP150" s="69">
        <f t="shared" si="95"/>
        <v>0</v>
      </c>
      <c r="CQ150" s="69">
        <f t="shared" si="95"/>
        <v>0</v>
      </c>
    </row>
    <row r="151" spans="1:95" s="56" customFormat="1" ht="18" customHeight="1" x14ac:dyDescent="0.2">
      <c r="A151" s="2460" t="s">
        <v>181</v>
      </c>
      <c r="B151" s="2460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2509"/>
      <c r="N151" s="2510"/>
      <c r="O151" s="2493"/>
    </row>
    <row r="152" spans="1:95" ht="15" customHeight="1" x14ac:dyDescent="0.25">
      <c r="A152" s="4523" t="s">
        <v>3</v>
      </c>
      <c r="B152" s="2987"/>
      <c r="C152" s="4445" t="s">
        <v>91</v>
      </c>
      <c r="D152" s="4446"/>
      <c r="E152" s="4447"/>
      <c r="F152" s="4445" t="s">
        <v>63</v>
      </c>
      <c r="G152" s="4447"/>
      <c r="H152" s="4445" t="s">
        <v>148</v>
      </c>
      <c r="I152" s="4447"/>
      <c r="J152" s="4445" t="s">
        <v>149</v>
      </c>
      <c r="K152" s="4447"/>
      <c r="L152" s="4445" t="s">
        <v>150</v>
      </c>
      <c r="M152" s="4448"/>
      <c r="N152" s="4472" t="s">
        <v>12</v>
      </c>
      <c r="O152" s="2987" t="s">
        <v>13</v>
      </c>
    </row>
    <row r="153" spans="1:95" ht="15" customHeight="1" x14ac:dyDescent="0.25">
      <c r="A153" s="3915"/>
      <c r="B153" s="4444"/>
      <c r="C153" s="2388" t="s">
        <v>120</v>
      </c>
      <c r="D153" s="2134" t="s">
        <v>79</v>
      </c>
      <c r="E153" s="2385" t="s">
        <v>121</v>
      </c>
      <c r="F153" s="2388" t="s">
        <v>79</v>
      </c>
      <c r="G153" s="2385" t="s">
        <v>121</v>
      </c>
      <c r="H153" s="2388" t="s">
        <v>79</v>
      </c>
      <c r="I153" s="2385" t="s">
        <v>121</v>
      </c>
      <c r="J153" s="2388" t="s">
        <v>79</v>
      </c>
      <c r="K153" s="2385" t="s">
        <v>121</v>
      </c>
      <c r="L153" s="2388" t="s">
        <v>79</v>
      </c>
      <c r="M153" s="2386" t="s">
        <v>121</v>
      </c>
      <c r="N153" s="3001"/>
      <c r="O153" s="4444"/>
    </row>
    <row r="154" spans="1:95" ht="15" customHeight="1" x14ac:dyDescent="0.25">
      <c r="A154" s="3467" t="s">
        <v>182</v>
      </c>
      <c r="B154" s="2135" t="s">
        <v>183</v>
      </c>
      <c r="C154" s="2136">
        <f>SUM(D154:E154)</f>
        <v>0</v>
      </c>
      <c r="D154" s="2511">
        <f>SUM(F154+H154+J154+L154)</f>
        <v>0</v>
      </c>
      <c r="E154" s="2138">
        <f>SUM(G154+I154+K154+M154)</f>
        <v>0</v>
      </c>
      <c r="F154" s="45"/>
      <c r="G154" s="48"/>
      <c r="H154" s="45"/>
      <c r="I154" s="48"/>
      <c r="J154" s="45"/>
      <c r="K154" s="48"/>
      <c r="L154" s="45"/>
      <c r="M154" s="286"/>
      <c r="N154" s="105"/>
      <c r="O154" s="48"/>
      <c r="P154" t="str">
        <f>CA154&amp;CB154</f>
        <v/>
      </c>
      <c r="CA154" s="18" t="str">
        <f>IF(AND(C154&gt;0,N154="")," * No olvide digitar la variable Pueblos originarios. Digite Cero si no tiene.",IF(N154&gt;C154," * La variable Pueblos originarios No puede ser mayor al Total.",""))</f>
        <v/>
      </c>
      <c r="CB154" s="18" t="str">
        <f>IF(AND(C154&gt;0,O154="")," * No olvide digitar la variable Migrantes. Digite Cero si no tiene.",IF(O154&gt;C154," * La variable Pueblos Migrantes No puede ser mayor al Total.",""))</f>
        <v/>
      </c>
      <c r="CO154" s="69">
        <f>IF(AND($C154&gt;0,N154=""),1,IF(N154&gt;$C154,1,0))</f>
        <v>0</v>
      </c>
      <c r="CP154" s="69">
        <f>IF(AND($C154&gt;0,O154=""),1,IF(O154&gt;$C154,1,0))</f>
        <v>0</v>
      </c>
    </row>
    <row r="155" spans="1:95" ht="15" customHeight="1" x14ac:dyDescent="0.25">
      <c r="A155" s="3923"/>
      <c r="B155" s="75" t="s">
        <v>184</v>
      </c>
      <c r="C155" s="210">
        <f>SUM(D155:E155)</f>
        <v>0</v>
      </c>
      <c r="D155" s="252">
        <f t="shared" ref="D155:E156" si="96">SUM(F155+H155+J155+L155)</f>
        <v>0</v>
      </c>
      <c r="E155" s="287">
        <f t="shared" si="96"/>
        <v>0</v>
      </c>
      <c r="F155" s="45"/>
      <c r="G155" s="48"/>
      <c r="H155" s="45"/>
      <c r="I155" s="48"/>
      <c r="J155" s="45"/>
      <c r="K155" s="48"/>
      <c r="L155" s="45"/>
      <c r="M155" s="286"/>
      <c r="N155" s="105"/>
      <c r="O155" s="48"/>
      <c r="P155" t="str">
        <f>CA155&amp;CB155</f>
        <v/>
      </c>
      <c r="CA155" s="18" t="str">
        <f t="shared" ref="CA155:CA156" si="97">IF(AND(C155&gt;0,N155="")," * No olvide digitar la variable Pueblos originarios. Digite Cero si no tiene.",IF(N155&gt;C155," * La variable Pueblos originarios No puede ser mayor al Total.",""))</f>
        <v/>
      </c>
      <c r="CB155" s="18" t="str">
        <f t="shared" ref="CB155:CB156" si="98">IF(AND(C155&gt;0,O155="")," * No olvide digitar la variable Migrantes. Digite Cero si no tiene.",IF(O155&gt;C155," * La variable Pueblos Migrantes No puede ser mayor al Total.",""))</f>
        <v/>
      </c>
      <c r="CO155" s="69">
        <f t="shared" ref="CO155:CP156" si="99">IF(AND($C155&gt;0,N155=""),1,IF(N155&gt;$C155,1,0))</f>
        <v>0</v>
      </c>
      <c r="CP155" s="69">
        <f t="shared" si="99"/>
        <v>0</v>
      </c>
    </row>
    <row r="156" spans="1:95" ht="15" customHeight="1" x14ac:dyDescent="0.25">
      <c r="A156" s="3923"/>
      <c r="B156" s="288" t="s">
        <v>185</v>
      </c>
      <c r="C156" s="256">
        <f>SUM(D156:E156)</f>
        <v>0</v>
      </c>
      <c r="D156" s="257">
        <f t="shared" si="96"/>
        <v>0</v>
      </c>
      <c r="E156" s="270">
        <f t="shared" si="96"/>
        <v>0</v>
      </c>
      <c r="F156" s="45"/>
      <c r="G156" s="48"/>
      <c r="H156" s="45"/>
      <c r="I156" s="48"/>
      <c r="J156" s="45"/>
      <c r="K156" s="48"/>
      <c r="L156" s="45"/>
      <c r="M156" s="286"/>
      <c r="N156" s="105"/>
      <c r="O156" s="48"/>
      <c r="P156" t="str">
        <f>CA156&amp;CB156</f>
        <v/>
      </c>
      <c r="CA156" s="18" t="str">
        <f t="shared" si="97"/>
        <v/>
      </c>
      <c r="CB156" s="18" t="str">
        <f t="shared" si="98"/>
        <v/>
      </c>
      <c r="CO156" s="69">
        <f t="shared" si="99"/>
        <v>0</v>
      </c>
      <c r="CP156" s="69">
        <f t="shared" si="99"/>
        <v>0</v>
      </c>
    </row>
    <row r="157" spans="1:95" s="294" customFormat="1" ht="15" customHeight="1" x14ac:dyDescent="0.2">
      <c r="A157" s="4541" t="s">
        <v>186</v>
      </c>
      <c r="B157" s="4541"/>
      <c r="C157" s="2393">
        <f>SUM(C154:C156)</f>
        <v>0</v>
      </c>
      <c r="D157" s="2141">
        <f>SUM(D154:D156)</f>
        <v>0</v>
      </c>
      <c r="E157" s="2394">
        <f>SUM(E154:E156)</f>
        <v>0</v>
      </c>
      <c r="F157" s="2393">
        <f>SUM(F154:F156)</f>
        <v>0</v>
      </c>
      <c r="G157" s="2394">
        <f t="shared" ref="G157:M157" si="100">SUM(G154:G156)</f>
        <v>0</v>
      </c>
      <c r="H157" s="2393">
        <f t="shared" si="100"/>
        <v>0</v>
      </c>
      <c r="I157" s="2394">
        <f t="shared" si="100"/>
        <v>0</v>
      </c>
      <c r="J157" s="2393">
        <f t="shared" si="100"/>
        <v>0</v>
      </c>
      <c r="K157" s="2394">
        <f t="shared" si="100"/>
        <v>0</v>
      </c>
      <c r="L157" s="2393">
        <f t="shared" si="100"/>
        <v>0</v>
      </c>
      <c r="M157" s="2432">
        <f t="shared" si="100"/>
        <v>0</v>
      </c>
      <c r="N157" s="2436">
        <f>SUM(N154:N156)</f>
        <v>0</v>
      </c>
      <c r="O157" s="2394">
        <f>SUM(O154:O156)</f>
        <v>0</v>
      </c>
    </row>
    <row r="158" spans="1:95" x14ac:dyDescent="0.25">
      <c r="A158" s="3467" t="s">
        <v>187</v>
      </c>
      <c r="B158" s="101" t="s">
        <v>188</v>
      </c>
      <c r="C158" s="249">
        <f>SUM(D158:E158)</f>
        <v>0</v>
      </c>
      <c r="D158" s="250">
        <f t="shared" ref="D158:E161" si="101">SUM(F158+H158+J158+L158)</f>
        <v>0</v>
      </c>
      <c r="E158" s="295">
        <f t="shared" si="101"/>
        <v>0</v>
      </c>
      <c r="F158" s="45"/>
      <c r="G158" s="48"/>
      <c r="H158" s="45"/>
      <c r="I158" s="48"/>
      <c r="J158" s="45"/>
      <c r="K158" s="48"/>
      <c r="L158" s="45"/>
      <c r="M158" s="286"/>
      <c r="N158" s="105"/>
      <c r="O158" s="48"/>
      <c r="P158" t="str">
        <f>CA158&amp;CB158</f>
        <v/>
      </c>
      <c r="CA158" s="18" t="str">
        <f>IF(AND(C158&gt;0,N158="")," * No olvide digitar la variable Pueblos originarios. Digite Cero si no tiene.",IF(N158&gt;C158," * La variable Pueblos originarios No puede ser mayor al Total.",""))</f>
        <v/>
      </c>
      <c r="CB158" s="18" t="str">
        <f>IF(AND(C158&gt;0,O158=""),"  * No olvide digitar la variable Migrantes. Digite Cero si no tiene.",IF(O158&gt;C158,"  * La variable Pueblos Migrantes No puede ser mayor al Total.",""))</f>
        <v/>
      </c>
      <c r="CO158" s="69">
        <f t="shared" ref="CO158:CP161" si="102">IF(AND($C158&gt;0,N158=""),1,IF(N158&gt;$C158,1,0))</f>
        <v>0</v>
      </c>
      <c r="CP158" s="69">
        <f t="shared" si="102"/>
        <v>0</v>
      </c>
    </row>
    <row r="159" spans="1:95" x14ac:dyDescent="0.25">
      <c r="A159" s="3923"/>
      <c r="B159" s="75" t="s">
        <v>189</v>
      </c>
      <c r="C159" s="210">
        <f>SUM(D159:E159)</f>
        <v>0</v>
      </c>
      <c r="D159" s="252">
        <f t="shared" si="101"/>
        <v>0</v>
      </c>
      <c r="E159" s="287">
        <f t="shared" si="101"/>
        <v>0</v>
      </c>
      <c r="F159" s="22"/>
      <c r="G159" s="28"/>
      <c r="H159" s="22"/>
      <c r="I159" s="28"/>
      <c r="J159" s="22"/>
      <c r="K159" s="28"/>
      <c r="L159" s="22"/>
      <c r="M159" s="213"/>
      <c r="N159" s="27"/>
      <c r="O159" s="28"/>
      <c r="P159" t="str">
        <f>CA159&amp;CB159</f>
        <v/>
      </c>
      <c r="CA159" s="18" t="str">
        <f>IF(AND(C159&gt;0,N159=""),"  * No olvide digitar la variable Pueblos originarios. Digite Cero si no tiene.",IF(N159&gt;C159,"  * La variable Pueblos originarios No puede ser mayor al Total.",""))</f>
        <v/>
      </c>
      <c r="CB159" s="18" t="str">
        <f>IF(AND(C159&gt;0,O159=""),"  * No olvide digitar la variable Migrantes. Digite Cero si no tiene.",IF(O159&gt;C159,"  * La variable Pueblos Migrantes No puede ser mayor al Total.",""))</f>
        <v/>
      </c>
      <c r="CO159" s="69">
        <f t="shared" si="102"/>
        <v>0</v>
      </c>
      <c r="CP159" s="69">
        <f t="shared" si="102"/>
        <v>0</v>
      </c>
    </row>
    <row r="160" spans="1:95" x14ac:dyDescent="0.25">
      <c r="A160" s="3923"/>
      <c r="B160" s="75" t="s">
        <v>190</v>
      </c>
      <c r="C160" s="210">
        <f>SUM(D160:E160)</f>
        <v>0</v>
      </c>
      <c r="D160" s="252">
        <f t="shared" si="101"/>
        <v>0</v>
      </c>
      <c r="E160" s="287">
        <f t="shared" si="101"/>
        <v>0</v>
      </c>
      <c r="F160" s="22"/>
      <c r="G160" s="28"/>
      <c r="H160" s="22"/>
      <c r="I160" s="28"/>
      <c r="J160" s="22"/>
      <c r="K160" s="28"/>
      <c r="L160" s="22"/>
      <c r="M160" s="213"/>
      <c r="N160" s="27"/>
      <c r="O160" s="28"/>
      <c r="P160" t="str">
        <f>CA160&amp;CB160</f>
        <v/>
      </c>
      <c r="CA160" s="18" t="str">
        <f>IF(AND(C160&gt;0,N160=""),"  * No olvide digitar la variable Pueblos originarios. Digite Cero si no tiene.",IF(N160&gt;C160,"  * La variable Pueblos originarios No puede ser mayor al Total.",""))</f>
        <v/>
      </c>
      <c r="CB160" s="18" t="str">
        <f>IF(AND(C160&gt;0,O160=""),"  * No olvide digitar la variable Migrantes. Digite Cero si no tiene.",IF(O160&gt;C160,"  * La variable Pueblos Migrantes No puede ser mayor al Total.",""))</f>
        <v/>
      </c>
      <c r="CO160" s="69">
        <f t="shared" si="102"/>
        <v>0</v>
      </c>
      <c r="CP160" s="69">
        <f t="shared" si="102"/>
        <v>0</v>
      </c>
    </row>
    <row r="161" spans="1:94" x14ac:dyDescent="0.25">
      <c r="A161" s="3782"/>
      <c r="B161" s="296" t="s">
        <v>191</v>
      </c>
      <c r="C161" s="256">
        <f>SUM(D161:E161)</f>
        <v>0</v>
      </c>
      <c r="D161" s="257">
        <f t="shared" si="101"/>
        <v>0</v>
      </c>
      <c r="E161" s="270">
        <f t="shared" si="101"/>
        <v>0</v>
      </c>
      <c r="F161" s="49"/>
      <c r="G161" s="52"/>
      <c r="H161" s="49"/>
      <c r="I161" s="52"/>
      <c r="J161" s="49"/>
      <c r="K161" s="52"/>
      <c r="L161" s="49"/>
      <c r="M161" s="264"/>
      <c r="N161" s="254"/>
      <c r="O161" s="52"/>
      <c r="P161" t="str">
        <f>CA161&amp;CB161</f>
        <v/>
      </c>
      <c r="CA161" s="18" t="str">
        <f>IF(AND(C161&gt;0,N161=""),"  * No olvide digitar la variable Pueblos originarios. Digite Cero si no tiene.",IF(N161&gt;C161,"  * La variable Pueblos originarios No puede ser mayor al Total.",""))</f>
        <v/>
      </c>
      <c r="CB161" s="18" t="str">
        <f>IF(AND(C161&gt;0,O161=""),"  * No olvide digitar la variable Migrantes. Digite Cero si no tiene.",IF(O161&gt;C161,"  * La variable Pueblos Migrantes No puede ser mayor al Total.",""))</f>
        <v/>
      </c>
      <c r="CO161" s="69">
        <f t="shared" si="102"/>
        <v>0</v>
      </c>
      <c r="CP161" s="69">
        <f t="shared" si="102"/>
        <v>0</v>
      </c>
    </row>
    <row r="162" spans="1:94" s="294" customFormat="1" ht="15" customHeight="1" x14ac:dyDescent="0.2">
      <c r="A162" s="3831" t="s">
        <v>186</v>
      </c>
      <c r="B162" s="4541"/>
      <c r="C162" s="2393">
        <f>SUM(C158:C161)</f>
        <v>0</v>
      </c>
      <c r="D162" s="2141">
        <f>SUM(D158:D161)</f>
        <v>0</v>
      </c>
      <c r="E162" s="2394">
        <f>SUM(E158:E161)</f>
        <v>0</v>
      </c>
      <c r="F162" s="2393">
        <f>SUM(F158:F161)</f>
        <v>0</v>
      </c>
      <c r="G162" s="2394">
        <f t="shared" ref="G162:M162" si="103">SUM(G158:G161)</f>
        <v>0</v>
      </c>
      <c r="H162" s="2393">
        <f t="shared" si="103"/>
        <v>0</v>
      </c>
      <c r="I162" s="2394">
        <f t="shared" si="103"/>
        <v>0</v>
      </c>
      <c r="J162" s="2393">
        <f t="shared" si="103"/>
        <v>0</v>
      </c>
      <c r="K162" s="2394">
        <f t="shared" si="103"/>
        <v>0</v>
      </c>
      <c r="L162" s="2393">
        <f t="shared" si="103"/>
        <v>0</v>
      </c>
      <c r="M162" s="2432">
        <f t="shared" si="103"/>
        <v>0</v>
      </c>
      <c r="N162" s="2436">
        <f>SUM(N158:N161)</f>
        <v>0</v>
      </c>
      <c r="O162" s="2394">
        <f>SUM(O158:O161)</f>
        <v>0</v>
      </c>
    </row>
    <row r="163" spans="1:94" x14ac:dyDescent="0.25">
      <c r="A163" s="3831" t="s">
        <v>192</v>
      </c>
      <c r="B163" s="3831"/>
      <c r="C163" s="217">
        <f>SUM(C157+C162)</f>
        <v>0</v>
      </c>
      <c r="D163" s="272">
        <f>SUM(D157+D162)</f>
        <v>0</v>
      </c>
      <c r="E163" s="2435">
        <f>SUM(E157+E162)</f>
        <v>0</v>
      </c>
      <c r="F163" s="217">
        <f>SUM(F157+F162)</f>
        <v>0</v>
      </c>
      <c r="G163" s="2435">
        <f>SUM(G157+G162)</f>
        <v>0</v>
      </c>
      <c r="H163" s="217">
        <f t="shared" ref="H163:M163" si="104">SUM(H157+H162)</f>
        <v>0</v>
      </c>
      <c r="I163" s="2435">
        <f t="shared" si="104"/>
        <v>0</v>
      </c>
      <c r="J163" s="217">
        <f t="shared" si="104"/>
        <v>0</v>
      </c>
      <c r="K163" s="2435">
        <f t="shared" si="104"/>
        <v>0</v>
      </c>
      <c r="L163" s="217">
        <f t="shared" si="104"/>
        <v>0</v>
      </c>
      <c r="M163" s="2513">
        <f t="shared" si="104"/>
        <v>0</v>
      </c>
      <c r="N163" s="298">
        <f>SUM(N157+N162)</f>
        <v>0</v>
      </c>
      <c r="O163" s="2435">
        <f>SUM(O157+O162)</f>
        <v>0</v>
      </c>
    </row>
    <row r="164" spans="1:94" s="56" customFormat="1" ht="18" customHeight="1" x14ac:dyDescent="0.2">
      <c r="A164" s="2460" t="s">
        <v>193</v>
      </c>
      <c r="B164" s="2460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2514"/>
      <c r="R164" s="2515"/>
    </row>
    <row r="165" spans="1:94" x14ac:dyDescent="0.25">
      <c r="A165" s="4545" t="s">
        <v>3</v>
      </c>
      <c r="B165" s="2987"/>
      <c r="C165" s="4445" t="s">
        <v>91</v>
      </c>
      <c r="D165" s="4543"/>
      <c r="E165" s="4546"/>
      <c r="F165" s="4445" t="s">
        <v>63</v>
      </c>
      <c r="G165" s="4546"/>
      <c r="H165" s="4445" t="s">
        <v>148</v>
      </c>
      <c r="I165" s="4546"/>
      <c r="J165" s="4445" t="s">
        <v>149</v>
      </c>
      <c r="K165" s="4546"/>
      <c r="L165" s="4445" t="s">
        <v>150</v>
      </c>
      <c r="M165" s="4448"/>
      <c r="N165" s="4483" t="s">
        <v>163</v>
      </c>
      <c r="O165" s="4543"/>
      <c r="P165" s="4448"/>
      <c r="Q165" s="4544" t="s">
        <v>12</v>
      </c>
      <c r="R165" s="2987" t="s">
        <v>13</v>
      </c>
    </row>
    <row r="166" spans="1:94" x14ac:dyDescent="0.25">
      <c r="A166" s="3915"/>
      <c r="B166" s="4444"/>
      <c r="C166" s="2388" t="s">
        <v>120</v>
      </c>
      <c r="D166" s="2134" t="s">
        <v>79</v>
      </c>
      <c r="E166" s="2517" t="s">
        <v>121</v>
      </c>
      <c r="F166" s="2388" t="s">
        <v>79</v>
      </c>
      <c r="G166" s="2517" t="s">
        <v>121</v>
      </c>
      <c r="H166" s="2388" t="s">
        <v>79</v>
      </c>
      <c r="I166" s="2517" t="s">
        <v>121</v>
      </c>
      <c r="J166" s="2388" t="s">
        <v>79</v>
      </c>
      <c r="K166" s="2517" t="s">
        <v>121</v>
      </c>
      <c r="L166" s="2388" t="s">
        <v>79</v>
      </c>
      <c r="M166" s="2516" t="s">
        <v>121</v>
      </c>
      <c r="N166" s="2391" t="s">
        <v>164</v>
      </c>
      <c r="O166" s="2134" t="s">
        <v>165</v>
      </c>
      <c r="P166" s="2386" t="s">
        <v>166</v>
      </c>
      <c r="Q166" s="3001"/>
      <c r="R166" s="4444"/>
    </row>
    <row r="167" spans="1:94" x14ac:dyDescent="0.25">
      <c r="A167" s="4547" t="s">
        <v>182</v>
      </c>
      <c r="B167" s="2505" t="s">
        <v>183</v>
      </c>
      <c r="C167" s="2518">
        <f>SUM(D167:E167)</f>
        <v>0</v>
      </c>
      <c r="D167" s="2519">
        <f t="shared" ref="D167:E169" si="105">SUM(F167+H167+J167+L167)</f>
        <v>0</v>
      </c>
      <c r="E167" s="2148">
        <f t="shared" si="105"/>
        <v>0</v>
      </c>
      <c r="F167" s="2501"/>
      <c r="G167" s="2149"/>
      <c r="H167" s="2501"/>
      <c r="I167" s="2149"/>
      <c r="J167" s="2501"/>
      <c r="K167" s="2149"/>
      <c r="L167" s="2501"/>
      <c r="M167" s="2272"/>
      <c r="N167" s="2504"/>
      <c r="O167" s="2005"/>
      <c r="P167" s="2503"/>
      <c r="Q167" s="2504"/>
      <c r="R167" s="2149"/>
      <c r="S167" t="str">
        <f>CA167&amp;CB167&amp;CC167</f>
        <v/>
      </c>
      <c r="CA167" s="18" t="str">
        <f>IF(AND(C167&gt;0,Q167=""),"  * No olvide digitar la variable Pueblos originarios. Digite Cero si no tiene.",IF(Q167&gt;C167," * La variable Pueblos originarios No puede ser mayor al Total.",""))</f>
        <v/>
      </c>
      <c r="CB167" s="18" t="str">
        <f>IF(AND(C167&gt;0,R167=""),"   * No olvide digitar la variable Migrantes. Digite Cero si no tiene.",IF(R167&gt;C167," *  La variable Migrantes No puede ser mayor al Total.",""))</f>
        <v/>
      </c>
      <c r="CO167" s="69">
        <f>IF(AND(C167&gt;0,Q167=""),1,IF(Q167&gt;C167,1,0))</f>
        <v>0</v>
      </c>
      <c r="CP167" s="69">
        <f>IF(AND(C167&gt;0,R167=""),1,IF(R167&gt;C167,1,0))</f>
        <v>0</v>
      </c>
    </row>
    <row r="168" spans="1:94" x14ac:dyDescent="0.25">
      <c r="A168" s="3923"/>
      <c r="B168" s="75" t="s">
        <v>184</v>
      </c>
      <c r="C168" s="317">
        <f>SUM(D168:E168)</f>
        <v>0</v>
      </c>
      <c r="D168" s="318">
        <f t="shared" si="105"/>
        <v>0</v>
      </c>
      <c r="E168" s="319">
        <f t="shared" si="105"/>
        <v>0</v>
      </c>
      <c r="F168" s="22"/>
      <c r="G168" s="28"/>
      <c r="H168" s="22"/>
      <c r="I168" s="28"/>
      <c r="J168" s="22"/>
      <c r="K168" s="28"/>
      <c r="L168" s="22"/>
      <c r="M168" s="216"/>
      <c r="N168" s="27"/>
      <c r="O168" s="24"/>
      <c r="P168" s="213"/>
      <c r="Q168" s="27"/>
      <c r="R168" s="28"/>
      <c r="S168" t="str">
        <f>CA168&amp;CB168&amp;CC168</f>
        <v/>
      </c>
      <c r="CA168" s="18" t="str">
        <f>IF(AND(C168&gt;0,Q168=""),"   * No olvide digitar la variable Pueblos originarios. Digite Cero si no tiene.",IF(Q168&gt;C168," *  La variable Pueblos originarios No puede ser mayor al Total.",""))</f>
        <v/>
      </c>
      <c r="CB168" s="18" t="str">
        <f>IF(AND(C168&gt;0,R168=""),"   * No olvide digitar la variable Migrantes. Digite Cero si no tiene.",IF(R168&gt;C168," *  La variable Migrantes No puede ser mayor al Total.",""))</f>
        <v/>
      </c>
      <c r="CO168" s="69">
        <f>IF(AND(C168&gt;0,Q168=""),1,IF(Q168&gt;C168,1,0))</f>
        <v>0</v>
      </c>
      <c r="CP168" s="69">
        <f>IF(AND(C168&gt;0,R168=""),1,IF(R168&gt;C168,1,0))</f>
        <v>0</v>
      </c>
    </row>
    <row r="169" spans="1:94" x14ac:dyDescent="0.25">
      <c r="A169" s="3923"/>
      <c r="B169" s="288" t="s">
        <v>185</v>
      </c>
      <c r="C169" s="320">
        <f>SUM(D169:E169)</f>
        <v>0</v>
      </c>
      <c r="D169" s="321">
        <f t="shared" si="105"/>
        <v>0</v>
      </c>
      <c r="E169" s="322">
        <f t="shared" si="105"/>
        <v>0</v>
      </c>
      <c r="F169" s="49"/>
      <c r="G169" s="52"/>
      <c r="H169" s="49"/>
      <c r="I169" s="52"/>
      <c r="J169" s="49"/>
      <c r="K169" s="52"/>
      <c r="L169" s="49"/>
      <c r="M169" s="323"/>
      <c r="N169" s="254"/>
      <c r="O169" s="265"/>
      <c r="P169" s="264"/>
      <c r="Q169" s="254"/>
      <c r="R169" s="52"/>
      <c r="S169" t="str">
        <f>CA169&amp;CB169&amp;CC169</f>
        <v/>
      </c>
      <c r="CA169" s="18" t="str">
        <f>IF(AND(C169&gt;0,Q169=""),"   * No olvide digitar la variable Pueblos originarios. Digite Cero si no tiene.",IF(Q169&gt;C169," *  La variable Pueblos originarios No puede ser mayor al Total.",""))</f>
        <v/>
      </c>
      <c r="CB169" s="18" t="str">
        <f>IF(AND(C169&gt;0,R169=""),"   * No olvide digitar la variable Migrantes. Digite Cero si no tiene.",IF(R169&gt;C169," *  La variable Migrantes No puede ser mayor al Total.",""))</f>
        <v/>
      </c>
      <c r="CO169" s="69">
        <f>IF(AND(C169&gt;0,Q169=""),1,IF(Q169&gt;C169,1,0))</f>
        <v>0</v>
      </c>
      <c r="CP169" s="69">
        <f>IF(AND(C169&gt;0,R169=""),1,IF(R169&gt;C169,1,0))</f>
        <v>0</v>
      </c>
    </row>
    <row r="170" spans="1:94" ht="15" customHeight="1" x14ac:dyDescent="0.25">
      <c r="A170" s="4541" t="s">
        <v>186</v>
      </c>
      <c r="B170" s="4541"/>
      <c r="C170" s="2520">
        <f>SUM(C167:C169)</f>
        <v>0</v>
      </c>
      <c r="D170" s="2152">
        <f>SUM(D167:D169)</f>
        <v>0</v>
      </c>
      <c r="E170" s="2521">
        <f>SUM(E167:E169)</f>
        <v>0</v>
      </c>
      <c r="F170" s="2520">
        <f>SUM(F167:F169)</f>
        <v>0</v>
      </c>
      <c r="G170" s="2521">
        <f t="shared" ref="G170:P170" si="106">SUM(G167:G169)</f>
        <v>0</v>
      </c>
      <c r="H170" s="2520">
        <f t="shared" si="106"/>
        <v>0</v>
      </c>
      <c r="I170" s="2521">
        <f t="shared" si="106"/>
        <v>0</v>
      </c>
      <c r="J170" s="2520">
        <f t="shared" si="106"/>
        <v>0</v>
      </c>
      <c r="K170" s="2521">
        <f t="shared" si="106"/>
        <v>0</v>
      </c>
      <c r="L170" s="2520">
        <f t="shared" si="106"/>
        <v>0</v>
      </c>
      <c r="M170" s="2522">
        <f t="shared" si="106"/>
        <v>0</v>
      </c>
      <c r="N170" s="2523">
        <f t="shared" si="106"/>
        <v>0</v>
      </c>
      <c r="O170" s="2152">
        <f t="shared" si="106"/>
        <v>0</v>
      </c>
      <c r="P170" s="2524">
        <f t="shared" si="106"/>
        <v>0</v>
      </c>
      <c r="Q170" s="2523">
        <f>SUM(Q167:Q169)</f>
        <v>0</v>
      </c>
      <c r="R170" s="2521">
        <f>SUM(R167:R169)</f>
        <v>0</v>
      </c>
    </row>
    <row r="171" spans="1:94" x14ac:dyDescent="0.25">
      <c r="A171" s="4547" t="s">
        <v>187</v>
      </c>
      <c r="B171" s="101" t="s">
        <v>188</v>
      </c>
      <c r="C171" s="330">
        <f>SUM(D171:E171)</f>
        <v>0</v>
      </c>
      <c r="D171" s="331">
        <f>SUM(F171+H171+J171+L171)</f>
        <v>0</v>
      </c>
      <c r="E171" s="332">
        <f>SUM(G171+I171+K171+M171)</f>
        <v>0</v>
      </c>
      <c r="F171" s="45"/>
      <c r="G171" s="48"/>
      <c r="H171" s="45"/>
      <c r="I171" s="48"/>
      <c r="J171" s="45"/>
      <c r="K171" s="48"/>
      <c r="L171" s="45"/>
      <c r="M171" s="333"/>
      <c r="N171" s="105"/>
      <c r="O171" s="102"/>
      <c r="P171" s="286"/>
      <c r="Q171" s="105"/>
      <c r="R171" s="48"/>
      <c r="S171" t="str">
        <f>CA171&amp;CB171&amp;CC171</f>
        <v/>
      </c>
      <c r="CA171" s="18" t="str">
        <f>IF(AND(C171&gt;0,Q171=""),"   * No olvide digitar la variable Pueblos originarios. Digite Cero si no tiene.",IF(Q171&gt;C171," *  La variable Pueblos originarios No puede ser mayor al Total.",""))</f>
        <v/>
      </c>
      <c r="CB171" s="18" t="str">
        <f>IF(AND(C171&gt;0,R171=""),"   * No olvide digitar la variable Migrantes. Digite Cero si no tiene.",IF(R171&gt;C171," *  La variable Migrantes No puede ser mayor al Total.",""))</f>
        <v/>
      </c>
      <c r="CO171" s="69">
        <f>IF(AND(C171&gt;0,Q171=""),1,IF(Q171&gt;C171,1,0))</f>
        <v>0</v>
      </c>
      <c r="CP171" s="69">
        <f>IF(AND(C171&gt;0,R171=""),1,IF(R171&gt;C171,1,0))</f>
        <v>0</v>
      </c>
    </row>
    <row r="172" spans="1:94" x14ac:dyDescent="0.25">
      <c r="A172" s="3923"/>
      <c r="B172" s="75" t="s">
        <v>189</v>
      </c>
      <c r="C172" s="317">
        <f>SUM(D172:E172)</f>
        <v>0</v>
      </c>
      <c r="D172" s="318">
        <f t="shared" ref="D172:E174" si="107">SUM(F172+H172+J172+L172)</f>
        <v>0</v>
      </c>
      <c r="E172" s="319">
        <f t="shared" si="107"/>
        <v>0</v>
      </c>
      <c r="F172" s="22"/>
      <c r="G172" s="28"/>
      <c r="H172" s="22"/>
      <c r="I172" s="28"/>
      <c r="J172" s="22"/>
      <c r="K172" s="28"/>
      <c r="L172" s="22"/>
      <c r="M172" s="216"/>
      <c r="N172" s="27"/>
      <c r="O172" s="24"/>
      <c r="P172" s="213"/>
      <c r="Q172" s="27"/>
      <c r="R172" s="28"/>
      <c r="S172" t="str">
        <f>CA172&amp;CB172&amp;CC172</f>
        <v/>
      </c>
      <c r="CA172" s="18" t="str">
        <f>IF(AND(C172&gt;0,Q172=""),"   * No olvide digitar la variable Pueblos originarios. Digite Cero si no tiene.",IF(Q172&gt;C172," *  La variable Pueblos originarios No puede ser mayor al Total.",""))</f>
        <v/>
      </c>
      <c r="CB172" s="18" t="str">
        <f>IF(AND(C172&gt;0,R172=""),"   * No olvide digitar la variable Migrantes. Digite Cero si no tiene.",IF(R172&gt;C172," *  La variable Migrantes No puede ser mayor al Total.",""))</f>
        <v/>
      </c>
      <c r="CO172" s="69">
        <f>IF(AND(C172&gt;0,Q172=""),1,IF(Q172&gt;C172,1,0))</f>
        <v>0</v>
      </c>
      <c r="CP172" s="69">
        <f>IF(AND(C172&gt;0,R172=""),1,IF(R172&gt;C172,1,0))</f>
        <v>0</v>
      </c>
    </row>
    <row r="173" spans="1:94" x14ac:dyDescent="0.25">
      <c r="A173" s="3923"/>
      <c r="B173" s="75" t="s">
        <v>190</v>
      </c>
      <c r="C173" s="317">
        <f>SUM(D173:E173)</f>
        <v>0</v>
      </c>
      <c r="D173" s="318">
        <f t="shared" si="107"/>
        <v>0</v>
      </c>
      <c r="E173" s="319">
        <f t="shared" si="107"/>
        <v>0</v>
      </c>
      <c r="F173" s="22"/>
      <c r="G173" s="28"/>
      <c r="H173" s="22"/>
      <c r="I173" s="28"/>
      <c r="J173" s="22"/>
      <c r="K173" s="28"/>
      <c r="L173" s="22"/>
      <c r="M173" s="216"/>
      <c r="N173" s="27"/>
      <c r="O173" s="24"/>
      <c r="P173" s="213"/>
      <c r="Q173" s="27"/>
      <c r="R173" s="28"/>
      <c r="S173" t="str">
        <f>CA173&amp;CB173&amp;CC173</f>
        <v/>
      </c>
      <c r="CA173" s="18" t="str">
        <f>IF(AND(C173&gt;0,Q173=""),"   * No olvide digitar la variable Pueblos originarios. Digite Cero si no tiene.",IF(Q173&gt;C173," *  La variable Pueblos originarios No puede ser mayor al Total.",""))</f>
        <v/>
      </c>
      <c r="CB173" s="18" t="str">
        <f>IF(AND(C173&gt;0,R173=""),"   * No olvide digitar la variable Migrantes. Digite Cero si no tiene.",IF(R173&gt;C173," *  La variable Migrantes No puede ser mayor al Total.",""))</f>
        <v/>
      </c>
      <c r="CO173" s="69">
        <f>IF(AND(C173&gt;0,Q173=""),1,IF(Q173&gt;C173,1,0))</f>
        <v>0</v>
      </c>
      <c r="CP173" s="69">
        <f>IF(AND(C173&gt;0,R173=""),1,IF(R173&gt;C173,1,0))</f>
        <v>0</v>
      </c>
    </row>
    <row r="174" spans="1:94" x14ac:dyDescent="0.25">
      <c r="A174" s="3782"/>
      <c r="B174" s="296" t="s">
        <v>191</v>
      </c>
      <c r="C174" s="320">
        <f>SUM(D174:E174)</f>
        <v>0</v>
      </c>
      <c r="D174" s="321">
        <f t="shared" si="107"/>
        <v>0</v>
      </c>
      <c r="E174" s="322">
        <f t="shared" si="107"/>
        <v>0</v>
      </c>
      <c r="F174" s="49"/>
      <c r="G174" s="52"/>
      <c r="H174" s="49"/>
      <c r="I174" s="52"/>
      <c r="J174" s="49"/>
      <c r="K174" s="52"/>
      <c r="L174" s="49"/>
      <c r="M174" s="323"/>
      <c r="N174" s="254"/>
      <c r="O174" s="265"/>
      <c r="P174" s="264"/>
      <c r="Q174" s="254"/>
      <c r="R174" s="52"/>
      <c r="S174" t="str">
        <f>CA174&amp;CB174&amp;CC174</f>
        <v/>
      </c>
      <c r="CA174" s="18" t="str">
        <f>IF(AND(C174&gt;0,Q174=""),"   * No olvide digitar la variable Pueblos originarios. Digite Cero si no tiene.",IF(Q174&gt;C174," *  La variable Pueblos originarios No puede ser mayor al Total.",""))</f>
        <v/>
      </c>
      <c r="CB174" s="18" t="str">
        <f>IF(AND(C174&gt;0,R174=""),"   * No olvide digitar la variable Migrantes. Digite Cero si no tiene.",IF(R174&gt;C174," *  La variable Migrantes No puede ser mayor al Total.",""))</f>
        <v/>
      </c>
      <c r="CO174" s="69">
        <f>IF(AND(C174&gt;0,Q174=""),1,IF(Q174&gt;C174,1,0))</f>
        <v>0</v>
      </c>
      <c r="CP174" s="69">
        <f>IF(AND(C174&gt;0,R174=""),1,IF(R174&gt;C174,1,0))</f>
        <v>0</v>
      </c>
    </row>
    <row r="175" spans="1:94" ht="15" customHeight="1" x14ac:dyDescent="0.25">
      <c r="A175" s="3831" t="s">
        <v>186</v>
      </c>
      <c r="B175" s="4541"/>
      <c r="C175" s="2520">
        <f>SUM(C171:C174)</f>
        <v>0</v>
      </c>
      <c r="D175" s="2152">
        <f>SUM(D171:D174)</f>
        <v>0</v>
      </c>
      <c r="E175" s="2521">
        <f>SUM(E171:E174)</f>
        <v>0</v>
      </c>
      <c r="F175" s="2520">
        <f>SUM(F171:F174)</f>
        <v>0</v>
      </c>
      <c r="G175" s="2521">
        <f t="shared" ref="G175:P175" si="108">SUM(G171:G174)</f>
        <v>0</v>
      </c>
      <c r="H175" s="2520">
        <f t="shared" si="108"/>
        <v>0</v>
      </c>
      <c r="I175" s="2521">
        <f t="shared" si="108"/>
        <v>0</v>
      </c>
      <c r="J175" s="2520">
        <f t="shared" si="108"/>
        <v>0</v>
      </c>
      <c r="K175" s="2521">
        <f t="shared" si="108"/>
        <v>0</v>
      </c>
      <c r="L175" s="2520">
        <f t="shared" si="108"/>
        <v>0</v>
      </c>
      <c r="M175" s="2522">
        <f t="shared" si="108"/>
        <v>0</v>
      </c>
      <c r="N175" s="2523">
        <f t="shared" si="108"/>
        <v>0</v>
      </c>
      <c r="O175" s="2152">
        <f t="shared" si="108"/>
        <v>0</v>
      </c>
      <c r="P175" s="2524">
        <f t="shared" si="108"/>
        <v>0</v>
      </c>
      <c r="Q175" s="2523">
        <f>SUM(Q171:Q174)</f>
        <v>0</v>
      </c>
      <c r="R175" s="2521">
        <f>SUM(R171:R174)</f>
        <v>0</v>
      </c>
    </row>
    <row r="176" spans="1:94" x14ac:dyDescent="0.25">
      <c r="A176" s="3831" t="s">
        <v>192</v>
      </c>
      <c r="B176" s="3831"/>
      <c r="C176" s="334">
        <f>SUM(C170+C175)</f>
        <v>0</v>
      </c>
      <c r="D176" s="335">
        <f t="shared" ref="D176:P176" si="109">SUM(D170+D175)</f>
        <v>0</v>
      </c>
      <c r="E176" s="2414">
        <f t="shared" si="109"/>
        <v>0</v>
      </c>
      <c r="F176" s="334">
        <f t="shared" si="109"/>
        <v>0</v>
      </c>
      <c r="G176" s="2414">
        <f t="shared" si="109"/>
        <v>0</v>
      </c>
      <c r="H176" s="334">
        <f t="shared" si="109"/>
        <v>0</v>
      </c>
      <c r="I176" s="2414">
        <f t="shared" si="109"/>
        <v>0</v>
      </c>
      <c r="J176" s="334">
        <f t="shared" si="109"/>
        <v>0</v>
      </c>
      <c r="K176" s="2414">
        <f t="shared" si="109"/>
        <v>0</v>
      </c>
      <c r="L176" s="334">
        <f t="shared" si="109"/>
        <v>0</v>
      </c>
      <c r="M176" s="2525">
        <f t="shared" si="109"/>
        <v>0</v>
      </c>
      <c r="N176" s="338">
        <f t="shared" si="109"/>
        <v>0</v>
      </c>
      <c r="O176" s="335">
        <f t="shared" si="109"/>
        <v>0</v>
      </c>
      <c r="P176" s="2526">
        <f t="shared" si="109"/>
        <v>0</v>
      </c>
      <c r="Q176" s="338">
        <f>SUM(Q170+Q175)</f>
        <v>0</v>
      </c>
      <c r="R176" s="2414">
        <f>SUM(R170+R175)</f>
        <v>0</v>
      </c>
    </row>
    <row r="177" spans="1:94" s="56" customFormat="1" ht="18" customHeight="1" x14ac:dyDescent="0.2">
      <c r="A177" s="2460" t="s">
        <v>194</v>
      </c>
      <c r="B177" s="2460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</row>
    <row r="178" spans="1:94" ht="15" customHeight="1" x14ac:dyDescent="0.25">
      <c r="A178" s="4545" t="s">
        <v>3</v>
      </c>
      <c r="B178" s="2987"/>
      <c r="C178" s="4543" t="s">
        <v>91</v>
      </c>
      <c r="D178" s="4543"/>
      <c r="E178" s="4546"/>
      <c r="F178" s="4445" t="s">
        <v>62</v>
      </c>
      <c r="G178" s="4546"/>
      <c r="H178" s="4445" t="s">
        <v>63</v>
      </c>
      <c r="I178" s="4546"/>
      <c r="J178" s="4445" t="s">
        <v>148</v>
      </c>
      <c r="K178" s="4546"/>
      <c r="L178" s="4445" t="s">
        <v>149</v>
      </c>
      <c r="M178" s="4546"/>
      <c r="N178" s="4445" t="s">
        <v>150</v>
      </c>
      <c r="O178" s="4448"/>
      <c r="P178" s="4544" t="s">
        <v>12</v>
      </c>
      <c r="Q178" s="2987" t="s">
        <v>13</v>
      </c>
    </row>
    <row r="179" spans="1:94" ht="15" customHeight="1" x14ac:dyDescent="0.25">
      <c r="A179" s="3915"/>
      <c r="B179" s="4444"/>
      <c r="C179" s="2388" t="s">
        <v>120</v>
      </c>
      <c r="D179" s="2134" t="s">
        <v>79</v>
      </c>
      <c r="E179" s="2517" t="s">
        <v>121</v>
      </c>
      <c r="F179" s="2388" t="s">
        <v>79</v>
      </c>
      <c r="G179" s="2517" t="s">
        <v>121</v>
      </c>
      <c r="H179" s="2388" t="s">
        <v>79</v>
      </c>
      <c r="I179" s="2517" t="s">
        <v>121</v>
      </c>
      <c r="J179" s="2388" t="s">
        <v>79</v>
      </c>
      <c r="K179" s="2517" t="s">
        <v>121</v>
      </c>
      <c r="L179" s="2388" t="s">
        <v>79</v>
      </c>
      <c r="M179" s="2517" t="s">
        <v>121</v>
      </c>
      <c r="N179" s="2388" t="s">
        <v>79</v>
      </c>
      <c r="O179" s="2390" t="s">
        <v>121</v>
      </c>
      <c r="P179" s="3001"/>
      <c r="Q179" s="4444"/>
    </row>
    <row r="180" spans="1:94" ht="15" customHeight="1" x14ac:dyDescent="0.25">
      <c r="A180" s="4547" t="s">
        <v>195</v>
      </c>
      <c r="B180" s="2505" t="s">
        <v>183</v>
      </c>
      <c r="C180" s="2506">
        <f>SUM(D180+E180)</f>
        <v>0</v>
      </c>
      <c r="D180" s="2507">
        <f>SUM(F180+H180+J180+L180+N180)</f>
        <v>0</v>
      </c>
      <c r="E180" s="2138">
        <f>SUM(G180+I180+K180+M180+O180)</f>
        <v>0</v>
      </c>
      <c r="F180" s="2501"/>
      <c r="G180" s="2149"/>
      <c r="H180" s="2501"/>
      <c r="I180" s="2149"/>
      <c r="J180" s="2501"/>
      <c r="K180" s="2149"/>
      <c r="L180" s="2501"/>
      <c r="M180" s="2149"/>
      <c r="N180" s="2501"/>
      <c r="O180" s="2023"/>
      <c r="P180" s="2504"/>
      <c r="Q180" s="2149"/>
      <c r="R180" t="str">
        <f>CA180&amp;CB180</f>
        <v/>
      </c>
      <c r="CA180" s="18" t="str">
        <f>IF(AND(C180&gt;0,P180="")," * No olvide digitar la variable Pueblos originarios. Digite Cero si no tiene.",IF(P180&gt;C180," * La variable Pueblos originarios No puede ser mayor al Total.",""))</f>
        <v/>
      </c>
      <c r="CB180" s="18" t="str">
        <f>IF(AND(C180&gt;0,Q180="")," * No olvide digitar la variable Migrantes. Digite Cero si no tiene.",IF(Q180&gt;C180," * La variable Migrantes No puede ser mayor al Total.",""))</f>
        <v/>
      </c>
      <c r="CO180" s="69">
        <f>IF(AND(C180&gt;0,P180=""),1,IF(P180&gt;C180,1,0))</f>
        <v>0</v>
      </c>
      <c r="CP180" s="69">
        <f>IF(AND(C180&gt;0,Q180=""),1,IF(Q180&gt;C180,1,0))</f>
        <v>0</v>
      </c>
    </row>
    <row r="181" spans="1:94" ht="15" customHeight="1" x14ac:dyDescent="0.25">
      <c r="A181" s="3923"/>
      <c r="B181" s="75" t="s">
        <v>184</v>
      </c>
      <c r="C181" s="210">
        <f>SUM(D181+E181)</f>
        <v>0</v>
      </c>
      <c r="D181" s="252">
        <f>SUM(H181+J181+L181+N181)</f>
        <v>0</v>
      </c>
      <c r="E181" s="287">
        <f>SUM(I181+K181+M181+O181)</f>
        <v>0</v>
      </c>
      <c r="F181" s="345"/>
      <c r="G181" s="346"/>
      <c r="H181" s="45"/>
      <c r="I181" s="48"/>
      <c r="J181" s="45"/>
      <c r="K181" s="48"/>
      <c r="L181" s="45"/>
      <c r="M181" s="48"/>
      <c r="N181" s="45"/>
      <c r="O181" s="46"/>
      <c r="P181" s="105"/>
      <c r="Q181" s="48"/>
      <c r="R181" t="str">
        <f>CA181&amp;CB181</f>
        <v/>
      </c>
      <c r="CA181" s="18" t="str">
        <f>IF(AND(C181&gt;0,P181=""),"   * No olvide digitar la variable Pueblos originarios. Digite Cero si no tiene.",IF(P181&gt;C181," *  La variable Pueblos originarios No puede ser mayor al Total.",""))</f>
        <v/>
      </c>
      <c r="CB181" s="18" t="str">
        <f t="shared" ref="CB181:CB182" si="110">IF(AND(C181&gt;0,Q181="")," * No olvide digitar la variable Migrantes. Digite Cero si no tiene.",IF(Q181&gt;C181," * La variable Migrantes No puede ser mayor al Total.",""))</f>
        <v/>
      </c>
      <c r="CO181" s="69">
        <f>IF(AND(C181&gt;0,P181=""),1,IF(P181&gt;C181,1,0))</f>
        <v>0</v>
      </c>
      <c r="CP181" s="69">
        <f>IF(AND(C181&gt;0,Q181=""),1,IF(Q181&gt;C181,1,0))</f>
        <v>0</v>
      </c>
    </row>
    <row r="182" spans="1:94" ht="15" customHeight="1" x14ac:dyDescent="0.25">
      <c r="A182" s="3923"/>
      <c r="B182" s="296" t="s">
        <v>185</v>
      </c>
      <c r="C182" s="266">
        <f>SUM(D182+E182)</f>
        <v>0</v>
      </c>
      <c r="D182" s="267">
        <f>SUM(H182+J182+L182+N182)</f>
        <v>0</v>
      </c>
      <c r="E182" s="271">
        <f>SUM(I182+K182+M182+O182)</f>
        <v>0</v>
      </c>
      <c r="F182" s="347"/>
      <c r="G182" s="348"/>
      <c r="H182" s="30"/>
      <c r="I182" s="37"/>
      <c r="J182" s="30"/>
      <c r="K182" s="37"/>
      <c r="L182" s="30"/>
      <c r="M182" s="37"/>
      <c r="N182" s="30"/>
      <c r="O182" s="34"/>
      <c r="P182" s="35"/>
      <c r="Q182" s="37"/>
      <c r="R182" t="str">
        <f>CA182&amp;CB182</f>
        <v/>
      </c>
      <c r="CA182" s="18" t="str">
        <f>IF(AND(C182&gt;0,P182=""),"   * No olvide digitar la variable Pueblos originarios. Digite Cero si no tiene.",IF(P182&gt;C182," *  La variable Pueblos originarios No puede ser mayor al Total.",""))</f>
        <v/>
      </c>
      <c r="CB182" s="18" t="str">
        <f t="shared" si="110"/>
        <v/>
      </c>
      <c r="CO182" s="69">
        <f>IF(AND(C182&gt;0,P182=""),1,IF(P182&gt;C182,1,0))</f>
        <v>0</v>
      </c>
      <c r="CP182" s="69">
        <f>IF(AND(C182&gt;0,Q182=""),1,IF(Q182&gt;C182,1,0))</f>
        <v>0</v>
      </c>
    </row>
    <row r="183" spans="1:94" ht="15" customHeight="1" x14ac:dyDescent="0.25">
      <c r="A183" s="3782"/>
      <c r="B183" s="2512" t="s">
        <v>171</v>
      </c>
      <c r="C183" s="217">
        <f>SUM(C180:C182)</f>
        <v>0</v>
      </c>
      <c r="D183" s="272">
        <f>SUM(D180:D182)</f>
        <v>0</v>
      </c>
      <c r="E183" s="2435">
        <f>SUM(E180:E182)</f>
        <v>0</v>
      </c>
      <c r="F183" s="217">
        <f>SUM(F180:F182)</f>
        <v>0</v>
      </c>
      <c r="G183" s="2435">
        <f t="shared" ref="G183:O183" si="111">SUM(G180:G182)</f>
        <v>0</v>
      </c>
      <c r="H183" s="217">
        <f t="shared" si="111"/>
        <v>0</v>
      </c>
      <c r="I183" s="2435">
        <f t="shared" si="111"/>
        <v>0</v>
      </c>
      <c r="J183" s="217">
        <f t="shared" si="111"/>
        <v>0</v>
      </c>
      <c r="K183" s="2435">
        <f t="shared" si="111"/>
        <v>0</v>
      </c>
      <c r="L183" s="217">
        <f t="shared" si="111"/>
        <v>0</v>
      </c>
      <c r="M183" s="2435">
        <f t="shared" si="111"/>
        <v>0</v>
      </c>
      <c r="N183" s="217">
        <f t="shared" si="111"/>
        <v>0</v>
      </c>
      <c r="O183" s="350">
        <f t="shared" si="111"/>
        <v>0</v>
      </c>
      <c r="P183" s="298">
        <f>SUM(P180:P182)</f>
        <v>0</v>
      </c>
      <c r="Q183" s="2435">
        <f>SUM(Q180:Q182)</f>
        <v>0</v>
      </c>
    </row>
    <row r="184" spans="1:94" ht="15" customHeight="1" x14ac:dyDescent="0.25">
      <c r="A184" s="3923" t="s">
        <v>196</v>
      </c>
      <c r="B184" s="101" t="s">
        <v>197</v>
      </c>
      <c r="C184" s="249">
        <f>SUM(D184+E184)</f>
        <v>0</v>
      </c>
      <c r="D184" s="250">
        <f>SUM(F184+H184+J184+L184+N184)</f>
        <v>0</v>
      </c>
      <c r="E184" s="295">
        <f>SUM(G184+I184+K184+M184+O184)</f>
        <v>0</v>
      </c>
      <c r="F184" s="351"/>
      <c r="G184" s="352"/>
      <c r="H184" s="353"/>
      <c r="I184" s="352"/>
      <c r="J184" s="45"/>
      <c r="K184" s="48"/>
      <c r="L184" s="45"/>
      <c r="M184" s="48"/>
      <c r="N184" s="2527"/>
      <c r="O184" s="46"/>
      <c r="P184" s="84"/>
      <c r="Q184" s="48"/>
      <c r="R184" t="str">
        <f>CA184&amp;CB184</f>
        <v/>
      </c>
      <c r="CA184" s="18" t="str">
        <f>IF(AND(C184&gt;0,P184="")," * No olvide digitar la variable Pueblos originarios. Digite Cero si no tiene.",IF(P184&gt;C184," * La variable Pueblos originarios No puede ser mayor al Total.",""))</f>
        <v/>
      </c>
      <c r="CB184" s="18" t="str">
        <f>IF(AND(C184&gt;0,Q184=""),"   No olvide digitar la variable Migrantes. Digite Cero si no tiene.",IF(Q184&gt;C184," * La variable Migrantes No puede ser mayor al Total.",""))</f>
        <v/>
      </c>
      <c r="CO184" s="69">
        <f>IF(AND(C184&gt;0,P184=""),1,IF(P184&gt;C184,1,0))</f>
        <v>0</v>
      </c>
      <c r="CP184" s="69">
        <f>IF(AND(C184&gt;0,Q184=""),1,IF(Q184&gt;C184,1,0))</f>
        <v>0</v>
      </c>
    </row>
    <row r="185" spans="1:94" ht="15" customHeight="1" x14ac:dyDescent="0.25">
      <c r="A185" s="3923"/>
      <c r="B185" s="75" t="s">
        <v>164</v>
      </c>
      <c r="C185" s="355">
        <f>SUM(D185+E185)</f>
        <v>0</v>
      </c>
      <c r="D185" s="331">
        <f t="shared" ref="D185:E187" si="112">SUM(F185+H185+J185+L185+N185)</f>
        <v>0</v>
      </c>
      <c r="E185" s="332">
        <f t="shared" si="112"/>
        <v>0</v>
      </c>
      <c r="F185" s="45"/>
      <c r="G185" s="48"/>
      <c r="H185" s="22"/>
      <c r="I185" s="48"/>
      <c r="J185" s="22"/>
      <c r="K185" s="48"/>
      <c r="L185" s="45"/>
      <c r="M185" s="48"/>
      <c r="N185" s="22"/>
      <c r="O185" s="46"/>
      <c r="P185" s="27"/>
      <c r="Q185" s="48"/>
      <c r="R185" t="str">
        <f>CA185&amp;CB185</f>
        <v/>
      </c>
      <c r="CA185" s="18" t="str">
        <f t="shared" ref="CA185:CA187" si="113">IF(AND(C185&gt;0,P185="")," * No olvide digitar la variable Pueblos originarios. Digite Cero si no tiene.",IF(P185&gt;C185," * La variable Pueblos originarios No puede ser mayor al Total.",""))</f>
        <v/>
      </c>
      <c r="CB185" s="18" t="str">
        <f t="shared" ref="CB185:CB187" si="114">IF(AND(C185&gt;0,Q185=""),"   No olvide digitar la variable Migrantes. Digite Cero si no tiene.",IF(Q185&gt;C185," * La variable Migrantes No puede ser mayor al Total.",""))</f>
        <v/>
      </c>
      <c r="CO185" s="69">
        <f>IF(AND(C185&gt;0,P185=""),1,IF(P185&gt;C185,1,0))</f>
        <v>0</v>
      </c>
      <c r="CP185" s="69">
        <f>IF(AND(C185&gt;0,Q185=""),1,IF(Q185&gt;C185,1,0))</f>
        <v>0</v>
      </c>
    </row>
    <row r="186" spans="1:94" ht="15" customHeight="1" x14ac:dyDescent="0.25">
      <c r="A186" s="3923"/>
      <c r="B186" s="75" t="s">
        <v>165</v>
      </c>
      <c r="C186" s="317">
        <f>SUM(D186+E186)</f>
        <v>0</v>
      </c>
      <c r="D186" s="318">
        <f t="shared" si="112"/>
        <v>0</v>
      </c>
      <c r="E186" s="319">
        <f t="shared" si="112"/>
        <v>0</v>
      </c>
      <c r="F186" s="22"/>
      <c r="G186" s="28"/>
      <c r="H186" s="22"/>
      <c r="I186" s="28"/>
      <c r="J186" s="22"/>
      <c r="K186" s="28"/>
      <c r="L186" s="22"/>
      <c r="M186" s="28"/>
      <c r="N186" s="22"/>
      <c r="O186" s="26"/>
      <c r="P186" s="27"/>
      <c r="Q186" s="28"/>
      <c r="R186" t="str">
        <f>CA186&amp;CB186</f>
        <v/>
      </c>
      <c r="CA186" s="18" t="str">
        <f t="shared" si="113"/>
        <v/>
      </c>
      <c r="CB186" s="18" t="str">
        <f t="shared" si="114"/>
        <v/>
      </c>
      <c r="CO186" s="69">
        <f>IF(AND(C186&gt;0,P186=""),1,IF(P186&gt;C186,1,0))</f>
        <v>0</v>
      </c>
      <c r="CP186" s="69">
        <f>IF(AND(C186&gt;0,Q186=""),1,IF(Q186&gt;C186,1,0))</f>
        <v>0</v>
      </c>
    </row>
    <row r="187" spans="1:94" ht="15" customHeight="1" x14ac:dyDescent="0.25">
      <c r="A187" s="3782"/>
      <c r="B187" s="70" t="s">
        <v>166</v>
      </c>
      <c r="C187" s="356">
        <f>SUM(D187+E187)</f>
        <v>0</v>
      </c>
      <c r="D187" s="357">
        <f t="shared" si="112"/>
        <v>0</v>
      </c>
      <c r="E187" s="358">
        <f t="shared" si="112"/>
        <v>0</v>
      </c>
      <c r="F187" s="30"/>
      <c r="G187" s="37"/>
      <c r="H187" s="30"/>
      <c r="I187" s="37"/>
      <c r="J187" s="30"/>
      <c r="K187" s="37"/>
      <c r="L187" s="30"/>
      <c r="M187" s="37"/>
      <c r="N187" s="30"/>
      <c r="O187" s="34"/>
      <c r="P187" s="35"/>
      <c r="Q187" s="37"/>
      <c r="R187" t="str">
        <f>CA187&amp;CB187</f>
        <v/>
      </c>
      <c r="CA187" s="18" t="str">
        <f t="shared" si="113"/>
        <v/>
      </c>
      <c r="CB187" s="18" t="str">
        <f t="shared" si="114"/>
        <v/>
      </c>
      <c r="CO187" s="69">
        <f>IF(AND(C187&gt;0,P187=""),1,IF(P187&gt;C187,1,0))</f>
        <v>0</v>
      </c>
      <c r="CP187" s="69">
        <f>IF(AND(C187&gt;0,Q187=""),1,IF(Q187&gt;C187,1,0))</f>
        <v>0</v>
      </c>
    </row>
    <row r="188" spans="1:94" x14ac:dyDescent="0.25">
      <c r="A188" s="359" t="s">
        <v>198</v>
      </c>
      <c r="B188" s="359"/>
      <c r="C188" s="360"/>
      <c r="D188" s="360"/>
      <c r="E188" s="360"/>
      <c r="F188" s="360"/>
      <c r="G188" s="360"/>
      <c r="H188" s="360"/>
    </row>
    <row r="189" spans="1:94" x14ac:dyDescent="0.25">
      <c r="A189" s="359" t="s">
        <v>199</v>
      </c>
      <c r="B189" s="359"/>
      <c r="C189" s="360"/>
      <c r="D189" s="360"/>
      <c r="E189" s="360"/>
      <c r="F189" s="360"/>
      <c r="G189" s="360"/>
      <c r="H189" s="360"/>
    </row>
    <row r="190" spans="1:94" s="56" customFormat="1" ht="18" customHeight="1" x14ac:dyDescent="0.2">
      <c r="A190" s="2460" t="s">
        <v>200</v>
      </c>
      <c r="B190" s="2460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361"/>
      <c r="AV190" s="361"/>
      <c r="AW190" s="361"/>
    </row>
    <row r="191" spans="1:94" ht="30" customHeight="1" x14ac:dyDescent="0.25">
      <c r="A191" s="4545" t="s">
        <v>201</v>
      </c>
      <c r="B191" s="2987"/>
      <c r="C191" s="4462" t="s">
        <v>91</v>
      </c>
      <c r="D191" s="4462"/>
      <c r="E191" s="4462"/>
      <c r="F191" s="4462" t="s">
        <v>202</v>
      </c>
      <c r="G191" s="4462"/>
      <c r="H191" s="4462" t="s">
        <v>203</v>
      </c>
      <c r="I191" s="4462"/>
      <c r="J191" s="4462" t="s">
        <v>204</v>
      </c>
      <c r="K191" s="4462"/>
      <c r="L191" s="4462" t="s">
        <v>16</v>
      </c>
      <c r="M191" s="4462"/>
      <c r="N191" s="4449" t="s">
        <v>17</v>
      </c>
      <c r="O191" s="4548"/>
      <c r="P191" s="4463" t="s">
        <v>18</v>
      </c>
      <c r="Q191" s="4463"/>
      <c r="R191" s="4463" t="s">
        <v>19</v>
      </c>
      <c r="S191" s="4463"/>
      <c r="T191" s="4463" t="s">
        <v>20</v>
      </c>
      <c r="U191" s="4463"/>
      <c r="V191" s="4463" t="s">
        <v>21</v>
      </c>
      <c r="W191" s="4463"/>
      <c r="X191" s="4463" t="s">
        <v>22</v>
      </c>
      <c r="Y191" s="4463"/>
      <c r="Z191" s="4463" t="s">
        <v>23</v>
      </c>
      <c r="AA191" s="4463"/>
      <c r="AB191" s="4463" t="s">
        <v>61</v>
      </c>
      <c r="AC191" s="4463"/>
      <c r="AD191" s="4463" t="s">
        <v>62</v>
      </c>
      <c r="AE191" s="4463"/>
      <c r="AF191" s="4463" t="s">
        <v>63</v>
      </c>
      <c r="AG191" s="4463"/>
      <c r="AH191" s="4463" t="s">
        <v>148</v>
      </c>
      <c r="AI191" s="4463"/>
      <c r="AJ191" s="4463" t="s">
        <v>149</v>
      </c>
      <c r="AK191" s="4463"/>
      <c r="AL191" s="4463" t="s">
        <v>150</v>
      </c>
      <c r="AM191" s="4445"/>
      <c r="AN191" s="4555" t="s">
        <v>205</v>
      </c>
      <c r="AO191" s="4314" t="s">
        <v>206</v>
      </c>
      <c r="AP191" s="4445" t="s">
        <v>12</v>
      </c>
      <c r="AQ191" s="4546"/>
      <c r="AR191" s="4556" t="s">
        <v>207</v>
      </c>
      <c r="AS191" s="2987" t="s">
        <v>208</v>
      </c>
      <c r="AT191" s="4445" t="s">
        <v>13</v>
      </c>
      <c r="AU191" s="4546"/>
      <c r="AV191" s="4449" t="s">
        <v>209</v>
      </c>
      <c r="AW191" s="4548" t="s">
        <v>210</v>
      </c>
      <c r="AX191" s="4550" t="s">
        <v>211</v>
      </c>
    </row>
    <row r="192" spans="1:94" ht="30" customHeight="1" x14ac:dyDescent="0.25">
      <c r="A192" s="3915"/>
      <c r="B192" s="4444"/>
      <c r="C192" s="2411" t="s">
        <v>120</v>
      </c>
      <c r="D192" s="2162" t="s">
        <v>79</v>
      </c>
      <c r="E192" s="2383" t="s">
        <v>121</v>
      </c>
      <c r="F192" s="2411" t="s">
        <v>79</v>
      </c>
      <c r="G192" s="2383" t="s">
        <v>121</v>
      </c>
      <c r="H192" s="2411" t="s">
        <v>79</v>
      </c>
      <c r="I192" s="2383" t="s">
        <v>121</v>
      </c>
      <c r="J192" s="2411" t="s">
        <v>79</v>
      </c>
      <c r="K192" s="2383" t="s">
        <v>121</v>
      </c>
      <c r="L192" s="2411" t="s">
        <v>79</v>
      </c>
      <c r="M192" s="2383" t="s">
        <v>121</v>
      </c>
      <c r="N192" s="2411" t="s">
        <v>79</v>
      </c>
      <c r="O192" s="2383" t="s">
        <v>121</v>
      </c>
      <c r="P192" s="2411" t="s">
        <v>79</v>
      </c>
      <c r="Q192" s="2383" t="s">
        <v>121</v>
      </c>
      <c r="R192" s="2411" t="s">
        <v>79</v>
      </c>
      <c r="S192" s="2383" t="s">
        <v>121</v>
      </c>
      <c r="T192" s="2411" t="s">
        <v>79</v>
      </c>
      <c r="U192" s="2383" t="s">
        <v>121</v>
      </c>
      <c r="V192" s="2411" t="s">
        <v>79</v>
      </c>
      <c r="W192" s="2383" t="s">
        <v>121</v>
      </c>
      <c r="X192" s="2411" t="s">
        <v>79</v>
      </c>
      <c r="Y192" s="2383" t="s">
        <v>121</v>
      </c>
      <c r="Z192" s="2411" t="s">
        <v>79</v>
      </c>
      <c r="AA192" s="2383" t="s">
        <v>121</v>
      </c>
      <c r="AB192" s="2411" t="s">
        <v>79</v>
      </c>
      <c r="AC192" s="2383" t="s">
        <v>121</v>
      </c>
      <c r="AD192" s="2411" t="s">
        <v>79</v>
      </c>
      <c r="AE192" s="2383" t="s">
        <v>121</v>
      </c>
      <c r="AF192" s="2411" t="s">
        <v>79</v>
      </c>
      <c r="AG192" s="2383" t="s">
        <v>121</v>
      </c>
      <c r="AH192" s="2411" t="s">
        <v>79</v>
      </c>
      <c r="AI192" s="2383" t="s">
        <v>121</v>
      </c>
      <c r="AJ192" s="2411" t="s">
        <v>79</v>
      </c>
      <c r="AK192" s="2383" t="s">
        <v>121</v>
      </c>
      <c r="AL192" s="2411" t="s">
        <v>79</v>
      </c>
      <c r="AM192" s="2382" t="s">
        <v>121</v>
      </c>
      <c r="AN192" s="3172"/>
      <c r="AO192" s="3174"/>
      <c r="AP192" s="2411" t="s">
        <v>79</v>
      </c>
      <c r="AQ192" s="2383" t="s">
        <v>121</v>
      </c>
      <c r="AR192" s="3019"/>
      <c r="AS192" s="4444"/>
      <c r="AT192" s="2411" t="s">
        <v>79</v>
      </c>
      <c r="AU192" s="2383" t="s">
        <v>121</v>
      </c>
      <c r="AV192" s="2418" t="s">
        <v>212</v>
      </c>
      <c r="AW192" s="2387" t="s">
        <v>213</v>
      </c>
      <c r="AX192" s="3768"/>
    </row>
    <row r="193" spans="1:103" s="56" customFormat="1" ht="18" customHeight="1" x14ac:dyDescent="0.2">
      <c r="A193" s="4551" t="s">
        <v>214</v>
      </c>
      <c r="B193" s="4552"/>
      <c r="C193" s="2530">
        <f>SUM(D193+E193)</f>
        <v>34</v>
      </c>
      <c r="D193" s="2165">
        <f>SUM(F193+H193+J193+L193+N193+P193+R193+T193+V193+X193+Z193+AB193+AD193+AF193+AH193+AJ193+AL193)</f>
        <v>10</v>
      </c>
      <c r="E193" s="369">
        <f>SUM(G193+I193+K193+M193+O193+Q193+S193+U193+W193+Y193+AA193+AC193+AE193+AG193+AI193+AK193+AM193)</f>
        <v>24</v>
      </c>
      <c r="F193" s="2395">
        <v>0</v>
      </c>
      <c r="G193" s="85">
        <v>0</v>
      </c>
      <c r="H193" s="2395">
        <v>2</v>
      </c>
      <c r="I193" s="85">
        <v>0</v>
      </c>
      <c r="J193" s="2395">
        <v>1</v>
      </c>
      <c r="K193" s="85">
        <v>4</v>
      </c>
      <c r="L193" s="2395">
        <v>3</v>
      </c>
      <c r="M193" s="85">
        <v>5</v>
      </c>
      <c r="N193" s="2395">
        <v>1</v>
      </c>
      <c r="O193" s="85">
        <v>0</v>
      </c>
      <c r="P193" s="2395">
        <v>0</v>
      </c>
      <c r="Q193" s="85">
        <v>1</v>
      </c>
      <c r="R193" s="2395">
        <v>0</v>
      </c>
      <c r="S193" s="85">
        <v>0</v>
      </c>
      <c r="T193" s="2395">
        <v>0</v>
      </c>
      <c r="U193" s="85">
        <v>5</v>
      </c>
      <c r="V193" s="2395">
        <v>0</v>
      </c>
      <c r="W193" s="85">
        <v>1</v>
      </c>
      <c r="X193" s="2395">
        <v>2</v>
      </c>
      <c r="Y193" s="85">
        <v>1</v>
      </c>
      <c r="Z193" s="2395">
        <v>0</v>
      </c>
      <c r="AA193" s="85">
        <v>2</v>
      </c>
      <c r="AB193" s="2395">
        <v>0</v>
      </c>
      <c r="AC193" s="85">
        <v>1</v>
      </c>
      <c r="AD193" s="91">
        <v>1</v>
      </c>
      <c r="AE193" s="85">
        <v>3</v>
      </c>
      <c r="AF193" s="91">
        <v>0</v>
      </c>
      <c r="AG193" s="85">
        <v>1</v>
      </c>
      <c r="AH193" s="91">
        <v>0</v>
      </c>
      <c r="AI193" s="85">
        <v>0</v>
      </c>
      <c r="AJ193" s="91">
        <v>0</v>
      </c>
      <c r="AK193" s="85">
        <v>0</v>
      </c>
      <c r="AL193" s="91">
        <v>0</v>
      </c>
      <c r="AM193" s="353">
        <v>0</v>
      </c>
      <c r="AN193" s="2430">
        <v>0</v>
      </c>
      <c r="AO193" s="85">
        <v>0</v>
      </c>
      <c r="AP193" s="91">
        <v>0</v>
      </c>
      <c r="AQ193" s="85">
        <v>0</v>
      </c>
      <c r="AR193" s="2395">
        <v>0</v>
      </c>
      <c r="AS193" s="2531">
        <v>6</v>
      </c>
      <c r="AT193" s="2532">
        <v>0</v>
      </c>
      <c r="AU193" s="2533">
        <v>0</v>
      </c>
      <c r="AV193" s="2532">
        <v>0</v>
      </c>
      <c r="AW193" s="2533">
        <v>0</v>
      </c>
      <c r="AX193" s="2534">
        <v>0</v>
      </c>
      <c r="AY193" s="56" t="str">
        <f>CA193&amp;CB193&amp;CC193&amp;CD193&amp;CE193&amp;CF193&amp;CG193&amp;CH193&amp;CI193&amp;CJ193&amp;CK193</f>
        <v/>
      </c>
      <c r="CA193" s="18" t="str">
        <f>IF(AND(E193&gt;0,AN193=""), "* No olvide digitar la variable Gestantes. Digite Cero si no tiene.",IF(AN193&gt;E193,"  * La variable Gestantes No puede ser mayor al Total Mujeres.",""))</f>
        <v/>
      </c>
      <c r="CB193" s="18" t="str">
        <f>IF(AND(E193&gt;0,AO193=""), "* No olvide digitar la variable Madre de hijo menor de 5 años. Digite Cero si no tiene.",IF(AO193&gt;E193,"  * La variable Madre de hijo menor de 5 años No puede ser mayor al Total de Mujeres.",""))</f>
        <v/>
      </c>
      <c r="CC193" s="18" t="str">
        <f>IF(AND(D193&gt;0,OR(AP193="")), "* No olvide digitar la variable Pueblos originarios - Hombres. Digite Cero si no tiene.",IF((AP193)&gt;D193,"  * La variable Pueblos originarios - Hombres No puede ser mayor al Total Hombres.",""))</f>
        <v/>
      </c>
      <c r="CD193" s="18" t="str">
        <f>IF(AND(E193&gt;0,OR(AQ193="")), "* No olvide digitar la variable Pueblos originarios - Mujeres. Digite Cero si no tiene.",IF((AQ193)&gt;E193,"  * La variable Pueblos originarios - Mujeres No puede ser mayor al Total Mujeres.",""))</f>
        <v/>
      </c>
      <c r="CE193" s="18" t="str">
        <f>IF(AND($C193&gt;0,AR193=""), "* No olvide digitar la variable Niños, niñas, adolescentes y jóvenes SENAME. Digite Cero si no tiene.",IF(AR193&gt;$C193,"  * La variable Niños, niñas, adolescentes y jóvenes SENAME No puede ser mayor al Total.",""))</f>
        <v/>
      </c>
      <c r="CF193" s="18" t="str">
        <f>IF(AND(C193&gt;0,AS193=""), "* No olvide digitar la variable Niños, niñas, adolescentes y jóvenes Mejor Niñez. Digite Cero si no tiene.",IF(AS193&gt;C193,"  * La variable Niños, niñas, adolescentes y jóvenes Mejor Niñez No puede ser mayor al Total.",""))</f>
        <v/>
      </c>
      <c r="CG193" s="18" t="str">
        <f>IF(AND(D193&gt;0,OR(AT193="")), "* No olvide digitar la variable Migrantes - Hombres. Digite Cero si no tiene.",IF((AT193)&gt;D193,"  * La variable Migrantes - Hombres No puede ser mayor al Total Hombres.",""))</f>
        <v/>
      </c>
      <c r="CH193" s="18" t="str">
        <f>IF(AND(E193&gt;0,OR(AU193="")), "* No olvide digitar la variable Migrantes - Mujeres. Digite Cero si no tiene.",IF((AU193)&gt;E193,"  * La variable Migrantes - Mujeres No puede ser mayor al Total Mujeres.",""))</f>
        <v/>
      </c>
      <c r="CI193" s="18" t="str">
        <f>IF(AND(E193&gt;0,OR(AV193="")), "* No olvide digitar la variable Trans Masculino. Digite Cero si no tiene.",IF((AV193)&gt;E193,"  * La variable Trans Masculino No puede ser mayor al Total Mujeres.",""))</f>
        <v/>
      </c>
      <c r="CJ193" s="18" t="str">
        <f>IF(AND(D193&gt;0,OR(AW193="")), "* No olvide digitar la variable Trans Femenino. Digite Cero si no tiene.",IF((AW193)&gt;D193,"  * La variable Trans Femenino No puede ser mayor al Total Mujeres.",""))</f>
        <v/>
      </c>
      <c r="CK193" s="18" t="str">
        <f>IF(AND($C193&gt;0,AX193=""), "* No olvide digitar la variable Adolescentes derivados de Espacios Amigables. Digite Cero si no tiene.",IF(AX193&gt;$C193,"  * La variable Adolescentes derivados de Espacios Amigables No puede ser mayor al Total.",""))</f>
        <v/>
      </c>
      <c r="CO193" s="370">
        <f>IF(AND(E193&gt;0,AN193=""),1,IF(AN193&gt;E193,1,0))</f>
        <v>0</v>
      </c>
      <c r="CP193" s="370">
        <f>IF(AND(E193&gt;0,AO193=""),1,IF(AO193&gt;E193,1,0))</f>
        <v>0</v>
      </c>
      <c r="CQ193" s="370">
        <f>IF(AND(D193&gt;0,OR(AP193="")),1,IF((AP193)&gt;D193,1,0))</f>
        <v>0</v>
      </c>
      <c r="CR193" s="370">
        <f>IF(AND(E193&gt;0,OR(AQ193="")),1,IF((AQ193)&gt;E193,1,0))</f>
        <v>0</v>
      </c>
      <c r="CS193" s="370">
        <f>IF(AND(C193&gt;0,AR193=""),1,IF(AR193&gt;C193,1,0))</f>
        <v>0</v>
      </c>
      <c r="CT193" s="370">
        <f>IF(AND(C193&gt;0,AS193=""),1,IF(AS193&gt;C193,1,0))</f>
        <v>0</v>
      </c>
      <c r="CU193" s="370">
        <f>IF(AND(D193&gt;0,OR(AT193="")),1,IF((AT193)&gt;D193,1,0))</f>
        <v>0</v>
      </c>
      <c r="CV193" s="370">
        <f>IF(AND(E193&gt;0,OR(AU193="")),1,IF((AU193)&gt;E193,1,0))</f>
        <v>0</v>
      </c>
      <c r="CW193" s="370">
        <f>IF(AND(E193&gt;0,OR(AV193="")),1,IF((AV193)&gt;E193,1,0))</f>
        <v>0</v>
      </c>
      <c r="CX193" s="370">
        <f>IF(AND(D193&gt;0,OR(AW193="")),1,IF((AW193)&gt;D193,1,0))</f>
        <v>0</v>
      </c>
      <c r="CY193" s="370">
        <f>IF(AND(C193&gt;0,AX193=""),1,IF(AX193&gt;C193,1,0))</f>
        <v>0</v>
      </c>
    </row>
    <row r="194" spans="1:103" s="56" customFormat="1" ht="18" customHeight="1" x14ac:dyDescent="0.2">
      <c r="A194" s="4553" t="s">
        <v>215</v>
      </c>
      <c r="B194" s="4554"/>
      <c r="C194" s="2535"/>
      <c r="D194" s="2536"/>
      <c r="E194" s="2536"/>
      <c r="F194" s="2536"/>
      <c r="G194" s="2536"/>
      <c r="H194" s="2536"/>
      <c r="I194" s="2536"/>
      <c r="J194" s="2536"/>
      <c r="K194" s="2536"/>
      <c r="L194" s="2536"/>
      <c r="M194" s="2536"/>
      <c r="N194" s="2536"/>
      <c r="O194" s="2536"/>
      <c r="P194" s="2536"/>
      <c r="Q194" s="2536"/>
      <c r="R194" s="2536"/>
      <c r="S194" s="2536"/>
      <c r="T194" s="2536"/>
      <c r="U194" s="2536"/>
      <c r="V194" s="2536"/>
      <c r="W194" s="2536"/>
      <c r="X194" s="2536"/>
      <c r="Y194" s="2536"/>
      <c r="Z194" s="2536"/>
      <c r="AA194" s="2536"/>
      <c r="AB194" s="2536"/>
      <c r="AC194" s="2536"/>
      <c r="AD194" s="2536"/>
      <c r="AE194" s="2536"/>
      <c r="AF194" s="2536"/>
      <c r="AG194" s="2536"/>
      <c r="AH194" s="2536"/>
      <c r="AI194" s="2536"/>
      <c r="AJ194" s="2536"/>
      <c r="AK194" s="2536"/>
      <c r="AL194" s="2536"/>
      <c r="AM194" s="2536"/>
      <c r="AN194" s="2536"/>
      <c r="AO194" s="2536"/>
      <c r="AP194" s="2536"/>
      <c r="AQ194" s="2536"/>
      <c r="AR194" s="2536"/>
      <c r="AS194" s="2536"/>
      <c r="AT194" s="2536"/>
      <c r="AU194" s="2536"/>
      <c r="AV194" s="2536"/>
      <c r="AW194" s="2537"/>
      <c r="AX194" s="2538"/>
    </row>
    <row r="195" spans="1:103" s="56" customFormat="1" ht="15" customHeight="1" x14ac:dyDescent="0.2">
      <c r="A195" s="4547" t="s">
        <v>216</v>
      </c>
      <c r="B195" s="2176" t="s">
        <v>217</v>
      </c>
      <c r="C195" s="2539">
        <f t="shared" ref="C195:C198" si="115">SUM(D195+E195)</f>
        <v>1</v>
      </c>
      <c r="D195" s="2540">
        <f t="shared" ref="D195:D198" si="116">SUM(F195+H195+J195+L195+N195+P195+R195+T195+V195+X195+Z195+AB195+AD195+AF195+AH195+AJ195+AL195)</f>
        <v>0</v>
      </c>
      <c r="E195" s="2176">
        <f t="shared" ref="E195:E198" si="117">SUM(G195+I195+K195+M195+O195+Q195+S195+U195+W195+Y195+AA195+AC195+AE195+AG195+AI195+AK195+AM195)</f>
        <v>1</v>
      </c>
      <c r="F195" s="2501"/>
      <c r="G195" s="2149"/>
      <c r="H195" s="2501">
        <v>0</v>
      </c>
      <c r="I195" s="2149">
        <v>0</v>
      </c>
      <c r="J195" s="2501">
        <v>0</v>
      </c>
      <c r="K195" s="2149">
        <v>0</v>
      </c>
      <c r="L195" s="2501">
        <v>0</v>
      </c>
      <c r="M195" s="2149">
        <v>1</v>
      </c>
      <c r="N195" s="2501">
        <v>0</v>
      </c>
      <c r="O195" s="2149">
        <v>0</v>
      </c>
      <c r="P195" s="2501">
        <v>0</v>
      </c>
      <c r="Q195" s="2149">
        <v>0</v>
      </c>
      <c r="R195" s="2501">
        <v>0</v>
      </c>
      <c r="S195" s="2149">
        <v>0</v>
      </c>
      <c r="T195" s="2501">
        <v>0</v>
      </c>
      <c r="U195" s="2149">
        <v>0</v>
      </c>
      <c r="V195" s="2501">
        <v>0</v>
      </c>
      <c r="W195" s="2149">
        <v>0</v>
      </c>
      <c r="X195" s="2501">
        <v>0</v>
      </c>
      <c r="Y195" s="2149">
        <v>0</v>
      </c>
      <c r="Z195" s="2501">
        <v>0</v>
      </c>
      <c r="AA195" s="2149">
        <v>0</v>
      </c>
      <c r="AB195" s="2501">
        <v>0</v>
      </c>
      <c r="AC195" s="2149">
        <v>0</v>
      </c>
      <c r="AD195" s="2501">
        <v>0</v>
      </c>
      <c r="AE195" s="2149">
        <v>0</v>
      </c>
      <c r="AF195" s="2501">
        <v>0</v>
      </c>
      <c r="AG195" s="2149">
        <v>0</v>
      </c>
      <c r="AH195" s="2501">
        <v>0</v>
      </c>
      <c r="AI195" s="2149">
        <v>0</v>
      </c>
      <c r="AJ195" s="2501">
        <v>0</v>
      </c>
      <c r="AK195" s="2149">
        <v>0</v>
      </c>
      <c r="AL195" s="2501">
        <v>0</v>
      </c>
      <c r="AM195" s="2272">
        <v>0</v>
      </c>
      <c r="AN195" s="2504">
        <v>0</v>
      </c>
      <c r="AO195" s="2149">
        <v>0</v>
      </c>
      <c r="AP195" s="2501">
        <v>0</v>
      </c>
      <c r="AQ195" s="2149">
        <v>0</v>
      </c>
      <c r="AR195" s="2501">
        <v>0</v>
      </c>
      <c r="AS195" s="2149">
        <v>1</v>
      </c>
      <c r="AT195" s="2272">
        <v>0</v>
      </c>
      <c r="AU195" s="2014">
        <v>0</v>
      </c>
      <c r="AV195" s="2272">
        <v>0</v>
      </c>
      <c r="AW195" s="2014">
        <v>0</v>
      </c>
      <c r="AX195" s="2149">
        <v>0</v>
      </c>
      <c r="AY195" s="56" t="str">
        <f t="shared" ref="AY195:AY241" si="118">CA195&amp;CB195&amp;CC195&amp;CD195&amp;CE195&amp;CF195&amp;CG195&amp;CH195&amp;CI195&amp;CJ195&amp;CK195</f>
        <v/>
      </c>
      <c r="CA195" s="18" t="str">
        <f t="shared" ref="CA195:CA207" si="119">IF(AND(E195&gt;0,AN195=""), "* No olvide digitar la variable Gestantes. Digite Cero si no tiene.",IF(AN195&gt;E195,"  * La variable Gestantes No puede ser mayor al Total Mujeres.",""))</f>
        <v/>
      </c>
      <c r="CB195" s="18" t="str">
        <f t="shared" ref="CB195:CB207" si="120">IF(AND(E195&gt;0,AO195=""), "* No olvide digitar la variable Madre de hijo menor de 5 años. Digite Cero si no tiene.",IF(AO195&gt;E195,"  * La variable Madre de hijo menor de 5 años No puede ser mayor al Total de Mujeres.",""))</f>
        <v/>
      </c>
      <c r="CC195" s="18" t="str">
        <f t="shared" ref="CC195:CC207" si="121">IF(AND(D195&gt;0,OR(AP195="")), "* No olvide digitar la variable Pueblos originarios - Hombres. Digite Cero si no tiene.",IF((AP195)&gt;D195,"  * La variable Pueblos originarios - Hombres No puede ser mayor al Total Hombres.",""))</f>
        <v/>
      </c>
      <c r="CD195" s="18" t="str">
        <f t="shared" ref="CD195:CD207" si="122">IF(AND(E195&gt;0,OR(AQ195="")), "* No olvide digitar la variable Pueblos originarios - Mujeres. Digite Cero si no tiene.",IF((AQ195)&gt;E195,"  * La variable Pueblos originarios - Mujeres No puede ser mayor al Total Mujeres.",""))</f>
        <v/>
      </c>
      <c r="CE195" s="18" t="str">
        <f t="shared" ref="CE195:CE207" si="123">IF(AND($C195&gt;0,AR195=""), "* No olvide digitar la variable Niños, niñas, adolescentes y jóvenes SENAME. Digite Cero si no tiene.",IF(AR195&gt;$C195,"  * La variable Niños, niñas, adolescentes y jóvenes SENAME No puede ser mayor al Total.",""))</f>
        <v/>
      </c>
      <c r="CF195" s="18" t="str">
        <f t="shared" ref="CF195:CF207" si="124">IF(AND(C195&gt;0,AS195=""), "* No olvide digitar la variable Niños, niñas, adolescentes y jóvenes Mejor Niñez. Digite Cero si no tiene.",IF(AS195&gt;C195,"  * La variable Niños, niñas, adolescentes y jóvenes Mejor Niñez No puede ser mayor al Total.",""))</f>
        <v/>
      </c>
      <c r="CG195" s="18" t="str">
        <f>IF(AND(D195&gt;0,OR(AT195="")), "* No olvide digitar la variable Migrantes - Hombres. Digite Cero si no tiene.",IF((AT195)&gt;D195,"  * La variable Migrantes - Hombres No puede ser mayor al Total Hombres.",""))</f>
        <v/>
      </c>
      <c r="CH195" s="18" t="str">
        <f t="shared" ref="CH195:CH207" si="125">IF(AND(E195&gt;0,OR(AU195="")), "* No olvide digitar la variable Migrantes - Mujeres. Digite Cero si no tiene.",IF((AU195)&gt;E195,"  * La variable Migrantes - Mujeres No puede ser mayor al Total Mujeres.",""))</f>
        <v/>
      </c>
      <c r="CI195" s="18" t="str">
        <f>IF(AND(E195&gt;0,OR(AV195="")), "* No olvide digitar la variable Trans Masculino. Digite Cero si no tiene.",IF((AV195)&gt;E195,"  * La variable Trans Masculino No puede ser mayor al Total Mujeres.",""))</f>
        <v/>
      </c>
      <c r="CJ195" s="18" t="str">
        <f>IF(AND(D195&gt;0,OR(AW195="")), "* No olvide digitar la variable Trans Femenino. Digite Cero si no tiene.",IF((AW195)&gt;D195,"  * La variable Trans Femenino No puede ser mayor al Total Hombres.",""))</f>
        <v/>
      </c>
      <c r="CK195" s="18" t="str">
        <f t="shared" ref="CK195:CK207" si="126">IF(AND($C195&gt;0,AX195=""), "* No olvide digitar la variable Adolescentes derivados de Espacios Amigables. Digite Cero si no tiene.",IF(AX195&gt;$C195,"  * La variable Adolescentes derivados de Espacios Amigables No puede ser mayor al Total.",""))</f>
        <v/>
      </c>
      <c r="CO195" s="370">
        <f t="shared" ref="CO195:CO226" si="127">IF(AND(E195&gt;0,AN195=""),1,IF(AN195&gt;E195,1,0))</f>
        <v>0</v>
      </c>
      <c r="CP195" s="370">
        <f t="shared" ref="CP195:CP217" si="128">IF(AND(E195&gt;0,AO195=""),1,IF(AO195&gt;E195,1,0))</f>
        <v>0</v>
      </c>
      <c r="CQ195" s="370">
        <f t="shared" ref="CQ195:CR210" si="129">IF(AND(D195&gt;0,OR(AP195="")),1,IF((AP195)&gt;D195,1,0))</f>
        <v>0</v>
      </c>
      <c r="CR195" s="370">
        <f t="shared" si="129"/>
        <v>0</v>
      </c>
      <c r="CS195" s="370">
        <f t="shared" ref="CS195:CS241" si="130">IF(AND(C195&gt;0,AR195=""),1,IF(AR195&gt;C195,1,0))</f>
        <v>0</v>
      </c>
      <c r="CT195" s="370">
        <f t="shared" ref="CT195:CT241" si="131">IF(AND(C195&gt;0,AS195=""),1,IF(AS195&gt;C195,1,0))</f>
        <v>0</v>
      </c>
      <c r="CU195" s="370">
        <f t="shared" ref="CU195:CV210" si="132">IF(AND(D195&gt;0,OR(AT195="")),1,IF((AT195)&gt;D195,1,0))</f>
        <v>0</v>
      </c>
      <c r="CV195" s="370">
        <f t="shared" si="132"/>
        <v>0</v>
      </c>
      <c r="CW195" s="370">
        <f t="shared" ref="CW195:CW207" si="133">IF(AND(E195&gt;0,OR(AV195="")),1,IF((AV195)&gt;E195,1,0))</f>
        <v>0</v>
      </c>
      <c r="CX195" s="370">
        <f t="shared" ref="CX195:CX207" si="134">IF(AND(D195&gt;0,OR(AW195="")),1,IF((AW195)&gt;D195,1,0))</f>
        <v>0</v>
      </c>
      <c r="CY195" s="370">
        <f t="shared" ref="CY195:CY241" si="135">IF(AND(C195&gt;0,AX195=""),1,IF(AX195&gt;C195,1,0))</f>
        <v>0</v>
      </c>
    </row>
    <row r="196" spans="1:103" s="56" customFormat="1" ht="15" customHeight="1" x14ac:dyDescent="0.2">
      <c r="A196" s="3782"/>
      <c r="B196" s="377" t="s">
        <v>218</v>
      </c>
      <c r="C196" s="378">
        <f t="shared" si="115"/>
        <v>0</v>
      </c>
      <c r="D196" s="379">
        <f t="shared" si="116"/>
        <v>0</v>
      </c>
      <c r="E196" s="380">
        <f t="shared" si="117"/>
        <v>0</v>
      </c>
      <c r="F196" s="45"/>
      <c r="G196" s="48"/>
      <c r="H196" s="45">
        <v>0</v>
      </c>
      <c r="I196" s="48">
        <v>0</v>
      </c>
      <c r="J196" s="45">
        <v>0</v>
      </c>
      <c r="K196" s="48">
        <v>0</v>
      </c>
      <c r="L196" s="45">
        <v>0</v>
      </c>
      <c r="M196" s="48">
        <v>0</v>
      </c>
      <c r="N196" s="45">
        <v>0</v>
      </c>
      <c r="O196" s="48">
        <v>0</v>
      </c>
      <c r="P196" s="45">
        <v>0</v>
      </c>
      <c r="Q196" s="48">
        <v>0</v>
      </c>
      <c r="R196" s="45">
        <v>0</v>
      </c>
      <c r="S196" s="48">
        <v>0</v>
      </c>
      <c r="T196" s="45">
        <v>0</v>
      </c>
      <c r="U196" s="48">
        <v>0</v>
      </c>
      <c r="V196" s="45">
        <v>0</v>
      </c>
      <c r="W196" s="48">
        <v>0</v>
      </c>
      <c r="X196" s="45">
        <v>0</v>
      </c>
      <c r="Y196" s="48">
        <v>0</v>
      </c>
      <c r="Z196" s="45">
        <v>0</v>
      </c>
      <c r="AA196" s="48">
        <v>0</v>
      </c>
      <c r="AB196" s="45">
        <v>0</v>
      </c>
      <c r="AC196" s="48">
        <v>0</v>
      </c>
      <c r="AD196" s="45">
        <v>0</v>
      </c>
      <c r="AE196" s="48">
        <v>0</v>
      </c>
      <c r="AF196" s="45">
        <v>0</v>
      </c>
      <c r="AG196" s="48">
        <v>0</v>
      </c>
      <c r="AH196" s="45">
        <v>0</v>
      </c>
      <c r="AI196" s="48">
        <v>0</v>
      </c>
      <c r="AJ196" s="45">
        <v>0</v>
      </c>
      <c r="AK196" s="48">
        <v>0</v>
      </c>
      <c r="AL196" s="45">
        <v>0</v>
      </c>
      <c r="AM196" s="333">
        <v>0</v>
      </c>
      <c r="AN196" s="105">
        <v>0</v>
      </c>
      <c r="AO196" s="48">
        <v>0</v>
      </c>
      <c r="AP196" s="45">
        <v>0</v>
      </c>
      <c r="AQ196" s="48">
        <v>0</v>
      </c>
      <c r="AR196" s="45">
        <v>0</v>
      </c>
      <c r="AS196" s="48">
        <v>0</v>
      </c>
      <c r="AT196" s="333">
        <v>0</v>
      </c>
      <c r="AU196" s="352">
        <v>0</v>
      </c>
      <c r="AV196" s="333">
        <v>0</v>
      </c>
      <c r="AW196" s="352">
        <v>0</v>
      </c>
      <c r="AX196" s="48">
        <v>0</v>
      </c>
      <c r="AY196" s="56" t="str">
        <f t="shared" si="118"/>
        <v/>
      </c>
      <c r="CA196" s="18" t="str">
        <f t="shared" si="119"/>
        <v/>
      </c>
      <c r="CB196" s="18" t="str">
        <f t="shared" si="120"/>
        <v/>
      </c>
      <c r="CC196" s="18" t="str">
        <f t="shared" si="121"/>
        <v/>
      </c>
      <c r="CD196" s="18" t="str">
        <f t="shared" si="122"/>
        <v/>
      </c>
      <c r="CE196" s="18" t="str">
        <f t="shared" si="123"/>
        <v/>
      </c>
      <c r="CF196" s="18" t="str">
        <f t="shared" si="124"/>
        <v/>
      </c>
      <c r="CG196" s="18" t="str">
        <f t="shared" ref="CG196:CG241" si="136">IF(AND(D196&gt;0,OR(AT196="")), "* No olvide digitar la variable Migrantes - Hombres. Digite Cero si no tiene.",IF((AT196)&gt;D196,"  * La variable Migrantes - Hombres No puede ser mayor al Total Hombres.",""))</f>
        <v/>
      </c>
      <c r="CH196" s="18" t="str">
        <f t="shared" si="125"/>
        <v/>
      </c>
      <c r="CI196" s="18" t="str">
        <f t="shared" ref="CI196:CI241" si="137">IF(AND(E196&gt;0,OR(AV196="")), "* No olvide digitar la variable Trans Masculino. Digite Cero si no tiene.",IF((AV196)&gt;E196,"  * La variable Trans Masculino No puede ser mayor al Total Mujeres.",""))</f>
        <v/>
      </c>
      <c r="CJ196" s="18" t="str">
        <f t="shared" ref="CJ196:CJ207" si="138">IF(AND(D196&gt;0,OR(AW196="")), "* No olvide digitar la variable Trans Femenino. Digite Cero si no tiene.",IF((AW196)&gt;D196,"  * La variable Trans Femenino No puede ser mayor al Total Hombres.",""))</f>
        <v/>
      </c>
      <c r="CK196" s="18" t="str">
        <f t="shared" si="126"/>
        <v/>
      </c>
      <c r="CO196" s="370">
        <f t="shared" si="127"/>
        <v>0</v>
      </c>
      <c r="CP196" s="370">
        <f t="shared" si="128"/>
        <v>0</v>
      </c>
      <c r="CQ196" s="370">
        <f t="shared" si="129"/>
        <v>0</v>
      </c>
      <c r="CR196" s="370">
        <f t="shared" si="129"/>
        <v>0</v>
      </c>
      <c r="CS196" s="370">
        <f t="shared" si="130"/>
        <v>0</v>
      </c>
      <c r="CT196" s="370">
        <f t="shared" si="131"/>
        <v>0</v>
      </c>
      <c r="CU196" s="370">
        <f t="shared" si="132"/>
        <v>0</v>
      </c>
      <c r="CV196" s="370">
        <f t="shared" si="132"/>
        <v>0</v>
      </c>
      <c r="CW196" s="370">
        <f t="shared" si="133"/>
        <v>0</v>
      </c>
      <c r="CX196" s="370">
        <f t="shared" si="134"/>
        <v>0</v>
      </c>
      <c r="CY196" s="370">
        <f t="shared" si="135"/>
        <v>0</v>
      </c>
    </row>
    <row r="197" spans="1:103" s="56" customFormat="1" ht="15" customHeight="1" x14ac:dyDescent="0.2">
      <c r="A197" s="4547" t="s">
        <v>219</v>
      </c>
      <c r="B197" s="2176" t="s">
        <v>217</v>
      </c>
      <c r="C197" s="2539">
        <f t="shared" si="115"/>
        <v>0</v>
      </c>
      <c r="D197" s="2540">
        <f t="shared" si="116"/>
        <v>0</v>
      </c>
      <c r="E197" s="2176">
        <f t="shared" si="117"/>
        <v>0</v>
      </c>
      <c r="F197" s="2501"/>
      <c r="G197" s="2149"/>
      <c r="H197" s="2501">
        <v>0</v>
      </c>
      <c r="I197" s="2149">
        <v>0</v>
      </c>
      <c r="J197" s="2501">
        <v>0</v>
      </c>
      <c r="K197" s="2149">
        <v>0</v>
      </c>
      <c r="L197" s="2501">
        <v>0</v>
      </c>
      <c r="M197" s="2149">
        <v>0</v>
      </c>
      <c r="N197" s="2501">
        <v>0</v>
      </c>
      <c r="O197" s="2149">
        <v>0</v>
      </c>
      <c r="P197" s="2501">
        <v>0</v>
      </c>
      <c r="Q197" s="2149">
        <v>0</v>
      </c>
      <c r="R197" s="2501">
        <v>0</v>
      </c>
      <c r="S197" s="2149">
        <v>0</v>
      </c>
      <c r="T197" s="2501">
        <v>0</v>
      </c>
      <c r="U197" s="2149">
        <v>0</v>
      </c>
      <c r="V197" s="2501">
        <v>0</v>
      </c>
      <c r="W197" s="2149">
        <v>0</v>
      </c>
      <c r="X197" s="2501">
        <v>0</v>
      </c>
      <c r="Y197" s="2149">
        <v>0</v>
      </c>
      <c r="Z197" s="2501">
        <v>0</v>
      </c>
      <c r="AA197" s="2149">
        <v>0</v>
      </c>
      <c r="AB197" s="2501">
        <v>0</v>
      </c>
      <c r="AC197" s="2149">
        <v>0</v>
      </c>
      <c r="AD197" s="2501">
        <v>0</v>
      </c>
      <c r="AE197" s="2149">
        <v>0</v>
      </c>
      <c r="AF197" s="2501">
        <v>0</v>
      </c>
      <c r="AG197" s="2149">
        <v>0</v>
      </c>
      <c r="AH197" s="2501">
        <v>0</v>
      </c>
      <c r="AI197" s="2149">
        <v>0</v>
      </c>
      <c r="AJ197" s="2501">
        <v>0</v>
      </c>
      <c r="AK197" s="2149">
        <v>0</v>
      </c>
      <c r="AL197" s="2501">
        <v>0</v>
      </c>
      <c r="AM197" s="2272">
        <v>0</v>
      </c>
      <c r="AN197" s="2504">
        <v>0</v>
      </c>
      <c r="AO197" s="2149">
        <v>0</v>
      </c>
      <c r="AP197" s="2501">
        <v>0</v>
      </c>
      <c r="AQ197" s="2149">
        <v>0</v>
      </c>
      <c r="AR197" s="2501">
        <v>0</v>
      </c>
      <c r="AS197" s="2149">
        <v>0</v>
      </c>
      <c r="AT197" s="2272">
        <v>0</v>
      </c>
      <c r="AU197" s="2014">
        <v>0</v>
      </c>
      <c r="AV197" s="2272">
        <v>0</v>
      </c>
      <c r="AW197" s="2014">
        <v>0</v>
      </c>
      <c r="AX197" s="2149">
        <v>0</v>
      </c>
      <c r="AY197" s="56" t="str">
        <f t="shared" si="118"/>
        <v/>
      </c>
      <c r="CA197" s="18" t="str">
        <f t="shared" si="119"/>
        <v/>
      </c>
      <c r="CB197" s="18" t="str">
        <f t="shared" si="120"/>
        <v/>
      </c>
      <c r="CC197" s="18" t="str">
        <f t="shared" si="121"/>
        <v/>
      </c>
      <c r="CD197" s="18" t="str">
        <f t="shared" si="122"/>
        <v/>
      </c>
      <c r="CE197" s="18" t="str">
        <f t="shared" si="123"/>
        <v/>
      </c>
      <c r="CF197" s="18" t="str">
        <f t="shared" si="124"/>
        <v/>
      </c>
      <c r="CG197" s="18" t="str">
        <f t="shared" si="136"/>
        <v/>
      </c>
      <c r="CH197" s="18" t="str">
        <f t="shared" si="125"/>
        <v/>
      </c>
      <c r="CI197" s="18" t="str">
        <f t="shared" si="137"/>
        <v/>
      </c>
      <c r="CJ197" s="18" t="str">
        <f t="shared" si="138"/>
        <v/>
      </c>
      <c r="CK197" s="18" t="str">
        <f t="shared" si="126"/>
        <v/>
      </c>
      <c r="CO197" s="370">
        <f t="shared" si="127"/>
        <v>0</v>
      </c>
      <c r="CP197" s="370">
        <f t="shared" si="128"/>
        <v>0</v>
      </c>
      <c r="CQ197" s="370">
        <f t="shared" si="129"/>
        <v>0</v>
      </c>
      <c r="CR197" s="370">
        <f t="shared" si="129"/>
        <v>0</v>
      </c>
      <c r="CS197" s="370">
        <f t="shared" si="130"/>
        <v>0</v>
      </c>
      <c r="CT197" s="370">
        <f t="shared" si="131"/>
        <v>0</v>
      </c>
      <c r="CU197" s="370">
        <f t="shared" si="132"/>
        <v>0</v>
      </c>
      <c r="CV197" s="370">
        <f t="shared" si="132"/>
        <v>0</v>
      </c>
      <c r="CW197" s="370">
        <f t="shared" si="133"/>
        <v>0</v>
      </c>
      <c r="CX197" s="370">
        <f t="shared" si="134"/>
        <v>0</v>
      </c>
      <c r="CY197" s="370">
        <f t="shared" si="135"/>
        <v>0</v>
      </c>
    </row>
    <row r="198" spans="1:103" s="56" customFormat="1" ht="15" customHeight="1" x14ac:dyDescent="0.2">
      <c r="A198" s="3782"/>
      <c r="B198" s="377" t="s">
        <v>218</v>
      </c>
      <c r="C198" s="378">
        <f t="shared" si="115"/>
        <v>0</v>
      </c>
      <c r="D198" s="379">
        <f t="shared" si="116"/>
        <v>0</v>
      </c>
      <c r="E198" s="380">
        <f t="shared" si="117"/>
        <v>0</v>
      </c>
      <c r="F198" s="45"/>
      <c r="G198" s="48"/>
      <c r="H198" s="45">
        <v>0</v>
      </c>
      <c r="I198" s="48">
        <v>0</v>
      </c>
      <c r="J198" s="45">
        <v>0</v>
      </c>
      <c r="K198" s="48">
        <v>0</v>
      </c>
      <c r="L198" s="45">
        <v>0</v>
      </c>
      <c r="M198" s="48">
        <v>0</v>
      </c>
      <c r="N198" s="45">
        <v>0</v>
      </c>
      <c r="O198" s="48">
        <v>0</v>
      </c>
      <c r="P198" s="45">
        <v>0</v>
      </c>
      <c r="Q198" s="48">
        <v>0</v>
      </c>
      <c r="R198" s="45">
        <v>0</v>
      </c>
      <c r="S198" s="48">
        <v>0</v>
      </c>
      <c r="T198" s="45">
        <v>0</v>
      </c>
      <c r="U198" s="48">
        <v>0</v>
      </c>
      <c r="V198" s="45">
        <v>0</v>
      </c>
      <c r="W198" s="48">
        <v>0</v>
      </c>
      <c r="X198" s="45">
        <v>0</v>
      </c>
      <c r="Y198" s="48">
        <v>0</v>
      </c>
      <c r="Z198" s="45">
        <v>0</v>
      </c>
      <c r="AA198" s="48">
        <v>0</v>
      </c>
      <c r="AB198" s="45">
        <v>0</v>
      </c>
      <c r="AC198" s="48">
        <v>0</v>
      </c>
      <c r="AD198" s="45">
        <v>0</v>
      </c>
      <c r="AE198" s="48">
        <v>0</v>
      </c>
      <c r="AF198" s="45">
        <v>0</v>
      </c>
      <c r="AG198" s="48">
        <v>0</v>
      </c>
      <c r="AH198" s="45">
        <v>0</v>
      </c>
      <c r="AI198" s="48">
        <v>0</v>
      </c>
      <c r="AJ198" s="45">
        <v>0</v>
      </c>
      <c r="AK198" s="48">
        <v>0</v>
      </c>
      <c r="AL198" s="45">
        <v>0</v>
      </c>
      <c r="AM198" s="333">
        <v>0</v>
      </c>
      <c r="AN198" s="105">
        <v>0</v>
      </c>
      <c r="AO198" s="48">
        <v>0</v>
      </c>
      <c r="AP198" s="45">
        <v>0</v>
      </c>
      <c r="AQ198" s="48">
        <v>0</v>
      </c>
      <c r="AR198" s="45">
        <v>0</v>
      </c>
      <c r="AS198" s="48">
        <v>0</v>
      </c>
      <c r="AT198" s="333">
        <v>0</v>
      </c>
      <c r="AU198" s="352">
        <v>0</v>
      </c>
      <c r="AV198" s="333">
        <v>0</v>
      </c>
      <c r="AW198" s="352">
        <v>0</v>
      </c>
      <c r="AX198" s="48">
        <v>0</v>
      </c>
      <c r="AY198" s="56" t="str">
        <f t="shared" si="118"/>
        <v/>
      </c>
      <c r="CA198" s="18" t="str">
        <f t="shared" si="119"/>
        <v/>
      </c>
      <c r="CB198" s="18" t="str">
        <f t="shared" si="120"/>
        <v/>
      </c>
      <c r="CC198" s="18" t="str">
        <f t="shared" si="121"/>
        <v/>
      </c>
      <c r="CD198" s="18" t="str">
        <f t="shared" si="122"/>
        <v/>
      </c>
      <c r="CE198" s="18" t="str">
        <f t="shared" si="123"/>
        <v/>
      </c>
      <c r="CF198" s="18" t="str">
        <f t="shared" si="124"/>
        <v/>
      </c>
      <c r="CG198" s="18" t="str">
        <f t="shared" si="136"/>
        <v/>
      </c>
      <c r="CH198" s="18" t="str">
        <f t="shared" si="125"/>
        <v/>
      </c>
      <c r="CI198" s="18" t="str">
        <f t="shared" si="137"/>
        <v/>
      </c>
      <c r="CJ198" s="18" t="str">
        <f t="shared" si="138"/>
        <v/>
      </c>
      <c r="CK198" s="18" t="str">
        <f t="shared" si="126"/>
        <v/>
      </c>
      <c r="CO198" s="370">
        <f t="shared" si="127"/>
        <v>0</v>
      </c>
      <c r="CP198" s="370">
        <f t="shared" si="128"/>
        <v>0</v>
      </c>
      <c r="CQ198" s="370">
        <f t="shared" si="129"/>
        <v>0</v>
      </c>
      <c r="CR198" s="370">
        <f t="shared" si="129"/>
        <v>0</v>
      </c>
      <c r="CS198" s="370">
        <f t="shared" si="130"/>
        <v>0</v>
      </c>
      <c r="CT198" s="370">
        <f t="shared" si="131"/>
        <v>0</v>
      </c>
      <c r="CU198" s="370">
        <f t="shared" si="132"/>
        <v>0</v>
      </c>
      <c r="CV198" s="370">
        <f t="shared" si="132"/>
        <v>0</v>
      </c>
      <c r="CW198" s="370">
        <f t="shared" si="133"/>
        <v>0</v>
      </c>
      <c r="CX198" s="370">
        <f t="shared" si="134"/>
        <v>0</v>
      </c>
      <c r="CY198" s="370">
        <f t="shared" si="135"/>
        <v>0</v>
      </c>
    </row>
    <row r="199" spans="1:103" ht="15" customHeight="1" x14ac:dyDescent="0.25">
      <c r="A199" s="4547" t="s">
        <v>220</v>
      </c>
      <c r="B199" s="2176" t="s">
        <v>217</v>
      </c>
      <c r="C199" s="2539">
        <f>SUM(D199+E199)</f>
        <v>0</v>
      </c>
      <c r="D199" s="2540">
        <f t="shared" ref="D199:E207" si="139">SUM(F199+H199+J199+L199+N199+P199+R199+T199+V199+X199+Z199+AB199+AD199+AF199+AH199+AJ199+AL199)</f>
        <v>0</v>
      </c>
      <c r="E199" s="2176">
        <f t="shared" si="139"/>
        <v>0</v>
      </c>
      <c r="F199" s="2501"/>
      <c r="G199" s="2149"/>
      <c r="H199" s="2501">
        <v>0</v>
      </c>
      <c r="I199" s="2149">
        <v>0</v>
      </c>
      <c r="J199" s="2501">
        <v>0</v>
      </c>
      <c r="K199" s="2149">
        <v>0</v>
      </c>
      <c r="L199" s="2501">
        <v>0</v>
      </c>
      <c r="M199" s="2149">
        <v>0</v>
      </c>
      <c r="N199" s="2501">
        <v>0</v>
      </c>
      <c r="O199" s="2149">
        <v>0</v>
      </c>
      <c r="P199" s="2501">
        <v>0</v>
      </c>
      <c r="Q199" s="2149">
        <v>0</v>
      </c>
      <c r="R199" s="2501">
        <v>0</v>
      </c>
      <c r="S199" s="2149">
        <v>0</v>
      </c>
      <c r="T199" s="2501">
        <v>0</v>
      </c>
      <c r="U199" s="2149">
        <v>0</v>
      </c>
      <c r="V199" s="2501">
        <v>0</v>
      </c>
      <c r="W199" s="2149">
        <v>0</v>
      </c>
      <c r="X199" s="2501">
        <v>0</v>
      </c>
      <c r="Y199" s="2149">
        <v>0</v>
      </c>
      <c r="Z199" s="2501">
        <v>0</v>
      </c>
      <c r="AA199" s="2149">
        <v>0</v>
      </c>
      <c r="AB199" s="2501">
        <v>0</v>
      </c>
      <c r="AC199" s="2149">
        <v>0</v>
      </c>
      <c r="AD199" s="2501">
        <v>0</v>
      </c>
      <c r="AE199" s="2149">
        <v>0</v>
      </c>
      <c r="AF199" s="2501">
        <v>0</v>
      </c>
      <c r="AG199" s="2149">
        <v>0</v>
      </c>
      <c r="AH199" s="2501">
        <v>0</v>
      </c>
      <c r="AI199" s="2149">
        <v>0</v>
      </c>
      <c r="AJ199" s="2501">
        <v>0</v>
      </c>
      <c r="AK199" s="2149">
        <v>0</v>
      </c>
      <c r="AL199" s="2501">
        <v>0</v>
      </c>
      <c r="AM199" s="2272">
        <v>0</v>
      </c>
      <c r="AN199" s="2504">
        <v>0</v>
      </c>
      <c r="AO199" s="2149">
        <v>0</v>
      </c>
      <c r="AP199" s="2501">
        <v>0</v>
      </c>
      <c r="AQ199" s="2149">
        <v>0</v>
      </c>
      <c r="AR199" s="2501">
        <v>0</v>
      </c>
      <c r="AS199" s="2149">
        <v>0</v>
      </c>
      <c r="AT199" s="2272">
        <v>0</v>
      </c>
      <c r="AU199" s="2014">
        <v>0</v>
      </c>
      <c r="AV199" s="2272">
        <v>0</v>
      </c>
      <c r="AW199" s="2014">
        <v>0</v>
      </c>
      <c r="AX199" s="2149">
        <v>0</v>
      </c>
      <c r="AY199" s="56" t="str">
        <f t="shared" si="118"/>
        <v/>
      </c>
      <c r="CA199" s="18" t="str">
        <f t="shared" si="119"/>
        <v/>
      </c>
      <c r="CB199" s="18" t="str">
        <f t="shared" si="120"/>
        <v/>
      </c>
      <c r="CC199" s="18" t="str">
        <f t="shared" si="121"/>
        <v/>
      </c>
      <c r="CD199" s="18" t="str">
        <f t="shared" si="122"/>
        <v/>
      </c>
      <c r="CE199" s="18" t="str">
        <f t="shared" si="123"/>
        <v/>
      </c>
      <c r="CF199" s="18" t="str">
        <f t="shared" si="124"/>
        <v/>
      </c>
      <c r="CG199" s="18" t="str">
        <f t="shared" si="136"/>
        <v/>
      </c>
      <c r="CH199" s="18" t="str">
        <f t="shared" si="125"/>
        <v/>
      </c>
      <c r="CI199" s="18" t="str">
        <f t="shared" si="137"/>
        <v/>
      </c>
      <c r="CJ199" s="18" t="str">
        <f t="shared" si="138"/>
        <v/>
      </c>
      <c r="CK199" s="18" t="str">
        <f t="shared" si="126"/>
        <v/>
      </c>
      <c r="CL199" s="56"/>
      <c r="CM199" s="56"/>
      <c r="CN199" s="56"/>
      <c r="CO199" s="370">
        <f t="shared" si="127"/>
        <v>0</v>
      </c>
      <c r="CP199" s="370">
        <f t="shared" si="128"/>
        <v>0</v>
      </c>
      <c r="CQ199" s="370">
        <f t="shared" si="129"/>
        <v>0</v>
      </c>
      <c r="CR199" s="370">
        <f t="shared" si="129"/>
        <v>0</v>
      </c>
      <c r="CS199" s="370">
        <f t="shared" si="130"/>
        <v>0</v>
      </c>
      <c r="CT199" s="370">
        <f t="shared" si="131"/>
        <v>0</v>
      </c>
      <c r="CU199" s="370">
        <f t="shared" si="132"/>
        <v>0</v>
      </c>
      <c r="CV199" s="370">
        <f t="shared" si="132"/>
        <v>0</v>
      </c>
      <c r="CW199" s="370">
        <f t="shared" si="133"/>
        <v>0</v>
      </c>
      <c r="CX199" s="370">
        <f t="shared" si="134"/>
        <v>0</v>
      </c>
      <c r="CY199" s="370">
        <f t="shared" si="135"/>
        <v>0</v>
      </c>
    </row>
    <row r="200" spans="1:103" ht="15" customHeight="1" x14ac:dyDescent="0.25">
      <c r="A200" s="3782"/>
      <c r="B200" s="377" t="s">
        <v>218</v>
      </c>
      <c r="C200" s="381">
        <f>SUM(D200+E200)</f>
        <v>0</v>
      </c>
      <c r="D200" s="382">
        <f t="shared" si="139"/>
        <v>0</v>
      </c>
      <c r="E200" s="2392">
        <f t="shared" si="139"/>
        <v>0</v>
      </c>
      <c r="F200" s="91"/>
      <c r="G200" s="2401"/>
      <c r="H200" s="91">
        <v>0</v>
      </c>
      <c r="I200" s="2401">
        <v>0</v>
      </c>
      <c r="J200" s="91">
        <v>0</v>
      </c>
      <c r="K200" s="2401">
        <v>0</v>
      </c>
      <c r="L200" s="91">
        <v>0</v>
      </c>
      <c r="M200" s="2401">
        <v>0</v>
      </c>
      <c r="N200" s="91">
        <v>0</v>
      </c>
      <c r="O200" s="2401">
        <v>0</v>
      </c>
      <c r="P200" s="91">
        <v>0</v>
      </c>
      <c r="Q200" s="2401">
        <v>0</v>
      </c>
      <c r="R200" s="91">
        <v>0</v>
      </c>
      <c r="S200" s="2401">
        <v>0</v>
      </c>
      <c r="T200" s="91">
        <v>0</v>
      </c>
      <c r="U200" s="2401">
        <v>0</v>
      </c>
      <c r="V200" s="91">
        <v>0</v>
      </c>
      <c r="W200" s="2401">
        <v>0</v>
      </c>
      <c r="X200" s="91">
        <v>0</v>
      </c>
      <c r="Y200" s="2401">
        <v>0</v>
      </c>
      <c r="Z200" s="91">
        <v>0</v>
      </c>
      <c r="AA200" s="2401">
        <v>0</v>
      </c>
      <c r="AB200" s="91">
        <v>0</v>
      </c>
      <c r="AC200" s="2401">
        <v>0</v>
      </c>
      <c r="AD200" s="91">
        <v>0</v>
      </c>
      <c r="AE200" s="2401">
        <v>0</v>
      </c>
      <c r="AF200" s="91">
        <v>0</v>
      </c>
      <c r="AG200" s="2401">
        <v>0</v>
      </c>
      <c r="AH200" s="91">
        <v>0</v>
      </c>
      <c r="AI200" s="2401">
        <v>0</v>
      </c>
      <c r="AJ200" s="91">
        <v>0</v>
      </c>
      <c r="AK200" s="2401">
        <v>0</v>
      </c>
      <c r="AL200" s="91">
        <v>0</v>
      </c>
      <c r="AM200" s="2541">
        <v>0</v>
      </c>
      <c r="AN200" s="95">
        <v>0</v>
      </c>
      <c r="AO200" s="2401">
        <v>0</v>
      </c>
      <c r="AP200" s="91">
        <v>0</v>
      </c>
      <c r="AQ200" s="2401">
        <v>0</v>
      </c>
      <c r="AR200" s="91">
        <v>0</v>
      </c>
      <c r="AS200" s="2401">
        <v>0</v>
      </c>
      <c r="AT200" s="2541">
        <v>0</v>
      </c>
      <c r="AU200" s="385">
        <v>0</v>
      </c>
      <c r="AV200" s="2541">
        <v>0</v>
      </c>
      <c r="AW200" s="385">
        <v>0</v>
      </c>
      <c r="AX200" s="2401">
        <v>0</v>
      </c>
      <c r="AY200" s="56" t="str">
        <f t="shared" si="118"/>
        <v/>
      </c>
      <c r="CA200" s="18" t="str">
        <f t="shared" si="119"/>
        <v/>
      </c>
      <c r="CB200" s="18" t="str">
        <f t="shared" si="120"/>
        <v/>
      </c>
      <c r="CC200" s="18" t="str">
        <f t="shared" si="121"/>
        <v/>
      </c>
      <c r="CD200" s="18" t="str">
        <f t="shared" si="122"/>
        <v/>
      </c>
      <c r="CE200" s="18" t="str">
        <f t="shared" si="123"/>
        <v/>
      </c>
      <c r="CF200" s="18" t="str">
        <f t="shared" si="124"/>
        <v/>
      </c>
      <c r="CG200" s="18" t="str">
        <f t="shared" si="136"/>
        <v/>
      </c>
      <c r="CH200" s="18" t="str">
        <f t="shared" si="125"/>
        <v/>
      </c>
      <c r="CI200" s="18" t="str">
        <f t="shared" si="137"/>
        <v/>
      </c>
      <c r="CJ200" s="18" t="str">
        <f t="shared" si="138"/>
        <v/>
      </c>
      <c r="CK200" s="18" t="str">
        <f t="shared" si="126"/>
        <v/>
      </c>
      <c r="CL200" s="56"/>
      <c r="CM200" s="56"/>
      <c r="CN200" s="56"/>
      <c r="CO200" s="370">
        <f t="shared" si="127"/>
        <v>0</v>
      </c>
      <c r="CP200" s="370">
        <f t="shared" si="128"/>
        <v>0</v>
      </c>
      <c r="CQ200" s="370">
        <f t="shared" si="129"/>
        <v>0</v>
      </c>
      <c r="CR200" s="370">
        <f t="shared" si="129"/>
        <v>0</v>
      </c>
      <c r="CS200" s="370">
        <f t="shared" si="130"/>
        <v>0</v>
      </c>
      <c r="CT200" s="370">
        <f t="shared" si="131"/>
        <v>0</v>
      </c>
      <c r="CU200" s="370">
        <f t="shared" si="132"/>
        <v>0</v>
      </c>
      <c r="CV200" s="370">
        <f t="shared" si="132"/>
        <v>0</v>
      </c>
      <c r="CW200" s="370">
        <f t="shared" si="133"/>
        <v>0</v>
      </c>
      <c r="CX200" s="370">
        <f t="shared" si="134"/>
        <v>0</v>
      </c>
      <c r="CY200" s="370">
        <f t="shared" si="135"/>
        <v>0</v>
      </c>
    </row>
    <row r="201" spans="1:103" x14ac:dyDescent="0.25">
      <c r="A201" s="4519" t="s">
        <v>221</v>
      </c>
      <c r="B201" s="4549"/>
      <c r="C201" s="2530">
        <f t="shared" ref="C201:C241" si="140">SUM(D201+E201)</f>
        <v>3</v>
      </c>
      <c r="D201" s="2165">
        <f t="shared" si="139"/>
        <v>0</v>
      </c>
      <c r="E201" s="2542">
        <f t="shared" si="139"/>
        <v>3</v>
      </c>
      <c r="F201" s="2395"/>
      <c r="G201" s="2531"/>
      <c r="H201" s="2395">
        <v>0</v>
      </c>
      <c r="I201" s="2531">
        <v>0</v>
      </c>
      <c r="J201" s="2395">
        <v>0</v>
      </c>
      <c r="K201" s="2531">
        <v>1</v>
      </c>
      <c r="L201" s="2395">
        <v>0</v>
      </c>
      <c r="M201" s="2531">
        <v>2</v>
      </c>
      <c r="N201" s="2395">
        <v>0</v>
      </c>
      <c r="O201" s="2531">
        <v>0</v>
      </c>
      <c r="P201" s="2395">
        <v>0</v>
      </c>
      <c r="Q201" s="2531">
        <v>0</v>
      </c>
      <c r="R201" s="2395">
        <v>0</v>
      </c>
      <c r="S201" s="2531">
        <v>0</v>
      </c>
      <c r="T201" s="2395">
        <v>0</v>
      </c>
      <c r="U201" s="2531">
        <v>0</v>
      </c>
      <c r="V201" s="2395">
        <v>0</v>
      </c>
      <c r="W201" s="2531">
        <v>0</v>
      </c>
      <c r="X201" s="2395">
        <v>0</v>
      </c>
      <c r="Y201" s="2531">
        <v>0</v>
      </c>
      <c r="Z201" s="2395">
        <v>0</v>
      </c>
      <c r="AA201" s="2531">
        <v>0</v>
      </c>
      <c r="AB201" s="2395">
        <v>0</v>
      </c>
      <c r="AC201" s="2531">
        <v>0</v>
      </c>
      <c r="AD201" s="2395">
        <v>0</v>
      </c>
      <c r="AE201" s="2531">
        <v>0</v>
      </c>
      <c r="AF201" s="2395">
        <v>0</v>
      </c>
      <c r="AG201" s="2531">
        <v>0</v>
      </c>
      <c r="AH201" s="2395">
        <v>0</v>
      </c>
      <c r="AI201" s="2531">
        <v>0</v>
      </c>
      <c r="AJ201" s="2395">
        <v>0</v>
      </c>
      <c r="AK201" s="2531">
        <v>0</v>
      </c>
      <c r="AL201" s="2395">
        <v>0</v>
      </c>
      <c r="AM201" s="2532">
        <v>0</v>
      </c>
      <c r="AN201" s="2430">
        <v>0</v>
      </c>
      <c r="AO201" s="2531">
        <v>0</v>
      </c>
      <c r="AP201" s="2395">
        <v>0</v>
      </c>
      <c r="AQ201" s="2531">
        <v>0</v>
      </c>
      <c r="AR201" s="2395">
        <v>0</v>
      </c>
      <c r="AS201" s="2531">
        <v>3</v>
      </c>
      <c r="AT201" s="2532">
        <v>0</v>
      </c>
      <c r="AU201" s="2533">
        <v>0</v>
      </c>
      <c r="AV201" s="2532">
        <v>0</v>
      </c>
      <c r="AW201" s="2533">
        <v>0</v>
      </c>
      <c r="AX201" s="2531">
        <v>0</v>
      </c>
      <c r="AY201" s="56" t="str">
        <f t="shared" si="118"/>
        <v/>
      </c>
      <c r="CA201" s="18" t="str">
        <f t="shared" si="119"/>
        <v/>
      </c>
      <c r="CB201" s="18" t="str">
        <f t="shared" si="120"/>
        <v/>
      </c>
      <c r="CC201" s="18" t="str">
        <f t="shared" si="121"/>
        <v/>
      </c>
      <c r="CD201" s="18" t="str">
        <f t="shared" si="122"/>
        <v/>
      </c>
      <c r="CE201" s="18" t="str">
        <f t="shared" si="123"/>
        <v/>
      </c>
      <c r="CF201" s="18" t="str">
        <f t="shared" si="124"/>
        <v/>
      </c>
      <c r="CG201" s="18" t="str">
        <f t="shared" si="136"/>
        <v/>
      </c>
      <c r="CH201" s="18" t="str">
        <f t="shared" si="125"/>
        <v/>
      </c>
      <c r="CI201" s="18" t="str">
        <f t="shared" si="137"/>
        <v/>
      </c>
      <c r="CJ201" s="18" t="str">
        <f t="shared" si="138"/>
        <v/>
      </c>
      <c r="CK201" s="18" t="str">
        <f t="shared" si="126"/>
        <v/>
      </c>
      <c r="CL201" s="56"/>
      <c r="CM201" s="56"/>
      <c r="CN201" s="56"/>
      <c r="CO201" s="370">
        <f t="shared" si="127"/>
        <v>0</v>
      </c>
      <c r="CP201" s="370">
        <f t="shared" si="128"/>
        <v>0</v>
      </c>
      <c r="CQ201" s="370">
        <f t="shared" si="129"/>
        <v>0</v>
      </c>
      <c r="CR201" s="370">
        <f t="shared" si="129"/>
        <v>0</v>
      </c>
      <c r="CS201" s="370">
        <f t="shared" si="130"/>
        <v>0</v>
      </c>
      <c r="CT201" s="370">
        <f t="shared" si="131"/>
        <v>0</v>
      </c>
      <c r="CU201" s="370">
        <f t="shared" si="132"/>
        <v>0</v>
      </c>
      <c r="CV201" s="370">
        <f t="shared" si="132"/>
        <v>0</v>
      </c>
      <c r="CW201" s="370">
        <f t="shared" si="133"/>
        <v>0</v>
      </c>
      <c r="CX201" s="370">
        <f t="shared" si="134"/>
        <v>0</v>
      </c>
      <c r="CY201" s="370">
        <f t="shared" si="135"/>
        <v>0</v>
      </c>
    </row>
    <row r="202" spans="1:103" x14ac:dyDescent="0.25">
      <c r="A202" s="4547" t="s">
        <v>222</v>
      </c>
      <c r="B202" s="2176" t="s">
        <v>223</v>
      </c>
      <c r="C202" s="2539">
        <f t="shared" si="140"/>
        <v>3</v>
      </c>
      <c r="D202" s="2540">
        <f>SUM(H202+J202+L202+N202+P202+R202+T202+V202+X202+Z202+AB202+AD202+AF202+AH202+AJ202+AL202)</f>
        <v>1</v>
      </c>
      <c r="E202" s="2176">
        <f>SUM(I202+K202+M202+O202+Q202+S202+U202+W202+Y202+AA202+AC202+AE202+AG202+AI202+AK202+AM202)</f>
        <v>2</v>
      </c>
      <c r="F202" s="2543"/>
      <c r="G202" s="2178"/>
      <c r="H202" s="2501">
        <v>0</v>
      </c>
      <c r="I202" s="2149">
        <v>0</v>
      </c>
      <c r="J202" s="2501">
        <v>1</v>
      </c>
      <c r="K202" s="2149">
        <v>0</v>
      </c>
      <c r="L202" s="2501">
        <v>0</v>
      </c>
      <c r="M202" s="2149">
        <v>2</v>
      </c>
      <c r="N202" s="2501">
        <v>0</v>
      </c>
      <c r="O202" s="2149">
        <v>0</v>
      </c>
      <c r="P202" s="2501">
        <v>0</v>
      </c>
      <c r="Q202" s="2149">
        <v>0</v>
      </c>
      <c r="R202" s="2501">
        <v>0</v>
      </c>
      <c r="S202" s="2149">
        <v>0</v>
      </c>
      <c r="T202" s="2501">
        <v>0</v>
      </c>
      <c r="U202" s="2149">
        <v>0</v>
      </c>
      <c r="V202" s="2501">
        <v>0</v>
      </c>
      <c r="W202" s="2149">
        <v>0</v>
      </c>
      <c r="X202" s="2501">
        <v>0</v>
      </c>
      <c r="Y202" s="2149">
        <v>0</v>
      </c>
      <c r="Z202" s="2501">
        <v>0</v>
      </c>
      <c r="AA202" s="2149">
        <v>0</v>
      </c>
      <c r="AB202" s="2501">
        <v>0</v>
      </c>
      <c r="AC202" s="2149">
        <v>0</v>
      </c>
      <c r="AD202" s="2501">
        <v>0</v>
      </c>
      <c r="AE202" s="2149">
        <v>0</v>
      </c>
      <c r="AF202" s="2501">
        <v>0</v>
      </c>
      <c r="AG202" s="2149">
        <v>0</v>
      </c>
      <c r="AH202" s="2501">
        <v>0</v>
      </c>
      <c r="AI202" s="2149">
        <v>0</v>
      </c>
      <c r="AJ202" s="2501">
        <v>0</v>
      </c>
      <c r="AK202" s="2149">
        <v>0</v>
      </c>
      <c r="AL202" s="2501">
        <v>0</v>
      </c>
      <c r="AM202" s="2272">
        <v>0</v>
      </c>
      <c r="AN202" s="2504">
        <v>0</v>
      </c>
      <c r="AO202" s="2149">
        <v>0</v>
      </c>
      <c r="AP202" s="2501">
        <v>0</v>
      </c>
      <c r="AQ202" s="2149">
        <v>0</v>
      </c>
      <c r="AR202" s="2501">
        <v>0</v>
      </c>
      <c r="AS202" s="2149">
        <v>2</v>
      </c>
      <c r="AT202" s="2272">
        <v>0</v>
      </c>
      <c r="AU202" s="2014">
        <v>0</v>
      </c>
      <c r="AV202" s="2272">
        <v>0</v>
      </c>
      <c r="AW202" s="2014">
        <v>0</v>
      </c>
      <c r="AX202" s="2149">
        <v>0</v>
      </c>
      <c r="AY202" s="56" t="str">
        <f t="shared" si="118"/>
        <v/>
      </c>
      <c r="CA202" s="18" t="str">
        <f t="shared" si="119"/>
        <v/>
      </c>
      <c r="CB202" s="18" t="str">
        <f t="shared" si="120"/>
        <v/>
      </c>
      <c r="CC202" s="18" t="str">
        <f t="shared" si="121"/>
        <v/>
      </c>
      <c r="CD202" s="18" t="str">
        <f t="shared" si="122"/>
        <v/>
      </c>
      <c r="CE202" s="18" t="str">
        <f t="shared" si="123"/>
        <v/>
      </c>
      <c r="CF202" s="18" t="str">
        <f t="shared" si="124"/>
        <v/>
      </c>
      <c r="CG202" s="18" t="str">
        <f t="shared" si="136"/>
        <v/>
      </c>
      <c r="CH202" s="18" t="str">
        <f t="shared" si="125"/>
        <v/>
      </c>
      <c r="CI202" s="18" t="str">
        <f t="shared" si="137"/>
        <v/>
      </c>
      <c r="CJ202" s="18" t="str">
        <f t="shared" si="138"/>
        <v/>
      </c>
      <c r="CK202" s="18" t="str">
        <f t="shared" si="126"/>
        <v/>
      </c>
      <c r="CL202" s="56"/>
      <c r="CM202" s="56"/>
      <c r="CN202" s="56"/>
      <c r="CO202" s="370">
        <f t="shared" si="127"/>
        <v>0</v>
      </c>
      <c r="CP202" s="370">
        <f t="shared" si="128"/>
        <v>0</v>
      </c>
      <c r="CQ202" s="370">
        <f t="shared" si="129"/>
        <v>0</v>
      </c>
      <c r="CR202" s="370">
        <f t="shared" si="129"/>
        <v>0</v>
      </c>
      <c r="CS202" s="370">
        <f t="shared" si="130"/>
        <v>0</v>
      </c>
      <c r="CT202" s="370">
        <f t="shared" si="131"/>
        <v>0</v>
      </c>
      <c r="CU202" s="370">
        <f t="shared" si="132"/>
        <v>0</v>
      </c>
      <c r="CV202" s="370">
        <f t="shared" si="132"/>
        <v>0</v>
      </c>
      <c r="CW202" s="370">
        <f t="shared" si="133"/>
        <v>0</v>
      </c>
      <c r="CX202" s="370">
        <f t="shared" si="134"/>
        <v>0</v>
      </c>
      <c r="CY202" s="370">
        <f t="shared" si="135"/>
        <v>0</v>
      </c>
    </row>
    <row r="203" spans="1:103" x14ac:dyDescent="0.25">
      <c r="A203" s="3782"/>
      <c r="B203" s="377" t="s">
        <v>224</v>
      </c>
      <c r="C203" s="2544">
        <f t="shared" si="140"/>
        <v>8</v>
      </c>
      <c r="D203" s="388">
        <f>SUM(H203+J203+L203+N203+P203+R203+T203+V203+X203+Z203+AB203+AD203+AF203+AH203+AJ203+AL203)</f>
        <v>3</v>
      </c>
      <c r="E203" s="369">
        <f>SUM(I203+K203+M203+O203+Q203+S203+U203+W203+Y203+AA203+AC203+AE203+AG203+AI203+AK203+AM203)</f>
        <v>5</v>
      </c>
      <c r="F203" s="2545"/>
      <c r="G203" s="389"/>
      <c r="H203" s="2546">
        <v>0</v>
      </c>
      <c r="I203" s="85">
        <v>0</v>
      </c>
      <c r="J203" s="2546">
        <v>1</v>
      </c>
      <c r="K203" s="85">
        <v>1</v>
      </c>
      <c r="L203" s="91">
        <v>2</v>
      </c>
      <c r="M203" s="2401">
        <v>4</v>
      </c>
      <c r="N203" s="2546">
        <v>0</v>
      </c>
      <c r="O203" s="85">
        <v>0</v>
      </c>
      <c r="P203" s="2546">
        <v>0</v>
      </c>
      <c r="Q203" s="85">
        <v>0</v>
      </c>
      <c r="R203" s="2546">
        <v>0</v>
      </c>
      <c r="S203" s="85">
        <v>0</v>
      </c>
      <c r="T203" s="2546">
        <v>0</v>
      </c>
      <c r="U203" s="85">
        <v>0</v>
      </c>
      <c r="V203" s="2546">
        <v>0</v>
      </c>
      <c r="W203" s="85">
        <v>0</v>
      </c>
      <c r="X203" s="2546">
        <v>0</v>
      </c>
      <c r="Y203" s="85">
        <v>0</v>
      </c>
      <c r="Z203" s="2546">
        <v>0</v>
      </c>
      <c r="AA203" s="85">
        <v>0</v>
      </c>
      <c r="AB203" s="2546">
        <v>0</v>
      </c>
      <c r="AC203" s="85">
        <v>0</v>
      </c>
      <c r="AD203" s="2546">
        <v>0</v>
      </c>
      <c r="AE203" s="85">
        <v>0</v>
      </c>
      <c r="AF203" s="2546">
        <v>0</v>
      </c>
      <c r="AG203" s="85">
        <v>0</v>
      </c>
      <c r="AH203" s="2546">
        <v>0</v>
      </c>
      <c r="AI203" s="85">
        <v>0</v>
      </c>
      <c r="AJ203" s="2546">
        <v>0</v>
      </c>
      <c r="AK203" s="85">
        <v>0</v>
      </c>
      <c r="AL203" s="2546">
        <v>0</v>
      </c>
      <c r="AM203" s="353">
        <v>0</v>
      </c>
      <c r="AN203" s="95">
        <v>0</v>
      </c>
      <c r="AO203" s="2401">
        <v>0</v>
      </c>
      <c r="AP203" s="91">
        <v>0</v>
      </c>
      <c r="AQ203" s="2401">
        <v>0</v>
      </c>
      <c r="AR203" s="91">
        <v>0</v>
      </c>
      <c r="AS203" s="2401">
        <v>4</v>
      </c>
      <c r="AT203" s="2541">
        <v>0</v>
      </c>
      <c r="AU203" s="385">
        <v>0</v>
      </c>
      <c r="AV203" s="2541">
        <v>0</v>
      </c>
      <c r="AW203" s="385">
        <v>0</v>
      </c>
      <c r="AX203" s="2401">
        <v>0</v>
      </c>
      <c r="AY203" s="56" t="str">
        <f t="shared" si="118"/>
        <v/>
      </c>
      <c r="CA203" s="18" t="str">
        <f t="shared" si="119"/>
        <v/>
      </c>
      <c r="CB203" s="18" t="str">
        <f t="shared" si="120"/>
        <v/>
      </c>
      <c r="CC203" s="18" t="str">
        <f t="shared" si="121"/>
        <v/>
      </c>
      <c r="CD203" s="18" t="str">
        <f t="shared" si="122"/>
        <v/>
      </c>
      <c r="CE203" s="18" t="str">
        <f t="shared" si="123"/>
        <v/>
      </c>
      <c r="CF203" s="18" t="str">
        <f t="shared" si="124"/>
        <v/>
      </c>
      <c r="CG203" s="18" t="str">
        <f t="shared" si="136"/>
        <v/>
      </c>
      <c r="CH203" s="18" t="str">
        <f t="shared" si="125"/>
        <v/>
      </c>
      <c r="CI203" s="18" t="str">
        <f t="shared" si="137"/>
        <v/>
      </c>
      <c r="CJ203" s="18" t="str">
        <f t="shared" si="138"/>
        <v/>
      </c>
      <c r="CK203" s="18" t="str">
        <f t="shared" si="126"/>
        <v/>
      </c>
      <c r="CL203" s="56"/>
      <c r="CM203" s="56"/>
      <c r="CN203" s="56"/>
      <c r="CO203" s="370">
        <f t="shared" si="127"/>
        <v>0</v>
      </c>
      <c r="CP203" s="370">
        <f t="shared" si="128"/>
        <v>0</v>
      </c>
      <c r="CQ203" s="370">
        <f t="shared" si="129"/>
        <v>0</v>
      </c>
      <c r="CR203" s="370">
        <f t="shared" si="129"/>
        <v>0</v>
      </c>
      <c r="CS203" s="370">
        <f t="shared" si="130"/>
        <v>0</v>
      </c>
      <c r="CT203" s="370">
        <f t="shared" si="131"/>
        <v>0</v>
      </c>
      <c r="CU203" s="370">
        <f t="shared" si="132"/>
        <v>0</v>
      </c>
      <c r="CV203" s="370">
        <f t="shared" si="132"/>
        <v>0</v>
      </c>
      <c r="CW203" s="370">
        <f t="shared" si="133"/>
        <v>0</v>
      </c>
      <c r="CX203" s="370">
        <f t="shared" si="134"/>
        <v>0</v>
      </c>
      <c r="CY203" s="370">
        <f t="shared" si="135"/>
        <v>0</v>
      </c>
    </row>
    <row r="204" spans="1:103" s="56" customFormat="1" ht="18" customHeight="1" x14ac:dyDescent="0.2">
      <c r="A204" s="2547" t="s">
        <v>225</v>
      </c>
      <c r="B204" s="2529"/>
      <c r="C204" s="2393">
        <f t="shared" si="140"/>
        <v>34</v>
      </c>
      <c r="D204" s="2141">
        <f t="shared" si="139"/>
        <v>10</v>
      </c>
      <c r="E204" s="2488">
        <f t="shared" si="139"/>
        <v>24</v>
      </c>
      <c r="F204" s="2395">
        <v>0</v>
      </c>
      <c r="G204" s="2531">
        <v>0</v>
      </c>
      <c r="H204" s="2395">
        <v>2</v>
      </c>
      <c r="I204" s="2531">
        <v>0</v>
      </c>
      <c r="J204" s="2395">
        <v>1</v>
      </c>
      <c r="K204" s="2531">
        <v>4</v>
      </c>
      <c r="L204" s="2395">
        <v>3</v>
      </c>
      <c r="M204" s="2531">
        <v>5</v>
      </c>
      <c r="N204" s="2395">
        <v>1</v>
      </c>
      <c r="O204" s="2531">
        <v>0</v>
      </c>
      <c r="P204" s="2395">
        <v>0</v>
      </c>
      <c r="Q204" s="2531">
        <v>1</v>
      </c>
      <c r="R204" s="2395">
        <v>0</v>
      </c>
      <c r="S204" s="2531">
        <v>0</v>
      </c>
      <c r="T204" s="2395">
        <v>0</v>
      </c>
      <c r="U204" s="2531">
        <v>5</v>
      </c>
      <c r="V204" s="2395">
        <v>0</v>
      </c>
      <c r="W204" s="2531">
        <v>1</v>
      </c>
      <c r="X204" s="2395">
        <v>2</v>
      </c>
      <c r="Y204" s="2531">
        <v>1</v>
      </c>
      <c r="Z204" s="2395">
        <v>0</v>
      </c>
      <c r="AA204" s="2531">
        <v>2</v>
      </c>
      <c r="AB204" s="2395">
        <v>0</v>
      </c>
      <c r="AC204" s="2531">
        <v>1</v>
      </c>
      <c r="AD204" s="2395">
        <v>1</v>
      </c>
      <c r="AE204" s="2531">
        <v>3</v>
      </c>
      <c r="AF204" s="2395">
        <v>0</v>
      </c>
      <c r="AG204" s="2531">
        <v>1</v>
      </c>
      <c r="AH204" s="2395">
        <v>0</v>
      </c>
      <c r="AI204" s="2531">
        <v>0</v>
      </c>
      <c r="AJ204" s="2395">
        <v>0</v>
      </c>
      <c r="AK204" s="2531">
        <v>0</v>
      </c>
      <c r="AL204" s="2395">
        <v>0</v>
      </c>
      <c r="AM204" s="2532">
        <v>0</v>
      </c>
      <c r="AN204" s="2430">
        <v>0</v>
      </c>
      <c r="AO204" s="2531">
        <v>0</v>
      </c>
      <c r="AP204" s="91">
        <v>0</v>
      </c>
      <c r="AQ204" s="2531">
        <v>0</v>
      </c>
      <c r="AR204" s="2395">
        <v>0</v>
      </c>
      <c r="AS204" s="2531">
        <v>6</v>
      </c>
      <c r="AT204" s="2532">
        <v>0</v>
      </c>
      <c r="AU204" s="2533">
        <v>0</v>
      </c>
      <c r="AV204" s="2532">
        <v>0</v>
      </c>
      <c r="AW204" s="2533">
        <v>0</v>
      </c>
      <c r="AX204" s="2531">
        <v>0</v>
      </c>
      <c r="AY204" s="56" t="str">
        <f t="shared" si="118"/>
        <v/>
      </c>
      <c r="CA204" s="18" t="str">
        <f t="shared" si="119"/>
        <v/>
      </c>
      <c r="CB204" s="18" t="str">
        <f t="shared" si="120"/>
        <v/>
      </c>
      <c r="CC204" s="18" t="str">
        <f t="shared" si="121"/>
        <v/>
      </c>
      <c r="CD204" s="18" t="str">
        <f t="shared" si="122"/>
        <v/>
      </c>
      <c r="CE204" s="18" t="str">
        <f t="shared" si="123"/>
        <v/>
      </c>
      <c r="CF204" s="18" t="str">
        <f t="shared" si="124"/>
        <v/>
      </c>
      <c r="CG204" s="18" t="str">
        <f t="shared" si="136"/>
        <v/>
      </c>
      <c r="CH204" s="18" t="str">
        <f t="shared" si="125"/>
        <v/>
      </c>
      <c r="CI204" s="18" t="str">
        <f t="shared" si="137"/>
        <v/>
      </c>
      <c r="CJ204" s="18" t="str">
        <f t="shared" si="138"/>
        <v/>
      </c>
      <c r="CK204" s="18" t="str">
        <f t="shared" si="126"/>
        <v/>
      </c>
      <c r="CO204" s="370">
        <f t="shared" si="127"/>
        <v>0</v>
      </c>
      <c r="CP204" s="370">
        <f t="shared" si="128"/>
        <v>0</v>
      </c>
      <c r="CQ204" s="370">
        <f t="shared" si="129"/>
        <v>0</v>
      </c>
      <c r="CR204" s="370">
        <f t="shared" si="129"/>
        <v>0</v>
      </c>
      <c r="CS204" s="370">
        <f t="shared" si="130"/>
        <v>0</v>
      </c>
      <c r="CT204" s="370">
        <f t="shared" si="131"/>
        <v>0</v>
      </c>
      <c r="CU204" s="370">
        <f t="shared" si="132"/>
        <v>0</v>
      </c>
      <c r="CV204" s="370">
        <f t="shared" si="132"/>
        <v>0</v>
      </c>
      <c r="CW204" s="370">
        <f t="shared" si="133"/>
        <v>0</v>
      </c>
      <c r="CX204" s="370">
        <f t="shared" si="134"/>
        <v>0</v>
      </c>
      <c r="CY204" s="370">
        <f t="shared" si="135"/>
        <v>0</v>
      </c>
    </row>
    <row r="205" spans="1:103" ht="15" customHeight="1" x14ac:dyDescent="0.25">
      <c r="A205" s="4547" t="s">
        <v>226</v>
      </c>
      <c r="B205" s="380" t="s">
        <v>227</v>
      </c>
      <c r="C205" s="378">
        <f t="shared" si="140"/>
        <v>0</v>
      </c>
      <c r="D205" s="379">
        <f t="shared" si="139"/>
        <v>0</v>
      </c>
      <c r="E205" s="380">
        <f t="shared" si="139"/>
        <v>0</v>
      </c>
      <c r="F205" s="45">
        <v>0</v>
      </c>
      <c r="G205" s="48">
        <v>0</v>
      </c>
      <c r="H205" s="45">
        <v>0</v>
      </c>
      <c r="I205" s="48">
        <v>0</v>
      </c>
      <c r="J205" s="45">
        <v>0</v>
      </c>
      <c r="K205" s="48">
        <v>0</v>
      </c>
      <c r="L205" s="45">
        <v>0</v>
      </c>
      <c r="M205" s="48">
        <v>0</v>
      </c>
      <c r="N205" s="45">
        <v>0</v>
      </c>
      <c r="O205" s="48">
        <v>0</v>
      </c>
      <c r="P205" s="45">
        <v>0</v>
      </c>
      <c r="Q205" s="48">
        <v>0</v>
      </c>
      <c r="R205" s="45">
        <v>0</v>
      </c>
      <c r="S205" s="48">
        <v>0</v>
      </c>
      <c r="T205" s="45">
        <v>0</v>
      </c>
      <c r="U205" s="48">
        <v>0</v>
      </c>
      <c r="V205" s="45">
        <v>0</v>
      </c>
      <c r="W205" s="48">
        <v>0</v>
      </c>
      <c r="X205" s="45">
        <v>0</v>
      </c>
      <c r="Y205" s="48">
        <v>0</v>
      </c>
      <c r="Z205" s="45">
        <v>0</v>
      </c>
      <c r="AA205" s="48">
        <v>0</v>
      </c>
      <c r="AB205" s="45">
        <v>0</v>
      </c>
      <c r="AC205" s="48">
        <v>0</v>
      </c>
      <c r="AD205" s="45">
        <v>0</v>
      </c>
      <c r="AE205" s="48">
        <v>0</v>
      </c>
      <c r="AF205" s="45">
        <v>0</v>
      </c>
      <c r="AG205" s="48">
        <v>0</v>
      </c>
      <c r="AH205" s="45">
        <v>0</v>
      </c>
      <c r="AI205" s="48">
        <v>0</v>
      </c>
      <c r="AJ205" s="45">
        <v>0</v>
      </c>
      <c r="AK205" s="48">
        <v>0</v>
      </c>
      <c r="AL205" s="45">
        <v>0</v>
      </c>
      <c r="AM205" s="333">
        <v>0</v>
      </c>
      <c r="AN205" s="105">
        <v>0</v>
      </c>
      <c r="AO205" s="48">
        <v>0</v>
      </c>
      <c r="AP205" s="45">
        <v>0</v>
      </c>
      <c r="AQ205" s="85">
        <v>0</v>
      </c>
      <c r="AR205" s="2546">
        <v>0</v>
      </c>
      <c r="AS205" s="85">
        <v>0</v>
      </c>
      <c r="AT205" s="353">
        <v>0</v>
      </c>
      <c r="AU205" s="395">
        <v>0</v>
      </c>
      <c r="AV205" s="353">
        <v>0</v>
      </c>
      <c r="AW205" s="395">
        <v>0</v>
      </c>
      <c r="AX205" s="85">
        <v>0</v>
      </c>
      <c r="AY205" s="56" t="str">
        <f t="shared" si="118"/>
        <v/>
      </c>
      <c r="CA205" s="18" t="str">
        <f t="shared" si="119"/>
        <v/>
      </c>
      <c r="CB205" s="18" t="str">
        <f t="shared" si="120"/>
        <v/>
      </c>
      <c r="CC205" s="18" t="str">
        <f t="shared" si="121"/>
        <v/>
      </c>
      <c r="CD205" s="18" t="str">
        <f t="shared" si="122"/>
        <v/>
      </c>
      <c r="CE205" s="18" t="str">
        <f t="shared" si="123"/>
        <v/>
      </c>
      <c r="CF205" s="18" t="str">
        <f t="shared" si="124"/>
        <v/>
      </c>
      <c r="CG205" s="18" t="str">
        <f t="shared" si="136"/>
        <v/>
      </c>
      <c r="CH205" s="18" t="str">
        <f t="shared" si="125"/>
        <v/>
      </c>
      <c r="CI205" s="18" t="str">
        <f t="shared" si="137"/>
        <v/>
      </c>
      <c r="CJ205" s="18" t="str">
        <f t="shared" si="138"/>
        <v/>
      </c>
      <c r="CK205" s="18" t="str">
        <f t="shared" si="126"/>
        <v/>
      </c>
      <c r="CL205" s="56"/>
      <c r="CM205" s="56"/>
      <c r="CN205" s="56"/>
      <c r="CO205" s="370">
        <f t="shared" si="127"/>
        <v>0</v>
      </c>
      <c r="CP205" s="370">
        <f t="shared" si="128"/>
        <v>0</v>
      </c>
      <c r="CQ205" s="370">
        <f t="shared" si="129"/>
        <v>0</v>
      </c>
      <c r="CR205" s="370">
        <f t="shared" si="129"/>
        <v>0</v>
      </c>
      <c r="CS205" s="370">
        <f t="shared" si="130"/>
        <v>0</v>
      </c>
      <c r="CT205" s="370">
        <f t="shared" si="131"/>
        <v>0</v>
      </c>
      <c r="CU205" s="370">
        <f t="shared" si="132"/>
        <v>0</v>
      </c>
      <c r="CV205" s="370">
        <f t="shared" si="132"/>
        <v>0</v>
      </c>
      <c r="CW205" s="370">
        <f t="shared" si="133"/>
        <v>0</v>
      </c>
      <c r="CX205" s="370">
        <f t="shared" si="134"/>
        <v>0</v>
      </c>
      <c r="CY205" s="370">
        <f t="shared" si="135"/>
        <v>0</v>
      </c>
    </row>
    <row r="206" spans="1:103" ht="15" customHeight="1" x14ac:dyDescent="0.25">
      <c r="A206" s="3923"/>
      <c r="B206" s="396" t="s">
        <v>228</v>
      </c>
      <c r="C206" s="397">
        <f t="shared" si="140"/>
        <v>1</v>
      </c>
      <c r="D206" s="398">
        <f t="shared" si="139"/>
        <v>0</v>
      </c>
      <c r="E206" s="396">
        <f t="shared" si="139"/>
        <v>1</v>
      </c>
      <c r="F206" s="22">
        <v>0</v>
      </c>
      <c r="G206" s="28">
        <v>0</v>
      </c>
      <c r="H206" s="22">
        <v>0</v>
      </c>
      <c r="I206" s="28">
        <v>0</v>
      </c>
      <c r="J206" s="22">
        <v>0</v>
      </c>
      <c r="K206" s="28">
        <v>0</v>
      </c>
      <c r="L206" s="22">
        <v>0</v>
      </c>
      <c r="M206" s="28">
        <v>0</v>
      </c>
      <c r="N206" s="22">
        <v>0</v>
      </c>
      <c r="O206" s="28">
        <v>0</v>
      </c>
      <c r="P206" s="22">
        <v>0</v>
      </c>
      <c r="Q206" s="28">
        <v>0</v>
      </c>
      <c r="R206" s="22">
        <v>0</v>
      </c>
      <c r="S206" s="28">
        <v>0</v>
      </c>
      <c r="T206" s="22">
        <v>0</v>
      </c>
      <c r="U206" s="28">
        <v>0</v>
      </c>
      <c r="V206" s="22">
        <v>0</v>
      </c>
      <c r="W206" s="28">
        <v>1</v>
      </c>
      <c r="X206" s="22">
        <v>0</v>
      </c>
      <c r="Y206" s="28">
        <v>0</v>
      </c>
      <c r="Z206" s="22">
        <v>0</v>
      </c>
      <c r="AA206" s="28">
        <v>0</v>
      </c>
      <c r="AB206" s="22">
        <v>0</v>
      </c>
      <c r="AC206" s="28">
        <v>0</v>
      </c>
      <c r="AD206" s="22">
        <v>0</v>
      </c>
      <c r="AE206" s="28">
        <v>0</v>
      </c>
      <c r="AF206" s="22">
        <v>0</v>
      </c>
      <c r="AG206" s="28">
        <v>0</v>
      </c>
      <c r="AH206" s="22">
        <v>0</v>
      </c>
      <c r="AI206" s="28">
        <v>0</v>
      </c>
      <c r="AJ206" s="22">
        <v>0</v>
      </c>
      <c r="AK206" s="28">
        <v>0</v>
      </c>
      <c r="AL206" s="22">
        <v>0</v>
      </c>
      <c r="AM206" s="216">
        <v>0</v>
      </c>
      <c r="AN206" s="27">
        <v>0</v>
      </c>
      <c r="AO206" s="28">
        <v>0</v>
      </c>
      <c r="AP206" s="22">
        <v>0</v>
      </c>
      <c r="AQ206" s="52">
        <v>0</v>
      </c>
      <c r="AR206" s="49">
        <v>0</v>
      </c>
      <c r="AS206" s="52">
        <v>0</v>
      </c>
      <c r="AT206" s="323">
        <v>0</v>
      </c>
      <c r="AU206" s="399">
        <v>0</v>
      </c>
      <c r="AV206" s="323">
        <v>0</v>
      </c>
      <c r="AW206" s="399">
        <v>0</v>
      </c>
      <c r="AX206" s="52">
        <v>0</v>
      </c>
      <c r="AY206" s="56" t="str">
        <f t="shared" si="118"/>
        <v/>
      </c>
      <c r="CA206" s="18" t="str">
        <f t="shared" si="119"/>
        <v/>
      </c>
      <c r="CB206" s="18" t="str">
        <f t="shared" si="120"/>
        <v/>
      </c>
      <c r="CC206" s="18" t="str">
        <f t="shared" si="121"/>
        <v/>
      </c>
      <c r="CD206" s="18" t="str">
        <f t="shared" si="122"/>
        <v/>
      </c>
      <c r="CE206" s="18" t="str">
        <f t="shared" si="123"/>
        <v/>
      </c>
      <c r="CF206" s="18" t="str">
        <f t="shared" si="124"/>
        <v/>
      </c>
      <c r="CG206" s="18" t="str">
        <f t="shared" si="136"/>
        <v/>
      </c>
      <c r="CH206" s="18" t="str">
        <f t="shared" si="125"/>
        <v/>
      </c>
      <c r="CI206" s="18" t="str">
        <f t="shared" si="137"/>
        <v/>
      </c>
      <c r="CJ206" s="18" t="str">
        <f t="shared" si="138"/>
        <v/>
      </c>
      <c r="CK206" s="18" t="str">
        <f t="shared" si="126"/>
        <v/>
      </c>
      <c r="CL206" s="56"/>
      <c r="CM206" s="56"/>
      <c r="CN206" s="56"/>
      <c r="CO206" s="370">
        <f t="shared" si="127"/>
        <v>0</v>
      </c>
      <c r="CP206" s="370">
        <f t="shared" si="128"/>
        <v>0</v>
      </c>
      <c r="CQ206" s="370">
        <f t="shared" si="129"/>
        <v>0</v>
      </c>
      <c r="CR206" s="370">
        <f t="shared" si="129"/>
        <v>0</v>
      </c>
      <c r="CS206" s="370">
        <f t="shared" si="130"/>
        <v>0</v>
      </c>
      <c r="CT206" s="370">
        <f t="shared" si="131"/>
        <v>0</v>
      </c>
      <c r="CU206" s="370">
        <f t="shared" si="132"/>
        <v>0</v>
      </c>
      <c r="CV206" s="370">
        <f t="shared" si="132"/>
        <v>0</v>
      </c>
      <c r="CW206" s="370">
        <f t="shared" si="133"/>
        <v>0</v>
      </c>
      <c r="CX206" s="370">
        <f t="shared" si="134"/>
        <v>0</v>
      </c>
      <c r="CY206" s="370">
        <f t="shared" si="135"/>
        <v>0</v>
      </c>
    </row>
    <row r="207" spans="1:103" ht="15" customHeight="1" x14ac:dyDescent="0.25">
      <c r="A207" s="3923"/>
      <c r="B207" s="396" t="s">
        <v>229</v>
      </c>
      <c r="C207" s="397">
        <f t="shared" si="140"/>
        <v>9</v>
      </c>
      <c r="D207" s="400">
        <f t="shared" si="139"/>
        <v>3</v>
      </c>
      <c r="E207" s="396">
        <f t="shared" si="139"/>
        <v>6</v>
      </c>
      <c r="F207" s="49">
        <v>0</v>
      </c>
      <c r="G207" s="52">
        <v>0</v>
      </c>
      <c r="H207" s="49">
        <v>0</v>
      </c>
      <c r="I207" s="52">
        <v>0</v>
      </c>
      <c r="J207" s="49">
        <v>0</v>
      </c>
      <c r="K207" s="52">
        <v>0</v>
      </c>
      <c r="L207" s="49">
        <v>2</v>
      </c>
      <c r="M207" s="52">
        <v>1</v>
      </c>
      <c r="N207" s="49">
        <v>0</v>
      </c>
      <c r="O207" s="52">
        <v>0</v>
      </c>
      <c r="P207" s="49">
        <v>0</v>
      </c>
      <c r="Q207" s="52">
        <v>0</v>
      </c>
      <c r="R207" s="49">
        <v>0</v>
      </c>
      <c r="S207" s="52">
        <v>0</v>
      </c>
      <c r="T207" s="49">
        <v>0</v>
      </c>
      <c r="U207" s="52">
        <v>3</v>
      </c>
      <c r="V207" s="49">
        <v>0</v>
      </c>
      <c r="W207" s="52">
        <v>0</v>
      </c>
      <c r="X207" s="49">
        <v>0</v>
      </c>
      <c r="Y207" s="52">
        <v>0</v>
      </c>
      <c r="Z207" s="49">
        <v>0</v>
      </c>
      <c r="AA207" s="52">
        <v>0</v>
      </c>
      <c r="AB207" s="49">
        <v>0</v>
      </c>
      <c r="AC207" s="52">
        <v>0</v>
      </c>
      <c r="AD207" s="49">
        <v>1</v>
      </c>
      <c r="AE207" s="52">
        <v>2</v>
      </c>
      <c r="AF207" s="49">
        <v>0</v>
      </c>
      <c r="AG207" s="52">
        <v>0</v>
      </c>
      <c r="AH207" s="49">
        <v>0</v>
      </c>
      <c r="AI207" s="52">
        <v>0</v>
      </c>
      <c r="AJ207" s="49">
        <v>0</v>
      </c>
      <c r="AK207" s="52">
        <v>0</v>
      </c>
      <c r="AL207" s="49">
        <v>0</v>
      </c>
      <c r="AM207" s="323">
        <v>0</v>
      </c>
      <c r="AN207" s="254">
        <v>0</v>
      </c>
      <c r="AO207" s="52">
        <v>0</v>
      </c>
      <c r="AP207" s="49">
        <v>0</v>
      </c>
      <c r="AQ207" s="52">
        <v>0</v>
      </c>
      <c r="AR207" s="49">
        <v>0</v>
      </c>
      <c r="AS207" s="52">
        <v>1</v>
      </c>
      <c r="AT207" s="323">
        <v>0</v>
      </c>
      <c r="AU207" s="399">
        <v>0</v>
      </c>
      <c r="AV207" s="323">
        <v>0</v>
      </c>
      <c r="AW207" s="399">
        <v>0</v>
      </c>
      <c r="AX207" s="52">
        <v>0</v>
      </c>
      <c r="AY207" s="56" t="str">
        <f t="shared" si="118"/>
        <v/>
      </c>
      <c r="CA207" s="18" t="str">
        <f t="shared" si="119"/>
        <v/>
      </c>
      <c r="CB207" s="18" t="str">
        <f t="shared" si="120"/>
        <v/>
      </c>
      <c r="CC207" s="18" t="str">
        <f t="shared" si="121"/>
        <v/>
      </c>
      <c r="CD207" s="18" t="str">
        <f t="shared" si="122"/>
        <v/>
      </c>
      <c r="CE207" s="18" t="str">
        <f t="shared" si="123"/>
        <v/>
      </c>
      <c r="CF207" s="18" t="str">
        <f t="shared" si="124"/>
        <v/>
      </c>
      <c r="CG207" s="18" t="str">
        <f t="shared" si="136"/>
        <v/>
      </c>
      <c r="CH207" s="18" t="str">
        <f t="shared" si="125"/>
        <v/>
      </c>
      <c r="CI207" s="18" t="str">
        <f t="shared" si="137"/>
        <v/>
      </c>
      <c r="CJ207" s="18" t="str">
        <f t="shared" si="138"/>
        <v/>
      </c>
      <c r="CK207" s="18" t="str">
        <f t="shared" si="126"/>
        <v/>
      </c>
      <c r="CL207" s="56"/>
      <c r="CM207" s="56"/>
      <c r="CN207" s="56"/>
      <c r="CO207" s="370">
        <f t="shared" si="127"/>
        <v>0</v>
      </c>
      <c r="CP207" s="370">
        <f t="shared" si="128"/>
        <v>0</v>
      </c>
      <c r="CQ207" s="370">
        <f t="shared" si="129"/>
        <v>0</v>
      </c>
      <c r="CR207" s="370">
        <f t="shared" si="129"/>
        <v>0</v>
      </c>
      <c r="CS207" s="370">
        <f t="shared" si="130"/>
        <v>0</v>
      </c>
      <c r="CT207" s="370">
        <f t="shared" si="131"/>
        <v>0</v>
      </c>
      <c r="CU207" s="370">
        <f t="shared" si="132"/>
        <v>0</v>
      </c>
      <c r="CV207" s="370">
        <f t="shared" si="132"/>
        <v>0</v>
      </c>
      <c r="CW207" s="370">
        <f t="shared" si="133"/>
        <v>0</v>
      </c>
      <c r="CX207" s="370">
        <f t="shared" si="134"/>
        <v>0</v>
      </c>
      <c r="CY207" s="370">
        <f t="shared" si="135"/>
        <v>0</v>
      </c>
    </row>
    <row r="208" spans="1:103" ht="15" customHeight="1" x14ac:dyDescent="0.25">
      <c r="A208" s="3923"/>
      <c r="B208" s="401" t="s">
        <v>230</v>
      </c>
      <c r="C208" s="397">
        <f t="shared" si="140"/>
        <v>0</v>
      </c>
      <c r="D208" s="402"/>
      <c r="E208" s="396">
        <f>SUM(K208+M208+O208+Q208+S208+U208+W208+Y208+AA208+AC208+AE208+AG208+AI208+AK208+AM208)</f>
        <v>0</v>
      </c>
      <c r="F208" s="345"/>
      <c r="G208" s="346"/>
      <c r="H208" s="345"/>
      <c r="I208" s="346"/>
      <c r="J208" s="345"/>
      <c r="K208" s="28"/>
      <c r="L208" s="345"/>
      <c r="M208" s="28"/>
      <c r="N208" s="345"/>
      <c r="O208" s="28"/>
      <c r="P208" s="345"/>
      <c r="Q208" s="28"/>
      <c r="R208" s="345"/>
      <c r="S208" s="28"/>
      <c r="T208" s="345"/>
      <c r="U208" s="28"/>
      <c r="V208" s="345"/>
      <c r="W208" s="28"/>
      <c r="X208" s="345"/>
      <c r="Y208" s="28"/>
      <c r="Z208" s="345"/>
      <c r="AA208" s="28"/>
      <c r="AB208" s="345"/>
      <c r="AC208" s="28"/>
      <c r="AD208" s="345"/>
      <c r="AE208" s="28"/>
      <c r="AF208" s="345"/>
      <c r="AG208" s="28"/>
      <c r="AH208" s="345"/>
      <c r="AI208" s="28"/>
      <c r="AJ208" s="345"/>
      <c r="AK208" s="28"/>
      <c r="AL208" s="345"/>
      <c r="AM208" s="216"/>
      <c r="AN208" s="27"/>
      <c r="AO208" s="28"/>
      <c r="AP208" s="345"/>
      <c r="AQ208" s="28"/>
      <c r="AR208" s="22"/>
      <c r="AS208" s="28"/>
      <c r="AT208" s="345"/>
      <c r="AU208" s="239"/>
      <c r="AV208" s="216"/>
      <c r="AW208" s="345"/>
      <c r="AX208" s="28"/>
      <c r="AY208" s="56" t="str">
        <f>CA208&amp;CB208&amp;CD208&amp;CE208&amp;CF208&amp;CH208&amp;CI208&amp;CK208</f>
        <v/>
      </c>
      <c r="CA208" s="18" t="str">
        <f t="shared" ref="CA208:CA226" si="141">IF(AND(E208&gt;0,AN208=""), "* No olvide digitar la variable Gestantes. Digite Cero si no tiene.",IF(AN208&gt;E208,"  * La  variable Gestantes No puede ser mayor al Total Mujeres.",""))</f>
        <v/>
      </c>
      <c r="CB208" s="18" t="str">
        <f>IF(AND(E208&gt;0,AO208=""), "* No olvide digitar la variable Madre de hijo menor de 5 años. Digite Cero si no tiene.",IF(AO208&gt;E208,"  * La variable Madre de hijo menor de 5 años No puede ser mayor al Total Mujeres.",""))</f>
        <v/>
      </c>
      <c r="CC208" s="403"/>
      <c r="CD208" s="18" t="str">
        <f t="shared" ref="CD208:CD241" si="142">IF(AND(E208&gt;0,OR(AQ208="")), "* No olvide digitar la variable Pueblos originarios - Mujeres. Digite Cero si no tiene.",IF((AQ208)&gt;E208,"  * La variable Pueblos originarios - Mujeres No puede ser mayor al Total.",""))</f>
        <v/>
      </c>
      <c r="CE208" s="18" t="str">
        <f t="shared" ref="CE208:CE241" si="143">IF(AND(C208&gt;0,AR208=""), "* No olvide digitar la variable Niños, niñas, adolescentes y jóvenes SENAME. Digite Cero si no tiene.",IF(AR208&gt;C208,"  * La variable Niños, niñas, adolescentes y jóvenes SENAME No puede ser mayor al Total.",""))</f>
        <v/>
      </c>
      <c r="CF208" s="18" t="str">
        <f>IF(AND(C208&gt;0,AS208=""), "* No olvide digitar la variable Niños, niñas, adolescentes y jóvenes Mejor Niñez. Digite Cero si no tiene.",IF(AS208&gt;C208,"  * La variable Niños, niñas, adolescentes y jóvenes Mejor Niñez No puede ser mayor al Total.",""))</f>
        <v/>
      </c>
      <c r="CG208" s="403"/>
      <c r="CH208" s="18" t="str">
        <f>IF(AND(E208&gt;0,OR(AU208="")), "* No olvide digitar la variable Migrantes - Mujeres. Digite Cero si no tiene.",IF((AU208)&gt;E208,"  * La variable Migrantes - Mujeres No puede ser mayor al Total.",""))</f>
        <v/>
      </c>
      <c r="CI208" s="18" t="str">
        <f t="shared" si="137"/>
        <v/>
      </c>
      <c r="CJ208" s="404"/>
      <c r="CK208" s="18" t="str">
        <f>IF(AND($C208&gt;0,AX208=""), "* No olvide digitar la variable Adolescentes derivados de Espacios Amigables. Digite Cero si no tiene.",IF(AX208&gt;$C208,"  * La variable Adolescentes derivados de Espacios Amigables No puede ser mayor al Total.",""))</f>
        <v/>
      </c>
      <c r="CL208" s="56"/>
      <c r="CO208" s="370">
        <f t="shared" si="127"/>
        <v>0</v>
      </c>
      <c r="CP208" s="370">
        <f t="shared" si="128"/>
        <v>0</v>
      </c>
      <c r="CQ208" s="405"/>
      <c r="CR208" s="370">
        <f t="shared" si="129"/>
        <v>0</v>
      </c>
      <c r="CS208" s="370">
        <f t="shared" si="130"/>
        <v>0</v>
      </c>
      <c r="CT208" s="370">
        <f t="shared" si="131"/>
        <v>0</v>
      </c>
      <c r="CU208" s="405"/>
      <c r="CV208" s="370">
        <f t="shared" si="132"/>
        <v>0</v>
      </c>
      <c r="CW208" s="370">
        <f>IF(AND(E208&gt;0,OR(AV208="")),1,IF((AV208)&gt;E208,1,0))</f>
        <v>0</v>
      </c>
      <c r="CX208" s="405"/>
      <c r="CY208" s="370">
        <f t="shared" si="135"/>
        <v>0</v>
      </c>
    </row>
    <row r="209" spans="1:103" ht="15" customHeight="1" x14ac:dyDescent="0.25">
      <c r="A209" s="3923"/>
      <c r="B209" s="396" t="s">
        <v>231</v>
      </c>
      <c r="C209" s="397">
        <f t="shared" si="140"/>
        <v>5</v>
      </c>
      <c r="D209" s="379">
        <f t="shared" ref="D209:E217" si="144">SUM(F209+H209+J209+L209+N209+P209+R209+T209+V209+X209+Z209+AB209+AD209+AF209+AH209+AJ209+AL209)</f>
        <v>2</v>
      </c>
      <c r="E209" s="396">
        <f t="shared" si="144"/>
        <v>3</v>
      </c>
      <c r="F209" s="45"/>
      <c r="G209" s="48"/>
      <c r="H209" s="45">
        <v>0</v>
      </c>
      <c r="I209" s="48">
        <v>0</v>
      </c>
      <c r="J209" s="45">
        <v>0</v>
      </c>
      <c r="K209" s="48">
        <v>0</v>
      </c>
      <c r="L209" s="45">
        <v>1</v>
      </c>
      <c r="M209" s="48">
        <v>0</v>
      </c>
      <c r="N209" s="45">
        <v>0</v>
      </c>
      <c r="O209" s="48">
        <v>0</v>
      </c>
      <c r="P209" s="45">
        <v>0</v>
      </c>
      <c r="Q209" s="48">
        <v>0</v>
      </c>
      <c r="R209" s="45">
        <v>0</v>
      </c>
      <c r="S209" s="48">
        <v>0</v>
      </c>
      <c r="T209" s="45">
        <v>0</v>
      </c>
      <c r="U209" s="48">
        <v>2</v>
      </c>
      <c r="V209" s="45">
        <v>0</v>
      </c>
      <c r="W209" s="48">
        <v>0</v>
      </c>
      <c r="X209" s="45">
        <v>1</v>
      </c>
      <c r="Y209" s="48">
        <v>0</v>
      </c>
      <c r="Z209" s="45">
        <v>0</v>
      </c>
      <c r="AA209" s="48">
        <v>0</v>
      </c>
      <c r="AB209" s="45">
        <v>0</v>
      </c>
      <c r="AC209" s="48">
        <v>0</v>
      </c>
      <c r="AD209" s="45">
        <v>0</v>
      </c>
      <c r="AE209" s="48">
        <v>0</v>
      </c>
      <c r="AF209" s="45">
        <v>0</v>
      </c>
      <c r="AG209" s="48">
        <v>1</v>
      </c>
      <c r="AH209" s="45">
        <v>0</v>
      </c>
      <c r="AI209" s="48">
        <v>0</v>
      </c>
      <c r="AJ209" s="45">
        <v>0</v>
      </c>
      <c r="AK209" s="48">
        <v>0</v>
      </c>
      <c r="AL209" s="45">
        <v>0</v>
      </c>
      <c r="AM209" s="333">
        <v>0</v>
      </c>
      <c r="AN209" s="105">
        <v>0</v>
      </c>
      <c r="AO209" s="48">
        <v>0</v>
      </c>
      <c r="AP209" s="45">
        <v>0</v>
      </c>
      <c r="AQ209" s="48">
        <v>0</v>
      </c>
      <c r="AR209" s="45">
        <v>0</v>
      </c>
      <c r="AS209" s="48">
        <v>0</v>
      </c>
      <c r="AT209" s="333">
        <v>0</v>
      </c>
      <c r="AU209" s="352">
        <v>0</v>
      </c>
      <c r="AV209" s="333">
        <v>0</v>
      </c>
      <c r="AW209" s="352">
        <v>0</v>
      </c>
      <c r="AX209" s="48">
        <v>0</v>
      </c>
      <c r="AY209" s="56" t="str">
        <f t="shared" si="118"/>
        <v/>
      </c>
      <c r="CA209" s="18" t="str">
        <f t="shared" ref="CA209:CA217" si="145">IF(AND(E209&gt;0,AN209=""), "* No olvide digitar la variable Gestantes. Digite Cero si no tiene.",IF(AN209&gt;E209,"  * La variable Gestantes No puede ser mayor al Total Mujeres.",""))</f>
        <v/>
      </c>
      <c r="CB209" s="18" t="str">
        <f t="shared" ref="CB209:CB217" si="146">IF(AND(E209&gt;0,AO209=""), "* No olvide digitar la variable Madre de hijo menor de 5 años. Digite Cero si no tiene.",IF(AO209&gt;E209,"  * La variable Madre de hijo menor de 5 años No puede ser mayor al Total de Mujeres.",""))</f>
        <v/>
      </c>
      <c r="CC209" s="18" t="str">
        <f t="shared" ref="CC209:CC217" si="147">IF(AND(D209&gt;0,OR(AP209="")), "* No olvide digitar la variable Pueblos originarios - Hombres. Digite Cero si no tiene.",IF((AP209)&gt;D209,"  * La variable Pueblos originarios - Hombres No puede ser mayor al Total Hombres.",""))</f>
        <v/>
      </c>
      <c r="CD209" s="18" t="str">
        <f t="shared" ref="CD209:CD217" si="148">IF(AND(E209&gt;0,OR(AQ209="")), "* No olvide digitar la variable Pueblos originarios - Mujeres. Digite Cero si no tiene.",IF((AQ209)&gt;E209,"  * La variable Pueblos originarios - Mujeres No puede ser mayor al Total Mujeres.",""))</f>
        <v/>
      </c>
      <c r="CE209" s="18" t="str">
        <f t="shared" ref="CE209:CE217" si="149">IF(AND($C209&gt;0,AR209=""), "* No olvide digitar la variable Niños, niñas, adolescentes y jóvenes SENAME. Digite Cero si no tiene.",IF(AR209&gt;$C209,"  * La variable Niños, niñas, adolescentes y jóvenes SENAME No puede ser mayor al Total.",""))</f>
        <v/>
      </c>
      <c r="CF209" s="18" t="str">
        <f t="shared" ref="CF209:CF241" si="150">IF(AND(C209&gt;0,AS209=""), "* No olvide digitar la variable Niños, niñas, adolescentes y jóvenes Mejor Niñez. Digite Cero si no tiene.",IF(AS209&gt;C209,"  * La variable Niños, niñas, adolescentes y jóvenes Mejor Niñez No puede ser mayor al Total.",""))</f>
        <v/>
      </c>
      <c r="CG209" s="18" t="str">
        <f t="shared" si="136"/>
        <v/>
      </c>
      <c r="CH209" s="18" t="str">
        <f t="shared" ref="CH209:CH217" si="151">IF(AND(E209&gt;0,OR(AU209="")), "* No olvide digitar la variable Migrantes - Mujeres. Digite Cero si no tiene.",IF((AU209)&gt;E209,"  * La variable Migrantes - Mujeres No puede ser mayor al Total Mujeres.",""))</f>
        <v/>
      </c>
      <c r="CI209" s="18" t="str">
        <f t="shared" si="137"/>
        <v/>
      </c>
      <c r="CJ209" s="18" t="str">
        <f t="shared" ref="CJ209:CJ241" si="152">IF(AND(D209&gt;0,OR(AW209="")), "* No olvide digitar la variable Trans Femenino. Digite Cero si no tiene.",IF((AW209)&gt;D209,"  * La variable Trans Femenino No puede ser mayor al Total Hombres.",""))</f>
        <v/>
      </c>
      <c r="CK209" s="18" t="str">
        <f t="shared" ref="CK209:CK240" si="153">IF(AND($C209&gt;0,AX209=""), "* No olvide digitar la variable Adolescentes derivados de Espacios Amigables. Digite Cero si no tiene.",IF(AX209&gt;$C209,"  * La variable Adolescentes derivados de Espacios Amigables No puede ser mayor al Total.",""))</f>
        <v/>
      </c>
      <c r="CL209" s="56"/>
      <c r="CO209" s="370">
        <f t="shared" si="127"/>
        <v>0</v>
      </c>
      <c r="CP209" s="370">
        <f t="shared" si="128"/>
        <v>0</v>
      </c>
      <c r="CQ209" s="370">
        <f t="shared" ref="CQ209:CR241" si="154">IF(AND(D209&gt;0,OR(AP209="")),1,IF((AP209)&gt;D209,1,0))</f>
        <v>0</v>
      </c>
      <c r="CR209" s="370">
        <f t="shared" si="129"/>
        <v>0</v>
      </c>
      <c r="CS209" s="370">
        <f t="shared" si="130"/>
        <v>0</v>
      </c>
      <c r="CT209" s="370">
        <f t="shared" si="131"/>
        <v>0</v>
      </c>
      <c r="CU209" s="370">
        <f t="shared" ref="CU209:CV241" si="155">IF(AND(D209&gt;0,OR(AT209="")),1,IF((AT209)&gt;D209,1,0))</f>
        <v>0</v>
      </c>
      <c r="CV209" s="370">
        <f t="shared" si="132"/>
        <v>0</v>
      </c>
      <c r="CW209" s="370">
        <f t="shared" ref="CW209:CW241" si="156">IF(AND(E209&gt;0,OR(AV209="")),1,IF((AV209)&gt;E209,1,0))</f>
        <v>0</v>
      </c>
      <c r="CX209" s="370">
        <f t="shared" ref="CX209:CX241" si="157">IF(AND(D209&gt;0,OR(AW209="")),1,IF((AW209)&gt;D209,1,0))</f>
        <v>0</v>
      </c>
      <c r="CY209" s="370">
        <f t="shared" si="135"/>
        <v>0</v>
      </c>
    </row>
    <row r="210" spans="1:103" ht="15" customHeight="1" x14ac:dyDescent="0.25">
      <c r="A210" s="3923"/>
      <c r="B210" s="406" t="s">
        <v>232</v>
      </c>
      <c r="C210" s="397">
        <f t="shared" si="140"/>
        <v>0</v>
      </c>
      <c r="D210" s="398">
        <f t="shared" si="144"/>
        <v>0</v>
      </c>
      <c r="E210" s="396">
        <f t="shared" si="144"/>
        <v>0</v>
      </c>
      <c r="F210" s="22"/>
      <c r="G210" s="28"/>
      <c r="H210" s="22">
        <v>0</v>
      </c>
      <c r="I210" s="28">
        <v>0</v>
      </c>
      <c r="J210" s="22">
        <v>0</v>
      </c>
      <c r="K210" s="28">
        <v>0</v>
      </c>
      <c r="L210" s="22">
        <v>0</v>
      </c>
      <c r="M210" s="28">
        <v>0</v>
      </c>
      <c r="N210" s="22">
        <v>0</v>
      </c>
      <c r="O210" s="28">
        <v>0</v>
      </c>
      <c r="P210" s="22">
        <v>0</v>
      </c>
      <c r="Q210" s="28">
        <v>0</v>
      </c>
      <c r="R210" s="22">
        <v>0</v>
      </c>
      <c r="S210" s="28">
        <v>0</v>
      </c>
      <c r="T210" s="22">
        <v>0</v>
      </c>
      <c r="U210" s="28">
        <v>0</v>
      </c>
      <c r="V210" s="22">
        <v>0</v>
      </c>
      <c r="W210" s="28">
        <v>0</v>
      </c>
      <c r="X210" s="22">
        <v>0</v>
      </c>
      <c r="Y210" s="28">
        <v>0</v>
      </c>
      <c r="Z210" s="22">
        <v>0</v>
      </c>
      <c r="AA210" s="28">
        <v>0</v>
      </c>
      <c r="AB210" s="22">
        <v>0</v>
      </c>
      <c r="AC210" s="28">
        <v>0</v>
      </c>
      <c r="AD210" s="22">
        <v>0</v>
      </c>
      <c r="AE210" s="28">
        <v>0</v>
      </c>
      <c r="AF210" s="22">
        <v>0</v>
      </c>
      <c r="AG210" s="28">
        <v>0</v>
      </c>
      <c r="AH210" s="22">
        <v>0</v>
      </c>
      <c r="AI210" s="28">
        <v>0</v>
      </c>
      <c r="AJ210" s="22">
        <v>0</v>
      </c>
      <c r="AK210" s="28">
        <v>0</v>
      </c>
      <c r="AL210" s="22">
        <v>0</v>
      </c>
      <c r="AM210" s="216">
        <v>0</v>
      </c>
      <c r="AN210" s="27">
        <v>0</v>
      </c>
      <c r="AO210" s="28">
        <v>0</v>
      </c>
      <c r="AP210" s="22">
        <v>0</v>
      </c>
      <c r="AQ210" s="85">
        <v>0</v>
      </c>
      <c r="AR210" s="2546">
        <v>0</v>
      </c>
      <c r="AS210" s="85">
        <v>0</v>
      </c>
      <c r="AT210" s="353">
        <v>0</v>
      </c>
      <c r="AU210" s="395">
        <v>0</v>
      </c>
      <c r="AV210" s="353">
        <v>0</v>
      </c>
      <c r="AW210" s="395">
        <v>0</v>
      </c>
      <c r="AX210" s="85">
        <v>0</v>
      </c>
      <c r="AY210" s="56" t="str">
        <f t="shared" si="118"/>
        <v/>
      </c>
      <c r="CA210" s="18" t="str">
        <f t="shared" si="145"/>
        <v/>
      </c>
      <c r="CB210" s="18" t="str">
        <f t="shared" si="146"/>
        <v/>
      </c>
      <c r="CC210" s="18" t="str">
        <f t="shared" si="147"/>
        <v/>
      </c>
      <c r="CD210" s="18" t="str">
        <f t="shared" si="148"/>
        <v/>
      </c>
      <c r="CE210" s="18" t="str">
        <f t="shared" si="149"/>
        <v/>
      </c>
      <c r="CF210" s="18" t="str">
        <f t="shared" si="150"/>
        <v/>
      </c>
      <c r="CG210" s="18" t="str">
        <f t="shared" si="136"/>
        <v/>
      </c>
      <c r="CH210" s="18" t="str">
        <f t="shared" si="151"/>
        <v/>
      </c>
      <c r="CI210" s="18" t="str">
        <f t="shared" si="137"/>
        <v/>
      </c>
      <c r="CJ210" s="18" t="str">
        <f t="shared" si="152"/>
        <v/>
      </c>
      <c r="CK210" s="18" t="str">
        <f t="shared" si="153"/>
        <v/>
      </c>
      <c r="CL210" s="56"/>
      <c r="CO210" s="370">
        <f t="shared" si="127"/>
        <v>0</v>
      </c>
      <c r="CP210" s="370">
        <f t="shared" si="128"/>
        <v>0</v>
      </c>
      <c r="CQ210" s="370">
        <f t="shared" si="154"/>
        <v>0</v>
      </c>
      <c r="CR210" s="370">
        <f t="shared" si="129"/>
        <v>0</v>
      </c>
      <c r="CS210" s="370">
        <f t="shared" si="130"/>
        <v>0</v>
      </c>
      <c r="CT210" s="370">
        <f t="shared" si="131"/>
        <v>0</v>
      </c>
      <c r="CU210" s="370">
        <f t="shared" si="155"/>
        <v>0</v>
      </c>
      <c r="CV210" s="370">
        <f t="shared" si="132"/>
        <v>0</v>
      </c>
      <c r="CW210" s="370">
        <f t="shared" si="156"/>
        <v>0</v>
      </c>
      <c r="CX210" s="370">
        <f t="shared" si="157"/>
        <v>0</v>
      </c>
      <c r="CY210" s="370">
        <f t="shared" si="135"/>
        <v>0</v>
      </c>
    </row>
    <row r="211" spans="1:103" ht="15" customHeight="1" x14ac:dyDescent="0.25">
      <c r="A211" s="3923"/>
      <c r="B211" s="407" t="s">
        <v>233</v>
      </c>
      <c r="C211" s="397">
        <f t="shared" si="140"/>
        <v>1</v>
      </c>
      <c r="D211" s="398">
        <f t="shared" si="144"/>
        <v>0</v>
      </c>
      <c r="E211" s="396">
        <f t="shared" si="144"/>
        <v>1</v>
      </c>
      <c r="F211" s="22"/>
      <c r="G211" s="28"/>
      <c r="H211" s="22">
        <v>0</v>
      </c>
      <c r="I211" s="28">
        <v>0</v>
      </c>
      <c r="J211" s="22">
        <v>0</v>
      </c>
      <c r="K211" s="28">
        <v>0</v>
      </c>
      <c r="L211" s="22">
        <v>0</v>
      </c>
      <c r="M211" s="28">
        <v>0</v>
      </c>
      <c r="N211" s="22">
        <v>0</v>
      </c>
      <c r="O211" s="28">
        <v>0</v>
      </c>
      <c r="P211" s="22">
        <v>0</v>
      </c>
      <c r="Q211" s="28">
        <v>0</v>
      </c>
      <c r="R211" s="22">
        <v>0</v>
      </c>
      <c r="S211" s="28">
        <v>0</v>
      </c>
      <c r="T211" s="22">
        <v>0</v>
      </c>
      <c r="U211" s="28">
        <v>0</v>
      </c>
      <c r="V211" s="22">
        <v>0</v>
      </c>
      <c r="W211" s="28">
        <v>0</v>
      </c>
      <c r="X211" s="22">
        <v>0</v>
      </c>
      <c r="Y211" s="28">
        <v>0</v>
      </c>
      <c r="Z211" s="22">
        <v>0</v>
      </c>
      <c r="AA211" s="28">
        <v>1</v>
      </c>
      <c r="AB211" s="22">
        <v>0</v>
      </c>
      <c r="AC211" s="28">
        <v>0</v>
      </c>
      <c r="AD211" s="22">
        <v>0</v>
      </c>
      <c r="AE211" s="28">
        <v>0</v>
      </c>
      <c r="AF211" s="22">
        <v>0</v>
      </c>
      <c r="AG211" s="28">
        <v>0</v>
      </c>
      <c r="AH211" s="22">
        <v>0</v>
      </c>
      <c r="AI211" s="28">
        <v>0</v>
      </c>
      <c r="AJ211" s="22">
        <v>0</v>
      </c>
      <c r="AK211" s="28">
        <v>0</v>
      </c>
      <c r="AL211" s="22">
        <v>0</v>
      </c>
      <c r="AM211" s="216">
        <v>0</v>
      </c>
      <c r="AN211" s="27">
        <v>0</v>
      </c>
      <c r="AO211" s="28">
        <v>0</v>
      </c>
      <c r="AP211" s="22">
        <v>0</v>
      </c>
      <c r="AQ211" s="52">
        <v>0</v>
      </c>
      <c r="AR211" s="49">
        <v>0</v>
      </c>
      <c r="AS211" s="52">
        <v>0</v>
      </c>
      <c r="AT211" s="323">
        <v>0</v>
      </c>
      <c r="AU211" s="399">
        <v>0</v>
      </c>
      <c r="AV211" s="323">
        <v>0</v>
      </c>
      <c r="AW211" s="399">
        <v>0</v>
      </c>
      <c r="AX211" s="52">
        <v>0</v>
      </c>
      <c r="AY211" s="56" t="str">
        <f t="shared" si="118"/>
        <v/>
      </c>
      <c r="CA211" s="18" t="str">
        <f t="shared" si="145"/>
        <v/>
      </c>
      <c r="CB211" s="18" t="str">
        <f t="shared" si="146"/>
        <v/>
      </c>
      <c r="CC211" s="18" t="str">
        <f t="shared" si="147"/>
        <v/>
      </c>
      <c r="CD211" s="18" t="str">
        <f t="shared" si="148"/>
        <v/>
      </c>
      <c r="CE211" s="18" t="str">
        <f t="shared" si="149"/>
        <v/>
      </c>
      <c r="CF211" s="18" t="str">
        <f t="shared" si="150"/>
        <v/>
      </c>
      <c r="CG211" s="18" t="str">
        <f t="shared" si="136"/>
        <v/>
      </c>
      <c r="CH211" s="18" t="str">
        <f t="shared" si="151"/>
        <v/>
      </c>
      <c r="CI211" s="18" t="str">
        <f t="shared" si="137"/>
        <v/>
      </c>
      <c r="CJ211" s="18" t="str">
        <f t="shared" si="152"/>
        <v/>
      </c>
      <c r="CK211" s="18" t="str">
        <f t="shared" si="153"/>
        <v/>
      </c>
      <c r="CL211" s="56"/>
      <c r="CO211" s="370">
        <f t="shared" si="127"/>
        <v>0</v>
      </c>
      <c r="CP211" s="370">
        <f t="shared" si="128"/>
        <v>0</v>
      </c>
      <c r="CQ211" s="370">
        <f t="shared" si="154"/>
        <v>0</v>
      </c>
      <c r="CR211" s="370">
        <f t="shared" si="154"/>
        <v>0</v>
      </c>
      <c r="CS211" s="370">
        <f t="shared" si="130"/>
        <v>0</v>
      </c>
      <c r="CT211" s="370">
        <f t="shared" si="131"/>
        <v>0</v>
      </c>
      <c r="CU211" s="370">
        <f t="shared" si="155"/>
        <v>0</v>
      </c>
      <c r="CV211" s="370">
        <f t="shared" si="155"/>
        <v>0</v>
      </c>
      <c r="CW211" s="370">
        <f t="shared" si="156"/>
        <v>0</v>
      </c>
      <c r="CX211" s="370">
        <f t="shared" si="157"/>
        <v>0</v>
      </c>
      <c r="CY211" s="370">
        <f t="shared" si="135"/>
        <v>0</v>
      </c>
    </row>
    <row r="212" spans="1:103" ht="15" customHeight="1" x14ac:dyDescent="0.25">
      <c r="A212" s="3782"/>
      <c r="B212" s="408" t="s">
        <v>234</v>
      </c>
      <c r="C212" s="409">
        <f t="shared" si="140"/>
        <v>0</v>
      </c>
      <c r="D212" s="400">
        <f>SUM(H212+J212+L212+N212+P212+R212+T212+V212+X212+Z212+AB212+AD212+AF212+AH212+AJ212+AL212)</f>
        <v>0</v>
      </c>
      <c r="E212" s="410">
        <f>SUM(I212+K212+M212+O212+Q212+S212+U212+W212+Y212+AA212+AC212+AE212+AG212+AI212+AK212+AM212)</f>
        <v>0</v>
      </c>
      <c r="F212" s="411"/>
      <c r="G212" s="412"/>
      <c r="H212" s="49">
        <v>0</v>
      </c>
      <c r="I212" s="52">
        <v>0</v>
      </c>
      <c r="J212" s="49">
        <v>0</v>
      </c>
      <c r="K212" s="52">
        <v>0</v>
      </c>
      <c r="L212" s="49">
        <v>0</v>
      </c>
      <c r="M212" s="52">
        <v>0</v>
      </c>
      <c r="N212" s="49">
        <v>0</v>
      </c>
      <c r="O212" s="52">
        <v>0</v>
      </c>
      <c r="P212" s="49">
        <v>0</v>
      </c>
      <c r="Q212" s="52">
        <v>0</v>
      </c>
      <c r="R212" s="49">
        <v>0</v>
      </c>
      <c r="S212" s="52">
        <v>0</v>
      </c>
      <c r="T212" s="49">
        <v>0</v>
      </c>
      <c r="U212" s="52">
        <v>0</v>
      </c>
      <c r="V212" s="49">
        <v>0</v>
      </c>
      <c r="W212" s="52">
        <v>0</v>
      </c>
      <c r="X212" s="49">
        <v>0</v>
      </c>
      <c r="Y212" s="52">
        <v>0</v>
      </c>
      <c r="Z212" s="49">
        <v>0</v>
      </c>
      <c r="AA212" s="52">
        <v>0</v>
      </c>
      <c r="AB212" s="49">
        <v>0</v>
      </c>
      <c r="AC212" s="52">
        <v>0</v>
      </c>
      <c r="AD212" s="49">
        <v>0</v>
      </c>
      <c r="AE212" s="52">
        <v>0</v>
      </c>
      <c r="AF212" s="49">
        <v>0</v>
      </c>
      <c r="AG212" s="52">
        <v>0</v>
      </c>
      <c r="AH212" s="49">
        <v>0</v>
      </c>
      <c r="AI212" s="52">
        <v>0</v>
      </c>
      <c r="AJ212" s="49">
        <v>0</v>
      </c>
      <c r="AK212" s="52">
        <v>0</v>
      </c>
      <c r="AL212" s="49">
        <v>0</v>
      </c>
      <c r="AM212" s="323">
        <v>0</v>
      </c>
      <c r="AN212" s="254">
        <v>0</v>
      </c>
      <c r="AO212" s="52">
        <v>0</v>
      </c>
      <c r="AP212" s="49">
        <v>0</v>
      </c>
      <c r="AQ212" s="37">
        <v>0</v>
      </c>
      <c r="AR212" s="30">
        <v>0</v>
      </c>
      <c r="AS212" s="37">
        <v>0</v>
      </c>
      <c r="AT212" s="223">
        <v>0</v>
      </c>
      <c r="AU212" s="243">
        <v>0</v>
      </c>
      <c r="AV212" s="223">
        <v>0</v>
      </c>
      <c r="AW212" s="243">
        <v>0</v>
      </c>
      <c r="AX212" s="37">
        <v>0</v>
      </c>
      <c r="AY212" s="56" t="str">
        <f t="shared" si="118"/>
        <v/>
      </c>
      <c r="CA212" s="18" t="str">
        <f t="shared" si="145"/>
        <v/>
      </c>
      <c r="CB212" s="18" t="str">
        <f t="shared" si="146"/>
        <v/>
      </c>
      <c r="CC212" s="18" t="str">
        <f t="shared" si="147"/>
        <v/>
      </c>
      <c r="CD212" s="18" t="str">
        <f t="shared" si="148"/>
        <v/>
      </c>
      <c r="CE212" s="18" t="str">
        <f t="shared" si="149"/>
        <v/>
      </c>
      <c r="CF212" s="18" t="str">
        <f t="shared" si="150"/>
        <v/>
      </c>
      <c r="CG212" s="18" t="str">
        <f t="shared" si="136"/>
        <v/>
      </c>
      <c r="CH212" s="18" t="str">
        <f t="shared" si="151"/>
        <v/>
      </c>
      <c r="CI212" s="18" t="str">
        <f t="shared" si="137"/>
        <v/>
      </c>
      <c r="CJ212" s="18" t="str">
        <f t="shared" si="152"/>
        <v/>
      </c>
      <c r="CK212" s="18" t="str">
        <f t="shared" si="153"/>
        <v/>
      </c>
      <c r="CL212" s="56"/>
      <c r="CO212" s="370">
        <f t="shared" si="127"/>
        <v>0</v>
      </c>
      <c r="CP212" s="370">
        <f t="shared" si="128"/>
        <v>0</v>
      </c>
      <c r="CQ212" s="370">
        <f t="shared" si="154"/>
        <v>0</v>
      </c>
      <c r="CR212" s="370">
        <f t="shared" si="154"/>
        <v>0</v>
      </c>
      <c r="CS212" s="370">
        <f t="shared" si="130"/>
        <v>0</v>
      </c>
      <c r="CT212" s="370">
        <f t="shared" si="131"/>
        <v>0</v>
      </c>
      <c r="CU212" s="370">
        <f t="shared" si="155"/>
        <v>0</v>
      </c>
      <c r="CV212" s="370">
        <f t="shared" si="155"/>
        <v>0</v>
      </c>
      <c r="CW212" s="370">
        <f t="shared" si="156"/>
        <v>0</v>
      </c>
      <c r="CX212" s="370">
        <f t="shared" si="157"/>
        <v>0</v>
      </c>
      <c r="CY212" s="370">
        <f t="shared" si="135"/>
        <v>0</v>
      </c>
    </row>
    <row r="213" spans="1:103" ht="15" customHeight="1" x14ac:dyDescent="0.25">
      <c r="A213" s="4547" t="s">
        <v>235</v>
      </c>
      <c r="B213" s="2350" t="s">
        <v>236</v>
      </c>
      <c r="C213" s="2539">
        <f t="shared" si="140"/>
        <v>0</v>
      </c>
      <c r="D213" s="2540">
        <f t="shared" si="144"/>
        <v>0</v>
      </c>
      <c r="E213" s="2176">
        <f t="shared" si="144"/>
        <v>0</v>
      </c>
      <c r="F213" s="2501"/>
      <c r="G213" s="2149"/>
      <c r="H213" s="2501"/>
      <c r="I213" s="2149"/>
      <c r="J213" s="2501"/>
      <c r="K213" s="2149"/>
      <c r="L213" s="2501"/>
      <c r="M213" s="2149"/>
      <c r="N213" s="2501"/>
      <c r="O213" s="2149"/>
      <c r="P213" s="2501"/>
      <c r="Q213" s="2149"/>
      <c r="R213" s="2501"/>
      <c r="S213" s="2149"/>
      <c r="T213" s="2501"/>
      <c r="U213" s="2149"/>
      <c r="V213" s="2501"/>
      <c r="W213" s="2149"/>
      <c r="X213" s="2501"/>
      <c r="Y213" s="2149"/>
      <c r="Z213" s="2501"/>
      <c r="AA213" s="2149"/>
      <c r="AB213" s="2501"/>
      <c r="AC213" s="2149"/>
      <c r="AD213" s="2501"/>
      <c r="AE213" s="2149"/>
      <c r="AF213" s="2501"/>
      <c r="AG213" s="2149"/>
      <c r="AH213" s="2501"/>
      <c r="AI213" s="2149"/>
      <c r="AJ213" s="2501"/>
      <c r="AK213" s="2149"/>
      <c r="AL213" s="2501"/>
      <c r="AM213" s="2272"/>
      <c r="AN213" s="2504"/>
      <c r="AO213" s="2149"/>
      <c r="AP213" s="2501"/>
      <c r="AQ213" s="414"/>
      <c r="AR213" s="2548"/>
      <c r="AS213" s="414"/>
      <c r="AT213" s="415"/>
      <c r="AU213" s="2549"/>
      <c r="AV213" s="415"/>
      <c r="AW213" s="2549"/>
      <c r="AX213" s="414"/>
      <c r="AY213" s="56" t="str">
        <f t="shared" si="118"/>
        <v/>
      </c>
      <c r="CA213" s="18" t="str">
        <f t="shared" si="145"/>
        <v/>
      </c>
      <c r="CB213" s="18" t="str">
        <f t="shared" si="146"/>
        <v/>
      </c>
      <c r="CC213" s="18" t="str">
        <f t="shared" si="147"/>
        <v/>
      </c>
      <c r="CD213" s="18" t="str">
        <f t="shared" si="148"/>
        <v/>
      </c>
      <c r="CE213" s="18" t="str">
        <f t="shared" si="149"/>
        <v/>
      </c>
      <c r="CF213" s="18" t="str">
        <f t="shared" si="150"/>
        <v/>
      </c>
      <c r="CG213" s="18" t="str">
        <f t="shared" si="136"/>
        <v/>
      </c>
      <c r="CH213" s="18" t="str">
        <f t="shared" si="151"/>
        <v/>
      </c>
      <c r="CI213" s="18" t="str">
        <f t="shared" si="137"/>
        <v/>
      </c>
      <c r="CJ213" s="18" t="str">
        <f t="shared" si="152"/>
        <v/>
      </c>
      <c r="CK213" s="18" t="str">
        <f t="shared" si="153"/>
        <v/>
      </c>
      <c r="CL213" s="56"/>
      <c r="CO213" s="370">
        <f t="shared" si="127"/>
        <v>0</v>
      </c>
      <c r="CP213" s="370">
        <f t="shared" si="128"/>
        <v>0</v>
      </c>
      <c r="CQ213" s="370">
        <f t="shared" si="154"/>
        <v>0</v>
      </c>
      <c r="CR213" s="370">
        <f t="shared" si="154"/>
        <v>0</v>
      </c>
      <c r="CS213" s="370">
        <f t="shared" si="130"/>
        <v>0</v>
      </c>
      <c r="CT213" s="370">
        <f t="shared" si="131"/>
        <v>0</v>
      </c>
      <c r="CU213" s="370">
        <f t="shared" si="155"/>
        <v>0</v>
      </c>
      <c r="CV213" s="370">
        <f t="shared" si="155"/>
        <v>0</v>
      </c>
      <c r="CW213" s="370">
        <f t="shared" si="156"/>
        <v>0</v>
      </c>
      <c r="CX213" s="370">
        <f t="shared" si="157"/>
        <v>0</v>
      </c>
      <c r="CY213" s="370">
        <f t="shared" si="135"/>
        <v>0</v>
      </c>
    </row>
    <row r="214" spans="1:103" ht="15" customHeight="1" x14ac:dyDescent="0.25">
      <c r="A214" s="3923"/>
      <c r="B214" s="396" t="s">
        <v>237</v>
      </c>
      <c r="C214" s="397">
        <f t="shared" si="140"/>
        <v>0</v>
      </c>
      <c r="D214" s="398">
        <f>SUM(F214+H214+J214+L214+N214+P214+R214+T214+V214+X214+Z214+AB214+AD214+AF214+AH214+AJ214+AL214)</f>
        <v>0</v>
      </c>
      <c r="E214" s="396">
        <f t="shared" si="144"/>
        <v>0</v>
      </c>
      <c r="F214" s="22"/>
      <c r="G214" s="28"/>
      <c r="H214" s="22"/>
      <c r="I214" s="28"/>
      <c r="J214" s="22"/>
      <c r="K214" s="28"/>
      <c r="L214" s="22"/>
      <c r="M214" s="28"/>
      <c r="N214" s="22"/>
      <c r="O214" s="28"/>
      <c r="P214" s="22"/>
      <c r="Q214" s="28"/>
      <c r="R214" s="22"/>
      <c r="S214" s="28"/>
      <c r="T214" s="22"/>
      <c r="U214" s="28"/>
      <c r="V214" s="22"/>
      <c r="W214" s="28"/>
      <c r="X214" s="22"/>
      <c r="Y214" s="28"/>
      <c r="Z214" s="22"/>
      <c r="AA214" s="28"/>
      <c r="AB214" s="22"/>
      <c r="AC214" s="28"/>
      <c r="AD214" s="22"/>
      <c r="AE214" s="28"/>
      <c r="AF214" s="22"/>
      <c r="AG214" s="28"/>
      <c r="AH214" s="22"/>
      <c r="AI214" s="28"/>
      <c r="AJ214" s="22"/>
      <c r="AK214" s="28"/>
      <c r="AL214" s="22"/>
      <c r="AM214" s="216"/>
      <c r="AN214" s="27"/>
      <c r="AO214" s="28"/>
      <c r="AP214" s="22"/>
      <c r="AQ214" s="52"/>
      <c r="AR214" s="49"/>
      <c r="AS214" s="52"/>
      <c r="AT214" s="323"/>
      <c r="AU214" s="399"/>
      <c r="AV214" s="323"/>
      <c r="AW214" s="399"/>
      <c r="AX214" s="52"/>
      <c r="AY214" s="56" t="str">
        <f t="shared" si="118"/>
        <v/>
      </c>
      <c r="CA214" s="18" t="str">
        <f t="shared" si="145"/>
        <v/>
      </c>
      <c r="CB214" s="18" t="str">
        <f t="shared" si="146"/>
        <v/>
      </c>
      <c r="CC214" s="18" t="str">
        <f t="shared" si="147"/>
        <v/>
      </c>
      <c r="CD214" s="18" t="str">
        <f t="shared" si="148"/>
        <v/>
      </c>
      <c r="CE214" s="18" t="str">
        <f t="shared" si="149"/>
        <v/>
      </c>
      <c r="CF214" s="18" t="str">
        <f t="shared" si="150"/>
        <v/>
      </c>
      <c r="CG214" s="18" t="str">
        <f t="shared" si="136"/>
        <v/>
      </c>
      <c r="CH214" s="18" t="str">
        <f t="shared" si="151"/>
        <v/>
      </c>
      <c r="CI214" s="18" t="str">
        <f t="shared" si="137"/>
        <v/>
      </c>
      <c r="CJ214" s="18" t="str">
        <f t="shared" si="152"/>
        <v/>
      </c>
      <c r="CK214" s="18" t="str">
        <f t="shared" si="153"/>
        <v/>
      </c>
      <c r="CL214" s="56"/>
      <c r="CO214" s="370">
        <f t="shared" si="127"/>
        <v>0</v>
      </c>
      <c r="CP214" s="370">
        <f t="shared" si="128"/>
        <v>0</v>
      </c>
      <c r="CQ214" s="370">
        <f t="shared" si="154"/>
        <v>0</v>
      </c>
      <c r="CR214" s="370">
        <f t="shared" si="154"/>
        <v>0</v>
      </c>
      <c r="CS214" s="370">
        <f t="shared" si="130"/>
        <v>0</v>
      </c>
      <c r="CT214" s="370">
        <f t="shared" si="131"/>
        <v>0</v>
      </c>
      <c r="CU214" s="370">
        <f t="shared" si="155"/>
        <v>0</v>
      </c>
      <c r="CV214" s="370">
        <f t="shared" si="155"/>
        <v>0</v>
      </c>
      <c r="CW214" s="370">
        <f t="shared" si="156"/>
        <v>0</v>
      </c>
      <c r="CX214" s="370">
        <f t="shared" si="157"/>
        <v>0</v>
      </c>
      <c r="CY214" s="370">
        <f t="shared" si="135"/>
        <v>0</v>
      </c>
    </row>
    <row r="215" spans="1:103" ht="15" customHeight="1" x14ac:dyDescent="0.25">
      <c r="A215" s="3923"/>
      <c r="B215" s="410" t="s">
        <v>238</v>
      </c>
      <c r="C215" s="409">
        <f t="shared" si="140"/>
        <v>0</v>
      </c>
      <c r="D215" s="400">
        <f>SUM(F215+H215+J215+L215+N215+P215+R215+T215+V215+X215+Z215+AB215+AD215+AF215+AH215+AJ215+AL215)</f>
        <v>0</v>
      </c>
      <c r="E215" s="410">
        <f>SUM(G215+I215+K215+M215+O215+Q215+S215+U215+W215+Y215+AA215+AC215+AE215+AG215+AI215+AK215+AM215)</f>
        <v>0</v>
      </c>
      <c r="F215" s="49"/>
      <c r="G215" s="52"/>
      <c r="H215" s="49"/>
      <c r="I215" s="52"/>
      <c r="J215" s="49"/>
      <c r="K215" s="52"/>
      <c r="L215" s="49"/>
      <c r="M215" s="52"/>
      <c r="N215" s="49"/>
      <c r="O215" s="52"/>
      <c r="P215" s="49"/>
      <c r="Q215" s="52"/>
      <c r="R215" s="49"/>
      <c r="S215" s="52"/>
      <c r="T215" s="49"/>
      <c r="U215" s="52"/>
      <c r="V215" s="49"/>
      <c r="W215" s="52"/>
      <c r="X215" s="49"/>
      <c r="Y215" s="52"/>
      <c r="Z215" s="49"/>
      <c r="AA215" s="52"/>
      <c r="AB215" s="49"/>
      <c r="AC215" s="52"/>
      <c r="AD215" s="49"/>
      <c r="AE215" s="52"/>
      <c r="AF215" s="49"/>
      <c r="AG215" s="52"/>
      <c r="AH215" s="49"/>
      <c r="AI215" s="52"/>
      <c r="AJ215" s="49"/>
      <c r="AK215" s="52"/>
      <c r="AL215" s="49"/>
      <c r="AM215" s="323"/>
      <c r="AN215" s="254"/>
      <c r="AO215" s="52"/>
      <c r="AP215" s="49"/>
      <c r="AQ215" s="52"/>
      <c r="AR215" s="49"/>
      <c r="AS215" s="52"/>
      <c r="AT215" s="323"/>
      <c r="AU215" s="399"/>
      <c r="AV215" s="323"/>
      <c r="AW215" s="399"/>
      <c r="AX215" s="52"/>
      <c r="AY215" s="56" t="str">
        <f t="shared" si="118"/>
        <v/>
      </c>
      <c r="CA215" s="18" t="str">
        <f t="shared" si="145"/>
        <v/>
      </c>
      <c r="CB215" s="18" t="str">
        <f t="shared" si="146"/>
        <v/>
      </c>
      <c r="CC215" s="18" t="str">
        <f t="shared" si="147"/>
        <v/>
      </c>
      <c r="CD215" s="18" t="str">
        <f t="shared" si="148"/>
        <v/>
      </c>
      <c r="CE215" s="18" t="str">
        <f t="shared" si="149"/>
        <v/>
      </c>
      <c r="CF215" s="18" t="str">
        <f t="shared" si="150"/>
        <v/>
      </c>
      <c r="CG215" s="18" t="str">
        <f t="shared" si="136"/>
        <v/>
      </c>
      <c r="CH215" s="18" t="str">
        <f t="shared" si="151"/>
        <v/>
      </c>
      <c r="CI215" s="18" t="str">
        <f t="shared" si="137"/>
        <v/>
      </c>
      <c r="CJ215" s="18" t="str">
        <f t="shared" si="152"/>
        <v/>
      </c>
      <c r="CK215" s="18" t="str">
        <f t="shared" si="153"/>
        <v/>
      </c>
      <c r="CL215" s="56"/>
      <c r="CO215" s="370">
        <f t="shared" si="127"/>
        <v>0</v>
      </c>
      <c r="CP215" s="370">
        <f t="shared" si="128"/>
        <v>0</v>
      </c>
      <c r="CQ215" s="370">
        <f t="shared" si="154"/>
        <v>0</v>
      </c>
      <c r="CR215" s="370">
        <f t="shared" si="154"/>
        <v>0</v>
      </c>
      <c r="CS215" s="370">
        <f t="shared" si="130"/>
        <v>0</v>
      </c>
      <c r="CT215" s="370">
        <f t="shared" si="131"/>
        <v>0</v>
      </c>
      <c r="CU215" s="370">
        <f t="shared" si="155"/>
        <v>0</v>
      </c>
      <c r="CV215" s="370">
        <f t="shared" si="155"/>
        <v>0</v>
      </c>
      <c r="CW215" s="370">
        <f t="shared" si="156"/>
        <v>0</v>
      </c>
      <c r="CX215" s="370">
        <f t="shared" si="157"/>
        <v>0</v>
      </c>
      <c r="CY215" s="370">
        <f t="shared" si="135"/>
        <v>0</v>
      </c>
    </row>
    <row r="216" spans="1:103" ht="15" customHeight="1" x14ac:dyDescent="0.25">
      <c r="A216" s="3923"/>
      <c r="B216" s="410" t="s">
        <v>239</v>
      </c>
      <c r="C216" s="409">
        <f t="shared" si="140"/>
        <v>0</v>
      </c>
      <c r="D216" s="400">
        <f>SUM(F216+H216+J216+L216+N216+P216+R216+T216+V216+X216+Z216+AB216+AD216+AF216+AH216+AJ216+AL216)</f>
        <v>0</v>
      </c>
      <c r="E216" s="410">
        <f>SUM(G216+I216+K216+M216+O216+Q216+S216+U216+W216+Y216+AA216+AC216+AE216+AG216+AI216+AK216+AM216)</f>
        <v>0</v>
      </c>
      <c r="F216" s="49"/>
      <c r="G216" s="52"/>
      <c r="H216" s="49"/>
      <c r="I216" s="52"/>
      <c r="J216" s="49"/>
      <c r="K216" s="52"/>
      <c r="L216" s="49"/>
      <c r="M216" s="52"/>
      <c r="N216" s="49"/>
      <c r="O216" s="52"/>
      <c r="P216" s="49"/>
      <c r="Q216" s="52"/>
      <c r="R216" s="49"/>
      <c r="S216" s="52"/>
      <c r="T216" s="49"/>
      <c r="U216" s="52"/>
      <c r="V216" s="49"/>
      <c r="W216" s="52"/>
      <c r="X216" s="49"/>
      <c r="Y216" s="52"/>
      <c r="Z216" s="49"/>
      <c r="AA216" s="52"/>
      <c r="AB216" s="49"/>
      <c r="AC216" s="52"/>
      <c r="AD216" s="49"/>
      <c r="AE216" s="52"/>
      <c r="AF216" s="49"/>
      <c r="AG216" s="52"/>
      <c r="AH216" s="49"/>
      <c r="AI216" s="52"/>
      <c r="AJ216" s="49"/>
      <c r="AK216" s="52"/>
      <c r="AL216" s="49"/>
      <c r="AM216" s="323"/>
      <c r="AN216" s="254"/>
      <c r="AO216" s="52"/>
      <c r="AP216" s="49"/>
      <c r="AQ216" s="52"/>
      <c r="AR216" s="49"/>
      <c r="AS216" s="52"/>
      <c r="AT216" s="323"/>
      <c r="AU216" s="399"/>
      <c r="AV216" s="323"/>
      <c r="AW216" s="399"/>
      <c r="AX216" s="52"/>
      <c r="AY216" s="56" t="str">
        <f t="shared" si="118"/>
        <v/>
      </c>
      <c r="CA216" s="18" t="str">
        <f t="shared" si="145"/>
        <v/>
      </c>
      <c r="CB216" s="18" t="str">
        <f t="shared" si="146"/>
        <v/>
      </c>
      <c r="CC216" s="18" t="str">
        <f t="shared" si="147"/>
        <v/>
      </c>
      <c r="CD216" s="18" t="str">
        <f t="shared" si="148"/>
        <v/>
      </c>
      <c r="CE216" s="18" t="str">
        <f t="shared" si="149"/>
        <v/>
      </c>
      <c r="CF216" s="18" t="str">
        <f t="shared" si="150"/>
        <v/>
      </c>
      <c r="CG216" s="18" t="str">
        <f t="shared" si="136"/>
        <v/>
      </c>
      <c r="CH216" s="18" t="str">
        <f t="shared" si="151"/>
        <v/>
      </c>
      <c r="CI216" s="18" t="str">
        <f t="shared" si="137"/>
        <v/>
      </c>
      <c r="CJ216" s="18" t="str">
        <f t="shared" si="152"/>
        <v/>
      </c>
      <c r="CK216" s="18" t="str">
        <f t="shared" si="153"/>
        <v/>
      </c>
      <c r="CL216" s="56"/>
      <c r="CO216" s="370">
        <f t="shared" si="127"/>
        <v>0</v>
      </c>
      <c r="CP216" s="370">
        <f t="shared" si="128"/>
        <v>0</v>
      </c>
      <c r="CQ216" s="370">
        <f t="shared" si="154"/>
        <v>0</v>
      </c>
      <c r="CR216" s="370">
        <f t="shared" si="154"/>
        <v>0</v>
      </c>
      <c r="CS216" s="370">
        <f t="shared" si="130"/>
        <v>0</v>
      </c>
      <c r="CT216" s="370">
        <f t="shared" si="131"/>
        <v>0</v>
      </c>
      <c r="CU216" s="370">
        <f t="shared" si="155"/>
        <v>0</v>
      </c>
      <c r="CV216" s="370">
        <f t="shared" si="155"/>
        <v>0</v>
      </c>
      <c r="CW216" s="370">
        <f t="shared" si="156"/>
        <v>0</v>
      </c>
      <c r="CX216" s="370">
        <f t="shared" si="157"/>
        <v>0</v>
      </c>
      <c r="CY216" s="370">
        <f t="shared" si="135"/>
        <v>0</v>
      </c>
    </row>
    <row r="217" spans="1:103" ht="15" customHeight="1" x14ac:dyDescent="0.25">
      <c r="A217" s="3782"/>
      <c r="B217" s="377" t="s">
        <v>240</v>
      </c>
      <c r="C217" s="416">
        <f t="shared" si="140"/>
        <v>0</v>
      </c>
      <c r="D217" s="417">
        <f>SUM(F217+H217+J217+L217+N217+P217+R217+T217+V217+X217+Z217+AB217+AD217+AF217+AH217+AJ217+AL217)</f>
        <v>0</v>
      </c>
      <c r="E217" s="377">
        <f t="shared" si="144"/>
        <v>0</v>
      </c>
      <c r="F217" s="30"/>
      <c r="G217" s="37"/>
      <c r="H217" s="30"/>
      <c r="I217" s="37"/>
      <c r="J217" s="30"/>
      <c r="K217" s="37"/>
      <c r="L217" s="30"/>
      <c r="M217" s="37"/>
      <c r="N217" s="30"/>
      <c r="O217" s="37"/>
      <c r="P217" s="30"/>
      <c r="Q217" s="37"/>
      <c r="R217" s="30"/>
      <c r="S217" s="37"/>
      <c r="T217" s="30"/>
      <c r="U217" s="37"/>
      <c r="V217" s="30"/>
      <c r="W217" s="37"/>
      <c r="X217" s="30"/>
      <c r="Y217" s="37"/>
      <c r="Z217" s="30"/>
      <c r="AA217" s="37"/>
      <c r="AB217" s="30"/>
      <c r="AC217" s="37"/>
      <c r="AD217" s="30"/>
      <c r="AE217" s="37"/>
      <c r="AF217" s="30"/>
      <c r="AG217" s="37"/>
      <c r="AH217" s="30"/>
      <c r="AI217" s="37"/>
      <c r="AJ217" s="30"/>
      <c r="AK217" s="37"/>
      <c r="AL217" s="30"/>
      <c r="AM217" s="223"/>
      <c r="AN217" s="35"/>
      <c r="AO217" s="37"/>
      <c r="AP217" s="30"/>
      <c r="AQ217" s="37"/>
      <c r="AR217" s="30"/>
      <c r="AS217" s="37"/>
      <c r="AT217" s="223"/>
      <c r="AU217" s="243"/>
      <c r="AV217" s="223"/>
      <c r="AW217" s="243"/>
      <c r="AX217" s="37"/>
      <c r="AY217" s="56" t="str">
        <f t="shared" si="118"/>
        <v/>
      </c>
      <c r="CA217" s="18" t="str">
        <f t="shared" si="145"/>
        <v/>
      </c>
      <c r="CB217" s="18" t="str">
        <f t="shared" si="146"/>
        <v/>
      </c>
      <c r="CC217" s="18" t="str">
        <f t="shared" si="147"/>
        <v/>
      </c>
      <c r="CD217" s="18" t="str">
        <f t="shared" si="148"/>
        <v/>
      </c>
      <c r="CE217" s="18" t="str">
        <f t="shared" si="149"/>
        <v/>
      </c>
      <c r="CF217" s="18" t="str">
        <f t="shared" si="150"/>
        <v/>
      </c>
      <c r="CG217" s="18" t="str">
        <f t="shared" si="136"/>
        <v/>
      </c>
      <c r="CH217" s="18" t="str">
        <f t="shared" si="151"/>
        <v/>
      </c>
      <c r="CI217" s="18" t="str">
        <f t="shared" si="137"/>
        <v/>
      </c>
      <c r="CJ217" s="18" t="str">
        <f t="shared" si="152"/>
        <v/>
      </c>
      <c r="CK217" s="18" t="str">
        <f t="shared" si="153"/>
        <v/>
      </c>
      <c r="CL217" s="56"/>
      <c r="CO217" s="370">
        <f t="shared" si="127"/>
        <v>0</v>
      </c>
      <c r="CP217" s="370">
        <f t="shared" si="128"/>
        <v>0</v>
      </c>
      <c r="CQ217" s="370">
        <f t="shared" si="154"/>
        <v>0</v>
      </c>
      <c r="CR217" s="370">
        <f t="shared" si="154"/>
        <v>0</v>
      </c>
      <c r="CS217" s="370">
        <f t="shared" si="130"/>
        <v>0</v>
      </c>
      <c r="CT217" s="370">
        <f t="shared" si="131"/>
        <v>0</v>
      </c>
      <c r="CU217" s="370">
        <f t="shared" si="155"/>
        <v>0</v>
      </c>
      <c r="CV217" s="370">
        <f t="shared" si="155"/>
        <v>0</v>
      </c>
      <c r="CW217" s="370">
        <f t="shared" si="156"/>
        <v>0</v>
      </c>
      <c r="CX217" s="370">
        <f t="shared" si="157"/>
        <v>0</v>
      </c>
      <c r="CY217" s="370">
        <f t="shared" si="135"/>
        <v>0</v>
      </c>
    </row>
    <row r="218" spans="1:103" ht="15" customHeight="1" x14ac:dyDescent="0.25">
      <c r="A218" s="4547" t="s">
        <v>241</v>
      </c>
      <c r="B218" s="2176" t="s">
        <v>242</v>
      </c>
      <c r="C218" s="2539">
        <f t="shared" si="140"/>
        <v>1</v>
      </c>
      <c r="D218" s="2540">
        <f>SUM(F218+H218+J218+L218+N218)</f>
        <v>1</v>
      </c>
      <c r="E218" s="2176">
        <f t="shared" ref="D218:E221" si="158">SUM(G218+I218+K218+M218+O218)</f>
        <v>0</v>
      </c>
      <c r="F218" s="2501">
        <v>0</v>
      </c>
      <c r="G218" s="2149">
        <v>0</v>
      </c>
      <c r="H218" s="2501">
        <v>1</v>
      </c>
      <c r="I218" s="2149">
        <v>0</v>
      </c>
      <c r="J218" s="2501">
        <v>0</v>
      </c>
      <c r="K218" s="2149">
        <v>0</v>
      </c>
      <c r="L218" s="2501">
        <v>0</v>
      </c>
      <c r="M218" s="2149">
        <v>0</v>
      </c>
      <c r="N218" s="2501">
        <v>0</v>
      </c>
      <c r="O218" s="2149">
        <v>0</v>
      </c>
      <c r="P218" s="2550"/>
      <c r="Q218" s="418"/>
      <c r="R218" s="418"/>
      <c r="S218" s="418"/>
      <c r="T218" s="418"/>
      <c r="U218" s="418"/>
      <c r="V218" s="418"/>
      <c r="W218" s="418"/>
      <c r="X218" s="418"/>
      <c r="Y218" s="418"/>
      <c r="Z218" s="418"/>
      <c r="AA218" s="418"/>
      <c r="AB218" s="418"/>
      <c r="AC218" s="418"/>
      <c r="AD218" s="418"/>
      <c r="AE218" s="418"/>
      <c r="AF218" s="418"/>
      <c r="AG218" s="418"/>
      <c r="AH218" s="418"/>
      <c r="AI218" s="418"/>
      <c r="AJ218" s="418"/>
      <c r="AK218" s="418"/>
      <c r="AL218" s="418"/>
      <c r="AM218" s="419"/>
      <c r="AN218" s="2504">
        <v>0</v>
      </c>
      <c r="AO218" s="420"/>
      <c r="AP218" s="2501">
        <v>0</v>
      </c>
      <c r="AQ218" s="414">
        <v>0</v>
      </c>
      <c r="AR218" s="2548">
        <v>0</v>
      </c>
      <c r="AS218" s="414">
        <v>0</v>
      </c>
      <c r="AT218" s="415">
        <v>0</v>
      </c>
      <c r="AU218" s="2549">
        <v>0</v>
      </c>
      <c r="AV218" s="415">
        <v>0</v>
      </c>
      <c r="AW218" s="2549">
        <v>0</v>
      </c>
      <c r="AX218" s="414">
        <v>0</v>
      </c>
      <c r="AY218" s="56" t="str">
        <f>CA218&amp;CC218&amp;CD218&amp;CE218&amp;CF218&amp;CG218&amp;CH218&amp;CI218&amp;CJ218&amp;CK218</f>
        <v/>
      </c>
      <c r="CA218" s="18" t="str">
        <f>IF(AND(E218&gt;0,AN218=""), "* No olvide digitar la variable Gestantes. Digite Cero si no tiene.",IF(AN218&gt;E218,"  * La  variable Gestantes No puede ser mayor al Total Mujeres.",""))</f>
        <v/>
      </c>
      <c r="CB218" s="421"/>
      <c r="CC218" s="18" t="str">
        <f t="shared" ref="CC218:CC241" si="159">IF(AND(D218&gt;0,OR(AP218="")), "* No olvide digitar la variable Pueblos originarios - Hombres. Digite Cero si no tiene.",IF((AP218)&gt;D218,"  * La variable Pueblos originarios - Hombres No puede ser mayor al Total.",""))</f>
        <v/>
      </c>
      <c r="CD218" s="18" t="str">
        <f t="shared" si="142"/>
        <v/>
      </c>
      <c r="CE218" s="18" t="str">
        <f t="shared" si="143"/>
        <v/>
      </c>
      <c r="CF218" s="18" t="str">
        <f t="shared" si="150"/>
        <v/>
      </c>
      <c r="CG218" s="18" t="str">
        <f t="shared" si="136"/>
        <v/>
      </c>
      <c r="CH218" s="18" t="str">
        <f t="shared" ref="CH218:CH241" si="160">IF(AND(E218&gt;0,OR(AU218="")), "* No olvide digitar la variable Migrantes - Mujeres. Digite Cero si no tiene.",IF((AU218)&gt;E218,"  * La variable Migrantes - Mujeres No puede ser mayor al Total.",""))</f>
        <v/>
      </c>
      <c r="CI218" s="18" t="str">
        <f t="shared" si="137"/>
        <v/>
      </c>
      <c r="CJ218" s="18" t="str">
        <f t="shared" si="152"/>
        <v/>
      </c>
      <c r="CK218" s="18" t="str">
        <f t="shared" si="153"/>
        <v/>
      </c>
      <c r="CL218" s="56"/>
      <c r="CO218" s="370">
        <f t="shared" si="127"/>
        <v>0</v>
      </c>
      <c r="CP218" s="405"/>
      <c r="CQ218" s="370">
        <f t="shared" si="154"/>
        <v>0</v>
      </c>
      <c r="CR218" s="370">
        <f t="shared" si="154"/>
        <v>0</v>
      </c>
      <c r="CS218" s="370">
        <f t="shared" si="130"/>
        <v>0</v>
      </c>
      <c r="CT218" s="370">
        <f t="shared" si="131"/>
        <v>0</v>
      </c>
      <c r="CU218" s="370">
        <f t="shared" si="155"/>
        <v>0</v>
      </c>
      <c r="CV218" s="370">
        <f t="shared" si="155"/>
        <v>0</v>
      </c>
      <c r="CW218" s="370">
        <f t="shared" si="156"/>
        <v>0</v>
      </c>
      <c r="CX218" s="370">
        <f t="shared" si="157"/>
        <v>0</v>
      </c>
      <c r="CY218" s="370">
        <f t="shared" si="135"/>
        <v>0</v>
      </c>
    </row>
    <row r="219" spans="1:103" ht="23.25" customHeight="1" x14ac:dyDescent="0.25">
      <c r="A219" s="3923"/>
      <c r="B219" s="396" t="s">
        <v>243</v>
      </c>
      <c r="C219" s="397">
        <f t="shared" si="140"/>
        <v>0</v>
      </c>
      <c r="D219" s="398">
        <f>SUM(F219+H219+J219+L219+N219)</f>
        <v>0</v>
      </c>
      <c r="E219" s="396">
        <f t="shared" si="158"/>
        <v>0</v>
      </c>
      <c r="F219" s="22"/>
      <c r="G219" s="28"/>
      <c r="H219" s="22"/>
      <c r="I219" s="28"/>
      <c r="J219" s="22"/>
      <c r="K219" s="28"/>
      <c r="L219" s="22"/>
      <c r="M219" s="28"/>
      <c r="N219" s="22"/>
      <c r="O219" s="28"/>
      <c r="P219" s="2551"/>
      <c r="Q219" s="422"/>
      <c r="R219" s="422"/>
      <c r="S219" s="422"/>
      <c r="T219" s="422"/>
      <c r="U219" s="422"/>
      <c r="V219" s="422"/>
      <c r="W219" s="422"/>
      <c r="X219" s="422"/>
      <c r="Y219" s="422"/>
      <c r="Z219" s="422"/>
      <c r="AA219" s="422"/>
      <c r="AB219" s="422"/>
      <c r="AC219" s="422"/>
      <c r="AD219" s="422"/>
      <c r="AE219" s="422"/>
      <c r="AF219" s="422"/>
      <c r="AG219" s="422"/>
      <c r="AH219" s="422"/>
      <c r="AI219" s="422"/>
      <c r="AJ219" s="422"/>
      <c r="AK219" s="422"/>
      <c r="AL219" s="422"/>
      <c r="AM219" s="423"/>
      <c r="AN219" s="27"/>
      <c r="AO219" s="424"/>
      <c r="AP219" s="22"/>
      <c r="AQ219" s="52"/>
      <c r="AR219" s="49"/>
      <c r="AS219" s="52"/>
      <c r="AT219" s="323"/>
      <c r="AU219" s="399"/>
      <c r="AV219" s="323"/>
      <c r="AW219" s="399"/>
      <c r="AX219" s="52"/>
      <c r="AY219" s="56" t="str">
        <f t="shared" ref="AY219:AY221" si="161">CA219&amp;CC219&amp;CD219&amp;CE219&amp;CF219&amp;CG219&amp;CH219&amp;CI219&amp;CJ219&amp;CK219</f>
        <v/>
      </c>
      <c r="CA219" s="18" t="str">
        <f t="shared" si="141"/>
        <v/>
      </c>
      <c r="CB219" s="421"/>
      <c r="CC219" s="18" t="str">
        <f t="shared" si="159"/>
        <v/>
      </c>
      <c r="CD219" s="18" t="str">
        <f t="shared" si="142"/>
        <v/>
      </c>
      <c r="CE219" s="18" t="str">
        <f t="shared" si="143"/>
        <v/>
      </c>
      <c r="CF219" s="18" t="str">
        <f t="shared" si="150"/>
        <v/>
      </c>
      <c r="CG219" s="18" t="str">
        <f t="shared" si="136"/>
        <v/>
      </c>
      <c r="CH219" s="18" t="str">
        <f t="shared" si="160"/>
        <v/>
      </c>
      <c r="CI219" s="18" t="str">
        <f t="shared" si="137"/>
        <v/>
      </c>
      <c r="CJ219" s="18" t="str">
        <f t="shared" si="152"/>
        <v/>
      </c>
      <c r="CK219" s="18" t="str">
        <f t="shared" si="153"/>
        <v/>
      </c>
      <c r="CL219" s="56"/>
      <c r="CO219" s="370">
        <f t="shared" si="127"/>
        <v>0</v>
      </c>
      <c r="CP219" s="405"/>
      <c r="CQ219" s="370">
        <f t="shared" si="154"/>
        <v>0</v>
      </c>
      <c r="CR219" s="370">
        <f t="shared" si="154"/>
        <v>0</v>
      </c>
      <c r="CS219" s="370">
        <f t="shared" si="130"/>
        <v>0</v>
      </c>
      <c r="CT219" s="370">
        <f t="shared" si="131"/>
        <v>0</v>
      </c>
      <c r="CU219" s="370">
        <f t="shared" si="155"/>
        <v>0</v>
      </c>
      <c r="CV219" s="370">
        <f t="shared" si="155"/>
        <v>0</v>
      </c>
      <c r="CW219" s="370">
        <f t="shared" si="156"/>
        <v>0</v>
      </c>
      <c r="CX219" s="370">
        <f t="shared" si="157"/>
        <v>0</v>
      </c>
      <c r="CY219" s="370">
        <f t="shared" si="135"/>
        <v>0</v>
      </c>
    </row>
    <row r="220" spans="1:103" ht="23.25" customHeight="1" x14ac:dyDescent="0.25">
      <c r="A220" s="3923"/>
      <c r="B220" s="396" t="s">
        <v>244</v>
      </c>
      <c r="C220" s="397">
        <f t="shared" si="140"/>
        <v>0</v>
      </c>
      <c r="D220" s="398">
        <f t="shared" si="158"/>
        <v>0</v>
      </c>
      <c r="E220" s="396">
        <f t="shared" si="158"/>
        <v>0</v>
      </c>
      <c r="F220" s="22"/>
      <c r="G220" s="28"/>
      <c r="H220" s="22"/>
      <c r="I220" s="28"/>
      <c r="J220" s="22"/>
      <c r="K220" s="28"/>
      <c r="L220" s="22"/>
      <c r="M220" s="28"/>
      <c r="N220" s="22"/>
      <c r="O220" s="28"/>
      <c r="P220" s="2551"/>
      <c r="Q220" s="422"/>
      <c r="R220" s="422"/>
      <c r="S220" s="422"/>
      <c r="T220" s="422"/>
      <c r="U220" s="422"/>
      <c r="V220" s="422"/>
      <c r="W220" s="422"/>
      <c r="X220" s="422"/>
      <c r="Y220" s="422"/>
      <c r="Z220" s="422"/>
      <c r="AA220" s="422"/>
      <c r="AB220" s="422"/>
      <c r="AC220" s="422"/>
      <c r="AD220" s="422"/>
      <c r="AE220" s="422"/>
      <c r="AF220" s="422"/>
      <c r="AG220" s="422"/>
      <c r="AH220" s="422"/>
      <c r="AI220" s="422"/>
      <c r="AJ220" s="422"/>
      <c r="AK220" s="422"/>
      <c r="AL220" s="422"/>
      <c r="AM220" s="423"/>
      <c r="AN220" s="27"/>
      <c r="AO220" s="424"/>
      <c r="AP220" s="22"/>
      <c r="AQ220" s="52"/>
      <c r="AR220" s="49"/>
      <c r="AS220" s="52"/>
      <c r="AT220" s="323"/>
      <c r="AU220" s="399"/>
      <c r="AV220" s="323"/>
      <c r="AW220" s="399"/>
      <c r="AX220" s="52"/>
      <c r="AY220" s="56" t="str">
        <f t="shared" si="161"/>
        <v/>
      </c>
      <c r="CA220" s="18" t="str">
        <f t="shared" si="141"/>
        <v/>
      </c>
      <c r="CB220" s="421"/>
      <c r="CC220" s="18" t="str">
        <f t="shared" si="159"/>
        <v/>
      </c>
      <c r="CD220" s="18" t="str">
        <f t="shared" si="142"/>
        <v/>
      </c>
      <c r="CE220" s="18" t="str">
        <f t="shared" si="143"/>
        <v/>
      </c>
      <c r="CF220" s="18" t="str">
        <f t="shared" si="150"/>
        <v/>
      </c>
      <c r="CG220" s="18" t="str">
        <f t="shared" si="136"/>
        <v/>
      </c>
      <c r="CH220" s="18" t="str">
        <f t="shared" si="160"/>
        <v/>
      </c>
      <c r="CI220" s="18" t="str">
        <f t="shared" si="137"/>
        <v/>
      </c>
      <c r="CJ220" s="18" t="str">
        <f t="shared" si="152"/>
        <v/>
      </c>
      <c r="CK220" s="18" t="str">
        <f t="shared" si="153"/>
        <v/>
      </c>
      <c r="CL220" s="56"/>
      <c r="CO220" s="370">
        <f t="shared" si="127"/>
        <v>0</v>
      </c>
      <c r="CP220" s="405"/>
      <c r="CQ220" s="370">
        <f t="shared" si="154"/>
        <v>0</v>
      </c>
      <c r="CR220" s="370">
        <f t="shared" si="154"/>
        <v>0</v>
      </c>
      <c r="CS220" s="370">
        <f t="shared" si="130"/>
        <v>0</v>
      </c>
      <c r="CT220" s="370">
        <f t="shared" si="131"/>
        <v>0</v>
      </c>
      <c r="CU220" s="370">
        <f t="shared" si="155"/>
        <v>0</v>
      </c>
      <c r="CV220" s="370">
        <f t="shared" si="155"/>
        <v>0</v>
      </c>
      <c r="CW220" s="370">
        <f t="shared" si="156"/>
        <v>0</v>
      </c>
      <c r="CX220" s="370">
        <f t="shared" si="157"/>
        <v>0</v>
      </c>
      <c r="CY220" s="370">
        <f t="shared" si="135"/>
        <v>0</v>
      </c>
    </row>
    <row r="221" spans="1:103" ht="36" customHeight="1" x14ac:dyDescent="0.25">
      <c r="A221" s="3782"/>
      <c r="B221" s="377" t="s">
        <v>245</v>
      </c>
      <c r="C221" s="416">
        <f t="shared" si="140"/>
        <v>1</v>
      </c>
      <c r="D221" s="417">
        <f t="shared" si="158"/>
        <v>0</v>
      </c>
      <c r="E221" s="377">
        <f t="shared" si="158"/>
        <v>1</v>
      </c>
      <c r="F221" s="30">
        <v>0</v>
      </c>
      <c r="G221" s="37">
        <v>0</v>
      </c>
      <c r="H221" s="30">
        <v>0</v>
      </c>
      <c r="I221" s="37">
        <v>0</v>
      </c>
      <c r="J221" s="30">
        <v>0</v>
      </c>
      <c r="K221" s="37">
        <v>0</v>
      </c>
      <c r="L221" s="30">
        <v>0</v>
      </c>
      <c r="M221" s="37">
        <v>1</v>
      </c>
      <c r="N221" s="30">
        <v>0</v>
      </c>
      <c r="O221" s="37">
        <v>0</v>
      </c>
      <c r="P221" s="2552"/>
      <c r="Q221" s="2553"/>
      <c r="R221" s="2553"/>
      <c r="S221" s="2553"/>
      <c r="T221" s="2553"/>
      <c r="U221" s="2553"/>
      <c r="V221" s="2553"/>
      <c r="W221" s="2553"/>
      <c r="X221" s="2553"/>
      <c r="Y221" s="2553"/>
      <c r="Z221" s="2553"/>
      <c r="AA221" s="2553"/>
      <c r="AB221" s="2553"/>
      <c r="AC221" s="2553"/>
      <c r="AD221" s="2553"/>
      <c r="AE221" s="2553"/>
      <c r="AF221" s="2553"/>
      <c r="AG221" s="2553"/>
      <c r="AH221" s="2553"/>
      <c r="AI221" s="2553"/>
      <c r="AJ221" s="2553"/>
      <c r="AK221" s="2553"/>
      <c r="AL221" s="2553"/>
      <c r="AM221" s="2554"/>
      <c r="AN221" s="35">
        <v>0</v>
      </c>
      <c r="AO221" s="2485"/>
      <c r="AP221" s="30">
        <v>0</v>
      </c>
      <c r="AQ221" s="37">
        <v>0</v>
      </c>
      <c r="AR221" s="30">
        <v>0</v>
      </c>
      <c r="AS221" s="37">
        <v>1</v>
      </c>
      <c r="AT221" s="223">
        <v>0</v>
      </c>
      <c r="AU221" s="243">
        <v>0</v>
      </c>
      <c r="AV221" s="223">
        <v>0</v>
      </c>
      <c r="AW221" s="243">
        <v>0</v>
      </c>
      <c r="AX221" s="37">
        <v>0</v>
      </c>
      <c r="AY221" s="56" t="str">
        <f t="shared" si="161"/>
        <v/>
      </c>
      <c r="CA221" s="18" t="str">
        <f t="shared" si="141"/>
        <v/>
      </c>
      <c r="CB221" s="421"/>
      <c r="CC221" s="18" t="str">
        <f t="shared" si="159"/>
        <v/>
      </c>
      <c r="CD221" s="18" t="str">
        <f t="shared" si="142"/>
        <v/>
      </c>
      <c r="CE221" s="18" t="str">
        <f t="shared" si="143"/>
        <v/>
      </c>
      <c r="CF221" s="18" t="str">
        <f t="shared" si="150"/>
        <v/>
      </c>
      <c r="CG221" s="18" t="str">
        <f t="shared" si="136"/>
        <v/>
      </c>
      <c r="CH221" s="18" t="str">
        <f t="shared" si="160"/>
        <v/>
      </c>
      <c r="CI221" s="18" t="str">
        <f t="shared" si="137"/>
        <v/>
      </c>
      <c r="CJ221" s="18" t="str">
        <f t="shared" si="152"/>
        <v/>
      </c>
      <c r="CK221" s="18" t="str">
        <f t="shared" si="153"/>
        <v/>
      </c>
      <c r="CL221" s="56"/>
      <c r="CO221" s="370">
        <f t="shared" si="127"/>
        <v>0</v>
      </c>
      <c r="CP221" s="405"/>
      <c r="CQ221" s="370">
        <f t="shared" si="154"/>
        <v>0</v>
      </c>
      <c r="CR221" s="370">
        <f t="shared" si="154"/>
        <v>0</v>
      </c>
      <c r="CS221" s="370">
        <f t="shared" si="130"/>
        <v>0</v>
      </c>
      <c r="CT221" s="370">
        <f t="shared" si="131"/>
        <v>0</v>
      </c>
      <c r="CU221" s="370">
        <f t="shared" si="155"/>
        <v>0</v>
      </c>
      <c r="CV221" s="370">
        <f t="shared" si="155"/>
        <v>0</v>
      </c>
      <c r="CW221" s="370">
        <f t="shared" si="156"/>
        <v>0</v>
      </c>
      <c r="CX221" s="370">
        <f t="shared" si="157"/>
        <v>0</v>
      </c>
      <c r="CY221" s="370">
        <f t="shared" si="135"/>
        <v>0</v>
      </c>
    </row>
    <row r="222" spans="1:103" ht="15" customHeight="1" x14ac:dyDescent="0.25">
      <c r="A222" s="4547" t="s">
        <v>246</v>
      </c>
      <c r="B222" s="2555" t="s">
        <v>247</v>
      </c>
      <c r="C222" s="378">
        <f t="shared" si="140"/>
        <v>2</v>
      </c>
      <c r="D222" s="379">
        <f t="shared" ref="D222:E241" si="162">SUM(F222+H222+J222+L222+N222+P222+R222+T222+V222+X222+Z222+AB222+AD222+AF222+AH222+AJ222+AL222)</f>
        <v>0</v>
      </c>
      <c r="E222" s="380">
        <f t="shared" si="162"/>
        <v>2</v>
      </c>
      <c r="F222" s="45">
        <v>0</v>
      </c>
      <c r="G222" s="48">
        <v>0</v>
      </c>
      <c r="H222" s="45">
        <v>0</v>
      </c>
      <c r="I222" s="48">
        <v>0</v>
      </c>
      <c r="J222" s="45">
        <v>0</v>
      </c>
      <c r="K222" s="48">
        <v>0</v>
      </c>
      <c r="L222" s="45">
        <v>0</v>
      </c>
      <c r="M222" s="48">
        <v>0</v>
      </c>
      <c r="N222" s="45">
        <v>0</v>
      </c>
      <c r="O222" s="48">
        <v>0</v>
      </c>
      <c r="P222" s="45">
        <v>0</v>
      </c>
      <c r="Q222" s="48">
        <v>1</v>
      </c>
      <c r="R222" s="45">
        <v>0</v>
      </c>
      <c r="S222" s="48">
        <v>0</v>
      </c>
      <c r="T222" s="45">
        <v>0</v>
      </c>
      <c r="U222" s="48">
        <v>0</v>
      </c>
      <c r="V222" s="45">
        <v>0</v>
      </c>
      <c r="W222" s="48">
        <v>0</v>
      </c>
      <c r="X222" s="45">
        <v>0</v>
      </c>
      <c r="Y222" s="48">
        <v>0</v>
      </c>
      <c r="Z222" s="45">
        <v>0</v>
      </c>
      <c r="AA222" s="48">
        <v>0</v>
      </c>
      <c r="AB222" s="45">
        <v>0</v>
      </c>
      <c r="AC222" s="48">
        <v>1</v>
      </c>
      <c r="AD222" s="45">
        <v>0</v>
      </c>
      <c r="AE222" s="48">
        <v>0</v>
      </c>
      <c r="AF222" s="45">
        <v>0</v>
      </c>
      <c r="AG222" s="48">
        <v>0</v>
      </c>
      <c r="AH222" s="45">
        <v>0</v>
      </c>
      <c r="AI222" s="48">
        <v>0</v>
      </c>
      <c r="AJ222" s="45">
        <v>0</v>
      </c>
      <c r="AK222" s="48">
        <v>0</v>
      </c>
      <c r="AL222" s="45">
        <v>0</v>
      </c>
      <c r="AM222" s="46">
        <v>0</v>
      </c>
      <c r="AN222" s="105">
        <v>0</v>
      </c>
      <c r="AO222" s="2149">
        <v>0</v>
      </c>
      <c r="AP222" s="2556">
        <v>0</v>
      </c>
      <c r="AQ222" s="48">
        <v>0</v>
      </c>
      <c r="AR222" s="45">
        <v>0</v>
      </c>
      <c r="AS222" s="48">
        <v>0</v>
      </c>
      <c r="AT222" s="333">
        <v>0</v>
      </c>
      <c r="AU222" s="352">
        <v>0</v>
      </c>
      <c r="AV222" s="351">
        <v>0</v>
      </c>
      <c r="AW222" s="352">
        <v>0</v>
      </c>
      <c r="AX222" s="48">
        <v>0</v>
      </c>
      <c r="AY222" s="56" t="str">
        <f t="shared" si="118"/>
        <v/>
      </c>
      <c r="CA222" s="18" t="str">
        <f t="shared" si="141"/>
        <v/>
      </c>
      <c r="CB222" s="18" t="str">
        <f>IF(AND(E222&gt;0,AO222=""), "* No olvide digitar la variable Madre de hijo menor de 5 años. Digite Cero si no tiene.",IF(AO222&gt;E222,"  * La variable Madre de hijo menor de 5 años No puede ser mayor al Total Mujeres.",""))</f>
        <v/>
      </c>
      <c r="CC222" s="18" t="str">
        <f t="shared" si="159"/>
        <v/>
      </c>
      <c r="CD222" s="18" t="str">
        <f t="shared" si="142"/>
        <v/>
      </c>
      <c r="CE222" s="18" t="str">
        <f t="shared" si="143"/>
        <v/>
      </c>
      <c r="CF222" s="18" t="str">
        <f t="shared" si="150"/>
        <v/>
      </c>
      <c r="CG222" s="18" t="str">
        <f t="shared" si="136"/>
        <v/>
      </c>
      <c r="CH222" s="18" t="str">
        <f t="shared" si="160"/>
        <v/>
      </c>
      <c r="CI222" s="18" t="str">
        <f t="shared" si="137"/>
        <v/>
      </c>
      <c r="CJ222" s="18" t="str">
        <f t="shared" si="152"/>
        <v/>
      </c>
      <c r="CK222" s="18" t="str">
        <f t="shared" si="153"/>
        <v/>
      </c>
      <c r="CL222" s="56"/>
      <c r="CO222" s="370">
        <f t="shared" si="127"/>
        <v>0</v>
      </c>
      <c r="CP222" s="370">
        <f>IF(AND(E222&gt;0,AO222=""),1,IF(AO222&gt;E222,1,0))</f>
        <v>0</v>
      </c>
      <c r="CQ222" s="370">
        <f t="shared" si="154"/>
        <v>0</v>
      </c>
      <c r="CR222" s="370">
        <f t="shared" si="154"/>
        <v>0</v>
      </c>
      <c r="CS222" s="370">
        <f t="shared" si="130"/>
        <v>0</v>
      </c>
      <c r="CT222" s="370">
        <f t="shared" si="131"/>
        <v>0</v>
      </c>
      <c r="CU222" s="370">
        <f t="shared" si="155"/>
        <v>0</v>
      </c>
      <c r="CV222" s="370">
        <f t="shared" si="155"/>
        <v>0</v>
      </c>
      <c r="CW222" s="370">
        <f t="shared" si="156"/>
        <v>0</v>
      </c>
      <c r="CX222" s="370">
        <f t="shared" si="157"/>
        <v>0</v>
      </c>
      <c r="CY222" s="370">
        <f t="shared" si="135"/>
        <v>0</v>
      </c>
    </row>
    <row r="223" spans="1:103" ht="15" customHeight="1" x14ac:dyDescent="0.25">
      <c r="A223" s="3923"/>
      <c r="B223" s="429" t="s">
        <v>248</v>
      </c>
      <c r="C223" s="397">
        <f t="shared" si="140"/>
        <v>1</v>
      </c>
      <c r="D223" s="398">
        <f t="shared" si="162"/>
        <v>0</v>
      </c>
      <c r="E223" s="396">
        <f t="shared" si="162"/>
        <v>1</v>
      </c>
      <c r="F223" s="22">
        <v>0</v>
      </c>
      <c r="G223" s="28">
        <v>0</v>
      </c>
      <c r="H223" s="22">
        <v>0</v>
      </c>
      <c r="I223" s="28">
        <v>0</v>
      </c>
      <c r="J223" s="22">
        <v>0</v>
      </c>
      <c r="K223" s="28">
        <v>0</v>
      </c>
      <c r="L223" s="22">
        <v>0</v>
      </c>
      <c r="M223" s="28">
        <v>0</v>
      </c>
      <c r="N223" s="22">
        <v>0</v>
      </c>
      <c r="O223" s="28">
        <v>0</v>
      </c>
      <c r="P223" s="22">
        <v>0</v>
      </c>
      <c r="Q223" s="28">
        <v>0</v>
      </c>
      <c r="R223" s="22">
        <v>0</v>
      </c>
      <c r="S223" s="28">
        <v>0</v>
      </c>
      <c r="T223" s="22">
        <v>0</v>
      </c>
      <c r="U223" s="28">
        <v>0</v>
      </c>
      <c r="V223" s="22">
        <v>0</v>
      </c>
      <c r="W223" s="28">
        <v>0</v>
      </c>
      <c r="X223" s="22">
        <v>0</v>
      </c>
      <c r="Y223" s="28">
        <v>1</v>
      </c>
      <c r="Z223" s="22">
        <v>0</v>
      </c>
      <c r="AA223" s="28">
        <v>0</v>
      </c>
      <c r="AB223" s="22">
        <v>0</v>
      </c>
      <c r="AC223" s="28">
        <v>0</v>
      </c>
      <c r="AD223" s="22">
        <v>0</v>
      </c>
      <c r="AE223" s="28">
        <v>0</v>
      </c>
      <c r="AF223" s="22">
        <v>0</v>
      </c>
      <c r="AG223" s="28">
        <v>0</v>
      </c>
      <c r="AH223" s="22">
        <v>0</v>
      </c>
      <c r="AI223" s="28">
        <v>0</v>
      </c>
      <c r="AJ223" s="22">
        <v>0</v>
      </c>
      <c r="AK223" s="28">
        <v>0</v>
      </c>
      <c r="AL223" s="22">
        <v>0</v>
      </c>
      <c r="AM223" s="26">
        <v>0</v>
      </c>
      <c r="AN223" s="27">
        <v>0</v>
      </c>
      <c r="AO223" s="28">
        <v>0</v>
      </c>
      <c r="AP223" s="23">
        <v>0</v>
      </c>
      <c r="AQ223" s="28">
        <v>0</v>
      </c>
      <c r="AR223" s="22">
        <v>0</v>
      </c>
      <c r="AS223" s="28">
        <v>0</v>
      </c>
      <c r="AT223" s="216">
        <v>0</v>
      </c>
      <c r="AU223" s="239">
        <v>0</v>
      </c>
      <c r="AV223" s="430">
        <v>0</v>
      </c>
      <c r="AW223" s="239">
        <v>0</v>
      </c>
      <c r="AX223" s="28">
        <v>0</v>
      </c>
      <c r="AY223" s="56" t="str">
        <f t="shared" si="118"/>
        <v/>
      </c>
      <c r="CA223" s="18" t="str">
        <f t="shared" si="141"/>
        <v/>
      </c>
      <c r="CB223" s="18" t="str">
        <f>IF(AND(E223&gt;0,AO223=""), "* No olvide digitar la variable Madre de hijo menor de 5 años. Digite Cero si no tiene.",IF(AO223&gt;E223,"  * La variable Madre de hijo menor de 5 años No puede ser mayor al Total Mujeres.",""))</f>
        <v/>
      </c>
      <c r="CC223" s="18" t="str">
        <f t="shared" si="159"/>
        <v/>
      </c>
      <c r="CD223" s="18" t="str">
        <f t="shared" si="142"/>
        <v/>
      </c>
      <c r="CE223" s="18" t="str">
        <f t="shared" si="143"/>
        <v/>
      </c>
      <c r="CF223" s="18" t="str">
        <f t="shared" si="150"/>
        <v/>
      </c>
      <c r="CG223" s="18" t="str">
        <f t="shared" si="136"/>
        <v/>
      </c>
      <c r="CH223" s="18" t="str">
        <f t="shared" si="160"/>
        <v/>
      </c>
      <c r="CI223" s="18" t="str">
        <f t="shared" si="137"/>
        <v/>
      </c>
      <c r="CJ223" s="18" t="str">
        <f t="shared" si="152"/>
        <v/>
      </c>
      <c r="CK223" s="18" t="str">
        <f t="shared" si="153"/>
        <v/>
      </c>
      <c r="CL223" s="56"/>
      <c r="CO223" s="370">
        <f t="shared" si="127"/>
        <v>0</v>
      </c>
      <c r="CP223" s="370">
        <f>IF(AND(E223&gt;0,AO223=""),1,IF(AO223&gt;E223,1,0))</f>
        <v>0</v>
      </c>
      <c r="CQ223" s="370">
        <f t="shared" si="154"/>
        <v>0</v>
      </c>
      <c r="CR223" s="370">
        <f t="shared" si="154"/>
        <v>0</v>
      </c>
      <c r="CS223" s="370">
        <f t="shared" si="130"/>
        <v>0</v>
      </c>
      <c r="CT223" s="370">
        <f t="shared" si="131"/>
        <v>0</v>
      </c>
      <c r="CU223" s="370">
        <f t="shared" si="155"/>
        <v>0</v>
      </c>
      <c r="CV223" s="370">
        <f t="shared" si="155"/>
        <v>0</v>
      </c>
      <c r="CW223" s="370">
        <f t="shared" si="156"/>
        <v>0</v>
      </c>
      <c r="CX223" s="370">
        <f t="shared" si="157"/>
        <v>0</v>
      </c>
      <c r="CY223" s="370">
        <f t="shared" si="135"/>
        <v>0</v>
      </c>
    </row>
    <row r="224" spans="1:103" ht="15" customHeight="1" x14ac:dyDescent="0.25">
      <c r="A224" s="3923"/>
      <c r="B224" s="401" t="s">
        <v>249</v>
      </c>
      <c r="C224" s="397">
        <f t="shared" si="140"/>
        <v>0</v>
      </c>
      <c r="D224" s="398">
        <f t="shared" si="162"/>
        <v>0</v>
      </c>
      <c r="E224" s="396">
        <f t="shared" si="162"/>
        <v>0</v>
      </c>
      <c r="F224" s="22">
        <v>0</v>
      </c>
      <c r="G224" s="28">
        <v>0</v>
      </c>
      <c r="H224" s="22">
        <v>0</v>
      </c>
      <c r="I224" s="28">
        <v>0</v>
      </c>
      <c r="J224" s="22">
        <v>0</v>
      </c>
      <c r="K224" s="28">
        <v>0</v>
      </c>
      <c r="L224" s="22">
        <v>0</v>
      </c>
      <c r="M224" s="28">
        <v>0</v>
      </c>
      <c r="N224" s="22">
        <v>0</v>
      </c>
      <c r="O224" s="28">
        <v>0</v>
      </c>
      <c r="P224" s="22">
        <v>0</v>
      </c>
      <c r="Q224" s="28">
        <v>0</v>
      </c>
      <c r="R224" s="22">
        <v>0</v>
      </c>
      <c r="S224" s="28">
        <v>0</v>
      </c>
      <c r="T224" s="22">
        <v>0</v>
      </c>
      <c r="U224" s="28">
        <v>0</v>
      </c>
      <c r="V224" s="22">
        <v>0</v>
      </c>
      <c r="W224" s="28">
        <v>0</v>
      </c>
      <c r="X224" s="22">
        <v>0</v>
      </c>
      <c r="Y224" s="28">
        <v>0</v>
      </c>
      <c r="Z224" s="22">
        <v>0</v>
      </c>
      <c r="AA224" s="28">
        <v>0</v>
      </c>
      <c r="AB224" s="22">
        <v>0</v>
      </c>
      <c r="AC224" s="28">
        <v>0</v>
      </c>
      <c r="AD224" s="22">
        <v>0</v>
      </c>
      <c r="AE224" s="28">
        <v>0</v>
      </c>
      <c r="AF224" s="22">
        <v>0</v>
      </c>
      <c r="AG224" s="28">
        <v>0</v>
      </c>
      <c r="AH224" s="22">
        <v>0</v>
      </c>
      <c r="AI224" s="28">
        <v>0</v>
      </c>
      <c r="AJ224" s="22">
        <v>0</v>
      </c>
      <c r="AK224" s="28">
        <v>0</v>
      </c>
      <c r="AL224" s="22">
        <v>0</v>
      </c>
      <c r="AM224" s="26">
        <v>0</v>
      </c>
      <c r="AN224" s="27">
        <v>0</v>
      </c>
      <c r="AO224" s="28">
        <v>0</v>
      </c>
      <c r="AP224" s="23">
        <v>0</v>
      </c>
      <c r="AQ224" s="28">
        <v>0</v>
      </c>
      <c r="AR224" s="22">
        <v>0</v>
      </c>
      <c r="AS224" s="28">
        <v>0</v>
      </c>
      <c r="AT224" s="216">
        <v>0</v>
      </c>
      <c r="AU224" s="239">
        <v>0</v>
      </c>
      <c r="AV224" s="430">
        <v>0</v>
      </c>
      <c r="AW224" s="239">
        <v>0</v>
      </c>
      <c r="AX224" s="28">
        <v>0</v>
      </c>
      <c r="AY224" s="56" t="str">
        <f t="shared" si="118"/>
        <v/>
      </c>
      <c r="CA224" s="18" t="str">
        <f t="shared" si="141"/>
        <v/>
      </c>
      <c r="CB224" s="18" t="str">
        <f>IF(AND(E224&gt;0,AO224=""), "* No olvide digitar la variable Madre de hijo menor de 5 años. Digite Cero si no tiene.",IF(AO224&gt;E224,"  * La variable Madre de hijo menor de 5 años No puede ser mayor al Total Mujeres.",""))</f>
        <v/>
      </c>
      <c r="CC224" s="18" t="str">
        <f t="shared" si="159"/>
        <v/>
      </c>
      <c r="CD224" s="18" t="str">
        <f t="shared" si="142"/>
        <v/>
      </c>
      <c r="CE224" s="18" t="str">
        <f t="shared" si="143"/>
        <v/>
      </c>
      <c r="CF224" s="18" t="str">
        <f t="shared" si="150"/>
        <v/>
      </c>
      <c r="CG224" s="18" t="str">
        <f t="shared" si="136"/>
        <v/>
      </c>
      <c r="CH224" s="18" t="str">
        <f t="shared" si="160"/>
        <v/>
      </c>
      <c r="CI224" s="18" t="str">
        <f t="shared" si="137"/>
        <v/>
      </c>
      <c r="CJ224" s="18" t="str">
        <f t="shared" si="152"/>
        <v/>
      </c>
      <c r="CK224" s="18" t="str">
        <f t="shared" si="153"/>
        <v/>
      </c>
      <c r="CL224" s="56"/>
      <c r="CO224" s="370">
        <f t="shared" si="127"/>
        <v>0</v>
      </c>
      <c r="CP224" s="370">
        <f>IF(AND(E224&gt;0,AO224=""),1,IF(AO224&gt;E224,1,0))</f>
        <v>0</v>
      </c>
      <c r="CQ224" s="370">
        <f t="shared" si="154"/>
        <v>0</v>
      </c>
      <c r="CR224" s="370">
        <f t="shared" si="154"/>
        <v>0</v>
      </c>
      <c r="CS224" s="370">
        <f t="shared" si="130"/>
        <v>0</v>
      </c>
      <c r="CT224" s="370">
        <f t="shared" si="131"/>
        <v>0</v>
      </c>
      <c r="CU224" s="370">
        <f t="shared" si="155"/>
        <v>0</v>
      </c>
      <c r="CV224" s="370">
        <f t="shared" si="155"/>
        <v>0</v>
      </c>
      <c r="CW224" s="370">
        <f t="shared" si="156"/>
        <v>0</v>
      </c>
      <c r="CX224" s="370">
        <f t="shared" si="157"/>
        <v>0</v>
      </c>
      <c r="CY224" s="370">
        <f t="shared" si="135"/>
        <v>0</v>
      </c>
    </row>
    <row r="225" spans="1:103" ht="15" customHeight="1" x14ac:dyDescent="0.25">
      <c r="A225" s="3923"/>
      <c r="B225" s="401" t="s">
        <v>250</v>
      </c>
      <c r="C225" s="397">
        <f t="shared" si="140"/>
        <v>1</v>
      </c>
      <c r="D225" s="398">
        <f t="shared" si="162"/>
        <v>0</v>
      </c>
      <c r="E225" s="396">
        <f t="shared" si="162"/>
        <v>1</v>
      </c>
      <c r="F225" s="22">
        <v>0</v>
      </c>
      <c r="G225" s="28">
        <v>0</v>
      </c>
      <c r="H225" s="22">
        <v>0</v>
      </c>
      <c r="I225" s="28">
        <v>0</v>
      </c>
      <c r="J225" s="22">
        <v>0</v>
      </c>
      <c r="K225" s="28">
        <v>0</v>
      </c>
      <c r="L225" s="22">
        <v>0</v>
      </c>
      <c r="M225" s="28">
        <v>0</v>
      </c>
      <c r="N225" s="22">
        <v>0</v>
      </c>
      <c r="O225" s="28">
        <v>0</v>
      </c>
      <c r="P225" s="22">
        <v>0</v>
      </c>
      <c r="Q225" s="28">
        <v>0</v>
      </c>
      <c r="R225" s="22">
        <v>0</v>
      </c>
      <c r="S225" s="28">
        <v>0</v>
      </c>
      <c r="T225" s="22">
        <v>0</v>
      </c>
      <c r="U225" s="28">
        <v>0</v>
      </c>
      <c r="V225" s="22">
        <v>0</v>
      </c>
      <c r="W225" s="28">
        <v>0</v>
      </c>
      <c r="X225" s="22">
        <v>0</v>
      </c>
      <c r="Y225" s="28">
        <v>0</v>
      </c>
      <c r="Z225" s="22">
        <v>0</v>
      </c>
      <c r="AA225" s="28">
        <v>1</v>
      </c>
      <c r="AB225" s="22">
        <v>0</v>
      </c>
      <c r="AC225" s="28">
        <v>0</v>
      </c>
      <c r="AD225" s="22">
        <v>0</v>
      </c>
      <c r="AE225" s="28">
        <v>0</v>
      </c>
      <c r="AF225" s="22">
        <v>0</v>
      </c>
      <c r="AG225" s="28">
        <v>0</v>
      </c>
      <c r="AH225" s="22">
        <v>0</v>
      </c>
      <c r="AI225" s="28">
        <v>0</v>
      </c>
      <c r="AJ225" s="22">
        <v>0</v>
      </c>
      <c r="AK225" s="28">
        <v>0</v>
      </c>
      <c r="AL225" s="22">
        <v>0</v>
      </c>
      <c r="AM225" s="26">
        <v>0</v>
      </c>
      <c r="AN225" s="27">
        <v>0</v>
      </c>
      <c r="AO225" s="28">
        <v>0</v>
      </c>
      <c r="AP225" s="23">
        <v>0</v>
      </c>
      <c r="AQ225" s="28">
        <v>0</v>
      </c>
      <c r="AR225" s="22">
        <v>0</v>
      </c>
      <c r="AS225" s="28">
        <v>0</v>
      </c>
      <c r="AT225" s="216">
        <v>0</v>
      </c>
      <c r="AU225" s="239">
        <v>0</v>
      </c>
      <c r="AV225" s="430">
        <v>0</v>
      </c>
      <c r="AW225" s="239">
        <v>0</v>
      </c>
      <c r="AX225" s="28">
        <v>0</v>
      </c>
      <c r="AY225" s="56" t="str">
        <f t="shared" si="118"/>
        <v/>
      </c>
      <c r="CA225" s="18" t="str">
        <f t="shared" si="141"/>
        <v/>
      </c>
      <c r="CB225" s="18" t="str">
        <f>IF(AND(E225&gt;0,AO225=""), "* No olvide digitar la variable Madre de hijo menor de 5 años. Digite Cero si no tiene.",IF(AO225&gt;E225,"  * La variable Madre de hijo menor de 5 años No puede ser mayor al Total Mujeres.",""))</f>
        <v/>
      </c>
      <c r="CC225" s="18" t="str">
        <f t="shared" si="159"/>
        <v/>
      </c>
      <c r="CD225" s="18" t="str">
        <f t="shared" si="142"/>
        <v/>
      </c>
      <c r="CE225" s="18" t="str">
        <f t="shared" si="143"/>
        <v/>
      </c>
      <c r="CF225" s="18" t="str">
        <f t="shared" si="150"/>
        <v/>
      </c>
      <c r="CG225" s="18" t="str">
        <f t="shared" si="136"/>
        <v/>
      </c>
      <c r="CH225" s="18" t="str">
        <f t="shared" si="160"/>
        <v/>
      </c>
      <c r="CI225" s="18" t="str">
        <f t="shared" si="137"/>
        <v/>
      </c>
      <c r="CJ225" s="18" t="str">
        <f t="shared" si="152"/>
        <v/>
      </c>
      <c r="CK225" s="18" t="str">
        <f t="shared" si="153"/>
        <v/>
      </c>
      <c r="CL225" s="56"/>
      <c r="CO225" s="370">
        <f t="shared" si="127"/>
        <v>0</v>
      </c>
      <c r="CP225" s="370">
        <f>IF(AND(E225&gt;0,AO225=""),1,IF(AO225&gt;E225,1,0))</f>
        <v>0</v>
      </c>
      <c r="CQ225" s="370">
        <f t="shared" si="154"/>
        <v>0</v>
      </c>
      <c r="CR225" s="370">
        <f t="shared" si="154"/>
        <v>0</v>
      </c>
      <c r="CS225" s="370">
        <f t="shared" si="130"/>
        <v>0</v>
      </c>
      <c r="CT225" s="370">
        <f t="shared" si="131"/>
        <v>0</v>
      </c>
      <c r="CU225" s="370">
        <f t="shared" si="155"/>
        <v>0</v>
      </c>
      <c r="CV225" s="370">
        <f t="shared" si="155"/>
        <v>0</v>
      </c>
      <c r="CW225" s="370">
        <f t="shared" si="156"/>
        <v>0</v>
      </c>
      <c r="CX225" s="370">
        <f t="shared" si="157"/>
        <v>0</v>
      </c>
      <c r="CY225" s="370">
        <f t="shared" si="135"/>
        <v>0</v>
      </c>
    </row>
    <row r="226" spans="1:103" ht="15" customHeight="1" x14ac:dyDescent="0.25">
      <c r="A226" s="3782"/>
      <c r="B226" s="2557" t="s">
        <v>251</v>
      </c>
      <c r="C226" s="2544">
        <f t="shared" si="140"/>
        <v>3</v>
      </c>
      <c r="D226" s="388">
        <f t="shared" si="162"/>
        <v>1</v>
      </c>
      <c r="E226" s="369">
        <f t="shared" si="162"/>
        <v>2</v>
      </c>
      <c r="F226" s="22">
        <v>0</v>
      </c>
      <c r="G226" s="28">
        <v>0</v>
      </c>
      <c r="H226" s="22">
        <v>0</v>
      </c>
      <c r="I226" s="28">
        <v>0</v>
      </c>
      <c r="J226" s="22">
        <v>0</v>
      </c>
      <c r="K226" s="28">
        <v>2</v>
      </c>
      <c r="L226" s="22">
        <v>0</v>
      </c>
      <c r="M226" s="28">
        <v>0</v>
      </c>
      <c r="N226" s="22">
        <v>0</v>
      </c>
      <c r="O226" s="28">
        <v>0</v>
      </c>
      <c r="P226" s="22">
        <v>0</v>
      </c>
      <c r="Q226" s="28">
        <v>0</v>
      </c>
      <c r="R226" s="22">
        <v>0</v>
      </c>
      <c r="S226" s="28">
        <v>0</v>
      </c>
      <c r="T226" s="22">
        <v>0</v>
      </c>
      <c r="U226" s="28">
        <v>0</v>
      </c>
      <c r="V226" s="22">
        <v>0</v>
      </c>
      <c r="W226" s="28">
        <v>0</v>
      </c>
      <c r="X226" s="22">
        <v>1</v>
      </c>
      <c r="Y226" s="28">
        <v>0</v>
      </c>
      <c r="Z226" s="22">
        <v>0</v>
      </c>
      <c r="AA226" s="28">
        <v>0</v>
      </c>
      <c r="AB226" s="22">
        <v>0</v>
      </c>
      <c r="AC226" s="28">
        <v>0</v>
      </c>
      <c r="AD226" s="22">
        <v>0</v>
      </c>
      <c r="AE226" s="28">
        <v>0</v>
      </c>
      <c r="AF226" s="22">
        <v>0</v>
      </c>
      <c r="AG226" s="28">
        <v>0</v>
      </c>
      <c r="AH226" s="22">
        <v>0</v>
      </c>
      <c r="AI226" s="28">
        <v>0</v>
      </c>
      <c r="AJ226" s="22">
        <v>0</v>
      </c>
      <c r="AK226" s="28">
        <v>0</v>
      </c>
      <c r="AL226" s="30">
        <v>0</v>
      </c>
      <c r="AM226" s="34">
        <v>0</v>
      </c>
      <c r="AN226" s="35">
        <v>0</v>
      </c>
      <c r="AO226" s="37">
        <v>0</v>
      </c>
      <c r="AP226" s="31">
        <v>0</v>
      </c>
      <c r="AQ226" s="37">
        <v>0</v>
      </c>
      <c r="AR226" s="30">
        <v>0</v>
      </c>
      <c r="AS226" s="37">
        <v>0</v>
      </c>
      <c r="AT226" s="223">
        <v>0</v>
      </c>
      <c r="AU226" s="243">
        <v>0</v>
      </c>
      <c r="AV226" s="432">
        <v>0</v>
      </c>
      <c r="AW226" s="243">
        <v>0</v>
      </c>
      <c r="AX226" s="37">
        <v>0</v>
      </c>
      <c r="AY226" s="56" t="str">
        <f t="shared" si="118"/>
        <v/>
      </c>
      <c r="CA226" s="18" t="str">
        <f t="shared" si="141"/>
        <v/>
      </c>
      <c r="CB226" s="18" t="str">
        <f>IF(AND(E226&gt;0,AO226=""), "* No olvide digitar la variable Madre de hijo menor de 5 años. Digite Cero si no tiene.",IF(AO226&gt;E226,"  * La variable Madre de hijo menor de 5 años No puede ser mayor al Total Mujeres.",""))</f>
        <v/>
      </c>
      <c r="CC226" s="18" t="str">
        <f t="shared" si="159"/>
        <v/>
      </c>
      <c r="CD226" s="18" t="str">
        <f t="shared" si="142"/>
        <v/>
      </c>
      <c r="CE226" s="18" t="str">
        <f t="shared" si="143"/>
        <v/>
      </c>
      <c r="CF226" s="18" t="str">
        <f t="shared" si="150"/>
        <v/>
      </c>
      <c r="CG226" s="18" t="str">
        <f t="shared" si="136"/>
        <v/>
      </c>
      <c r="CH226" s="18" t="str">
        <f t="shared" si="160"/>
        <v/>
      </c>
      <c r="CI226" s="18" t="str">
        <f t="shared" si="137"/>
        <v/>
      </c>
      <c r="CJ226" s="18" t="str">
        <f t="shared" si="152"/>
        <v/>
      </c>
      <c r="CK226" s="18" t="str">
        <f t="shared" si="153"/>
        <v/>
      </c>
      <c r="CL226" s="56"/>
      <c r="CO226" s="370">
        <f t="shared" si="127"/>
        <v>0</v>
      </c>
      <c r="CP226" s="370">
        <f>IF(AND(E226&gt;0,AO226=""),1,IF(AO226&gt;E226,1,0))</f>
        <v>0</v>
      </c>
      <c r="CQ226" s="370">
        <f t="shared" si="154"/>
        <v>0</v>
      </c>
      <c r="CR226" s="370">
        <f t="shared" si="154"/>
        <v>0</v>
      </c>
      <c r="CS226" s="370">
        <f t="shared" si="130"/>
        <v>0</v>
      </c>
      <c r="CT226" s="370">
        <f t="shared" si="131"/>
        <v>0</v>
      </c>
      <c r="CU226" s="370">
        <f t="shared" si="155"/>
        <v>0</v>
      </c>
      <c r="CV226" s="370">
        <f t="shared" si="155"/>
        <v>0</v>
      </c>
      <c r="CW226" s="370">
        <f t="shared" si="156"/>
        <v>0</v>
      </c>
      <c r="CX226" s="370">
        <f t="shared" si="157"/>
        <v>0</v>
      </c>
      <c r="CY226" s="370">
        <f t="shared" si="135"/>
        <v>0</v>
      </c>
    </row>
    <row r="227" spans="1:103" ht="15" customHeight="1" x14ac:dyDescent="0.25">
      <c r="A227" s="4547" t="s">
        <v>252</v>
      </c>
      <c r="B227" s="2350" t="s">
        <v>253</v>
      </c>
      <c r="C227" s="2539">
        <f t="shared" si="140"/>
        <v>0</v>
      </c>
      <c r="D227" s="2540">
        <f t="shared" si="162"/>
        <v>0</v>
      </c>
      <c r="E227" s="2176">
        <f t="shared" si="162"/>
        <v>0</v>
      </c>
      <c r="F227" s="2543"/>
      <c r="G227" s="2178"/>
      <c r="H227" s="2543"/>
      <c r="I227" s="2178"/>
      <c r="J227" s="2543"/>
      <c r="K227" s="2178"/>
      <c r="L227" s="2543"/>
      <c r="M227" s="2178"/>
      <c r="N227" s="2543"/>
      <c r="O227" s="2178"/>
      <c r="P227" s="2543"/>
      <c r="Q227" s="2178"/>
      <c r="R227" s="2501"/>
      <c r="S227" s="2149"/>
      <c r="T227" s="2501"/>
      <c r="U227" s="2149"/>
      <c r="V227" s="2501"/>
      <c r="W227" s="2149"/>
      <c r="X227" s="2501"/>
      <c r="Y227" s="2149"/>
      <c r="Z227" s="2501"/>
      <c r="AA227" s="2149"/>
      <c r="AB227" s="2501"/>
      <c r="AC227" s="2149"/>
      <c r="AD227" s="2501"/>
      <c r="AE227" s="2149"/>
      <c r="AF227" s="2501"/>
      <c r="AG227" s="2149"/>
      <c r="AH227" s="2501"/>
      <c r="AI227" s="2149"/>
      <c r="AJ227" s="2501"/>
      <c r="AK227" s="2149"/>
      <c r="AL227" s="2501"/>
      <c r="AM227" s="2023"/>
      <c r="AN227" s="2558"/>
      <c r="AO227" s="420"/>
      <c r="AP227" s="2556"/>
      <c r="AQ227" s="414"/>
      <c r="AR227" s="2559"/>
      <c r="AS227" s="437"/>
      <c r="AT227" s="415"/>
      <c r="AU227" s="2549"/>
      <c r="AV227" s="415"/>
      <c r="AW227" s="2549"/>
      <c r="AX227" s="437"/>
      <c r="AY227" s="56" t="str">
        <f>CC227&amp;CD227&amp;CE227&amp;CF227&amp;CG227&amp;CH227&amp;CI227&amp;CJ227</f>
        <v/>
      </c>
      <c r="CA227" s="421"/>
      <c r="CB227" s="421"/>
      <c r="CC227" s="18" t="str">
        <f t="shared" si="159"/>
        <v/>
      </c>
      <c r="CD227" s="18" t="str">
        <f t="shared" si="142"/>
        <v/>
      </c>
      <c r="CE227" s="438"/>
      <c r="CF227" s="438"/>
      <c r="CG227" s="18" t="str">
        <f t="shared" si="136"/>
        <v/>
      </c>
      <c r="CH227" s="18" t="str">
        <f>IF(AND(E227&gt;0,OR(AU227="")), "* No olvide digitar la variable Migrantes - Mujeres. Digite Cero si no tiene.",IF((AU227)&gt;E227,"  * La variable Migrantes - Mujeres No puede ser mayor al Total.",""))</f>
        <v/>
      </c>
      <c r="CI227" s="18" t="str">
        <f t="shared" si="137"/>
        <v/>
      </c>
      <c r="CJ227" s="18" t="str">
        <f t="shared" si="152"/>
        <v/>
      </c>
      <c r="CK227" s="421"/>
      <c r="CL227" s="56"/>
      <c r="CO227" s="405"/>
      <c r="CP227" s="405"/>
      <c r="CQ227" s="370">
        <f t="shared" si="154"/>
        <v>0</v>
      </c>
      <c r="CR227" s="370">
        <f>IF(AND(E227&gt;0,OR(AQ227="")),1,IF((AQ227)&gt;E227,1,0))</f>
        <v>0</v>
      </c>
      <c r="CS227" s="405"/>
      <c r="CT227" s="405"/>
      <c r="CU227" s="370">
        <f>IF(AND(D227&gt;0,OR(AT227="")),1,IF((AT227)&gt;D227,1,0))</f>
        <v>0</v>
      </c>
      <c r="CV227" s="370">
        <f t="shared" si="155"/>
        <v>0</v>
      </c>
      <c r="CW227" s="370">
        <f t="shared" si="156"/>
        <v>0</v>
      </c>
      <c r="CX227" s="370">
        <f t="shared" si="157"/>
        <v>0</v>
      </c>
      <c r="CY227" s="405"/>
    </row>
    <row r="228" spans="1:103" ht="15" customHeight="1" x14ac:dyDescent="0.25">
      <c r="A228" s="3923"/>
      <c r="B228" s="401" t="s">
        <v>254</v>
      </c>
      <c r="C228" s="397">
        <f t="shared" si="140"/>
        <v>0</v>
      </c>
      <c r="D228" s="398">
        <f>SUM(F228+H228+J228+L228+N228+P228+R228+T228+V228+X228+Z228+AB228+AD228+AF228+AH228+AJ228+AL228)</f>
        <v>0</v>
      </c>
      <c r="E228" s="396">
        <f t="shared" si="162"/>
        <v>0</v>
      </c>
      <c r="F228" s="439"/>
      <c r="G228" s="440"/>
      <c r="H228" s="439"/>
      <c r="I228" s="440"/>
      <c r="J228" s="439"/>
      <c r="K228" s="440"/>
      <c r="L228" s="439"/>
      <c r="M228" s="440"/>
      <c r="N228" s="439"/>
      <c r="O228" s="440"/>
      <c r="P228" s="439"/>
      <c r="Q228" s="440"/>
      <c r="R228" s="22"/>
      <c r="S228" s="28"/>
      <c r="T228" s="22"/>
      <c r="U228" s="28"/>
      <c r="V228" s="22"/>
      <c r="W228" s="28"/>
      <c r="X228" s="22"/>
      <c r="Y228" s="28"/>
      <c r="Z228" s="22"/>
      <c r="AA228" s="28"/>
      <c r="AB228" s="22"/>
      <c r="AC228" s="28"/>
      <c r="AD228" s="22"/>
      <c r="AE228" s="28"/>
      <c r="AF228" s="22"/>
      <c r="AG228" s="28"/>
      <c r="AH228" s="22"/>
      <c r="AI228" s="28"/>
      <c r="AJ228" s="22"/>
      <c r="AK228" s="28"/>
      <c r="AL228" s="22"/>
      <c r="AM228" s="26"/>
      <c r="AN228" s="441"/>
      <c r="AO228" s="424"/>
      <c r="AP228" s="22"/>
      <c r="AQ228" s="52"/>
      <c r="AR228" s="442"/>
      <c r="AS228" s="443"/>
      <c r="AT228" s="323"/>
      <c r="AU228" s="399"/>
      <c r="AV228" s="323"/>
      <c r="AW228" s="399"/>
      <c r="AX228" s="443"/>
      <c r="AY228" s="56" t="str">
        <f t="shared" ref="AY228:AY229" si="163">CC228&amp;CD228&amp;CE228&amp;CF228&amp;CG228&amp;CH228&amp;CI228&amp;CJ228</f>
        <v/>
      </c>
      <c r="CA228" s="421"/>
      <c r="CB228" s="421"/>
      <c r="CC228" s="18" t="str">
        <f t="shared" si="159"/>
        <v/>
      </c>
      <c r="CD228" s="18" t="str">
        <f t="shared" si="142"/>
        <v/>
      </c>
      <c r="CE228" s="438"/>
      <c r="CF228" s="438"/>
      <c r="CG228" s="18" t="str">
        <f t="shared" si="136"/>
        <v/>
      </c>
      <c r="CH228" s="18" t="str">
        <f t="shared" si="160"/>
        <v/>
      </c>
      <c r="CI228" s="18" t="str">
        <f t="shared" si="137"/>
        <v/>
      </c>
      <c r="CJ228" s="18" t="str">
        <f t="shared" si="152"/>
        <v/>
      </c>
      <c r="CK228" s="421"/>
      <c r="CL228" s="56"/>
      <c r="CO228" s="405"/>
      <c r="CP228" s="405"/>
      <c r="CQ228" s="370">
        <f t="shared" si="154"/>
        <v>0</v>
      </c>
      <c r="CR228" s="370">
        <f t="shared" si="154"/>
        <v>0</v>
      </c>
      <c r="CS228" s="405"/>
      <c r="CT228" s="405"/>
      <c r="CU228" s="370">
        <f t="shared" si="155"/>
        <v>0</v>
      </c>
      <c r="CV228" s="370">
        <f t="shared" si="155"/>
        <v>0</v>
      </c>
      <c r="CW228" s="370">
        <f t="shared" si="156"/>
        <v>0</v>
      </c>
      <c r="CX228" s="370">
        <f t="shared" si="157"/>
        <v>0</v>
      </c>
      <c r="CY228" s="405"/>
    </row>
    <row r="229" spans="1:103" ht="15" customHeight="1" x14ac:dyDescent="0.25">
      <c r="A229" s="3782"/>
      <c r="B229" s="444" t="s">
        <v>255</v>
      </c>
      <c r="C229" s="416">
        <f t="shared" si="140"/>
        <v>0</v>
      </c>
      <c r="D229" s="417">
        <f t="shared" si="162"/>
        <v>0</v>
      </c>
      <c r="E229" s="377">
        <f t="shared" si="162"/>
        <v>0</v>
      </c>
      <c r="F229" s="445"/>
      <c r="G229" s="446"/>
      <c r="H229" s="445"/>
      <c r="I229" s="446"/>
      <c r="J229" s="445"/>
      <c r="K229" s="446"/>
      <c r="L229" s="445"/>
      <c r="M229" s="446"/>
      <c r="N229" s="445"/>
      <c r="O229" s="446"/>
      <c r="P229" s="445"/>
      <c r="Q229" s="446"/>
      <c r="R229" s="30"/>
      <c r="S229" s="37"/>
      <c r="T229" s="30"/>
      <c r="U229" s="37"/>
      <c r="V229" s="30"/>
      <c r="W229" s="37"/>
      <c r="X229" s="30"/>
      <c r="Y229" s="37"/>
      <c r="Z229" s="30"/>
      <c r="AA229" s="37"/>
      <c r="AB229" s="30"/>
      <c r="AC229" s="37"/>
      <c r="AD229" s="30"/>
      <c r="AE229" s="37"/>
      <c r="AF229" s="30"/>
      <c r="AG229" s="37"/>
      <c r="AH229" s="30"/>
      <c r="AI229" s="37"/>
      <c r="AJ229" s="30"/>
      <c r="AK229" s="37"/>
      <c r="AL229" s="30"/>
      <c r="AM229" s="34"/>
      <c r="AN229" s="447"/>
      <c r="AO229" s="2485"/>
      <c r="AP229" s="30"/>
      <c r="AQ229" s="37"/>
      <c r="AR229" s="445"/>
      <c r="AS229" s="446"/>
      <c r="AT229" s="223"/>
      <c r="AU229" s="243"/>
      <c r="AV229" s="223"/>
      <c r="AW229" s="243"/>
      <c r="AX229" s="446"/>
      <c r="AY229" s="56" t="str">
        <f t="shared" si="163"/>
        <v/>
      </c>
      <c r="CA229" s="421"/>
      <c r="CB229" s="421"/>
      <c r="CC229" s="18" t="str">
        <f t="shared" si="159"/>
        <v/>
      </c>
      <c r="CD229" s="18" t="str">
        <f t="shared" si="142"/>
        <v/>
      </c>
      <c r="CE229" s="438"/>
      <c r="CF229" s="438"/>
      <c r="CG229" s="18" t="str">
        <f t="shared" si="136"/>
        <v/>
      </c>
      <c r="CH229" s="18" t="str">
        <f t="shared" si="160"/>
        <v/>
      </c>
      <c r="CI229" s="18" t="str">
        <f t="shared" si="137"/>
        <v/>
      </c>
      <c r="CJ229" s="18" t="str">
        <f t="shared" si="152"/>
        <v/>
      </c>
      <c r="CK229" s="421"/>
      <c r="CL229" s="56"/>
      <c r="CO229" s="405"/>
      <c r="CP229" s="405"/>
      <c r="CQ229" s="370">
        <f t="shared" si="154"/>
        <v>0</v>
      </c>
      <c r="CR229" s="370">
        <f>IF(AND(E229&gt;0,OR(AQ229="")),1,IF((AQ229)&gt;E229,1,0))</f>
        <v>0</v>
      </c>
      <c r="CS229" s="405"/>
      <c r="CT229" s="405"/>
      <c r="CU229" s="370">
        <f t="shared" si="155"/>
        <v>0</v>
      </c>
      <c r="CV229" s="370">
        <f t="shared" si="155"/>
        <v>0</v>
      </c>
      <c r="CW229" s="370">
        <f t="shared" si="156"/>
        <v>0</v>
      </c>
      <c r="CX229" s="370">
        <f t="shared" si="157"/>
        <v>0</v>
      </c>
      <c r="CY229" s="405"/>
    </row>
    <row r="230" spans="1:103" ht="15" customHeight="1" x14ac:dyDescent="0.25">
      <c r="A230" s="3906" t="s">
        <v>256</v>
      </c>
      <c r="B230" s="4315"/>
      <c r="C230" s="2539">
        <f>SUM(D230+E230)</f>
        <v>2</v>
      </c>
      <c r="D230" s="2540">
        <f>SUM(F230+H230+J230+L230+N230+P230+R230+T230+V230+X230+Z230+AB230+AD230+AF230+AH230+AJ230+AL230)</f>
        <v>1</v>
      </c>
      <c r="E230" s="2176">
        <f>SUM(G230+I230+K230+M230+O230+Q230+S230+U230+W230+Y230+AA230+AC230+AE230+AG230+AI230+AK230+AM230)</f>
        <v>1</v>
      </c>
      <c r="F230" s="2501">
        <v>0</v>
      </c>
      <c r="G230" s="2149">
        <v>0</v>
      </c>
      <c r="H230" s="2501">
        <v>0</v>
      </c>
      <c r="I230" s="2149">
        <v>0</v>
      </c>
      <c r="J230" s="2501">
        <v>0</v>
      </c>
      <c r="K230" s="2149">
        <v>0</v>
      </c>
      <c r="L230" s="2501">
        <v>0</v>
      </c>
      <c r="M230" s="2149">
        <v>1</v>
      </c>
      <c r="N230" s="2501">
        <v>1</v>
      </c>
      <c r="O230" s="2149">
        <v>0</v>
      </c>
      <c r="P230" s="2501">
        <v>0</v>
      </c>
      <c r="Q230" s="2149">
        <v>0</v>
      </c>
      <c r="R230" s="2501">
        <v>0</v>
      </c>
      <c r="S230" s="2149">
        <v>0</v>
      </c>
      <c r="T230" s="2501">
        <v>0</v>
      </c>
      <c r="U230" s="2149">
        <v>0</v>
      </c>
      <c r="V230" s="2501">
        <v>0</v>
      </c>
      <c r="W230" s="2149">
        <v>0</v>
      </c>
      <c r="X230" s="2501">
        <v>0</v>
      </c>
      <c r="Y230" s="2149">
        <v>0</v>
      </c>
      <c r="Z230" s="2501">
        <v>0</v>
      </c>
      <c r="AA230" s="2149">
        <v>0</v>
      </c>
      <c r="AB230" s="2501">
        <v>0</v>
      </c>
      <c r="AC230" s="2149">
        <v>0</v>
      </c>
      <c r="AD230" s="2501">
        <v>0</v>
      </c>
      <c r="AE230" s="2149">
        <v>0</v>
      </c>
      <c r="AF230" s="2501">
        <v>0</v>
      </c>
      <c r="AG230" s="2149">
        <v>0</v>
      </c>
      <c r="AH230" s="2501">
        <v>0</v>
      </c>
      <c r="AI230" s="2149">
        <v>0</v>
      </c>
      <c r="AJ230" s="2501">
        <v>0</v>
      </c>
      <c r="AK230" s="2149">
        <v>0</v>
      </c>
      <c r="AL230" s="2501">
        <v>0</v>
      </c>
      <c r="AM230" s="2023">
        <v>0</v>
      </c>
      <c r="AN230" s="27">
        <v>0</v>
      </c>
      <c r="AO230" s="28">
        <v>0</v>
      </c>
      <c r="AP230" s="2501">
        <v>0</v>
      </c>
      <c r="AQ230" s="2149">
        <v>0</v>
      </c>
      <c r="AR230" s="2501">
        <v>0</v>
      </c>
      <c r="AS230" s="2149">
        <v>0</v>
      </c>
      <c r="AT230" s="2272">
        <v>0</v>
      </c>
      <c r="AU230" s="2014">
        <v>0</v>
      </c>
      <c r="AV230" s="2272">
        <v>0</v>
      </c>
      <c r="AW230" s="2014">
        <v>0</v>
      </c>
      <c r="AX230" s="2149">
        <v>0</v>
      </c>
      <c r="AY230" s="56" t="str">
        <f t="shared" si="118"/>
        <v/>
      </c>
      <c r="CA230" s="18" t="str">
        <f t="shared" ref="CA230:CA241" si="164">IF(AND(E230&gt;0,AN230=""), "* No olvide digitar la variable Gestantes. Digite Cero si no tiene.",IF(AN230&gt;E230,"  * La  variable Gestantes No puede ser mayor al Total Mujeres.",""))</f>
        <v/>
      </c>
      <c r="CB230" s="18" t="str">
        <f t="shared" ref="CB230:CB241" si="165">IF(AND(E230&gt;0,AO230=""), "* No olvide digitar la variable Madre de hijo menor de 5 años. Digite Cero si no tiene.",IF(AO230&gt;E230,"  * La variable Madre de hijo menor de 5 años No puede ser mayor al Total Mujeres.",""))</f>
        <v/>
      </c>
      <c r="CC230" s="18" t="str">
        <f t="shared" si="159"/>
        <v/>
      </c>
      <c r="CD230" s="18" t="str">
        <f t="shared" si="142"/>
        <v/>
      </c>
      <c r="CE230" s="18" t="str">
        <f t="shared" si="143"/>
        <v/>
      </c>
      <c r="CF230" s="18" t="str">
        <f t="shared" si="150"/>
        <v/>
      </c>
      <c r="CG230" s="18" t="str">
        <f t="shared" si="136"/>
        <v/>
      </c>
      <c r="CH230" s="18" t="str">
        <f t="shared" si="160"/>
        <v/>
      </c>
      <c r="CI230" s="18" t="str">
        <f t="shared" si="137"/>
        <v/>
      </c>
      <c r="CJ230" s="18" t="str">
        <f t="shared" si="152"/>
        <v/>
      </c>
      <c r="CK230" s="18" t="str">
        <f t="shared" si="153"/>
        <v/>
      </c>
      <c r="CL230" s="56"/>
      <c r="CO230" s="370">
        <f t="shared" ref="CO230:CO241" si="166">IF(AND(E230&gt;0,AN230=""),1,IF(AN230&gt;E230,1,0))</f>
        <v>0</v>
      </c>
      <c r="CP230" s="370">
        <f t="shared" ref="CP230:CP241" si="167">IF(AND(E230&gt;0,AO230=""),1,IF(AO230&gt;E230,1,0))</f>
        <v>0</v>
      </c>
      <c r="CQ230" s="370">
        <f t="shared" si="154"/>
        <v>0</v>
      </c>
      <c r="CR230" s="370">
        <f t="shared" si="154"/>
        <v>0</v>
      </c>
      <c r="CS230" s="370">
        <f t="shared" si="130"/>
        <v>0</v>
      </c>
      <c r="CT230" s="370">
        <f t="shared" si="131"/>
        <v>0</v>
      </c>
      <c r="CU230" s="370">
        <f t="shared" si="155"/>
        <v>0</v>
      </c>
      <c r="CV230" s="370">
        <f t="shared" si="155"/>
        <v>0</v>
      </c>
      <c r="CW230" s="370">
        <f t="shared" si="156"/>
        <v>0</v>
      </c>
      <c r="CX230" s="370">
        <f t="shared" si="157"/>
        <v>0</v>
      </c>
      <c r="CY230" s="370">
        <f t="shared" si="135"/>
        <v>0</v>
      </c>
    </row>
    <row r="231" spans="1:103" ht="15" customHeight="1" x14ac:dyDescent="0.25">
      <c r="A231" s="3178" t="s">
        <v>257</v>
      </c>
      <c r="B231" s="3179"/>
      <c r="C231" s="378">
        <f>SUM(D231+E231)</f>
        <v>1</v>
      </c>
      <c r="D231" s="379">
        <f>SUM(F231+H231+J231+L231+N231+P231+R231+T231+V231+X231+Z231+AB231+AD231+AF231+AH231+AJ231+AL231)</f>
        <v>0</v>
      </c>
      <c r="E231" s="380">
        <f>SUM(G231+I231+K231+M231+O231+Q231+S231+U231+W231+Y231+AA231+AC231+AE231+AG231+AI231+AK231+AM231)</f>
        <v>1</v>
      </c>
      <c r="F231" s="45">
        <v>0</v>
      </c>
      <c r="G231" s="48">
        <v>0</v>
      </c>
      <c r="H231" s="45">
        <v>0</v>
      </c>
      <c r="I231" s="48">
        <v>0</v>
      </c>
      <c r="J231" s="45">
        <v>0</v>
      </c>
      <c r="K231" s="48">
        <v>1</v>
      </c>
      <c r="L231" s="45">
        <v>0</v>
      </c>
      <c r="M231" s="48">
        <v>0</v>
      </c>
      <c r="N231" s="45">
        <v>0</v>
      </c>
      <c r="O231" s="48">
        <v>0</v>
      </c>
      <c r="P231" s="45">
        <v>0</v>
      </c>
      <c r="Q231" s="48">
        <v>0</v>
      </c>
      <c r="R231" s="45">
        <v>0</v>
      </c>
      <c r="S231" s="48">
        <v>0</v>
      </c>
      <c r="T231" s="45">
        <v>0</v>
      </c>
      <c r="U231" s="48">
        <v>0</v>
      </c>
      <c r="V231" s="45">
        <v>0</v>
      </c>
      <c r="W231" s="48">
        <v>0</v>
      </c>
      <c r="X231" s="45">
        <v>0</v>
      </c>
      <c r="Y231" s="48">
        <v>0</v>
      </c>
      <c r="Z231" s="45">
        <v>0</v>
      </c>
      <c r="AA231" s="48">
        <v>0</v>
      </c>
      <c r="AB231" s="45">
        <v>0</v>
      </c>
      <c r="AC231" s="48">
        <v>0</v>
      </c>
      <c r="AD231" s="45">
        <v>0</v>
      </c>
      <c r="AE231" s="48">
        <v>0</v>
      </c>
      <c r="AF231" s="45">
        <v>0</v>
      </c>
      <c r="AG231" s="48">
        <v>0</v>
      </c>
      <c r="AH231" s="45">
        <v>0</v>
      </c>
      <c r="AI231" s="48">
        <v>0</v>
      </c>
      <c r="AJ231" s="45">
        <v>0</v>
      </c>
      <c r="AK231" s="48">
        <v>0</v>
      </c>
      <c r="AL231" s="45">
        <v>0</v>
      </c>
      <c r="AM231" s="333">
        <v>0</v>
      </c>
      <c r="AN231" s="27">
        <v>0</v>
      </c>
      <c r="AO231" s="28">
        <v>0</v>
      </c>
      <c r="AP231" s="22">
        <v>0</v>
      </c>
      <c r="AQ231" s="28">
        <v>0</v>
      </c>
      <c r="AR231" s="22">
        <v>0</v>
      </c>
      <c r="AS231" s="28">
        <v>0</v>
      </c>
      <c r="AT231" s="216">
        <v>0</v>
      </c>
      <c r="AU231" s="239">
        <v>0</v>
      </c>
      <c r="AV231" s="216">
        <v>0</v>
      </c>
      <c r="AW231" s="239">
        <v>0</v>
      </c>
      <c r="AX231" s="28">
        <v>0</v>
      </c>
      <c r="AY231" s="56" t="str">
        <f t="shared" si="118"/>
        <v/>
      </c>
      <c r="CA231" s="18" t="str">
        <f t="shared" si="164"/>
        <v/>
      </c>
      <c r="CB231" s="18" t="str">
        <f t="shared" si="165"/>
        <v/>
      </c>
      <c r="CC231" s="18" t="str">
        <f t="shared" si="159"/>
        <v/>
      </c>
      <c r="CD231" s="18" t="str">
        <f t="shared" si="142"/>
        <v/>
      </c>
      <c r="CE231" s="18" t="str">
        <f t="shared" si="143"/>
        <v/>
      </c>
      <c r="CF231" s="18" t="str">
        <f t="shared" si="150"/>
        <v/>
      </c>
      <c r="CG231" s="18" t="str">
        <f t="shared" si="136"/>
        <v/>
      </c>
      <c r="CH231" s="18" t="str">
        <f t="shared" si="160"/>
        <v/>
      </c>
      <c r="CI231" s="18" t="str">
        <f t="shared" si="137"/>
        <v/>
      </c>
      <c r="CJ231" s="18" t="str">
        <f t="shared" si="152"/>
        <v/>
      </c>
      <c r="CK231" s="18" t="str">
        <f t="shared" si="153"/>
        <v/>
      </c>
      <c r="CL231" s="56"/>
      <c r="CO231" s="370">
        <f t="shared" si="166"/>
        <v>0</v>
      </c>
      <c r="CP231" s="370">
        <f t="shared" si="167"/>
        <v>0</v>
      </c>
      <c r="CQ231" s="370">
        <f t="shared" si="154"/>
        <v>0</v>
      </c>
      <c r="CR231" s="370">
        <f t="shared" si="154"/>
        <v>0</v>
      </c>
      <c r="CS231" s="370">
        <f t="shared" si="130"/>
        <v>0</v>
      </c>
      <c r="CT231" s="370">
        <f t="shared" si="131"/>
        <v>0</v>
      </c>
      <c r="CU231" s="370">
        <f t="shared" si="155"/>
        <v>0</v>
      </c>
      <c r="CV231" s="370">
        <f t="shared" si="155"/>
        <v>0</v>
      </c>
      <c r="CW231" s="370">
        <f t="shared" si="156"/>
        <v>0</v>
      </c>
      <c r="CX231" s="370">
        <f t="shared" si="157"/>
        <v>0</v>
      </c>
      <c r="CY231" s="370">
        <f t="shared" si="135"/>
        <v>0</v>
      </c>
    </row>
    <row r="232" spans="1:103" ht="15" customHeight="1" x14ac:dyDescent="0.25">
      <c r="A232" s="3010" t="s">
        <v>258</v>
      </c>
      <c r="B232" s="3011"/>
      <c r="C232" s="397">
        <f t="shared" si="140"/>
        <v>0</v>
      </c>
      <c r="D232" s="398">
        <f t="shared" si="162"/>
        <v>0</v>
      </c>
      <c r="E232" s="396">
        <f t="shared" si="162"/>
        <v>0</v>
      </c>
      <c r="F232" s="22">
        <v>0</v>
      </c>
      <c r="G232" s="28">
        <v>0</v>
      </c>
      <c r="H232" s="22">
        <v>0</v>
      </c>
      <c r="I232" s="28">
        <v>0</v>
      </c>
      <c r="J232" s="22">
        <v>0</v>
      </c>
      <c r="K232" s="28">
        <v>0</v>
      </c>
      <c r="L232" s="22">
        <v>0</v>
      </c>
      <c r="M232" s="28">
        <v>0</v>
      </c>
      <c r="N232" s="22">
        <v>0</v>
      </c>
      <c r="O232" s="28">
        <v>0</v>
      </c>
      <c r="P232" s="22">
        <v>0</v>
      </c>
      <c r="Q232" s="28">
        <v>0</v>
      </c>
      <c r="R232" s="22">
        <v>0</v>
      </c>
      <c r="S232" s="28">
        <v>0</v>
      </c>
      <c r="T232" s="22">
        <v>0</v>
      </c>
      <c r="U232" s="28">
        <v>0</v>
      </c>
      <c r="V232" s="22">
        <v>0</v>
      </c>
      <c r="W232" s="28">
        <v>0</v>
      </c>
      <c r="X232" s="22">
        <v>0</v>
      </c>
      <c r="Y232" s="28">
        <v>0</v>
      </c>
      <c r="Z232" s="22">
        <v>0</v>
      </c>
      <c r="AA232" s="28">
        <v>0</v>
      </c>
      <c r="AB232" s="22">
        <v>0</v>
      </c>
      <c r="AC232" s="28">
        <v>0</v>
      </c>
      <c r="AD232" s="22">
        <v>0</v>
      </c>
      <c r="AE232" s="28">
        <v>0</v>
      </c>
      <c r="AF232" s="22">
        <v>0</v>
      </c>
      <c r="AG232" s="28">
        <v>0</v>
      </c>
      <c r="AH232" s="22">
        <v>0</v>
      </c>
      <c r="AI232" s="28">
        <v>0</v>
      </c>
      <c r="AJ232" s="22">
        <v>0</v>
      </c>
      <c r="AK232" s="28">
        <v>0</v>
      </c>
      <c r="AL232" s="22">
        <v>0</v>
      </c>
      <c r="AM232" s="216">
        <v>0</v>
      </c>
      <c r="AN232" s="27">
        <v>0</v>
      </c>
      <c r="AO232" s="28">
        <v>0</v>
      </c>
      <c r="AP232" s="22">
        <v>0</v>
      </c>
      <c r="AQ232" s="28">
        <v>0</v>
      </c>
      <c r="AR232" s="22">
        <v>0</v>
      </c>
      <c r="AS232" s="28">
        <v>0</v>
      </c>
      <c r="AT232" s="216">
        <v>0</v>
      </c>
      <c r="AU232" s="239">
        <v>0</v>
      </c>
      <c r="AV232" s="216">
        <v>0</v>
      </c>
      <c r="AW232" s="239">
        <v>0</v>
      </c>
      <c r="AX232" s="28">
        <v>0</v>
      </c>
      <c r="AY232" s="56" t="str">
        <f t="shared" si="118"/>
        <v/>
      </c>
      <c r="CA232" s="18" t="str">
        <f t="shared" si="164"/>
        <v/>
      </c>
      <c r="CB232" s="18" t="str">
        <f t="shared" si="165"/>
        <v/>
      </c>
      <c r="CC232" s="18" t="str">
        <f t="shared" si="159"/>
        <v/>
      </c>
      <c r="CD232" s="18" t="str">
        <f t="shared" si="142"/>
        <v/>
      </c>
      <c r="CE232" s="18" t="str">
        <f t="shared" si="143"/>
        <v/>
      </c>
      <c r="CF232" s="18" t="str">
        <f t="shared" si="150"/>
        <v/>
      </c>
      <c r="CG232" s="18" t="str">
        <f t="shared" si="136"/>
        <v/>
      </c>
      <c r="CH232" s="18" t="str">
        <f t="shared" si="160"/>
        <v/>
      </c>
      <c r="CI232" s="18" t="str">
        <f t="shared" si="137"/>
        <v/>
      </c>
      <c r="CJ232" s="18" t="str">
        <f t="shared" si="152"/>
        <v/>
      </c>
      <c r="CK232" s="18" t="str">
        <f t="shared" si="153"/>
        <v/>
      </c>
      <c r="CL232" s="56"/>
      <c r="CO232" s="370">
        <f t="shared" si="166"/>
        <v>0</v>
      </c>
      <c r="CP232" s="370">
        <f t="shared" si="167"/>
        <v>0</v>
      </c>
      <c r="CQ232" s="370">
        <f t="shared" si="154"/>
        <v>0</v>
      </c>
      <c r="CR232" s="370">
        <f t="shared" si="154"/>
        <v>0</v>
      </c>
      <c r="CS232" s="370">
        <f t="shared" si="130"/>
        <v>0</v>
      </c>
      <c r="CT232" s="370">
        <f t="shared" si="131"/>
        <v>0</v>
      </c>
      <c r="CU232" s="370">
        <f t="shared" si="155"/>
        <v>0</v>
      </c>
      <c r="CV232" s="370">
        <f t="shared" si="155"/>
        <v>0</v>
      </c>
      <c r="CW232" s="370">
        <f t="shared" si="156"/>
        <v>0</v>
      </c>
      <c r="CX232" s="370">
        <f t="shared" si="157"/>
        <v>0</v>
      </c>
      <c r="CY232" s="370">
        <f t="shared" si="135"/>
        <v>0</v>
      </c>
    </row>
    <row r="233" spans="1:103" ht="15" customHeight="1" x14ac:dyDescent="0.25">
      <c r="A233" s="3010" t="s">
        <v>259</v>
      </c>
      <c r="B233" s="3011"/>
      <c r="C233" s="397">
        <f t="shared" si="140"/>
        <v>0</v>
      </c>
      <c r="D233" s="398">
        <f t="shared" si="162"/>
        <v>0</v>
      </c>
      <c r="E233" s="396">
        <f t="shared" si="162"/>
        <v>0</v>
      </c>
      <c r="F233" s="22">
        <v>0</v>
      </c>
      <c r="G233" s="28">
        <v>0</v>
      </c>
      <c r="H233" s="22">
        <v>0</v>
      </c>
      <c r="I233" s="28">
        <v>0</v>
      </c>
      <c r="J233" s="22">
        <v>0</v>
      </c>
      <c r="K233" s="28">
        <v>0</v>
      </c>
      <c r="L233" s="22">
        <v>0</v>
      </c>
      <c r="M233" s="28">
        <v>0</v>
      </c>
      <c r="N233" s="22">
        <v>0</v>
      </c>
      <c r="O233" s="28">
        <v>0</v>
      </c>
      <c r="P233" s="22">
        <v>0</v>
      </c>
      <c r="Q233" s="28">
        <v>0</v>
      </c>
      <c r="R233" s="22">
        <v>0</v>
      </c>
      <c r="S233" s="28">
        <v>0</v>
      </c>
      <c r="T233" s="22">
        <v>0</v>
      </c>
      <c r="U233" s="28">
        <v>0</v>
      </c>
      <c r="V233" s="22">
        <v>0</v>
      </c>
      <c r="W233" s="28">
        <v>0</v>
      </c>
      <c r="X233" s="22">
        <v>0</v>
      </c>
      <c r="Y233" s="28">
        <v>0</v>
      </c>
      <c r="Z233" s="22">
        <v>0</v>
      </c>
      <c r="AA233" s="28">
        <v>0</v>
      </c>
      <c r="AB233" s="22">
        <v>0</v>
      </c>
      <c r="AC233" s="28">
        <v>0</v>
      </c>
      <c r="AD233" s="22">
        <v>0</v>
      </c>
      <c r="AE233" s="28">
        <v>0</v>
      </c>
      <c r="AF233" s="22">
        <v>0</v>
      </c>
      <c r="AG233" s="28">
        <v>0</v>
      </c>
      <c r="AH233" s="22">
        <v>0</v>
      </c>
      <c r="AI233" s="28">
        <v>0</v>
      </c>
      <c r="AJ233" s="22">
        <v>0</v>
      </c>
      <c r="AK233" s="28">
        <v>0</v>
      </c>
      <c r="AL233" s="22">
        <v>0</v>
      </c>
      <c r="AM233" s="216">
        <v>0</v>
      </c>
      <c r="AN233" s="27">
        <v>0</v>
      </c>
      <c r="AO233" s="28">
        <v>0</v>
      </c>
      <c r="AP233" s="22">
        <v>0</v>
      </c>
      <c r="AQ233" s="28">
        <v>0</v>
      </c>
      <c r="AR233" s="22">
        <v>0</v>
      </c>
      <c r="AS233" s="28">
        <v>0</v>
      </c>
      <c r="AT233" s="216">
        <v>0</v>
      </c>
      <c r="AU233" s="239">
        <v>0</v>
      </c>
      <c r="AV233" s="216">
        <v>0</v>
      </c>
      <c r="AW233" s="239">
        <v>0</v>
      </c>
      <c r="AX233" s="28">
        <v>0</v>
      </c>
      <c r="AY233" s="56" t="str">
        <f t="shared" si="118"/>
        <v/>
      </c>
      <c r="CA233" s="18" t="str">
        <f t="shared" si="164"/>
        <v/>
      </c>
      <c r="CB233" s="18" t="str">
        <f t="shared" si="165"/>
        <v/>
      </c>
      <c r="CC233" s="18" t="str">
        <f t="shared" si="159"/>
        <v/>
      </c>
      <c r="CD233" s="18" t="str">
        <f t="shared" si="142"/>
        <v/>
      </c>
      <c r="CE233" s="18" t="str">
        <f t="shared" si="143"/>
        <v/>
      </c>
      <c r="CF233" s="18" t="str">
        <f t="shared" si="150"/>
        <v/>
      </c>
      <c r="CG233" s="18" t="str">
        <f t="shared" si="136"/>
        <v/>
      </c>
      <c r="CH233" s="18" t="str">
        <f t="shared" si="160"/>
        <v/>
      </c>
      <c r="CI233" s="18" t="str">
        <f t="shared" si="137"/>
        <v/>
      </c>
      <c r="CJ233" s="18" t="str">
        <f t="shared" si="152"/>
        <v/>
      </c>
      <c r="CK233" s="18" t="str">
        <f t="shared" si="153"/>
        <v/>
      </c>
      <c r="CL233" s="56"/>
      <c r="CO233" s="370">
        <f t="shared" si="166"/>
        <v>0</v>
      </c>
      <c r="CP233" s="370">
        <f t="shared" si="167"/>
        <v>0</v>
      </c>
      <c r="CQ233" s="370">
        <f t="shared" si="154"/>
        <v>0</v>
      </c>
      <c r="CR233" s="370">
        <f t="shared" si="154"/>
        <v>0</v>
      </c>
      <c r="CS233" s="370">
        <f t="shared" si="130"/>
        <v>0</v>
      </c>
      <c r="CT233" s="370">
        <f t="shared" si="131"/>
        <v>0</v>
      </c>
      <c r="CU233" s="370">
        <f t="shared" si="155"/>
        <v>0</v>
      </c>
      <c r="CV233" s="370">
        <f t="shared" si="155"/>
        <v>0</v>
      </c>
      <c r="CW233" s="370">
        <f t="shared" si="156"/>
        <v>0</v>
      </c>
      <c r="CX233" s="370">
        <f t="shared" si="157"/>
        <v>0</v>
      </c>
      <c r="CY233" s="370">
        <f t="shared" si="135"/>
        <v>0</v>
      </c>
    </row>
    <row r="234" spans="1:103" ht="15" customHeight="1" x14ac:dyDescent="0.25">
      <c r="A234" s="3020" t="s">
        <v>260</v>
      </c>
      <c r="B234" s="3021"/>
      <c r="C234" s="409">
        <f t="shared" si="140"/>
        <v>5</v>
      </c>
      <c r="D234" s="400">
        <f t="shared" si="162"/>
        <v>1</v>
      </c>
      <c r="E234" s="410">
        <f t="shared" si="162"/>
        <v>4</v>
      </c>
      <c r="F234" s="30">
        <v>0</v>
      </c>
      <c r="G234" s="37">
        <v>0</v>
      </c>
      <c r="H234" s="30">
        <v>0</v>
      </c>
      <c r="I234" s="37">
        <v>0</v>
      </c>
      <c r="J234" s="30">
        <v>1</v>
      </c>
      <c r="K234" s="37">
        <v>1</v>
      </c>
      <c r="L234" s="30">
        <v>0</v>
      </c>
      <c r="M234" s="37">
        <v>2</v>
      </c>
      <c r="N234" s="30">
        <v>0</v>
      </c>
      <c r="O234" s="37">
        <v>0</v>
      </c>
      <c r="P234" s="30">
        <v>0</v>
      </c>
      <c r="Q234" s="37">
        <v>0</v>
      </c>
      <c r="R234" s="30">
        <v>0</v>
      </c>
      <c r="S234" s="37">
        <v>0</v>
      </c>
      <c r="T234" s="30">
        <v>0</v>
      </c>
      <c r="U234" s="37">
        <v>0</v>
      </c>
      <c r="V234" s="30">
        <v>0</v>
      </c>
      <c r="W234" s="37">
        <v>0</v>
      </c>
      <c r="X234" s="30">
        <v>0</v>
      </c>
      <c r="Y234" s="37">
        <v>0</v>
      </c>
      <c r="Z234" s="30">
        <v>0</v>
      </c>
      <c r="AA234" s="37">
        <v>0</v>
      </c>
      <c r="AB234" s="30">
        <v>0</v>
      </c>
      <c r="AC234" s="37">
        <v>0</v>
      </c>
      <c r="AD234" s="30">
        <v>0</v>
      </c>
      <c r="AE234" s="37">
        <v>1</v>
      </c>
      <c r="AF234" s="30">
        <v>0</v>
      </c>
      <c r="AG234" s="37">
        <v>0</v>
      </c>
      <c r="AH234" s="30">
        <v>0</v>
      </c>
      <c r="AI234" s="37">
        <v>0</v>
      </c>
      <c r="AJ234" s="30">
        <v>0</v>
      </c>
      <c r="AK234" s="37">
        <v>0</v>
      </c>
      <c r="AL234" s="30">
        <v>0</v>
      </c>
      <c r="AM234" s="223">
        <v>0</v>
      </c>
      <c r="AN234" s="35">
        <v>0</v>
      </c>
      <c r="AO234" s="37">
        <v>0</v>
      </c>
      <c r="AP234" s="30">
        <v>0</v>
      </c>
      <c r="AQ234" s="37">
        <v>0</v>
      </c>
      <c r="AR234" s="30">
        <v>0</v>
      </c>
      <c r="AS234" s="37">
        <v>3</v>
      </c>
      <c r="AT234" s="223">
        <v>0</v>
      </c>
      <c r="AU234" s="243">
        <v>0</v>
      </c>
      <c r="AV234" s="223">
        <v>0</v>
      </c>
      <c r="AW234" s="243">
        <v>0</v>
      </c>
      <c r="AX234" s="37">
        <v>0</v>
      </c>
      <c r="AY234" s="56" t="str">
        <f t="shared" si="118"/>
        <v/>
      </c>
      <c r="CA234" s="18" t="str">
        <f t="shared" si="164"/>
        <v/>
      </c>
      <c r="CB234" s="18" t="str">
        <f t="shared" si="165"/>
        <v/>
      </c>
      <c r="CC234" s="18" t="str">
        <f t="shared" si="159"/>
        <v/>
      </c>
      <c r="CD234" s="18" t="str">
        <f t="shared" si="142"/>
        <v/>
      </c>
      <c r="CE234" s="18" t="str">
        <f t="shared" si="143"/>
        <v/>
      </c>
      <c r="CF234" s="18" t="str">
        <f t="shared" si="150"/>
        <v/>
      </c>
      <c r="CG234" s="18" t="str">
        <f t="shared" si="136"/>
        <v/>
      </c>
      <c r="CH234" s="18" t="str">
        <f t="shared" si="160"/>
        <v/>
      </c>
      <c r="CI234" s="18" t="str">
        <f t="shared" si="137"/>
        <v/>
      </c>
      <c r="CJ234" s="18" t="str">
        <f t="shared" si="152"/>
        <v/>
      </c>
      <c r="CK234" s="18" t="str">
        <f t="shared" si="153"/>
        <v/>
      </c>
      <c r="CL234" s="56"/>
      <c r="CO234" s="370">
        <f t="shared" si="166"/>
        <v>0</v>
      </c>
      <c r="CP234" s="370">
        <f t="shared" si="167"/>
        <v>0</v>
      </c>
      <c r="CQ234" s="370">
        <f t="shared" si="154"/>
        <v>0</v>
      </c>
      <c r="CR234" s="370">
        <f t="shared" si="154"/>
        <v>0</v>
      </c>
      <c r="CS234" s="370">
        <f t="shared" si="130"/>
        <v>0</v>
      </c>
      <c r="CT234" s="370">
        <f t="shared" si="131"/>
        <v>0</v>
      </c>
      <c r="CU234" s="370">
        <f t="shared" si="155"/>
        <v>0</v>
      </c>
      <c r="CV234" s="370">
        <f t="shared" si="155"/>
        <v>0</v>
      </c>
      <c r="CW234" s="370">
        <f t="shared" si="156"/>
        <v>0</v>
      </c>
      <c r="CX234" s="370">
        <f t="shared" si="157"/>
        <v>0</v>
      </c>
      <c r="CY234" s="370">
        <f t="shared" si="135"/>
        <v>0</v>
      </c>
    </row>
    <row r="235" spans="1:103" ht="15" customHeight="1" x14ac:dyDescent="0.25">
      <c r="A235" s="4547" t="s">
        <v>261</v>
      </c>
      <c r="B235" s="2555" t="s">
        <v>262</v>
      </c>
      <c r="C235" s="2539">
        <f t="shared" si="140"/>
        <v>1</v>
      </c>
      <c r="D235" s="2540">
        <f t="shared" si="162"/>
        <v>1</v>
      </c>
      <c r="E235" s="2187">
        <f t="shared" si="162"/>
        <v>0</v>
      </c>
      <c r="F235" s="2546">
        <v>0</v>
      </c>
      <c r="G235" s="85">
        <v>0</v>
      </c>
      <c r="H235" s="2546">
        <v>1</v>
      </c>
      <c r="I235" s="85">
        <v>0</v>
      </c>
      <c r="J235" s="2546">
        <v>0</v>
      </c>
      <c r="K235" s="85">
        <v>0</v>
      </c>
      <c r="L235" s="2546">
        <v>0</v>
      </c>
      <c r="M235" s="85">
        <v>0</v>
      </c>
      <c r="N235" s="2546">
        <v>0</v>
      </c>
      <c r="O235" s="85">
        <v>0</v>
      </c>
      <c r="P235" s="2546">
        <v>0</v>
      </c>
      <c r="Q235" s="85">
        <v>0</v>
      </c>
      <c r="R235" s="2546">
        <v>0</v>
      </c>
      <c r="S235" s="85">
        <v>0</v>
      </c>
      <c r="T235" s="2546">
        <v>0</v>
      </c>
      <c r="U235" s="85">
        <v>0</v>
      </c>
      <c r="V235" s="2546">
        <v>0</v>
      </c>
      <c r="W235" s="85">
        <v>0</v>
      </c>
      <c r="X235" s="2546">
        <v>0</v>
      </c>
      <c r="Y235" s="85">
        <v>0</v>
      </c>
      <c r="Z235" s="2546">
        <v>0</v>
      </c>
      <c r="AA235" s="85">
        <v>0</v>
      </c>
      <c r="AB235" s="2546">
        <v>0</v>
      </c>
      <c r="AC235" s="85">
        <v>0</v>
      </c>
      <c r="AD235" s="2546">
        <v>0</v>
      </c>
      <c r="AE235" s="85">
        <v>0</v>
      </c>
      <c r="AF235" s="2546">
        <v>0</v>
      </c>
      <c r="AG235" s="85">
        <v>0</v>
      </c>
      <c r="AH235" s="2546">
        <v>0</v>
      </c>
      <c r="AI235" s="85">
        <v>0</v>
      </c>
      <c r="AJ235" s="2546">
        <v>0</v>
      </c>
      <c r="AK235" s="85">
        <v>0</v>
      </c>
      <c r="AL235" s="2546">
        <v>0</v>
      </c>
      <c r="AM235" s="353">
        <v>0</v>
      </c>
      <c r="AN235" s="84">
        <v>0</v>
      </c>
      <c r="AO235" s="85">
        <v>0</v>
      </c>
      <c r="AP235" s="2546">
        <v>0</v>
      </c>
      <c r="AQ235" s="85">
        <v>0</v>
      </c>
      <c r="AR235" s="2546">
        <v>0</v>
      </c>
      <c r="AS235" s="85">
        <v>0</v>
      </c>
      <c r="AT235" s="353">
        <v>0</v>
      </c>
      <c r="AU235" s="395">
        <v>0</v>
      </c>
      <c r="AV235" s="353">
        <v>0</v>
      </c>
      <c r="AW235" s="395">
        <v>0</v>
      </c>
      <c r="AX235" s="85">
        <v>0</v>
      </c>
      <c r="AY235" s="56" t="str">
        <f t="shared" si="118"/>
        <v/>
      </c>
      <c r="CA235" s="18" t="str">
        <f t="shared" si="164"/>
        <v/>
      </c>
      <c r="CB235" s="18" t="str">
        <f t="shared" si="165"/>
        <v/>
      </c>
      <c r="CC235" s="18" t="str">
        <f t="shared" si="159"/>
        <v/>
      </c>
      <c r="CD235" s="18" t="str">
        <f t="shared" si="142"/>
        <v/>
      </c>
      <c r="CE235" s="18" t="str">
        <f t="shared" si="143"/>
        <v/>
      </c>
      <c r="CF235" s="18" t="str">
        <f t="shared" si="150"/>
        <v/>
      </c>
      <c r="CG235" s="18" t="str">
        <f t="shared" si="136"/>
        <v/>
      </c>
      <c r="CH235" s="18" t="str">
        <f t="shared" si="160"/>
        <v/>
      </c>
      <c r="CI235" s="18" t="str">
        <f t="shared" si="137"/>
        <v/>
      </c>
      <c r="CJ235" s="18" t="str">
        <f t="shared" si="152"/>
        <v/>
      </c>
      <c r="CK235" s="18" t="str">
        <f t="shared" si="153"/>
        <v/>
      </c>
      <c r="CL235" s="56"/>
      <c r="CO235" s="370">
        <f t="shared" si="166"/>
        <v>0</v>
      </c>
      <c r="CP235" s="370">
        <f t="shared" si="167"/>
        <v>0</v>
      </c>
      <c r="CQ235" s="370">
        <f t="shared" si="154"/>
        <v>0</v>
      </c>
      <c r="CR235" s="370">
        <f t="shared" si="154"/>
        <v>0</v>
      </c>
      <c r="CS235" s="370">
        <f t="shared" si="130"/>
        <v>0</v>
      </c>
      <c r="CT235" s="370">
        <f t="shared" si="131"/>
        <v>0</v>
      </c>
      <c r="CU235" s="370">
        <f t="shared" si="155"/>
        <v>0</v>
      </c>
      <c r="CV235" s="370">
        <f t="shared" si="155"/>
        <v>0</v>
      </c>
      <c r="CW235" s="370">
        <f t="shared" si="156"/>
        <v>0</v>
      </c>
      <c r="CX235" s="370">
        <f t="shared" si="157"/>
        <v>0</v>
      </c>
      <c r="CY235" s="370">
        <f t="shared" si="135"/>
        <v>0</v>
      </c>
    </row>
    <row r="236" spans="1:103" ht="15" customHeight="1" x14ac:dyDescent="0.25">
      <c r="A236" s="3923"/>
      <c r="B236" s="253" t="s">
        <v>263</v>
      </c>
      <c r="C236" s="397">
        <f t="shared" si="140"/>
        <v>0</v>
      </c>
      <c r="D236" s="398">
        <f t="shared" si="162"/>
        <v>0</v>
      </c>
      <c r="E236" s="449">
        <f t="shared" si="162"/>
        <v>0</v>
      </c>
      <c r="F236" s="49"/>
      <c r="G236" s="52"/>
      <c r="H236" s="49"/>
      <c r="I236" s="52"/>
      <c r="J236" s="49"/>
      <c r="K236" s="52"/>
      <c r="L236" s="49"/>
      <c r="M236" s="52"/>
      <c r="N236" s="49"/>
      <c r="O236" s="52"/>
      <c r="P236" s="49"/>
      <c r="Q236" s="52"/>
      <c r="R236" s="49"/>
      <c r="S236" s="52"/>
      <c r="T236" s="49"/>
      <c r="U236" s="52"/>
      <c r="V236" s="49"/>
      <c r="W236" s="52"/>
      <c r="X236" s="49"/>
      <c r="Y236" s="52"/>
      <c r="Z236" s="49"/>
      <c r="AA236" s="52"/>
      <c r="AB236" s="49"/>
      <c r="AC236" s="52"/>
      <c r="AD236" s="49"/>
      <c r="AE236" s="52"/>
      <c r="AF236" s="49"/>
      <c r="AG236" s="52"/>
      <c r="AH236" s="49"/>
      <c r="AI236" s="52"/>
      <c r="AJ236" s="49"/>
      <c r="AK236" s="52"/>
      <c r="AL236" s="49"/>
      <c r="AM236" s="323"/>
      <c r="AN236" s="254"/>
      <c r="AO236" s="52"/>
      <c r="AP236" s="49"/>
      <c r="AQ236" s="52"/>
      <c r="AR236" s="49"/>
      <c r="AS236" s="52"/>
      <c r="AT236" s="323"/>
      <c r="AU236" s="399"/>
      <c r="AV236" s="323"/>
      <c r="AW236" s="399"/>
      <c r="AX236" s="52"/>
      <c r="AY236" s="56" t="str">
        <f t="shared" si="118"/>
        <v/>
      </c>
      <c r="CA236" s="18" t="str">
        <f t="shared" si="164"/>
        <v/>
      </c>
      <c r="CB236" s="18" t="str">
        <f t="shared" si="165"/>
        <v/>
      </c>
      <c r="CC236" s="18" t="str">
        <f t="shared" si="159"/>
        <v/>
      </c>
      <c r="CD236" s="18" t="str">
        <f t="shared" si="142"/>
        <v/>
      </c>
      <c r="CE236" s="18" t="str">
        <f t="shared" si="143"/>
        <v/>
      </c>
      <c r="CF236" s="18" t="str">
        <f t="shared" si="150"/>
        <v/>
      </c>
      <c r="CG236" s="18" t="str">
        <f t="shared" si="136"/>
        <v/>
      </c>
      <c r="CH236" s="18" t="str">
        <f t="shared" si="160"/>
        <v/>
      </c>
      <c r="CI236" s="18" t="str">
        <f t="shared" si="137"/>
        <v/>
      </c>
      <c r="CJ236" s="18" t="str">
        <f t="shared" si="152"/>
        <v/>
      </c>
      <c r="CK236" s="18" t="str">
        <f t="shared" si="153"/>
        <v/>
      </c>
      <c r="CL236" s="56"/>
      <c r="CO236" s="370">
        <f t="shared" si="166"/>
        <v>0</v>
      </c>
      <c r="CP236" s="370">
        <f t="shared" si="167"/>
        <v>0</v>
      </c>
      <c r="CQ236" s="370">
        <f t="shared" si="154"/>
        <v>0</v>
      </c>
      <c r="CR236" s="370">
        <f t="shared" si="154"/>
        <v>0</v>
      </c>
      <c r="CS236" s="370">
        <f t="shared" si="130"/>
        <v>0</v>
      </c>
      <c r="CT236" s="370">
        <f t="shared" si="131"/>
        <v>0</v>
      </c>
      <c r="CU236" s="370">
        <f t="shared" si="155"/>
        <v>0</v>
      </c>
      <c r="CV236" s="370">
        <f t="shared" si="155"/>
        <v>0</v>
      </c>
      <c r="CW236" s="370">
        <f t="shared" si="156"/>
        <v>0</v>
      </c>
      <c r="CX236" s="370">
        <f t="shared" si="157"/>
        <v>0</v>
      </c>
      <c r="CY236" s="370">
        <f t="shared" si="135"/>
        <v>0</v>
      </c>
    </row>
    <row r="237" spans="1:103" ht="15" customHeight="1" x14ac:dyDescent="0.25">
      <c r="A237" s="3923"/>
      <c r="B237" s="253" t="s">
        <v>264</v>
      </c>
      <c r="C237" s="397">
        <f t="shared" si="140"/>
        <v>0</v>
      </c>
      <c r="D237" s="398">
        <f t="shared" si="162"/>
        <v>0</v>
      </c>
      <c r="E237" s="449">
        <f t="shared" si="162"/>
        <v>0</v>
      </c>
      <c r="F237" s="49"/>
      <c r="G237" s="52"/>
      <c r="H237" s="49"/>
      <c r="I237" s="52"/>
      <c r="J237" s="49"/>
      <c r="K237" s="52"/>
      <c r="L237" s="49"/>
      <c r="M237" s="52"/>
      <c r="N237" s="49"/>
      <c r="O237" s="52"/>
      <c r="P237" s="49"/>
      <c r="Q237" s="52"/>
      <c r="R237" s="49"/>
      <c r="S237" s="52"/>
      <c r="T237" s="49"/>
      <c r="U237" s="52"/>
      <c r="V237" s="49"/>
      <c r="W237" s="52"/>
      <c r="X237" s="49"/>
      <c r="Y237" s="52"/>
      <c r="Z237" s="49"/>
      <c r="AA237" s="52"/>
      <c r="AB237" s="49"/>
      <c r="AC237" s="52"/>
      <c r="AD237" s="49"/>
      <c r="AE237" s="52"/>
      <c r="AF237" s="49"/>
      <c r="AG237" s="52"/>
      <c r="AH237" s="49"/>
      <c r="AI237" s="52"/>
      <c r="AJ237" s="49"/>
      <c r="AK237" s="52"/>
      <c r="AL237" s="49"/>
      <c r="AM237" s="323"/>
      <c r="AN237" s="254"/>
      <c r="AO237" s="52"/>
      <c r="AP237" s="49"/>
      <c r="AQ237" s="52"/>
      <c r="AR237" s="49"/>
      <c r="AS237" s="52"/>
      <c r="AT237" s="323"/>
      <c r="AU237" s="399"/>
      <c r="AV237" s="323"/>
      <c r="AW237" s="399"/>
      <c r="AX237" s="52"/>
      <c r="AY237" s="56" t="str">
        <f t="shared" si="118"/>
        <v/>
      </c>
      <c r="CA237" s="18" t="str">
        <f t="shared" si="164"/>
        <v/>
      </c>
      <c r="CB237" s="18" t="str">
        <f t="shared" si="165"/>
        <v/>
      </c>
      <c r="CC237" s="18" t="str">
        <f t="shared" si="159"/>
        <v/>
      </c>
      <c r="CD237" s="18" t="str">
        <f t="shared" si="142"/>
        <v/>
      </c>
      <c r="CE237" s="18" t="str">
        <f t="shared" si="143"/>
        <v/>
      </c>
      <c r="CF237" s="18" t="str">
        <f t="shared" si="150"/>
        <v/>
      </c>
      <c r="CG237" s="18" t="str">
        <f t="shared" si="136"/>
        <v/>
      </c>
      <c r="CH237" s="18" t="str">
        <f t="shared" si="160"/>
        <v/>
      </c>
      <c r="CI237" s="18" t="str">
        <f t="shared" si="137"/>
        <v/>
      </c>
      <c r="CJ237" s="18" t="str">
        <f t="shared" si="152"/>
        <v/>
      </c>
      <c r="CK237" s="18" t="str">
        <f t="shared" si="153"/>
        <v/>
      </c>
      <c r="CL237" s="56"/>
      <c r="CO237" s="370">
        <f t="shared" si="166"/>
        <v>0</v>
      </c>
      <c r="CP237" s="370">
        <f t="shared" si="167"/>
        <v>0</v>
      </c>
      <c r="CQ237" s="370">
        <f t="shared" si="154"/>
        <v>0</v>
      </c>
      <c r="CR237" s="370">
        <f t="shared" si="154"/>
        <v>0</v>
      </c>
      <c r="CS237" s="370">
        <f t="shared" si="130"/>
        <v>0</v>
      </c>
      <c r="CT237" s="370">
        <f t="shared" si="131"/>
        <v>0</v>
      </c>
      <c r="CU237" s="370">
        <f t="shared" si="155"/>
        <v>0</v>
      </c>
      <c r="CV237" s="370">
        <f t="shared" si="155"/>
        <v>0</v>
      </c>
      <c r="CW237" s="370">
        <f t="shared" si="156"/>
        <v>0</v>
      </c>
      <c r="CX237" s="370">
        <f t="shared" si="157"/>
        <v>0</v>
      </c>
      <c r="CY237" s="370">
        <f t="shared" si="135"/>
        <v>0</v>
      </c>
    </row>
    <row r="238" spans="1:103" ht="15" customHeight="1" x14ac:dyDescent="0.25">
      <c r="A238" s="3923"/>
      <c r="B238" s="253" t="s">
        <v>265</v>
      </c>
      <c r="C238" s="397">
        <f t="shared" si="140"/>
        <v>0</v>
      </c>
      <c r="D238" s="398">
        <f t="shared" si="162"/>
        <v>0</v>
      </c>
      <c r="E238" s="449">
        <f t="shared" si="162"/>
        <v>0</v>
      </c>
      <c r="F238" s="49"/>
      <c r="G238" s="52"/>
      <c r="H238" s="49"/>
      <c r="I238" s="52"/>
      <c r="J238" s="49"/>
      <c r="K238" s="52"/>
      <c r="L238" s="49"/>
      <c r="M238" s="52"/>
      <c r="N238" s="49"/>
      <c r="O238" s="52"/>
      <c r="P238" s="49"/>
      <c r="Q238" s="52"/>
      <c r="R238" s="49"/>
      <c r="S238" s="52"/>
      <c r="T238" s="49"/>
      <c r="U238" s="52"/>
      <c r="V238" s="49"/>
      <c r="W238" s="52"/>
      <c r="X238" s="49"/>
      <c r="Y238" s="52"/>
      <c r="Z238" s="49"/>
      <c r="AA238" s="52"/>
      <c r="AB238" s="49"/>
      <c r="AC238" s="52"/>
      <c r="AD238" s="49"/>
      <c r="AE238" s="52"/>
      <c r="AF238" s="49"/>
      <c r="AG238" s="52"/>
      <c r="AH238" s="49"/>
      <c r="AI238" s="52"/>
      <c r="AJ238" s="49"/>
      <c r="AK238" s="52"/>
      <c r="AL238" s="49"/>
      <c r="AM238" s="323"/>
      <c r="AN238" s="254"/>
      <c r="AO238" s="52"/>
      <c r="AP238" s="49"/>
      <c r="AQ238" s="52"/>
      <c r="AR238" s="49"/>
      <c r="AS238" s="52"/>
      <c r="AT238" s="323"/>
      <c r="AU238" s="399"/>
      <c r="AV238" s="323"/>
      <c r="AW238" s="399"/>
      <c r="AX238" s="52"/>
      <c r="AY238" s="56" t="str">
        <f t="shared" si="118"/>
        <v/>
      </c>
      <c r="CA238" s="18" t="str">
        <f t="shared" si="164"/>
        <v/>
      </c>
      <c r="CB238" s="18" t="str">
        <f t="shared" si="165"/>
        <v/>
      </c>
      <c r="CC238" s="18" t="str">
        <f t="shared" si="159"/>
        <v/>
      </c>
      <c r="CD238" s="18" t="str">
        <f t="shared" si="142"/>
        <v/>
      </c>
      <c r="CE238" s="18" t="str">
        <f t="shared" si="143"/>
        <v/>
      </c>
      <c r="CF238" s="18" t="str">
        <f t="shared" si="150"/>
        <v/>
      </c>
      <c r="CG238" s="18" t="str">
        <f t="shared" si="136"/>
        <v/>
      </c>
      <c r="CH238" s="18" t="str">
        <f t="shared" si="160"/>
        <v/>
      </c>
      <c r="CI238" s="18" t="str">
        <f t="shared" si="137"/>
        <v/>
      </c>
      <c r="CJ238" s="18" t="str">
        <f t="shared" si="152"/>
        <v/>
      </c>
      <c r="CK238" s="18" t="str">
        <f t="shared" si="153"/>
        <v/>
      </c>
      <c r="CL238" s="56"/>
      <c r="CO238" s="370">
        <f t="shared" si="166"/>
        <v>0</v>
      </c>
      <c r="CP238" s="370">
        <f t="shared" si="167"/>
        <v>0</v>
      </c>
      <c r="CQ238" s="370">
        <f t="shared" si="154"/>
        <v>0</v>
      </c>
      <c r="CR238" s="370">
        <f t="shared" si="154"/>
        <v>0</v>
      </c>
      <c r="CS238" s="370">
        <f t="shared" si="130"/>
        <v>0</v>
      </c>
      <c r="CT238" s="370">
        <f t="shared" si="131"/>
        <v>0</v>
      </c>
      <c r="CU238" s="370">
        <f t="shared" si="155"/>
        <v>0</v>
      </c>
      <c r="CV238" s="370">
        <f t="shared" si="155"/>
        <v>0</v>
      </c>
      <c r="CW238" s="370">
        <f t="shared" si="156"/>
        <v>0</v>
      </c>
      <c r="CX238" s="370">
        <f t="shared" si="157"/>
        <v>0</v>
      </c>
      <c r="CY238" s="370">
        <f t="shared" si="135"/>
        <v>0</v>
      </c>
    </row>
    <row r="239" spans="1:103" ht="24" customHeight="1" x14ac:dyDescent="0.25">
      <c r="A239" s="3782"/>
      <c r="B239" s="450" t="s">
        <v>266</v>
      </c>
      <c r="C239" s="416">
        <f t="shared" si="140"/>
        <v>0</v>
      </c>
      <c r="D239" s="417">
        <f t="shared" si="162"/>
        <v>0</v>
      </c>
      <c r="E239" s="451">
        <f t="shared" si="162"/>
        <v>0</v>
      </c>
      <c r="F239" s="30"/>
      <c r="G239" s="37"/>
      <c r="H239" s="30"/>
      <c r="I239" s="37"/>
      <c r="J239" s="30"/>
      <c r="K239" s="37"/>
      <c r="L239" s="30"/>
      <c r="M239" s="37"/>
      <c r="N239" s="30"/>
      <c r="O239" s="37"/>
      <c r="P239" s="30"/>
      <c r="Q239" s="37"/>
      <c r="R239" s="30"/>
      <c r="S239" s="37"/>
      <c r="T239" s="30"/>
      <c r="U239" s="37"/>
      <c r="V239" s="30"/>
      <c r="W239" s="37"/>
      <c r="X239" s="30"/>
      <c r="Y239" s="37"/>
      <c r="Z239" s="30"/>
      <c r="AA239" s="37"/>
      <c r="AB239" s="30"/>
      <c r="AC239" s="37"/>
      <c r="AD239" s="30"/>
      <c r="AE239" s="37"/>
      <c r="AF239" s="30"/>
      <c r="AG239" s="37"/>
      <c r="AH239" s="30"/>
      <c r="AI239" s="37"/>
      <c r="AJ239" s="30"/>
      <c r="AK239" s="37"/>
      <c r="AL239" s="30"/>
      <c r="AM239" s="223"/>
      <c r="AN239" s="35"/>
      <c r="AO239" s="37"/>
      <c r="AP239" s="30"/>
      <c r="AQ239" s="37"/>
      <c r="AR239" s="30"/>
      <c r="AS239" s="37"/>
      <c r="AT239" s="223"/>
      <c r="AU239" s="243"/>
      <c r="AV239" s="223"/>
      <c r="AW239" s="243"/>
      <c r="AX239" s="37"/>
      <c r="AY239" s="56" t="str">
        <f t="shared" si="118"/>
        <v/>
      </c>
      <c r="CA239" s="18" t="str">
        <f t="shared" si="164"/>
        <v/>
      </c>
      <c r="CB239" s="18" t="str">
        <f t="shared" si="165"/>
        <v/>
      </c>
      <c r="CC239" s="18" t="str">
        <f t="shared" si="159"/>
        <v/>
      </c>
      <c r="CD239" s="18" t="str">
        <f t="shared" si="142"/>
        <v/>
      </c>
      <c r="CE239" s="18" t="str">
        <f t="shared" si="143"/>
        <v/>
      </c>
      <c r="CF239" s="18" t="str">
        <f t="shared" si="150"/>
        <v/>
      </c>
      <c r="CG239" s="18" t="str">
        <f t="shared" si="136"/>
        <v/>
      </c>
      <c r="CH239" s="18" t="str">
        <f t="shared" si="160"/>
        <v/>
      </c>
      <c r="CI239" s="18" t="str">
        <f t="shared" si="137"/>
        <v/>
      </c>
      <c r="CJ239" s="18" t="str">
        <f t="shared" si="152"/>
        <v/>
      </c>
      <c r="CK239" s="18" t="str">
        <f t="shared" si="153"/>
        <v/>
      </c>
      <c r="CL239" s="56"/>
      <c r="CO239" s="370">
        <f t="shared" si="166"/>
        <v>0</v>
      </c>
      <c r="CP239" s="370">
        <f t="shared" si="167"/>
        <v>0</v>
      </c>
      <c r="CQ239" s="370">
        <f t="shared" si="154"/>
        <v>0</v>
      </c>
      <c r="CR239" s="370">
        <f t="shared" si="154"/>
        <v>0</v>
      </c>
      <c r="CS239" s="370">
        <f t="shared" si="130"/>
        <v>0</v>
      </c>
      <c r="CT239" s="370">
        <f t="shared" si="131"/>
        <v>0</v>
      </c>
      <c r="CU239" s="370">
        <f t="shared" si="155"/>
        <v>0</v>
      </c>
      <c r="CV239" s="370">
        <f t="shared" si="155"/>
        <v>0</v>
      </c>
      <c r="CW239" s="370">
        <f t="shared" si="156"/>
        <v>0</v>
      </c>
      <c r="CX239" s="370">
        <f t="shared" si="157"/>
        <v>0</v>
      </c>
      <c r="CY239" s="370">
        <f t="shared" si="135"/>
        <v>0</v>
      </c>
    </row>
    <row r="240" spans="1:103" ht="15" customHeight="1" x14ac:dyDescent="0.25">
      <c r="A240" s="3176" t="s">
        <v>267</v>
      </c>
      <c r="B240" s="3177"/>
      <c r="C240" s="2544">
        <f t="shared" si="140"/>
        <v>0</v>
      </c>
      <c r="D240" s="388">
        <f t="shared" si="162"/>
        <v>0</v>
      </c>
      <c r="E240" s="369">
        <f t="shared" si="162"/>
        <v>0</v>
      </c>
      <c r="F240" s="2546"/>
      <c r="G240" s="85"/>
      <c r="H240" s="2546"/>
      <c r="I240" s="85"/>
      <c r="J240" s="2546"/>
      <c r="K240" s="85"/>
      <c r="L240" s="2546"/>
      <c r="M240" s="85"/>
      <c r="N240" s="2546"/>
      <c r="O240" s="85"/>
      <c r="P240" s="2546"/>
      <c r="Q240" s="85"/>
      <c r="R240" s="2546"/>
      <c r="S240" s="85"/>
      <c r="T240" s="2546"/>
      <c r="U240" s="85"/>
      <c r="V240" s="2546"/>
      <c r="W240" s="85"/>
      <c r="X240" s="2546"/>
      <c r="Y240" s="85"/>
      <c r="Z240" s="2546"/>
      <c r="AA240" s="85"/>
      <c r="AB240" s="2546"/>
      <c r="AC240" s="85"/>
      <c r="AD240" s="2546"/>
      <c r="AE240" s="85"/>
      <c r="AF240" s="2546"/>
      <c r="AG240" s="85"/>
      <c r="AH240" s="2546"/>
      <c r="AI240" s="85"/>
      <c r="AJ240" s="2546"/>
      <c r="AK240" s="85"/>
      <c r="AL240" s="2546"/>
      <c r="AM240" s="353"/>
      <c r="AN240" s="84"/>
      <c r="AO240" s="85"/>
      <c r="AP240" s="2546"/>
      <c r="AQ240" s="85"/>
      <c r="AR240" s="2546"/>
      <c r="AS240" s="85"/>
      <c r="AT240" s="353"/>
      <c r="AU240" s="395"/>
      <c r="AV240" s="353"/>
      <c r="AW240" s="395"/>
      <c r="AX240" s="85"/>
      <c r="AY240" s="56" t="str">
        <f t="shared" si="118"/>
        <v/>
      </c>
      <c r="CA240" s="18" t="str">
        <f t="shared" si="164"/>
        <v/>
      </c>
      <c r="CB240" s="18" t="str">
        <f t="shared" si="165"/>
        <v/>
      </c>
      <c r="CC240" s="18" t="str">
        <f t="shared" si="159"/>
        <v/>
      </c>
      <c r="CD240" s="18" t="str">
        <f t="shared" si="142"/>
        <v/>
      </c>
      <c r="CE240" s="18" t="str">
        <f t="shared" si="143"/>
        <v/>
      </c>
      <c r="CF240" s="18" t="str">
        <f t="shared" si="150"/>
        <v/>
      </c>
      <c r="CG240" s="18" t="str">
        <f t="shared" si="136"/>
        <v/>
      </c>
      <c r="CH240" s="18" t="str">
        <f t="shared" si="160"/>
        <v/>
      </c>
      <c r="CI240" s="18" t="str">
        <f t="shared" si="137"/>
        <v/>
      </c>
      <c r="CJ240" s="18" t="str">
        <f>IF(AND(D240&gt;0,OR(AW240="")), "* No olvide digitar la variable Trans Femenino. Digite Cero si no tiene.",IF((AW240)&gt;D240,"  * La variable Trans Femenino No puede ser mayor al Total Hombres.",""))</f>
        <v/>
      </c>
      <c r="CK240" s="18" t="str">
        <f t="shared" si="153"/>
        <v/>
      </c>
      <c r="CL240" s="56"/>
      <c r="CO240" s="370">
        <f t="shared" si="166"/>
        <v>0</v>
      </c>
      <c r="CP240" s="370">
        <f t="shared" si="167"/>
        <v>0</v>
      </c>
      <c r="CQ240" s="370">
        <f t="shared" si="154"/>
        <v>0</v>
      </c>
      <c r="CR240" s="370">
        <f t="shared" si="154"/>
        <v>0</v>
      </c>
      <c r="CS240" s="370">
        <f t="shared" si="130"/>
        <v>0</v>
      </c>
      <c r="CT240" s="370">
        <f t="shared" si="131"/>
        <v>0</v>
      </c>
      <c r="CU240" s="370">
        <f t="shared" si="155"/>
        <v>0</v>
      </c>
      <c r="CV240" s="370">
        <f t="shared" si="155"/>
        <v>0</v>
      </c>
      <c r="CW240" s="370">
        <f t="shared" si="156"/>
        <v>0</v>
      </c>
      <c r="CX240" s="370">
        <f t="shared" si="157"/>
        <v>0</v>
      </c>
      <c r="CY240" s="370">
        <f t="shared" si="135"/>
        <v>0</v>
      </c>
    </row>
    <row r="241" spans="1:103" ht="15" customHeight="1" x14ac:dyDescent="0.25">
      <c r="A241" s="3016" t="s">
        <v>268</v>
      </c>
      <c r="B241" s="3017"/>
      <c r="C241" s="416">
        <f t="shared" si="140"/>
        <v>0</v>
      </c>
      <c r="D241" s="417">
        <f t="shared" si="162"/>
        <v>0</v>
      </c>
      <c r="E241" s="377">
        <f t="shared" si="162"/>
        <v>0</v>
      </c>
      <c r="F241" s="30"/>
      <c r="G241" s="37"/>
      <c r="H241" s="30"/>
      <c r="I241" s="37"/>
      <c r="J241" s="30"/>
      <c r="K241" s="37"/>
      <c r="L241" s="30"/>
      <c r="M241" s="37"/>
      <c r="N241" s="30"/>
      <c r="O241" s="37"/>
      <c r="P241" s="30"/>
      <c r="Q241" s="37"/>
      <c r="R241" s="30"/>
      <c r="S241" s="37"/>
      <c r="T241" s="30"/>
      <c r="U241" s="37"/>
      <c r="V241" s="30"/>
      <c r="W241" s="37"/>
      <c r="X241" s="30"/>
      <c r="Y241" s="37"/>
      <c r="Z241" s="30"/>
      <c r="AA241" s="37"/>
      <c r="AB241" s="30"/>
      <c r="AC241" s="37"/>
      <c r="AD241" s="30"/>
      <c r="AE241" s="37"/>
      <c r="AF241" s="30"/>
      <c r="AG241" s="37"/>
      <c r="AH241" s="30"/>
      <c r="AI241" s="37"/>
      <c r="AJ241" s="30"/>
      <c r="AK241" s="37"/>
      <c r="AL241" s="30"/>
      <c r="AM241" s="223"/>
      <c r="AN241" s="452"/>
      <c r="AO241" s="453"/>
      <c r="AP241" s="30"/>
      <c r="AQ241" s="37"/>
      <c r="AR241" s="30"/>
      <c r="AS241" s="37"/>
      <c r="AT241" s="223"/>
      <c r="AU241" s="243"/>
      <c r="AV241" s="223"/>
      <c r="AW241" s="243"/>
      <c r="AX241" s="37"/>
      <c r="AY241" s="56" t="str">
        <f t="shared" si="118"/>
        <v/>
      </c>
      <c r="CA241" s="18" t="str">
        <f t="shared" si="164"/>
        <v/>
      </c>
      <c r="CB241" s="18" t="str">
        <f t="shared" si="165"/>
        <v/>
      </c>
      <c r="CC241" s="18" t="str">
        <f t="shared" si="159"/>
        <v/>
      </c>
      <c r="CD241" s="18" t="str">
        <f t="shared" si="142"/>
        <v/>
      </c>
      <c r="CE241" s="18" t="str">
        <f t="shared" si="143"/>
        <v/>
      </c>
      <c r="CF241" s="18" t="str">
        <f t="shared" si="150"/>
        <v/>
      </c>
      <c r="CG241" s="18" t="str">
        <f t="shared" si="136"/>
        <v/>
      </c>
      <c r="CH241" s="18" t="str">
        <f t="shared" si="160"/>
        <v/>
      </c>
      <c r="CI241" s="18" t="str">
        <f t="shared" si="137"/>
        <v/>
      </c>
      <c r="CJ241" s="18" t="str">
        <f t="shared" si="152"/>
        <v/>
      </c>
      <c r="CK241" s="18" t="str">
        <f>IF(AND($C241&gt;0,AX241=""), "* No olvide digitar la variable Adolescentes derivados de Espacios Amigables. Digite Cero si no tiene.",IF(AX241&gt;$C241,"  * La variable Adolescentes derivados de Espacios Amigables No puede ser mayor al Total.",""))</f>
        <v/>
      </c>
      <c r="CL241" s="56"/>
      <c r="CO241" s="370">
        <f t="shared" si="166"/>
        <v>0</v>
      </c>
      <c r="CP241" s="370">
        <f t="shared" si="167"/>
        <v>0</v>
      </c>
      <c r="CQ241" s="370">
        <f t="shared" si="154"/>
        <v>0</v>
      </c>
      <c r="CR241" s="370">
        <f t="shared" si="154"/>
        <v>0</v>
      </c>
      <c r="CS241" s="370">
        <f t="shared" si="130"/>
        <v>0</v>
      </c>
      <c r="CT241" s="370">
        <f t="shared" si="131"/>
        <v>0</v>
      </c>
      <c r="CU241" s="370">
        <f t="shared" si="155"/>
        <v>0</v>
      </c>
      <c r="CV241" s="370">
        <f t="shared" si="155"/>
        <v>0</v>
      </c>
      <c r="CW241" s="370">
        <f t="shared" si="156"/>
        <v>0</v>
      </c>
      <c r="CX241" s="370">
        <f t="shared" si="157"/>
        <v>0</v>
      </c>
      <c r="CY241" s="370">
        <f t="shared" si="135"/>
        <v>0</v>
      </c>
    </row>
    <row r="242" spans="1:103" s="56" customFormat="1" ht="18" customHeight="1" x14ac:dyDescent="0.2">
      <c r="A242" s="2460" t="s">
        <v>269</v>
      </c>
      <c r="B242" s="2460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  <c r="AP242" s="55"/>
      <c r="AQ242" s="55"/>
      <c r="AR242" s="55"/>
      <c r="AS242" s="55"/>
      <c r="AT242" s="55"/>
      <c r="AU242" s="55"/>
      <c r="AV242" s="55"/>
      <c r="AW242" s="55"/>
      <c r="AX242" s="55"/>
    </row>
    <row r="243" spans="1:103" ht="30" customHeight="1" x14ac:dyDescent="0.25">
      <c r="A243" s="4545" t="s">
        <v>270</v>
      </c>
      <c r="B243" s="2987"/>
      <c r="C243" s="4462" t="s">
        <v>91</v>
      </c>
      <c r="D243" s="4462"/>
      <c r="E243" s="4462"/>
      <c r="F243" s="4462" t="s">
        <v>202</v>
      </c>
      <c r="G243" s="4462"/>
      <c r="H243" s="4462" t="s">
        <v>203</v>
      </c>
      <c r="I243" s="4462"/>
      <c r="J243" s="4462" t="s">
        <v>204</v>
      </c>
      <c r="K243" s="4462"/>
      <c r="L243" s="4462" t="s">
        <v>16</v>
      </c>
      <c r="M243" s="4462"/>
      <c r="N243" s="4449" t="s">
        <v>17</v>
      </c>
      <c r="O243" s="4548"/>
      <c r="P243" s="4463" t="s">
        <v>18</v>
      </c>
      <c r="Q243" s="4463"/>
      <c r="R243" s="4463" t="s">
        <v>19</v>
      </c>
      <c r="S243" s="4463"/>
      <c r="T243" s="4463" t="s">
        <v>20</v>
      </c>
      <c r="U243" s="4463"/>
      <c r="V243" s="4463" t="s">
        <v>21</v>
      </c>
      <c r="W243" s="4463"/>
      <c r="X243" s="4463" t="s">
        <v>22</v>
      </c>
      <c r="Y243" s="4463"/>
      <c r="Z243" s="4463" t="s">
        <v>23</v>
      </c>
      <c r="AA243" s="4463"/>
      <c r="AB243" s="4463" t="s">
        <v>61</v>
      </c>
      <c r="AC243" s="4463"/>
      <c r="AD243" s="4463" t="s">
        <v>62</v>
      </c>
      <c r="AE243" s="4463"/>
      <c r="AF243" s="4463" t="s">
        <v>63</v>
      </c>
      <c r="AG243" s="4463"/>
      <c r="AH243" s="4463" t="s">
        <v>148</v>
      </c>
      <c r="AI243" s="4463"/>
      <c r="AJ243" s="4463" t="s">
        <v>149</v>
      </c>
      <c r="AK243" s="4463"/>
      <c r="AL243" s="4463" t="s">
        <v>150</v>
      </c>
      <c r="AM243" s="4445"/>
      <c r="AN243" s="4483" t="s">
        <v>271</v>
      </c>
      <c r="AO243" s="4543"/>
      <c r="AP243" s="4448"/>
      <c r="AQ243" s="3990" t="s">
        <v>205</v>
      </c>
      <c r="AR243" s="4314" t="s">
        <v>206</v>
      </c>
      <c r="AS243" s="4463" t="s">
        <v>12</v>
      </c>
      <c r="AT243" s="4463"/>
      <c r="AU243" s="4556" t="s">
        <v>207</v>
      </c>
      <c r="AV243" s="2987" t="s">
        <v>272</v>
      </c>
      <c r="AW243" s="4556" t="s">
        <v>13</v>
      </c>
      <c r="AX243" s="2987" t="s">
        <v>273</v>
      </c>
    </row>
    <row r="244" spans="1:103" ht="30" customHeight="1" x14ac:dyDescent="0.25">
      <c r="A244" s="3915"/>
      <c r="B244" s="4444"/>
      <c r="C244" s="2388" t="s">
        <v>120</v>
      </c>
      <c r="D244" s="2416" t="s">
        <v>79</v>
      </c>
      <c r="E244" s="2383" t="s">
        <v>121</v>
      </c>
      <c r="F244" s="2411" t="s">
        <v>79</v>
      </c>
      <c r="G244" s="2383" t="s">
        <v>121</v>
      </c>
      <c r="H244" s="2411" t="s">
        <v>79</v>
      </c>
      <c r="I244" s="2383" t="s">
        <v>121</v>
      </c>
      <c r="J244" s="2411" t="s">
        <v>79</v>
      </c>
      <c r="K244" s="2383" t="s">
        <v>121</v>
      </c>
      <c r="L244" s="2411" t="s">
        <v>79</v>
      </c>
      <c r="M244" s="2383" t="s">
        <v>121</v>
      </c>
      <c r="N244" s="2411" t="s">
        <v>79</v>
      </c>
      <c r="O244" s="2383" t="s">
        <v>121</v>
      </c>
      <c r="P244" s="2411" t="s">
        <v>79</v>
      </c>
      <c r="Q244" s="2383" t="s">
        <v>121</v>
      </c>
      <c r="R244" s="2411" t="s">
        <v>79</v>
      </c>
      <c r="S244" s="2383" t="s">
        <v>121</v>
      </c>
      <c r="T244" s="2411" t="s">
        <v>79</v>
      </c>
      <c r="U244" s="2383" t="s">
        <v>121</v>
      </c>
      <c r="V244" s="2411" t="s">
        <v>79</v>
      </c>
      <c r="W244" s="2383" t="s">
        <v>121</v>
      </c>
      <c r="X244" s="2411" t="s">
        <v>79</v>
      </c>
      <c r="Y244" s="2383" t="s">
        <v>121</v>
      </c>
      <c r="Z244" s="2411" t="s">
        <v>79</v>
      </c>
      <c r="AA244" s="2383" t="s">
        <v>121</v>
      </c>
      <c r="AB244" s="2411" t="s">
        <v>79</v>
      </c>
      <c r="AC244" s="2383" t="s">
        <v>121</v>
      </c>
      <c r="AD244" s="2411" t="s">
        <v>79</v>
      </c>
      <c r="AE244" s="2383" t="s">
        <v>121</v>
      </c>
      <c r="AF244" s="2411" t="s">
        <v>79</v>
      </c>
      <c r="AG244" s="2383" t="s">
        <v>121</v>
      </c>
      <c r="AH244" s="2411" t="s">
        <v>79</v>
      </c>
      <c r="AI244" s="2383" t="s">
        <v>121</v>
      </c>
      <c r="AJ244" s="2411" t="s">
        <v>79</v>
      </c>
      <c r="AK244" s="2383" t="s">
        <v>121</v>
      </c>
      <c r="AL244" s="2411" t="s">
        <v>79</v>
      </c>
      <c r="AM244" s="2382" t="s">
        <v>121</v>
      </c>
      <c r="AN244" s="2391" t="s">
        <v>164</v>
      </c>
      <c r="AO244" s="2406" t="s">
        <v>166</v>
      </c>
      <c r="AP244" s="2386" t="s">
        <v>274</v>
      </c>
      <c r="AQ244" s="3188"/>
      <c r="AR244" s="3174"/>
      <c r="AS244" s="2411" t="s">
        <v>79</v>
      </c>
      <c r="AT244" s="2383" t="s">
        <v>121</v>
      </c>
      <c r="AU244" s="3019"/>
      <c r="AV244" s="4444"/>
      <c r="AW244" s="3019"/>
      <c r="AX244" s="4444"/>
    </row>
    <row r="245" spans="1:103" s="56" customFormat="1" ht="18" customHeight="1" x14ac:dyDescent="0.25">
      <c r="A245" s="4557" t="s">
        <v>275</v>
      </c>
      <c r="B245" s="4552"/>
      <c r="C245" s="2530">
        <f>SUM(D245+E245)</f>
        <v>27</v>
      </c>
      <c r="D245" s="2165">
        <f>SUM(F245+H245+J245+L245+N245+P245+R245+T245+V245+X245+Z245+AB245+AD245+AF245+AH245+AJ245+AL245)</f>
        <v>5</v>
      </c>
      <c r="E245" s="369">
        <f>SUM(G245+I245+K245+M245+O245+Q245+S245+U245+W245+Y245+AA245+AC245+AE245+AG245+AI245+AK245+AM245)</f>
        <v>22</v>
      </c>
      <c r="F245" s="2395">
        <v>0</v>
      </c>
      <c r="G245" s="2531">
        <v>0</v>
      </c>
      <c r="H245" s="2395">
        <v>0</v>
      </c>
      <c r="I245" s="2531">
        <v>0</v>
      </c>
      <c r="J245" s="2395">
        <v>2</v>
      </c>
      <c r="K245" s="2531">
        <v>4</v>
      </c>
      <c r="L245" s="2395">
        <v>0</v>
      </c>
      <c r="M245" s="2531">
        <v>8</v>
      </c>
      <c r="N245" s="2395">
        <v>0</v>
      </c>
      <c r="O245" s="2531">
        <v>2</v>
      </c>
      <c r="P245" s="2395">
        <v>0</v>
      </c>
      <c r="Q245" s="2531">
        <v>1</v>
      </c>
      <c r="R245" s="2395">
        <v>0</v>
      </c>
      <c r="S245" s="2531">
        <v>0</v>
      </c>
      <c r="T245" s="2395">
        <v>0</v>
      </c>
      <c r="U245" s="2531">
        <v>0</v>
      </c>
      <c r="V245" s="2395">
        <v>0</v>
      </c>
      <c r="W245" s="2531">
        <v>0</v>
      </c>
      <c r="X245" s="2395">
        <v>0</v>
      </c>
      <c r="Y245" s="2531">
        <v>1</v>
      </c>
      <c r="Z245" s="2395">
        <v>0</v>
      </c>
      <c r="AA245" s="2531">
        <v>2</v>
      </c>
      <c r="AB245" s="2395">
        <v>2</v>
      </c>
      <c r="AC245" s="2531">
        <v>1</v>
      </c>
      <c r="AD245" s="2395">
        <v>1</v>
      </c>
      <c r="AE245" s="2531">
        <v>0</v>
      </c>
      <c r="AF245" s="2395">
        <v>0</v>
      </c>
      <c r="AG245" s="2531">
        <v>2</v>
      </c>
      <c r="AH245" s="2395">
        <v>0</v>
      </c>
      <c r="AI245" s="2531">
        <v>0</v>
      </c>
      <c r="AJ245" s="2395">
        <v>0</v>
      </c>
      <c r="AK245" s="2531">
        <v>1</v>
      </c>
      <c r="AL245" s="2395">
        <v>0</v>
      </c>
      <c r="AM245" s="2532">
        <v>0</v>
      </c>
      <c r="AN245" s="95">
        <v>0</v>
      </c>
      <c r="AO245" s="2400">
        <v>0</v>
      </c>
      <c r="AP245" s="220">
        <v>14</v>
      </c>
      <c r="AQ245" s="2396">
        <v>0</v>
      </c>
      <c r="AR245" s="2531">
        <v>0</v>
      </c>
      <c r="AS245" s="2395">
        <v>0</v>
      </c>
      <c r="AT245" s="2531">
        <v>0</v>
      </c>
      <c r="AU245" s="2396">
        <v>0</v>
      </c>
      <c r="AV245" s="2531">
        <v>5</v>
      </c>
      <c r="AW245" s="2395">
        <v>0</v>
      </c>
      <c r="AX245" s="2531">
        <v>1</v>
      </c>
      <c r="AY245" s="56" t="str">
        <f>CA245&amp;CB245&amp;CC245&amp;CD245&amp;CE245&amp;CF245&amp;CG245&amp;CH245&amp;CI245</f>
        <v/>
      </c>
      <c r="CA245" s="40"/>
      <c r="CB245" s="18" t="str">
        <f>IF(AND(E245&gt;0,AQ245=""), "* No olvide digitar la variable Gestantes. Digite Cero si no tiene.", IF(AQ245&gt;E245," * La variable Gestantes No puede ser mayor al Total Mujeres.",""))</f>
        <v/>
      </c>
      <c r="CC245" s="18" t="str">
        <f>IF(AND(E245&gt;0,AR245=""), "* No olvide digitar la variable Madre de hijo menor de 5 años. Digite Cero si no tiene.",IF(AR245&gt;E245,"  * La variable Madre de hijo menor de 5 años No puede ser mayor al Total Mujeres.",""))</f>
        <v/>
      </c>
      <c r="CD245" s="18" t="str">
        <f>IF(AND(D245&gt;0,OR(AS245="")), "* No olvide digitar la variable Pueblos originarios Hombres. Digite Cero si no tiene.",IF(AS245&gt;D245,"  * La variable Pueblos originarios Hombres No puede ser mayor al Total Hombres.",""))</f>
        <v/>
      </c>
      <c r="CE245" s="18" t="str">
        <f>IF(AND(E245&gt;0,OR(AT245="")), "* No olvide digitar la variable Pueblos originarios Mujeres. Digite Cero si no tiene.",IF(AT245&gt;E245,"  * La variable Pueblos originarios Mujeres No puede ser mayor al Total Mujeres.",""))</f>
        <v/>
      </c>
      <c r="CF245" s="18" t="str">
        <f>IF(AND(C245&gt;0,AU245=""), "* No olvide digitar la variable Niños, niñas, adolescentes y jóvenes SENAME. Digite Cero si no tiene.",IF(AU245&gt;C245,"  * La variable Niños, niñas, adolescentes y jóvenes SENAME No puede ser mayor al Total.",""))</f>
        <v/>
      </c>
      <c r="CG245" s="18" t="str">
        <f>IF(AND(C245&gt;0,AV245=""), "* No olvide digitar la variable Niños, niñas, adolescentes y jóvenes Mejor Niñez. Digite Cero si no tiene.",IF(AV245&gt;C245,"  * La variable Niños, niñas, adolescentes y jóvenes Mejor Niñez No puede ser mayor al Total.",""))</f>
        <v/>
      </c>
      <c r="CH245" s="18" t="str">
        <f>IF(AND(C245&gt;0,AW245=""), "* No olvide digitar la variable Migrantes. Digite Cero si no tiene.",IF(AW245&gt;C245,"  * La variable Migrantes No puede ser mayor al Total.",""))</f>
        <v/>
      </c>
      <c r="CI245" s="18" t="str">
        <f>IF(AND(C245&gt;0,AX245=""), "* No olvide digitar la variable Trans (Masculino/ Femenino). Digite Cero si no tiene.",IF(AX245&gt;C245,"  * La variable Trans (Masculino/Femenino) No puede ser mayor al Total Ambos Sexos.",""))</f>
        <v/>
      </c>
      <c r="CL245"/>
      <c r="CO245"/>
      <c r="CP245" s="459">
        <f>IF(AND(E245&gt;0,AQ245=""),1,IF(AQ245&gt;E245,1,0))</f>
        <v>0</v>
      </c>
      <c r="CQ245" s="459">
        <f>IF(AND(E245&gt;0,AR245=""),1,IF(AR245&gt;E245,1,0))</f>
        <v>0</v>
      </c>
      <c r="CR245" s="459">
        <f>IF(AND(D245&gt;0,OR(AS245="")),1,IF(AS245&gt;D245,1,0))</f>
        <v>0</v>
      </c>
      <c r="CS245" s="459">
        <f>IF(AND(E245&gt;0,OR(AT245="")),1,IF(AT245&gt;E245,1,0))</f>
        <v>0</v>
      </c>
      <c r="CT245" s="459">
        <f>IF(AND(C245&gt;0,AU245=""),1,IF(AU245&gt;C245,1,0))</f>
        <v>0</v>
      </c>
      <c r="CU245" s="459">
        <f>IF(AND(C245&gt;0,AV245=""),1,IF(AV245&gt;C245,1,0))</f>
        <v>0</v>
      </c>
      <c r="CV245" s="459">
        <f>IF(AND(C245&gt;0,AW245=""),1,IF(AW245&gt;C245,1,0))</f>
        <v>0</v>
      </c>
      <c r="CW245" s="459">
        <f>IF(AND(C245&gt;0,AX245=""),1,IF(AX245&gt;C245,1,0))</f>
        <v>0</v>
      </c>
    </row>
    <row r="246" spans="1:103" s="56" customFormat="1" ht="18" customHeight="1" x14ac:dyDescent="0.2">
      <c r="A246" s="4553" t="s">
        <v>215</v>
      </c>
      <c r="B246" s="4554"/>
      <c r="C246" s="2560"/>
      <c r="D246" s="461"/>
      <c r="E246" s="461"/>
      <c r="F246" s="462"/>
      <c r="G246" s="462"/>
      <c r="H246" s="462"/>
      <c r="I246" s="462"/>
      <c r="J246" s="462"/>
      <c r="K246" s="462"/>
      <c r="L246" s="462"/>
      <c r="M246" s="462"/>
      <c r="N246" s="462"/>
      <c r="O246" s="462"/>
      <c r="P246" s="462"/>
      <c r="Q246" s="462"/>
      <c r="R246" s="462"/>
      <c r="S246" s="462"/>
      <c r="T246" s="462"/>
      <c r="U246" s="462"/>
      <c r="V246" s="462"/>
      <c r="W246" s="462"/>
      <c r="X246" s="462"/>
      <c r="Y246" s="462"/>
      <c r="Z246" s="462"/>
      <c r="AA246" s="462"/>
      <c r="AB246" s="462"/>
      <c r="AC246" s="462"/>
      <c r="AD246" s="462"/>
      <c r="AE246" s="462"/>
      <c r="AF246" s="462"/>
      <c r="AG246" s="462"/>
      <c r="AH246" s="462"/>
      <c r="AI246" s="462"/>
      <c r="AJ246" s="462"/>
      <c r="AK246" s="462"/>
      <c r="AL246" s="462"/>
      <c r="AM246" s="2561"/>
      <c r="AN246" s="2561"/>
      <c r="AO246" s="2561"/>
      <c r="AP246" s="2562"/>
      <c r="AQ246" s="2561"/>
      <c r="AR246" s="2561"/>
      <c r="AS246" s="2561"/>
      <c r="AT246" s="2561"/>
      <c r="AU246" s="2561"/>
      <c r="AV246" s="2561"/>
      <c r="AW246" s="2561"/>
      <c r="AX246" s="2563"/>
    </row>
    <row r="247" spans="1:103" s="56" customFormat="1" ht="15" customHeight="1" x14ac:dyDescent="0.25">
      <c r="A247" s="4547" t="s">
        <v>216</v>
      </c>
      <c r="B247" s="2176" t="s">
        <v>217</v>
      </c>
      <c r="C247" s="2539">
        <f t="shared" ref="C247:C250" si="168">SUM(D247+E247)</f>
        <v>3</v>
      </c>
      <c r="D247" s="2540">
        <f t="shared" ref="D247:E250" si="169">SUM(F247+H247+J247+L247+N247+P247+R247+T247+V247+X247+Z247+AB247+AD247+AF247+AH247+AJ247+AL247)</f>
        <v>0</v>
      </c>
      <c r="E247" s="2176">
        <f>SUM(G247+I247+K247+M247+O247+Q247+S247+U247+W247+Y247+AA247+AC247+AE247+AG247+AI247+AK247+AM247)</f>
        <v>3</v>
      </c>
      <c r="F247" s="2501">
        <v>0</v>
      </c>
      <c r="G247" s="2149">
        <v>0</v>
      </c>
      <c r="H247" s="2395">
        <v>0</v>
      </c>
      <c r="I247" s="2531">
        <v>0</v>
      </c>
      <c r="J247" s="2395">
        <v>0</v>
      </c>
      <c r="K247" s="2531">
        <v>0</v>
      </c>
      <c r="L247" s="2395">
        <v>0</v>
      </c>
      <c r="M247" s="2531">
        <v>3</v>
      </c>
      <c r="N247" s="2395">
        <v>0</v>
      </c>
      <c r="O247" s="2531">
        <v>0</v>
      </c>
      <c r="P247" s="2395">
        <v>0</v>
      </c>
      <c r="Q247" s="2531">
        <v>0</v>
      </c>
      <c r="R247" s="2395">
        <v>0</v>
      </c>
      <c r="S247" s="2531">
        <v>0</v>
      </c>
      <c r="T247" s="2395">
        <v>0</v>
      </c>
      <c r="U247" s="2531">
        <v>0</v>
      </c>
      <c r="V247" s="2395">
        <v>0</v>
      </c>
      <c r="W247" s="2531">
        <v>0</v>
      </c>
      <c r="X247" s="2395">
        <v>0</v>
      </c>
      <c r="Y247" s="2531">
        <v>0</v>
      </c>
      <c r="Z247" s="2395">
        <v>0</v>
      </c>
      <c r="AA247" s="2531">
        <v>0</v>
      </c>
      <c r="AB247" s="2395">
        <v>0</v>
      </c>
      <c r="AC247" s="2531">
        <v>0</v>
      </c>
      <c r="AD247" s="2395">
        <v>0</v>
      </c>
      <c r="AE247" s="2531">
        <v>0</v>
      </c>
      <c r="AF247" s="2395">
        <v>0</v>
      </c>
      <c r="AG247" s="2531">
        <v>0</v>
      </c>
      <c r="AH247" s="2395">
        <v>0</v>
      </c>
      <c r="AI247" s="2531">
        <v>0</v>
      </c>
      <c r="AJ247" s="2395">
        <v>0</v>
      </c>
      <c r="AK247" s="2531">
        <v>0</v>
      </c>
      <c r="AL247" s="2395">
        <v>0</v>
      </c>
      <c r="AM247" s="2532">
        <v>0</v>
      </c>
      <c r="AN247" s="95">
        <v>0</v>
      </c>
      <c r="AO247" s="2400">
        <v>0</v>
      </c>
      <c r="AP247" s="220">
        <v>3</v>
      </c>
      <c r="AQ247" s="2396">
        <v>0</v>
      </c>
      <c r="AR247" s="2531">
        <v>0</v>
      </c>
      <c r="AS247" s="2395">
        <v>0</v>
      </c>
      <c r="AT247" s="2531">
        <v>0</v>
      </c>
      <c r="AU247" s="2396">
        <v>0</v>
      </c>
      <c r="AV247" s="2531">
        <v>3</v>
      </c>
      <c r="AW247" s="2395">
        <v>0</v>
      </c>
      <c r="AX247" s="2531">
        <v>0</v>
      </c>
      <c r="AY247" s="56" t="str">
        <f>CA247&amp;CB247&amp;CC247&amp;CD247&amp;CE247&amp;CF247&amp;CG247&amp;CH247&amp;CI247</f>
        <v/>
      </c>
      <c r="CA247" s="40"/>
      <c r="CB247" s="18" t="str">
        <f t="shared" ref="CB247:CB268" si="170">IF(AND(E247&gt;0,AQ247=""), "* No olvide digitar la variable Gestantes. Digite Cero si no tiene.",IF(AQ247&gt;E247,"  * La variable Gestantes No puede ser mayor al Total Mujeres.",""))</f>
        <v/>
      </c>
      <c r="CC247" s="18" t="str">
        <f t="shared" ref="CC247:CC293" si="171">IF(AND(E247&gt;0,AR247=""), "* No olvide digitar la variable Madre de hijo menor de 5 años. Digite Cero si no tiene.",IF(AR247&gt;E247,"  * La variable Madre de hijo menor de 5 años No puede ser mayor al Total Mujeres.",""))</f>
        <v/>
      </c>
      <c r="CD247" s="18" t="str">
        <f t="shared" ref="CD247:CD259" si="172">IF(AND(D247&gt;0,OR(AS247="")), "* No olvide digitar la variable Pueblos originarios Hombres. Digite Cero si no tiene.",IF(AS247&gt;D247,"  * La variable Pueblos originarios Hombres No puede ser mayor al Total Hombres.",""))</f>
        <v/>
      </c>
      <c r="CE247" s="18" t="str">
        <f t="shared" ref="CE247:CE293" si="173">IF(AND(E247&gt;0,OR(AT247="")), "* No olvide digitar la variable Pueblos originarios Mujeres. Digite Cero si no tiene.",IF(AT247&gt;E247,"  * La variable Pueblos originarios Mujeres No puede ser mayor al Total Mujeres.",""))</f>
        <v/>
      </c>
      <c r="CF247" s="18" t="str">
        <f t="shared" ref="CF247:CF293" si="174">IF(AND(C247&gt;0,AU247=""), "* No olvide digitar la variable Niños, niñas, adolescentes y jóvenes SENAME. Digite Cero si no tiene.",IF(AU247&gt;C247,"  * La variable Niños, niñas, adolescentes y jóvenes SENAME No puede ser mayor al Total.",""))</f>
        <v/>
      </c>
      <c r="CG247" s="18" t="str">
        <f t="shared" ref="CG247:CG293" si="175">IF(AND(C247&gt;0,AV247=""), "* No olvide digitar la variable Niños, niñas, adolescentes y jóvenes Mejor Niñez. Digite Cero si no tiene.",IF(AV247&gt;C247,"  * La variable Niños, niñas, adolescentes y jóvenes Mejor Niñez No puede ser mayor al Total.",""))</f>
        <v/>
      </c>
      <c r="CH247" s="18" t="str">
        <f t="shared" ref="CH247:CH293" si="176">IF(AND(C247&gt;0,AW247=""), "* No olvide digitar la variable Migrantes. Digite Cero si no tiene.",IF(AW247&gt;C247,"  * La variable Migrantes No puede ser mayor al Total.",""))</f>
        <v/>
      </c>
      <c r="CI247" s="18" t="str">
        <f t="shared" ref="CI247:CI293" si="177">IF(AND(C247&gt;0,AX247=""), "* No olvide digitar la variable Trans (Masculino/ Femenino). Digite Cero si no tiene.",IF(AX247&gt;C247,"  * La variable Trans (Masculino/Femenino) No puede ser mayor al Total Ambos Sexos.",""))</f>
        <v/>
      </c>
      <c r="CL247"/>
      <c r="CO247"/>
      <c r="CP247" s="459">
        <f t="shared" ref="CP247:CP278" si="178">IF(AND(E247&gt;0,AQ247=""),1,IF(AQ247&gt;E247,1,0))</f>
        <v>0</v>
      </c>
      <c r="CQ247" s="459">
        <f t="shared" ref="CQ247:CQ269" si="179">IF(AND(E247&gt;0,AR247=""),1,IF(AR247&gt;E247,1,0))</f>
        <v>0</v>
      </c>
      <c r="CR247" s="459">
        <f t="shared" ref="CR247:CS262" si="180">IF(AND(D247&gt;0,OR(AS247="")),1,IF(AS247&gt;D247,1,0))</f>
        <v>0</v>
      </c>
      <c r="CS247" s="459">
        <f t="shared" si="180"/>
        <v>0</v>
      </c>
      <c r="CT247" s="459">
        <f t="shared" ref="CT247:CT293" si="181">IF(AND(C247&gt;0,AU247=""),1,IF(AU247&gt;C247,1,0))</f>
        <v>0</v>
      </c>
      <c r="CU247" s="459">
        <f t="shared" ref="CU247:CU293" si="182">IF(AND(C247&gt;0,AV247=""),1,IF(AV247&gt;C247,1,0))</f>
        <v>0</v>
      </c>
      <c r="CV247" s="459">
        <f t="shared" ref="CV247:CV293" si="183">IF(AND(C247&gt;0,AW247=""),1,IF(AW247&gt;C247,1,0))</f>
        <v>0</v>
      </c>
      <c r="CW247" s="459">
        <f t="shared" ref="CW247:CW293" si="184">IF(AND(C247&gt;0,AX247=""),1,IF(AX247&gt;C247,1,0))</f>
        <v>0</v>
      </c>
    </row>
    <row r="248" spans="1:103" s="56" customFormat="1" ht="15" customHeight="1" x14ac:dyDescent="0.25">
      <c r="A248" s="3782"/>
      <c r="B248" s="377" t="s">
        <v>218</v>
      </c>
      <c r="C248" s="378">
        <f t="shared" si="168"/>
        <v>0</v>
      </c>
      <c r="D248" s="379">
        <f t="shared" si="169"/>
        <v>0</v>
      </c>
      <c r="E248" s="380">
        <f t="shared" si="169"/>
        <v>0</v>
      </c>
      <c r="F248" s="45"/>
      <c r="G248" s="48"/>
      <c r="H248" s="45"/>
      <c r="I248" s="48"/>
      <c r="J248" s="45"/>
      <c r="K248" s="48"/>
      <c r="L248" s="45"/>
      <c r="M248" s="48"/>
      <c r="N248" s="45"/>
      <c r="O248" s="48"/>
      <c r="P248" s="45"/>
      <c r="Q248" s="48"/>
      <c r="R248" s="45"/>
      <c r="S248" s="48"/>
      <c r="T248" s="45"/>
      <c r="U248" s="48"/>
      <c r="V248" s="45"/>
      <c r="W248" s="48"/>
      <c r="X248" s="45"/>
      <c r="Y248" s="48"/>
      <c r="Z248" s="45"/>
      <c r="AA248" s="48"/>
      <c r="AB248" s="45"/>
      <c r="AC248" s="48"/>
      <c r="AD248" s="45"/>
      <c r="AE248" s="48"/>
      <c r="AF248" s="45"/>
      <c r="AG248" s="48"/>
      <c r="AH248" s="45"/>
      <c r="AI248" s="48"/>
      <c r="AJ248" s="45"/>
      <c r="AK248" s="48"/>
      <c r="AL248" s="45"/>
      <c r="AM248" s="333"/>
      <c r="AN248" s="105"/>
      <c r="AO248" s="47"/>
      <c r="AP248" s="286"/>
      <c r="AQ248" s="2400"/>
      <c r="AR248" s="2401"/>
      <c r="AS248" s="91"/>
      <c r="AT248" s="2401"/>
      <c r="AU248" s="2400"/>
      <c r="AV248" s="2401"/>
      <c r="AW248" s="2400"/>
      <c r="AX248" s="2401"/>
      <c r="AY248" s="56" t="str">
        <f t="shared" ref="AY248:AY293" si="185">CA248&amp;CB248&amp;CC248&amp;CD248&amp;CE248&amp;CF248&amp;CG248&amp;CH248&amp;CI248</f>
        <v/>
      </c>
      <c r="CA248" s="40"/>
      <c r="CB248" s="18" t="str">
        <f t="shared" si="170"/>
        <v/>
      </c>
      <c r="CC248" s="18" t="str">
        <f t="shared" si="171"/>
        <v/>
      </c>
      <c r="CD248" s="18" t="str">
        <f t="shared" si="172"/>
        <v/>
      </c>
      <c r="CE248" s="18" t="str">
        <f t="shared" si="173"/>
        <v/>
      </c>
      <c r="CF248" s="18" t="str">
        <f t="shared" si="174"/>
        <v/>
      </c>
      <c r="CG248" s="18" t="str">
        <f t="shared" si="175"/>
        <v/>
      </c>
      <c r="CH248" s="18" t="str">
        <f t="shared" si="176"/>
        <v/>
      </c>
      <c r="CI248" s="18" t="str">
        <f t="shared" si="177"/>
        <v/>
      </c>
      <c r="CL248"/>
      <c r="CO248"/>
      <c r="CP248" s="459">
        <f t="shared" si="178"/>
        <v>0</v>
      </c>
      <c r="CQ248" s="459">
        <f t="shared" si="179"/>
        <v>0</v>
      </c>
      <c r="CR248" s="459">
        <f t="shared" si="180"/>
        <v>0</v>
      </c>
      <c r="CS248" s="459">
        <f t="shared" si="180"/>
        <v>0</v>
      </c>
      <c r="CT248" s="459">
        <f t="shared" si="181"/>
        <v>0</v>
      </c>
      <c r="CU248" s="459">
        <f t="shared" si="182"/>
        <v>0</v>
      </c>
      <c r="CV248" s="459">
        <f t="shared" si="183"/>
        <v>0</v>
      </c>
      <c r="CW248" s="459">
        <f t="shared" si="184"/>
        <v>0</v>
      </c>
    </row>
    <row r="249" spans="1:103" s="56" customFormat="1" ht="15" customHeight="1" x14ac:dyDescent="0.25">
      <c r="A249" s="4547" t="s">
        <v>219</v>
      </c>
      <c r="B249" s="2176" t="s">
        <v>217</v>
      </c>
      <c r="C249" s="2539">
        <f t="shared" si="168"/>
        <v>0</v>
      </c>
      <c r="D249" s="2540">
        <f t="shared" si="169"/>
        <v>0</v>
      </c>
      <c r="E249" s="2176">
        <f t="shared" si="169"/>
        <v>0</v>
      </c>
      <c r="F249" s="2501"/>
      <c r="G249" s="2149"/>
      <c r="H249" s="2501"/>
      <c r="I249" s="2149"/>
      <c r="J249" s="2501"/>
      <c r="K249" s="2149"/>
      <c r="L249" s="2501"/>
      <c r="M249" s="2149"/>
      <c r="N249" s="2501"/>
      <c r="O249" s="2149"/>
      <c r="P249" s="2501"/>
      <c r="Q249" s="2149"/>
      <c r="R249" s="2501"/>
      <c r="S249" s="2149"/>
      <c r="T249" s="2501"/>
      <c r="U249" s="2149"/>
      <c r="V249" s="2501"/>
      <c r="W249" s="2149"/>
      <c r="X249" s="2501"/>
      <c r="Y249" s="2149"/>
      <c r="Z249" s="2501"/>
      <c r="AA249" s="2149"/>
      <c r="AB249" s="2501"/>
      <c r="AC249" s="2149"/>
      <c r="AD249" s="2501"/>
      <c r="AE249" s="2149"/>
      <c r="AF249" s="2501"/>
      <c r="AG249" s="2149"/>
      <c r="AH249" s="2501"/>
      <c r="AI249" s="2149"/>
      <c r="AJ249" s="2501"/>
      <c r="AK249" s="2149"/>
      <c r="AL249" s="2501"/>
      <c r="AM249" s="2272"/>
      <c r="AN249" s="2504"/>
      <c r="AO249" s="2556"/>
      <c r="AP249" s="2503"/>
      <c r="AQ249" s="2556"/>
      <c r="AR249" s="2149"/>
      <c r="AS249" s="2501"/>
      <c r="AT249" s="2149"/>
      <c r="AU249" s="2556"/>
      <c r="AV249" s="2149"/>
      <c r="AW249" s="2556"/>
      <c r="AX249" s="2149"/>
      <c r="AY249" s="56" t="str">
        <f t="shared" si="185"/>
        <v/>
      </c>
      <c r="CA249" s="40"/>
      <c r="CB249" s="18" t="str">
        <f t="shared" si="170"/>
        <v/>
      </c>
      <c r="CC249" s="18" t="str">
        <f t="shared" si="171"/>
        <v/>
      </c>
      <c r="CD249" s="18" t="str">
        <f t="shared" si="172"/>
        <v/>
      </c>
      <c r="CE249" s="18" t="str">
        <f t="shared" si="173"/>
        <v/>
      </c>
      <c r="CF249" s="18" t="str">
        <f t="shared" si="174"/>
        <v/>
      </c>
      <c r="CG249" s="18" t="str">
        <f t="shared" si="175"/>
        <v/>
      </c>
      <c r="CH249" s="18" t="str">
        <f t="shared" si="176"/>
        <v/>
      </c>
      <c r="CI249" s="18" t="str">
        <f t="shared" si="177"/>
        <v/>
      </c>
      <c r="CL249"/>
      <c r="CO249"/>
      <c r="CP249" s="459">
        <f t="shared" si="178"/>
        <v>0</v>
      </c>
      <c r="CQ249" s="459">
        <f t="shared" si="179"/>
        <v>0</v>
      </c>
      <c r="CR249" s="459">
        <f t="shared" si="180"/>
        <v>0</v>
      </c>
      <c r="CS249" s="459">
        <f t="shared" si="180"/>
        <v>0</v>
      </c>
      <c r="CT249" s="459">
        <f t="shared" si="181"/>
        <v>0</v>
      </c>
      <c r="CU249" s="459">
        <f t="shared" si="182"/>
        <v>0</v>
      </c>
      <c r="CV249" s="459">
        <f t="shared" si="183"/>
        <v>0</v>
      </c>
      <c r="CW249" s="459">
        <f t="shared" si="184"/>
        <v>0</v>
      </c>
    </row>
    <row r="250" spans="1:103" s="56" customFormat="1" ht="15" customHeight="1" x14ac:dyDescent="0.25">
      <c r="A250" s="3782"/>
      <c r="B250" s="377" t="s">
        <v>218</v>
      </c>
      <c r="C250" s="378">
        <f t="shared" si="168"/>
        <v>0</v>
      </c>
      <c r="D250" s="379">
        <f t="shared" si="169"/>
        <v>0</v>
      </c>
      <c r="E250" s="380">
        <f t="shared" si="169"/>
        <v>0</v>
      </c>
      <c r="F250" s="45"/>
      <c r="G250" s="48"/>
      <c r="H250" s="45"/>
      <c r="I250" s="48"/>
      <c r="J250" s="45"/>
      <c r="K250" s="48"/>
      <c r="L250" s="45"/>
      <c r="M250" s="48"/>
      <c r="N250" s="45"/>
      <c r="O250" s="48"/>
      <c r="P250" s="45"/>
      <c r="Q250" s="48"/>
      <c r="R250" s="45"/>
      <c r="S250" s="48"/>
      <c r="T250" s="45"/>
      <c r="U250" s="48"/>
      <c r="V250" s="45"/>
      <c r="W250" s="48"/>
      <c r="X250" s="45"/>
      <c r="Y250" s="48"/>
      <c r="Z250" s="45"/>
      <c r="AA250" s="48"/>
      <c r="AB250" s="45"/>
      <c r="AC250" s="48"/>
      <c r="AD250" s="45"/>
      <c r="AE250" s="48"/>
      <c r="AF250" s="45"/>
      <c r="AG250" s="48"/>
      <c r="AH250" s="45"/>
      <c r="AI250" s="48"/>
      <c r="AJ250" s="45"/>
      <c r="AK250" s="48"/>
      <c r="AL250" s="45"/>
      <c r="AM250" s="333"/>
      <c r="AN250" s="105"/>
      <c r="AO250" s="47"/>
      <c r="AP250" s="286"/>
      <c r="AQ250" s="2400"/>
      <c r="AR250" s="2401"/>
      <c r="AS250" s="91"/>
      <c r="AT250" s="2401"/>
      <c r="AU250" s="2400"/>
      <c r="AV250" s="2401"/>
      <c r="AW250" s="2400"/>
      <c r="AX250" s="2401"/>
      <c r="AY250" s="56" t="str">
        <f t="shared" si="185"/>
        <v/>
      </c>
      <c r="CA250" s="40"/>
      <c r="CB250" s="18" t="str">
        <f t="shared" si="170"/>
        <v/>
      </c>
      <c r="CC250" s="18" t="str">
        <f t="shared" si="171"/>
        <v/>
      </c>
      <c r="CD250" s="18" t="str">
        <f t="shared" si="172"/>
        <v/>
      </c>
      <c r="CE250" s="18" t="str">
        <f t="shared" si="173"/>
        <v/>
      </c>
      <c r="CF250" s="18" t="str">
        <f t="shared" si="174"/>
        <v/>
      </c>
      <c r="CG250" s="18" t="str">
        <f t="shared" si="175"/>
        <v/>
      </c>
      <c r="CH250" s="18" t="str">
        <f t="shared" si="176"/>
        <v/>
      </c>
      <c r="CI250" s="18" t="str">
        <f t="shared" si="177"/>
        <v/>
      </c>
      <c r="CL250"/>
      <c r="CO250"/>
      <c r="CP250" s="459">
        <f t="shared" si="178"/>
        <v>0</v>
      </c>
      <c r="CQ250" s="459">
        <f t="shared" si="179"/>
        <v>0</v>
      </c>
      <c r="CR250" s="459">
        <f t="shared" si="180"/>
        <v>0</v>
      </c>
      <c r="CS250" s="459">
        <f t="shared" si="180"/>
        <v>0</v>
      </c>
      <c r="CT250" s="459">
        <f t="shared" si="181"/>
        <v>0</v>
      </c>
      <c r="CU250" s="459">
        <f t="shared" si="182"/>
        <v>0</v>
      </c>
      <c r="CV250" s="459">
        <f t="shared" si="183"/>
        <v>0</v>
      </c>
      <c r="CW250" s="459">
        <f t="shared" si="184"/>
        <v>0</v>
      </c>
    </row>
    <row r="251" spans="1:103" ht="15" customHeight="1" x14ac:dyDescent="0.25">
      <c r="A251" s="4547" t="s">
        <v>220</v>
      </c>
      <c r="B251" s="2176" t="s">
        <v>217</v>
      </c>
      <c r="C251" s="2539">
        <f>SUM(D251+E251)</f>
        <v>0</v>
      </c>
      <c r="D251" s="2540">
        <f t="shared" ref="D251:E259" si="186">SUM(F251+H251+J251+L251+N251+P251+R251+T251+V251+X251+Z251+AB251+AD251+AF251+AH251+AJ251+AL251)</f>
        <v>0</v>
      </c>
      <c r="E251" s="2176">
        <f t="shared" si="186"/>
        <v>0</v>
      </c>
      <c r="F251" s="2501"/>
      <c r="G251" s="2149"/>
      <c r="H251" s="2501"/>
      <c r="I251" s="2149"/>
      <c r="J251" s="2501"/>
      <c r="K251" s="2149"/>
      <c r="L251" s="2501"/>
      <c r="M251" s="2149"/>
      <c r="N251" s="2501"/>
      <c r="O251" s="2149"/>
      <c r="P251" s="2501"/>
      <c r="Q251" s="2149"/>
      <c r="R251" s="2501"/>
      <c r="S251" s="2149"/>
      <c r="T251" s="2501"/>
      <c r="U251" s="2149"/>
      <c r="V251" s="2501"/>
      <c r="W251" s="2149"/>
      <c r="X251" s="2501"/>
      <c r="Y251" s="2149"/>
      <c r="Z251" s="2501"/>
      <c r="AA251" s="2149"/>
      <c r="AB251" s="2501"/>
      <c r="AC251" s="2149"/>
      <c r="AD251" s="2501"/>
      <c r="AE251" s="2149"/>
      <c r="AF251" s="2501"/>
      <c r="AG251" s="2149"/>
      <c r="AH251" s="2501"/>
      <c r="AI251" s="2149"/>
      <c r="AJ251" s="2501"/>
      <c r="AK251" s="2149"/>
      <c r="AL251" s="2501"/>
      <c r="AM251" s="2272"/>
      <c r="AN251" s="2504"/>
      <c r="AO251" s="2556"/>
      <c r="AP251" s="2503"/>
      <c r="AQ251" s="2556"/>
      <c r="AR251" s="2149"/>
      <c r="AS251" s="2501"/>
      <c r="AT251" s="2149"/>
      <c r="AU251" s="2556"/>
      <c r="AV251" s="2149"/>
      <c r="AW251" s="2556"/>
      <c r="AX251" s="2149"/>
      <c r="AY251" s="56" t="str">
        <f t="shared" si="185"/>
        <v/>
      </c>
      <c r="AZ251" s="56"/>
      <c r="BA251" s="56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6"/>
      <c r="BM251" s="56"/>
      <c r="BN251" s="56"/>
      <c r="BO251" s="56"/>
      <c r="CA251" s="40"/>
      <c r="CB251" s="18" t="str">
        <f t="shared" si="170"/>
        <v/>
      </c>
      <c r="CC251" s="18" t="str">
        <f t="shared" si="171"/>
        <v/>
      </c>
      <c r="CD251" s="18" t="str">
        <f t="shared" si="172"/>
        <v/>
      </c>
      <c r="CE251" s="18" t="str">
        <f t="shared" si="173"/>
        <v/>
      </c>
      <c r="CF251" s="18" t="str">
        <f t="shared" si="174"/>
        <v/>
      </c>
      <c r="CG251" s="18" t="str">
        <f t="shared" si="175"/>
        <v/>
      </c>
      <c r="CH251" s="18" t="str">
        <f t="shared" si="176"/>
        <v/>
      </c>
      <c r="CI251" s="18" t="str">
        <f t="shared" si="177"/>
        <v/>
      </c>
      <c r="CJ251" s="56"/>
      <c r="CK251" s="56"/>
      <c r="CM251" s="56"/>
      <c r="CN251" s="56"/>
      <c r="CP251" s="459">
        <f t="shared" si="178"/>
        <v>0</v>
      </c>
      <c r="CQ251" s="459">
        <f t="shared" si="179"/>
        <v>0</v>
      </c>
      <c r="CR251" s="459">
        <f t="shared" si="180"/>
        <v>0</v>
      </c>
      <c r="CS251" s="459">
        <f t="shared" si="180"/>
        <v>0</v>
      </c>
      <c r="CT251" s="459">
        <f t="shared" si="181"/>
        <v>0</v>
      </c>
      <c r="CU251" s="459">
        <f t="shared" si="182"/>
        <v>0</v>
      </c>
      <c r="CV251" s="459">
        <f t="shared" si="183"/>
        <v>0</v>
      </c>
      <c r="CW251" s="459">
        <f t="shared" si="184"/>
        <v>0</v>
      </c>
    </row>
    <row r="252" spans="1:103" ht="15" customHeight="1" x14ac:dyDescent="0.25">
      <c r="A252" s="3782"/>
      <c r="B252" s="377" t="s">
        <v>218</v>
      </c>
      <c r="C252" s="416">
        <f>SUM(D252+E252)</f>
        <v>0</v>
      </c>
      <c r="D252" s="417">
        <f t="shared" si="186"/>
        <v>0</v>
      </c>
      <c r="E252" s="377">
        <f t="shared" si="186"/>
        <v>0</v>
      </c>
      <c r="F252" s="30"/>
      <c r="G252" s="37"/>
      <c r="H252" s="30"/>
      <c r="I252" s="37"/>
      <c r="J252" s="30"/>
      <c r="K252" s="37"/>
      <c r="L252" s="30"/>
      <c r="M252" s="37"/>
      <c r="N252" s="30"/>
      <c r="O252" s="37"/>
      <c r="P252" s="30"/>
      <c r="Q252" s="37"/>
      <c r="R252" s="30"/>
      <c r="S252" s="37"/>
      <c r="T252" s="30"/>
      <c r="U252" s="37"/>
      <c r="V252" s="30"/>
      <c r="W252" s="37"/>
      <c r="X252" s="30"/>
      <c r="Y252" s="37"/>
      <c r="Z252" s="30"/>
      <c r="AA252" s="37"/>
      <c r="AB252" s="30"/>
      <c r="AC252" s="37"/>
      <c r="AD252" s="30"/>
      <c r="AE252" s="37"/>
      <c r="AF252" s="30"/>
      <c r="AG252" s="37"/>
      <c r="AH252" s="30"/>
      <c r="AI252" s="37"/>
      <c r="AJ252" s="49"/>
      <c r="AK252" s="52"/>
      <c r="AL252" s="45"/>
      <c r="AM252" s="333"/>
      <c r="AN252" s="105"/>
      <c r="AO252" s="47"/>
      <c r="AP252" s="286"/>
      <c r="AQ252" s="2400"/>
      <c r="AR252" s="2401"/>
      <c r="AS252" s="91"/>
      <c r="AT252" s="2401"/>
      <c r="AU252" s="2400"/>
      <c r="AV252" s="2401"/>
      <c r="AW252" s="2400"/>
      <c r="AX252" s="2401"/>
      <c r="AY252" s="56" t="str">
        <f t="shared" si="185"/>
        <v/>
      </c>
      <c r="AZ252" s="56"/>
      <c r="BA252" s="56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6"/>
      <c r="BM252" s="56"/>
      <c r="BN252" s="56"/>
      <c r="BO252" s="56"/>
      <c r="CA252" s="40"/>
      <c r="CB252" s="18" t="str">
        <f t="shared" si="170"/>
        <v/>
      </c>
      <c r="CC252" s="18" t="str">
        <f t="shared" si="171"/>
        <v/>
      </c>
      <c r="CD252" s="18" t="str">
        <f t="shared" si="172"/>
        <v/>
      </c>
      <c r="CE252" s="18" t="str">
        <f t="shared" si="173"/>
        <v/>
      </c>
      <c r="CF252" s="18" t="str">
        <f t="shared" si="174"/>
        <v/>
      </c>
      <c r="CG252" s="18" t="str">
        <f t="shared" si="175"/>
        <v/>
      </c>
      <c r="CH252" s="18" t="str">
        <f t="shared" si="176"/>
        <v/>
      </c>
      <c r="CI252" s="18" t="str">
        <f t="shared" si="177"/>
        <v/>
      </c>
      <c r="CJ252" s="56"/>
      <c r="CK252" s="56"/>
      <c r="CM252" s="56"/>
      <c r="CN252" s="56"/>
      <c r="CP252" s="459">
        <f t="shared" si="178"/>
        <v>0</v>
      </c>
      <c r="CQ252" s="459">
        <f t="shared" si="179"/>
        <v>0</v>
      </c>
      <c r="CR252" s="459">
        <f t="shared" si="180"/>
        <v>0</v>
      </c>
      <c r="CS252" s="459">
        <f t="shared" si="180"/>
        <v>0</v>
      </c>
      <c r="CT252" s="459">
        <f t="shared" si="181"/>
        <v>0</v>
      </c>
      <c r="CU252" s="459">
        <f t="shared" si="182"/>
        <v>0</v>
      </c>
      <c r="CV252" s="459">
        <f t="shared" si="183"/>
        <v>0</v>
      </c>
      <c r="CW252" s="459">
        <f t="shared" si="184"/>
        <v>0</v>
      </c>
    </row>
    <row r="253" spans="1:103" x14ac:dyDescent="0.25">
      <c r="A253" s="4519" t="s">
        <v>221</v>
      </c>
      <c r="B253" s="4549"/>
      <c r="C253" s="2564">
        <f t="shared" ref="C253:C292" si="187">SUM(D253+E253)</f>
        <v>0</v>
      </c>
      <c r="D253" s="2165">
        <f t="shared" si="186"/>
        <v>0</v>
      </c>
      <c r="E253" s="2542">
        <f t="shared" si="186"/>
        <v>0</v>
      </c>
      <c r="F253" s="2395"/>
      <c r="G253" s="2531"/>
      <c r="H253" s="2395"/>
      <c r="I253" s="2531"/>
      <c r="J253" s="2395"/>
      <c r="K253" s="2531"/>
      <c r="L253" s="2395"/>
      <c r="M253" s="2531"/>
      <c r="N253" s="2395"/>
      <c r="O253" s="2531"/>
      <c r="P253" s="2395"/>
      <c r="Q253" s="2531"/>
      <c r="R253" s="2395"/>
      <c r="S253" s="2531"/>
      <c r="T253" s="2395"/>
      <c r="U253" s="2531"/>
      <c r="V253" s="2395"/>
      <c r="W253" s="2531"/>
      <c r="X253" s="2395"/>
      <c r="Y253" s="2531"/>
      <c r="Z253" s="2395"/>
      <c r="AA253" s="2531"/>
      <c r="AB253" s="2395"/>
      <c r="AC253" s="2531"/>
      <c r="AD253" s="2395"/>
      <c r="AE253" s="2531"/>
      <c r="AF253" s="2395"/>
      <c r="AG253" s="2531"/>
      <c r="AH253" s="2395"/>
      <c r="AI253" s="2531"/>
      <c r="AJ253" s="2395"/>
      <c r="AK253" s="2531"/>
      <c r="AL253" s="2501"/>
      <c r="AM253" s="2272"/>
      <c r="AN253" s="2504"/>
      <c r="AO253" s="2556"/>
      <c r="AP253" s="2503"/>
      <c r="AQ253" s="2396"/>
      <c r="AR253" s="2531"/>
      <c r="AS253" s="2395"/>
      <c r="AT253" s="2531"/>
      <c r="AU253" s="2396"/>
      <c r="AV253" s="2531"/>
      <c r="AW253" s="2396"/>
      <c r="AX253" s="2531"/>
      <c r="AY253" s="56" t="str">
        <f t="shared" si="185"/>
        <v/>
      </c>
      <c r="AZ253" s="56"/>
      <c r="BA253" s="56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6"/>
      <c r="BM253" s="56"/>
      <c r="BN253" s="56"/>
      <c r="BO253" s="56"/>
      <c r="CA253" s="40"/>
      <c r="CB253" s="18" t="str">
        <f t="shared" si="170"/>
        <v/>
      </c>
      <c r="CC253" s="18" t="str">
        <f t="shared" si="171"/>
        <v/>
      </c>
      <c r="CD253" s="18" t="str">
        <f t="shared" si="172"/>
        <v/>
      </c>
      <c r="CE253" s="18" t="str">
        <f t="shared" si="173"/>
        <v/>
      </c>
      <c r="CF253" s="18" t="str">
        <f t="shared" si="174"/>
        <v/>
      </c>
      <c r="CG253" s="18" t="str">
        <f t="shared" si="175"/>
        <v/>
      </c>
      <c r="CH253" s="18" t="str">
        <f t="shared" si="176"/>
        <v/>
      </c>
      <c r="CI253" s="18" t="str">
        <f t="shared" si="177"/>
        <v/>
      </c>
      <c r="CJ253" s="56"/>
      <c r="CK253" s="56"/>
      <c r="CM253" s="56"/>
      <c r="CN253" s="56"/>
      <c r="CP253" s="459">
        <f t="shared" si="178"/>
        <v>0</v>
      </c>
      <c r="CQ253" s="459">
        <f t="shared" si="179"/>
        <v>0</v>
      </c>
      <c r="CR253" s="459">
        <f t="shared" si="180"/>
        <v>0</v>
      </c>
      <c r="CS253" s="459">
        <f t="shared" si="180"/>
        <v>0</v>
      </c>
      <c r="CT253" s="459">
        <f t="shared" si="181"/>
        <v>0</v>
      </c>
      <c r="CU253" s="459">
        <f t="shared" si="182"/>
        <v>0</v>
      </c>
      <c r="CV253" s="459">
        <f t="shared" si="183"/>
        <v>0</v>
      </c>
      <c r="CW253" s="459">
        <f t="shared" si="184"/>
        <v>0</v>
      </c>
    </row>
    <row r="254" spans="1:103" x14ac:dyDescent="0.25">
      <c r="A254" s="4547" t="s">
        <v>222</v>
      </c>
      <c r="B254" s="2176" t="s">
        <v>223</v>
      </c>
      <c r="C254" s="2539">
        <f t="shared" si="187"/>
        <v>1</v>
      </c>
      <c r="D254" s="2540">
        <f>SUM(H254+J254+L254+N254+P254+R254+T254+V254+X254+Z254+AB254+AD254+AF254+AH254+AJ254+AL254)</f>
        <v>0</v>
      </c>
      <c r="E254" s="2176">
        <f>SUM(I254+K254+M254+O254+Q254+S254+U254+W254+Y254+AA254+AC254+AE254+AG254+AI254+AK254+AM254)</f>
        <v>1</v>
      </c>
      <c r="F254" s="2543"/>
      <c r="G254" s="2178"/>
      <c r="H254" s="2501">
        <v>0</v>
      </c>
      <c r="I254" s="2149">
        <v>0</v>
      </c>
      <c r="J254" s="2501">
        <v>0</v>
      </c>
      <c r="K254" s="2149">
        <v>0</v>
      </c>
      <c r="L254" s="2501">
        <v>0</v>
      </c>
      <c r="M254" s="2149">
        <v>1</v>
      </c>
      <c r="N254" s="2501">
        <v>0</v>
      </c>
      <c r="O254" s="2149">
        <v>0</v>
      </c>
      <c r="P254" s="2501">
        <v>0</v>
      </c>
      <c r="Q254" s="2149">
        <v>0</v>
      </c>
      <c r="R254" s="2501">
        <v>0</v>
      </c>
      <c r="S254" s="2149">
        <v>0</v>
      </c>
      <c r="T254" s="2501">
        <v>0</v>
      </c>
      <c r="U254" s="2149">
        <v>0</v>
      </c>
      <c r="V254" s="2501">
        <v>0</v>
      </c>
      <c r="W254" s="2149">
        <v>0</v>
      </c>
      <c r="X254" s="2501">
        <v>0</v>
      </c>
      <c r="Y254" s="2149">
        <v>0</v>
      </c>
      <c r="Z254" s="2501">
        <v>0</v>
      </c>
      <c r="AA254" s="2149">
        <v>0</v>
      </c>
      <c r="AB254" s="2501">
        <v>0</v>
      </c>
      <c r="AC254" s="2149">
        <v>0</v>
      </c>
      <c r="AD254" s="2501">
        <v>0</v>
      </c>
      <c r="AE254" s="2149">
        <v>0</v>
      </c>
      <c r="AF254" s="2501">
        <v>0</v>
      </c>
      <c r="AG254" s="2149">
        <v>0</v>
      </c>
      <c r="AH254" s="2501">
        <v>0</v>
      </c>
      <c r="AI254" s="2149">
        <v>0</v>
      </c>
      <c r="AJ254" s="2501">
        <v>0</v>
      </c>
      <c r="AK254" s="2149">
        <v>0</v>
      </c>
      <c r="AL254" s="2501">
        <v>0</v>
      </c>
      <c r="AM254" s="2272">
        <v>0</v>
      </c>
      <c r="AN254" s="2504">
        <v>0</v>
      </c>
      <c r="AO254" s="2556">
        <v>0</v>
      </c>
      <c r="AP254" s="2503">
        <v>1</v>
      </c>
      <c r="AQ254" s="2556">
        <v>0</v>
      </c>
      <c r="AR254" s="2149">
        <v>0</v>
      </c>
      <c r="AS254" s="2501">
        <v>0</v>
      </c>
      <c r="AT254" s="2149">
        <v>0</v>
      </c>
      <c r="AU254" s="2556">
        <v>0</v>
      </c>
      <c r="AV254" s="2149">
        <v>1</v>
      </c>
      <c r="AW254" s="2556">
        <v>0</v>
      </c>
      <c r="AX254" s="2149">
        <v>0</v>
      </c>
      <c r="AY254" s="56" t="str">
        <f t="shared" si="185"/>
        <v/>
      </c>
      <c r="AZ254" s="56"/>
      <c r="BA254" s="56"/>
      <c r="BB254" s="56"/>
      <c r="BC254" s="56"/>
      <c r="BD254" s="56"/>
      <c r="BE254" s="56"/>
      <c r="BF254" s="56"/>
      <c r="BG254" s="56"/>
      <c r="BH254" s="56"/>
      <c r="BI254" s="56"/>
      <c r="BJ254" s="56"/>
      <c r="BK254" s="56"/>
      <c r="BL254" s="56"/>
      <c r="BM254" s="56"/>
      <c r="BN254" s="56"/>
      <c r="BO254" s="56"/>
      <c r="CA254" s="40"/>
      <c r="CB254" s="18" t="str">
        <f t="shared" si="170"/>
        <v/>
      </c>
      <c r="CC254" s="18" t="str">
        <f t="shared" si="171"/>
        <v/>
      </c>
      <c r="CD254" s="18" t="str">
        <f t="shared" si="172"/>
        <v/>
      </c>
      <c r="CE254" s="18" t="str">
        <f t="shared" si="173"/>
        <v/>
      </c>
      <c r="CF254" s="18" t="str">
        <f t="shared" si="174"/>
        <v/>
      </c>
      <c r="CG254" s="18" t="str">
        <f t="shared" si="175"/>
        <v/>
      </c>
      <c r="CH254" s="18" t="str">
        <f t="shared" si="176"/>
        <v/>
      </c>
      <c r="CI254" s="18" t="str">
        <f t="shared" si="177"/>
        <v/>
      </c>
      <c r="CJ254" s="56"/>
      <c r="CK254" s="56"/>
      <c r="CM254" s="56"/>
      <c r="CN254" s="56"/>
      <c r="CP254" s="459">
        <f t="shared" si="178"/>
        <v>0</v>
      </c>
      <c r="CQ254" s="459">
        <f t="shared" si="179"/>
        <v>0</v>
      </c>
      <c r="CR254" s="459">
        <f t="shared" si="180"/>
        <v>0</v>
      </c>
      <c r="CS254" s="459">
        <f t="shared" si="180"/>
        <v>0</v>
      </c>
      <c r="CT254" s="459">
        <f t="shared" si="181"/>
        <v>0</v>
      </c>
      <c r="CU254" s="459">
        <f t="shared" si="182"/>
        <v>0</v>
      </c>
      <c r="CV254" s="459">
        <f t="shared" si="183"/>
        <v>0</v>
      </c>
      <c r="CW254" s="459">
        <f t="shared" si="184"/>
        <v>0</v>
      </c>
    </row>
    <row r="255" spans="1:103" x14ac:dyDescent="0.25">
      <c r="A255" s="3782"/>
      <c r="B255" s="377" t="s">
        <v>224</v>
      </c>
      <c r="C255" s="2544">
        <f t="shared" si="187"/>
        <v>7</v>
      </c>
      <c r="D255" s="388">
        <f>SUM(H255+J255+L255+N255+P255+R255+T255+V255+X255+Z255+AB255+AD255+AF255+AH255+AJ255+AL255)</f>
        <v>0</v>
      </c>
      <c r="E255" s="369">
        <f>SUM(I255+K255+M255+O255+Q255+S255+U255+W255+Y255+AA255+AC255+AE255+AG255+AI255+AK255+AM255)</f>
        <v>7</v>
      </c>
      <c r="F255" s="2545"/>
      <c r="G255" s="389"/>
      <c r="H255" s="2546">
        <v>0</v>
      </c>
      <c r="I255" s="85">
        <v>0</v>
      </c>
      <c r="J255" s="2546">
        <v>0</v>
      </c>
      <c r="K255" s="85">
        <v>1</v>
      </c>
      <c r="L255" s="2546">
        <v>0</v>
      </c>
      <c r="M255" s="85">
        <v>6</v>
      </c>
      <c r="N255" s="2546">
        <v>0</v>
      </c>
      <c r="O255" s="85">
        <v>0</v>
      </c>
      <c r="P255" s="2546">
        <v>0</v>
      </c>
      <c r="Q255" s="85">
        <v>0</v>
      </c>
      <c r="R255" s="2546">
        <v>0</v>
      </c>
      <c r="S255" s="85">
        <v>0</v>
      </c>
      <c r="T255" s="2546">
        <v>0</v>
      </c>
      <c r="U255" s="85">
        <v>0</v>
      </c>
      <c r="V255" s="2546">
        <v>0</v>
      </c>
      <c r="W255" s="85">
        <v>0</v>
      </c>
      <c r="X255" s="2546">
        <v>0</v>
      </c>
      <c r="Y255" s="85">
        <v>0</v>
      </c>
      <c r="Z255" s="2546">
        <v>0</v>
      </c>
      <c r="AA255" s="85">
        <v>0</v>
      </c>
      <c r="AB255" s="2546">
        <v>0</v>
      </c>
      <c r="AC255" s="85">
        <v>0</v>
      </c>
      <c r="AD255" s="2546">
        <v>0</v>
      </c>
      <c r="AE255" s="85">
        <v>0</v>
      </c>
      <c r="AF255" s="2546">
        <v>0</v>
      </c>
      <c r="AG255" s="85">
        <v>0</v>
      </c>
      <c r="AH255" s="2546">
        <v>0</v>
      </c>
      <c r="AI255" s="85">
        <v>0</v>
      </c>
      <c r="AJ255" s="91">
        <v>0</v>
      </c>
      <c r="AK255" s="2401">
        <v>0</v>
      </c>
      <c r="AL255" s="45">
        <v>0</v>
      </c>
      <c r="AM255" s="333">
        <v>0</v>
      </c>
      <c r="AN255" s="105">
        <v>0</v>
      </c>
      <c r="AO255" s="47">
        <v>0</v>
      </c>
      <c r="AP255" s="286">
        <v>7</v>
      </c>
      <c r="AQ255" s="2400">
        <v>0</v>
      </c>
      <c r="AR255" s="2401">
        <v>0</v>
      </c>
      <c r="AS255" s="91">
        <v>0</v>
      </c>
      <c r="AT255" s="2401">
        <v>0</v>
      </c>
      <c r="AU255" s="2400">
        <v>0</v>
      </c>
      <c r="AV255" s="2401">
        <v>4</v>
      </c>
      <c r="AW255" s="2400">
        <v>0</v>
      </c>
      <c r="AX255" s="2401">
        <v>0</v>
      </c>
      <c r="AY255" s="56" t="str">
        <f t="shared" si="185"/>
        <v/>
      </c>
      <c r="AZ255" s="56"/>
      <c r="BA255" s="56"/>
      <c r="BB255" s="56"/>
      <c r="BC255" s="56"/>
      <c r="BD255" s="56"/>
      <c r="BE255" s="56"/>
      <c r="BF255" s="56"/>
      <c r="BG255" s="56"/>
      <c r="BH255" s="56"/>
      <c r="BI255" s="56"/>
      <c r="BJ255" s="56"/>
      <c r="BK255" s="56"/>
      <c r="BL255" s="56"/>
      <c r="BM255" s="56"/>
      <c r="BN255" s="56"/>
      <c r="BO255" s="56"/>
      <c r="CA255" s="40"/>
      <c r="CB255" s="18" t="str">
        <f t="shared" si="170"/>
        <v/>
      </c>
      <c r="CC255" s="18" t="str">
        <f t="shared" si="171"/>
        <v/>
      </c>
      <c r="CD255" s="18" t="str">
        <f t="shared" si="172"/>
        <v/>
      </c>
      <c r="CE255" s="18" t="str">
        <f t="shared" si="173"/>
        <v/>
      </c>
      <c r="CF255" s="18" t="str">
        <f t="shared" si="174"/>
        <v/>
      </c>
      <c r="CG255" s="18" t="str">
        <f t="shared" si="175"/>
        <v/>
      </c>
      <c r="CH255" s="18" t="str">
        <f t="shared" si="176"/>
        <v/>
      </c>
      <c r="CI255" s="18" t="str">
        <f t="shared" si="177"/>
        <v/>
      </c>
      <c r="CJ255" s="56"/>
      <c r="CK255" s="56"/>
      <c r="CM255" s="56"/>
      <c r="CN255" s="56"/>
      <c r="CP255" s="459">
        <f t="shared" si="178"/>
        <v>0</v>
      </c>
      <c r="CQ255" s="459">
        <f t="shared" si="179"/>
        <v>0</v>
      </c>
      <c r="CR255" s="459">
        <f t="shared" si="180"/>
        <v>0</v>
      </c>
      <c r="CS255" s="459">
        <f t="shared" si="180"/>
        <v>0</v>
      </c>
      <c r="CT255" s="459">
        <f t="shared" si="181"/>
        <v>0</v>
      </c>
      <c r="CU255" s="459">
        <f t="shared" si="182"/>
        <v>0</v>
      </c>
      <c r="CV255" s="459">
        <f t="shared" si="183"/>
        <v>0</v>
      </c>
      <c r="CW255" s="459">
        <f t="shared" si="184"/>
        <v>0</v>
      </c>
    </row>
    <row r="256" spans="1:103" s="56" customFormat="1" ht="18" customHeight="1" x14ac:dyDescent="0.25">
      <c r="A256" s="2547" t="s">
        <v>225</v>
      </c>
      <c r="B256" s="2529"/>
      <c r="C256" s="2393">
        <f t="shared" si="187"/>
        <v>27</v>
      </c>
      <c r="D256" s="2141">
        <f t="shared" si="186"/>
        <v>5</v>
      </c>
      <c r="E256" s="2488">
        <f t="shared" si="186"/>
        <v>22</v>
      </c>
      <c r="F256" s="2565"/>
      <c r="G256" s="2566"/>
      <c r="H256" s="2565">
        <v>0</v>
      </c>
      <c r="I256" s="2566">
        <v>0</v>
      </c>
      <c r="J256" s="2565">
        <v>2</v>
      </c>
      <c r="K256" s="2566">
        <v>4</v>
      </c>
      <c r="L256" s="2565">
        <v>0</v>
      </c>
      <c r="M256" s="2566">
        <v>8</v>
      </c>
      <c r="N256" s="2565">
        <v>0</v>
      </c>
      <c r="O256" s="2566">
        <v>2</v>
      </c>
      <c r="P256" s="2565">
        <v>0</v>
      </c>
      <c r="Q256" s="2566">
        <v>1</v>
      </c>
      <c r="R256" s="2565">
        <v>0</v>
      </c>
      <c r="S256" s="2566">
        <v>0</v>
      </c>
      <c r="T256" s="2565">
        <v>0</v>
      </c>
      <c r="U256" s="2566">
        <v>0</v>
      </c>
      <c r="V256" s="2565">
        <v>0</v>
      </c>
      <c r="W256" s="2566">
        <v>0</v>
      </c>
      <c r="X256" s="2565">
        <v>0</v>
      </c>
      <c r="Y256" s="2566">
        <v>1</v>
      </c>
      <c r="Z256" s="2565">
        <v>0</v>
      </c>
      <c r="AA256" s="2566">
        <v>2</v>
      </c>
      <c r="AB256" s="2565">
        <v>2</v>
      </c>
      <c r="AC256" s="2566">
        <v>1</v>
      </c>
      <c r="AD256" s="2565">
        <v>1</v>
      </c>
      <c r="AE256" s="2566">
        <v>0</v>
      </c>
      <c r="AF256" s="2565">
        <v>0</v>
      </c>
      <c r="AG256" s="2566">
        <v>2</v>
      </c>
      <c r="AH256" s="2565">
        <v>0</v>
      </c>
      <c r="AI256" s="2566">
        <v>0</v>
      </c>
      <c r="AJ256" s="2565">
        <v>0</v>
      </c>
      <c r="AK256" s="2566">
        <v>1</v>
      </c>
      <c r="AL256" s="2501">
        <v>0</v>
      </c>
      <c r="AM256" s="2272">
        <v>0</v>
      </c>
      <c r="AN256" s="2504">
        <v>0</v>
      </c>
      <c r="AO256" s="2556">
        <v>0</v>
      </c>
      <c r="AP256" s="2503">
        <v>14</v>
      </c>
      <c r="AQ256" s="2396">
        <v>0</v>
      </c>
      <c r="AR256" s="2531">
        <v>0</v>
      </c>
      <c r="AS256" s="2395">
        <v>0</v>
      </c>
      <c r="AT256" s="2531">
        <v>0</v>
      </c>
      <c r="AU256" s="2396">
        <v>0</v>
      </c>
      <c r="AV256" s="2531">
        <v>5</v>
      </c>
      <c r="AW256" s="2396">
        <v>0</v>
      </c>
      <c r="AX256" s="2531">
        <v>1</v>
      </c>
      <c r="AY256" s="56" t="str">
        <f t="shared" si="185"/>
        <v/>
      </c>
      <c r="CA256" s="40"/>
      <c r="CB256" s="18" t="str">
        <f t="shared" si="170"/>
        <v/>
      </c>
      <c r="CC256" s="18" t="str">
        <f t="shared" si="171"/>
        <v/>
      </c>
      <c r="CD256" s="18" t="str">
        <f t="shared" si="172"/>
        <v/>
      </c>
      <c r="CE256" s="18" t="str">
        <f t="shared" si="173"/>
        <v/>
      </c>
      <c r="CF256" s="18" t="str">
        <f t="shared" si="174"/>
        <v/>
      </c>
      <c r="CG256" s="18" t="str">
        <f t="shared" si="175"/>
        <v/>
      </c>
      <c r="CH256" s="18" t="str">
        <f t="shared" si="176"/>
        <v/>
      </c>
      <c r="CI256" s="18" t="str">
        <f t="shared" si="177"/>
        <v/>
      </c>
      <c r="CL256"/>
      <c r="CO256"/>
      <c r="CP256" s="459">
        <f t="shared" si="178"/>
        <v>0</v>
      </c>
      <c r="CQ256" s="459">
        <f t="shared" si="179"/>
        <v>0</v>
      </c>
      <c r="CR256" s="459">
        <f t="shared" si="180"/>
        <v>0</v>
      </c>
      <c r="CS256" s="459">
        <f t="shared" si="180"/>
        <v>0</v>
      </c>
      <c r="CT256" s="459">
        <f t="shared" si="181"/>
        <v>0</v>
      </c>
      <c r="CU256" s="459">
        <f t="shared" si="182"/>
        <v>0</v>
      </c>
      <c r="CV256" s="459">
        <f t="shared" si="183"/>
        <v>0</v>
      </c>
      <c r="CW256" s="459">
        <f t="shared" si="184"/>
        <v>0</v>
      </c>
    </row>
    <row r="257" spans="1:101" ht="15" customHeight="1" x14ac:dyDescent="0.25">
      <c r="A257" s="4547" t="s">
        <v>226</v>
      </c>
      <c r="B257" s="380" t="s">
        <v>227</v>
      </c>
      <c r="C257" s="378">
        <f t="shared" si="187"/>
        <v>3</v>
      </c>
      <c r="D257" s="379">
        <f t="shared" si="186"/>
        <v>0</v>
      </c>
      <c r="E257" s="380">
        <f t="shared" si="186"/>
        <v>3</v>
      </c>
      <c r="F257" s="45">
        <v>0</v>
      </c>
      <c r="G257" s="48">
        <v>0</v>
      </c>
      <c r="H257" s="45">
        <v>0</v>
      </c>
      <c r="I257" s="48">
        <v>0</v>
      </c>
      <c r="J257" s="45">
        <v>0</v>
      </c>
      <c r="K257" s="48">
        <v>1</v>
      </c>
      <c r="L257" s="45">
        <v>0</v>
      </c>
      <c r="M257" s="48">
        <v>0</v>
      </c>
      <c r="N257" s="45">
        <v>0</v>
      </c>
      <c r="O257" s="48">
        <v>0</v>
      </c>
      <c r="P257" s="45">
        <v>0</v>
      </c>
      <c r="Q257" s="48">
        <v>1</v>
      </c>
      <c r="R257" s="45">
        <v>0</v>
      </c>
      <c r="S257" s="48">
        <v>0</v>
      </c>
      <c r="T257" s="45">
        <v>0</v>
      </c>
      <c r="U257" s="48">
        <v>0</v>
      </c>
      <c r="V257" s="45">
        <v>0</v>
      </c>
      <c r="W257" s="48">
        <v>0</v>
      </c>
      <c r="X257" s="45">
        <v>0</v>
      </c>
      <c r="Y257" s="48">
        <v>0</v>
      </c>
      <c r="Z257" s="45">
        <v>0</v>
      </c>
      <c r="AA257" s="48">
        <v>0</v>
      </c>
      <c r="AB257" s="45">
        <v>0</v>
      </c>
      <c r="AC257" s="48">
        <v>0</v>
      </c>
      <c r="AD257" s="45">
        <v>0</v>
      </c>
      <c r="AE257" s="48">
        <v>0</v>
      </c>
      <c r="AF257" s="45">
        <v>0</v>
      </c>
      <c r="AG257" s="48">
        <v>0</v>
      </c>
      <c r="AH257" s="45">
        <v>0</v>
      </c>
      <c r="AI257" s="48">
        <v>0</v>
      </c>
      <c r="AJ257" s="45">
        <v>0</v>
      </c>
      <c r="AK257" s="48">
        <v>1</v>
      </c>
      <c r="AL257" s="2501">
        <v>0</v>
      </c>
      <c r="AM257" s="2272">
        <v>0</v>
      </c>
      <c r="AN257" s="2504">
        <v>0</v>
      </c>
      <c r="AO257" s="2556">
        <v>0</v>
      </c>
      <c r="AP257" s="2503">
        <v>1</v>
      </c>
      <c r="AQ257" s="2556">
        <v>0</v>
      </c>
      <c r="AR257" s="2149">
        <v>0</v>
      </c>
      <c r="AS257" s="2501">
        <v>0</v>
      </c>
      <c r="AT257" s="2149">
        <v>0</v>
      </c>
      <c r="AU257" s="2556">
        <v>0</v>
      </c>
      <c r="AV257" s="2149">
        <v>0</v>
      </c>
      <c r="AW257" s="2556">
        <v>0</v>
      </c>
      <c r="AX257" s="2149">
        <v>0</v>
      </c>
      <c r="AY257" s="56" t="str">
        <f t="shared" si="185"/>
        <v/>
      </c>
      <c r="AZ257" s="56"/>
      <c r="BA257" s="56"/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CA257" s="40"/>
      <c r="CB257" s="18" t="str">
        <f t="shared" si="170"/>
        <v/>
      </c>
      <c r="CC257" s="18" t="str">
        <f t="shared" si="171"/>
        <v/>
      </c>
      <c r="CD257" s="18" t="str">
        <f t="shared" si="172"/>
        <v/>
      </c>
      <c r="CE257" s="18" t="str">
        <f t="shared" si="173"/>
        <v/>
      </c>
      <c r="CF257" s="18" t="str">
        <f t="shared" si="174"/>
        <v/>
      </c>
      <c r="CG257" s="18" t="str">
        <f t="shared" si="175"/>
        <v/>
      </c>
      <c r="CH257" s="18" t="str">
        <f t="shared" si="176"/>
        <v/>
      </c>
      <c r="CI257" s="18" t="str">
        <f t="shared" si="177"/>
        <v/>
      </c>
      <c r="CJ257" s="56"/>
      <c r="CK257" s="56"/>
      <c r="CM257" s="56"/>
      <c r="CN257" s="56"/>
      <c r="CP257" s="459">
        <f t="shared" si="178"/>
        <v>0</v>
      </c>
      <c r="CQ257" s="459">
        <f t="shared" si="179"/>
        <v>0</v>
      </c>
      <c r="CR257" s="459">
        <f t="shared" si="180"/>
        <v>0</v>
      </c>
      <c r="CS257" s="459">
        <f t="shared" si="180"/>
        <v>0</v>
      </c>
      <c r="CT257" s="459">
        <f t="shared" si="181"/>
        <v>0</v>
      </c>
      <c r="CU257" s="459">
        <f t="shared" si="182"/>
        <v>0</v>
      </c>
      <c r="CV257" s="459">
        <f t="shared" si="183"/>
        <v>0</v>
      </c>
      <c r="CW257" s="459">
        <f t="shared" si="184"/>
        <v>0</v>
      </c>
    </row>
    <row r="258" spans="1:101" x14ac:dyDescent="0.25">
      <c r="A258" s="3923"/>
      <c r="B258" s="396" t="s">
        <v>228</v>
      </c>
      <c r="C258" s="397">
        <f t="shared" si="187"/>
        <v>1</v>
      </c>
      <c r="D258" s="398">
        <f t="shared" si="186"/>
        <v>0</v>
      </c>
      <c r="E258" s="396">
        <f t="shared" si="186"/>
        <v>1</v>
      </c>
      <c r="F258" s="22">
        <v>0</v>
      </c>
      <c r="G258" s="28">
        <v>0</v>
      </c>
      <c r="H258" s="22">
        <v>0</v>
      </c>
      <c r="I258" s="28">
        <v>0</v>
      </c>
      <c r="J258" s="22">
        <v>0</v>
      </c>
      <c r="K258" s="28">
        <v>0</v>
      </c>
      <c r="L258" s="22">
        <v>0</v>
      </c>
      <c r="M258" s="28">
        <v>1</v>
      </c>
      <c r="N258" s="22">
        <v>0</v>
      </c>
      <c r="O258" s="28">
        <v>0</v>
      </c>
      <c r="P258" s="22">
        <v>0</v>
      </c>
      <c r="Q258" s="28">
        <v>0</v>
      </c>
      <c r="R258" s="22">
        <v>0</v>
      </c>
      <c r="S258" s="28">
        <v>0</v>
      </c>
      <c r="T258" s="22">
        <v>0</v>
      </c>
      <c r="U258" s="28">
        <v>0</v>
      </c>
      <c r="V258" s="22">
        <v>0</v>
      </c>
      <c r="W258" s="28">
        <v>0</v>
      </c>
      <c r="X258" s="22">
        <v>0</v>
      </c>
      <c r="Y258" s="28">
        <v>0</v>
      </c>
      <c r="Z258" s="22">
        <v>0</v>
      </c>
      <c r="AA258" s="28">
        <v>0</v>
      </c>
      <c r="AB258" s="22">
        <v>0</v>
      </c>
      <c r="AC258" s="28">
        <v>0</v>
      </c>
      <c r="AD258" s="22">
        <v>0</v>
      </c>
      <c r="AE258" s="28">
        <v>0</v>
      </c>
      <c r="AF258" s="22">
        <v>0</v>
      </c>
      <c r="AG258" s="28">
        <v>0</v>
      </c>
      <c r="AH258" s="22">
        <v>0</v>
      </c>
      <c r="AI258" s="28">
        <v>0</v>
      </c>
      <c r="AJ258" s="22">
        <v>0</v>
      </c>
      <c r="AK258" s="28">
        <v>0</v>
      </c>
      <c r="AL258" s="22">
        <v>0</v>
      </c>
      <c r="AM258" s="216">
        <v>0</v>
      </c>
      <c r="AN258" s="27">
        <v>0</v>
      </c>
      <c r="AO258" s="23">
        <v>0</v>
      </c>
      <c r="AP258" s="213">
        <v>1</v>
      </c>
      <c r="AQ258" s="23">
        <v>0</v>
      </c>
      <c r="AR258" s="28">
        <v>0</v>
      </c>
      <c r="AS258" s="22">
        <v>0</v>
      </c>
      <c r="AT258" s="28">
        <v>0</v>
      </c>
      <c r="AU258" s="23">
        <v>0</v>
      </c>
      <c r="AV258" s="28">
        <v>0</v>
      </c>
      <c r="AW258" s="23">
        <v>0</v>
      </c>
      <c r="AX258" s="28">
        <v>0</v>
      </c>
      <c r="AY258" s="56" t="str">
        <f t="shared" si="185"/>
        <v/>
      </c>
      <c r="AZ258" s="56"/>
      <c r="BA258" s="56"/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6"/>
      <c r="BM258" s="56"/>
      <c r="BN258" s="56"/>
      <c r="BO258" s="56"/>
      <c r="CA258" s="40"/>
      <c r="CB258" s="18" t="str">
        <f t="shared" si="170"/>
        <v/>
      </c>
      <c r="CC258" s="18" t="str">
        <f t="shared" si="171"/>
        <v/>
      </c>
      <c r="CD258" s="18" t="str">
        <f t="shared" si="172"/>
        <v/>
      </c>
      <c r="CE258" s="18" t="str">
        <f t="shared" si="173"/>
        <v/>
      </c>
      <c r="CF258" s="18" t="str">
        <f t="shared" si="174"/>
        <v/>
      </c>
      <c r="CG258" s="18" t="str">
        <f t="shared" si="175"/>
        <v/>
      </c>
      <c r="CH258" s="18" t="str">
        <f t="shared" si="176"/>
        <v/>
      </c>
      <c r="CI258" s="18" t="str">
        <f t="shared" si="177"/>
        <v/>
      </c>
      <c r="CJ258" s="56"/>
      <c r="CK258" s="56"/>
      <c r="CM258" s="56"/>
      <c r="CN258" s="56"/>
      <c r="CP258" s="459">
        <f t="shared" si="178"/>
        <v>0</v>
      </c>
      <c r="CQ258" s="459">
        <f t="shared" si="179"/>
        <v>0</v>
      </c>
      <c r="CR258" s="459">
        <f t="shared" si="180"/>
        <v>0</v>
      </c>
      <c r="CS258" s="459">
        <f t="shared" si="180"/>
        <v>0</v>
      </c>
      <c r="CT258" s="459">
        <f t="shared" si="181"/>
        <v>0</v>
      </c>
      <c r="CU258" s="459">
        <f t="shared" si="182"/>
        <v>0</v>
      </c>
      <c r="CV258" s="459">
        <f t="shared" si="183"/>
        <v>0</v>
      </c>
      <c r="CW258" s="459">
        <f t="shared" si="184"/>
        <v>0</v>
      </c>
    </row>
    <row r="259" spans="1:101" x14ac:dyDescent="0.25">
      <c r="A259" s="3923"/>
      <c r="B259" s="396" t="s">
        <v>229</v>
      </c>
      <c r="C259" s="397">
        <f t="shared" si="187"/>
        <v>0</v>
      </c>
      <c r="D259" s="398">
        <f t="shared" si="186"/>
        <v>0</v>
      </c>
      <c r="E259" s="396">
        <f>SUM(G259+I259+K259+M259+O259+Q259+S259+U259+W259+Y259+AA259+AC259+AE259+AG259+AI259+AK259+AM259)</f>
        <v>0</v>
      </c>
      <c r="F259" s="22"/>
      <c r="G259" s="28"/>
      <c r="H259" s="22"/>
      <c r="I259" s="28"/>
      <c r="J259" s="22"/>
      <c r="K259" s="28"/>
      <c r="L259" s="22"/>
      <c r="M259" s="28"/>
      <c r="N259" s="22"/>
      <c r="O259" s="28"/>
      <c r="P259" s="22"/>
      <c r="Q259" s="28"/>
      <c r="R259" s="22"/>
      <c r="S259" s="28"/>
      <c r="T259" s="22"/>
      <c r="U259" s="28"/>
      <c r="V259" s="22"/>
      <c r="W259" s="28"/>
      <c r="X259" s="22"/>
      <c r="Y259" s="28"/>
      <c r="Z259" s="22"/>
      <c r="AA259" s="28"/>
      <c r="AB259" s="22"/>
      <c r="AC259" s="28"/>
      <c r="AD259" s="22"/>
      <c r="AE259" s="28"/>
      <c r="AF259" s="22"/>
      <c r="AG259" s="28"/>
      <c r="AH259" s="22"/>
      <c r="AI259" s="28"/>
      <c r="AJ259" s="22"/>
      <c r="AK259" s="28"/>
      <c r="AL259" s="45"/>
      <c r="AM259" s="333"/>
      <c r="AN259" s="105"/>
      <c r="AO259" s="47"/>
      <c r="AP259" s="286"/>
      <c r="AQ259" s="27"/>
      <c r="AR259" s="28"/>
      <c r="AS259" s="22"/>
      <c r="AT259" s="28"/>
      <c r="AU259" s="23"/>
      <c r="AV259" s="28"/>
      <c r="AW259" s="23"/>
      <c r="AX259" s="28"/>
      <c r="AY259" s="56" t="str">
        <f t="shared" si="185"/>
        <v/>
      </c>
      <c r="AZ259" s="56"/>
      <c r="BA259" s="56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6"/>
      <c r="BM259" s="56"/>
      <c r="BN259" s="56"/>
      <c r="BO259" s="56"/>
      <c r="CA259" s="40"/>
      <c r="CB259" s="18" t="str">
        <f t="shared" si="170"/>
        <v/>
      </c>
      <c r="CC259" s="18" t="str">
        <f t="shared" si="171"/>
        <v/>
      </c>
      <c r="CD259" s="18" t="str">
        <f t="shared" si="172"/>
        <v/>
      </c>
      <c r="CE259" s="18" t="str">
        <f t="shared" si="173"/>
        <v/>
      </c>
      <c r="CF259" s="18" t="str">
        <f t="shared" si="174"/>
        <v/>
      </c>
      <c r="CG259" s="18" t="str">
        <f t="shared" si="175"/>
        <v/>
      </c>
      <c r="CH259" s="18" t="str">
        <f t="shared" si="176"/>
        <v/>
      </c>
      <c r="CI259" s="18" t="str">
        <f t="shared" si="177"/>
        <v/>
      </c>
      <c r="CJ259" s="56"/>
      <c r="CK259" s="56"/>
      <c r="CM259" s="56"/>
      <c r="CN259" s="56"/>
      <c r="CP259" s="459">
        <f t="shared" si="178"/>
        <v>0</v>
      </c>
      <c r="CQ259" s="459">
        <f t="shared" si="179"/>
        <v>0</v>
      </c>
      <c r="CR259" s="459">
        <f t="shared" si="180"/>
        <v>0</v>
      </c>
      <c r="CS259" s="459">
        <f t="shared" si="180"/>
        <v>0</v>
      </c>
      <c r="CT259" s="459">
        <f t="shared" si="181"/>
        <v>0</v>
      </c>
      <c r="CU259" s="459">
        <f t="shared" si="182"/>
        <v>0</v>
      </c>
      <c r="CV259" s="459">
        <f t="shared" si="183"/>
        <v>0</v>
      </c>
      <c r="CW259" s="459">
        <f t="shared" si="184"/>
        <v>0</v>
      </c>
    </row>
    <row r="260" spans="1:101" x14ac:dyDescent="0.25">
      <c r="A260" s="3923"/>
      <c r="B260" s="401" t="s">
        <v>230</v>
      </c>
      <c r="C260" s="397">
        <f t="shared" si="187"/>
        <v>0</v>
      </c>
      <c r="D260" s="467"/>
      <c r="E260" s="396">
        <f>SUM(K260+M260+O260+Q260+S260+U260+W260+Y260+AA260+AC260+AE260+AG260+AI260+AK260+AM260)</f>
        <v>0</v>
      </c>
      <c r="F260" s="345"/>
      <c r="G260" s="346"/>
      <c r="H260" s="345"/>
      <c r="I260" s="346"/>
      <c r="J260" s="345"/>
      <c r="K260" s="28"/>
      <c r="L260" s="345"/>
      <c r="M260" s="28"/>
      <c r="N260" s="345"/>
      <c r="O260" s="28"/>
      <c r="P260" s="345"/>
      <c r="Q260" s="28"/>
      <c r="R260" s="345"/>
      <c r="S260" s="28"/>
      <c r="T260" s="345"/>
      <c r="U260" s="28"/>
      <c r="V260" s="345"/>
      <c r="W260" s="28"/>
      <c r="X260" s="345"/>
      <c r="Y260" s="28"/>
      <c r="Z260" s="345"/>
      <c r="AA260" s="28"/>
      <c r="AB260" s="345"/>
      <c r="AC260" s="28"/>
      <c r="AD260" s="345"/>
      <c r="AE260" s="28"/>
      <c r="AF260" s="345"/>
      <c r="AG260" s="28"/>
      <c r="AH260" s="345"/>
      <c r="AI260" s="28"/>
      <c r="AJ260" s="345"/>
      <c r="AK260" s="28"/>
      <c r="AL260" s="345"/>
      <c r="AM260" s="216"/>
      <c r="AN260" s="105"/>
      <c r="AO260" s="47"/>
      <c r="AP260" s="286"/>
      <c r="AQ260" s="47"/>
      <c r="AR260" s="48"/>
      <c r="AS260" s="439"/>
      <c r="AT260" s="48"/>
      <c r="AU260" s="47"/>
      <c r="AV260" s="48"/>
      <c r="AW260" s="47"/>
      <c r="AX260" s="48"/>
      <c r="AY260" s="56" t="str">
        <f t="shared" si="185"/>
        <v/>
      </c>
      <c r="AZ260" s="56"/>
      <c r="BA260" s="56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6"/>
      <c r="BM260" s="56"/>
      <c r="BN260" s="56"/>
      <c r="BO260" s="56"/>
      <c r="CA260" s="40"/>
      <c r="CB260" s="18" t="str">
        <f t="shared" si="170"/>
        <v/>
      </c>
      <c r="CC260" s="18" t="str">
        <f t="shared" si="171"/>
        <v/>
      </c>
      <c r="CD260" s="421"/>
      <c r="CE260" s="18" t="str">
        <f t="shared" si="173"/>
        <v/>
      </c>
      <c r="CF260" s="18" t="str">
        <f t="shared" si="174"/>
        <v/>
      </c>
      <c r="CG260" s="18" t="str">
        <f t="shared" si="175"/>
        <v/>
      </c>
      <c r="CH260" s="18" t="str">
        <f t="shared" si="176"/>
        <v/>
      </c>
      <c r="CI260" s="18" t="str">
        <f t="shared" si="177"/>
        <v/>
      </c>
      <c r="CP260" s="370">
        <f t="shared" si="178"/>
        <v>0</v>
      </c>
      <c r="CQ260" s="370">
        <f t="shared" si="179"/>
        <v>0</v>
      </c>
      <c r="CR260" s="370">
        <f t="shared" si="180"/>
        <v>0</v>
      </c>
      <c r="CS260" s="370">
        <f t="shared" si="180"/>
        <v>0</v>
      </c>
      <c r="CT260" s="370">
        <f t="shared" si="181"/>
        <v>0</v>
      </c>
      <c r="CU260" s="370">
        <f t="shared" si="182"/>
        <v>0</v>
      </c>
      <c r="CV260" s="370">
        <f t="shared" si="183"/>
        <v>0</v>
      </c>
      <c r="CW260" s="370">
        <f t="shared" si="184"/>
        <v>0</v>
      </c>
    </row>
    <row r="261" spans="1:101" x14ac:dyDescent="0.25">
      <c r="A261" s="3923"/>
      <c r="B261" s="396" t="s">
        <v>231</v>
      </c>
      <c r="C261" s="397">
        <f t="shared" si="187"/>
        <v>0</v>
      </c>
      <c r="D261" s="398">
        <f t="shared" ref="D261:E269" si="188">SUM(F261+H261+J261+L261+N261+P261+R261+T261+V261+X261+Z261+AB261+AD261+AF261+AH261+AJ261+AL261)</f>
        <v>0</v>
      </c>
      <c r="E261" s="396">
        <f t="shared" si="188"/>
        <v>0</v>
      </c>
      <c r="F261" s="22"/>
      <c r="G261" s="28"/>
      <c r="H261" s="22"/>
      <c r="I261" s="28"/>
      <c r="J261" s="22"/>
      <c r="K261" s="28"/>
      <c r="L261" s="22"/>
      <c r="M261" s="28"/>
      <c r="N261" s="22"/>
      <c r="O261" s="28"/>
      <c r="P261" s="22"/>
      <c r="Q261" s="28"/>
      <c r="R261" s="22"/>
      <c r="S261" s="28"/>
      <c r="T261" s="22"/>
      <c r="U261" s="28"/>
      <c r="V261" s="22"/>
      <c r="W261" s="28"/>
      <c r="X261" s="22"/>
      <c r="Y261" s="28"/>
      <c r="Z261" s="22"/>
      <c r="AA261" s="28"/>
      <c r="AB261" s="22"/>
      <c r="AC261" s="28"/>
      <c r="AD261" s="22"/>
      <c r="AE261" s="28"/>
      <c r="AF261" s="22"/>
      <c r="AG261" s="28"/>
      <c r="AH261" s="22"/>
      <c r="AI261" s="28"/>
      <c r="AJ261" s="22"/>
      <c r="AK261" s="28"/>
      <c r="AL261" s="22"/>
      <c r="AM261" s="216"/>
      <c r="AN261" s="105"/>
      <c r="AO261" s="47"/>
      <c r="AP261" s="286"/>
      <c r="AQ261" s="23"/>
      <c r="AR261" s="28"/>
      <c r="AS261" s="22"/>
      <c r="AT261" s="28"/>
      <c r="AU261" s="23"/>
      <c r="AV261" s="28"/>
      <c r="AW261" s="23"/>
      <c r="AX261" s="28"/>
      <c r="AY261" s="56" t="str">
        <f t="shared" si="185"/>
        <v/>
      </c>
      <c r="AZ261" s="56"/>
      <c r="BA261" s="56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6"/>
      <c r="BM261" s="56"/>
      <c r="BN261" s="56"/>
      <c r="BO261" s="56"/>
      <c r="CA261" s="40"/>
      <c r="CB261" s="18" t="str">
        <f t="shared" si="170"/>
        <v/>
      </c>
      <c r="CC261" s="18" t="str">
        <f t="shared" si="171"/>
        <v/>
      </c>
      <c r="CD261" s="18" t="str">
        <f t="shared" ref="CD261:CD293" si="189">IF(AND(D261&gt;0,OR(AS261="")), "* No olvide digitar la variable Pueblos originarios Hombres. Digite Cero si no tiene.",IF(AS261&gt;D261,"  * La variable Pueblos originarios Hombres No puede ser mayor al Total Hombres.",""))</f>
        <v/>
      </c>
      <c r="CE261" s="18" t="str">
        <f t="shared" si="173"/>
        <v/>
      </c>
      <c r="CF261" s="18" t="str">
        <f t="shared" si="174"/>
        <v/>
      </c>
      <c r="CG261" s="18" t="str">
        <f t="shared" si="175"/>
        <v/>
      </c>
      <c r="CH261" s="18" t="str">
        <f t="shared" si="176"/>
        <v/>
      </c>
      <c r="CI261" s="18" t="str">
        <f t="shared" si="177"/>
        <v/>
      </c>
      <c r="CP261" s="370">
        <f t="shared" si="178"/>
        <v>0</v>
      </c>
      <c r="CQ261" s="370">
        <f t="shared" si="179"/>
        <v>0</v>
      </c>
      <c r="CR261" s="370">
        <f t="shared" si="180"/>
        <v>0</v>
      </c>
      <c r="CS261" s="370">
        <f t="shared" si="180"/>
        <v>0</v>
      </c>
      <c r="CT261" s="370">
        <f t="shared" si="181"/>
        <v>0</v>
      </c>
      <c r="CU261" s="370">
        <f t="shared" si="182"/>
        <v>0</v>
      </c>
      <c r="CV261" s="370">
        <f t="shared" si="183"/>
        <v>0</v>
      </c>
      <c r="CW261" s="370">
        <f t="shared" si="184"/>
        <v>0</v>
      </c>
    </row>
    <row r="262" spans="1:101" x14ac:dyDescent="0.25">
      <c r="A262" s="3923"/>
      <c r="B262" s="406" t="s">
        <v>232</v>
      </c>
      <c r="C262" s="397">
        <f t="shared" si="187"/>
        <v>0</v>
      </c>
      <c r="D262" s="398">
        <f t="shared" si="188"/>
        <v>0</v>
      </c>
      <c r="E262" s="396">
        <f t="shared" si="188"/>
        <v>0</v>
      </c>
      <c r="F262" s="22"/>
      <c r="G262" s="28"/>
      <c r="H262" s="22"/>
      <c r="I262" s="28"/>
      <c r="J262" s="22"/>
      <c r="K262" s="28"/>
      <c r="L262" s="22"/>
      <c r="M262" s="28"/>
      <c r="N262" s="22"/>
      <c r="O262" s="28"/>
      <c r="P262" s="22"/>
      <c r="Q262" s="28"/>
      <c r="R262" s="22"/>
      <c r="S262" s="28"/>
      <c r="T262" s="22"/>
      <c r="U262" s="28"/>
      <c r="V262" s="22"/>
      <c r="W262" s="28"/>
      <c r="X262" s="22"/>
      <c r="Y262" s="28"/>
      <c r="Z262" s="22"/>
      <c r="AA262" s="28"/>
      <c r="AB262" s="22"/>
      <c r="AC262" s="28"/>
      <c r="AD262" s="22"/>
      <c r="AE262" s="28"/>
      <c r="AF262" s="22"/>
      <c r="AG262" s="28"/>
      <c r="AH262" s="22"/>
      <c r="AI262" s="28"/>
      <c r="AJ262" s="22"/>
      <c r="AK262" s="28"/>
      <c r="AL262" s="22"/>
      <c r="AM262" s="216"/>
      <c r="AN262" s="105"/>
      <c r="AO262" s="47"/>
      <c r="AP262" s="286"/>
      <c r="AQ262" s="23"/>
      <c r="AR262" s="28"/>
      <c r="AS262" s="22"/>
      <c r="AT262" s="28"/>
      <c r="AU262" s="23"/>
      <c r="AV262" s="28"/>
      <c r="AW262" s="23"/>
      <c r="AX262" s="28"/>
      <c r="AY262" s="56" t="str">
        <f t="shared" si="185"/>
        <v/>
      </c>
      <c r="AZ262" s="56"/>
      <c r="BA262" s="56"/>
      <c r="BB262" s="56"/>
      <c r="BC262" s="56"/>
      <c r="BD262" s="56"/>
      <c r="BE262" s="56"/>
      <c r="BF262" s="56"/>
      <c r="BG262" s="56"/>
      <c r="BH262" s="56"/>
      <c r="BI262" s="56"/>
      <c r="BJ262" s="56"/>
      <c r="BK262" s="56"/>
      <c r="BL262" s="56"/>
      <c r="BM262" s="56"/>
      <c r="BN262" s="56"/>
      <c r="BO262" s="56"/>
      <c r="CA262" s="40"/>
      <c r="CB262" s="18" t="str">
        <f t="shared" si="170"/>
        <v/>
      </c>
      <c r="CC262" s="18" t="str">
        <f t="shared" si="171"/>
        <v/>
      </c>
      <c r="CD262" s="18" t="str">
        <f t="shared" si="189"/>
        <v/>
      </c>
      <c r="CE262" s="18" t="str">
        <f t="shared" si="173"/>
        <v/>
      </c>
      <c r="CF262" s="18" t="str">
        <f t="shared" si="174"/>
        <v/>
      </c>
      <c r="CG262" s="18" t="str">
        <f t="shared" si="175"/>
        <v/>
      </c>
      <c r="CH262" s="18" t="str">
        <f t="shared" si="176"/>
        <v/>
      </c>
      <c r="CI262" s="18" t="str">
        <f t="shared" si="177"/>
        <v/>
      </c>
      <c r="CP262" s="370">
        <f t="shared" si="178"/>
        <v>0</v>
      </c>
      <c r="CQ262" s="370">
        <f t="shared" si="179"/>
        <v>0</v>
      </c>
      <c r="CR262" s="370">
        <f t="shared" si="180"/>
        <v>0</v>
      </c>
      <c r="CS262" s="370">
        <f t="shared" si="180"/>
        <v>0</v>
      </c>
      <c r="CT262" s="370">
        <f t="shared" si="181"/>
        <v>0</v>
      </c>
      <c r="CU262" s="370">
        <f t="shared" si="182"/>
        <v>0</v>
      </c>
      <c r="CV262" s="370">
        <f t="shared" si="183"/>
        <v>0</v>
      </c>
      <c r="CW262" s="370">
        <f t="shared" si="184"/>
        <v>0</v>
      </c>
    </row>
    <row r="263" spans="1:101" x14ac:dyDescent="0.25">
      <c r="A263" s="3923"/>
      <c r="B263" s="407" t="s">
        <v>276</v>
      </c>
      <c r="C263" s="397">
        <f t="shared" si="187"/>
        <v>0</v>
      </c>
      <c r="D263" s="398">
        <f t="shared" si="188"/>
        <v>0</v>
      </c>
      <c r="E263" s="396">
        <f t="shared" si="188"/>
        <v>0</v>
      </c>
      <c r="F263" s="22"/>
      <c r="G263" s="28"/>
      <c r="H263" s="22"/>
      <c r="I263" s="28"/>
      <c r="J263" s="22"/>
      <c r="K263" s="28"/>
      <c r="L263" s="22"/>
      <c r="M263" s="28"/>
      <c r="N263" s="22"/>
      <c r="O263" s="28"/>
      <c r="P263" s="22"/>
      <c r="Q263" s="28"/>
      <c r="R263" s="22"/>
      <c r="S263" s="28"/>
      <c r="T263" s="22"/>
      <c r="U263" s="28"/>
      <c r="V263" s="22"/>
      <c r="W263" s="28"/>
      <c r="X263" s="22"/>
      <c r="Y263" s="28"/>
      <c r="Z263" s="22"/>
      <c r="AA263" s="28"/>
      <c r="AB263" s="22"/>
      <c r="AC263" s="28"/>
      <c r="AD263" s="22"/>
      <c r="AE263" s="28"/>
      <c r="AF263" s="22"/>
      <c r="AG263" s="28"/>
      <c r="AH263" s="22"/>
      <c r="AI263" s="28"/>
      <c r="AJ263" s="22"/>
      <c r="AK263" s="28"/>
      <c r="AL263" s="22"/>
      <c r="AM263" s="216"/>
      <c r="AN263" s="105"/>
      <c r="AO263" s="47"/>
      <c r="AP263" s="286"/>
      <c r="AQ263" s="23"/>
      <c r="AR263" s="28"/>
      <c r="AS263" s="22"/>
      <c r="AT263" s="28"/>
      <c r="AU263" s="23"/>
      <c r="AV263" s="28"/>
      <c r="AW263" s="23"/>
      <c r="AX263" s="28"/>
      <c r="AY263" s="56" t="str">
        <f t="shared" si="185"/>
        <v/>
      </c>
      <c r="AZ263" s="56"/>
      <c r="BA263" s="56"/>
      <c r="BB263" s="56"/>
      <c r="BC263" s="56"/>
      <c r="BD263" s="56"/>
      <c r="BE263" s="56"/>
      <c r="BF263" s="56"/>
      <c r="BG263" s="56"/>
      <c r="BH263" s="56"/>
      <c r="BI263" s="56"/>
      <c r="BJ263" s="56"/>
      <c r="BK263" s="56"/>
      <c r="BL263" s="56"/>
      <c r="BM263" s="56"/>
      <c r="BN263" s="56"/>
      <c r="BO263" s="56"/>
      <c r="CA263" s="40"/>
      <c r="CB263" s="18" t="str">
        <f t="shared" si="170"/>
        <v/>
      </c>
      <c r="CC263" s="18" t="str">
        <f t="shared" si="171"/>
        <v/>
      </c>
      <c r="CD263" s="18" t="str">
        <f t="shared" si="189"/>
        <v/>
      </c>
      <c r="CE263" s="18" t="str">
        <f t="shared" si="173"/>
        <v/>
      </c>
      <c r="CF263" s="18" t="str">
        <f t="shared" si="174"/>
        <v/>
      </c>
      <c r="CG263" s="18" t="str">
        <f t="shared" si="175"/>
        <v/>
      </c>
      <c r="CH263" s="18" t="str">
        <f t="shared" si="176"/>
        <v/>
      </c>
      <c r="CI263" s="18" t="str">
        <f t="shared" si="177"/>
        <v/>
      </c>
      <c r="CP263" s="370">
        <f t="shared" si="178"/>
        <v>0</v>
      </c>
      <c r="CQ263" s="370">
        <f t="shared" si="179"/>
        <v>0</v>
      </c>
      <c r="CR263" s="370">
        <f t="shared" ref="CR263:CS293" si="190">IF(AND(D263&gt;0,OR(AS263="")),1,IF(AS263&gt;D263,1,0))</f>
        <v>0</v>
      </c>
      <c r="CS263" s="370">
        <f t="shared" si="190"/>
        <v>0</v>
      </c>
      <c r="CT263" s="370">
        <f t="shared" si="181"/>
        <v>0</v>
      </c>
      <c r="CU263" s="370">
        <f t="shared" si="182"/>
        <v>0</v>
      </c>
      <c r="CV263" s="370">
        <f t="shared" si="183"/>
        <v>0</v>
      </c>
      <c r="CW263" s="370">
        <f t="shared" si="184"/>
        <v>0</v>
      </c>
    </row>
    <row r="264" spans="1:101" x14ac:dyDescent="0.25">
      <c r="A264" s="3782"/>
      <c r="B264" s="408" t="s">
        <v>234</v>
      </c>
      <c r="C264" s="409">
        <f t="shared" si="187"/>
        <v>0</v>
      </c>
      <c r="D264" s="400">
        <f>SUM(H264+J264+L264+N264+P264+R264+T264+V264+X264+Z264+AB264+AD264+AF264+AH264+AJ264+AL264)</f>
        <v>0</v>
      </c>
      <c r="E264" s="410">
        <f>SUM(I264+K264+M264+O264+Q264+S264+U264+W264+Y264+AA264+AC264+AE264+AG264+AI264+AK264+AM264)</f>
        <v>0</v>
      </c>
      <c r="F264" s="411"/>
      <c r="G264" s="412"/>
      <c r="H264" s="49"/>
      <c r="I264" s="52"/>
      <c r="J264" s="49"/>
      <c r="K264" s="52"/>
      <c r="L264" s="49"/>
      <c r="M264" s="52"/>
      <c r="N264" s="49"/>
      <c r="O264" s="52"/>
      <c r="P264" s="49"/>
      <c r="Q264" s="52"/>
      <c r="R264" s="49"/>
      <c r="S264" s="52"/>
      <c r="T264" s="49"/>
      <c r="U264" s="52"/>
      <c r="V264" s="49"/>
      <c r="W264" s="52"/>
      <c r="X264" s="49"/>
      <c r="Y264" s="52"/>
      <c r="Z264" s="49"/>
      <c r="AA264" s="52"/>
      <c r="AB264" s="49"/>
      <c r="AC264" s="52"/>
      <c r="AD264" s="49"/>
      <c r="AE264" s="52"/>
      <c r="AF264" s="49"/>
      <c r="AG264" s="52"/>
      <c r="AH264" s="49"/>
      <c r="AI264" s="52"/>
      <c r="AJ264" s="49"/>
      <c r="AK264" s="52"/>
      <c r="AL264" s="49"/>
      <c r="AM264" s="323"/>
      <c r="AN264" s="35"/>
      <c r="AO264" s="31"/>
      <c r="AP264" s="220"/>
      <c r="AQ264" s="51"/>
      <c r="AR264" s="52"/>
      <c r="AS264" s="49"/>
      <c r="AT264" s="52"/>
      <c r="AU264" s="51"/>
      <c r="AV264" s="52"/>
      <c r="AW264" s="51"/>
      <c r="AX264" s="52"/>
      <c r="AY264" s="56" t="str">
        <f t="shared" si="185"/>
        <v/>
      </c>
      <c r="AZ264" s="56"/>
      <c r="BA264" s="56"/>
      <c r="BB264" s="56"/>
      <c r="BC264" s="56"/>
      <c r="BD264" s="56"/>
      <c r="BE264" s="56"/>
      <c r="BF264" s="56"/>
      <c r="BG264" s="56"/>
      <c r="BH264" s="56"/>
      <c r="BI264" s="56"/>
      <c r="BJ264" s="56"/>
      <c r="BK264" s="56"/>
      <c r="BL264" s="56"/>
      <c r="BM264" s="56"/>
      <c r="BN264" s="56"/>
      <c r="BO264" s="56"/>
      <c r="CA264" s="40"/>
      <c r="CB264" s="18" t="str">
        <f t="shared" si="170"/>
        <v/>
      </c>
      <c r="CC264" s="18" t="str">
        <f t="shared" si="171"/>
        <v/>
      </c>
      <c r="CD264" s="18" t="str">
        <f t="shared" si="189"/>
        <v/>
      </c>
      <c r="CE264" s="18" t="str">
        <f t="shared" si="173"/>
        <v/>
      </c>
      <c r="CF264" s="18" t="str">
        <f t="shared" si="174"/>
        <v/>
      </c>
      <c r="CG264" s="18" t="str">
        <f t="shared" si="175"/>
        <v/>
      </c>
      <c r="CH264" s="18" t="str">
        <f t="shared" si="176"/>
        <v/>
      </c>
      <c r="CI264" s="18" t="str">
        <f t="shared" si="177"/>
        <v/>
      </c>
      <c r="CP264" s="370">
        <f t="shared" si="178"/>
        <v>0</v>
      </c>
      <c r="CQ264" s="370">
        <f t="shared" si="179"/>
        <v>0</v>
      </c>
      <c r="CR264" s="370">
        <f t="shared" si="190"/>
        <v>0</v>
      </c>
      <c r="CS264" s="370">
        <f t="shared" si="190"/>
        <v>0</v>
      </c>
      <c r="CT264" s="370">
        <f t="shared" si="181"/>
        <v>0</v>
      </c>
      <c r="CU264" s="370">
        <f t="shared" si="182"/>
        <v>0</v>
      </c>
      <c r="CV264" s="370">
        <f t="shared" si="183"/>
        <v>0</v>
      </c>
      <c r="CW264" s="370">
        <f t="shared" si="184"/>
        <v>0</v>
      </c>
    </row>
    <row r="265" spans="1:101" ht="15" customHeight="1" x14ac:dyDescent="0.25">
      <c r="A265" s="4547" t="s">
        <v>235</v>
      </c>
      <c r="B265" s="2350" t="s">
        <v>236</v>
      </c>
      <c r="C265" s="2539">
        <f t="shared" si="187"/>
        <v>0</v>
      </c>
      <c r="D265" s="2540">
        <f t="shared" si="188"/>
        <v>0</v>
      </c>
      <c r="E265" s="2176">
        <f t="shared" si="188"/>
        <v>0</v>
      </c>
      <c r="F265" s="2501"/>
      <c r="G265" s="2149"/>
      <c r="H265" s="2501"/>
      <c r="I265" s="2149"/>
      <c r="J265" s="2501"/>
      <c r="K265" s="2149"/>
      <c r="L265" s="2501"/>
      <c r="M265" s="2149"/>
      <c r="N265" s="2501"/>
      <c r="O265" s="2149"/>
      <c r="P265" s="2501"/>
      <c r="Q265" s="2149"/>
      <c r="R265" s="2501"/>
      <c r="S265" s="2149"/>
      <c r="T265" s="2501"/>
      <c r="U265" s="2149"/>
      <c r="V265" s="2501"/>
      <c r="W265" s="2149"/>
      <c r="X265" s="2501"/>
      <c r="Y265" s="2149"/>
      <c r="Z265" s="2501"/>
      <c r="AA265" s="2149"/>
      <c r="AB265" s="2501"/>
      <c r="AC265" s="2149"/>
      <c r="AD265" s="2501"/>
      <c r="AE265" s="2149"/>
      <c r="AF265" s="2501"/>
      <c r="AG265" s="2149"/>
      <c r="AH265" s="2501"/>
      <c r="AI265" s="2149"/>
      <c r="AJ265" s="2548"/>
      <c r="AK265" s="414"/>
      <c r="AL265" s="2501"/>
      <c r="AM265" s="2272"/>
      <c r="AN265" s="105"/>
      <c r="AO265" s="47"/>
      <c r="AP265" s="286"/>
      <c r="AQ265" s="2556"/>
      <c r="AR265" s="2149"/>
      <c r="AS265" s="2501"/>
      <c r="AT265" s="2149"/>
      <c r="AU265" s="2556"/>
      <c r="AV265" s="2149"/>
      <c r="AW265" s="2556"/>
      <c r="AX265" s="2149"/>
      <c r="AY265" s="56" t="str">
        <f t="shared" si="185"/>
        <v/>
      </c>
      <c r="AZ265" s="56"/>
      <c r="BA265" s="56"/>
      <c r="BB265" s="56"/>
      <c r="BC265" s="56"/>
      <c r="BD265" s="56"/>
      <c r="BE265" s="56"/>
      <c r="BF265" s="56"/>
      <c r="BG265" s="56"/>
      <c r="BH265" s="56"/>
      <c r="BI265" s="56"/>
      <c r="BJ265" s="56"/>
      <c r="BK265" s="56"/>
      <c r="BL265" s="56"/>
      <c r="BM265" s="56"/>
      <c r="BN265" s="56"/>
      <c r="BO265" s="56"/>
      <c r="CA265" s="40"/>
      <c r="CB265" s="18" t="str">
        <f t="shared" si="170"/>
        <v/>
      </c>
      <c r="CC265" s="18" t="str">
        <f t="shared" si="171"/>
        <v/>
      </c>
      <c r="CD265" s="18" t="str">
        <f t="shared" si="189"/>
        <v/>
      </c>
      <c r="CE265" s="18" t="str">
        <f t="shared" si="173"/>
        <v/>
      </c>
      <c r="CF265" s="18" t="str">
        <f t="shared" si="174"/>
        <v/>
      </c>
      <c r="CG265" s="18" t="str">
        <f t="shared" si="175"/>
        <v/>
      </c>
      <c r="CH265" s="18" t="str">
        <f t="shared" si="176"/>
        <v/>
      </c>
      <c r="CI265" s="18" t="str">
        <f t="shared" si="177"/>
        <v/>
      </c>
      <c r="CP265" s="370">
        <f t="shared" si="178"/>
        <v>0</v>
      </c>
      <c r="CQ265" s="370">
        <f t="shared" si="179"/>
        <v>0</v>
      </c>
      <c r="CR265" s="370">
        <f t="shared" si="190"/>
        <v>0</v>
      </c>
      <c r="CS265" s="370">
        <f t="shared" si="190"/>
        <v>0</v>
      </c>
      <c r="CT265" s="370">
        <f t="shared" si="181"/>
        <v>0</v>
      </c>
      <c r="CU265" s="370">
        <f t="shared" si="182"/>
        <v>0</v>
      </c>
      <c r="CV265" s="370">
        <f t="shared" si="183"/>
        <v>0</v>
      </c>
      <c r="CW265" s="370">
        <f t="shared" si="184"/>
        <v>0</v>
      </c>
    </row>
    <row r="266" spans="1:101" x14ac:dyDescent="0.25">
      <c r="A266" s="3923"/>
      <c r="B266" s="396" t="s">
        <v>237</v>
      </c>
      <c r="C266" s="397">
        <f t="shared" si="187"/>
        <v>0</v>
      </c>
      <c r="D266" s="398">
        <f t="shared" si="188"/>
        <v>0</v>
      </c>
      <c r="E266" s="396">
        <f>SUM(G266+I266+K266+M266+O266+Q266+S266+U266+W266+Y266+AA266+AC266+AE266+AG266+AI266+AK266+AM266)</f>
        <v>0</v>
      </c>
      <c r="F266" s="22"/>
      <c r="G266" s="28"/>
      <c r="H266" s="22"/>
      <c r="I266" s="28"/>
      <c r="J266" s="22"/>
      <c r="K266" s="28"/>
      <c r="L266" s="22"/>
      <c r="M266" s="28"/>
      <c r="N266" s="22"/>
      <c r="O266" s="28"/>
      <c r="P266" s="22"/>
      <c r="Q266" s="28"/>
      <c r="R266" s="22"/>
      <c r="S266" s="28"/>
      <c r="T266" s="22"/>
      <c r="U266" s="28"/>
      <c r="V266" s="22"/>
      <c r="W266" s="28"/>
      <c r="X266" s="22"/>
      <c r="Y266" s="28"/>
      <c r="Z266" s="22"/>
      <c r="AA266" s="28"/>
      <c r="AB266" s="22"/>
      <c r="AC266" s="28"/>
      <c r="AD266" s="22"/>
      <c r="AE266" s="28"/>
      <c r="AF266" s="22"/>
      <c r="AG266" s="28"/>
      <c r="AH266" s="22"/>
      <c r="AI266" s="28"/>
      <c r="AJ266" s="49"/>
      <c r="AK266" s="52"/>
      <c r="AL266" s="22"/>
      <c r="AM266" s="216"/>
      <c r="AN266" s="105"/>
      <c r="AO266" s="47"/>
      <c r="AP266" s="286"/>
      <c r="AQ266" s="23"/>
      <c r="AR266" s="28"/>
      <c r="AS266" s="22"/>
      <c r="AT266" s="28"/>
      <c r="AU266" s="23"/>
      <c r="AV266" s="28"/>
      <c r="AW266" s="23"/>
      <c r="AX266" s="28"/>
      <c r="AY266" s="56" t="str">
        <f t="shared" si="185"/>
        <v/>
      </c>
      <c r="AZ266" s="56"/>
      <c r="BA266" s="56"/>
      <c r="BB266" s="56"/>
      <c r="BC266" s="56"/>
      <c r="BD266" s="56"/>
      <c r="BE266" s="56"/>
      <c r="BF266" s="56"/>
      <c r="BG266" s="56"/>
      <c r="BH266" s="56"/>
      <c r="BI266" s="56"/>
      <c r="BJ266" s="56"/>
      <c r="BK266" s="56"/>
      <c r="BL266" s="56"/>
      <c r="BM266" s="56"/>
      <c r="BN266" s="56"/>
      <c r="BO266" s="56"/>
      <c r="CA266" s="40"/>
      <c r="CB266" s="18" t="str">
        <f t="shared" si="170"/>
        <v/>
      </c>
      <c r="CC266" s="18" t="str">
        <f t="shared" si="171"/>
        <v/>
      </c>
      <c r="CD266" s="18" t="str">
        <f t="shared" si="189"/>
        <v/>
      </c>
      <c r="CE266" s="18" t="str">
        <f t="shared" si="173"/>
        <v/>
      </c>
      <c r="CF266" s="18" t="str">
        <f t="shared" si="174"/>
        <v/>
      </c>
      <c r="CG266" s="18" t="str">
        <f t="shared" si="175"/>
        <v/>
      </c>
      <c r="CH266" s="18" t="str">
        <f t="shared" si="176"/>
        <v/>
      </c>
      <c r="CI266" s="18" t="str">
        <f t="shared" si="177"/>
        <v/>
      </c>
      <c r="CP266" s="370">
        <f t="shared" si="178"/>
        <v>0</v>
      </c>
      <c r="CQ266" s="370">
        <f t="shared" si="179"/>
        <v>0</v>
      </c>
      <c r="CR266" s="370">
        <f t="shared" si="190"/>
        <v>0</v>
      </c>
      <c r="CS266" s="370">
        <f t="shared" si="190"/>
        <v>0</v>
      </c>
      <c r="CT266" s="370">
        <f t="shared" si="181"/>
        <v>0</v>
      </c>
      <c r="CU266" s="370">
        <f t="shared" si="182"/>
        <v>0</v>
      </c>
      <c r="CV266" s="370">
        <f t="shared" si="183"/>
        <v>0</v>
      </c>
      <c r="CW266" s="370">
        <f t="shared" si="184"/>
        <v>0</v>
      </c>
    </row>
    <row r="267" spans="1:101" x14ac:dyDescent="0.25">
      <c r="A267" s="3923"/>
      <c r="B267" s="410" t="s">
        <v>238</v>
      </c>
      <c r="C267" s="409">
        <f>SUM(D267+E267)</f>
        <v>0</v>
      </c>
      <c r="D267" s="400">
        <f>SUM(F267+H267+J267+L267+N267+P267+R267+T267+V267+X267+Z267+AB267+AD267+AF267+AH267+AJ267+AL267)</f>
        <v>0</v>
      </c>
      <c r="E267" s="410">
        <f>SUM(G267+I267+K267+M267+O267+Q267+S267+U267+W267+Y267+AA267+AC267+AE267+AG267+AI267+AK267+AM267)</f>
        <v>0</v>
      </c>
      <c r="F267" s="49"/>
      <c r="G267" s="52"/>
      <c r="H267" s="49"/>
      <c r="I267" s="52"/>
      <c r="J267" s="49"/>
      <c r="K267" s="52"/>
      <c r="L267" s="49"/>
      <c r="M267" s="52"/>
      <c r="N267" s="49"/>
      <c r="O267" s="52"/>
      <c r="P267" s="49"/>
      <c r="Q267" s="52"/>
      <c r="R267" s="49"/>
      <c r="S267" s="52"/>
      <c r="T267" s="49"/>
      <c r="U267" s="52"/>
      <c r="V267" s="49"/>
      <c r="W267" s="52"/>
      <c r="X267" s="49"/>
      <c r="Y267" s="52"/>
      <c r="Z267" s="49"/>
      <c r="AA267" s="52"/>
      <c r="AB267" s="49"/>
      <c r="AC267" s="52"/>
      <c r="AD267" s="49"/>
      <c r="AE267" s="52"/>
      <c r="AF267" s="49"/>
      <c r="AG267" s="52"/>
      <c r="AH267" s="49"/>
      <c r="AI267" s="52"/>
      <c r="AJ267" s="49"/>
      <c r="AK267" s="52"/>
      <c r="AL267" s="49"/>
      <c r="AM267" s="323"/>
      <c r="AN267" s="27"/>
      <c r="AO267" s="23"/>
      <c r="AP267" s="213"/>
      <c r="AQ267" s="51"/>
      <c r="AR267" s="52"/>
      <c r="AS267" s="49"/>
      <c r="AT267" s="52"/>
      <c r="AU267" s="51"/>
      <c r="AV267" s="52"/>
      <c r="AW267" s="51"/>
      <c r="AX267" s="52"/>
      <c r="AY267" s="56" t="str">
        <f t="shared" si="185"/>
        <v/>
      </c>
      <c r="AZ267" s="56"/>
      <c r="BA267" s="56"/>
      <c r="BB267" s="56"/>
      <c r="BC267" s="56"/>
      <c r="BD267" s="56"/>
      <c r="BE267" s="56"/>
      <c r="BF267" s="56"/>
      <c r="BG267" s="56"/>
      <c r="BH267" s="56"/>
      <c r="BI267" s="56"/>
      <c r="BJ267" s="56"/>
      <c r="BK267" s="56"/>
      <c r="BL267" s="56"/>
      <c r="BM267" s="56"/>
      <c r="BN267" s="56"/>
      <c r="BO267" s="56"/>
      <c r="CA267" s="40"/>
      <c r="CB267" s="18" t="str">
        <f t="shared" si="170"/>
        <v/>
      </c>
      <c r="CC267" s="18" t="str">
        <f t="shared" si="171"/>
        <v/>
      </c>
      <c r="CD267" s="18" t="str">
        <f t="shared" si="189"/>
        <v/>
      </c>
      <c r="CE267" s="18" t="str">
        <f t="shared" si="173"/>
        <v/>
      </c>
      <c r="CF267" s="18" t="str">
        <f t="shared" si="174"/>
        <v/>
      </c>
      <c r="CG267" s="18" t="str">
        <f t="shared" si="175"/>
        <v/>
      </c>
      <c r="CH267" s="18" t="str">
        <f t="shared" si="176"/>
        <v/>
      </c>
      <c r="CI267" s="18" t="str">
        <f t="shared" si="177"/>
        <v/>
      </c>
      <c r="CP267" s="370">
        <f t="shared" si="178"/>
        <v>0</v>
      </c>
      <c r="CQ267" s="370">
        <f t="shared" si="179"/>
        <v>0</v>
      </c>
      <c r="CR267" s="370">
        <f t="shared" si="190"/>
        <v>0</v>
      </c>
      <c r="CS267" s="370">
        <f t="shared" si="190"/>
        <v>0</v>
      </c>
      <c r="CT267" s="370">
        <f t="shared" si="181"/>
        <v>0</v>
      </c>
      <c r="CU267" s="370">
        <f t="shared" si="182"/>
        <v>0</v>
      </c>
      <c r="CV267" s="370">
        <f t="shared" si="183"/>
        <v>0</v>
      </c>
      <c r="CW267" s="370">
        <f t="shared" si="184"/>
        <v>0</v>
      </c>
    </row>
    <row r="268" spans="1:101" x14ac:dyDescent="0.25">
      <c r="A268" s="3923"/>
      <c r="B268" s="410" t="s">
        <v>239</v>
      </c>
      <c r="C268" s="409">
        <f>SUM(D268+E268)</f>
        <v>0</v>
      </c>
      <c r="D268" s="400">
        <f>SUM(F268+H268+J268+L268+N268+P268+R268+T268+V268+X268+Z268+AB268+AD268+AF268+AH268+AJ268+AL268)</f>
        <v>0</v>
      </c>
      <c r="E268" s="410">
        <f>SUM(G268+I268+K268+M268+O268+Q268+S268+U268+W268+Y268+AA268+AC268+AE268+AG268+AI268+AK268+AM268)</f>
        <v>0</v>
      </c>
      <c r="F268" s="49"/>
      <c r="G268" s="52"/>
      <c r="H268" s="49"/>
      <c r="I268" s="52"/>
      <c r="J268" s="49"/>
      <c r="K268" s="52"/>
      <c r="L268" s="49"/>
      <c r="M268" s="52"/>
      <c r="N268" s="49"/>
      <c r="O268" s="52"/>
      <c r="P268" s="49"/>
      <c r="Q268" s="52"/>
      <c r="R268" s="49"/>
      <c r="S268" s="52"/>
      <c r="T268" s="49"/>
      <c r="U268" s="52"/>
      <c r="V268" s="49"/>
      <c r="W268" s="52"/>
      <c r="X268" s="49"/>
      <c r="Y268" s="52"/>
      <c r="Z268" s="49"/>
      <c r="AA268" s="52"/>
      <c r="AB268" s="49"/>
      <c r="AC268" s="52"/>
      <c r="AD268" s="49"/>
      <c r="AE268" s="52"/>
      <c r="AF268" s="49"/>
      <c r="AG268" s="52"/>
      <c r="AH268" s="49"/>
      <c r="AI268" s="52"/>
      <c r="AJ268" s="49"/>
      <c r="AK268" s="52"/>
      <c r="AL268" s="49"/>
      <c r="AM268" s="323"/>
      <c r="AN268" s="84"/>
      <c r="AO268" s="468"/>
      <c r="AP268" s="469"/>
      <c r="AQ268" s="51"/>
      <c r="AR268" s="52"/>
      <c r="AS268" s="49"/>
      <c r="AT268" s="52"/>
      <c r="AU268" s="51"/>
      <c r="AV268" s="52"/>
      <c r="AW268" s="51"/>
      <c r="AX268" s="52"/>
      <c r="AY268" s="56" t="str">
        <f t="shared" si="185"/>
        <v/>
      </c>
      <c r="AZ268" s="56"/>
      <c r="BA268" s="56"/>
      <c r="BB268" s="56"/>
      <c r="BC268" s="56"/>
      <c r="BD268" s="56"/>
      <c r="BE268" s="56"/>
      <c r="BF268" s="56"/>
      <c r="BG268" s="56"/>
      <c r="BH268" s="56"/>
      <c r="BI268" s="56"/>
      <c r="BJ268" s="56"/>
      <c r="BK268" s="56"/>
      <c r="BL268" s="56"/>
      <c r="BM268" s="56"/>
      <c r="BN268" s="56"/>
      <c r="BO268" s="56"/>
      <c r="CA268" s="40"/>
      <c r="CB268" s="18" t="str">
        <f t="shared" si="170"/>
        <v/>
      </c>
      <c r="CC268" s="18" t="str">
        <f t="shared" si="171"/>
        <v/>
      </c>
      <c r="CD268" s="18" t="str">
        <f t="shared" si="189"/>
        <v/>
      </c>
      <c r="CE268" s="18" t="str">
        <f t="shared" si="173"/>
        <v/>
      </c>
      <c r="CF268" s="18" t="str">
        <f t="shared" si="174"/>
        <v/>
      </c>
      <c r="CG268" s="18" t="str">
        <f t="shared" si="175"/>
        <v/>
      </c>
      <c r="CH268" s="18" t="str">
        <f t="shared" si="176"/>
        <v/>
      </c>
      <c r="CI268" s="18" t="str">
        <f t="shared" si="177"/>
        <v/>
      </c>
      <c r="CP268" s="370">
        <f t="shared" si="178"/>
        <v>0</v>
      </c>
      <c r="CQ268" s="370">
        <f t="shared" si="179"/>
        <v>0</v>
      </c>
      <c r="CR268" s="370">
        <f t="shared" si="190"/>
        <v>0</v>
      </c>
      <c r="CS268" s="370">
        <f t="shared" si="190"/>
        <v>0</v>
      </c>
      <c r="CT268" s="370">
        <f t="shared" si="181"/>
        <v>0</v>
      </c>
      <c r="CU268" s="370">
        <f t="shared" si="182"/>
        <v>0</v>
      </c>
      <c r="CV268" s="370">
        <f t="shared" si="183"/>
        <v>0</v>
      </c>
      <c r="CW268" s="370">
        <f t="shared" si="184"/>
        <v>0</v>
      </c>
    </row>
    <row r="269" spans="1:101" x14ac:dyDescent="0.25">
      <c r="A269" s="3782"/>
      <c r="B269" s="377" t="s">
        <v>240</v>
      </c>
      <c r="C269" s="416">
        <f t="shared" si="187"/>
        <v>0</v>
      </c>
      <c r="D269" s="417">
        <f t="shared" si="188"/>
        <v>0</v>
      </c>
      <c r="E269" s="377">
        <f t="shared" si="188"/>
        <v>0</v>
      </c>
      <c r="F269" s="30"/>
      <c r="G269" s="37"/>
      <c r="H269" s="30"/>
      <c r="I269" s="37"/>
      <c r="J269" s="30"/>
      <c r="K269" s="37"/>
      <c r="L269" s="30"/>
      <c r="M269" s="37"/>
      <c r="N269" s="30"/>
      <c r="O269" s="37"/>
      <c r="P269" s="30"/>
      <c r="Q269" s="37"/>
      <c r="R269" s="30"/>
      <c r="S269" s="37"/>
      <c r="T269" s="30"/>
      <c r="U269" s="37"/>
      <c r="V269" s="30"/>
      <c r="W269" s="37"/>
      <c r="X269" s="30"/>
      <c r="Y269" s="37"/>
      <c r="Z269" s="30"/>
      <c r="AA269" s="37"/>
      <c r="AB269" s="30"/>
      <c r="AC269" s="37"/>
      <c r="AD269" s="30"/>
      <c r="AE269" s="37"/>
      <c r="AF269" s="30"/>
      <c r="AG269" s="37"/>
      <c r="AH269" s="30"/>
      <c r="AI269" s="37"/>
      <c r="AJ269" s="30"/>
      <c r="AK269" s="37"/>
      <c r="AL269" s="30"/>
      <c r="AM269" s="223"/>
      <c r="AN269" s="35"/>
      <c r="AO269" s="31"/>
      <c r="AP269" s="220"/>
      <c r="AQ269" s="31"/>
      <c r="AR269" s="37"/>
      <c r="AS269" s="30"/>
      <c r="AT269" s="37"/>
      <c r="AU269" s="31"/>
      <c r="AV269" s="37"/>
      <c r="AW269" s="31"/>
      <c r="AX269" s="37"/>
      <c r="AY269" s="56" t="str">
        <f t="shared" si="185"/>
        <v/>
      </c>
      <c r="AZ269" s="56"/>
      <c r="BA269" s="56"/>
      <c r="BB269" s="56"/>
      <c r="BC269" s="56"/>
      <c r="BD269" s="56"/>
      <c r="BE269" s="56"/>
      <c r="BF269" s="56"/>
      <c r="BG269" s="56"/>
      <c r="BH269" s="56"/>
      <c r="BI269" s="56"/>
      <c r="BJ269" s="56"/>
      <c r="BK269" s="56"/>
      <c r="BL269" s="56"/>
      <c r="BM269" s="56"/>
      <c r="BN269" s="56"/>
      <c r="BO269" s="56"/>
      <c r="CA269" s="40"/>
      <c r="CB269" s="18" t="str">
        <f>IF(AND(E269&gt;0,AQ269=""), "* No olvide digitar la variable Gestantes. Digite Cero si no tiene.",IF(AQ269&gt;E269,"  * La variable Gestantes No puede ser mayor al Total Mujeres.",""))</f>
        <v/>
      </c>
      <c r="CC269" s="18" t="str">
        <f t="shared" si="171"/>
        <v/>
      </c>
      <c r="CD269" s="18" t="str">
        <f t="shared" si="189"/>
        <v/>
      </c>
      <c r="CE269" s="18" t="str">
        <f t="shared" si="173"/>
        <v/>
      </c>
      <c r="CF269" s="18" t="str">
        <f t="shared" si="174"/>
        <v/>
      </c>
      <c r="CG269" s="18" t="str">
        <f t="shared" si="175"/>
        <v/>
      </c>
      <c r="CH269" s="18" t="str">
        <f t="shared" si="176"/>
        <v/>
      </c>
      <c r="CI269" s="18" t="str">
        <f t="shared" si="177"/>
        <v/>
      </c>
      <c r="CP269" s="370">
        <f t="shared" si="178"/>
        <v>0</v>
      </c>
      <c r="CQ269" s="370">
        <f t="shared" si="179"/>
        <v>0</v>
      </c>
      <c r="CR269" s="370">
        <f t="shared" si="190"/>
        <v>0</v>
      </c>
      <c r="CS269" s="370">
        <f t="shared" si="190"/>
        <v>0</v>
      </c>
      <c r="CT269" s="370">
        <f t="shared" si="181"/>
        <v>0</v>
      </c>
      <c r="CU269" s="370">
        <f t="shared" si="182"/>
        <v>0</v>
      </c>
      <c r="CV269" s="370">
        <f t="shared" si="183"/>
        <v>0</v>
      </c>
      <c r="CW269" s="370">
        <f t="shared" si="184"/>
        <v>0</v>
      </c>
    </row>
    <row r="270" spans="1:101" ht="15" customHeight="1" x14ac:dyDescent="0.25">
      <c r="A270" s="4547" t="s">
        <v>277</v>
      </c>
      <c r="B270" s="2176" t="s">
        <v>242</v>
      </c>
      <c r="C270" s="2539">
        <f t="shared" si="187"/>
        <v>2</v>
      </c>
      <c r="D270" s="2540">
        <f>SUM(F270+H270+J270+L270+N270)</f>
        <v>2</v>
      </c>
      <c r="E270" s="2176">
        <f>SUM(G270+I270+K270+M270+O270)</f>
        <v>0</v>
      </c>
      <c r="F270" s="2501">
        <v>0</v>
      </c>
      <c r="G270" s="2149">
        <v>0</v>
      </c>
      <c r="H270" s="2501">
        <v>0</v>
      </c>
      <c r="I270" s="2149">
        <v>0</v>
      </c>
      <c r="J270" s="2501">
        <v>2</v>
      </c>
      <c r="K270" s="2149">
        <v>0</v>
      </c>
      <c r="L270" s="2501">
        <v>0</v>
      </c>
      <c r="M270" s="2149">
        <v>0</v>
      </c>
      <c r="N270" s="2501">
        <v>0</v>
      </c>
      <c r="O270" s="2149">
        <v>0</v>
      </c>
      <c r="P270" s="2550"/>
      <c r="Q270" s="418"/>
      <c r="R270" s="418"/>
      <c r="S270" s="418"/>
      <c r="T270" s="418"/>
      <c r="U270" s="418"/>
      <c r="V270" s="418"/>
      <c r="W270" s="418"/>
      <c r="X270" s="418"/>
      <c r="Y270" s="418"/>
      <c r="Z270" s="418"/>
      <c r="AA270" s="418"/>
      <c r="AB270" s="418"/>
      <c r="AC270" s="418"/>
      <c r="AD270" s="418"/>
      <c r="AE270" s="418"/>
      <c r="AF270" s="418"/>
      <c r="AG270" s="418"/>
      <c r="AH270" s="418"/>
      <c r="AI270" s="418"/>
      <c r="AJ270" s="418"/>
      <c r="AK270" s="418"/>
      <c r="AL270" s="418"/>
      <c r="AM270" s="419"/>
      <c r="AN270" s="2504">
        <v>0</v>
      </c>
      <c r="AO270" s="2556">
        <v>0</v>
      </c>
      <c r="AP270" s="2503">
        <v>2</v>
      </c>
      <c r="AQ270" s="2556">
        <v>0</v>
      </c>
      <c r="AR270" s="420"/>
      <c r="AS270" s="2501">
        <v>0</v>
      </c>
      <c r="AT270" s="2149">
        <v>0</v>
      </c>
      <c r="AU270" s="2556">
        <v>0</v>
      </c>
      <c r="AV270" s="2149">
        <v>0</v>
      </c>
      <c r="AW270" s="2556">
        <v>0</v>
      </c>
      <c r="AX270" s="2149">
        <v>0</v>
      </c>
      <c r="AY270" s="56" t="str">
        <f t="shared" si="185"/>
        <v/>
      </c>
      <c r="AZ270" s="56"/>
      <c r="BA270" s="56"/>
      <c r="BB270" s="56"/>
      <c r="BC270" s="56"/>
      <c r="BD270" s="56"/>
      <c r="BE270" s="56"/>
      <c r="BF270" s="56"/>
      <c r="BG270" s="56"/>
      <c r="BH270" s="56"/>
      <c r="BI270" s="56"/>
      <c r="BJ270" s="56"/>
      <c r="BK270" s="56"/>
      <c r="BL270" s="56"/>
      <c r="BM270" s="56"/>
      <c r="BN270" s="56"/>
      <c r="BO270" s="56"/>
      <c r="CA270" s="40"/>
      <c r="CB270" s="18" t="str">
        <f t="shared" ref="CB270:CB272" si="191">IF(AND(E270&gt;0,AQ270=""), "* No olvide digitar la variable Gestantes. Digite Cero si no tiene.",IF(AQ270&gt;E270,"  * La variable Gestantes No puede ser mayor al Total Mujeres.",""))</f>
        <v/>
      </c>
      <c r="CC270" s="470"/>
      <c r="CD270" s="18" t="str">
        <f t="shared" si="189"/>
        <v/>
      </c>
      <c r="CE270" s="18" t="str">
        <f t="shared" si="173"/>
        <v/>
      </c>
      <c r="CF270" s="18" t="str">
        <f t="shared" si="174"/>
        <v/>
      </c>
      <c r="CG270" s="18" t="str">
        <f t="shared" si="175"/>
        <v/>
      </c>
      <c r="CH270" s="18" t="str">
        <f t="shared" si="176"/>
        <v/>
      </c>
      <c r="CI270" s="18" t="str">
        <f t="shared" si="177"/>
        <v/>
      </c>
      <c r="CP270" s="370">
        <f t="shared" si="178"/>
        <v>0</v>
      </c>
      <c r="CQ270" s="169"/>
      <c r="CR270" s="370">
        <f t="shared" si="190"/>
        <v>0</v>
      </c>
      <c r="CS270" s="370">
        <f t="shared" si="190"/>
        <v>0</v>
      </c>
      <c r="CT270" s="370">
        <f t="shared" si="181"/>
        <v>0</v>
      </c>
      <c r="CU270" s="370">
        <f t="shared" si="182"/>
        <v>0</v>
      </c>
      <c r="CV270" s="370">
        <f t="shared" si="183"/>
        <v>0</v>
      </c>
      <c r="CW270" s="370">
        <f t="shared" si="184"/>
        <v>0</v>
      </c>
    </row>
    <row r="271" spans="1:101" ht="22.5" x14ac:dyDescent="0.25">
      <c r="A271" s="3923"/>
      <c r="B271" s="396" t="s">
        <v>243</v>
      </c>
      <c r="C271" s="397">
        <f t="shared" si="187"/>
        <v>0</v>
      </c>
      <c r="D271" s="398">
        <f t="shared" ref="D271:E273" si="192">SUM(F271+H271+J271+L271+N271)</f>
        <v>0</v>
      </c>
      <c r="E271" s="396">
        <f t="shared" si="192"/>
        <v>0</v>
      </c>
      <c r="F271" s="22"/>
      <c r="G271" s="28"/>
      <c r="H271" s="22"/>
      <c r="I271" s="28"/>
      <c r="J271" s="22"/>
      <c r="K271" s="28"/>
      <c r="L271" s="22"/>
      <c r="M271" s="28"/>
      <c r="N271" s="22"/>
      <c r="O271" s="28"/>
      <c r="P271" s="2551"/>
      <c r="Q271" s="422"/>
      <c r="R271" s="422"/>
      <c r="S271" s="422"/>
      <c r="T271" s="422"/>
      <c r="U271" s="422"/>
      <c r="V271" s="422"/>
      <c r="W271" s="422"/>
      <c r="X271" s="422"/>
      <c r="Y271" s="422"/>
      <c r="Z271" s="422"/>
      <c r="AA271" s="422"/>
      <c r="AB271" s="422"/>
      <c r="AC271" s="422"/>
      <c r="AD271" s="422"/>
      <c r="AE271" s="422"/>
      <c r="AF271" s="422"/>
      <c r="AG271" s="422"/>
      <c r="AH271" s="422"/>
      <c r="AI271" s="422"/>
      <c r="AJ271" s="422"/>
      <c r="AK271" s="422"/>
      <c r="AL271" s="422"/>
      <c r="AM271" s="423"/>
      <c r="AN271" s="105"/>
      <c r="AO271" s="47"/>
      <c r="AP271" s="286"/>
      <c r="AQ271" s="23"/>
      <c r="AR271" s="424"/>
      <c r="AS271" s="22"/>
      <c r="AT271" s="28"/>
      <c r="AU271" s="23"/>
      <c r="AV271" s="28"/>
      <c r="AW271" s="23"/>
      <c r="AX271" s="28"/>
      <c r="AY271" s="56" t="str">
        <f t="shared" si="185"/>
        <v/>
      </c>
      <c r="AZ271" s="56"/>
      <c r="BA271" s="56"/>
      <c r="BB271" s="56"/>
      <c r="BC271" s="56"/>
      <c r="BD271" s="56"/>
      <c r="BE271" s="56"/>
      <c r="BF271" s="56"/>
      <c r="BG271" s="56"/>
      <c r="BH271" s="56"/>
      <c r="BI271" s="56"/>
      <c r="BJ271" s="56"/>
      <c r="BK271" s="56"/>
      <c r="BL271" s="56"/>
      <c r="BM271" s="56"/>
      <c r="BN271" s="56"/>
      <c r="BO271" s="56"/>
      <c r="CA271" s="40"/>
      <c r="CB271" s="18" t="str">
        <f t="shared" si="191"/>
        <v/>
      </c>
      <c r="CC271" s="470"/>
      <c r="CD271" s="18" t="str">
        <f t="shared" si="189"/>
        <v/>
      </c>
      <c r="CE271" s="18" t="str">
        <f t="shared" si="173"/>
        <v/>
      </c>
      <c r="CF271" s="18" t="str">
        <f t="shared" si="174"/>
        <v/>
      </c>
      <c r="CG271" s="18" t="str">
        <f t="shared" si="175"/>
        <v/>
      </c>
      <c r="CH271" s="18" t="str">
        <f t="shared" si="176"/>
        <v/>
      </c>
      <c r="CI271" s="18" t="str">
        <f t="shared" si="177"/>
        <v/>
      </c>
      <c r="CP271" s="370">
        <f t="shared" si="178"/>
        <v>0</v>
      </c>
      <c r="CQ271" s="169"/>
      <c r="CR271" s="370">
        <f t="shared" si="190"/>
        <v>0</v>
      </c>
      <c r="CS271" s="370">
        <f t="shared" si="190"/>
        <v>0</v>
      </c>
      <c r="CT271" s="370">
        <f t="shared" si="181"/>
        <v>0</v>
      </c>
      <c r="CU271" s="370">
        <f t="shared" si="182"/>
        <v>0</v>
      </c>
      <c r="CV271" s="370">
        <f t="shared" si="183"/>
        <v>0</v>
      </c>
      <c r="CW271" s="370">
        <f t="shared" si="184"/>
        <v>0</v>
      </c>
    </row>
    <row r="272" spans="1:101" ht="22.5" x14ac:dyDescent="0.25">
      <c r="A272" s="3923"/>
      <c r="B272" s="396" t="s">
        <v>244</v>
      </c>
      <c r="C272" s="397">
        <f t="shared" si="187"/>
        <v>0</v>
      </c>
      <c r="D272" s="398">
        <f t="shared" si="192"/>
        <v>0</v>
      </c>
      <c r="E272" s="396">
        <f t="shared" si="192"/>
        <v>0</v>
      </c>
      <c r="F272" s="22"/>
      <c r="G272" s="28"/>
      <c r="H272" s="22"/>
      <c r="I272" s="28"/>
      <c r="J272" s="22"/>
      <c r="K272" s="28"/>
      <c r="L272" s="22"/>
      <c r="M272" s="28"/>
      <c r="N272" s="22"/>
      <c r="O272" s="28"/>
      <c r="P272" s="2551"/>
      <c r="Q272" s="422"/>
      <c r="R272" s="422"/>
      <c r="S272" s="422"/>
      <c r="T272" s="422"/>
      <c r="U272" s="422"/>
      <c r="V272" s="422"/>
      <c r="W272" s="422"/>
      <c r="X272" s="422"/>
      <c r="Y272" s="422"/>
      <c r="Z272" s="422"/>
      <c r="AA272" s="422"/>
      <c r="AB272" s="422"/>
      <c r="AC272" s="422"/>
      <c r="AD272" s="422"/>
      <c r="AE272" s="422"/>
      <c r="AF272" s="422"/>
      <c r="AG272" s="422"/>
      <c r="AH272" s="422"/>
      <c r="AI272" s="422"/>
      <c r="AJ272" s="422"/>
      <c r="AK272" s="422"/>
      <c r="AL272" s="422"/>
      <c r="AM272" s="423"/>
      <c r="AN272" s="105"/>
      <c r="AO272" s="47"/>
      <c r="AP272" s="286"/>
      <c r="AQ272" s="23"/>
      <c r="AR272" s="424"/>
      <c r="AS272" s="22"/>
      <c r="AT272" s="28"/>
      <c r="AU272" s="23"/>
      <c r="AV272" s="28"/>
      <c r="AW272" s="23"/>
      <c r="AX272" s="28"/>
      <c r="AY272" s="56" t="str">
        <f>CA272&amp;CB272&amp;CC272&amp;CD272&amp;CE272&amp;CF272&amp;CG272&amp;CH272&amp;CI272</f>
        <v/>
      </c>
      <c r="AZ272" s="56"/>
      <c r="BA272" s="56"/>
      <c r="BB272" s="56"/>
      <c r="BC272" s="56"/>
      <c r="BD272" s="56"/>
      <c r="BE272" s="56"/>
      <c r="BF272" s="56"/>
      <c r="BG272" s="56"/>
      <c r="BH272" s="56"/>
      <c r="BI272" s="56"/>
      <c r="BJ272" s="56"/>
      <c r="BK272" s="56"/>
      <c r="BL272" s="56"/>
      <c r="BM272" s="56"/>
      <c r="BN272" s="56"/>
      <c r="BO272" s="56"/>
      <c r="CA272" s="40"/>
      <c r="CB272" s="18" t="str">
        <f t="shared" si="191"/>
        <v/>
      </c>
      <c r="CC272" s="470"/>
      <c r="CD272" s="18" t="str">
        <f t="shared" si="189"/>
        <v/>
      </c>
      <c r="CE272" s="18" t="str">
        <f t="shared" si="173"/>
        <v/>
      </c>
      <c r="CF272" s="18" t="str">
        <f t="shared" si="174"/>
        <v/>
      </c>
      <c r="CG272" s="18" t="str">
        <f t="shared" si="175"/>
        <v/>
      </c>
      <c r="CH272" s="18" t="str">
        <f t="shared" si="176"/>
        <v/>
      </c>
      <c r="CI272" s="18" t="str">
        <f t="shared" si="177"/>
        <v/>
      </c>
      <c r="CP272" s="370">
        <f t="shared" si="178"/>
        <v>0</v>
      </c>
      <c r="CQ272" s="169"/>
      <c r="CR272" s="370">
        <f t="shared" si="190"/>
        <v>0</v>
      </c>
      <c r="CS272" s="370">
        <f t="shared" si="190"/>
        <v>0</v>
      </c>
      <c r="CT272" s="370">
        <f t="shared" si="181"/>
        <v>0</v>
      </c>
      <c r="CU272" s="370">
        <f t="shared" si="182"/>
        <v>0</v>
      </c>
      <c r="CV272" s="370">
        <f t="shared" si="183"/>
        <v>0</v>
      </c>
      <c r="CW272" s="370">
        <f t="shared" si="184"/>
        <v>0</v>
      </c>
    </row>
    <row r="273" spans="1:101" ht="33" x14ac:dyDescent="0.25">
      <c r="A273" s="3782"/>
      <c r="B273" s="377" t="s">
        <v>245</v>
      </c>
      <c r="C273" s="416">
        <f t="shared" si="187"/>
        <v>0</v>
      </c>
      <c r="D273" s="417">
        <f t="shared" si="192"/>
        <v>0</v>
      </c>
      <c r="E273" s="377">
        <f t="shared" si="192"/>
        <v>0</v>
      </c>
      <c r="F273" s="30"/>
      <c r="G273" s="37"/>
      <c r="H273" s="30"/>
      <c r="I273" s="37"/>
      <c r="J273" s="30"/>
      <c r="K273" s="37"/>
      <c r="L273" s="30"/>
      <c r="M273" s="37"/>
      <c r="N273" s="30"/>
      <c r="O273" s="37"/>
      <c r="P273" s="2552"/>
      <c r="Q273" s="2553"/>
      <c r="R273" s="2553"/>
      <c r="S273" s="2553"/>
      <c r="T273" s="2553"/>
      <c r="U273" s="2553"/>
      <c r="V273" s="2553"/>
      <c r="W273" s="2553"/>
      <c r="X273" s="2553"/>
      <c r="Y273" s="2553"/>
      <c r="Z273" s="2553"/>
      <c r="AA273" s="2553"/>
      <c r="AB273" s="2553"/>
      <c r="AC273" s="2553"/>
      <c r="AD273" s="2553"/>
      <c r="AE273" s="2553"/>
      <c r="AF273" s="2553"/>
      <c r="AG273" s="2553"/>
      <c r="AH273" s="2553"/>
      <c r="AI273" s="2553"/>
      <c r="AJ273" s="2553"/>
      <c r="AK273" s="2553"/>
      <c r="AL273" s="2553"/>
      <c r="AM273" s="2554"/>
      <c r="AN273" s="105"/>
      <c r="AO273" s="47"/>
      <c r="AP273" s="34"/>
      <c r="AQ273" s="31"/>
      <c r="AR273" s="2485"/>
      <c r="AS273" s="30"/>
      <c r="AT273" s="37"/>
      <c r="AU273" s="31"/>
      <c r="AV273" s="37"/>
      <c r="AW273" s="31"/>
      <c r="AX273" s="37"/>
      <c r="AY273" s="56" t="str">
        <f t="shared" si="185"/>
        <v/>
      </c>
      <c r="AZ273" s="56"/>
      <c r="BA273" s="56"/>
      <c r="BB273" s="56"/>
      <c r="BC273" s="56"/>
      <c r="BD273" s="56"/>
      <c r="BE273" s="56"/>
      <c r="BF273" s="56"/>
      <c r="BG273" s="56"/>
      <c r="BH273" s="56"/>
      <c r="BI273" s="56"/>
      <c r="BJ273" s="56"/>
      <c r="BK273" s="56"/>
      <c r="BL273" s="56"/>
      <c r="BM273" s="56"/>
      <c r="BN273" s="56"/>
      <c r="BO273" s="56"/>
      <c r="CA273" s="40"/>
      <c r="CB273" s="18" t="str">
        <f>IF(AND(E273&gt;0,AQ273=""), "* No olvide digitar la variable Gestantes. Digite Cero si no tiene.",IF(AQ273&gt;E273,"  * La variable Gestantes No puede ser mayor al Total Mujeres.",""))</f>
        <v/>
      </c>
      <c r="CC273" s="470"/>
      <c r="CD273" s="18" t="str">
        <f t="shared" si="189"/>
        <v/>
      </c>
      <c r="CE273" s="18" t="str">
        <f t="shared" si="173"/>
        <v/>
      </c>
      <c r="CF273" s="18" t="str">
        <f t="shared" si="174"/>
        <v/>
      </c>
      <c r="CG273" s="18" t="str">
        <f t="shared" si="175"/>
        <v/>
      </c>
      <c r="CH273" s="18" t="str">
        <f t="shared" si="176"/>
        <v/>
      </c>
      <c r="CI273" s="18" t="str">
        <f t="shared" si="177"/>
        <v/>
      </c>
      <c r="CP273" s="370">
        <f t="shared" si="178"/>
        <v>0</v>
      </c>
      <c r="CQ273" s="169"/>
      <c r="CR273" s="370">
        <f t="shared" si="190"/>
        <v>0</v>
      </c>
      <c r="CS273" s="370">
        <f t="shared" si="190"/>
        <v>0</v>
      </c>
      <c r="CT273" s="370">
        <f t="shared" si="181"/>
        <v>0</v>
      </c>
      <c r="CU273" s="370">
        <f t="shared" si="182"/>
        <v>0</v>
      </c>
      <c r="CV273" s="370">
        <f t="shared" si="183"/>
        <v>0</v>
      </c>
      <c r="CW273" s="370">
        <f t="shared" si="184"/>
        <v>0</v>
      </c>
    </row>
    <row r="274" spans="1:101" x14ac:dyDescent="0.25">
      <c r="A274" s="4547" t="s">
        <v>278</v>
      </c>
      <c r="B274" s="2555" t="s">
        <v>247</v>
      </c>
      <c r="C274" s="378">
        <f t="shared" si="187"/>
        <v>1</v>
      </c>
      <c r="D274" s="379">
        <f t="shared" ref="D274:E292" si="193">SUM(F274+H274+J274+L274+N274+P274+R274+T274+V274+X274+Z274+AB274+AD274+AF274+AH274+AJ274+AL274)</f>
        <v>0</v>
      </c>
      <c r="E274" s="380">
        <f>SUM(G274+I274+K274+M274+O274+Q274+S274+U274+W274+Y274+AA274+AC274+AE274+AG274+AI274+AK274+AM274)</f>
        <v>1</v>
      </c>
      <c r="F274" s="45">
        <v>0</v>
      </c>
      <c r="G274" s="48">
        <v>0</v>
      </c>
      <c r="H274" s="45">
        <v>0</v>
      </c>
      <c r="I274" s="48">
        <v>0</v>
      </c>
      <c r="J274" s="45">
        <v>0</v>
      </c>
      <c r="K274" s="48">
        <v>1</v>
      </c>
      <c r="L274" s="45">
        <v>0</v>
      </c>
      <c r="M274" s="48">
        <v>0</v>
      </c>
      <c r="N274" s="45">
        <v>0</v>
      </c>
      <c r="O274" s="48">
        <v>0</v>
      </c>
      <c r="P274" s="45">
        <v>0</v>
      </c>
      <c r="Q274" s="48">
        <v>0</v>
      </c>
      <c r="R274" s="45">
        <v>0</v>
      </c>
      <c r="S274" s="48">
        <v>0</v>
      </c>
      <c r="T274" s="45">
        <v>0</v>
      </c>
      <c r="U274" s="48">
        <v>0</v>
      </c>
      <c r="V274" s="45">
        <v>0</v>
      </c>
      <c r="W274" s="48">
        <v>0</v>
      </c>
      <c r="X274" s="45">
        <v>0</v>
      </c>
      <c r="Y274" s="48">
        <v>0</v>
      </c>
      <c r="Z274" s="45">
        <v>0</v>
      </c>
      <c r="AA274" s="48">
        <v>0</v>
      </c>
      <c r="AB274" s="45">
        <v>0</v>
      </c>
      <c r="AC274" s="48">
        <v>0</v>
      </c>
      <c r="AD274" s="45">
        <v>0</v>
      </c>
      <c r="AE274" s="48">
        <v>0</v>
      </c>
      <c r="AF274" s="45">
        <v>0</v>
      </c>
      <c r="AG274" s="48">
        <v>0</v>
      </c>
      <c r="AH274" s="45">
        <v>0</v>
      </c>
      <c r="AI274" s="48">
        <v>0</v>
      </c>
      <c r="AJ274" s="45">
        <v>0</v>
      </c>
      <c r="AK274" s="48">
        <v>0</v>
      </c>
      <c r="AL274" s="45">
        <v>0</v>
      </c>
      <c r="AM274" s="2023">
        <v>0</v>
      </c>
      <c r="AN274" s="2556">
        <v>0</v>
      </c>
      <c r="AO274" s="2005">
        <v>0</v>
      </c>
      <c r="AP274" s="2023">
        <v>1</v>
      </c>
      <c r="AQ274" s="47">
        <v>0</v>
      </c>
      <c r="AR274" s="48">
        <v>0</v>
      </c>
      <c r="AS274" s="2501">
        <v>0</v>
      </c>
      <c r="AT274" s="28">
        <v>0</v>
      </c>
      <c r="AU274" s="23">
        <v>0</v>
      </c>
      <c r="AV274" s="28">
        <v>0</v>
      </c>
      <c r="AW274" s="23">
        <v>0</v>
      </c>
      <c r="AX274" s="28">
        <v>0</v>
      </c>
      <c r="AY274" s="56" t="str">
        <f t="shared" si="185"/>
        <v/>
      </c>
      <c r="AZ274" s="56"/>
      <c r="BA274" s="56"/>
      <c r="BB274" s="56"/>
      <c r="BC274" s="56"/>
      <c r="BD274" s="56"/>
      <c r="BE274" s="56"/>
      <c r="BF274" s="56"/>
      <c r="BG274" s="56"/>
      <c r="BH274" s="56"/>
      <c r="BI274" s="56"/>
      <c r="BJ274" s="56"/>
      <c r="BK274" s="56"/>
      <c r="BL274" s="56"/>
      <c r="BM274" s="56"/>
      <c r="BN274" s="56"/>
      <c r="BO274" s="56"/>
      <c r="CA274" s="40"/>
      <c r="CB274" s="18" t="str">
        <f t="shared" ref="CB274:CB278" si="194">IF(AND(E274&gt;0,AQ274=""), "* No olvide digitar la variable Gestantes. Digite Cero si no tiene.",IF(AQ274&gt;E274,"  * La variable Gestantes No puede ser mayor al Total Mujeres.",""))</f>
        <v/>
      </c>
      <c r="CC274" s="18" t="str">
        <f t="shared" si="171"/>
        <v/>
      </c>
      <c r="CD274" s="18" t="str">
        <f t="shared" si="189"/>
        <v/>
      </c>
      <c r="CE274" s="18" t="str">
        <f t="shared" si="173"/>
        <v/>
      </c>
      <c r="CF274" s="18" t="str">
        <f t="shared" si="174"/>
        <v/>
      </c>
      <c r="CG274" s="18" t="str">
        <f t="shared" si="175"/>
        <v/>
      </c>
      <c r="CH274" s="18" t="str">
        <f t="shared" si="176"/>
        <v/>
      </c>
      <c r="CI274" s="18" t="str">
        <f t="shared" si="177"/>
        <v/>
      </c>
      <c r="CP274" s="370">
        <f t="shared" si="178"/>
        <v>0</v>
      </c>
      <c r="CQ274" s="370">
        <f>IF(AND(E274&gt;0,AR274=""),1,IF(AR274&gt;E274,1,0))</f>
        <v>0</v>
      </c>
      <c r="CR274" s="370">
        <f t="shared" si="190"/>
        <v>0</v>
      </c>
      <c r="CS274" s="370">
        <f t="shared" si="190"/>
        <v>0</v>
      </c>
      <c r="CT274" s="370">
        <f t="shared" si="181"/>
        <v>0</v>
      </c>
      <c r="CU274" s="370">
        <f t="shared" si="182"/>
        <v>0</v>
      </c>
      <c r="CV274" s="370">
        <f t="shared" si="183"/>
        <v>0</v>
      </c>
      <c r="CW274" s="370">
        <f t="shared" si="184"/>
        <v>0</v>
      </c>
    </row>
    <row r="275" spans="1:101" x14ac:dyDescent="0.25">
      <c r="A275" s="3923"/>
      <c r="B275" s="429" t="s">
        <v>248</v>
      </c>
      <c r="C275" s="397">
        <f t="shared" si="187"/>
        <v>0</v>
      </c>
      <c r="D275" s="398">
        <f t="shared" si="193"/>
        <v>0</v>
      </c>
      <c r="E275" s="396">
        <f t="shared" si="193"/>
        <v>0</v>
      </c>
      <c r="F275" s="22"/>
      <c r="G275" s="28"/>
      <c r="H275" s="22"/>
      <c r="I275" s="28"/>
      <c r="J275" s="22"/>
      <c r="K275" s="28"/>
      <c r="L275" s="22"/>
      <c r="M275" s="28"/>
      <c r="N275" s="22"/>
      <c r="O275" s="28"/>
      <c r="P275" s="22"/>
      <c r="Q275" s="28"/>
      <c r="R275" s="22"/>
      <c r="S275" s="28"/>
      <c r="T275" s="22"/>
      <c r="U275" s="28"/>
      <c r="V275" s="22"/>
      <c r="W275" s="28"/>
      <c r="X275" s="22"/>
      <c r="Y275" s="28"/>
      <c r="Z275" s="22"/>
      <c r="AA275" s="28"/>
      <c r="AB275" s="22"/>
      <c r="AC275" s="28"/>
      <c r="AD275" s="22"/>
      <c r="AE275" s="28"/>
      <c r="AF275" s="22"/>
      <c r="AG275" s="28"/>
      <c r="AH275" s="22"/>
      <c r="AI275" s="28"/>
      <c r="AJ275" s="22"/>
      <c r="AK275" s="28"/>
      <c r="AL275" s="22"/>
      <c r="AM275" s="26"/>
      <c r="AN275" s="23"/>
      <c r="AO275" s="24"/>
      <c r="AP275" s="26"/>
      <c r="AQ275" s="23"/>
      <c r="AR275" s="28"/>
      <c r="AS275" s="22"/>
      <c r="AT275" s="28"/>
      <c r="AU275" s="23"/>
      <c r="AV275" s="28"/>
      <c r="AW275" s="23"/>
      <c r="AX275" s="28"/>
      <c r="AY275" s="56" t="str">
        <f t="shared" si="185"/>
        <v/>
      </c>
      <c r="AZ275" s="56"/>
      <c r="BA275" s="56"/>
      <c r="BB275" s="56"/>
      <c r="BC275" s="56"/>
      <c r="BD275" s="56"/>
      <c r="BE275" s="56"/>
      <c r="BF275" s="56"/>
      <c r="BG275" s="56"/>
      <c r="BH275" s="56"/>
      <c r="BI275" s="56"/>
      <c r="BJ275" s="56"/>
      <c r="BK275" s="56"/>
      <c r="BL275" s="56"/>
      <c r="BM275" s="56"/>
      <c r="BN275" s="56"/>
      <c r="BO275" s="56"/>
      <c r="CA275" s="40"/>
      <c r="CB275" s="18" t="str">
        <f t="shared" si="194"/>
        <v/>
      </c>
      <c r="CC275" s="18" t="str">
        <f t="shared" si="171"/>
        <v/>
      </c>
      <c r="CD275" s="18" t="str">
        <f t="shared" si="189"/>
        <v/>
      </c>
      <c r="CE275" s="18" t="str">
        <f t="shared" si="173"/>
        <v/>
      </c>
      <c r="CF275" s="18" t="str">
        <f t="shared" si="174"/>
        <v/>
      </c>
      <c r="CG275" s="18" t="str">
        <f t="shared" si="175"/>
        <v/>
      </c>
      <c r="CH275" s="18" t="str">
        <f t="shared" si="176"/>
        <v/>
      </c>
      <c r="CI275" s="18" t="str">
        <f t="shared" si="177"/>
        <v/>
      </c>
      <c r="CP275" s="370">
        <f t="shared" si="178"/>
        <v>0</v>
      </c>
      <c r="CQ275" s="370">
        <f>IF(AND(E275&gt;0,AR275=""),1,IF(AR275&gt;E275,1,0))</f>
        <v>0</v>
      </c>
      <c r="CR275" s="370">
        <f t="shared" si="190"/>
        <v>0</v>
      </c>
      <c r="CS275" s="370">
        <f t="shared" si="190"/>
        <v>0</v>
      </c>
      <c r="CT275" s="370">
        <f t="shared" si="181"/>
        <v>0</v>
      </c>
      <c r="CU275" s="370">
        <f t="shared" si="182"/>
        <v>0</v>
      </c>
      <c r="CV275" s="370">
        <f t="shared" si="183"/>
        <v>0</v>
      </c>
      <c r="CW275" s="370">
        <f t="shared" si="184"/>
        <v>0</v>
      </c>
    </row>
    <row r="276" spans="1:101" x14ac:dyDescent="0.25">
      <c r="A276" s="3923"/>
      <c r="B276" s="401" t="s">
        <v>249</v>
      </c>
      <c r="C276" s="397">
        <f t="shared" si="187"/>
        <v>0</v>
      </c>
      <c r="D276" s="398">
        <f t="shared" si="193"/>
        <v>0</v>
      </c>
      <c r="E276" s="396">
        <f t="shared" si="193"/>
        <v>0</v>
      </c>
      <c r="F276" s="22"/>
      <c r="G276" s="28"/>
      <c r="H276" s="22"/>
      <c r="I276" s="28"/>
      <c r="J276" s="22"/>
      <c r="K276" s="28"/>
      <c r="L276" s="22"/>
      <c r="M276" s="28"/>
      <c r="N276" s="22"/>
      <c r="O276" s="28"/>
      <c r="P276" s="22"/>
      <c r="Q276" s="28"/>
      <c r="R276" s="22"/>
      <c r="S276" s="28"/>
      <c r="T276" s="22"/>
      <c r="U276" s="28"/>
      <c r="V276" s="22"/>
      <c r="W276" s="28"/>
      <c r="X276" s="22"/>
      <c r="Y276" s="28"/>
      <c r="Z276" s="22"/>
      <c r="AA276" s="28"/>
      <c r="AB276" s="22"/>
      <c r="AC276" s="28"/>
      <c r="AD276" s="22"/>
      <c r="AE276" s="28"/>
      <c r="AF276" s="22"/>
      <c r="AG276" s="28"/>
      <c r="AH276" s="22"/>
      <c r="AI276" s="28"/>
      <c r="AJ276" s="22"/>
      <c r="AK276" s="28"/>
      <c r="AL276" s="22"/>
      <c r="AM276" s="26"/>
      <c r="AN276" s="23"/>
      <c r="AO276" s="24"/>
      <c r="AP276" s="26"/>
      <c r="AQ276" s="23"/>
      <c r="AR276" s="28"/>
      <c r="AS276" s="22"/>
      <c r="AT276" s="28"/>
      <c r="AU276" s="23"/>
      <c r="AV276" s="28"/>
      <c r="AW276" s="23"/>
      <c r="AX276" s="28"/>
      <c r="AY276" s="56" t="str">
        <f t="shared" si="185"/>
        <v/>
      </c>
      <c r="AZ276" s="56"/>
      <c r="BA276" s="56"/>
      <c r="BB276" s="56"/>
      <c r="BC276" s="56"/>
      <c r="BD276" s="56"/>
      <c r="BE276" s="56"/>
      <c r="BF276" s="56"/>
      <c r="BG276" s="56"/>
      <c r="BH276" s="56"/>
      <c r="BI276" s="56"/>
      <c r="BJ276" s="56"/>
      <c r="BK276" s="56"/>
      <c r="BL276" s="56"/>
      <c r="BM276" s="56"/>
      <c r="BN276" s="56"/>
      <c r="BO276" s="56"/>
      <c r="CA276" s="40"/>
      <c r="CB276" s="18" t="str">
        <f t="shared" si="194"/>
        <v/>
      </c>
      <c r="CC276" s="18" t="str">
        <f t="shared" si="171"/>
        <v/>
      </c>
      <c r="CD276" s="18" t="str">
        <f t="shared" si="189"/>
        <v/>
      </c>
      <c r="CE276" s="18" t="str">
        <f t="shared" si="173"/>
        <v/>
      </c>
      <c r="CF276" s="18" t="str">
        <f t="shared" si="174"/>
        <v/>
      </c>
      <c r="CG276" s="18" t="str">
        <f t="shared" si="175"/>
        <v/>
      </c>
      <c r="CH276" s="18" t="str">
        <f t="shared" si="176"/>
        <v/>
      </c>
      <c r="CI276" s="18" t="str">
        <f t="shared" si="177"/>
        <v/>
      </c>
      <c r="CP276" s="370">
        <f t="shared" si="178"/>
        <v>0</v>
      </c>
      <c r="CQ276" s="370">
        <f>IF(AND(E276&gt;0,AR276=""),1,IF(AR276&gt;E276,1,0))</f>
        <v>0</v>
      </c>
      <c r="CR276" s="370">
        <f t="shared" si="190"/>
        <v>0</v>
      </c>
      <c r="CS276" s="370">
        <f t="shared" si="190"/>
        <v>0</v>
      </c>
      <c r="CT276" s="370">
        <f t="shared" si="181"/>
        <v>0</v>
      </c>
      <c r="CU276" s="370">
        <f t="shared" si="182"/>
        <v>0</v>
      </c>
      <c r="CV276" s="370">
        <f t="shared" si="183"/>
        <v>0</v>
      </c>
      <c r="CW276" s="370">
        <f t="shared" si="184"/>
        <v>0</v>
      </c>
    </row>
    <row r="277" spans="1:101" x14ac:dyDescent="0.25">
      <c r="A277" s="3923"/>
      <c r="B277" s="401" t="s">
        <v>250</v>
      </c>
      <c r="C277" s="378">
        <f t="shared" si="187"/>
        <v>0</v>
      </c>
      <c r="D277" s="379">
        <f t="shared" si="193"/>
        <v>0</v>
      </c>
      <c r="E277" s="380">
        <f t="shared" si="193"/>
        <v>0</v>
      </c>
      <c r="F277" s="22"/>
      <c r="G277" s="28"/>
      <c r="H277" s="22"/>
      <c r="I277" s="28"/>
      <c r="J277" s="22"/>
      <c r="K277" s="28"/>
      <c r="L277" s="22"/>
      <c r="M277" s="28"/>
      <c r="N277" s="22"/>
      <c r="O277" s="28"/>
      <c r="P277" s="22"/>
      <c r="Q277" s="28"/>
      <c r="R277" s="22"/>
      <c r="S277" s="28"/>
      <c r="T277" s="22"/>
      <c r="U277" s="28"/>
      <c r="V277" s="22"/>
      <c r="W277" s="28"/>
      <c r="X277" s="22"/>
      <c r="Y277" s="28"/>
      <c r="Z277" s="22"/>
      <c r="AA277" s="28"/>
      <c r="AB277" s="22"/>
      <c r="AC277" s="28"/>
      <c r="AD277" s="22"/>
      <c r="AE277" s="28"/>
      <c r="AF277" s="22"/>
      <c r="AG277" s="28"/>
      <c r="AH277" s="22"/>
      <c r="AI277" s="28"/>
      <c r="AJ277" s="22"/>
      <c r="AK277" s="28"/>
      <c r="AL277" s="22"/>
      <c r="AM277" s="26"/>
      <c r="AN277" s="23"/>
      <c r="AO277" s="24"/>
      <c r="AP277" s="26"/>
      <c r="AQ277" s="23"/>
      <c r="AR277" s="28"/>
      <c r="AS277" s="22"/>
      <c r="AT277" s="28"/>
      <c r="AU277" s="23"/>
      <c r="AV277" s="28"/>
      <c r="AW277" s="23"/>
      <c r="AX277" s="28"/>
      <c r="AY277" s="56" t="str">
        <f t="shared" si="185"/>
        <v/>
      </c>
      <c r="AZ277" s="56"/>
      <c r="BA277" s="56"/>
      <c r="BB277" s="56"/>
      <c r="BC277" s="56"/>
      <c r="BD277" s="56"/>
      <c r="BE277" s="56"/>
      <c r="BF277" s="56"/>
      <c r="BG277" s="56"/>
      <c r="BH277" s="56"/>
      <c r="BI277" s="56"/>
      <c r="BJ277" s="56"/>
      <c r="BK277" s="56"/>
      <c r="BL277" s="56"/>
      <c r="BM277" s="56"/>
      <c r="BN277" s="56"/>
      <c r="BO277" s="56"/>
      <c r="CA277" s="40"/>
      <c r="CB277" s="18" t="str">
        <f t="shared" si="194"/>
        <v/>
      </c>
      <c r="CC277" s="18" t="str">
        <f t="shared" si="171"/>
        <v/>
      </c>
      <c r="CD277" s="18" t="str">
        <f t="shared" si="189"/>
        <v/>
      </c>
      <c r="CE277" s="18" t="str">
        <f t="shared" si="173"/>
        <v/>
      </c>
      <c r="CF277" s="18" t="str">
        <f t="shared" si="174"/>
        <v/>
      </c>
      <c r="CG277" s="18" t="str">
        <f t="shared" si="175"/>
        <v/>
      </c>
      <c r="CH277" s="18" t="str">
        <f t="shared" si="176"/>
        <v/>
      </c>
      <c r="CI277" s="18" t="str">
        <f t="shared" si="177"/>
        <v/>
      </c>
      <c r="CP277" s="370">
        <f t="shared" si="178"/>
        <v>0</v>
      </c>
      <c r="CQ277" s="370">
        <f>IF(AND(E277&gt;0,AR277=""),1,IF(AR277&gt;E277,1,0))</f>
        <v>0</v>
      </c>
      <c r="CR277" s="370">
        <f t="shared" si="190"/>
        <v>0</v>
      </c>
      <c r="CS277" s="370">
        <f t="shared" si="190"/>
        <v>0</v>
      </c>
      <c r="CT277" s="370">
        <f t="shared" si="181"/>
        <v>0</v>
      </c>
      <c r="CU277" s="370">
        <f t="shared" si="182"/>
        <v>0</v>
      </c>
      <c r="CV277" s="370">
        <f t="shared" si="183"/>
        <v>0</v>
      </c>
      <c r="CW277" s="370">
        <f t="shared" si="184"/>
        <v>0</v>
      </c>
    </row>
    <row r="278" spans="1:101" x14ac:dyDescent="0.25">
      <c r="A278" s="3782"/>
      <c r="B278" s="2557" t="s">
        <v>251</v>
      </c>
      <c r="C278" s="2544">
        <f t="shared" si="187"/>
        <v>0</v>
      </c>
      <c r="D278" s="388">
        <f t="shared" si="193"/>
        <v>0</v>
      </c>
      <c r="E278" s="369">
        <f t="shared" si="193"/>
        <v>0</v>
      </c>
      <c r="F278" s="22"/>
      <c r="G278" s="28"/>
      <c r="H278" s="22"/>
      <c r="I278" s="28"/>
      <c r="J278" s="22"/>
      <c r="K278" s="28"/>
      <c r="L278" s="22"/>
      <c r="M278" s="28"/>
      <c r="N278" s="22"/>
      <c r="O278" s="28"/>
      <c r="P278" s="22"/>
      <c r="Q278" s="28"/>
      <c r="R278" s="22"/>
      <c r="S278" s="28"/>
      <c r="T278" s="22"/>
      <c r="U278" s="28"/>
      <c r="V278" s="22"/>
      <c r="W278" s="28"/>
      <c r="X278" s="22"/>
      <c r="Y278" s="28"/>
      <c r="Z278" s="22"/>
      <c r="AA278" s="28"/>
      <c r="AB278" s="22"/>
      <c r="AC278" s="28"/>
      <c r="AD278" s="22"/>
      <c r="AE278" s="28"/>
      <c r="AF278" s="22"/>
      <c r="AG278" s="28"/>
      <c r="AH278" s="22"/>
      <c r="AI278" s="28"/>
      <c r="AJ278" s="22"/>
      <c r="AK278" s="28"/>
      <c r="AL278" s="30"/>
      <c r="AM278" s="34"/>
      <c r="AN278" s="31"/>
      <c r="AO278" s="32"/>
      <c r="AP278" s="34"/>
      <c r="AQ278" s="31"/>
      <c r="AR278" s="37"/>
      <c r="AS278" s="22"/>
      <c r="AT278" s="28"/>
      <c r="AU278" s="23"/>
      <c r="AV278" s="28"/>
      <c r="AW278" s="23"/>
      <c r="AX278" s="28"/>
      <c r="AY278" s="56" t="str">
        <f t="shared" si="185"/>
        <v/>
      </c>
      <c r="AZ278" s="56"/>
      <c r="BA278" s="56"/>
      <c r="BB278" s="56"/>
      <c r="BC278" s="56"/>
      <c r="BD278" s="56"/>
      <c r="BE278" s="56"/>
      <c r="BF278" s="56"/>
      <c r="BG278" s="56"/>
      <c r="BH278" s="56"/>
      <c r="BI278" s="56"/>
      <c r="BJ278" s="56"/>
      <c r="BK278" s="56"/>
      <c r="BL278" s="56"/>
      <c r="BM278" s="56"/>
      <c r="BN278" s="56"/>
      <c r="BO278" s="56"/>
      <c r="CA278" s="40"/>
      <c r="CB278" s="18" t="str">
        <f t="shared" si="194"/>
        <v/>
      </c>
      <c r="CC278" s="18" t="str">
        <f t="shared" si="171"/>
        <v/>
      </c>
      <c r="CD278" s="18" t="str">
        <f t="shared" si="189"/>
        <v/>
      </c>
      <c r="CE278" s="18" t="str">
        <f t="shared" si="173"/>
        <v/>
      </c>
      <c r="CF278" s="18" t="str">
        <f t="shared" si="174"/>
        <v/>
      </c>
      <c r="CG278" s="18" t="str">
        <f t="shared" si="175"/>
        <v/>
      </c>
      <c r="CH278" s="18" t="str">
        <f t="shared" si="176"/>
        <v/>
      </c>
      <c r="CI278" s="18" t="str">
        <f t="shared" si="177"/>
        <v/>
      </c>
      <c r="CP278" s="370">
        <f t="shared" si="178"/>
        <v>0</v>
      </c>
      <c r="CQ278" s="370">
        <f>IF(AND(E278&gt;0,AR278=""),1,IF(AR278&gt;E278,1,0))</f>
        <v>0</v>
      </c>
      <c r="CR278" s="370">
        <f t="shared" si="190"/>
        <v>0</v>
      </c>
      <c r="CS278" s="370">
        <f t="shared" si="190"/>
        <v>0</v>
      </c>
      <c r="CT278" s="370">
        <f t="shared" si="181"/>
        <v>0</v>
      </c>
      <c r="CU278" s="370">
        <f t="shared" si="182"/>
        <v>0</v>
      </c>
      <c r="CV278" s="370">
        <f t="shared" si="183"/>
        <v>0</v>
      </c>
      <c r="CW278" s="370">
        <f t="shared" si="184"/>
        <v>0</v>
      </c>
    </row>
    <row r="279" spans="1:101" ht="15" customHeight="1" x14ac:dyDescent="0.25">
      <c r="A279" s="4547" t="s">
        <v>252</v>
      </c>
      <c r="B279" s="2350" t="s">
        <v>253</v>
      </c>
      <c r="C279" s="2539">
        <f t="shared" si="187"/>
        <v>0</v>
      </c>
      <c r="D279" s="2540">
        <f t="shared" si="193"/>
        <v>0</v>
      </c>
      <c r="E279" s="2176">
        <f t="shared" si="193"/>
        <v>0</v>
      </c>
      <c r="F279" s="2543"/>
      <c r="G279" s="2178"/>
      <c r="H279" s="2543"/>
      <c r="I279" s="2178"/>
      <c r="J279" s="2543"/>
      <c r="K279" s="2178"/>
      <c r="L279" s="2543"/>
      <c r="M279" s="2178"/>
      <c r="N279" s="2543"/>
      <c r="O279" s="2178"/>
      <c r="P279" s="2543"/>
      <c r="Q279" s="2178"/>
      <c r="R279" s="2501"/>
      <c r="S279" s="2149"/>
      <c r="T279" s="2501"/>
      <c r="U279" s="2149"/>
      <c r="V279" s="2501"/>
      <c r="W279" s="2149"/>
      <c r="X279" s="2501"/>
      <c r="Y279" s="2149"/>
      <c r="Z279" s="2501"/>
      <c r="AA279" s="2149"/>
      <c r="AB279" s="2501"/>
      <c r="AC279" s="2149"/>
      <c r="AD279" s="2501"/>
      <c r="AE279" s="2149"/>
      <c r="AF279" s="2501"/>
      <c r="AG279" s="2149"/>
      <c r="AH279" s="2501"/>
      <c r="AI279" s="2149"/>
      <c r="AJ279" s="2501"/>
      <c r="AK279" s="2149"/>
      <c r="AL279" s="2501"/>
      <c r="AM279" s="2272"/>
      <c r="AN279" s="105"/>
      <c r="AO279" s="47"/>
      <c r="AP279" s="286"/>
      <c r="AQ279" s="471"/>
      <c r="AR279" s="420"/>
      <c r="AS279" s="2501"/>
      <c r="AT279" s="2149"/>
      <c r="AU279" s="2567"/>
      <c r="AV279" s="2178"/>
      <c r="AW279" s="2556"/>
      <c r="AX279" s="2149"/>
      <c r="AY279" s="56" t="str">
        <f t="shared" si="185"/>
        <v/>
      </c>
      <c r="AZ279" s="56"/>
      <c r="BA279" s="56"/>
      <c r="BB279" s="56"/>
      <c r="BC279" s="56"/>
      <c r="BD279" s="56"/>
      <c r="BE279" s="56"/>
      <c r="BF279" s="56"/>
      <c r="BG279" s="56"/>
      <c r="BH279" s="56"/>
      <c r="BI279" s="56"/>
      <c r="BJ279" s="56"/>
      <c r="BK279" s="56"/>
      <c r="BL279" s="56"/>
      <c r="BM279" s="56"/>
      <c r="BN279" s="56"/>
      <c r="BO279" s="56"/>
      <c r="CA279" s="40"/>
      <c r="CB279" s="438"/>
      <c r="CC279" s="438"/>
      <c r="CD279" s="18" t="str">
        <f t="shared" si="189"/>
        <v/>
      </c>
      <c r="CE279" s="18" t="str">
        <f t="shared" si="173"/>
        <v/>
      </c>
      <c r="CF279" s="470"/>
      <c r="CG279" s="470"/>
      <c r="CH279" s="18" t="str">
        <f t="shared" si="176"/>
        <v/>
      </c>
      <c r="CI279" s="18" t="str">
        <f t="shared" si="177"/>
        <v/>
      </c>
      <c r="CP279" s="169"/>
      <c r="CQ279" s="169"/>
      <c r="CR279" s="370">
        <f t="shared" si="190"/>
        <v>0</v>
      </c>
      <c r="CS279" s="370">
        <f t="shared" si="190"/>
        <v>0</v>
      </c>
      <c r="CT279" s="472"/>
      <c r="CU279" s="472"/>
      <c r="CV279" s="370">
        <f t="shared" si="183"/>
        <v>0</v>
      </c>
      <c r="CW279" s="370">
        <f t="shared" si="184"/>
        <v>0</v>
      </c>
    </row>
    <row r="280" spans="1:101" x14ac:dyDescent="0.25">
      <c r="A280" s="3923"/>
      <c r="B280" s="401" t="s">
        <v>254</v>
      </c>
      <c r="C280" s="378">
        <f t="shared" si="187"/>
        <v>0</v>
      </c>
      <c r="D280" s="379">
        <f t="shared" si="193"/>
        <v>0</v>
      </c>
      <c r="E280" s="380">
        <f t="shared" si="193"/>
        <v>0</v>
      </c>
      <c r="F280" s="473"/>
      <c r="G280" s="474"/>
      <c r="H280" s="473"/>
      <c r="I280" s="474"/>
      <c r="J280" s="473"/>
      <c r="K280" s="474"/>
      <c r="L280" s="473"/>
      <c r="M280" s="474"/>
      <c r="N280" s="473"/>
      <c r="O280" s="474"/>
      <c r="P280" s="473"/>
      <c r="Q280" s="474"/>
      <c r="R280" s="45"/>
      <c r="S280" s="48"/>
      <c r="T280" s="45"/>
      <c r="U280" s="48"/>
      <c r="V280" s="45"/>
      <c r="W280" s="48"/>
      <c r="X280" s="45"/>
      <c r="Y280" s="48"/>
      <c r="Z280" s="45"/>
      <c r="AA280" s="48"/>
      <c r="AB280" s="45"/>
      <c r="AC280" s="48"/>
      <c r="AD280" s="45"/>
      <c r="AE280" s="48"/>
      <c r="AF280" s="45"/>
      <c r="AG280" s="48"/>
      <c r="AH280" s="45"/>
      <c r="AI280" s="48"/>
      <c r="AJ280" s="45"/>
      <c r="AK280" s="48"/>
      <c r="AL280" s="45"/>
      <c r="AM280" s="333"/>
      <c r="AN280" s="105"/>
      <c r="AO280" s="47"/>
      <c r="AP280" s="286"/>
      <c r="AQ280" s="475"/>
      <c r="AR280" s="424"/>
      <c r="AS280" s="45"/>
      <c r="AT280" s="48"/>
      <c r="AU280" s="128"/>
      <c r="AV280" s="474"/>
      <c r="AW280" s="47"/>
      <c r="AX280" s="48"/>
      <c r="AY280" s="56" t="str">
        <f t="shared" si="185"/>
        <v/>
      </c>
      <c r="AZ280" s="56"/>
      <c r="BA280" s="56"/>
      <c r="BB280" s="56"/>
      <c r="BC280" s="56"/>
      <c r="BD280" s="56"/>
      <c r="BE280" s="56"/>
      <c r="BF280" s="56"/>
      <c r="BG280" s="56"/>
      <c r="BH280" s="56"/>
      <c r="BI280" s="56"/>
      <c r="BJ280" s="56"/>
      <c r="BK280" s="56"/>
      <c r="BL280" s="56"/>
      <c r="BM280" s="56"/>
      <c r="BN280" s="56"/>
      <c r="BO280" s="56"/>
      <c r="CA280" s="40"/>
      <c r="CB280" s="421"/>
      <c r="CC280" s="438"/>
      <c r="CD280" s="18" t="str">
        <f t="shared" si="189"/>
        <v/>
      </c>
      <c r="CE280" s="18" t="str">
        <f t="shared" si="173"/>
        <v/>
      </c>
      <c r="CF280" s="470"/>
      <c r="CG280" s="470"/>
      <c r="CH280" s="18" t="str">
        <f t="shared" si="176"/>
        <v/>
      </c>
      <c r="CI280" s="18" t="str">
        <f t="shared" si="177"/>
        <v/>
      </c>
      <c r="CP280" s="169"/>
      <c r="CQ280" s="169"/>
      <c r="CR280" s="370">
        <f t="shared" si="190"/>
        <v>0</v>
      </c>
      <c r="CS280" s="370">
        <f t="shared" si="190"/>
        <v>0</v>
      </c>
      <c r="CT280" s="472"/>
      <c r="CU280" s="472"/>
      <c r="CV280" s="370">
        <f t="shared" si="183"/>
        <v>0</v>
      </c>
      <c r="CW280" s="370">
        <f t="shared" si="184"/>
        <v>0</v>
      </c>
    </row>
    <row r="281" spans="1:101" x14ac:dyDescent="0.25">
      <c r="A281" s="3782"/>
      <c r="B281" s="444" t="s">
        <v>255</v>
      </c>
      <c r="C281" s="381">
        <f t="shared" si="187"/>
        <v>0</v>
      </c>
      <c r="D281" s="382">
        <f t="shared" si="193"/>
        <v>0</v>
      </c>
      <c r="E281" s="2392">
        <f t="shared" si="193"/>
        <v>0</v>
      </c>
      <c r="F281" s="476"/>
      <c r="G281" s="2568"/>
      <c r="H281" s="476"/>
      <c r="I281" s="2568"/>
      <c r="J281" s="476"/>
      <c r="K281" s="2568"/>
      <c r="L281" s="476"/>
      <c r="M281" s="2568"/>
      <c r="N281" s="476"/>
      <c r="O281" s="2568"/>
      <c r="P281" s="476"/>
      <c r="Q281" s="2568"/>
      <c r="R281" s="91"/>
      <c r="S281" s="2401"/>
      <c r="T281" s="91"/>
      <c r="U281" s="2401"/>
      <c r="V281" s="91"/>
      <c r="W281" s="2401"/>
      <c r="X281" s="91"/>
      <c r="Y281" s="2401"/>
      <c r="Z281" s="91"/>
      <c r="AA281" s="2401"/>
      <c r="AB281" s="91"/>
      <c r="AC281" s="2401"/>
      <c r="AD281" s="91"/>
      <c r="AE281" s="2401"/>
      <c r="AF281" s="91"/>
      <c r="AG281" s="2401"/>
      <c r="AH281" s="91"/>
      <c r="AI281" s="2401"/>
      <c r="AJ281" s="91"/>
      <c r="AK281" s="2401"/>
      <c r="AL281" s="91"/>
      <c r="AM281" s="2541"/>
      <c r="AN281" s="95"/>
      <c r="AO281" s="2400"/>
      <c r="AP281" s="2402"/>
      <c r="AQ281" s="2569"/>
      <c r="AR281" s="2485"/>
      <c r="AS281" s="91"/>
      <c r="AT281" s="2401"/>
      <c r="AU281" s="2455"/>
      <c r="AV281" s="2568"/>
      <c r="AW281" s="2400"/>
      <c r="AX281" s="2401"/>
      <c r="AY281" s="56" t="str">
        <f t="shared" si="185"/>
        <v/>
      </c>
      <c r="AZ281" s="56"/>
      <c r="BA281" s="56"/>
      <c r="BB281" s="56"/>
      <c r="BC281" s="56"/>
      <c r="BD281" s="56"/>
      <c r="BE281" s="56"/>
      <c r="BF281" s="56"/>
      <c r="BG281" s="56"/>
      <c r="BH281" s="56"/>
      <c r="BI281" s="56"/>
      <c r="BJ281" s="56"/>
      <c r="BK281" s="56"/>
      <c r="BL281" s="56"/>
      <c r="BM281" s="56"/>
      <c r="BN281" s="56"/>
      <c r="BO281" s="56"/>
      <c r="CA281" s="40"/>
      <c r="CB281" s="421"/>
      <c r="CC281" s="438"/>
      <c r="CD281" s="18" t="str">
        <f t="shared" si="189"/>
        <v/>
      </c>
      <c r="CE281" s="18" t="str">
        <f t="shared" si="173"/>
        <v/>
      </c>
      <c r="CF281" s="470"/>
      <c r="CG281" s="470"/>
      <c r="CH281" s="18" t="str">
        <f t="shared" si="176"/>
        <v/>
      </c>
      <c r="CI281" s="18" t="str">
        <f t="shared" si="177"/>
        <v/>
      </c>
      <c r="CP281" s="169"/>
      <c r="CQ281" s="169"/>
      <c r="CR281" s="370">
        <f t="shared" si="190"/>
        <v>0</v>
      </c>
      <c r="CS281" s="370">
        <f t="shared" si="190"/>
        <v>0</v>
      </c>
      <c r="CT281" s="472"/>
      <c r="CU281" s="472"/>
      <c r="CV281" s="370">
        <f t="shared" si="183"/>
        <v>0</v>
      </c>
      <c r="CW281" s="370">
        <f t="shared" si="184"/>
        <v>0</v>
      </c>
    </row>
    <row r="282" spans="1:101" x14ac:dyDescent="0.25">
      <c r="A282" s="3906" t="s">
        <v>256</v>
      </c>
      <c r="B282" s="4315"/>
      <c r="C282" s="2539">
        <f>SUM(D282+E282)</f>
        <v>7</v>
      </c>
      <c r="D282" s="2540">
        <f>SUM(F282+H282+J282+L282+N282+P282+R282+T282+V282+X282+Z282+AB282+AD282+AF282+AH282+AJ282+AL282)</f>
        <v>2</v>
      </c>
      <c r="E282" s="2176">
        <f>SUM(G282+I282+K282+M282+O282+Q282+S282+U282+W282+Y282+AA282+AC282+AE282+AG282+AI282+AK282+AM282)</f>
        <v>5</v>
      </c>
      <c r="F282" s="2501">
        <v>0</v>
      </c>
      <c r="G282" s="2149">
        <v>0</v>
      </c>
      <c r="H282" s="2501">
        <v>0</v>
      </c>
      <c r="I282" s="2149">
        <v>0</v>
      </c>
      <c r="J282" s="2501">
        <v>0</v>
      </c>
      <c r="K282" s="2149">
        <v>0</v>
      </c>
      <c r="L282" s="2501">
        <v>0</v>
      </c>
      <c r="M282" s="2149">
        <v>0</v>
      </c>
      <c r="N282" s="2501">
        <v>0</v>
      </c>
      <c r="O282" s="2149">
        <v>0</v>
      </c>
      <c r="P282" s="2501">
        <v>0</v>
      </c>
      <c r="Q282" s="2149">
        <v>0</v>
      </c>
      <c r="R282" s="2501">
        <v>0</v>
      </c>
      <c r="S282" s="2149">
        <v>0</v>
      </c>
      <c r="T282" s="2501">
        <v>0</v>
      </c>
      <c r="U282" s="2149">
        <v>0</v>
      </c>
      <c r="V282" s="2501">
        <v>0</v>
      </c>
      <c r="W282" s="2149">
        <v>0</v>
      </c>
      <c r="X282" s="2501">
        <v>0</v>
      </c>
      <c r="Y282" s="2149">
        <v>0</v>
      </c>
      <c r="Z282" s="2501">
        <v>0</v>
      </c>
      <c r="AA282" s="2149">
        <v>2</v>
      </c>
      <c r="AB282" s="2501">
        <v>2</v>
      </c>
      <c r="AC282" s="2149">
        <v>1</v>
      </c>
      <c r="AD282" s="2501">
        <v>0</v>
      </c>
      <c r="AE282" s="2149">
        <v>0</v>
      </c>
      <c r="AF282" s="2501">
        <v>0</v>
      </c>
      <c r="AG282" s="2149">
        <v>2</v>
      </c>
      <c r="AH282" s="2501">
        <v>0</v>
      </c>
      <c r="AI282" s="2149">
        <v>0</v>
      </c>
      <c r="AJ282" s="2501">
        <v>0</v>
      </c>
      <c r="AK282" s="2149">
        <v>0</v>
      </c>
      <c r="AL282" s="2501">
        <v>0</v>
      </c>
      <c r="AM282" s="2272">
        <v>0</v>
      </c>
      <c r="AN282" s="2504">
        <v>0</v>
      </c>
      <c r="AO282" s="2556">
        <v>0</v>
      </c>
      <c r="AP282" s="2503">
        <v>1</v>
      </c>
      <c r="AQ282" s="2556">
        <v>0</v>
      </c>
      <c r="AR282" s="2149">
        <v>0</v>
      </c>
      <c r="AS282" s="2501">
        <v>0</v>
      </c>
      <c r="AT282" s="2149">
        <v>0</v>
      </c>
      <c r="AU282" s="2556">
        <v>0</v>
      </c>
      <c r="AV282" s="2149">
        <v>0</v>
      </c>
      <c r="AW282" s="2556">
        <v>0</v>
      </c>
      <c r="AX282" s="2149">
        <v>0</v>
      </c>
      <c r="AY282" s="56" t="str">
        <f t="shared" si="185"/>
        <v/>
      </c>
      <c r="AZ282" s="56"/>
      <c r="BA282" s="56"/>
      <c r="BB282" s="56"/>
      <c r="BC282" s="56"/>
      <c r="BD282" s="56"/>
      <c r="BE282" s="56"/>
      <c r="BF282" s="56"/>
      <c r="BG282" s="56"/>
      <c r="BH282" s="56"/>
      <c r="BI282" s="56"/>
      <c r="BJ282" s="56"/>
      <c r="BK282" s="56"/>
      <c r="BL282" s="56"/>
      <c r="BM282" s="56"/>
      <c r="BN282" s="56"/>
      <c r="BO282" s="56"/>
      <c r="CA282" s="40"/>
      <c r="CB282" s="18" t="str">
        <f t="shared" ref="CB282:CB293" si="195">IF(AND(E282&gt;0,AQ282=""), "* No olvide digitar la variable Gestantes. Digite Cero si no tiene.",IF(AQ282&gt;E282,"  * La variable Gestantes No puede ser mayor al Total Mujeres.",""))</f>
        <v/>
      </c>
      <c r="CC282" s="18" t="str">
        <f t="shared" si="171"/>
        <v/>
      </c>
      <c r="CD282" s="18" t="str">
        <f t="shared" si="189"/>
        <v/>
      </c>
      <c r="CE282" s="18" t="str">
        <f t="shared" si="173"/>
        <v/>
      </c>
      <c r="CF282" s="18" t="str">
        <f t="shared" si="174"/>
        <v/>
      </c>
      <c r="CG282" s="18" t="str">
        <f t="shared" si="175"/>
        <v/>
      </c>
      <c r="CH282" s="18" t="str">
        <f t="shared" si="176"/>
        <v/>
      </c>
      <c r="CI282" s="18" t="str">
        <f t="shared" si="177"/>
        <v/>
      </c>
      <c r="CP282" s="370">
        <f t="shared" ref="CP282:CP293" si="196">IF(AND(E282&gt;0,AQ282=""),1,IF(AQ282&gt;E282,1,0))</f>
        <v>0</v>
      </c>
      <c r="CQ282" s="370">
        <f t="shared" ref="CQ282:CQ293" si="197">IF(AND(E282&gt;0,AR282=""),1,IF(AR282&gt;E282,1,0))</f>
        <v>0</v>
      </c>
      <c r="CR282" s="370">
        <f t="shared" si="190"/>
        <v>0</v>
      </c>
      <c r="CS282" s="370">
        <f t="shared" si="190"/>
        <v>0</v>
      </c>
      <c r="CT282" s="370">
        <f t="shared" si="181"/>
        <v>0</v>
      </c>
      <c r="CU282" s="370">
        <f t="shared" si="182"/>
        <v>0</v>
      </c>
      <c r="CV282" s="370">
        <f t="shared" si="183"/>
        <v>0</v>
      </c>
      <c r="CW282" s="370">
        <f t="shared" si="184"/>
        <v>0</v>
      </c>
    </row>
    <row r="283" spans="1:101" x14ac:dyDescent="0.25">
      <c r="A283" s="3178" t="s">
        <v>257</v>
      </c>
      <c r="B283" s="3179"/>
      <c r="C283" s="397">
        <f>SUM(D283+E283)</f>
        <v>1</v>
      </c>
      <c r="D283" s="398">
        <f>SUM(F283+H283+J283+L283+N283+P283+R283+T283+V283+X283+Z283+AB283+AD283+AF283+AH283+AJ283+AL283)</f>
        <v>0</v>
      </c>
      <c r="E283" s="396">
        <f>SUM(G283+I283+K283+M283+O283+Q283+S283+U283+W283+Y283+AA283+AC283+AE283+AG283+AI283+AK283+AM283)</f>
        <v>1</v>
      </c>
      <c r="F283" s="45">
        <v>0</v>
      </c>
      <c r="G283" s="48">
        <v>0</v>
      </c>
      <c r="H283" s="45">
        <v>0</v>
      </c>
      <c r="I283" s="48">
        <v>0</v>
      </c>
      <c r="J283" s="45">
        <v>0</v>
      </c>
      <c r="K283" s="48">
        <v>1</v>
      </c>
      <c r="L283" s="45">
        <v>0</v>
      </c>
      <c r="M283" s="48">
        <v>0</v>
      </c>
      <c r="N283" s="45">
        <v>0</v>
      </c>
      <c r="O283" s="48">
        <v>0</v>
      </c>
      <c r="P283" s="45">
        <v>0</v>
      </c>
      <c r="Q283" s="48">
        <v>0</v>
      </c>
      <c r="R283" s="45">
        <v>0</v>
      </c>
      <c r="S283" s="48">
        <v>0</v>
      </c>
      <c r="T283" s="45">
        <v>0</v>
      </c>
      <c r="U283" s="48">
        <v>0</v>
      </c>
      <c r="V283" s="45">
        <v>0</v>
      </c>
      <c r="W283" s="48">
        <v>0</v>
      </c>
      <c r="X283" s="45">
        <v>0</v>
      </c>
      <c r="Y283" s="48">
        <v>0</v>
      </c>
      <c r="Z283" s="45">
        <v>0</v>
      </c>
      <c r="AA283" s="48">
        <v>0</v>
      </c>
      <c r="AB283" s="45">
        <v>0</v>
      </c>
      <c r="AC283" s="48">
        <v>0</v>
      </c>
      <c r="AD283" s="45">
        <v>0</v>
      </c>
      <c r="AE283" s="48">
        <v>0</v>
      </c>
      <c r="AF283" s="45">
        <v>0</v>
      </c>
      <c r="AG283" s="48">
        <v>0</v>
      </c>
      <c r="AH283" s="45">
        <v>0</v>
      </c>
      <c r="AI283" s="48">
        <v>0</v>
      </c>
      <c r="AJ283" s="45">
        <v>0</v>
      </c>
      <c r="AK283" s="48">
        <v>0</v>
      </c>
      <c r="AL283" s="45">
        <v>0</v>
      </c>
      <c r="AM283" s="333">
        <v>0</v>
      </c>
      <c r="AN283" s="105">
        <v>0</v>
      </c>
      <c r="AO283" s="47">
        <v>0</v>
      </c>
      <c r="AP283" s="286">
        <v>1</v>
      </c>
      <c r="AQ283" s="47">
        <v>0</v>
      </c>
      <c r="AR283" s="48">
        <v>0</v>
      </c>
      <c r="AS283" s="45">
        <v>0</v>
      </c>
      <c r="AT283" s="48">
        <v>0</v>
      </c>
      <c r="AU283" s="47">
        <v>0</v>
      </c>
      <c r="AV283" s="48">
        <v>0</v>
      </c>
      <c r="AW283" s="47">
        <v>0</v>
      </c>
      <c r="AX283" s="48">
        <v>0</v>
      </c>
      <c r="AY283" s="56" t="str">
        <f t="shared" si="185"/>
        <v/>
      </c>
      <c r="AZ283" s="56"/>
      <c r="BA283" s="56"/>
      <c r="BB283" s="56"/>
      <c r="BC283" s="56"/>
      <c r="BD283" s="56"/>
      <c r="BE283" s="56"/>
      <c r="BF283" s="56"/>
      <c r="BG283" s="56"/>
      <c r="BH283" s="56"/>
      <c r="BI283" s="56"/>
      <c r="BJ283" s="56"/>
      <c r="BK283" s="56"/>
      <c r="BL283" s="56"/>
      <c r="BM283" s="56"/>
      <c r="BN283" s="56"/>
      <c r="BO283" s="56"/>
      <c r="CA283" s="40"/>
      <c r="CB283" s="18" t="str">
        <f t="shared" si="195"/>
        <v/>
      </c>
      <c r="CC283" s="18" t="str">
        <f t="shared" si="171"/>
        <v/>
      </c>
      <c r="CD283" s="18" t="str">
        <f t="shared" si="189"/>
        <v/>
      </c>
      <c r="CE283" s="18" t="str">
        <f t="shared" si="173"/>
        <v/>
      </c>
      <c r="CF283" s="18" t="str">
        <f t="shared" si="174"/>
        <v/>
      </c>
      <c r="CG283" s="18" t="str">
        <f t="shared" si="175"/>
        <v/>
      </c>
      <c r="CH283" s="18" t="str">
        <f t="shared" si="176"/>
        <v/>
      </c>
      <c r="CI283" s="18" t="str">
        <f t="shared" si="177"/>
        <v/>
      </c>
      <c r="CP283" s="370">
        <f t="shared" si="196"/>
        <v>0</v>
      </c>
      <c r="CQ283" s="370">
        <f t="shared" si="197"/>
        <v>0</v>
      </c>
      <c r="CR283" s="370">
        <f t="shared" si="190"/>
        <v>0</v>
      </c>
      <c r="CS283" s="370">
        <f t="shared" si="190"/>
        <v>0</v>
      </c>
      <c r="CT283" s="370">
        <f t="shared" si="181"/>
        <v>0</v>
      </c>
      <c r="CU283" s="370">
        <f t="shared" si="182"/>
        <v>0</v>
      </c>
      <c r="CV283" s="370">
        <f t="shared" si="183"/>
        <v>0</v>
      </c>
      <c r="CW283" s="370">
        <f t="shared" si="184"/>
        <v>0</v>
      </c>
    </row>
    <row r="284" spans="1:101" ht="15" customHeight="1" x14ac:dyDescent="0.25">
      <c r="A284" s="3010" t="s">
        <v>258</v>
      </c>
      <c r="B284" s="3011"/>
      <c r="C284" s="397">
        <f t="shared" si="187"/>
        <v>1</v>
      </c>
      <c r="D284" s="398">
        <f t="shared" si="193"/>
        <v>0</v>
      </c>
      <c r="E284" s="396">
        <f t="shared" si="193"/>
        <v>1</v>
      </c>
      <c r="F284" s="22">
        <v>0</v>
      </c>
      <c r="G284" s="28">
        <v>0</v>
      </c>
      <c r="H284" s="22">
        <v>0</v>
      </c>
      <c r="I284" s="28">
        <v>0</v>
      </c>
      <c r="J284" s="22">
        <v>0</v>
      </c>
      <c r="K284" s="28">
        <v>0</v>
      </c>
      <c r="L284" s="22">
        <v>0</v>
      </c>
      <c r="M284" s="28">
        <v>1</v>
      </c>
      <c r="N284" s="22">
        <v>0</v>
      </c>
      <c r="O284" s="28">
        <v>0</v>
      </c>
      <c r="P284" s="22">
        <v>0</v>
      </c>
      <c r="Q284" s="28">
        <v>0</v>
      </c>
      <c r="R284" s="22">
        <v>0</v>
      </c>
      <c r="S284" s="28">
        <v>0</v>
      </c>
      <c r="T284" s="22">
        <v>0</v>
      </c>
      <c r="U284" s="28">
        <v>0</v>
      </c>
      <c r="V284" s="22">
        <v>0</v>
      </c>
      <c r="W284" s="28">
        <v>0</v>
      </c>
      <c r="X284" s="22">
        <v>0</v>
      </c>
      <c r="Y284" s="28">
        <v>0</v>
      </c>
      <c r="Z284" s="22">
        <v>0</v>
      </c>
      <c r="AA284" s="28">
        <v>0</v>
      </c>
      <c r="AB284" s="22">
        <v>0</v>
      </c>
      <c r="AC284" s="28">
        <v>0</v>
      </c>
      <c r="AD284" s="22">
        <v>0</v>
      </c>
      <c r="AE284" s="28">
        <v>0</v>
      </c>
      <c r="AF284" s="22">
        <v>0</v>
      </c>
      <c r="AG284" s="28">
        <v>0</v>
      </c>
      <c r="AH284" s="22">
        <v>0</v>
      </c>
      <c r="AI284" s="28">
        <v>0</v>
      </c>
      <c r="AJ284" s="22">
        <v>0</v>
      </c>
      <c r="AK284" s="28">
        <v>0</v>
      </c>
      <c r="AL284" s="22">
        <v>0</v>
      </c>
      <c r="AM284" s="216">
        <v>0</v>
      </c>
      <c r="AN284" s="105">
        <v>0</v>
      </c>
      <c r="AO284" s="47">
        <v>0</v>
      </c>
      <c r="AP284" s="286">
        <v>0</v>
      </c>
      <c r="AQ284" s="23">
        <v>0</v>
      </c>
      <c r="AR284" s="28">
        <v>0</v>
      </c>
      <c r="AS284" s="22">
        <v>0</v>
      </c>
      <c r="AT284" s="28">
        <v>0</v>
      </c>
      <c r="AU284" s="23">
        <v>0</v>
      </c>
      <c r="AV284" s="28">
        <v>1</v>
      </c>
      <c r="AW284" s="23">
        <v>0</v>
      </c>
      <c r="AX284" s="28">
        <v>0</v>
      </c>
      <c r="AY284" s="56" t="str">
        <f t="shared" si="185"/>
        <v/>
      </c>
      <c r="AZ284" s="56"/>
      <c r="BA284" s="56"/>
      <c r="BB284" s="56"/>
      <c r="BC284" s="56"/>
      <c r="BD284" s="56"/>
      <c r="BE284" s="56"/>
      <c r="BF284" s="56"/>
      <c r="BG284" s="56"/>
      <c r="BH284" s="56"/>
      <c r="BI284" s="56"/>
      <c r="BJ284" s="56"/>
      <c r="BK284" s="56"/>
      <c r="BL284" s="56"/>
      <c r="BM284" s="56"/>
      <c r="BN284" s="56"/>
      <c r="BO284" s="56"/>
      <c r="CA284" s="40"/>
      <c r="CB284" s="18" t="str">
        <f t="shared" si="195"/>
        <v/>
      </c>
      <c r="CC284" s="18" t="str">
        <f t="shared" si="171"/>
        <v/>
      </c>
      <c r="CD284" s="18" t="str">
        <f t="shared" si="189"/>
        <v/>
      </c>
      <c r="CE284" s="18" t="str">
        <f t="shared" si="173"/>
        <v/>
      </c>
      <c r="CF284" s="18" t="str">
        <f t="shared" si="174"/>
        <v/>
      </c>
      <c r="CG284" s="18" t="str">
        <f t="shared" si="175"/>
        <v/>
      </c>
      <c r="CH284" s="18" t="str">
        <f t="shared" si="176"/>
        <v/>
      </c>
      <c r="CI284" s="18" t="str">
        <f t="shared" si="177"/>
        <v/>
      </c>
      <c r="CP284" s="370">
        <f t="shared" si="196"/>
        <v>0</v>
      </c>
      <c r="CQ284" s="370">
        <f t="shared" si="197"/>
        <v>0</v>
      </c>
      <c r="CR284" s="370">
        <f t="shared" si="190"/>
        <v>0</v>
      </c>
      <c r="CS284" s="370">
        <f t="shared" si="190"/>
        <v>0</v>
      </c>
      <c r="CT284" s="370">
        <f t="shared" si="181"/>
        <v>0</v>
      </c>
      <c r="CU284" s="370">
        <f t="shared" si="182"/>
        <v>0</v>
      </c>
      <c r="CV284" s="370">
        <f t="shared" si="183"/>
        <v>0</v>
      </c>
      <c r="CW284" s="370">
        <f t="shared" si="184"/>
        <v>0</v>
      </c>
    </row>
    <row r="285" spans="1:101" x14ac:dyDescent="0.25">
      <c r="A285" s="3010" t="s">
        <v>259</v>
      </c>
      <c r="B285" s="3011"/>
      <c r="C285" s="397">
        <f t="shared" si="187"/>
        <v>0</v>
      </c>
      <c r="D285" s="398">
        <f t="shared" si="193"/>
        <v>0</v>
      </c>
      <c r="E285" s="396">
        <f t="shared" si="193"/>
        <v>0</v>
      </c>
      <c r="F285" s="22">
        <v>0</v>
      </c>
      <c r="G285" s="28">
        <v>0</v>
      </c>
      <c r="H285" s="22">
        <v>0</v>
      </c>
      <c r="I285" s="28">
        <v>0</v>
      </c>
      <c r="J285" s="22">
        <v>0</v>
      </c>
      <c r="K285" s="28">
        <v>0</v>
      </c>
      <c r="L285" s="22">
        <v>0</v>
      </c>
      <c r="M285" s="28">
        <v>0</v>
      </c>
      <c r="N285" s="22">
        <v>0</v>
      </c>
      <c r="O285" s="28">
        <v>0</v>
      </c>
      <c r="P285" s="22">
        <v>0</v>
      </c>
      <c r="Q285" s="28">
        <v>0</v>
      </c>
      <c r="R285" s="22">
        <v>0</v>
      </c>
      <c r="S285" s="28">
        <v>0</v>
      </c>
      <c r="T285" s="22">
        <v>0</v>
      </c>
      <c r="U285" s="28">
        <v>0</v>
      </c>
      <c r="V285" s="22">
        <v>0</v>
      </c>
      <c r="W285" s="28">
        <v>0</v>
      </c>
      <c r="X285" s="22">
        <v>0</v>
      </c>
      <c r="Y285" s="28">
        <v>0</v>
      </c>
      <c r="Z285" s="22">
        <v>0</v>
      </c>
      <c r="AA285" s="28">
        <v>0</v>
      </c>
      <c r="AB285" s="22">
        <v>0</v>
      </c>
      <c r="AC285" s="28">
        <v>0</v>
      </c>
      <c r="AD285" s="22">
        <v>0</v>
      </c>
      <c r="AE285" s="28">
        <v>0</v>
      </c>
      <c r="AF285" s="22">
        <v>0</v>
      </c>
      <c r="AG285" s="28">
        <v>0</v>
      </c>
      <c r="AH285" s="22">
        <v>0</v>
      </c>
      <c r="AI285" s="28">
        <v>0</v>
      </c>
      <c r="AJ285" s="22">
        <v>0</v>
      </c>
      <c r="AK285" s="28">
        <v>0</v>
      </c>
      <c r="AL285" s="22">
        <v>0</v>
      </c>
      <c r="AM285" s="216">
        <v>0</v>
      </c>
      <c r="AN285" s="105">
        <v>0</v>
      </c>
      <c r="AO285" s="47">
        <v>0</v>
      </c>
      <c r="AP285" s="286">
        <v>0</v>
      </c>
      <c r="AQ285" s="23">
        <v>0</v>
      </c>
      <c r="AR285" s="28">
        <v>0</v>
      </c>
      <c r="AS285" s="22">
        <v>0</v>
      </c>
      <c r="AT285" s="28">
        <v>0</v>
      </c>
      <c r="AU285" s="23">
        <v>0</v>
      </c>
      <c r="AV285" s="28">
        <v>0</v>
      </c>
      <c r="AW285" s="23">
        <v>0</v>
      </c>
      <c r="AX285" s="28">
        <v>0</v>
      </c>
      <c r="AY285" s="56" t="str">
        <f t="shared" si="185"/>
        <v/>
      </c>
      <c r="AZ285" s="56"/>
      <c r="BA285" s="56"/>
      <c r="BB285" s="56"/>
      <c r="BC285" s="56"/>
      <c r="BD285" s="56"/>
      <c r="BE285" s="56"/>
      <c r="BF285" s="56"/>
      <c r="BG285" s="56"/>
      <c r="BH285" s="56"/>
      <c r="BI285" s="56"/>
      <c r="BJ285" s="56"/>
      <c r="BK285" s="56"/>
      <c r="BL285" s="56"/>
      <c r="BM285" s="56"/>
      <c r="BN285" s="56"/>
      <c r="BO285" s="56"/>
      <c r="CA285" s="40"/>
      <c r="CB285" s="18" t="str">
        <f t="shared" si="195"/>
        <v/>
      </c>
      <c r="CC285" s="18" t="str">
        <f t="shared" si="171"/>
        <v/>
      </c>
      <c r="CD285" s="18" t="str">
        <f t="shared" si="189"/>
        <v/>
      </c>
      <c r="CE285" s="18" t="str">
        <f t="shared" si="173"/>
        <v/>
      </c>
      <c r="CF285" s="18" t="str">
        <f t="shared" si="174"/>
        <v/>
      </c>
      <c r="CG285" s="18" t="str">
        <f t="shared" si="175"/>
        <v/>
      </c>
      <c r="CH285" s="18" t="str">
        <f t="shared" si="176"/>
        <v/>
      </c>
      <c r="CI285" s="18" t="str">
        <f t="shared" si="177"/>
        <v/>
      </c>
      <c r="CP285" s="370">
        <f t="shared" si="196"/>
        <v>0</v>
      </c>
      <c r="CQ285" s="370">
        <f t="shared" si="197"/>
        <v>0</v>
      </c>
      <c r="CR285" s="370">
        <f t="shared" si="190"/>
        <v>0</v>
      </c>
      <c r="CS285" s="370">
        <f t="shared" si="190"/>
        <v>0</v>
      </c>
      <c r="CT285" s="370">
        <f t="shared" si="181"/>
        <v>0</v>
      </c>
      <c r="CU285" s="370">
        <f t="shared" si="182"/>
        <v>0</v>
      </c>
      <c r="CV285" s="370">
        <f t="shared" si="183"/>
        <v>0</v>
      </c>
      <c r="CW285" s="370">
        <f t="shared" si="184"/>
        <v>0</v>
      </c>
    </row>
    <row r="286" spans="1:101" x14ac:dyDescent="0.25">
      <c r="A286" s="3020" t="s">
        <v>260</v>
      </c>
      <c r="B286" s="3021"/>
      <c r="C286" s="416">
        <f t="shared" si="187"/>
        <v>8</v>
      </c>
      <c r="D286" s="417">
        <f t="shared" si="193"/>
        <v>1</v>
      </c>
      <c r="E286" s="377">
        <f t="shared" si="193"/>
        <v>7</v>
      </c>
      <c r="F286" s="22">
        <v>0</v>
      </c>
      <c r="G286" s="28">
        <v>0</v>
      </c>
      <c r="H286" s="22">
        <v>0</v>
      </c>
      <c r="I286" s="28">
        <v>0</v>
      </c>
      <c r="J286" s="22">
        <v>0</v>
      </c>
      <c r="K286" s="28">
        <v>1</v>
      </c>
      <c r="L286" s="22">
        <v>0</v>
      </c>
      <c r="M286" s="28">
        <v>5</v>
      </c>
      <c r="N286" s="22">
        <v>0</v>
      </c>
      <c r="O286" s="28">
        <v>0</v>
      </c>
      <c r="P286" s="22">
        <v>0</v>
      </c>
      <c r="Q286" s="28">
        <v>0</v>
      </c>
      <c r="R286" s="22">
        <v>0</v>
      </c>
      <c r="S286" s="28">
        <v>0</v>
      </c>
      <c r="T286" s="22">
        <v>0</v>
      </c>
      <c r="U286" s="28">
        <v>0</v>
      </c>
      <c r="V286" s="22">
        <v>0</v>
      </c>
      <c r="W286" s="28">
        <v>0</v>
      </c>
      <c r="X286" s="22">
        <v>0</v>
      </c>
      <c r="Y286" s="28">
        <v>1</v>
      </c>
      <c r="Z286" s="22">
        <v>0</v>
      </c>
      <c r="AA286" s="28">
        <v>0</v>
      </c>
      <c r="AB286" s="22">
        <v>0</v>
      </c>
      <c r="AC286" s="28">
        <v>0</v>
      </c>
      <c r="AD286" s="22">
        <v>1</v>
      </c>
      <c r="AE286" s="28">
        <v>0</v>
      </c>
      <c r="AF286" s="22">
        <v>0</v>
      </c>
      <c r="AG286" s="28">
        <v>0</v>
      </c>
      <c r="AH286" s="22">
        <v>0</v>
      </c>
      <c r="AI286" s="28">
        <v>0</v>
      </c>
      <c r="AJ286" s="22">
        <v>0</v>
      </c>
      <c r="AK286" s="28">
        <v>0</v>
      </c>
      <c r="AL286" s="22">
        <v>0</v>
      </c>
      <c r="AM286" s="216">
        <v>0</v>
      </c>
      <c r="AN286" s="105">
        <v>0</v>
      </c>
      <c r="AO286" s="47">
        <v>0</v>
      </c>
      <c r="AP286" s="286">
        <v>6</v>
      </c>
      <c r="AQ286" s="23">
        <v>0</v>
      </c>
      <c r="AR286" s="28">
        <v>0</v>
      </c>
      <c r="AS286" s="22">
        <v>0</v>
      </c>
      <c r="AT286" s="28">
        <v>0</v>
      </c>
      <c r="AU286" s="23">
        <v>0</v>
      </c>
      <c r="AV286" s="28">
        <v>4</v>
      </c>
      <c r="AW286" s="23">
        <v>0</v>
      </c>
      <c r="AX286" s="28">
        <v>0</v>
      </c>
      <c r="AY286" s="56" t="str">
        <f t="shared" si="185"/>
        <v/>
      </c>
      <c r="AZ286" s="56"/>
      <c r="BA286" s="56"/>
      <c r="BB286" s="56"/>
      <c r="BC286" s="56"/>
      <c r="BD286" s="56"/>
      <c r="BE286" s="56"/>
      <c r="BF286" s="56"/>
      <c r="BG286" s="56"/>
      <c r="BH286" s="56"/>
      <c r="BI286" s="56"/>
      <c r="BJ286" s="56"/>
      <c r="BK286" s="56"/>
      <c r="BL286" s="56"/>
      <c r="BM286" s="56"/>
      <c r="BN286" s="56"/>
      <c r="BO286" s="56"/>
      <c r="CA286" s="40"/>
      <c r="CB286" s="18" t="str">
        <f t="shared" si="195"/>
        <v/>
      </c>
      <c r="CC286" s="18" t="str">
        <f t="shared" si="171"/>
        <v/>
      </c>
      <c r="CD286" s="18" t="str">
        <f t="shared" si="189"/>
        <v/>
      </c>
      <c r="CE286" s="18" t="str">
        <f t="shared" si="173"/>
        <v/>
      </c>
      <c r="CF286" s="18" t="str">
        <f t="shared" si="174"/>
        <v/>
      </c>
      <c r="CG286" s="18" t="str">
        <f t="shared" si="175"/>
        <v/>
      </c>
      <c r="CH286" s="18" t="str">
        <f t="shared" si="176"/>
        <v/>
      </c>
      <c r="CI286" s="18" t="str">
        <f t="shared" si="177"/>
        <v/>
      </c>
      <c r="CP286" s="370">
        <f t="shared" si="196"/>
        <v>0</v>
      </c>
      <c r="CQ286" s="370">
        <f t="shared" si="197"/>
        <v>0</v>
      </c>
      <c r="CR286" s="370">
        <f t="shared" si="190"/>
        <v>0</v>
      </c>
      <c r="CS286" s="370">
        <f t="shared" si="190"/>
        <v>0</v>
      </c>
      <c r="CT286" s="370">
        <f t="shared" si="181"/>
        <v>0</v>
      </c>
      <c r="CU286" s="370">
        <f t="shared" si="182"/>
        <v>0</v>
      </c>
      <c r="CV286" s="370">
        <f t="shared" si="183"/>
        <v>0</v>
      </c>
      <c r="CW286" s="370">
        <f t="shared" si="184"/>
        <v>0</v>
      </c>
    </row>
    <row r="287" spans="1:101" ht="15" customHeight="1" x14ac:dyDescent="0.25">
      <c r="A287" s="4547" t="s">
        <v>261</v>
      </c>
      <c r="B287" s="2555" t="s">
        <v>262</v>
      </c>
      <c r="C287" s="378">
        <f t="shared" si="187"/>
        <v>3</v>
      </c>
      <c r="D287" s="379">
        <f t="shared" si="193"/>
        <v>0</v>
      </c>
      <c r="E287" s="380">
        <f t="shared" si="193"/>
        <v>3</v>
      </c>
      <c r="F287" s="49">
        <v>0</v>
      </c>
      <c r="G287" s="52">
        <v>0</v>
      </c>
      <c r="H287" s="49">
        <v>0</v>
      </c>
      <c r="I287" s="52">
        <v>0</v>
      </c>
      <c r="J287" s="49">
        <v>0</v>
      </c>
      <c r="K287" s="52">
        <v>0</v>
      </c>
      <c r="L287" s="49">
        <v>0</v>
      </c>
      <c r="M287" s="52">
        <v>1</v>
      </c>
      <c r="N287" s="49">
        <v>0</v>
      </c>
      <c r="O287" s="52">
        <v>2</v>
      </c>
      <c r="P287" s="49">
        <v>0</v>
      </c>
      <c r="Q287" s="52">
        <v>0</v>
      </c>
      <c r="R287" s="49">
        <v>0</v>
      </c>
      <c r="S287" s="52">
        <v>0</v>
      </c>
      <c r="T287" s="49">
        <v>0</v>
      </c>
      <c r="U287" s="52">
        <v>0</v>
      </c>
      <c r="V287" s="49">
        <v>0</v>
      </c>
      <c r="W287" s="52">
        <v>0</v>
      </c>
      <c r="X287" s="49">
        <v>0</v>
      </c>
      <c r="Y287" s="52">
        <v>0</v>
      </c>
      <c r="Z287" s="49">
        <v>0</v>
      </c>
      <c r="AA287" s="52">
        <v>0</v>
      </c>
      <c r="AB287" s="49">
        <v>0</v>
      </c>
      <c r="AC287" s="52">
        <v>0</v>
      </c>
      <c r="AD287" s="49">
        <v>0</v>
      </c>
      <c r="AE287" s="52">
        <v>0</v>
      </c>
      <c r="AF287" s="49">
        <v>0</v>
      </c>
      <c r="AG287" s="52">
        <v>0</v>
      </c>
      <c r="AH287" s="49">
        <v>0</v>
      </c>
      <c r="AI287" s="52">
        <v>0</v>
      </c>
      <c r="AJ287" s="49">
        <v>0</v>
      </c>
      <c r="AK287" s="52">
        <v>0</v>
      </c>
      <c r="AL287" s="49">
        <v>0</v>
      </c>
      <c r="AM287" s="323">
        <v>0</v>
      </c>
      <c r="AN287" s="105">
        <v>0</v>
      </c>
      <c r="AO287" s="47">
        <v>0</v>
      </c>
      <c r="AP287" s="286">
        <v>1</v>
      </c>
      <c r="AQ287" s="51">
        <v>0</v>
      </c>
      <c r="AR287" s="52">
        <v>0</v>
      </c>
      <c r="AS287" s="49">
        <v>0</v>
      </c>
      <c r="AT287" s="52">
        <v>0</v>
      </c>
      <c r="AU287" s="51">
        <v>0</v>
      </c>
      <c r="AV287" s="52">
        <v>0</v>
      </c>
      <c r="AW287" s="51">
        <v>0</v>
      </c>
      <c r="AX287" s="52">
        <v>1</v>
      </c>
      <c r="AY287" s="56" t="str">
        <f t="shared" si="185"/>
        <v/>
      </c>
      <c r="AZ287" s="56"/>
      <c r="BA287" s="56"/>
      <c r="BB287" s="56"/>
      <c r="BC287" s="56"/>
      <c r="BD287" s="56"/>
      <c r="BE287" s="56"/>
      <c r="BF287" s="56"/>
      <c r="BG287" s="56"/>
      <c r="BH287" s="56"/>
      <c r="BI287" s="56"/>
      <c r="BJ287" s="56"/>
      <c r="BK287" s="56"/>
      <c r="BL287" s="56"/>
      <c r="BM287" s="56"/>
      <c r="BN287" s="56"/>
      <c r="BO287" s="56"/>
      <c r="CA287" s="40"/>
      <c r="CB287" s="18" t="str">
        <f t="shared" si="195"/>
        <v/>
      </c>
      <c r="CC287" s="18" t="str">
        <f t="shared" si="171"/>
        <v/>
      </c>
      <c r="CD287" s="18" t="str">
        <f t="shared" si="189"/>
        <v/>
      </c>
      <c r="CE287" s="18" t="str">
        <f t="shared" si="173"/>
        <v/>
      </c>
      <c r="CF287" s="18" t="str">
        <f t="shared" si="174"/>
        <v/>
      </c>
      <c r="CG287" s="18" t="str">
        <f t="shared" si="175"/>
        <v/>
      </c>
      <c r="CH287" s="18" t="str">
        <f t="shared" si="176"/>
        <v/>
      </c>
      <c r="CI287" s="18" t="str">
        <f t="shared" si="177"/>
        <v/>
      </c>
      <c r="CP287" s="370">
        <f t="shared" si="196"/>
        <v>0</v>
      </c>
      <c r="CQ287" s="370">
        <f t="shared" si="197"/>
        <v>0</v>
      </c>
      <c r="CR287" s="370">
        <f t="shared" si="190"/>
        <v>0</v>
      </c>
      <c r="CS287" s="370">
        <f t="shared" si="190"/>
        <v>0</v>
      </c>
      <c r="CT287" s="370">
        <f t="shared" si="181"/>
        <v>0</v>
      </c>
      <c r="CU287" s="370">
        <f t="shared" si="182"/>
        <v>0</v>
      </c>
      <c r="CV287" s="370">
        <f t="shared" si="183"/>
        <v>0</v>
      </c>
      <c r="CW287" s="370">
        <f t="shared" si="184"/>
        <v>0</v>
      </c>
    </row>
    <row r="288" spans="1:101" x14ac:dyDescent="0.25">
      <c r="A288" s="3923"/>
      <c r="B288" s="253" t="s">
        <v>263</v>
      </c>
      <c r="C288" s="397">
        <f t="shared" si="187"/>
        <v>0</v>
      </c>
      <c r="D288" s="398">
        <f t="shared" si="193"/>
        <v>0</v>
      </c>
      <c r="E288" s="396">
        <f t="shared" si="193"/>
        <v>0</v>
      </c>
      <c r="F288" s="49"/>
      <c r="G288" s="52"/>
      <c r="H288" s="49"/>
      <c r="I288" s="52"/>
      <c r="J288" s="49"/>
      <c r="K288" s="52"/>
      <c r="L288" s="49"/>
      <c r="M288" s="52"/>
      <c r="N288" s="49"/>
      <c r="O288" s="52"/>
      <c r="P288" s="49"/>
      <c r="Q288" s="52"/>
      <c r="R288" s="49"/>
      <c r="S288" s="52"/>
      <c r="T288" s="49"/>
      <c r="U288" s="52"/>
      <c r="V288" s="49"/>
      <c r="W288" s="52"/>
      <c r="X288" s="49"/>
      <c r="Y288" s="52"/>
      <c r="Z288" s="49"/>
      <c r="AA288" s="52"/>
      <c r="AB288" s="49"/>
      <c r="AC288" s="52"/>
      <c r="AD288" s="49"/>
      <c r="AE288" s="52"/>
      <c r="AF288" s="49"/>
      <c r="AG288" s="52"/>
      <c r="AH288" s="49"/>
      <c r="AI288" s="52"/>
      <c r="AJ288" s="49"/>
      <c r="AK288" s="52"/>
      <c r="AL288" s="49"/>
      <c r="AM288" s="323"/>
      <c r="AN288" s="105"/>
      <c r="AO288" s="47"/>
      <c r="AP288" s="286"/>
      <c r="AQ288" s="51"/>
      <c r="AR288" s="52"/>
      <c r="AS288" s="49"/>
      <c r="AT288" s="52"/>
      <c r="AU288" s="51"/>
      <c r="AV288" s="52"/>
      <c r="AW288" s="51"/>
      <c r="AX288" s="52"/>
      <c r="AY288" s="56" t="str">
        <f t="shared" si="185"/>
        <v/>
      </c>
      <c r="AZ288" s="56"/>
      <c r="BA288" s="56"/>
      <c r="BB288" s="56"/>
      <c r="BC288" s="56"/>
      <c r="BD288" s="56"/>
      <c r="BE288" s="56"/>
      <c r="BF288" s="56"/>
      <c r="BG288" s="56"/>
      <c r="BH288" s="56"/>
      <c r="BI288" s="56"/>
      <c r="BJ288" s="56"/>
      <c r="BK288" s="56"/>
      <c r="BL288" s="56"/>
      <c r="BM288" s="56"/>
      <c r="BN288" s="56"/>
      <c r="BO288" s="56"/>
      <c r="CA288" s="40"/>
      <c r="CB288" s="18" t="str">
        <f t="shared" si="195"/>
        <v/>
      </c>
      <c r="CC288" s="18" t="str">
        <f t="shared" si="171"/>
        <v/>
      </c>
      <c r="CD288" s="18" t="str">
        <f t="shared" si="189"/>
        <v/>
      </c>
      <c r="CE288" s="18" t="str">
        <f t="shared" si="173"/>
        <v/>
      </c>
      <c r="CF288" s="18" t="str">
        <f t="shared" si="174"/>
        <v/>
      </c>
      <c r="CG288" s="18" t="str">
        <f t="shared" si="175"/>
        <v/>
      </c>
      <c r="CH288" s="18" t="str">
        <f t="shared" si="176"/>
        <v/>
      </c>
      <c r="CI288" s="18" t="str">
        <f t="shared" si="177"/>
        <v/>
      </c>
      <c r="CP288" s="370">
        <f t="shared" si="196"/>
        <v>0</v>
      </c>
      <c r="CQ288" s="370">
        <f t="shared" si="197"/>
        <v>0</v>
      </c>
      <c r="CR288" s="370">
        <f t="shared" si="190"/>
        <v>0</v>
      </c>
      <c r="CS288" s="370">
        <f t="shared" si="190"/>
        <v>0</v>
      </c>
      <c r="CT288" s="370">
        <f t="shared" si="181"/>
        <v>0</v>
      </c>
      <c r="CU288" s="370">
        <f t="shared" si="182"/>
        <v>0</v>
      </c>
      <c r="CV288" s="370">
        <f t="shared" si="183"/>
        <v>0</v>
      </c>
      <c r="CW288" s="370">
        <f t="shared" si="184"/>
        <v>0</v>
      </c>
    </row>
    <row r="289" spans="1:101" x14ac:dyDescent="0.25">
      <c r="A289" s="3923"/>
      <c r="B289" s="253" t="s">
        <v>264</v>
      </c>
      <c r="C289" s="397">
        <f t="shared" si="187"/>
        <v>0</v>
      </c>
      <c r="D289" s="398">
        <f t="shared" si="193"/>
        <v>0</v>
      </c>
      <c r="E289" s="396">
        <f t="shared" si="193"/>
        <v>0</v>
      </c>
      <c r="F289" s="49"/>
      <c r="G289" s="52"/>
      <c r="H289" s="49"/>
      <c r="I289" s="52"/>
      <c r="J289" s="49"/>
      <c r="K289" s="52"/>
      <c r="L289" s="49"/>
      <c r="M289" s="52"/>
      <c r="N289" s="49"/>
      <c r="O289" s="52"/>
      <c r="P289" s="49"/>
      <c r="Q289" s="52"/>
      <c r="R289" s="49"/>
      <c r="S289" s="52"/>
      <c r="T289" s="49"/>
      <c r="U289" s="52"/>
      <c r="V289" s="49"/>
      <c r="W289" s="52"/>
      <c r="X289" s="49"/>
      <c r="Y289" s="52"/>
      <c r="Z289" s="49"/>
      <c r="AA289" s="52"/>
      <c r="AB289" s="49"/>
      <c r="AC289" s="52"/>
      <c r="AD289" s="49"/>
      <c r="AE289" s="52"/>
      <c r="AF289" s="49"/>
      <c r="AG289" s="52"/>
      <c r="AH289" s="49"/>
      <c r="AI289" s="52"/>
      <c r="AJ289" s="49"/>
      <c r="AK289" s="52"/>
      <c r="AL289" s="49"/>
      <c r="AM289" s="323"/>
      <c r="AN289" s="105"/>
      <c r="AO289" s="47"/>
      <c r="AP289" s="286"/>
      <c r="AQ289" s="51"/>
      <c r="AR289" s="52"/>
      <c r="AS289" s="49"/>
      <c r="AT289" s="52"/>
      <c r="AU289" s="51"/>
      <c r="AV289" s="52"/>
      <c r="AW289" s="51"/>
      <c r="AX289" s="52"/>
      <c r="AY289" s="56" t="str">
        <f t="shared" si="185"/>
        <v/>
      </c>
      <c r="AZ289" s="56"/>
      <c r="BA289" s="56"/>
      <c r="BB289" s="56"/>
      <c r="BC289" s="56"/>
      <c r="BD289" s="56"/>
      <c r="BE289" s="56"/>
      <c r="BF289" s="56"/>
      <c r="BG289" s="56"/>
      <c r="BH289" s="56"/>
      <c r="BI289" s="56"/>
      <c r="BJ289" s="56"/>
      <c r="BK289" s="56"/>
      <c r="BL289" s="56"/>
      <c r="BM289" s="56"/>
      <c r="BN289" s="56"/>
      <c r="BO289" s="56"/>
      <c r="CA289" s="40"/>
      <c r="CB289" s="18" t="str">
        <f t="shared" si="195"/>
        <v/>
      </c>
      <c r="CC289" s="18" t="str">
        <f t="shared" si="171"/>
        <v/>
      </c>
      <c r="CD289" s="18" t="str">
        <f t="shared" si="189"/>
        <v/>
      </c>
      <c r="CE289" s="18" t="str">
        <f t="shared" si="173"/>
        <v/>
      </c>
      <c r="CF289" s="18" t="str">
        <f t="shared" si="174"/>
        <v/>
      </c>
      <c r="CG289" s="18" t="str">
        <f t="shared" si="175"/>
        <v/>
      </c>
      <c r="CH289" s="18" t="str">
        <f t="shared" si="176"/>
        <v/>
      </c>
      <c r="CI289" s="18" t="str">
        <f t="shared" si="177"/>
        <v/>
      </c>
      <c r="CP289" s="370">
        <f t="shared" si="196"/>
        <v>0</v>
      </c>
      <c r="CQ289" s="370">
        <f t="shared" si="197"/>
        <v>0</v>
      </c>
      <c r="CR289" s="370">
        <f t="shared" si="190"/>
        <v>0</v>
      </c>
      <c r="CS289" s="370">
        <f t="shared" si="190"/>
        <v>0</v>
      </c>
      <c r="CT289" s="370">
        <f t="shared" si="181"/>
        <v>0</v>
      </c>
      <c r="CU289" s="370">
        <f t="shared" si="182"/>
        <v>0</v>
      </c>
      <c r="CV289" s="370">
        <f t="shared" si="183"/>
        <v>0</v>
      </c>
      <c r="CW289" s="370">
        <f t="shared" si="184"/>
        <v>0</v>
      </c>
    </row>
    <row r="290" spans="1:101" x14ac:dyDescent="0.25">
      <c r="A290" s="3923"/>
      <c r="B290" s="253" t="s">
        <v>265</v>
      </c>
      <c r="C290" s="397">
        <f t="shared" si="187"/>
        <v>0</v>
      </c>
      <c r="D290" s="398">
        <f t="shared" si="193"/>
        <v>0</v>
      </c>
      <c r="E290" s="396">
        <f t="shared" si="193"/>
        <v>0</v>
      </c>
      <c r="F290" s="49"/>
      <c r="G290" s="52"/>
      <c r="H290" s="49"/>
      <c r="I290" s="52"/>
      <c r="J290" s="49"/>
      <c r="K290" s="52"/>
      <c r="L290" s="49"/>
      <c r="M290" s="52"/>
      <c r="N290" s="49"/>
      <c r="O290" s="52"/>
      <c r="P290" s="49"/>
      <c r="Q290" s="52"/>
      <c r="R290" s="49"/>
      <c r="S290" s="52"/>
      <c r="T290" s="49"/>
      <c r="U290" s="52"/>
      <c r="V290" s="49"/>
      <c r="W290" s="52"/>
      <c r="X290" s="49"/>
      <c r="Y290" s="52"/>
      <c r="Z290" s="49"/>
      <c r="AA290" s="52"/>
      <c r="AB290" s="49"/>
      <c r="AC290" s="52"/>
      <c r="AD290" s="49"/>
      <c r="AE290" s="52"/>
      <c r="AF290" s="49"/>
      <c r="AG290" s="52"/>
      <c r="AH290" s="49"/>
      <c r="AI290" s="52"/>
      <c r="AJ290" s="49"/>
      <c r="AK290" s="52"/>
      <c r="AL290" s="49"/>
      <c r="AM290" s="323"/>
      <c r="AN290" s="105"/>
      <c r="AO290" s="47"/>
      <c r="AP290" s="286"/>
      <c r="AQ290" s="51"/>
      <c r="AR290" s="52"/>
      <c r="AS290" s="49"/>
      <c r="AT290" s="52"/>
      <c r="AU290" s="51"/>
      <c r="AV290" s="52"/>
      <c r="AW290" s="51"/>
      <c r="AX290" s="52"/>
      <c r="AY290" s="56" t="str">
        <f t="shared" si="185"/>
        <v/>
      </c>
      <c r="AZ290" s="56"/>
      <c r="BA290" s="56"/>
      <c r="BB290" s="56"/>
      <c r="BC290" s="56"/>
      <c r="BD290" s="56"/>
      <c r="BE290" s="56"/>
      <c r="BF290" s="56"/>
      <c r="BG290" s="56"/>
      <c r="BH290" s="56"/>
      <c r="BI290" s="56"/>
      <c r="BJ290" s="56"/>
      <c r="BK290" s="56"/>
      <c r="BL290" s="56"/>
      <c r="BM290" s="56"/>
      <c r="BN290" s="56"/>
      <c r="BO290" s="56"/>
      <c r="CA290" s="40"/>
      <c r="CB290" s="18" t="str">
        <f t="shared" si="195"/>
        <v/>
      </c>
      <c r="CC290" s="18" t="str">
        <f t="shared" si="171"/>
        <v/>
      </c>
      <c r="CD290" s="18" t="str">
        <f t="shared" si="189"/>
        <v/>
      </c>
      <c r="CE290" s="18" t="str">
        <f t="shared" si="173"/>
        <v/>
      </c>
      <c r="CF290" s="18" t="str">
        <f t="shared" si="174"/>
        <v/>
      </c>
      <c r="CG290" s="18" t="str">
        <f t="shared" si="175"/>
        <v/>
      </c>
      <c r="CH290" s="18" t="str">
        <f t="shared" si="176"/>
        <v/>
      </c>
      <c r="CI290" s="18" t="str">
        <f t="shared" si="177"/>
        <v/>
      </c>
      <c r="CP290" s="370">
        <f t="shared" si="196"/>
        <v>0</v>
      </c>
      <c r="CQ290" s="370">
        <f t="shared" si="197"/>
        <v>0</v>
      </c>
      <c r="CR290" s="370">
        <f t="shared" si="190"/>
        <v>0</v>
      </c>
      <c r="CS290" s="370">
        <f t="shared" si="190"/>
        <v>0</v>
      </c>
      <c r="CT290" s="370">
        <f t="shared" si="181"/>
        <v>0</v>
      </c>
      <c r="CU290" s="370">
        <f t="shared" si="182"/>
        <v>0</v>
      </c>
      <c r="CV290" s="370">
        <f t="shared" si="183"/>
        <v>0</v>
      </c>
      <c r="CW290" s="370">
        <f t="shared" si="184"/>
        <v>0</v>
      </c>
    </row>
    <row r="291" spans="1:101" ht="22.5" customHeight="1" x14ac:dyDescent="0.25">
      <c r="A291" s="3782"/>
      <c r="B291" s="450" t="s">
        <v>266</v>
      </c>
      <c r="C291" s="416">
        <f t="shared" si="187"/>
        <v>0</v>
      </c>
      <c r="D291" s="417">
        <f t="shared" si="193"/>
        <v>0</v>
      </c>
      <c r="E291" s="377">
        <f t="shared" si="193"/>
        <v>0</v>
      </c>
      <c r="F291" s="30"/>
      <c r="G291" s="37"/>
      <c r="H291" s="30"/>
      <c r="I291" s="37"/>
      <c r="J291" s="30"/>
      <c r="K291" s="37"/>
      <c r="L291" s="30"/>
      <c r="M291" s="37"/>
      <c r="N291" s="30"/>
      <c r="O291" s="37"/>
      <c r="P291" s="30"/>
      <c r="Q291" s="37"/>
      <c r="R291" s="30"/>
      <c r="S291" s="37"/>
      <c r="T291" s="30"/>
      <c r="U291" s="37"/>
      <c r="V291" s="30"/>
      <c r="W291" s="37"/>
      <c r="X291" s="30"/>
      <c r="Y291" s="37"/>
      <c r="Z291" s="30"/>
      <c r="AA291" s="37"/>
      <c r="AB291" s="30"/>
      <c r="AC291" s="37"/>
      <c r="AD291" s="30"/>
      <c r="AE291" s="37"/>
      <c r="AF291" s="30"/>
      <c r="AG291" s="37"/>
      <c r="AH291" s="30"/>
      <c r="AI291" s="37"/>
      <c r="AJ291" s="30"/>
      <c r="AK291" s="37"/>
      <c r="AL291" s="30"/>
      <c r="AM291" s="223"/>
      <c r="AN291" s="35"/>
      <c r="AO291" s="31"/>
      <c r="AP291" s="220"/>
      <c r="AQ291" s="31"/>
      <c r="AR291" s="37"/>
      <c r="AS291" s="30"/>
      <c r="AT291" s="37"/>
      <c r="AU291" s="31"/>
      <c r="AV291" s="37"/>
      <c r="AW291" s="31"/>
      <c r="AX291" s="37"/>
      <c r="AY291" s="56" t="str">
        <f t="shared" si="185"/>
        <v/>
      </c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6"/>
      <c r="BK291" s="56"/>
      <c r="BL291" s="56"/>
      <c r="BM291" s="56"/>
      <c r="BN291" s="56"/>
      <c r="BO291" s="56"/>
      <c r="CA291" s="40"/>
      <c r="CB291" s="18" t="str">
        <f t="shared" si="195"/>
        <v/>
      </c>
      <c r="CC291" s="18" t="str">
        <f t="shared" si="171"/>
        <v/>
      </c>
      <c r="CD291" s="18" t="str">
        <f t="shared" si="189"/>
        <v/>
      </c>
      <c r="CE291" s="18" t="str">
        <f t="shared" si="173"/>
        <v/>
      </c>
      <c r="CF291" s="18" t="str">
        <f t="shared" si="174"/>
        <v/>
      </c>
      <c r="CG291" s="18" t="str">
        <f t="shared" si="175"/>
        <v/>
      </c>
      <c r="CH291" s="18" t="str">
        <f t="shared" si="176"/>
        <v/>
      </c>
      <c r="CI291" s="18" t="str">
        <f t="shared" si="177"/>
        <v/>
      </c>
      <c r="CP291" s="370">
        <f t="shared" si="196"/>
        <v>0</v>
      </c>
      <c r="CQ291" s="370">
        <f t="shared" si="197"/>
        <v>0</v>
      </c>
      <c r="CR291" s="370">
        <f t="shared" si="190"/>
        <v>0</v>
      </c>
      <c r="CS291" s="370">
        <f t="shared" si="190"/>
        <v>0</v>
      </c>
      <c r="CT291" s="370">
        <f t="shared" si="181"/>
        <v>0</v>
      </c>
      <c r="CU291" s="370">
        <f t="shared" si="182"/>
        <v>0</v>
      </c>
      <c r="CV291" s="370">
        <f t="shared" si="183"/>
        <v>0</v>
      </c>
      <c r="CW291" s="370">
        <f t="shared" si="184"/>
        <v>0</v>
      </c>
    </row>
    <row r="292" spans="1:101" x14ac:dyDescent="0.25">
      <c r="A292" s="3176" t="s">
        <v>267</v>
      </c>
      <c r="B292" s="3177"/>
      <c r="C292" s="2544">
        <f t="shared" si="187"/>
        <v>0</v>
      </c>
      <c r="D292" s="388">
        <f t="shared" si="193"/>
        <v>0</v>
      </c>
      <c r="E292" s="369">
        <f t="shared" si="193"/>
        <v>0</v>
      </c>
      <c r="F292" s="2546"/>
      <c r="G292" s="85"/>
      <c r="H292" s="2546"/>
      <c r="I292" s="85"/>
      <c r="J292" s="2546"/>
      <c r="K292" s="85"/>
      <c r="L292" s="2546"/>
      <c r="M292" s="85"/>
      <c r="N292" s="2546"/>
      <c r="O292" s="85"/>
      <c r="P292" s="2546"/>
      <c r="Q292" s="85"/>
      <c r="R292" s="2546"/>
      <c r="S292" s="85"/>
      <c r="T292" s="2546"/>
      <c r="U292" s="85"/>
      <c r="V292" s="2546"/>
      <c r="W292" s="85"/>
      <c r="X292" s="2546"/>
      <c r="Y292" s="85"/>
      <c r="Z292" s="2546"/>
      <c r="AA292" s="85"/>
      <c r="AB292" s="2546"/>
      <c r="AC292" s="85"/>
      <c r="AD292" s="2546"/>
      <c r="AE292" s="85"/>
      <c r="AF292" s="2546"/>
      <c r="AG292" s="85"/>
      <c r="AH292" s="2546"/>
      <c r="AI292" s="85"/>
      <c r="AJ292" s="2546"/>
      <c r="AK292" s="85"/>
      <c r="AL292" s="2546"/>
      <c r="AM292" s="353"/>
      <c r="AN292" s="105"/>
      <c r="AO292" s="47"/>
      <c r="AP292" s="286"/>
      <c r="AQ292" s="468"/>
      <c r="AR292" s="85"/>
      <c r="AS292" s="2546"/>
      <c r="AT292" s="85"/>
      <c r="AU292" s="468"/>
      <c r="AV292" s="85"/>
      <c r="AW292" s="468"/>
      <c r="AX292" s="85"/>
      <c r="AY292" s="56" t="str">
        <f t="shared" si="185"/>
        <v/>
      </c>
      <c r="AZ292" s="56"/>
      <c r="BA292" s="56"/>
      <c r="BB292" s="56"/>
      <c r="BC292" s="56"/>
      <c r="BD292" s="56"/>
      <c r="BE292" s="56"/>
      <c r="BF292" s="56"/>
      <c r="BG292" s="56"/>
      <c r="BH292" s="56"/>
      <c r="BI292" s="56"/>
      <c r="BJ292" s="56"/>
      <c r="BK292" s="56"/>
      <c r="BL292" s="56"/>
      <c r="BM292" s="56"/>
      <c r="BN292" s="56"/>
      <c r="BO292" s="56"/>
      <c r="CA292" s="40"/>
      <c r="CB292" s="18" t="str">
        <f t="shared" si="195"/>
        <v/>
      </c>
      <c r="CC292" s="18" t="str">
        <f t="shared" si="171"/>
        <v/>
      </c>
      <c r="CD292" s="18" t="str">
        <f t="shared" si="189"/>
        <v/>
      </c>
      <c r="CE292" s="18" t="str">
        <f t="shared" si="173"/>
        <v/>
      </c>
      <c r="CF292" s="18" t="str">
        <f t="shared" si="174"/>
        <v/>
      </c>
      <c r="CG292" s="18" t="str">
        <f t="shared" si="175"/>
        <v/>
      </c>
      <c r="CH292" s="18" t="str">
        <f t="shared" si="176"/>
        <v/>
      </c>
      <c r="CI292" s="18" t="str">
        <f t="shared" si="177"/>
        <v/>
      </c>
      <c r="CP292" s="370">
        <f t="shared" si="196"/>
        <v>0</v>
      </c>
      <c r="CQ292" s="370">
        <f t="shared" si="197"/>
        <v>0</v>
      </c>
      <c r="CR292" s="370">
        <f t="shared" si="190"/>
        <v>0</v>
      </c>
      <c r="CS292" s="370">
        <f t="shared" si="190"/>
        <v>0</v>
      </c>
      <c r="CT292" s="370">
        <f t="shared" si="181"/>
        <v>0</v>
      </c>
      <c r="CU292" s="370">
        <f t="shared" si="182"/>
        <v>0</v>
      </c>
      <c r="CV292" s="370">
        <f t="shared" si="183"/>
        <v>0</v>
      </c>
      <c r="CW292" s="370">
        <f t="shared" si="184"/>
        <v>0</v>
      </c>
    </row>
    <row r="293" spans="1:101" x14ac:dyDescent="0.25">
      <c r="A293" s="3016" t="s">
        <v>268</v>
      </c>
      <c r="B293" s="3017"/>
      <c r="C293" s="416">
        <f>SUM(D293+E293)</f>
        <v>0</v>
      </c>
      <c r="D293" s="417">
        <f>SUM(F293+H293+J293+L293+N293+P293+R293+T293+V293+X293+Z293+AB293+AD293+AF293+AH293+AJ293+AL293)</f>
        <v>0</v>
      </c>
      <c r="E293" s="377">
        <f t="shared" ref="E293" si="198">SUM(G293+I293+K293+M293+O293+Q293+S293+U293+W293+Y293+AA293+AC293+AE293+AG293+AI293+AK293+AM293)</f>
        <v>0</v>
      </c>
      <c r="F293" s="30"/>
      <c r="G293" s="37"/>
      <c r="H293" s="30"/>
      <c r="I293" s="37"/>
      <c r="J293" s="30"/>
      <c r="K293" s="37"/>
      <c r="L293" s="30"/>
      <c r="M293" s="37"/>
      <c r="N293" s="30"/>
      <c r="O293" s="37"/>
      <c r="P293" s="30"/>
      <c r="Q293" s="37"/>
      <c r="R293" s="30"/>
      <c r="S293" s="37"/>
      <c r="T293" s="30"/>
      <c r="U293" s="37"/>
      <c r="V293" s="30"/>
      <c r="W293" s="37"/>
      <c r="X293" s="30"/>
      <c r="Y293" s="37"/>
      <c r="Z293" s="30"/>
      <c r="AA293" s="37"/>
      <c r="AB293" s="30"/>
      <c r="AC293" s="37"/>
      <c r="AD293" s="30"/>
      <c r="AE293" s="37"/>
      <c r="AF293" s="30"/>
      <c r="AG293" s="37"/>
      <c r="AH293" s="30"/>
      <c r="AI293" s="37"/>
      <c r="AJ293" s="30"/>
      <c r="AK293" s="37"/>
      <c r="AL293" s="30"/>
      <c r="AM293" s="223"/>
      <c r="AN293" s="95"/>
      <c r="AO293" s="2400"/>
      <c r="AP293" s="2402"/>
      <c r="AQ293" s="479"/>
      <c r="AR293" s="453"/>
      <c r="AS293" s="30"/>
      <c r="AT293" s="37"/>
      <c r="AU293" s="31"/>
      <c r="AV293" s="37"/>
      <c r="AW293" s="31"/>
      <c r="AX293" s="37"/>
      <c r="AY293" s="56" t="str">
        <f t="shared" si="185"/>
        <v/>
      </c>
      <c r="AZ293" s="56"/>
      <c r="BA293" s="56"/>
      <c r="BB293" s="56"/>
      <c r="BC293" s="56"/>
      <c r="BD293" s="56"/>
      <c r="BE293" s="56"/>
      <c r="BF293" s="56"/>
      <c r="BG293" s="56"/>
      <c r="BH293" s="56"/>
      <c r="BI293" s="56"/>
      <c r="BJ293" s="56"/>
      <c r="BK293" s="56"/>
      <c r="BL293" s="56"/>
      <c r="BM293" s="56"/>
      <c r="BN293" s="56"/>
      <c r="BO293" s="56"/>
      <c r="CA293" s="40"/>
      <c r="CB293" s="18" t="str">
        <f t="shared" si="195"/>
        <v/>
      </c>
      <c r="CC293" s="18" t="str">
        <f t="shared" si="171"/>
        <v/>
      </c>
      <c r="CD293" s="18" t="str">
        <f t="shared" si="189"/>
        <v/>
      </c>
      <c r="CE293" s="18" t="str">
        <f t="shared" si="173"/>
        <v/>
      </c>
      <c r="CF293" s="18" t="str">
        <f t="shared" si="174"/>
        <v/>
      </c>
      <c r="CG293" s="18" t="str">
        <f t="shared" si="175"/>
        <v/>
      </c>
      <c r="CH293" s="18" t="str">
        <f t="shared" si="176"/>
        <v/>
      </c>
      <c r="CI293" s="18" t="str">
        <f t="shared" si="177"/>
        <v/>
      </c>
      <c r="CP293" s="370">
        <f t="shared" si="196"/>
        <v>0</v>
      </c>
      <c r="CQ293" s="370">
        <f t="shared" si="197"/>
        <v>0</v>
      </c>
      <c r="CR293" s="370">
        <f t="shared" si="190"/>
        <v>0</v>
      </c>
      <c r="CS293" s="370">
        <f t="shared" si="190"/>
        <v>0</v>
      </c>
      <c r="CT293" s="370">
        <f t="shared" si="181"/>
        <v>0</v>
      </c>
      <c r="CU293" s="370">
        <f t="shared" si="182"/>
        <v>0</v>
      </c>
      <c r="CV293" s="370">
        <f t="shared" si="183"/>
        <v>0</v>
      </c>
      <c r="CW293" s="370">
        <f t="shared" si="184"/>
        <v>0</v>
      </c>
    </row>
    <row r="294" spans="1:101" s="56" customFormat="1" ht="18" customHeight="1" x14ac:dyDescent="0.2">
      <c r="A294" s="38" t="s">
        <v>279</v>
      </c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</row>
    <row r="295" spans="1:101" x14ac:dyDescent="0.25">
      <c r="A295" s="4558" t="s">
        <v>280</v>
      </c>
      <c r="B295" s="4559" t="s">
        <v>281</v>
      </c>
      <c r="C295" s="4545" t="s">
        <v>4</v>
      </c>
      <c r="D295" s="3108"/>
      <c r="E295" s="2987"/>
      <c r="F295" s="4560" t="s">
        <v>139</v>
      </c>
      <c r="G295" s="4561"/>
      <c r="H295" s="4561"/>
      <c r="I295" s="4561"/>
      <c r="J295" s="4561"/>
      <c r="K295" s="4561"/>
      <c r="L295" s="4561"/>
      <c r="M295" s="4561"/>
      <c r="N295" s="4561"/>
      <c r="O295" s="4561"/>
      <c r="P295" s="4561"/>
      <c r="Q295" s="4561"/>
      <c r="R295" s="4561"/>
      <c r="S295" s="4561"/>
      <c r="T295" s="4561"/>
      <c r="U295" s="4561"/>
      <c r="V295" s="4561"/>
      <c r="W295" s="4561"/>
      <c r="X295" s="4561"/>
      <c r="Y295" s="4561"/>
      <c r="Z295" s="4561"/>
      <c r="AA295" s="4561"/>
      <c r="AB295" s="4561"/>
      <c r="AC295" s="4561"/>
      <c r="AD295" s="4561"/>
      <c r="AE295" s="4561"/>
      <c r="AF295" s="4561"/>
      <c r="AG295" s="4561"/>
      <c r="AH295" s="4561"/>
      <c r="AI295" s="4561"/>
      <c r="AJ295" s="4561"/>
      <c r="AK295" s="4562"/>
      <c r="AL295" s="4544" t="s">
        <v>12</v>
      </c>
      <c r="AM295" s="4563" t="s">
        <v>13</v>
      </c>
      <c r="AN295" s="4563" t="s">
        <v>207</v>
      </c>
      <c r="AO295" s="2987" t="s">
        <v>272</v>
      </c>
    </row>
    <row r="296" spans="1:101" x14ac:dyDescent="0.25">
      <c r="A296" s="3992"/>
      <c r="B296" s="3994"/>
      <c r="C296" s="3915"/>
      <c r="D296" s="4452"/>
      <c r="E296" s="4444"/>
      <c r="F296" s="4462" t="s">
        <v>203</v>
      </c>
      <c r="G296" s="4462"/>
      <c r="H296" s="4462" t="s">
        <v>204</v>
      </c>
      <c r="I296" s="4462"/>
      <c r="J296" s="4462" t="s">
        <v>16</v>
      </c>
      <c r="K296" s="4462"/>
      <c r="L296" s="4449" t="s">
        <v>17</v>
      </c>
      <c r="M296" s="4548"/>
      <c r="N296" s="4463" t="s">
        <v>18</v>
      </c>
      <c r="O296" s="4463"/>
      <c r="P296" s="4463" t="s">
        <v>19</v>
      </c>
      <c r="Q296" s="4463"/>
      <c r="R296" s="4463" t="s">
        <v>20</v>
      </c>
      <c r="S296" s="4463"/>
      <c r="T296" s="4463" t="s">
        <v>21</v>
      </c>
      <c r="U296" s="4463"/>
      <c r="V296" s="4463" t="s">
        <v>22</v>
      </c>
      <c r="W296" s="4463"/>
      <c r="X296" s="4463" t="s">
        <v>23</v>
      </c>
      <c r="Y296" s="4463"/>
      <c r="Z296" s="4463" t="s">
        <v>61</v>
      </c>
      <c r="AA296" s="4463"/>
      <c r="AB296" s="4463" t="s">
        <v>62</v>
      </c>
      <c r="AC296" s="4463"/>
      <c r="AD296" s="4463" t="s">
        <v>63</v>
      </c>
      <c r="AE296" s="4463"/>
      <c r="AF296" s="4463" t="s">
        <v>148</v>
      </c>
      <c r="AG296" s="4463"/>
      <c r="AH296" s="4463" t="s">
        <v>149</v>
      </c>
      <c r="AI296" s="4463"/>
      <c r="AJ296" s="4463" t="s">
        <v>150</v>
      </c>
      <c r="AK296" s="4469"/>
      <c r="AL296" s="3130"/>
      <c r="AM296" s="3200"/>
      <c r="AN296" s="3200"/>
      <c r="AO296" s="2994"/>
    </row>
    <row r="297" spans="1:101" ht="26.25" customHeight="1" x14ac:dyDescent="0.25">
      <c r="A297" s="3853"/>
      <c r="B297" s="3856"/>
      <c r="C297" s="2571" t="s">
        <v>120</v>
      </c>
      <c r="D297" s="2572" t="s">
        <v>79</v>
      </c>
      <c r="E297" s="482" t="s">
        <v>121</v>
      </c>
      <c r="F297" s="2573" t="s">
        <v>79</v>
      </c>
      <c r="G297" s="484" t="s">
        <v>121</v>
      </c>
      <c r="H297" s="2573" t="s">
        <v>79</v>
      </c>
      <c r="I297" s="484" t="s">
        <v>121</v>
      </c>
      <c r="J297" s="2573" t="s">
        <v>79</v>
      </c>
      <c r="K297" s="484" t="s">
        <v>121</v>
      </c>
      <c r="L297" s="2573" t="s">
        <v>79</v>
      </c>
      <c r="M297" s="484" t="s">
        <v>121</v>
      </c>
      <c r="N297" s="2573" t="s">
        <v>79</v>
      </c>
      <c r="O297" s="484" t="s">
        <v>121</v>
      </c>
      <c r="P297" s="2573" t="s">
        <v>79</v>
      </c>
      <c r="Q297" s="484" t="s">
        <v>121</v>
      </c>
      <c r="R297" s="2573" t="s">
        <v>79</v>
      </c>
      <c r="S297" s="484" t="s">
        <v>121</v>
      </c>
      <c r="T297" s="2570" t="s">
        <v>79</v>
      </c>
      <c r="U297" s="2570" t="s">
        <v>121</v>
      </c>
      <c r="V297" s="2574" t="s">
        <v>79</v>
      </c>
      <c r="W297" s="484" t="s">
        <v>121</v>
      </c>
      <c r="X297" s="2573" t="s">
        <v>79</v>
      </c>
      <c r="Y297" s="484" t="s">
        <v>121</v>
      </c>
      <c r="Z297" s="2573" t="s">
        <v>79</v>
      </c>
      <c r="AA297" s="484" t="s">
        <v>121</v>
      </c>
      <c r="AB297" s="2573" t="s">
        <v>79</v>
      </c>
      <c r="AC297" s="484" t="s">
        <v>121</v>
      </c>
      <c r="AD297" s="2573" t="s">
        <v>79</v>
      </c>
      <c r="AE297" s="484" t="s">
        <v>121</v>
      </c>
      <c r="AF297" s="2573" t="s">
        <v>79</v>
      </c>
      <c r="AG297" s="484" t="s">
        <v>121</v>
      </c>
      <c r="AH297" s="2573" t="s">
        <v>79</v>
      </c>
      <c r="AI297" s="484" t="s">
        <v>121</v>
      </c>
      <c r="AJ297" s="2573" t="s">
        <v>79</v>
      </c>
      <c r="AK297" s="487" t="s">
        <v>121</v>
      </c>
      <c r="AL297" s="3001"/>
      <c r="AM297" s="2983"/>
      <c r="AN297" s="2983"/>
      <c r="AO297" s="4444"/>
    </row>
    <row r="298" spans="1:101" ht="15" customHeight="1" x14ac:dyDescent="0.25">
      <c r="A298" s="4564" t="s">
        <v>282</v>
      </c>
      <c r="B298" s="2575" t="s">
        <v>92</v>
      </c>
      <c r="C298" s="2576">
        <f>SUM(D298+E298)</f>
        <v>0</v>
      </c>
      <c r="D298" s="2577">
        <f>SUM(F298+H298+J298+L298+N298+P298+R298+T298+V298+X298+Z298+AB298+AD298+AF298+AH298+AJ298)</f>
        <v>0</v>
      </c>
      <c r="E298" s="2148">
        <f>SUM(G298+I298+K298+M298+O298+Q298+S298+U298+W298+Y298+AA298+AC298+AE298+AG298+AI298+AK298)</f>
        <v>0</v>
      </c>
      <c r="F298" s="2501"/>
      <c r="G298" s="2149"/>
      <c r="H298" s="2501"/>
      <c r="I298" s="2149"/>
      <c r="J298" s="2501"/>
      <c r="K298" s="2149"/>
      <c r="L298" s="2501"/>
      <c r="M298" s="2149"/>
      <c r="N298" s="2501"/>
      <c r="O298" s="2149"/>
      <c r="P298" s="2501"/>
      <c r="Q298" s="2149"/>
      <c r="R298" s="2501"/>
      <c r="S298" s="2149"/>
      <c r="T298" s="2501"/>
      <c r="U298" s="2149"/>
      <c r="V298" s="2501"/>
      <c r="W298" s="2149"/>
      <c r="X298" s="2501"/>
      <c r="Y298" s="2149"/>
      <c r="Z298" s="2501"/>
      <c r="AA298" s="2149"/>
      <c r="AB298" s="2501"/>
      <c r="AC298" s="2149"/>
      <c r="AD298" s="2501"/>
      <c r="AE298" s="2149"/>
      <c r="AF298" s="2501"/>
      <c r="AG298" s="2149"/>
      <c r="AH298" s="2501"/>
      <c r="AI298" s="2149"/>
      <c r="AJ298" s="2501"/>
      <c r="AK298" s="2503"/>
      <c r="AL298" s="2504"/>
      <c r="AM298" s="2005"/>
      <c r="AN298" s="2005"/>
      <c r="AO298" s="2149"/>
      <c r="AP298" t="str">
        <f>CA298&amp;CB298&amp;CC298&amp;CD298</f>
        <v/>
      </c>
      <c r="CA298" s="18" t="str">
        <f>IF(AND(C298&gt;0,AL298="")," * No olvide digitar la variable Pueblos Originarios. Digite Cero si no tiene.",IF(AL298&gt;C298," * La variable Pueblos originarios No puede ser mayor al Total.",""))</f>
        <v/>
      </c>
      <c r="CB298" s="18" t="str">
        <f>IF(AND(C298&gt;0,AM298="")," * No olvide digitar la variable Migrantes. Digite Cero si no tiene.",IF(AM298&gt;C298," * La variable Migrantes No puede ser mayor al Total.",""))</f>
        <v/>
      </c>
      <c r="CC298" s="18" t="str">
        <f>IF(AND(C298&gt;0,AN298="")," * No olvide digitar la variable Niños, Niñas, adolescentes y Jóvenes SENAME. Digite Cero si no tiene.",IF(AN298&gt;C298," * La variable Niños, Niñas, adolescentes y Jóvenes SENAME No puede ser mayor al Total.",""))</f>
        <v/>
      </c>
      <c r="CD298" s="18" t="str">
        <f>IF(AND(C298&gt;0,AO298="")," * No olvide digitar la variable Niños, Niñas, adolescentes y Jóvenes Mejor Niñez. Digite Cero si no tiene.",IF(AO298&gt;C298," * La variable Niños, Niñas, adolescentes y Jóvenes Mejor Niñez No puede ser mayor al Total.",""))</f>
        <v/>
      </c>
      <c r="CO298" s="69">
        <f>IF(AND(C298&gt;0,AL298=""),1,IF(AL298&gt;C298,1,0))</f>
        <v>0</v>
      </c>
      <c r="CP298" s="69">
        <f>IF(AND(C298&gt;0,AM298=""),1,IF(AM298&gt;C298,1,0))</f>
        <v>0</v>
      </c>
      <c r="CQ298" s="69">
        <f>IF(AND(C298&gt;0,AN298=""),1,IF(AN298&gt;C298,1,0))</f>
        <v>0</v>
      </c>
      <c r="CR298" s="69">
        <f>IF(AND(C298&gt;0,AO298=""),1,IF(AO298&gt;C298,1,0))</f>
        <v>0</v>
      </c>
    </row>
    <row r="299" spans="1:101" x14ac:dyDescent="0.25">
      <c r="A299" s="3863"/>
      <c r="B299" s="492" t="s">
        <v>102</v>
      </c>
      <c r="C299" s="493">
        <f>SUM(D299+E299)</f>
        <v>0</v>
      </c>
      <c r="D299" s="494">
        <f t="shared" ref="D299:E301" si="199">SUM(F299+H299+J299+L299+N299+P299+R299+T299+V299+X299+Z299+AB299+AD299+AF299+AH299+AJ299)</f>
        <v>0</v>
      </c>
      <c r="E299" s="358">
        <f>SUM(G299+I299+K299+M299+O299+Q299+S299+U299+W299+Y299+AA299+AC299+AE299+AG299+AI299+AK299)</f>
        <v>0</v>
      </c>
      <c r="F299" s="30"/>
      <c r="G299" s="37"/>
      <c r="H299" s="30"/>
      <c r="I299" s="37"/>
      <c r="J299" s="30"/>
      <c r="K299" s="37"/>
      <c r="L299" s="30"/>
      <c r="M299" s="37"/>
      <c r="N299" s="30"/>
      <c r="O299" s="37"/>
      <c r="P299" s="30"/>
      <c r="Q299" s="37"/>
      <c r="R299" s="30"/>
      <c r="S299" s="37"/>
      <c r="T299" s="30"/>
      <c r="U299" s="37"/>
      <c r="V299" s="30"/>
      <c r="W299" s="37"/>
      <c r="X299" s="30"/>
      <c r="Y299" s="37"/>
      <c r="Z299" s="30"/>
      <c r="AA299" s="37"/>
      <c r="AB299" s="30"/>
      <c r="AC299" s="37"/>
      <c r="AD299" s="30"/>
      <c r="AE299" s="37"/>
      <c r="AF299" s="30"/>
      <c r="AG299" s="37"/>
      <c r="AH299" s="30"/>
      <c r="AI299" s="37"/>
      <c r="AJ299" s="30"/>
      <c r="AK299" s="220"/>
      <c r="AL299" s="35"/>
      <c r="AM299" s="32"/>
      <c r="AN299" s="32"/>
      <c r="AO299" s="37"/>
      <c r="AP299" t="str">
        <f>CA299&amp;CB299&amp;CC299&amp;CD299</f>
        <v/>
      </c>
      <c r="CA299" s="18" t="str">
        <f t="shared" ref="CA299:CA301" si="200">IF(AND(C299&gt;0,AL299="")," * No olvide digitar la variable Pueblos Originarios. Digite Cero si no tiene.",IF(AL299&gt;C299," * La variable Pueblos originarios No puede ser mayor al Total.",""))</f>
        <v/>
      </c>
      <c r="CB299" s="18" t="str">
        <f>IF(AND(C299&gt;0,AM299=""),"  * No olvide digitar la variable Migrantes. Digite Cero si no tiene.",IF(AM299&gt;C299,"  * La variable Migrantes No puede ser mayor al Total.",""))</f>
        <v/>
      </c>
      <c r="CC299" s="18" t="str">
        <f>IF(AND(C299&gt;0,AN299=""),"  * No olvide digitar la variable Niños, Niñas, adolescentes y Jóvenes SENAME. Digite Cero si no tiene.",IF(AN299&gt;C299,"  * La variable Niños, Niñas, adolescentes y Jóvenes SENAME No puede ser mayor al Total.",""))</f>
        <v/>
      </c>
      <c r="CD299" s="18" t="str">
        <f t="shared" ref="CD299:CD301" si="201">IF(AND(C299&gt;0,AO299="")," * No olvide digitar la variable Niños, Niñas, adolescentes y Jóvenes Mejor Niñez. Digite Cero si no tiene.",IF(AO299&gt;C299," * La variable Niños, Niñas, adolescentes y Jóvenes Mejor Niñez No puede ser mayor al Total.",""))</f>
        <v/>
      </c>
      <c r="CO299" s="69">
        <f>IF(AND(C299&gt;0,AL299=""),1,IF(AL299&gt;C299,1,0))</f>
        <v>0</v>
      </c>
      <c r="CP299" s="69">
        <f>IF(AND(C299&gt;0,AM299=""),1,IF(AM299&gt;C299,1,0))</f>
        <v>0</v>
      </c>
      <c r="CQ299" s="69">
        <f>IF(AND(C299&gt;0,AN299=""),1,IF(AN299&gt;C299,1,0))</f>
        <v>0</v>
      </c>
      <c r="CR299" s="69">
        <f>IF(AND(C299&gt;0,AO299=""),1,IF(AO299&gt;C299,1,0))</f>
        <v>0</v>
      </c>
    </row>
    <row r="300" spans="1:101" x14ac:dyDescent="0.25">
      <c r="A300" s="4564" t="s">
        <v>283</v>
      </c>
      <c r="B300" s="2575" t="s">
        <v>92</v>
      </c>
      <c r="C300" s="2578">
        <f>SUM(D300+E300)</f>
        <v>0</v>
      </c>
      <c r="D300" s="496">
        <f t="shared" si="199"/>
        <v>0</v>
      </c>
      <c r="E300" s="332">
        <f t="shared" si="199"/>
        <v>0</v>
      </c>
      <c r="F300" s="45"/>
      <c r="G300" s="48"/>
      <c r="H300" s="45"/>
      <c r="I300" s="48"/>
      <c r="J300" s="45"/>
      <c r="K300" s="48"/>
      <c r="L300" s="45"/>
      <c r="M300" s="48"/>
      <c r="N300" s="45"/>
      <c r="O300" s="48"/>
      <c r="P300" s="45"/>
      <c r="Q300" s="48"/>
      <c r="R300" s="45"/>
      <c r="S300" s="48"/>
      <c r="T300" s="45"/>
      <c r="U300" s="48"/>
      <c r="V300" s="45"/>
      <c r="W300" s="48"/>
      <c r="X300" s="45"/>
      <c r="Y300" s="48"/>
      <c r="Z300" s="45"/>
      <c r="AA300" s="48"/>
      <c r="AB300" s="45"/>
      <c r="AC300" s="48"/>
      <c r="AD300" s="45"/>
      <c r="AE300" s="48"/>
      <c r="AF300" s="45"/>
      <c r="AG300" s="48"/>
      <c r="AH300" s="45"/>
      <c r="AI300" s="48"/>
      <c r="AJ300" s="45"/>
      <c r="AK300" s="286"/>
      <c r="AL300" s="105"/>
      <c r="AM300" s="102"/>
      <c r="AN300" s="102"/>
      <c r="AO300" s="48"/>
      <c r="AP300" t="str">
        <f>CA300&amp;CB300&amp;CC300&amp;CD300</f>
        <v/>
      </c>
      <c r="CA300" s="18" t="str">
        <f t="shared" si="200"/>
        <v/>
      </c>
      <c r="CB300" s="18" t="str">
        <f>IF(AND(C300&gt;0,AM300=""),"  * No olvide digitar la variable Migrantes. Digite Cero si no tiene.",IF(AM300&gt;C300,"  * La variable Migrantes No puede ser mayor al Total.",""))</f>
        <v/>
      </c>
      <c r="CC300" s="18" t="str">
        <f>IF(AND(C300&gt;0,AN300=""),"  * No olvide digitar la variable Niños, Niñas, adolescentes y Jóvenes SENAME. Digite Cero si no tiene.",IF(AN300&gt;C300,"  * La variable Niños, Niñas, adolescentes y Jóvenes SENAME No puede ser mayor al Total.",""))</f>
        <v/>
      </c>
      <c r="CD300" s="18" t="str">
        <f t="shared" si="201"/>
        <v/>
      </c>
      <c r="CO300" s="69">
        <f>IF(AND(C300&gt;0,AL300=""),1,IF(AL300&gt;C300,1,0))</f>
        <v>0</v>
      </c>
      <c r="CP300" s="69">
        <f>IF(AND(C300&gt;0,AM300=""),1,IF(AM300&gt;C300,1,0))</f>
        <v>0</v>
      </c>
      <c r="CQ300" s="69">
        <f>IF(AND(C300&gt;0,AN300=""),1,IF(AN300&gt;C300,1,0))</f>
        <v>0</v>
      </c>
      <c r="CR300" s="69">
        <f>IF(AND(C300&gt;0,AO300=""),1,IF(AO300&gt;C300,1,0))</f>
        <v>0</v>
      </c>
    </row>
    <row r="301" spans="1:101" x14ac:dyDescent="0.25">
      <c r="A301" s="3863"/>
      <c r="B301" s="492" t="s">
        <v>102</v>
      </c>
      <c r="C301" s="493">
        <f>SUM(D301+E301)</f>
        <v>0</v>
      </c>
      <c r="D301" s="494">
        <f t="shared" si="199"/>
        <v>0</v>
      </c>
      <c r="E301" s="358">
        <f t="shared" si="199"/>
        <v>0</v>
      </c>
      <c r="F301" s="30"/>
      <c r="G301" s="37"/>
      <c r="H301" s="30"/>
      <c r="I301" s="37"/>
      <c r="J301" s="30"/>
      <c r="K301" s="37"/>
      <c r="L301" s="30"/>
      <c r="M301" s="37"/>
      <c r="N301" s="30"/>
      <c r="O301" s="37"/>
      <c r="P301" s="30"/>
      <c r="Q301" s="37"/>
      <c r="R301" s="30"/>
      <c r="S301" s="37"/>
      <c r="T301" s="30"/>
      <c r="U301" s="37"/>
      <c r="V301" s="30"/>
      <c r="W301" s="37"/>
      <c r="X301" s="30"/>
      <c r="Y301" s="37"/>
      <c r="Z301" s="30"/>
      <c r="AA301" s="37"/>
      <c r="AB301" s="30"/>
      <c r="AC301" s="37"/>
      <c r="AD301" s="30"/>
      <c r="AE301" s="37"/>
      <c r="AF301" s="30"/>
      <c r="AG301" s="37"/>
      <c r="AH301" s="30"/>
      <c r="AI301" s="37"/>
      <c r="AJ301" s="30"/>
      <c r="AK301" s="220"/>
      <c r="AL301" s="35"/>
      <c r="AM301" s="32"/>
      <c r="AN301" s="32"/>
      <c r="AO301" s="37"/>
      <c r="AP301" t="str">
        <f>CA301&amp;CB301&amp;CC301&amp;CD301</f>
        <v/>
      </c>
      <c r="CA301" s="18" t="str">
        <f t="shared" si="200"/>
        <v/>
      </c>
      <c r="CB301" s="18" t="str">
        <f>IF(AND(C301&gt;0,AM301=""),"  * No olvide digitar la variable Migrantes. Digite Cero si no tiene.",IF(AM301&gt;C301,"  * La variable Migrantes No puede ser mayor al Total.",""))</f>
        <v/>
      </c>
      <c r="CC301" s="18" t="str">
        <f>IF(AND(C301&gt;0,AN301=""),"  * No olvide digitar la variable Niños, Niñas, adolescentes y Jóvenes SENAME. Digite Cero si no tiene.",IF(AN301&gt;C301,"  * La variable Niños, Niñas, adolescentes y Jóvenes SENAME No puede ser mayor al Total.",""))</f>
        <v/>
      </c>
      <c r="CD301" s="18" t="str">
        <f t="shared" si="201"/>
        <v/>
      </c>
      <c r="CO301" s="69">
        <f>IF(AND(C301&gt;0,AL301=""),1,IF(AL301&gt;C301,1,0))</f>
        <v>0</v>
      </c>
      <c r="CP301" s="69">
        <f>IF(AND(C301&gt;0,AM301=""),1,IF(AM301&gt;C301,1,0))</f>
        <v>0</v>
      </c>
      <c r="CQ301" s="69">
        <f>IF(AND(C301&gt;0,AN301=""),1,IF(AN301&gt;C301,1,0))</f>
        <v>0</v>
      </c>
      <c r="CR301" s="69">
        <f>IF(AND(C301&gt;0,AO301=""),1,IF(AO301&gt;C301,1,0))</f>
        <v>0</v>
      </c>
    </row>
    <row r="302" spans="1:101" s="56" customFormat="1" ht="18" customHeight="1" x14ac:dyDescent="0.2">
      <c r="A302" s="38" t="s">
        <v>284</v>
      </c>
      <c r="B302" s="2460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  <c r="AS302" s="55"/>
      <c r="AT302" s="55"/>
      <c r="AU302" s="55"/>
      <c r="AV302" s="655"/>
    </row>
    <row r="303" spans="1:101" x14ac:dyDescent="0.25">
      <c r="A303" s="4545" t="s">
        <v>285</v>
      </c>
      <c r="B303" s="2987"/>
      <c r="C303" s="4462" t="s">
        <v>286</v>
      </c>
      <c r="D303" s="4462"/>
      <c r="E303" s="4462"/>
      <c r="F303" s="4449" t="s">
        <v>139</v>
      </c>
      <c r="G303" s="4565"/>
      <c r="H303" s="4565"/>
      <c r="I303" s="4565"/>
      <c r="J303" s="4565"/>
      <c r="K303" s="4565"/>
      <c r="L303" s="4565"/>
      <c r="M303" s="4565"/>
      <c r="N303" s="4565"/>
      <c r="O303" s="4565"/>
      <c r="P303" s="4565"/>
      <c r="Q303" s="4565"/>
      <c r="R303" s="4565"/>
      <c r="S303" s="4565"/>
      <c r="T303" s="4565"/>
      <c r="U303" s="4565"/>
      <c r="V303" s="4565"/>
      <c r="W303" s="4565"/>
      <c r="X303" s="4565"/>
      <c r="Y303" s="4565"/>
      <c r="Z303" s="4565"/>
      <c r="AA303" s="4565"/>
      <c r="AB303" s="4565"/>
      <c r="AC303" s="4565"/>
      <c r="AD303" s="4565"/>
      <c r="AE303" s="4565"/>
      <c r="AF303" s="4565"/>
      <c r="AG303" s="4565"/>
      <c r="AH303" s="4565"/>
      <c r="AI303" s="4565"/>
      <c r="AJ303" s="4565"/>
      <c r="AK303" s="4565"/>
      <c r="AL303" s="4565"/>
      <c r="AM303" s="4451"/>
      <c r="AN303" s="4543" t="s">
        <v>271</v>
      </c>
      <c r="AO303" s="4543"/>
      <c r="AP303" s="4546"/>
      <c r="AQ303" s="4545" t="s">
        <v>209</v>
      </c>
      <c r="AR303" s="2987"/>
      <c r="AS303" s="4556" t="s">
        <v>12</v>
      </c>
      <c r="AT303" s="4563" t="s">
        <v>13</v>
      </c>
      <c r="AU303" s="4563" t="s">
        <v>287</v>
      </c>
      <c r="AV303" s="2987" t="s">
        <v>272</v>
      </c>
    </row>
    <row r="304" spans="1:101" x14ac:dyDescent="0.25">
      <c r="A304" s="3124"/>
      <c r="B304" s="2994"/>
      <c r="C304" s="4462"/>
      <c r="D304" s="4462"/>
      <c r="E304" s="4462"/>
      <c r="F304" s="4462" t="s">
        <v>202</v>
      </c>
      <c r="G304" s="4462"/>
      <c r="H304" s="4462" t="s">
        <v>203</v>
      </c>
      <c r="I304" s="4462"/>
      <c r="J304" s="4462" t="s">
        <v>204</v>
      </c>
      <c r="K304" s="4462"/>
      <c r="L304" s="4462" t="s">
        <v>16</v>
      </c>
      <c r="M304" s="4462"/>
      <c r="N304" s="4449" t="s">
        <v>17</v>
      </c>
      <c r="O304" s="4548"/>
      <c r="P304" s="4463" t="s">
        <v>18</v>
      </c>
      <c r="Q304" s="4463"/>
      <c r="R304" s="4463" t="s">
        <v>19</v>
      </c>
      <c r="S304" s="4463"/>
      <c r="T304" s="4463" t="s">
        <v>20</v>
      </c>
      <c r="U304" s="4463"/>
      <c r="V304" s="4463" t="s">
        <v>21</v>
      </c>
      <c r="W304" s="4463"/>
      <c r="X304" s="4463" t="s">
        <v>22</v>
      </c>
      <c r="Y304" s="4463"/>
      <c r="Z304" s="4463" t="s">
        <v>23</v>
      </c>
      <c r="AA304" s="4463"/>
      <c r="AB304" s="4463" t="s">
        <v>61</v>
      </c>
      <c r="AC304" s="4463"/>
      <c r="AD304" s="4463" t="s">
        <v>62</v>
      </c>
      <c r="AE304" s="4463"/>
      <c r="AF304" s="4463" t="s">
        <v>63</v>
      </c>
      <c r="AG304" s="4463"/>
      <c r="AH304" s="4463" t="s">
        <v>148</v>
      </c>
      <c r="AI304" s="4463"/>
      <c r="AJ304" s="4463" t="s">
        <v>149</v>
      </c>
      <c r="AK304" s="4463"/>
      <c r="AL304" s="4463" t="s">
        <v>150</v>
      </c>
      <c r="AM304" s="4469"/>
      <c r="AN304" s="3004" t="s">
        <v>288</v>
      </c>
      <c r="AO304" s="3004" t="s">
        <v>289</v>
      </c>
      <c r="AP304" s="2987" t="s">
        <v>290</v>
      </c>
      <c r="AQ304" s="3915"/>
      <c r="AR304" s="4444"/>
      <c r="AS304" s="4003"/>
      <c r="AT304" s="3200"/>
      <c r="AU304" s="3200"/>
      <c r="AV304" s="2994"/>
    </row>
    <row r="305" spans="1:99" ht="21.75" customHeight="1" x14ac:dyDescent="0.25">
      <c r="A305" s="3915"/>
      <c r="B305" s="4444"/>
      <c r="C305" s="2388" t="s">
        <v>120</v>
      </c>
      <c r="D305" s="2134" t="s">
        <v>79</v>
      </c>
      <c r="E305" s="2528" t="s">
        <v>121</v>
      </c>
      <c r="F305" s="2388" t="s">
        <v>291</v>
      </c>
      <c r="G305" s="2389" t="s">
        <v>121</v>
      </c>
      <c r="H305" s="2388" t="s">
        <v>291</v>
      </c>
      <c r="I305" s="2389" t="s">
        <v>121</v>
      </c>
      <c r="J305" s="2388" t="s">
        <v>291</v>
      </c>
      <c r="K305" s="2389" t="s">
        <v>121</v>
      </c>
      <c r="L305" s="2388" t="s">
        <v>291</v>
      </c>
      <c r="M305" s="2389" t="s">
        <v>121</v>
      </c>
      <c r="N305" s="2388" t="s">
        <v>291</v>
      </c>
      <c r="O305" s="2389" t="s">
        <v>121</v>
      </c>
      <c r="P305" s="2388" t="s">
        <v>291</v>
      </c>
      <c r="Q305" s="2389" t="s">
        <v>121</v>
      </c>
      <c r="R305" s="2388" t="s">
        <v>291</v>
      </c>
      <c r="S305" s="2389" t="s">
        <v>121</v>
      </c>
      <c r="T305" s="2388" t="s">
        <v>291</v>
      </c>
      <c r="U305" s="2389" t="s">
        <v>121</v>
      </c>
      <c r="V305" s="2388" t="s">
        <v>291</v>
      </c>
      <c r="W305" s="2389" t="s">
        <v>121</v>
      </c>
      <c r="X305" s="2388" t="s">
        <v>291</v>
      </c>
      <c r="Y305" s="2389" t="s">
        <v>121</v>
      </c>
      <c r="Z305" s="2388" t="s">
        <v>291</v>
      </c>
      <c r="AA305" s="2389" t="s">
        <v>121</v>
      </c>
      <c r="AB305" s="2388" t="s">
        <v>291</v>
      </c>
      <c r="AC305" s="2389" t="s">
        <v>121</v>
      </c>
      <c r="AD305" s="2388" t="s">
        <v>291</v>
      </c>
      <c r="AE305" s="2389" t="s">
        <v>121</v>
      </c>
      <c r="AF305" s="2388" t="s">
        <v>291</v>
      </c>
      <c r="AG305" s="2389" t="s">
        <v>121</v>
      </c>
      <c r="AH305" s="2388" t="s">
        <v>291</v>
      </c>
      <c r="AI305" s="2389" t="s">
        <v>121</v>
      </c>
      <c r="AJ305" s="2388" t="s">
        <v>291</v>
      </c>
      <c r="AK305" s="2389" t="s">
        <v>121</v>
      </c>
      <c r="AL305" s="2388" t="s">
        <v>291</v>
      </c>
      <c r="AM305" s="2390" t="s">
        <v>121</v>
      </c>
      <c r="AN305" s="3904"/>
      <c r="AO305" s="3904"/>
      <c r="AP305" s="4444"/>
      <c r="AQ305" s="2388" t="s">
        <v>212</v>
      </c>
      <c r="AR305" s="2387" t="s">
        <v>213</v>
      </c>
      <c r="AS305" s="3019"/>
      <c r="AT305" s="2983"/>
      <c r="AU305" s="2983"/>
      <c r="AV305" s="4444"/>
    </row>
    <row r="306" spans="1:99" s="56" customFormat="1" ht="18" customHeight="1" x14ac:dyDescent="0.2">
      <c r="A306" s="4445" t="s">
        <v>292</v>
      </c>
      <c r="B306" s="4546"/>
      <c r="C306" s="2530">
        <f>SUM(D306+E306)</f>
        <v>17</v>
      </c>
      <c r="D306" s="2165">
        <f>SUM(F306+H306+J306+L306+N306+P306+R306+T306+V306+X306+Z306+AB306+AD306+AF306+AH306+AJ306+AL306)</f>
        <v>5</v>
      </c>
      <c r="E306" s="2542">
        <f>SUM(G306+I306+K306+M306+O306+Q306+S306+U306+W306+Y306+AA306+AC306+AE306+AG306+AI306+AK306+AM306)</f>
        <v>12</v>
      </c>
      <c r="F306" s="2530">
        <f>SUM(F316:F324)</f>
        <v>0</v>
      </c>
      <c r="G306" s="2579">
        <f>SUM(G316:G324)</f>
        <v>0</v>
      </c>
      <c r="H306" s="2530">
        <f>SUM(H316:H324)</f>
        <v>0</v>
      </c>
      <c r="I306" s="2579">
        <f>SUM(I316:I324)</f>
        <v>0</v>
      </c>
      <c r="J306" s="2530">
        <f>SUM(J316:J324)</f>
        <v>0</v>
      </c>
      <c r="K306" s="2579">
        <f>SUM(K307:K324)</f>
        <v>0</v>
      </c>
      <c r="L306" s="2530">
        <f>SUM(L316:L324)</f>
        <v>0</v>
      </c>
      <c r="M306" s="2579">
        <f>SUM(M307:M324)</f>
        <v>1</v>
      </c>
      <c r="N306" s="2530">
        <f>SUM(N316:N324)</f>
        <v>0</v>
      </c>
      <c r="O306" s="2579">
        <f>SUM(O307:O324)</f>
        <v>3</v>
      </c>
      <c r="P306" s="2530">
        <f>SUM(P316:P324)</f>
        <v>2</v>
      </c>
      <c r="Q306" s="2579">
        <f>SUM(Q307:Q324)</f>
        <v>3</v>
      </c>
      <c r="R306" s="2530">
        <f>SUM(R316:R324)</f>
        <v>2</v>
      </c>
      <c r="S306" s="2579">
        <f>SUM(S307:S324)</f>
        <v>0</v>
      </c>
      <c r="T306" s="2530">
        <f>SUM(T316:T324)</f>
        <v>1</v>
      </c>
      <c r="U306" s="2579">
        <f>SUM(U307:U324)</f>
        <v>0</v>
      </c>
      <c r="V306" s="2530">
        <f>SUM(V316:V324)</f>
        <v>0</v>
      </c>
      <c r="W306" s="2579">
        <f>SUM(W307:W324)</f>
        <v>0</v>
      </c>
      <c r="X306" s="2530">
        <f>SUM(X316:X324)</f>
        <v>0</v>
      </c>
      <c r="Y306" s="2579">
        <f>SUM(Y307:Y324)</f>
        <v>1</v>
      </c>
      <c r="Z306" s="2530">
        <f>SUM(Z316:Z324)</f>
        <v>0</v>
      </c>
      <c r="AA306" s="2579">
        <f>SUM(AA307:AA324)</f>
        <v>1</v>
      </c>
      <c r="AB306" s="2530">
        <f t="shared" ref="AB306:AM306" si="202">SUM(AB316:AB324)</f>
        <v>0</v>
      </c>
      <c r="AC306" s="2579">
        <f>SUM(AC307:AC324)</f>
        <v>1</v>
      </c>
      <c r="AD306" s="2530">
        <f t="shared" si="202"/>
        <v>0</v>
      </c>
      <c r="AE306" s="2579">
        <f t="shared" si="202"/>
        <v>1</v>
      </c>
      <c r="AF306" s="2530">
        <f t="shared" si="202"/>
        <v>0</v>
      </c>
      <c r="AG306" s="2579">
        <f t="shared" si="202"/>
        <v>0</v>
      </c>
      <c r="AH306" s="2530">
        <f t="shared" si="202"/>
        <v>0</v>
      </c>
      <c r="AI306" s="2579">
        <f t="shared" si="202"/>
        <v>0</v>
      </c>
      <c r="AJ306" s="2530">
        <f t="shared" si="202"/>
        <v>0</v>
      </c>
      <c r="AK306" s="2579">
        <f t="shared" si="202"/>
        <v>0</v>
      </c>
      <c r="AL306" s="2530">
        <f>SUM(AL316:AL324)</f>
        <v>0</v>
      </c>
      <c r="AM306" s="2580">
        <f t="shared" si="202"/>
        <v>1</v>
      </c>
      <c r="AN306" s="2564">
        <f t="shared" ref="AN306:AU306" si="203">SUM(AN307:AN324)</f>
        <v>7</v>
      </c>
      <c r="AO306" s="2564">
        <f t="shared" si="203"/>
        <v>7</v>
      </c>
      <c r="AP306" s="2581">
        <f t="shared" si="203"/>
        <v>0</v>
      </c>
      <c r="AQ306" s="2530">
        <f t="shared" si="203"/>
        <v>0</v>
      </c>
      <c r="AR306" s="2581">
        <f t="shared" si="203"/>
        <v>0</v>
      </c>
      <c r="AS306" s="2530">
        <f t="shared" si="203"/>
        <v>0</v>
      </c>
      <c r="AT306" s="2165">
        <f t="shared" si="203"/>
        <v>4</v>
      </c>
      <c r="AU306" s="2165">
        <f t="shared" si="203"/>
        <v>0</v>
      </c>
      <c r="AV306" s="2542">
        <f>SUM(AV307:AV324)</f>
        <v>0</v>
      </c>
    </row>
    <row r="307" spans="1:99" ht="15" customHeight="1" x14ac:dyDescent="0.25">
      <c r="A307" s="3205" t="s">
        <v>205</v>
      </c>
      <c r="B307" s="101" t="s">
        <v>293</v>
      </c>
      <c r="C307" s="249">
        <f>SUM(E307)</f>
        <v>2</v>
      </c>
      <c r="D307" s="502"/>
      <c r="E307" s="380">
        <f t="shared" ref="E307:E315" si="204">SUM(K307+M307+O307+Q307+S307+U307+W307+Y307+AA307+AC307)</f>
        <v>2</v>
      </c>
      <c r="F307" s="2551"/>
      <c r="G307" s="422"/>
      <c r="H307" s="422"/>
      <c r="I307" s="422"/>
      <c r="J307" s="475"/>
      <c r="K307" s="48"/>
      <c r="L307" s="2582"/>
      <c r="M307" s="48"/>
      <c r="N307" s="2582"/>
      <c r="O307" s="48">
        <v>2</v>
      </c>
      <c r="P307" s="2582"/>
      <c r="Q307" s="48"/>
      <c r="R307" s="2582"/>
      <c r="S307" s="48"/>
      <c r="T307" s="2582"/>
      <c r="U307" s="48"/>
      <c r="V307" s="2582"/>
      <c r="W307" s="48"/>
      <c r="X307" s="2582"/>
      <c r="Y307" s="48"/>
      <c r="Z307" s="2582"/>
      <c r="AA307" s="48"/>
      <c r="AB307" s="2582"/>
      <c r="AC307" s="48"/>
      <c r="AD307" s="2551"/>
      <c r="AE307" s="422"/>
      <c r="AF307" s="422"/>
      <c r="AG307" s="422"/>
      <c r="AH307" s="422"/>
      <c r="AI307" s="422"/>
      <c r="AJ307" s="422"/>
      <c r="AK307" s="422"/>
      <c r="AL307" s="422"/>
      <c r="AM307" s="423"/>
      <c r="AN307" s="47">
        <v>0</v>
      </c>
      <c r="AO307" s="47">
        <v>0</v>
      </c>
      <c r="AP307" s="48">
        <v>0</v>
      </c>
      <c r="AQ307" s="45">
        <v>0</v>
      </c>
      <c r="AR307" s="422"/>
      <c r="AS307" s="45">
        <v>0</v>
      </c>
      <c r="AT307" s="102">
        <v>2</v>
      </c>
      <c r="AU307" s="102">
        <v>0</v>
      </c>
      <c r="AV307" s="48">
        <v>0</v>
      </c>
      <c r="AW307" t="str">
        <f t="shared" ref="AW307:AW324" si="205">CA307&amp;CB307&amp;CC307&amp;CD307&amp;CE307&amp;CF307&amp;CG307</f>
        <v/>
      </c>
      <c r="CA307" s="18" t="str">
        <f>IF((AO307+AP307)&gt;AN307," * Los Egresos Por Alta + Egresos Por Abandono no pueden ser mayor que el Total de Egresos.","")</f>
        <v/>
      </c>
      <c r="CB307" s="263" t="str">
        <f>IF(AND(E307&gt;0,OR(AQ307=""))," * No olvide digitar la variable Trans (Masculino). Digite Cero si no tiene.",IF(AQ307&gt;E307,"  * La variable Trans (Masculino) No puede ser mayor al Total Mujeres.",""))</f>
        <v/>
      </c>
      <c r="CC307" s="504"/>
      <c r="CD307" s="263" t="str">
        <f>IF(AND(C307&gt;0,AS307=""), " * No olvide digitar la variable Pueblos originarios. Digite Cero si no tiene.",IF(AS307&gt;C307,"  * La variable Pueblos originarios No puede ser mayor al Total.",""))</f>
        <v/>
      </c>
      <c r="CE307" s="263" t="str">
        <f>IF(AND(C307&gt;0,AT307=""), " * No olvide digitar la variable Migrantes. Digite Cero si no tiene.",IF(AT307&gt;C307,"  * La variable Migrantes No puede ser mayor al Total.",""))</f>
        <v/>
      </c>
      <c r="CF307" s="263" t="str">
        <f>IF(AND(C307&gt;0,AU307=""), " * No olvide digitar la variable Niños, Niñas, adolescentes y jóvenes SENAME. Digite Cero si no tiene.",IF(AU307&gt;C307,"  * La variable Niños, Niñas, adolescentes y jóvenes SENAME No puede ser mayor al Total.",""))</f>
        <v/>
      </c>
      <c r="CG307" s="263" t="str">
        <f>IF(AND(C307&gt;0,AV307=""), " * No olvide digitar la variable Niños, Niñas, adolescentes y jóvenes Mejor Niñez. Digite Cero si no tiene.",IF(AV307&gt;C307,"  * La variable Niños, Niñas, adolescentes y jóvenes Mejor Niñez No puede ser mayor al Total.",""))</f>
        <v/>
      </c>
      <c r="CO307" s="69">
        <f t="shared" ref="CO307:CO324" si="206">IF((AO307+AP307)&gt;AN307,1,0)</f>
        <v>0</v>
      </c>
      <c r="CP307" s="69">
        <f t="shared" ref="CP307:CP324" si="207">IF(AND(E307&gt;0,OR(AQ307="")),1,IF(AQ307&gt;E307,1,0))</f>
        <v>0</v>
      </c>
      <c r="CQ307" s="505"/>
      <c r="CR307" s="69">
        <f t="shared" ref="CR307:CR324" si="208">IF(AND(C307&gt;0,AS307=""),1,IF(AS307&gt;C307,1,0))</f>
        <v>0</v>
      </c>
      <c r="CS307" s="69">
        <f t="shared" ref="CS307:CS324" si="209">IF(AND(C307&gt;0,AT307=""),1,IF(AT307&gt;C307,1,0))</f>
        <v>0</v>
      </c>
      <c r="CT307" s="69">
        <f t="shared" ref="CT307:CT324" si="210">IF(AND(C307&gt;0,AU307=""),1,IF(AU307&gt;C307,1,0))</f>
        <v>0</v>
      </c>
      <c r="CU307" s="69">
        <f t="shared" ref="CU307:CU324" si="211">IF(AND(C307&gt;0,AV307=""),1,IF(AV307&gt;C307,1,0))</f>
        <v>0</v>
      </c>
    </row>
    <row r="308" spans="1:99" ht="15" customHeight="1" x14ac:dyDescent="0.25">
      <c r="A308" s="3205"/>
      <c r="B308" s="506" t="s">
        <v>294</v>
      </c>
      <c r="C308" s="210">
        <f>SUM(E308)</f>
        <v>0</v>
      </c>
      <c r="D308" s="502"/>
      <c r="E308" s="396">
        <f t="shared" si="204"/>
        <v>0</v>
      </c>
      <c r="F308" s="2551"/>
      <c r="G308" s="422"/>
      <c r="H308" s="422"/>
      <c r="I308" s="422"/>
      <c r="J308" s="475"/>
      <c r="K308" s="48"/>
      <c r="L308" s="2582"/>
      <c r="M308" s="48"/>
      <c r="N308" s="2582"/>
      <c r="O308" s="48"/>
      <c r="P308" s="2582"/>
      <c r="Q308" s="48"/>
      <c r="R308" s="2582"/>
      <c r="S308" s="48"/>
      <c r="T308" s="2582"/>
      <c r="U308" s="48"/>
      <c r="V308" s="2582"/>
      <c r="W308" s="48"/>
      <c r="X308" s="2582"/>
      <c r="Y308" s="48"/>
      <c r="Z308" s="2582"/>
      <c r="AA308" s="48"/>
      <c r="AB308" s="2582"/>
      <c r="AC308" s="48"/>
      <c r="AD308" s="2551"/>
      <c r="AE308" s="422"/>
      <c r="AF308" s="422"/>
      <c r="AG308" s="422"/>
      <c r="AH308" s="422"/>
      <c r="AI308" s="422"/>
      <c r="AJ308" s="422"/>
      <c r="AK308" s="422"/>
      <c r="AL308" s="422"/>
      <c r="AM308" s="423"/>
      <c r="AN308" s="47"/>
      <c r="AO308" s="47"/>
      <c r="AP308" s="48"/>
      <c r="AQ308" s="45"/>
      <c r="AR308" s="422"/>
      <c r="AS308" s="45"/>
      <c r="AT308" s="102"/>
      <c r="AU308" s="102"/>
      <c r="AV308" s="48"/>
      <c r="AW308" t="str">
        <f t="shared" si="205"/>
        <v/>
      </c>
      <c r="CA308" s="18" t="str">
        <f t="shared" ref="CA308:CA324" si="212">IF((AO308+AP308)&gt;AN308," * Los Egresos Por Alta + Egresos Por Abandono no pueden ser mayor que el Total de Egresos.","")</f>
        <v/>
      </c>
      <c r="CB308" s="263" t="str">
        <f t="shared" ref="CB308:CB324" si="213">IF(AND(E308&gt;0,OR(AQ308=""))," * No olvide digitar la variable Trans (Masculino). Digite Cero si no tiene.",IF(AQ308&gt;E308,"  * La variable Trans (Masculino) No puede ser mayor al Total Mujeres.",""))</f>
        <v/>
      </c>
      <c r="CC308" s="504"/>
      <c r="CD308" s="263" t="str">
        <f t="shared" ref="CD308:CD324" si="214">IF(AND(C308&gt;0,AS308=""), " * No olvide digitar la variable Pueblos originarios. Digite Cero si no tiene.",IF(AS308&gt;C308,"  * La variable Pueblos originarios No puede ser mayor al Total.",""))</f>
        <v/>
      </c>
      <c r="CE308" s="263" t="str">
        <f t="shared" ref="CE308:CE324" si="215">IF(AND(C308&gt;0,AT308=""), " * No olvide digitar la variable Migrantes. Digite Cero si no tiene.",IF(AT308&gt;C308,"  * La variable Migrantes No puede ser mayor al Total.",""))</f>
        <v/>
      </c>
      <c r="CF308" s="263" t="str">
        <f t="shared" ref="CF308:CF324" si="216">IF(AND(C308&gt;0,AU308=""), " * No olvide digitar la variable Niños, Niñas, adolescentes y jóvenes SENAME. Digite Cero si no tiene.",IF(AU308&gt;C308,"  * La variable Niños, Niñas, adolescentes y jóvenes SENAME No puede ser mayor al Total.",""))</f>
        <v/>
      </c>
      <c r="CG308" s="263" t="str">
        <f t="shared" ref="CG308:CG324" si="217">IF(AND(C308&gt;0,AV308=""), " * No olvide digitar la variable Niños, Niñas, adolescentes y jóvenes Mejor Niñez. Digite Cero si no tiene.",IF(AV308&gt;C308,"  * La variable Niños, Niñas, adolescentes y jóvenes Mejor Niñez No puede ser mayor al Total.",""))</f>
        <v/>
      </c>
      <c r="CO308" s="69">
        <f t="shared" si="206"/>
        <v>0</v>
      </c>
      <c r="CP308" s="69">
        <f t="shared" si="207"/>
        <v>0</v>
      </c>
      <c r="CQ308" s="505"/>
      <c r="CR308" s="69">
        <f t="shared" si="208"/>
        <v>0</v>
      </c>
      <c r="CS308" s="69">
        <f t="shared" si="209"/>
        <v>0</v>
      </c>
      <c r="CT308" s="69">
        <f t="shared" si="210"/>
        <v>0</v>
      </c>
      <c r="CU308" s="69">
        <f t="shared" si="211"/>
        <v>0</v>
      </c>
    </row>
    <row r="309" spans="1:99" ht="15" customHeight="1" x14ac:dyDescent="0.25">
      <c r="A309" s="3205"/>
      <c r="B309" s="507" t="s">
        <v>295</v>
      </c>
      <c r="C309" s="210">
        <f t="shared" ref="C309:C324" si="218">SUM(D309+E309)</f>
        <v>0</v>
      </c>
      <c r="D309" s="502"/>
      <c r="E309" s="396">
        <f t="shared" si="204"/>
        <v>0</v>
      </c>
      <c r="F309" s="2551"/>
      <c r="G309" s="422"/>
      <c r="H309" s="422"/>
      <c r="I309" s="422"/>
      <c r="J309" s="475"/>
      <c r="K309" s="28"/>
      <c r="L309" s="2582"/>
      <c r="M309" s="28"/>
      <c r="N309" s="2582"/>
      <c r="O309" s="28"/>
      <c r="P309" s="2582"/>
      <c r="Q309" s="28"/>
      <c r="R309" s="2582"/>
      <c r="S309" s="28"/>
      <c r="T309" s="2582"/>
      <c r="U309" s="28"/>
      <c r="V309" s="2582"/>
      <c r="W309" s="28"/>
      <c r="X309" s="2582"/>
      <c r="Y309" s="28"/>
      <c r="Z309" s="2582"/>
      <c r="AA309" s="28"/>
      <c r="AB309" s="2582"/>
      <c r="AC309" s="28"/>
      <c r="AD309" s="2551"/>
      <c r="AE309" s="422"/>
      <c r="AF309" s="422"/>
      <c r="AG309" s="422"/>
      <c r="AH309" s="422"/>
      <c r="AI309" s="422"/>
      <c r="AJ309" s="422"/>
      <c r="AK309" s="422"/>
      <c r="AL309" s="422"/>
      <c r="AM309" s="423"/>
      <c r="AN309" s="23"/>
      <c r="AO309" s="23"/>
      <c r="AP309" s="28"/>
      <c r="AQ309" s="22"/>
      <c r="AR309" s="422"/>
      <c r="AS309" s="22"/>
      <c r="AT309" s="24"/>
      <c r="AU309" s="24"/>
      <c r="AV309" s="28"/>
      <c r="AW309" t="str">
        <f t="shared" si="205"/>
        <v/>
      </c>
      <c r="CA309" s="18" t="str">
        <f t="shared" si="212"/>
        <v/>
      </c>
      <c r="CB309" s="263" t="str">
        <f t="shared" si="213"/>
        <v/>
      </c>
      <c r="CC309" s="504"/>
      <c r="CD309" s="263" t="str">
        <f t="shared" si="214"/>
        <v/>
      </c>
      <c r="CE309" s="263" t="str">
        <f t="shared" si="215"/>
        <v/>
      </c>
      <c r="CF309" s="263" t="str">
        <f t="shared" si="216"/>
        <v/>
      </c>
      <c r="CG309" s="263" t="str">
        <f t="shared" si="217"/>
        <v/>
      </c>
      <c r="CO309" s="69">
        <f t="shared" si="206"/>
        <v>0</v>
      </c>
      <c r="CP309" s="69">
        <f t="shared" si="207"/>
        <v>0</v>
      </c>
      <c r="CQ309" s="505"/>
      <c r="CR309" s="69">
        <f t="shared" si="208"/>
        <v>0</v>
      </c>
      <c r="CS309" s="69">
        <f t="shared" si="209"/>
        <v>0</v>
      </c>
      <c r="CT309" s="69">
        <f t="shared" si="210"/>
        <v>0</v>
      </c>
      <c r="CU309" s="69">
        <f t="shared" si="211"/>
        <v>0</v>
      </c>
    </row>
    <row r="310" spans="1:99" ht="15" customHeight="1" x14ac:dyDescent="0.25">
      <c r="A310" s="3205"/>
      <c r="B310" s="507" t="s">
        <v>296</v>
      </c>
      <c r="C310" s="210">
        <f t="shared" ref="C310:C315" si="219">SUM(E310)</f>
        <v>0</v>
      </c>
      <c r="D310" s="502"/>
      <c r="E310" s="396">
        <f t="shared" si="204"/>
        <v>0</v>
      </c>
      <c r="F310" s="2551"/>
      <c r="G310" s="422"/>
      <c r="H310" s="422"/>
      <c r="I310" s="422"/>
      <c r="J310" s="475"/>
      <c r="K310" s="28"/>
      <c r="L310" s="2582"/>
      <c r="M310" s="28"/>
      <c r="N310" s="2582"/>
      <c r="O310" s="28"/>
      <c r="P310" s="2582"/>
      <c r="Q310" s="28"/>
      <c r="R310" s="2582"/>
      <c r="S310" s="28"/>
      <c r="T310" s="2582"/>
      <c r="U310" s="28"/>
      <c r="V310" s="2582"/>
      <c r="W310" s="28"/>
      <c r="X310" s="2582"/>
      <c r="Y310" s="28"/>
      <c r="Z310" s="2582"/>
      <c r="AA310" s="28"/>
      <c r="AB310" s="2582"/>
      <c r="AC310" s="28"/>
      <c r="AD310" s="2551"/>
      <c r="AE310" s="422"/>
      <c r="AF310" s="422"/>
      <c r="AG310" s="422"/>
      <c r="AH310" s="422"/>
      <c r="AI310" s="422"/>
      <c r="AJ310" s="422"/>
      <c r="AK310" s="422"/>
      <c r="AL310" s="422"/>
      <c r="AM310" s="423"/>
      <c r="AN310" s="23"/>
      <c r="AO310" s="23"/>
      <c r="AP310" s="28"/>
      <c r="AQ310" s="22"/>
      <c r="AR310" s="422"/>
      <c r="AS310" s="22"/>
      <c r="AT310" s="24"/>
      <c r="AU310" s="24"/>
      <c r="AV310" s="28"/>
      <c r="AW310" t="str">
        <f t="shared" si="205"/>
        <v/>
      </c>
      <c r="CA310" s="18" t="str">
        <f t="shared" si="212"/>
        <v/>
      </c>
      <c r="CB310" s="263" t="str">
        <f t="shared" si="213"/>
        <v/>
      </c>
      <c r="CC310" s="504"/>
      <c r="CD310" s="263" t="str">
        <f t="shared" si="214"/>
        <v/>
      </c>
      <c r="CE310" s="263" t="str">
        <f t="shared" si="215"/>
        <v/>
      </c>
      <c r="CF310" s="263" t="str">
        <f t="shared" si="216"/>
        <v/>
      </c>
      <c r="CG310" s="263" t="str">
        <f t="shared" si="217"/>
        <v/>
      </c>
      <c r="CO310" s="69">
        <f t="shared" si="206"/>
        <v>0</v>
      </c>
      <c r="CP310" s="69">
        <f t="shared" si="207"/>
        <v>0</v>
      </c>
      <c r="CQ310" s="505"/>
      <c r="CR310" s="69">
        <f t="shared" si="208"/>
        <v>0</v>
      </c>
      <c r="CS310" s="69">
        <f t="shared" si="209"/>
        <v>0</v>
      </c>
      <c r="CT310" s="69">
        <f t="shared" si="210"/>
        <v>0</v>
      </c>
      <c r="CU310" s="69">
        <f t="shared" si="211"/>
        <v>0</v>
      </c>
    </row>
    <row r="311" spans="1:99" ht="15" customHeight="1" x14ac:dyDescent="0.25">
      <c r="A311" s="3205"/>
      <c r="B311" s="507" t="s">
        <v>297</v>
      </c>
      <c r="C311" s="210">
        <f t="shared" si="219"/>
        <v>0</v>
      </c>
      <c r="D311" s="502"/>
      <c r="E311" s="396">
        <f t="shared" si="204"/>
        <v>0</v>
      </c>
      <c r="F311" s="2551"/>
      <c r="G311" s="422"/>
      <c r="H311" s="422"/>
      <c r="I311" s="422"/>
      <c r="J311" s="475"/>
      <c r="K311" s="28"/>
      <c r="L311" s="2582"/>
      <c r="M311" s="28"/>
      <c r="N311" s="2582"/>
      <c r="O311" s="28"/>
      <c r="P311" s="2582"/>
      <c r="Q311" s="28"/>
      <c r="R311" s="2582"/>
      <c r="S311" s="28"/>
      <c r="T311" s="2582"/>
      <c r="U311" s="28"/>
      <c r="V311" s="2582"/>
      <c r="W311" s="28"/>
      <c r="X311" s="2582"/>
      <c r="Y311" s="28"/>
      <c r="Z311" s="2582"/>
      <c r="AA311" s="28"/>
      <c r="AB311" s="2582"/>
      <c r="AC311" s="28"/>
      <c r="AD311" s="2551"/>
      <c r="AE311" s="422"/>
      <c r="AF311" s="422"/>
      <c r="AG311" s="422"/>
      <c r="AH311" s="422"/>
      <c r="AI311" s="422"/>
      <c r="AJ311" s="422"/>
      <c r="AK311" s="422"/>
      <c r="AL311" s="422"/>
      <c r="AM311" s="423"/>
      <c r="AN311" s="23"/>
      <c r="AO311" s="23"/>
      <c r="AP311" s="28"/>
      <c r="AQ311" s="22"/>
      <c r="AR311" s="422"/>
      <c r="AS311" s="22"/>
      <c r="AT311" s="24"/>
      <c r="AU311" s="24"/>
      <c r="AV311" s="28"/>
      <c r="AW311" t="str">
        <f t="shared" si="205"/>
        <v/>
      </c>
      <c r="CA311" s="18" t="str">
        <f t="shared" si="212"/>
        <v/>
      </c>
      <c r="CB311" s="263" t="str">
        <f t="shared" si="213"/>
        <v/>
      </c>
      <c r="CC311" s="504"/>
      <c r="CD311" s="263" t="str">
        <f t="shared" si="214"/>
        <v/>
      </c>
      <c r="CE311" s="263" t="str">
        <f t="shared" si="215"/>
        <v/>
      </c>
      <c r="CF311" s="263" t="str">
        <f t="shared" si="216"/>
        <v/>
      </c>
      <c r="CG311" s="263" t="str">
        <f t="shared" si="217"/>
        <v/>
      </c>
      <c r="CO311" s="69">
        <f t="shared" si="206"/>
        <v>0</v>
      </c>
      <c r="CP311" s="69">
        <f t="shared" si="207"/>
        <v>0</v>
      </c>
      <c r="CQ311" s="505"/>
      <c r="CR311" s="69">
        <f t="shared" si="208"/>
        <v>0</v>
      </c>
      <c r="CS311" s="69">
        <f t="shared" si="209"/>
        <v>0</v>
      </c>
      <c r="CT311" s="69">
        <f t="shared" si="210"/>
        <v>0</v>
      </c>
      <c r="CU311" s="69">
        <f t="shared" si="211"/>
        <v>0</v>
      </c>
    </row>
    <row r="312" spans="1:99" ht="15" customHeight="1" x14ac:dyDescent="0.25">
      <c r="A312" s="3205"/>
      <c r="B312" s="507" t="s">
        <v>298</v>
      </c>
      <c r="C312" s="210">
        <f t="shared" si="219"/>
        <v>0</v>
      </c>
      <c r="D312" s="502"/>
      <c r="E312" s="396">
        <f t="shared" si="204"/>
        <v>0</v>
      </c>
      <c r="F312" s="2551"/>
      <c r="G312" s="422"/>
      <c r="H312" s="422"/>
      <c r="I312" s="422"/>
      <c r="J312" s="475"/>
      <c r="K312" s="28"/>
      <c r="L312" s="2582"/>
      <c r="M312" s="28"/>
      <c r="N312" s="2582"/>
      <c r="O312" s="28"/>
      <c r="P312" s="2582"/>
      <c r="Q312" s="28"/>
      <c r="R312" s="2582"/>
      <c r="S312" s="28"/>
      <c r="T312" s="2582"/>
      <c r="U312" s="28"/>
      <c r="V312" s="2582"/>
      <c r="W312" s="28"/>
      <c r="X312" s="2582"/>
      <c r="Y312" s="28"/>
      <c r="Z312" s="2582"/>
      <c r="AA312" s="28"/>
      <c r="AB312" s="2582"/>
      <c r="AC312" s="28"/>
      <c r="AD312" s="2551"/>
      <c r="AE312" s="422"/>
      <c r="AF312" s="422"/>
      <c r="AG312" s="422"/>
      <c r="AH312" s="422"/>
      <c r="AI312" s="422"/>
      <c r="AJ312" s="422"/>
      <c r="AK312" s="422"/>
      <c r="AL312" s="422"/>
      <c r="AM312" s="423"/>
      <c r="AN312" s="23"/>
      <c r="AO312" s="23"/>
      <c r="AP312" s="28"/>
      <c r="AQ312" s="22"/>
      <c r="AR312" s="422"/>
      <c r="AS312" s="22"/>
      <c r="AT312" s="24"/>
      <c r="AU312" s="24"/>
      <c r="AV312" s="28"/>
      <c r="AW312" t="str">
        <f t="shared" si="205"/>
        <v/>
      </c>
      <c r="CA312" s="18" t="str">
        <f t="shared" si="212"/>
        <v/>
      </c>
      <c r="CB312" s="263" t="str">
        <f t="shared" si="213"/>
        <v/>
      </c>
      <c r="CC312" s="504"/>
      <c r="CD312" s="263" t="str">
        <f t="shared" si="214"/>
        <v/>
      </c>
      <c r="CE312" s="263" t="str">
        <f t="shared" si="215"/>
        <v/>
      </c>
      <c r="CF312" s="263" t="str">
        <f t="shared" si="216"/>
        <v/>
      </c>
      <c r="CG312" s="263" t="str">
        <f t="shared" si="217"/>
        <v/>
      </c>
      <c r="CO312" s="69">
        <f t="shared" si="206"/>
        <v>0</v>
      </c>
      <c r="CP312" s="69">
        <f t="shared" si="207"/>
        <v>0</v>
      </c>
      <c r="CQ312" s="505"/>
      <c r="CR312" s="69">
        <f t="shared" si="208"/>
        <v>0</v>
      </c>
      <c r="CS312" s="69">
        <f t="shared" si="209"/>
        <v>0</v>
      </c>
      <c r="CT312" s="69">
        <f t="shared" si="210"/>
        <v>0</v>
      </c>
      <c r="CU312" s="69">
        <f t="shared" si="211"/>
        <v>0</v>
      </c>
    </row>
    <row r="313" spans="1:99" ht="15" customHeight="1" x14ac:dyDescent="0.25">
      <c r="A313" s="3205"/>
      <c r="B313" s="507" t="s">
        <v>299</v>
      </c>
      <c r="C313" s="210">
        <f t="shared" si="219"/>
        <v>0</v>
      </c>
      <c r="D313" s="502"/>
      <c r="E313" s="396">
        <f t="shared" si="204"/>
        <v>0</v>
      </c>
      <c r="F313" s="2551"/>
      <c r="G313" s="422"/>
      <c r="H313" s="422"/>
      <c r="I313" s="422"/>
      <c r="J313" s="475"/>
      <c r="K313" s="28"/>
      <c r="L313" s="2582"/>
      <c r="M313" s="28"/>
      <c r="N313" s="2582"/>
      <c r="O313" s="28"/>
      <c r="P313" s="2582"/>
      <c r="Q313" s="28"/>
      <c r="R313" s="2582"/>
      <c r="S313" s="28"/>
      <c r="T313" s="2582"/>
      <c r="U313" s="28"/>
      <c r="V313" s="2582"/>
      <c r="W313" s="28"/>
      <c r="X313" s="2582"/>
      <c r="Y313" s="28"/>
      <c r="Z313" s="2582"/>
      <c r="AA313" s="28"/>
      <c r="AB313" s="2582"/>
      <c r="AC313" s="28"/>
      <c r="AD313" s="2551"/>
      <c r="AE313" s="422"/>
      <c r="AF313" s="422"/>
      <c r="AG313" s="422"/>
      <c r="AH313" s="422"/>
      <c r="AI313" s="422"/>
      <c r="AJ313" s="422"/>
      <c r="AK313" s="422"/>
      <c r="AL313" s="422"/>
      <c r="AM313" s="423"/>
      <c r="AN313" s="23"/>
      <c r="AO313" s="23"/>
      <c r="AP313" s="28"/>
      <c r="AQ313" s="22"/>
      <c r="AR313" s="422"/>
      <c r="AS313" s="22"/>
      <c r="AT313" s="24"/>
      <c r="AU313" s="24"/>
      <c r="AV313" s="28"/>
      <c r="AW313" t="str">
        <f t="shared" si="205"/>
        <v/>
      </c>
      <c r="CA313" s="18" t="str">
        <f t="shared" si="212"/>
        <v/>
      </c>
      <c r="CB313" s="263" t="str">
        <f t="shared" si="213"/>
        <v/>
      </c>
      <c r="CC313" s="504"/>
      <c r="CD313" s="263" t="str">
        <f t="shared" si="214"/>
        <v/>
      </c>
      <c r="CE313" s="263" t="str">
        <f t="shared" si="215"/>
        <v/>
      </c>
      <c r="CF313" s="263" t="str">
        <f t="shared" si="216"/>
        <v/>
      </c>
      <c r="CG313" s="263" t="str">
        <f t="shared" si="217"/>
        <v/>
      </c>
      <c r="CO313" s="69">
        <f t="shared" si="206"/>
        <v>0</v>
      </c>
      <c r="CP313" s="69">
        <f t="shared" si="207"/>
        <v>0</v>
      </c>
      <c r="CQ313" s="505"/>
      <c r="CR313" s="69">
        <f t="shared" si="208"/>
        <v>0</v>
      </c>
      <c r="CS313" s="69">
        <f t="shared" si="209"/>
        <v>0</v>
      </c>
      <c r="CT313" s="69">
        <f t="shared" si="210"/>
        <v>0</v>
      </c>
      <c r="CU313" s="69">
        <f t="shared" si="211"/>
        <v>0</v>
      </c>
    </row>
    <row r="314" spans="1:99" ht="15" customHeight="1" x14ac:dyDescent="0.25">
      <c r="A314" s="3205"/>
      <c r="B314" s="507" t="s">
        <v>300</v>
      </c>
      <c r="C314" s="210">
        <f t="shared" si="219"/>
        <v>0</v>
      </c>
      <c r="D314" s="502"/>
      <c r="E314" s="396">
        <f t="shared" si="204"/>
        <v>0</v>
      </c>
      <c r="F314" s="2551"/>
      <c r="G314" s="422"/>
      <c r="H314" s="422"/>
      <c r="I314" s="422"/>
      <c r="J314" s="475"/>
      <c r="K314" s="28"/>
      <c r="L314" s="2582"/>
      <c r="M314" s="28"/>
      <c r="N314" s="2582"/>
      <c r="O314" s="28"/>
      <c r="P314" s="2582"/>
      <c r="Q314" s="28"/>
      <c r="R314" s="2582"/>
      <c r="S314" s="28"/>
      <c r="T314" s="2582"/>
      <c r="U314" s="28"/>
      <c r="V314" s="2582"/>
      <c r="W314" s="28"/>
      <c r="X314" s="2582"/>
      <c r="Y314" s="28"/>
      <c r="Z314" s="2582"/>
      <c r="AA314" s="28"/>
      <c r="AB314" s="2582"/>
      <c r="AC314" s="28"/>
      <c r="AD314" s="2551"/>
      <c r="AE314" s="422"/>
      <c r="AF314" s="422"/>
      <c r="AG314" s="422"/>
      <c r="AH314" s="422"/>
      <c r="AI314" s="422"/>
      <c r="AJ314" s="422"/>
      <c r="AK314" s="422"/>
      <c r="AL314" s="422"/>
      <c r="AM314" s="423"/>
      <c r="AN314" s="23"/>
      <c r="AO314" s="23"/>
      <c r="AP314" s="28"/>
      <c r="AQ314" s="22"/>
      <c r="AR314" s="422"/>
      <c r="AS314" s="22"/>
      <c r="AT314" s="24"/>
      <c r="AU314" s="24"/>
      <c r="AV314" s="28"/>
      <c r="AW314" t="str">
        <f t="shared" si="205"/>
        <v/>
      </c>
      <c r="CA314" s="18" t="str">
        <f t="shared" si="212"/>
        <v/>
      </c>
      <c r="CB314" s="263" t="str">
        <f t="shared" si="213"/>
        <v/>
      </c>
      <c r="CC314" s="504"/>
      <c r="CD314" s="263" t="str">
        <f t="shared" si="214"/>
        <v/>
      </c>
      <c r="CE314" s="263" t="str">
        <f t="shared" si="215"/>
        <v/>
      </c>
      <c r="CF314" s="263" t="str">
        <f t="shared" si="216"/>
        <v/>
      </c>
      <c r="CG314" s="263" t="str">
        <f t="shared" si="217"/>
        <v/>
      </c>
      <c r="CO314" s="69">
        <f t="shared" si="206"/>
        <v>0</v>
      </c>
      <c r="CP314" s="69">
        <f t="shared" si="207"/>
        <v>0</v>
      </c>
      <c r="CQ314" s="505"/>
      <c r="CR314" s="69">
        <f t="shared" si="208"/>
        <v>0</v>
      </c>
      <c r="CS314" s="69">
        <f t="shared" si="209"/>
        <v>0</v>
      </c>
      <c r="CT314" s="69">
        <f t="shared" si="210"/>
        <v>0</v>
      </c>
      <c r="CU314" s="69">
        <f t="shared" si="211"/>
        <v>0</v>
      </c>
    </row>
    <row r="315" spans="1:99" ht="15" customHeight="1" x14ac:dyDescent="0.25">
      <c r="A315" s="4442"/>
      <c r="B315" s="508" t="s">
        <v>301</v>
      </c>
      <c r="C315" s="266">
        <f t="shared" si="219"/>
        <v>0</v>
      </c>
      <c r="D315" s="509"/>
      <c r="E315" s="377">
        <f t="shared" si="204"/>
        <v>0</v>
      </c>
      <c r="F315" s="2552"/>
      <c r="G315" s="2553"/>
      <c r="H315" s="2553"/>
      <c r="I315" s="2553"/>
      <c r="J315" s="2569"/>
      <c r="K315" s="37"/>
      <c r="L315" s="224"/>
      <c r="M315" s="37"/>
      <c r="N315" s="224"/>
      <c r="O315" s="37"/>
      <c r="P315" s="224"/>
      <c r="Q315" s="37"/>
      <c r="R315" s="224"/>
      <c r="S315" s="37"/>
      <c r="T315" s="224"/>
      <c r="U315" s="37"/>
      <c r="V315" s="224"/>
      <c r="W315" s="37"/>
      <c r="X315" s="224"/>
      <c r="Y315" s="37"/>
      <c r="Z315" s="224"/>
      <c r="AA315" s="37"/>
      <c r="AB315" s="224"/>
      <c r="AC315" s="37"/>
      <c r="AD315" s="2552"/>
      <c r="AE315" s="2553"/>
      <c r="AF315" s="2553"/>
      <c r="AG315" s="2553"/>
      <c r="AH315" s="2553"/>
      <c r="AI315" s="2553"/>
      <c r="AJ315" s="2553"/>
      <c r="AK315" s="2553"/>
      <c r="AL315" s="2553"/>
      <c r="AM315" s="2554"/>
      <c r="AN315" s="31"/>
      <c r="AO315" s="31"/>
      <c r="AP315" s="37"/>
      <c r="AQ315" s="30"/>
      <c r="AR315" s="2553"/>
      <c r="AS315" s="30"/>
      <c r="AT315" s="32"/>
      <c r="AU315" s="32"/>
      <c r="AV315" s="37"/>
      <c r="AW315" t="str">
        <f t="shared" si="205"/>
        <v/>
      </c>
      <c r="CA315" s="18" t="str">
        <f t="shared" si="212"/>
        <v/>
      </c>
      <c r="CB315" s="263" t="str">
        <f t="shared" si="213"/>
        <v/>
      </c>
      <c r="CC315" s="504"/>
      <c r="CD315" s="263" t="str">
        <f t="shared" si="214"/>
        <v/>
      </c>
      <c r="CE315" s="263" t="str">
        <f t="shared" si="215"/>
        <v/>
      </c>
      <c r="CF315" s="263" t="str">
        <f t="shared" si="216"/>
        <v/>
      </c>
      <c r="CG315" s="263" t="str">
        <f t="shared" si="217"/>
        <v/>
      </c>
      <c r="CO315" s="69">
        <f t="shared" si="206"/>
        <v>0</v>
      </c>
      <c r="CP315" s="69">
        <f t="shared" si="207"/>
        <v>0</v>
      </c>
      <c r="CQ315" s="505"/>
      <c r="CR315" s="69">
        <f t="shared" si="208"/>
        <v>0</v>
      </c>
      <c r="CS315" s="69">
        <f t="shared" si="209"/>
        <v>0</v>
      </c>
      <c r="CT315" s="69">
        <f t="shared" si="210"/>
        <v>0</v>
      </c>
      <c r="CU315" s="69">
        <f t="shared" si="211"/>
        <v>0</v>
      </c>
    </row>
    <row r="316" spans="1:99" ht="15" customHeight="1" x14ac:dyDescent="0.25">
      <c r="A316" s="3207" t="s">
        <v>302</v>
      </c>
      <c r="B316" s="2505" t="s">
        <v>293</v>
      </c>
      <c r="C316" s="378">
        <f t="shared" si="218"/>
        <v>3</v>
      </c>
      <c r="D316" s="379">
        <f>SUM(F316+H316+J316+L316+N316+P316+R316+T316+V316+X316+Z316+AB316+AD316+AF316+AH316+AJ316+AL316)</f>
        <v>2</v>
      </c>
      <c r="E316" s="380">
        <f>SUM(G316+I316+K316+M316+O316+Q316+S316+U316+W316+Y316+AA316+AC316+AE316+AG316+AI316+AK316+AM316)</f>
        <v>1</v>
      </c>
      <c r="F316" s="2373"/>
      <c r="G316" s="2374"/>
      <c r="H316" s="2375"/>
      <c r="I316" s="2374"/>
      <c r="J316" s="2375"/>
      <c r="K316" s="352"/>
      <c r="L316" s="2376"/>
      <c r="M316" s="2374"/>
      <c r="N316" s="2375"/>
      <c r="O316" s="2377"/>
      <c r="P316" s="2373"/>
      <c r="Q316" s="2374"/>
      <c r="R316" s="2375">
        <v>1</v>
      </c>
      <c r="S316" s="2377"/>
      <c r="T316" s="2373">
        <v>1</v>
      </c>
      <c r="U316" s="2374"/>
      <c r="V316" s="2375"/>
      <c r="W316" s="2377"/>
      <c r="X316" s="2373"/>
      <c r="Y316" s="2374"/>
      <c r="Z316" s="2375"/>
      <c r="AA316" s="2377"/>
      <c r="AB316" s="2373"/>
      <c r="AC316" s="2374">
        <v>1</v>
      </c>
      <c r="AD316" s="2375"/>
      <c r="AE316" s="2377"/>
      <c r="AF316" s="2373"/>
      <c r="AG316" s="2374"/>
      <c r="AH316" s="2375"/>
      <c r="AI316" s="2377"/>
      <c r="AJ316" s="2373"/>
      <c r="AK316" s="2374"/>
      <c r="AL316" s="2375"/>
      <c r="AM316" s="2378"/>
      <c r="AN316" s="2556">
        <v>1</v>
      </c>
      <c r="AO316" s="47">
        <v>1</v>
      </c>
      <c r="AP316" s="48">
        <v>0</v>
      </c>
      <c r="AQ316" s="45">
        <v>0</v>
      </c>
      <c r="AR316" s="48">
        <v>0</v>
      </c>
      <c r="AS316" s="45">
        <v>0</v>
      </c>
      <c r="AT316" s="102">
        <v>1</v>
      </c>
      <c r="AU316" s="102">
        <v>0</v>
      </c>
      <c r="AV316" s="48">
        <v>0</v>
      </c>
      <c r="AW316" t="str">
        <f t="shared" si="205"/>
        <v/>
      </c>
      <c r="CA316" s="18" t="str">
        <f>IF((AO316+AP316)&gt;AN316," * Los Egresos Por Alta + Egresos Por Abandono no pueden ser mayor que el Total de Egresos.","")</f>
        <v/>
      </c>
      <c r="CB316" s="263" t="str">
        <f t="shared" si="213"/>
        <v/>
      </c>
      <c r="CC316" s="263" t="str">
        <f t="shared" ref="CC316:CC324" si="220">IF(AND(D316&gt;0,OR(AR316=""))," * No olvide digitar la variable Trans (Femenino). Digite Cero si no tiene.",IF(AR316&gt;D316,"  * La variable Trans (Femenino) No puede ser mayor al Total Hombres.",""))</f>
        <v/>
      </c>
      <c r="CD316" s="263" t="str">
        <f t="shared" si="214"/>
        <v/>
      </c>
      <c r="CE316" s="263" t="str">
        <f t="shared" si="215"/>
        <v/>
      </c>
      <c r="CF316" s="263" t="str">
        <f t="shared" si="216"/>
        <v/>
      </c>
      <c r="CG316" s="263" t="str">
        <f t="shared" si="217"/>
        <v/>
      </c>
      <c r="CO316" s="69">
        <f t="shared" si="206"/>
        <v>0</v>
      </c>
      <c r="CP316" s="69">
        <f t="shared" si="207"/>
        <v>0</v>
      </c>
      <c r="CQ316" s="69">
        <f t="shared" ref="CQ316:CQ324" si="221">IF(AND(D316&gt;0,OR(AR316="")),1,IF(AR316&gt;D316,1,0))</f>
        <v>0</v>
      </c>
      <c r="CR316" s="69">
        <f t="shared" si="208"/>
        <v>0</v>
      </c>
      <c r="CS316" s="69">
        <f t="shared" si="209"/>
        <v>0</v>
      </c>
      <c r="CT316" s="69">
        <f t="shared" si="210"/>
        <v>0</v>
      </c>
      <c r="CU316" s="69">
        <f t="shared" si="211"/>
        <v>0</v>
      </c>
    </row>
    <row r="317" spans="1:99" ht="15" customHeight="1" x14ac:dyDescent="0.25">
      <c r="A317" s="3205"/>
      <c r="B317" s="506" t="s">
        <v>294</v>
      </c>
      <c r="C317" s="249">
        <f t="shared" si="218"/>
        <v>0</v>
      </c>
      <c r="D317" s="250">
        <f t="shared" ref="D317:E324" si="222">SUM(F317+H317+J317+L317+N317+P317+R317+T317+V317+X317+Z317+AB317+AD317+AF317+AH317+AJ317+AL317)</f>
        <v>0</v>
      </c>
      <c r="E317" s="380">
        <f t="shared" si="222"/>
        <v>0</v>
      </c>
      <c r="F317" s="45"/>
      <c r="G317" s="352"/>
      <c r="H317" s="45"/>
      <c r="I317" s="352"/>
      <c r="J317" s="45"/>
      <c r="K317" s="352"/>
      <c r="L317" s="45"/>
      <c r="M317" s="352"/>
      <c r="N317" s="47"/>
      <c r="O317" s="510"/>
      <c r="P317" s="45"/>
      <c r="Q317" s="352"/>
      <c r="R317" s="47"/>
      <c r="S317" s="510"/>
      <c r="T317" s="45"/>
      <c r="U317" s="352"/>
      <c r="V317" s="47"/>
      <c r="W317" s="510"/>
      <c r="X317" s="45"/>
      <c r="Y317" s="352"/>
      <c r="Z317" s="47"/>
      <c r="AA317" s="510"/>
      <c r="AB317" s="45"/>
      <c r="AC317" s="352"/>
      <c r="AD317" s="47"/>
      <c r="AE317" s="510"/>
      <c r="AF317" s="45"/>
      <c r="AG317" s="352"/>
      <c r="AH317" s="47"/>
      <c r="AI317" s="510"/>
      <c r="AJ317" s="45"/>
      <c r="AK317" s="352"/>
      <c r="AL317" s="47"/>
      <c r="AM317" s="46"/>
      <c r="AN317" s="47"/>
      <c r="AO317" s="47"/>
      <c r="AP317" s="48"/>
      <c r="AQ317" s="45"/>
      <c r="AR317" s="48"/>
      <c r="AS317" s="45"/>
      <c r="AT317" s="102"/>
      <c r="AU317" s="102"/>
      <c r="AV317" s="48"/>
      <c r="AW317" t="str">
        <f t="shared" si="205"/>
        <v/>
      </c>
      <c r="CA317" s="18" t="str">
        <f t="shared" si="212"/>
        <v/>
      </c>
      <c r="CB317" s="263" t="str">
        <f t="shared" si="213"/>
        <v/>
      </c>
      <c r="CC317" s="263" t="str">
        <f t="shared" si="220"/>
        <v/>
      </c>
      <c r="CD317" s="263" t="str">
        <f t="shared" si="214"/>
        <v/>
      </c>
      <c r="CE317" s="263" t="str">
        <f t="shared" si="215"/>
        <v/>
      </c>
      <c r="CF317" s="263" t="str">
        <f t="shared" si="216"/>
        <v/>
      </c>
      <c r="CG317" s="263" t="str">
        <f t="shared" si="217"/>
        <v/>
      </c>
      <c r="CO317" s="69">
        <f t="shared" si="206"/>
        <v>0</v>
      </c>
      <c r="CP317" s="69">
        <f t="shared" si="207"/>
        <v>0</v>
      </c>
      <c r="CQ317" s="69">
        <f t="shared" si="221"/>
        <v>0</v>
      </c>
      <c r="CR317" s="69">
        <f t="shared" si="208"/>
        <v>0</v>
      </c>
      <c r="CS317" s="69">
        <f t="shared" si="209"/>
        <v>0</v>
      </c>
      <c r="CT317" s="69">
        <f t="shared" si="210"/>
        <v>0</v>
      </c>
      <c r="CU317" s="69">
        <f t="shared" si="211"/>
        <v>0</v>
      </c>
    </row>
    <row r="318" spans="1:99" ht="15" customHeight="1" x14ac:dyDescent="0.25">
      <c r="A318" s="3205"/>
      <c r="B318" s="507" t="s">
        <v>295</v>
      </c>
      <c r="C318" s="210">
        <f t="shared" si="218"/>
        <v>7</v>
      </c>
      <c r="D318" s="252">
        <f t="shared" si="222"/>
        <v>1</v>
      </c>
      <c r="E318" s="396">
        <f t="shared" si="222"/>
        <v>6</v>
      </c>
      <c r="F318" s="22"/>
      <c r="G318" s="239"/>
      <c r="H318" s="22"/>
      <c r="I318" s="239"/>
      <c r="J318" s="22"/>
      <c r="K318" s="239"/>
      <c r="L318" s="22"/>
      <c r="M318" s="239"/>
      <c r="N318" s="22"/>
      <c r="O318" s="25"/>
      <c r="P318" s="22">
        <v>1</v>
      </c>
      <c r="Q318" s="239">
        <v>3</v>
      </c>
      <c r="R318" s="23"/>
      <c r="S318" s="25"/>
      <c r="T318" s="22"/>
      <c r="U318" s="239"/>
      <c r="V318" s="23"/>
      <c r="W318" s="25"/>
      <c r="X318" s="22"/>
      <c r="Y318" s="239"/>
      <c r="Z318" s="23"/>
      <c r="AA318" s="25">
        <v>1</v>
      </c>
      <c r="AB318" s="22"/>
      <c r="AC318" s="239"/>
      <c r="AD318" s="23"/>
      <c r="AE318" s="25">
        <v>1</v>
      </c>
      <c r="AF318" s="22"/>
      <c r="AG318" s="239"/>
      <c r="AH318" s="23"/>
      <c r="AI318" s="25"/>
      <c r="AJ318" s="22"/>
      <c r="AK318" s="239"/>
      <c r="AL318" s="23"/>
      <c r="AM318" s="26">
        <v>1</v>
      </c>
      <c r="AN318" s="23">
        <v>4</v>
      </c>
      <c r="AO318" s="23">
        <v>4</v>
      </c>
      <c r="AP318" s="28">
        <v>0</v>
      </c>
      <c r="AQ318" s="22">
        <v>0</v>
      </c>
      <c r="AR318" s="28">
        <v>0</v>
      </c>
      <c r="AS318" s="22">
        <v>0</v>
      </c>
      <c r="AT318" s="24">
        <v>1</v>
      </c>
      <c r="AU318" s="24">
        <v>0</v>
      </c>
      <c r="AV318" s="28">
        <v>0</v>
      </c>
      <c r="AW318" t="str">
        <f t="shared" si="205"/>
        <v/>
      </c>
      <c r="CA318" s="18" t="str">
        <f t="shared" si="212"/>
        <v/>
      </c>
      <c r="CB318" s="263" t="str">
        <f t="shared" si="213"/>
        <v/>
      </c>
      <c r="CC318" s="263" t="str">
        <f t="shared" si="220"/>
        <v/>
      </c>
      <c r="CD318" s="263" t="str">
        <f t="shared" si="214"/>
        <v/>
      </c>
      <c r="CE318" s="263" t="str">
        <f t="shared" si="215"/>
        <v/>
      </c>
      <c r="CF318" s="263" t="str">
        <f t="shared" si="216"/>
        <v/>
      </c>
      <c r="CG318" s="263" t="str">
        <f t="shared" si="217"/>
        <v/>
      </c>
      <c r="CO318" s="69">
        <f t="shared" si="206"/>
        <v>0</v>
      </c>
      <c r="CP318" s="69">
        <f t="shared" si="207"/>
        <v>0</v>
      </c>
      <c r="CQ318" s="69">
        <f t="shared" si="221"/>
        <v>0</v>
      </c>
      <c r="CR318" s="69">
        <f t="shared" si="208"/>
        <v>0</v>
      </c>
      <c r="CS318" s="69">
        <f t="shared" si="209"/>
        <v>0</v>
      </c>
      <c r="CT318" s="69">
        <f t="shared" si="210"/>
        <v>0</v>
      </c>
      <c r="CU318" s="69">
        <f t="shared" si="211"/>
        <v>0</v>
      </c>
    </row>
    <row r="319" spans="1:99" ht="15" customHeight="1" x14ac:dyDescent="0.25">
      <c r="A319" s="3205"/>
      <c r="B319" s="507" t="s">
        <v>296</v>
      </c>
      <c r="C319" s="210">
        <f t="shared" si="218"/>
        <v>2</v>
      </c>
      <c r="D319" s="252">
        <f t="shared" si="222"/>
        <v>0</v>
      </c>
      <c r="E319" s="396">
        <f t="shared" si="222"/>
        <v>2</v>
      </c>
      <c r="F319" s="22"/>
      <c r="G319" s="239"/>
      <c r="H319" s="22"/>
      <c r="I319" s="239"/>
      <c r="J319" s="22"/>
      <c r="K319" s="239"/>
      <c r="L319" s="22"/>
      <c r="M319" s="239">
        <v>1</v>
      </c>
      <c r="N319" s="22"/>
      <c r="O319" s="25">
        <v>1</v>
      </c>
      <c r="P319" s="22"/>
      <c r="Q319" s="239"/>
      <c r="R319" s="23"/>
      <c r="S319" s="25"/>
      <c r="T319" s="22"/>
      <c r="U319" s="239"/>
      <c r="V319" s="23"/>
      <c r="W319" s="25"/>
      <c r="X319" s="22"/>
      <c r="Y319" s="239"/>
      <c r="Z319" s="23"/>
      <c r="AA319" s="25"/>
      <c r="AB319" s="22"/>
      <c r="AC319" s="239"/>
      <c r="AD319" s="23"/>
      <c r="AE319" s="25"/>
      <c r="AF319" s="22"/>
      <c r="AG319" s="239"/>
      <c r="AH319" s="23"/>
      <c r="AI319" s="25"/>
      <c r="AJ319" s="22"/>
      <c r="AK319" s="239"/>
      <c r="AL319" s="23"/>
      <c r="AM319" s="26"/>
      <c r="AN319" s="23">
        <v>1</v>
      </c>
      <c r="AO319" s="23">
        <v>1</v>
      </c>
      <c r="AP319" s="28">
        <v>0</v>
      </c>
      <c r="AQ319" s="22">
        <v>0</v>
      </c>
      <c r="AR319" s="28">
        <v>0</v>
      </c>
      <c r="AS319" s="22">
        <v>0</v>
      </c>
      <c r="AT319" s="24">
        <v>0</v>
      </c>
      <c r="AU319" s="24">
        <v>0</v>
      </c>
      <c r="AV319" s="28">
        <v>0</v>
      </c>
      <c r="AW319" t="str">
        <f t="shared" si="205"/>
        <v/>
      </c>
      <c r="CA319" s="18" t="str">
        <f t="shared" si="212"/>
        <v/>
      </c>
      <c r="CB319" s="263" t="str">
        <f t="shared" si="213"/>
        <v/>
      </c>
      <c r="CC319" s="263" t="str">
        <f t="shared" si="220"/>
        <v/>
      </c>
      <c r="CD319" s="263" t="str">
        <f t="shared" si="214"/>
        <v/>
      </c>
      <c r="CE319" s="263" t="str">
        <f t="shared" si="215"/>
        <v/>
      </c>
      <c r="CF319" s="263" t="str">
        <f t="shared" si="216"/>
        <v/>
      </c>
      <c r="CG319" s="263" t="str">
        <f t="shared" si="217"/>
        <v/>
      </c>
      <c r="CO319" s="69">
        <f t="shared" si="206"/>
        <v>0</v>
      </c>
      <c r="CP319" s="69">
        <f t="shared" si="207"/>
        <v>0</v>
      </c>
      <c r="CQ319" s="69">
        <f t="shared" si="221"/>
        <v>0</v>
      </c>
      <c r="CR319" s="69">
        <f t="shared" si="208"/>
        <v>0</v>
      </c>
      <c r="CS319" s="69">
        <f t="shared" si="209"/>
        <v>0</v>
      </c>
      <c r="CT319" s="69">
        <f t="shared" si="210"/>
        <v>0</v>
      </c>
      <c r="CU319" s="69">
        <f t="shared" si="211"/>
        <v>0</v>
      </c>
    </row>
    <row r="320" spans="1:99" ht="15" customHeight="1" x14ac:dyDescent="0.25">
      <c r="A320" s="3205"/>
      <c r="B320" s="507" t="s">
        <v>297</v>
      </c>
      <c r="C320" s="210">
        <f t="shared" si="218"/>
        <v>2</v>
      </c>
      <c r="D320" s="252">
        <f t="shared" si="222"/>
        <v>1</v>
      </c>
      <c r="E320" s="396">
        <f t="shared" si="222"/>
        <v>1</v>
      </c>
      <c r="F320" s="22"/>
      <c r="G320" s="239"/>
      <c r="H320" s="22"/>
      <c r="I320" s="239"/>
      <c r="J320" s="22"/>
      <c r="K320" s="239"/>
      <c r="L320" s="22"/>
      <c r="M320" s="239"/>
      <c r="N320" s="22"/>
      <c r="O320" s="25"/>
      <c r="P320" s="22"/>
      <c r="Q320" s="239"/>
      <c r="R320" s="23">
        <v>1</v>
      </c>
      <c r="S320" s="25"/>
      <c r="T320" s="22"/>
      <c r="U320" s="239"/>
      <c r="V320" s="23"/>
      <c r="W320" s="25"/>
      <c r="X320" s="22"/>
      <c r="Y320" s="239">
        <v>1</v>
      </c>
      <c r="Z320" s="23"/>
      <c r="AA320" s="25"/>
      <c r="AB320" s="22"/>
      <c r="AC320" s="239"/>
      <c r="AD320" s="23"/>
      <c r="AE320" s="25"/>
      <c r="AF320" s="22"/>
      <c r="AG320" s="239"/>
      <c r="AH320" s="23"/>
      <c r="AI320" s="25"/>
      <c r="AJ320" s="22"/>
      <c r="AK320" s="239"/>
      <c r="AL320" s="23"/>
      <c r="AM320" s="26"/>
      <c r="AN320" s="23">
        <v>0</v>
      </c>
      <c r="AO320" s="23">
        <v>0</v>
      </c>
      <c r="AP320" s="28">
        <v>0</v>
      </c>
      <c r="AQ320" s="22">
        <v>0</v>
      </c>
      <c r="AR320" s="28">
        <v>0</v>
      </c>
      <c r="AS320" s="22">
        <v>0</v>
      </c>
      <c r="AT320" s="24">
        <v>0</v>
      </c>
      <c r="AU320" s="24">
        <v>0</v>
      </c>
      <c r="AV320" s="28">
        <v>0</v>
      </c>
      <c r="AW320" t="str">
        <f t="shared" si="205"/>
        <v/>
      </c>
      <c r="CA320" s="18" t="str">
        <f t="shared" si="212"/>
        <v/>
      </c>
      <c r="CB320" s="263" t="str">
        <f t="shared" si="213"/>
        <v/>
      </c>
      <c r="CC320" s="263" t="str">
        <f t="shared" si="220"/>
        <v/>
      </c>
      <c r="CD320" s="263" t="str">
        <f t="shared" si="214"/>
        <v/>
      </c>
      <c r="CE320" s="263" t="str">
        <f t="shared" si="215"/>
        <v/>
      </c>
      <c r="CF320" s="263" t="str">
        <f t="shared" si="216"/>
        <v/>
      </c>
      <c r="CG320" s="263" t="str">
        <f t="shared" si="217"/>
        <v/>
      </c>
      <c r="CO320" s="69">
        <f t="shared" si="206"/>
        <v>0</v>
      </c>
      <c r="CP320" s="69">
        <f t="shared" si="207"/>
        <v>0</v>
      </c>
      <c r="CQ320" s="69">
        <f t="shared" si="221"/>
        <v>0</v>
      </c>
      <c r="CR320" s="69">
        <f t="shared" si="208"/>
        <v>0</v>
      </c>
      <c r="CS320" s="69">
        <f t="shared" si="209"/>
        <v>0</v>
      </c>
      <c r="CT320" s="69">
        <f t="shared" si="210"/>
        <v>0</v>
      </c>
      <c r="CU320" s="69">
        <f t="shared" si="211"/>
        <v>0</v>
      </c>
    </row>
    <row r="321" spans="1:99" ht="15" customHeight="1" x14ac:dyDescent="0.25">
      <c r="A321" s="3205"/>
      <c r="B321" s="507" t="s">
        <v>298</v>
      </c>
      <c r="C321" s="210">
        <f t="shared" si="218"/>
        <v>0</v>
      </c>
      <c r="D321" s="252">
        <f t="shared" si="222"/>
        <v>0</v>
      </c>
      <c r="E321" s="396">
        <f t="shared" si="222"/>
        <v>0</v>
      </c>
      <c r="F321" s="22"/>
      <c r="G321" s="239"/>
      <c r="H321" s="22"/>
      <c r="I321" s="239"/>
      <c r="J321" s="22"/>
      <c r="K321" s="239"/>
      <c r="L321" s="22"/>
      <c r="M321" s="239"/>
      <c r="N321" s="22"/>
      <c r="O321" s="25"/>
      <c r="P321" s="22"/>
      <c r="Q321" s="239"/>
      <c r="R321" s="23"/>
      <c r="S321" s="25"/>
      <c r="T321" s="22"/>
      <c r="U321" s="239"/>
      <c r="V321" s="23"/>
      <c r="W321" s="25"/>
      <c r="X321" s="22"/>
      <c r="Y321" s="239"/>
      <c r="Z321" s="23"/>
      <c r="AA321" s="25"/>
      <c r="AB321" s="22"/>
      <c r="AC321" s="239"/>
      <c r="AD321" s="23"/>
      <c r="AE321" s="25"/>
      <c r="AF321" s="22"/>
      <c r="AG321" s="239"/>
      <c r="AH321" s="23"/>
      <c r="AI321" s="25"/>
      <c r="AJ321" s="22"/>
      <c r="AK321" s="239"/>
      <c r="AL321" s="23"/>
      <c r="AM321" s="26"/>
      <c r="AN321" s="23"/>
      <c r="AO321" s="23"/>
      <c r="AP321" s="28"/>
      <c r="AQ321" s="22"/>
      <c r="AR321" s="28"/>
      <c r="AS321" s="22"/>
      <c r="AT321" s="24"/>
      <c r="AU321" s="24"/>
      <c r="AV321" s="28"/>
      <c r="AW321" t="str">
        <f t="shared" si="205"/>
        <v/>
      </c>
      <c r="CA321" s="18" t="str">
        <f t="shared" si="212"/>
        <v/>
      </c>
      <c r="CB321" s="263" t="str">
        <f t="shared" si="213"/>
        <v/>
      </c>
      <c r="CC321" s="263" t="str">
        <f t="shared" si="220"/>
        <v/>
      </c>
      <c r="CD321" s="263" t="str">
        <f t="shared" si="214"/>
        <v/>
      </c>
      <c r="CE321" s="263" t="str">
        <f t="shared" si="215"/>
        <v/>
      </c>
      <c r="CF321" s="263" t="str">
        <f t="shared" si="216"/>
        <v/>
      </c>
      <c r="CG321" s="263" t="str">
        <f t="shared" si="217"/>
        <v/>
      </c>
      <c r="CO321" s="69">
        <f t="shared" si="206"/>
        <v>0</v>
      </c>
      <c r="CP321" s="69">
        <f t="shared" si="207"/>
        <v>0</v>
      </c>
      <c r="CQ321" s="69">
        <f t="shared" si="221"/>
        <v>0</v>
      </c>
      <c r="CR321" s="69">
        <f t="shared" si="208"/>
        <v>0</v>
      </c>
      <c r="CS321" s="69">
        <f t="shared" si="209"/>
        <v>0</v>
      </c>
      <c r="CT321" s="69">
        <f t="shared" si="210"/>
        <v>0</v>
      </c>
      <c r="CU321" s="69">
        <f t="shared" si="211"/>
        <v>0</v>
      </c>
    </row>
    <row r="322" spans="1:99" ht="15" customHeight="1" x14ac:dyDescent="0.25">
      <c r="A322" s="3205"/>
      <c r="B322" s="507" t="s">
        <v>299</v>
      </c>
      <c r="C322" s="210">
        <f t="shared" si="218"/>
        <v>0</v>
      </c>
      <c r="D322" s="252">
        <f t="shared" si="222"/>
        <v>0</v>
      </c>
      <c r="E322" s="396">
        <f t="shared" si="222"/>
        <v>0</v>
      </c>
      <c r="F322" s="22"/>
      <c r="G322" s="239"/>
      <c r="H322" s="22"/>
      <c r="I322" s="239"/>
      <c r="J322" s="22"/>
      <c r="K322" s="239"/>
      <c r="L322" s="22"/>
      <c r="M322" s="239"/>
      <c r="N322" s="22"/>
      <c r="O322" s="25"/>
      <c r="P322" s="22"/>
      <c r="Q322" s="239"/>
      <c r="R322" s="23"/>
      <c r="S322" s="25"/>
      <c r="T322" s="22"/>
      <c r="U322" s="239"/>
      <c r="V322" s="23"/>
      <c r="W322" s="25"/>
      <c r="X322" s="22"/>
      <c r="Y322" s="239"/>
      <c r="Z322" s="23"/>
      <c r="AA322" s="25"/>
      <c r="AB322" s="22"/>
      <c r="AC322" s="239"/>
      <c r="AD322" s="23"/>
      <c r="AE322" s="25"/>
      <c r="AF322" s="22"/>
      <c r="AG322" s="239"/>
      <c r="AH322" s="23"/>
      <c r="AI322" s="25"/>
      <c r="AJ322" s="22"/>
      <c r="AK322" s="239"/>
      <c r="AL322" s="23"/>
      <c r="AM322" s="26"/>
      <c r="AN322" s="23"/>
      <c r="AO322" s="23"/>
      <c r="AP322" s="28"/>
      <c r="AQ322" s="22"/>
      <c r="AR322" s="28"/>
      <c r="AS322" s="22"/>
      <c r="AT322" s="24"/>
      <c r="AU322" s="24"/>
      <c r="AV322" s="28"/>
      <c r="AW322" t="str">
        <f t="shared" si="205"/>
        <v/>
      </c>
      <c r="CA322" s="18" t="str">
        <f t="shared" si="212"/>
        <v/>
      </c>
      <c r="CB322" s="263" t="str">
        <f t="shared" si="213"/>
        <v/>
      </c>
      <c r="CC322" s="263" t="str">
        <f t="shared" si="220"/>
        <v/>
      </c>
      <c r="CD322" s="263" t="str">
        <f t="shared" si="214"/>
        <v/>
      </c>
      <c r="CE322" s="263" t="str">
        <f t="shared" si="215"/>
        <v/>
      </c>
      <c r="CF322" s="263" t="str">
        <f t="shared" si="216"/>
        <v/>
      </c>
      <c r="CG322" s="263" t="str">
        <f t="shared" si="217"/>
        <v/>
      </c>
      <c r="CO322" s="69">
        <f t="shared" si="206"/>
        <v>0</v>
      </c>
      <c r="CP322" s="69">
        <f t="shared" si="207"/>
        <v>0</v>
      </c>
      <c r="CQ322" s="69">
        <f t="shared" si="221"/>
        <v>0</v>
      </c>
      <c r="CR322" s="69">
        <f t="shared" si="208"/>
        <v>0</v>
      </c>
      <c r="CS322" s="69">
        <f t="shared" si="209"/>
        <v>0</v>
      </c>
      <c r="CT322" s="69">
        <f t="shared" si="210"/>
        <v>0</v>
      </c>
      <c r="CU322" s="69">
        <f t="shared" si="211"/>
        <v>0</v>
      </c>
    </row>
    <row r="323" spans="1:99" ht="15" customHeight="1" x14ac:dyDescent="0.25">
      <c r="A323" s="3205"/>
      <c r="B323" s="507" t="s">
        <v>300</v>
      </c>
      <c r="C323" s="210">
        <f t="shared" si="218"/>
        <v>0</v>
      </c>
      <c r="D323" s="252">
        <f t="shared" si="222"/>
        <v>0</v>
      </c>
      <c r="E323" s="396">
        <f t="shared" si="222"/>
        <v>0</v>
      </c>
      <c r="F323" s="22"/>
      <c r="G323" s="239"/>
      <c r="H323" s="22"/>
      <c r="I323" s="239"/>
      <c r="J323" s="22"/>
      <c r="K323" s="239"/>
      <c r="L323" s="22"/>
      <c r="M323" s="239"/>
      <c r="N323" s="22"/>
      <c r="O323" s="25"/>
      <c r="P323" s="22"/>
      <c r="Q323" s="239"/>
      <c r="R323" s="23"/>
      <c r="S323" s="25"/>
      <c r="T323" s="22"/>
      <c r="U323" s="239"/>
      <c r="V323" s="23"/>
      <c r="W323" s="25"/>
      <c r="X323" s="22"/>
      <c r="Y323" s="239"/>
      <c r="Z323" s="23"/>
      <c r="AA323" s="25"/>
      <c r="AB323" s="22"/>
      <c r="AC323" s="239"/>
      <c r="AD323" s="23"/>
      <c r="AE323" s="25"/>
      <c r="AF323" s="22"/>
      <c r="AG323" s="239"/>
      <c r="AH323" s="23"/>
      <c r="AI323" s="25"/>
      <c r="AJ323" s="22"/>
      <c r="AK323" s="239"/>
      <c r="AL323" s="23"/>
      <c r="AM323" s="26"/>
      <c r="AN323" s="23"/>
      <c r="AO323" s="23"/>
      <c r="AP323" s="28"/>
      <c r="AQ323" s="22"/>
      <c r="AR323" s="28"/>
      <c r="AS323" s="22"/>
      <c r="AT323" s="24"/>
      <c r="AU323" s="24"/>
      <c r="AV323" s="28"/>
      <c r="AW323" t="str">
        <f t="shared" si="205"/>
        <v/>
      </c>
      <c r="CA323" s="18" t="str">
        <f t="shared" si="212"/>
        <v/>
      </c>
      <c r="CB323" s="263" t="str">
        <f t="shared" si="213"/>
        <v/>
      </c>
      <c r="CC323" s="263" t="str">
        <f t="shared" si="220"/>
        <v/>
      </c>
      <c r="CD323" s="263" t="str">
        <f t="shared" si="214"/>
        <v/>
      </c>
      <c r="CE323" s="263" t="str">
        <f t="shared" si="215"/>
        <v/>
      </c>
      <c r="CF323" s="263" t="str">
        <f t="shared" si="216"/>
        <v/>
      </c>
      <c r="CG323" s="263" t="str">
        <f t="shared" si="217"/>
        <v/>
      </c>
      <c r="CO323" s="69">
        <f t="shared" si="206"/>
        <v>0</v>
      </c>
      <c r="CP323" s="69">
        <f t="shared" si="207"/>
        <v>0</v>
      </c>
      <c r="CQ323" s="69">
        <f t="shared" si="221"/>
        <v>0</v>
      </c>
      <c r="CR323" s="69">
        <f t="shared" si="208"/>
        <v>0</v>
      </c>
      <c r="CS323" s="69">
        <f t="shared" si="209"/>
        <v>0</v>
      </c>
      <c r="CT323" s="69">
        <f t="shared" si="210"/>
        <v>0</v>
      </c>
      <c r="CU323" s="69">
        <f t="shared" si="211"/>
        <v>0</v>
      </c>
    </row>
    <row r="324" spans="1:99" ht="15" customHeight="1" x14ac:dyDescent="0.25">
      <c r="A324" s="4442"/>
      <c r="B324" s="508" t="s">
        <v>301</v>
      </c>
      <c r="C324" s="266">
        <f t="shared" si="218"/>
        <v>1</v>
      </c>
      <c r="D324" s="267">
        <f t="shared" si="222"/>
        <v>1</v>
      </c>
      <c r="E324" s="377">
        <f t="shared" si="222"/>
        <v>0</v>
      </c>
      <c r="F324" s="30"/>
      <c r="G324" s="243"/>
      <c r="H324" s="30"/>
      <c r="I324" s="243"/>
      <c r="J324" s="30"/>
      <c r="K324" s="243"/>
      <c r="L324" s="30"/>
      <c r="M324" s="243"/>
      <c r="N324" s="30"/>
      <c r="O324" s="33"/>
      <c r="P324" s="30">
        <v>1</v>
      </c>
      <c r="Q324" s="243"/>
      <c r="R324" s="31"/>
      <c r="S324" s="33"/>
      <c r="T324" s="30"/>
      <c r="U324" s="243"/>
      <c r="V324" s="31"/>
      <c r="W324" s="33"/>
      <c r="X324" s="30"/>
      <c r="Y324" s="243"/>
      <c r="Z324" s="31"/>
      <c r="AA324" s="33"/>
      <c r="AB324" s="30"/>
      <c r="AC324" s="243"/>
      <c r="AD324" s="31"/>
      <c r="AE324" s="33"/>
      <c r="AF324" s="30"/>
      <c r="AG324" s="243"/>
      <c r="AH324" s="31"/>
      <c r="AI324" s="33"/>
      <c r="AJ324" s="30"/>
      <c r="AK324" s="243"/>
      <c r="AL324" s="31"/>
      <c r="AM324" s="34"/>
      <c r="AN324" s="31">
        <v>1</v>
      </c>
      <c r="AO324" s="31">
        <v>1</v>
      </c>
      <c r="AP324" s="37"/>
      <c r="AQ324" s="30">
        <v>0</v>
      </c>
      <c r="AR324" s="37">
        <v>0</v>
      </c>
      <c r="AS324" s="30">
        <v>0</v>
      </c>
      <c r="AT324" s="32">
        <v>0</v>
      </c>
      <c r="AU324" s="32">
        <v>0</v>
      </c>
      <c r="AV324" s="37">
        <v>0</v>
      </c>
      <c r="AW324" t="str">
        <f t="shared" si="205"/>
        <v/>
      </c>
      <c r="CA324" s="18" t="str">
        <f t="shared" si="212"/>
        <v/>
      </c>
      <c r="CB324" s="263" t="str">
        <f t="shared" si="213"/>
        <v/>
      </c>
      <c r="CC324" s="263" t="str">
        <f t="shared" si="220"/>
        <v/>
      </c>
      <c r="CD324" s="263" t="str">
        <f t="shared" si="214"/>
        <v/>
      </c>
      <c r="CE324" s="263" t="str">
        <f t="shared" si="215"/>
        <v/>
      </c>
      <c r="CF324" s="263" t="str">
        <f t="shared" si="216"/>
        <v/>
      </c>
      <c r="CG324" s="263" t="str">
        <f t="shared" si="217"/>
        <v/>
      </c>
      <c r="CO324" s="69">
        <f t="shared" si="206"/>
        <v>0</v>
      </c>
      <c r="CP324" s="69">
        <f t="shared" si="207"/>
        <v>0</v>
      </c>
      <c r="CQ324" s="69">
        <f t="shared" si="221"/>
        <v>0</v>
      </c>
      <c r="CR324" s="69">
        <f t="shared" si="208"/>
        <v>0</v>
      </c>
      <c r="CS324" s="69">
        <f t="shared" si="209"/>
        <v>0</v>
      </c>
      <c r="CT324" s="69">
        <f t="shared" si="210"/>
        <v>0</v>
      </c>
      <c r="CU324" s="69">
        <f t="shared" si="211"/>
        <v>0</v>
      </c>
    </row>
    <row r="325" spans="1:99" s="56" customFormat="1" ht="18" customHeight="1" x14ac:dyDescent="0.2">
      <c r="A325" s="38" t="s">
        <v>303</v>
      </c>
      <c r="B325" s="22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  <c r="AP325" s="55"/>
      <c r="AQ325" s="55"/>
      <c r="AR325" s="55"/>
      <c r="AS325" s="55"/>
      <c r="AT325" s="55"/>
      <c r="AU325" s="55"/>
      <c r="AV325" s="55"/>
      <c r="AW325" s="2379"/>
    </row>
    <row r="326" spans="1:99" x14ac:dyDescent="0.25">
      <c r="A326" s="4573" t="s">
        <v>90</v>
      </c>
      <c r="B326" s="2987"/>
      <c r="C326" s="4574" t="s">
        <v>286</v>
      </c>
      <c r="D326" s="3214"/>
      <c r="E326" s="3215"/>
      <c r="F326" s="4449" t="s">
        <v>139</v>
      </c>
      <c r="G326" s="4568"/>
      <c r="H326" s="4568"/>
      <c r="I326" s="4568"/>
      <c r="J326" s="4568"/>
      <c r="K326" s="4568"/>
      <c r="L326" s="4568"/>
      <c r="M326" s="4568"/>
      <c r="N326" s="4568"/>
      <c r="O326" s="4568"/>
      <c r="P326" s="4568"/>
      <c r="Q326" s="4568"/>
      <c r="R326" s="4568"/>
      <c r="S326" s="4568"/>
      <c r="T326" s="4568"/>
      <c r="U326" s="4568"/>
      <c r="V326" s="4568"/>
      <c r="W326" s="4568"/>
      <c r="X326" s="4568"/>
      <c r="Y326" s="4568"/>
      <c r="Z326" s="4568"/>
      <c r="AA326" s="4568"/>
      <c r="AB326" s="4568"/>
      <c r="AC326" s="4568"/>
      <c r="AD326" s="4568"/>
      <c r="AE326" s="4568"/>
      <c r="AF326" s="4568"/>
      <c r="AG326" s="4568"/>
      <c r="AH326" s="4568"/>
      <c r="AI326" s="4568"/>
      <c r="AJ326" s="4568"/>
      <c r="AK326" s="4568"/>
      <c r="AL326" s="4568"/>
      <c r="AM326" s="4568"/>
      <c r="AN326" s="4568"/>
      <c r="AO326" s="4568"/>
      <c r="AP326" s="4568"/>
      <c r="AQ326" s="4451"/>
      <c r="AR326" s="3108" t="s">
        <v>209</v>
      </c>
      <c r="AS326" s="2987"/>
      <c r="AT326" s="4569" t="s">
        <v>12</v>
      </c>
      <c r="AU326" s="4566" t="s">
        <v>13</v>
      </c>
      <c r="AV326" s="4566" t="s">
        <v>287</v>
      </c>
      <c r="AW326" s="2987" t="s">
        <v>272</v>
      </c>
    </row>
    <row r="327" spans="1:99" x14ac:dyDescent="0.25">
      <c r="A327" s="3901"/>
      <c r="B327" s="2994"/>
      <c r="C327" s="3216"/>
      <c r="D327" s="3217"/>
      <c r="E327" s="3218"/>
      <c r="F327" s="4445" t="s">
        <v>304</v>
      </c>
      <c r="G327" s="4567"/>
      <c r="H327" s="4445" t="s">
        <v>305</v>
      </c>
      <c r="I327" s="4567"/>
      <c r="J327" s="4445" t="s">
        <v>306</v>
      </c>
      <c r="K327" s="4567"/>
      <c r="L327" s="4445" t="s">
        <v>307</v>
      </c>
      <c r="M327" s="4567"/>
      <c r="N327" s="4445" t="s">
        <v>203</v>
      </c>
      <c r="O327" s="4567"/>
      <c r="P327" s="4445" t="s">
        <v>204</v>
      </c>
      <c r="Q327" s="4567"/>
      <c r="R327" s="4445" t="s">
        <v>16</v>
      </c>
      <c r="S327" s="4567"/>
      <c r="T327" s="4445" t="s">
        <v>17</v>
      </c>
      <c r="U327" s="4567"/>
      <c r="V327" s="4445" t="s">
        <v>18</v>
      </c>
      <c r="W327" s="4546"/>
      <c r="X327" s="4445" t="s">
        <v>19</v>
      </c>
      <c r="Y327" s="4546"/>
      <c r="Z327" s="4445" t="s">
        <v>20</v>
      </c>
      <c r="AA327" s="4546"/>
      <c r="AB327" s="4445" t="s">
        <v>21</v>
      </c>
      <c r="AC327" s="4546"/>
      <c r="AD327" s="4445" t="s">
        <v>22</v>
      </c>
      <c r="AE327" s="4546"/>
      <c r="AF327" s="4445" t="s">
        <v>23</v>
      </c>
      <c r="AG327" s="4546"/>
      <c r="AH327" s="4445" t="s">
        <v>61</v>
      </c>
      <c r="AI327" s="4546"/>
      <c r="AJ327" s="4445" t="s">
        <v>62</v>
      </c>
      <c r="AK327" s="4546"/>
      <c r="AL327" s="4445" t="s">
        <v>63</v>
      </c>
      <c r="AM327" s="4546"/>
      <c r="AN327" s="4445" t="s">
        <v>148</v>
      </c>
      <c r="AO327" s="4546"/>
      <c r="AP327" s="4445" t="s">
        <v>308</v>
      </c>
      <c r="AQ327" s="4448"/>
      <c r="AR327" s="3110"/>
      <c r="AS327" s="2988"/>
      <c r="AT327" s="4003"/>
      <c r="AU327" s="3200"/>
      <c r="AV327" s="3200"/>
      <c r="AW327" s="2994"/>
    </row>
    <row r="328" spans="1:99" ht="25.5" customHeight="1" x14ac:dyDescent="0.25">
      <c r="A328" s="3042"/>
      <c r="B328" s="2988"/>
      <c r="C328" s="2388" t="s">
        <v>120</v>
      </c>
      <c r="D328" s="2583" t="s">
        <v>79</v>
      </c>
      <c r="E328" s="513" t="s">
        <v>121</v>
      </c>
      <c r="F328" s="2388" t="s">
        <v>291</v>
      </c>
      <c r="G328" s="2389" t="s">
        <v>121</v>
      </c>
      <c r="H328" s="2388" t="s">
        <v>291</v>
      </c>
      <c r="I328" s="2389" t="s">
        <v>121</v>
      </c>
      <c r="J328" s="2388" t="s">
        <v>291</v>
      </c>
      <c r="K328" s="2389" t="s">
        <v>121</v>
      </c>
      <c r="L328" s="2388" t="s">
        <v>291</v>
      </c>
      <c r="M328" s="2389" t="s">
        <v>121</v>
      </c>
      <c r="N328" s="2388" t="s">
        <v>291</v>
      </c>
      <c r="O328" s="2389" t="s">
        <v>121</v>
      </c>
      <c r="P328" s="2388" t="s">
        <v>291</v>
      </c>
      <c r="Q328" s="2389" t="s">
        <v>121</v>
      </c>
      <c r="R328" s="2388" t="s">
        <v>291</v>
      </c>
      <c r="S328" s="2389" t="s">
        <v>121</v>
      </c>
      <c r="T328" s="2388" t="s">
        <v>291</v>
      </c>
      <c r="U328" s="2389" t="s">
        <v>121</v>
      </c>
      <c r="V328" s="2388" t="s">
        <v>291</v>
      </c>
      <c r="W328" s="2389" t="s">
        <v>121</v>
      </c>
      <c r="X328" s="2388" t="s">
        <v>291</v>
      </c>
      <c r="Y328" s="2389" t="s">
        <v>121</v>
      </c>
      <c r="Z328" s="2388" t="s">
        <v>291</v>
      </c>
      <c r="AA328" s="2389" t="s">
        <v>121</v>
      </c>
      <c r="AB328" s="2388" t="s">
        <v>291</v>
      </c>
      <c r="AC328" s="2389" t="s">
        <v>121</v>
      </c>
      <c r="AD328" s="2388" t="s">
        <v>291</v>
      </c>
      <c r="AE328" s="2389" t="s">
        <v>121</v>
      </c>
      <c r="AF328" s="2388" t="s">
        <v>291</v>
      </c>
      <c r="AG328" s="2389" t="s">
        <v>121</v>
      </c>
      <c r="AH328" s="2388" t="s">
        <v>291</v>
      </c>
      <c r="AI328" s="2389" t="s">
        <v>121</v>
      </c>
      <c r="AJ328" s="2388" t="s">
        <v>291</v>
      </c>
      <c r="AK328" s="2389" t="s">
        <v>121</v>
      </c>
      <c r="AL328" s="2388" t="s">
        <v>291</v>
      </c>
      <c r="AM328" s="2389" t="s">
        <v>121</v>
      </c>
      <c r="AN328" s="2388" t="s">
        <v>291</v>
      </c>
      <c r="AO328" s="2389" t="s">
        <v>121</v>
      </c>
      <c r="AP328" s="2388" t="s">
        <v>291</v>
      </c>
      <c r="AQ328" s="2390" t="s">
        <v>121</v>
      </c>
      <c r="AR328" s="2391" t="s">
        <v>212</v>
      </c>
      <c r="AS328" s="2389" t="s">
        <v>213</v>
      </c>
      <c r="AT328" s="3019"/>
      <c r="AU328" s="2983"/>
      <c r="AV328" s="2983"/>
      <c r="AW328" s="2988"/>
    </row>
    <row r="329" spans="1:99" x14ac:dyDescent="0.25">
      <c r="A329" s="4570" t="s">
        <v>309</v>
      </c>
      <c r="B329" s="2176" t="s">
        <v>205</v>
      </c>
      <c r="C329" s="249">
        <f>SUM(E329)</f>
        <v>0</v>
      </c>
      <c r="D329" s="1998"/>
      <c r="E329" s="2138">
        <f>+Q329+S329+U329+W329+Y329+AA329+AC329+AE329+AG329+AI329</f>
        <v>0</v>
      </c>
      <c r="F329" s="2585"/>
      <c r="G329" s="2223"/>
      <c r="H329" s="2223"/>
      <c r="I329" s="2223"/>
      <c r="J329" s="2223"/>
      <c r="K329" s="2223"/>
      <c r="L329" s="2223"/>
      <c r="M329" s="2223"/>
      <c r="N329" s="2223"/>
      <c r="O329" s="2223"/>
      <c r="P329" s="2567"/>
      <c r="Q329" s="2556"/>
      <c r="R329" s="2543"/>
      <c r="S329" s="2556"/>
      <c r="T329" s="2543"/>
      <c r="U329" s="2556"/>
      <c r="V329" s="2543"/>
      <c r="W329" s="2556"/>
      <c r="X329" s="2543"/>
      <c r="Y329" s="2556"/>
      <c r="Z329" s="2543"/>
      <c r="AA329" s="2556"/>
      <c r="AB329" s="2543"/>
      <c r="AC329" s="2556"/>
      <c r="AD329" s="2543"/>
      <c r="AE329" s="2556"/>
      <c r="AF329" s="2543"/>
      <c r="AG329" s="2556"/>
      <c r="AH329" s="2543"/>
      <c r="AI329" s="2556"/>
      <c r="AJ329" s="2543"/>
      <c r="AK329" s="2567"/>
      <c r="AL329" s="2543"/>
      <c r="AM329" s="2567"/>
      <c r="AN329" s="2543"/>
      <c r="AO329" s="2567"/>
      <c r="AP329" s="2543"/>
      <c r="AQ329" s="2586"/>
      <c r="AR329" s="2556"/>
      <c r="AS329" s="2223"/>
      <c r="AT329" s="2501"/>
      <c r="AU329" s="2005"/>
      <c r="AV329" s="2005"/>
      <c r="AW329" s="2149"/>
      <c r="AX329" t="str">
        <f t="shared" ref="AX329:AX339" si="223">CA329&amp;CB329&amp;CC329&amp;CD329&amp;CE329&amp;CF329</f>
        <v/>
      </c>
      <c r="CA329" s="18" t="str">
        <f>IF(AND(E329&gt;0,OR(AR329="")),"* No olvide digitar la variable Trans (masculino). Digite Cero si no tiene.",IF(AR329&gt;E329," * La variable Trans (masculino) No puede ser mayor al Total Mujeres.",""))</f>
        <v/>
      </c>
      <c r="CB329" s="438"/>
      <c r="CC329" s="18" t="str">
        <f>IF(AND(C329&gt;0,AT329="")," * No olvide digitar la variable Pueblos originarios. Digite Cero si no tiene.",IF(AT329&gt;C329," * La variable Pueblos originarios No puede ser mayor al Total Ambos Sexos.",""))</f>
        <v/>
      </c>
      <c r="CD329" s="18" t="str">
        <f>IF(AND(C329&gt;0,AU329="")," * No olvide digitar la variable Migrantes. Digite Cero si no tiene.",IF(AU329&gt;C329," * La variable Migrantes No puede ser mayor al Total Ambos Sexos.",""))</f>
        <v/>
      </c>
      <c r="CE329" s="18" t="str">
        <f>IF(AND(C329&gt;0,AV329="")," * No olvide digitar la variable Niños, niñas adolescentes y Jóvenes SENAME. Digite Cero si no tiene.",IF(AV329&gt;C329," * La variable Niños, niñas adolescentes y Jóvenes SENAME No puede ser mayor al Total Ambos Sexos.",""))</f>
        <v/>
      </c>
      <c r="CF329" s="18" t="str">
        <f>IF(AND(C329&gt;0,AW329="")," * No olvide digitar la variable Niños, niñas adolescentes y Jóvenes Mejor Niñez. Digite Cero si no tiene.",IF(AW329&gt;C329," * La variable Niños, niñas adolescentes y Jóvenes Mejor Niñez No puede ser mayor al Total Ambos Sexos.",""))</f>
        <v/>
      </c>
      <c r="CO329" s="69">
        <f>IF(AND(E329&gt;0,OR(AR329="")),1,IF(AR329&gt;E329,1,0))</f>
        <v>0</v>
      </c>
      <c r="CP329" s="505"/>
      <c r="CQ329" s="69">
        <f t="shared" ref="CQ329:CQ339" si="224">IF(AND(C329&gt;0,AT329=""),1,IF(AT329&gt;C329,1,0))</f>
        <v>0</v>
      </c>
      <c r="CR329" s="69">
        <f t="shared" ref="CR329:CR339" si="225">IF(AND(C329&gt;0,AU329=""),1,IF(AU329&gt;C329,1,0))</f>
        <v>0</v>
      </c>
      <c r="CS329" s="69">
        <f t="shared" ref="CS329:CS339" si="226">IF(AND(C329&gt;0,AV329=""),1,IF(AV329&gt;C329,1,0))</f>
        <v>0</v>
      </c>
      <c r="CT329" s="69">
        <f t="shared" ref="CT329:CT339" si="227">IF(AND(C329&gt;0,AW329=""),1,IF(AW329&gt;C329,1,0))</f>
        <v>0</v>
      </c>
    </row>
    <row r="330" spans="1:99" x14ac:dyDescent="0.25">
      <c r="A330" s="3782"/>
      <c r="B330" s="383" t="s">
        <v>302</v>
      </c>
      <c r="C330" s="256">
        <f t="shared" ref="C330:C339" si="228">SUM(D330+E330)</f>
        <v>5</v>
      </c>
      <c r="D330" s="257">
        <f t="shared" ref="D330:E333" si="229">SUM(F330+H330+J330+L330+N330+P330+R330+T330+V330+X330+Z330+AB330+AD330+AF330+AH330+AJ330+AL330+AN330+AP330)</f>
        <v>5</v>
      </c>
      <c r="E330" s="270">
        <f t="shared" si="229"/>
        <v>0</v>
      </c>
      <c r="F330" s="2546"/>
      <c r="G330" s="468"/>
      <c r="H330" s="2546"/>
      <c r="I330" s="468"/>
      <c r="J330" s="2546"/>
      <c r="K330" s="85"/>
      <c r="L330" s="2546"/>
      <c r="M330" s="353"/>
      <c r="N330" s="2546"/>
      <c r="O330" s="85"/>
      <c r="P330" s="2546"/>
      <c r="Q330" s="468"/>
      <c r="R330" s="2546">
        <v>1</v>
      </c>
      <c r="S330" s="468"/>
      <c r="T330" s="2546"/>
      <c r="U330" s="468"/>
      <c r="V330" s="2546">
        <v>2</v>
      </c>
      <c r="W330" s="468"/>
      <c r="X330" s="2546"/>
      <c r="Y330" s="468"/>
      <c r="Z330" s="2546"/>
      <c r="AA330" s="468"/>
      <c r="AB330" s="2546">
        <v>2</v>
      </c>
      <c r="AC330" s="468"/>
      <c r="AD330" s="2546"/>
      <c r="AE330" s="468"/>
      <c r="AF330" s="2546"/>
      <c r="AG330" s="468"/>
      <c r="AH330" s="2546"/>
      <c r="AI330" s="468"/>
      <c r="AJ330" s="2546"/>
      <c r="AK330" s="468"/>
      <c r="AL330" s="2546"/>
      <c r="AM330" s="468"/>
      <c r="AN330" s="2546"/>
      <c r="AO330" s="468"/>
      <c r="AP330" s="2546"/>
      <c r="AQ330" s="469"/>
      <c r="AR330" s="468">
        <v>0</v>
      </c>
      <c r="AS330" s="85">
        <v>1</v>
      </c>
      <c r="AT330" s="2546">
        <v>0</v>
      </c>
      <c r="AU330" s="81">
        <v>0</v>
      </c>
      <c r="AV330" s="81">
        <v>0</v>
      </c>
      <c r="AW330" s="85">
        <v>0</v>
      </c>
      <c r="AX330" t="str">
        <f t="shared" si="223"/>
        <v/>
      </c>
      <c r="CA330" s="18" t="str">
        <f t="shared" ref="CA330:CA339" si="230">IF(AND(E330&gt;0,OR(AR330="")),"* No olvide digitar la variable Trans (masculino). Digite Cero si no tiene.",IF(AR330&gt;E330," * La variable Trans (masculino) No puede ser mayor al Total Mujeres.",""))</f>
        <v/>
      </c>
      <c r="CB330" s="18" t="str">
        <f>IF(AND(D330&gt;0,OR(AS330="")),"* No olvide digitar la variable Trans (Femenino). Digite Cero si no tiene.",IF(AS330&gt;D330," * La variable Trans (Femenino) No puede ser mayor al Total Hombres.",""))</f>
        <v/>
      </c>
      <c r="CC330" s="18" t="str">
        <f t="shared" ref="CC330:CC339" si="231">IF(AND(C330&gt;0,AT330="")," * No olvide digitar la variable Pueblos originarios. Digite Cero si no tiene.",IF(AT330&gt;C330," * La variable Pueblos originarios No puede ser mayor al Total Ambos Sexos.",""))</f>
        <v/>
      </c>
      <c r="CD330" s="18" t="str">
        <f t="shared" ref="CD330:CD339" si="232">IF(AND(C330&gt;0,AU330="")," * No olvide digitar la variable Migrantes. Digite Cero si no tiene.",IF(AU330&gt;C330," * La variable Migrantes No puede ser mayor al Total Ambos Sexos.",""))</f>
        <v/>
      </c>
      <c r="CE330" s="18" t="str">
        <f t="shared" ref="CE330:CE339" si="233">IF(AND(C330&gt;0,AV330="")," * No olvide digitar la variable Niños, niñas adolescentes y Jóvenes SENAME. Digite Cero si no tiene.",IF(AV330&gt;C330," * La variable Niños, niñas adolescentes y Jóvenes SENAME No puede ser mayor al Total Ambos Sexos.",""))</f>
        <v/>
      </c>
      <c r="CF330" s="18" t="str">
        <f t="shared" ref="CF330:CF339" si="234">IF(AND(C330&gt;0,AW330="")," * No olvide digitar la variable Niños, niñas adolescentes y Jóvenes Mejor Niñez. Digite Cero si no tiene.",IF(AW330&gt;C330," * La variable Niños, niñas adolescentes y Jóvenes Mejor Niñez No puede ser mayor al Total Ambos Sexos.",""))</f>
        <v/>
      </c>
      <c r="CO330" s="69">
        <f>IF(AND(E330&gt;0,OR(AR330="")),1,IF(AR330&gt;E330,1,0))</f>
        <v>0</v>
      </c>
      <c r="CP330" s="69">
        <f>IF(AND(D330&gt;0,OR(AS330="")),1,IF(AS330&gt;D330,1,0))</f>
        <v>0</v>
      </c>
      <c r="CQ330" s="69">
        <f t="shared" si="224"/>
        <v>0</v>
      </c>
      <c r="CR330" s="69">
        <f t="shared" si="225"/>
        <v>0</v>
      </c>
      <c r="CS330" s="69">
        <f t="shared" si="226"/>
        <v>0</v>
      </c>
      <c r="CT330" s="69">
        <f t="shared" si="227"/>
        <v>0</v>
      </c>
    </row>
    <row r="331" spans="1:99" x14ac:dyDescent="0.25">
      <c r="A331" s="4571" t="s">
        <v>310</v>
      </c>
      <c r="B331" s="4572"/>
      <c r="C331" s="2393">
        <f t="shared" si="228"/>
        <v>1</v>
      </c>
      <c r="D331" s="2141">
        <f t="shared" si="229"/>
        <v>1</v>
      </c>
      <c r="E331" s="2488">
        <f t="shared" si="229"/>
        <v>0</v>
      </c>
      <c r="F331" s="2395"/>
      <c r="G331" s="2396"/>
      <c r="H331" s="2395"/>
      <c r="I331" s="2396"/>
      <c r="J331" s="2395"/>
      <c r="K331" s="2531"/>
      <c r="L331" s="2395"/>
      <c r="M331" s="2587"/>
      <c r="N331" s="2395"/>
      <c r="O331" s="2531"/>
      <c r="P331" s="2395"/>
      <c r="Q331" s="2396"/>
      <c r="R331" s="2395"/>
      <c r="S331" s="2396"/>
      <c r="T331" s="2395">
        <v>1</v>
      </c>
      <c r="U331" s="2396"/>
      <c r="V331" s="2395"/>
      <c r="W331" s="2396"/>
      <c r="X331" s="2395"/>
      <c r="Y331" s="2396"/>
      <c r="Z331" s="2395"/>
      <c r="AA331" s="2396"/>
      <c r="AB331" s="2395"/>
      <c r="AC331" s="2396"/>
      <c r="AD331" s="2395"/>
      <c r="AE331" s="2396"/>
      <c r="AF331" s="2395"/>
      <c r="AG331" s="2396"/>
      <c r="AH331" s="2395"/>
      <c r="AI331" s="2396"/>
      <c r="AJ331" s="2395"/>
      <c r="AK331" s="2396"/>
      <c r="AL331" s="2395"/>
      <c r="AM331" s="2396"/>
      <c r="AN331" s="2395"/>
      <c r="AO331" s="2396"/>
      <c r="AP331" s="2395"/>
      <c r="AQ331" s="2399"/>
      <c r="AR331" s="2396">
        <v>0</v>
      </c>
      <c r="AS331" s="2531">
        <v>0</v>
      </c>
      <c r="AT331" s="2395">
        <v>0</v>
      </c>
      <c r="AU331" s="2296">
        <v>0</v>
      </c>
      <c r="AV331" s="2296">
        <v>0</v>
      </c>
      <c r="AW331" s="2531">
        <v>0</v>
      </c>
      <c r="AX331" t="str">
        <f t="shared" si="223"/>
        <v/>
      </c>
      <c r="CA331" s="18" t="str">
        <f t="shared" si="230"/>
        <v/>
      </c>
      <c r="CB331" s="18" t="str">
        <f>IF(AND(D331&gt;0,OR(AS331="")),"* No olvide digitar la variable Trans (Femenino). Digite Cero si no tiene.",IF(AS331&gt;D331," * La variable Trans (Femenino) No puede ser mayor al Total Hombres.",""))</f>
        <v/>
      </c>
      <c r="CC331" s="18" t="str">
        <f t="shared" si="231"/>
        <v/>
      </c>
      <c r="CD331" s="18" t="str">
        <f t="shared" si="232"/>
        <v/>
      </c>
      <c r="CE331" s="18" t="str">
        <f t="shared" si="233"/>
        <v/>
      </c>
      <c r="CF331" s="18" t="str">
        <f t="shared" si="234"/>
        <v/>
      </c>
      <c r="CO331" s="69">
        <f>IF(AND(E331&gt;0,OR(AR331="")),1,IF(AR331&gt;E331,1,0))</f>
        <v>0</v>
      </c>
      <c r="CP331" s="69">
        <f>IF(AND(D331&gt;0,OR(AS331="")),1,IF(AS331&gt;D331,1,0))</f>
        <v>0</v>
      </c>
      <c r="CQ331" s="69">
        <f t="shared" si="224"/>
        <v>0</v>
      </c>
      <c r="CR331" s="69">
        <f t="shared" si="225"/>
        <v>0</v>
      </c>
      <c r="CS331" s="69">
        <f t="shared" si="226"/>
        <v>0</v>
      </c>
      <c r="CT331" s="69">
        <f t="shared" si="227"/>
        <v>0</v>
      </c>
    </row>
    <row r="332" spans="1:99" x14ac:dyDescent="0.25">
      <c r="A332" s="4457" t="s">
        <v>311</v>
      </c>
      <c r="B332" s="4457"/>
      <c r="C332" s="2393">
        <f t="shared" si="228"/>
        <v>1</v>
      </c>
      <c r="D332" s="2141">
        <f t="shared" si="229"/>
        <v>0</v>
      </c>
      <c r="E332" s="2488">
        <f t="shared" si="229"/>
        <v>1</v>
      </c>
      <c r="F332" s="2395"/>
      <c r="G332" s="2396"/>
      <c r="H332" s="2395"/>
      <c r="I332" s="2396"/>
      <c r="J332" s="2395"/>
      <c r="K332" s="2531"/>
      <c r="L332" s="2395"/>
      <c r="M332" s="2587"/>
      <c r="N332" s="2395"/>
      <c r="O332" s="2531"/>
      <c r="P332" s="2395"/>
      <c r="Q332" s="2396"/>
      <c r="R332" s="2395"/>
      <c r="S332" s="2396"/>
      <c r="T332" s="2395"/>
      <c r="U332" s="2396"/>
      <c r="V332" s="2395"/>
      <c r="W332" s="2396"/>
      <c r="X332" s="2395"/>
      <c r="Y332" s="2396"/>
      <c r="Z332" s="2395"/>
      <c r="AA332" s="2396">
        <v>1</v>
      </c>
      <c r="AB332" s="2395"/>
      <c r="AC332" s="2396"/>
      <c r="AD332" s="2395"/>
      <c r="AE332" s="2396"/>
      <c r="AF332" s="2395"/>
      <c r="AG332" s="2396"/>
      <c r="AH332" s="2395"/>
      <c r="AI332" s="2396"/>
      <c r="AJ332" s="2395"/>
      <c r="AK332" s="2396"/>
      <c r="AL332" s="2395"/>
      <c r="AM332" s="2396"/>
      <c r="AN332" s="2395"/>
      <c r="AO332" s="2396"/>
      <c r="AP332" s="2395"/>
      <c r="AQ332" s="2399"/>
      <c r="AR332" s="2396">
        <v>0</v>
      </c>
      <c r="AS332" s="2531">
        <v>0</v>
      </c>
      <c r="AT332" s="2395">
        <v>0</v>
      </c>
      <c r="AU332" s="2296">
        <v>0</v>
      </c>
      <c r="AV332" s="2296">
        <v>0</v>
      </c>
      <c r="AW332" s="2531">
        <v>0</v>
      </c>
      <c r="AX332" t="str">
        <f t="shared" si="223"/>
        <v/>
      </c>
      <c r="CA332" s="18" t="str">
        <f t="shared" si="230"/>
        <v/>
      </c>
      <c r="CB332" s="18" t="str">
        <f>IF(AND(D332&gt;0,OR(AS332="")),"* No olvide digitar la variable Trans (Femenino). Digite Cero si no tiene.",IF(AS332&gt;D332," * La variable Trans (Femenino) No puede ser mayor al Total Hombres.",""))</f>
        <v/>
      </c>
      <c r="CC332" s="18" t="str">
        <f t="shared" si="231"/>
        <v/>
      </c>
      <c r="CD332" s="18" t="str">
        <f t="shared" si="232"/>
        <v/>
      </c>
      <c r="CE332" s="18" t="str">
        <f t="shared" si="233"/>
        <v/>
      </c>
      <c r="CF332" s="18" t="str">
        <f t="shared" si="234"/>
        <v/>
      </c>
      <c r="CO332" s="69">
        <f>IF(AND(E332&gt;0,OR(AR332="")),1,IF(AR332&gt;E332,1,0))</f>
        <v>0</v>
      </c>
      <c r="CP332" s="69">
        <f>IF(AND(D332&gt;0,OR(AS332="")),1,IF(AS332&gt;D332,1,0))</f>
        <v>0</v>
      </c>
      <c r="CQ332" s="69">
        <f t="shared" si="224"/>
        <v>0</v>
      </c>
      <c r="CR332" s="69">
        <f t="shared" si="225"/>
        <v>0</v>
      </c>
      <c r="CS332" s="69">
        <f t="shared" si="226"/>
        <v>0</v>
      </c>
      <c r="CT332" s="69">
        <f t="shared" si="227"/>
        <v>0</v>
      </c>
    </row>
    <row r="333" spans="1:99" x14ac:dyDescent="0.25">
      <c r="A333" s="3176" t="s">
        <v>312</v>
      </c>
      <c r="B333" s="3177"/>
      <c r="C333" s="249">
        <f t="shared" si="228"/>
        <v>0</v>
      </c>
      <c r="D333" s="250">
        <f t="shared" si="229"/>
        <v>0</v>
      </c>
      <c r="E333" s="295">
        <f t="shared" si="229"/>
        <v>0</v>
      </c>
      <c r="F333" s="45"/>
      <c r="G333" s="47"/>
      <c r="H333" s="45"/>
      <c r="I333" s="47"/>
      <c r="J333" s="45"/>
      <c r="K333" s="48"/>
      <c r="L333" s="45"/>
      <c r="M333" s="333"/>
      <c r="N333" s="45"/>
      <c r="O333" s="48"/>
      <c r="P333" s="45"/>
      <c r="Q333" s="47"/>
      <c r="R333" s="45"/>
      <c r="S333" s="47"/>
      <c r="T333" s="45"/>
      <c r="U333" s="47"/>
      <c r="V333" s="45"/>
      <c r="W333" s="47"/>
      <c r="X333" s="45"/>
      <c r="Y333" s="47"/>
      <c r="Z333" s="45"/>
      <c r="AA333" s="47"/>
      <c r="AB333" s="45"/>
      <c r="AC333" s="47"/>
      <c r="AD333" s="45"/>
      <c r="AE333" s="47"/>
      <c r="AF333" s="45"/>
      <c r="AG333" s="47"/>
      <c r="AH333" s="45"/>
      <c r="AI333" s="47"/>
      <c r="AJ333" s="45"/>
      <c r="AK333" s="47"/>
      <c r="AL333" s="45"/>
      <c r="AM333" s="47"/>
      <c r="AN333" s="45"/>
      <c r="AO333" s="47"/>
      <c r="AP333" s="45"/>
      <c r="AQ333" s="286"/>
      <c r="AR333" s="47"/>
      <c r="AS333" s="48"/>
      <c r="AT333" s="45"/>
      <c r="AU333" s="102"/>
      <c r="AV333" s="102"/>
      <c r="AW333" s="48"/>
      <c r="AX333" t="str">
        <f t="shared" si="223"/>
        <v/>
      </c>
      <c r="CA333" s="18" t="str">
        <f t="shared" si="230"/>
        <v/>
      </c>
      <c r="CB333" s="18" t="str">
        <f>IF(AND(D333&gt;0,OR(AS333="")),"* No olvide digitar la variable Trans (Femenino). Digite Cero si no tiene.",IF(AS333&gt;D333," * La variable Trans (Femenino) No puede ser mayor al Total Hombres.",""))</f>
        <v/>
      </c>
      <c r="CC333" s="18" t="str">
        <f t="shared" si="231"/>
        <v/>
      </c>
      <c r="CD333" s="18" t="str">
        <f t="shared" si="232"/>
        <v/>
      </c>
      <c r="CE333" s="18" t="str">
        <f t="shared" si="233"/>
        <v/>
      </c>
      <c r="CF333" s="18" t="str">
        <f t="shared" si="234"/>
        <v/>
      </c>
      <c r="CO333" s="69">
        <f>IF(AND(E333&gt;0,OR(AR333="")),1,IF(AR333&gt;E333,1,0))</f>
        <v>0</v>
      </c>
      <c r="CP333" s="69">
        <f>IF(AND(D333&gt;0,OR(AS333="")),1,IF(AS333&gt;D333,1,0))</f>
        <v>0</v>
      </c>
      <c r="CQ333" s="69">
        <f t="shared" si="224"/>
        <v>0</v>
      </c>
      <c r="CR333" s="69">
        <f t="shared" si="225"/>
        <v>0</v>
      </c>
      <c r="CS333" s="69">
        <f t="shared" si="226"/>
        <v>0</v>
      </c>
      <c r="CT333" s="69">
        <f t="shared" si="227"/>
        <v>0</v>
      </c>
    </row>
    <row r="334" spans="1:99" x14ac:dyDescent="0.25">
      <c r="A334" s="3219" t="s">
        <v>313</v>
      </c>
      <c r="B334" s="3220"/>
      <c r="C334" s="266">
        <f t="shared" si="228"/>
        <v>0</v>
      </c>
      <c r="D334" s="267">
        <f>SUM(F334+H334+J334+L334)</f>
        <v>0</v>
      </c>
      <c r="E334" s="271">
        <f>SUM(G334+I334+K334+M334)</f>
        <v>0</v>
      </c>
      <c r="F334" s="30"/>
      <c r="G334" s="31"/>
      <c r="H334" s="30"/>
      <c r="I334" s="31"/>
      <c r="J334" s="30"/>
      <c r="K334" s="37"/>
      <c r="L334" s="30"/>
      <c r="M334" s="223"/>
      <c r="N334" s="517"/>
      <c r="O334" s="518"/>
      <c r="P334" s="518"/>
      <c r="Q334" s="518"/>
      <c r="R334" s="518"/>
      <c r="S334" s="518"/>
      <c r="T334" s="518"/>
      <c r="U334" s="518"/>
      <c r="V334" s="518"/>
      <c r="W334" s="518"/>
      <c r="X334" s="518"/>
      <c r="Y334" s="518"/>
      <c r="Z334" s="518"/>
      <c r="AA334" s="518"/>
      <c r="AB334" s="518"/>
      <c r="AC334" s="518"/>
      <c r="AD334" s="518"/>
      <c r="AE334" s="518"/>
      <c r="AF334" s="518"/>
      <c r="AG334" s="518"/>
      <c r="AH334" s="518"/>
      <c r="AI334" s="518"/>
      <c r="AJ334" s="518"/>
      <c r="AK334" s="518"/>
      <c r="AL334" s="518"/>
      <c r="AM334" s="518"/>
      <c r="AN334" s="518"/>
      <c r="AO334" s="518"/>
      <c r="AP334" s="518"/>
      <c r="AQ334" s="518"/>
      <c r="AR334" s="519"/>
      <c r="AS334" s="348"/>
      <c r="AT334" s="30"/>
      <c r="AU334" s="32"/>
      <c r="AV334" s="32"/>
      <c r="AW334" s="37"/>
      <c r="AX334" t="str">
        <f t="shared" si="223"/>
        <v/>
      </c>
      <c r="CA334" s="438"/>
      <c r="CB334" s="438"/>
      <c r="CC334" s="18" t="str">
        <f t="shared" si="231"/>
        <v/>
      </c>
      <c r="CD334" s="18" t="str">
        <f t="shared" si="232"/>
        <v/>
      </c>
      <c r="CE334" s="18" t="str">
        <f t="shared" si="233"/>
        <v/>
      </c>
      <c r="CF334" s="18" t="str">
        <f t="shared" si="234"/>
        <v/>
      </c>
      <c r="CO334" s="520"/>
      <c r="CP334" s="505"/>
      <c r="CQ334" s="69">
        <f t="shared" si="224"/>
        <v>0</v>
      </c>
      <c r="CR334" s="69">
        <f t="shared" si="225"/>
        <v>0</v>
      </c>
      <c r="CS334" s="69">
        <f t="shared" si="226"/>
        <v>0</v>
      </c>
      <c r="CT334" s="69">
        <f t="shared" si="227"/>
        <v>0</v>
      </c>
    </row>
    <row r="335" spans="1:99" x14ac:dyDescent="0.25">
      <c r="A335" s="3923" t="s">
        <v>314</v>
      </c>
      <c r="B335" s="429" t="s">
        <v>315</v>
      </c>
      <c r="C335" s="249">
        <f t="shared" si="228"/>
        <v>0</v>
      </c>
      <c r="D335" s="250">
        <f t="shared" ref="D335:E339" si="235">SUM(F335+H335+J335+L335+N335+P335+R335+T335+V335+X335+Z335+AB335+AD335+AF335+AH335+AJ335+AL335+AN335+AP335)</f>
        <v>0</v>
      </c>
      <c r="E335" s="295">
        <f t="shared" si="235"/>
        <v>0</v>
      </c>
      <c r="F335" s="45"/>
      <c r="G335" s="47"/>
      <c r="H335" s="45"/>
      <c r="I335" s="47"/>
      <c r="J335" s="45"/>
      <c r="K335" s="48"/>
      <c r="L335" s="45"/>
      <c r="M335" s="333"/>
      <c r="N335" s="45"/>
      <c r="O335" s="48"/>
      <c r="P335" s="45"/>
      <c r="Q335" s="47"/>
      <c r="R335" s="45"/>
      <c r="S335" s="47"/>
      <c r="T335" s="45"/>
      <c r="U335" s="47"/>
      <c r="V335" s="45"/>
      <c r="W335" s="47"/>
      <c r="X335" s="45"/>
      <c r="Y335" s="47"/>
      <c r="Z335" s="45"/>
      <c r="AA335" s="47"/>
      <c r="AB335" s="45"/>
      <c r="AC335" s="47"/>
      <c r="AD335" s="45"/>
      <c r="AE335" s="47"/>
      <c r="AF335" s="45"/>
      <c r="AG335" s="47"/>
      <c r="AH335" s="45"/>
      <c r="AI335" s="47"/>
      <c r="AJ335" s="45"/>
      <c r="AK335" s="47"/>
      <c r="AL335" s="45"/>
      <c r="AM335" s="47"/>
      <c r="AN335" s="45"/>
      <c r="AO335" s="47"/>
      <c r="AP335" s="45"/>
      <c r="AQ335" s="286"/>
      <c r="AR335" s="47"/>
      <c r="AS335" s="48"/>
      <c r="AT335" s="45"/>
      <c r="AU335" s="102"/>
      <c r="AV335" s="102"/>
      <c r="AW335" s="48"/>
      <c r="AX335" t="str">
        <f t="shared" si="223"/>
        <v/>
      </c>
      <c r="CA335" s="18" t="str">
        <f t="shared" si="230"/>
        <v/>
      </c>
      <c r="CB335" s="18" t="str">
        <f>IF(AND(D335&gt;0,OR(AS335="")),"* No olvide digitar la variable Trans (Femenino). Digite Cero si no tiene.",IF(AS335&gt;D335," * La variable Trans (Femenino) No puede ser mayor al Total Hombres.",""))</f>
        <v/>
      </c>
      <c r="CC335" s="18" t="str">
        <f t="shared" si="231"/>
        <v/>
      </c>
      <c r="CD335" s="18" t="str">
        <f t="shared" si="232"/>
        <v/>
      </c>
      <c r="CE335" s="18" t="str">
        <f t="shared" si="233"/>
        <v/>
      </c>
      <c r="CF335" s="18" t="str">
        <f t="shared" si="234"/>
        <v/>
      </c>
      <c r="CO335" s="69">
        <f>IF(AND(E335&gt;0,OR(AR335="")),1,IF(AR335&gt;E335,1,0))</f>
        <v>0</v>
      </c>
      <c r="CP335" s="69">
        <f>IF(AND(D335&gt;0,OR(AS335="")),1,IF(AS335&gt;D335,1,0))</f>
        <v>0</v>
      </c>
      <c r="CQ335" s="69">
        <f t="shared" si="224"/>
        <v>0</v>
      </c>
      <c r="CR335" s="69">
        <f t="shared" si="225"/>
        <v>0</v>
      </c>
      <c r="CS335" s="69">
        <f t="shared" si="226"/>
        <v>0</v>
      </c>
      <c r="CT335" s="69">
        <f t="shared" si="227"/>
        <v>0</v>
      </c>
    </row>
    <row r="336" spans="1:99" x14ac:dyDescent="0.25">
      <c r="A336" s="3923"/>
      <c r="B336" s="521" t="s">
        <v>316</v>
      </c>
      <c r="C336" s="249">
        <f t="shared" si="228"/>
        <v>0</v>
      </c>
      <c r="D336" s="250">
        <f t="shared" si="235"/>
        <v>0</v>
      </c>
      <c r="E336" s="295">
        <f t="shared" si="235"/>
        <v>0</v>
      </c>
      <c r="F336" s="22"/>
      <c r="G336" s="23"/>
      <c r="H336" s="22"/>
      <c r="I336" s="23"/>
      <c r="J336" s="22"/>
      <c r="K336" s="28"/>
      <c r="L336" s="22"/>
      <c r="M336" s="216"/>
      <c r="N336" s="22"/>
      <c r="O336" s="28"/>
      <c r="P336" s="22"/>
      <c r="Q336" s="23"/>
      <c r="R336" s="22"/>
      <c r="S336" s="23"/>
      <c r="T336" s="22"/>
      <c r="U336" s="23"/>
      <c r="V336" s="22"/>
      <c r="W336" s="23"/>
      <c r="X336" s="22"/>
      <c r="Y336" s="23"/>
      <c r="Z336" s="22"/>
      <c r="AA336" s="23"/>
      <c r="AB336" s="22"/>
      <c r="AC336" s="23"/>
      <c r="AD336" s="22"/>
      <c r="AE336" s="23"/>
      <c r="AF336" s="22"/>
      <c r="AG336" s="23"/>
      <c r="AH336" s="22"/>
      <c r="AI336" s="23"/>
      <c r="AJ336" s="22"/>
      <c r="AK336" s="23"/>
      <c r="AL336" s="22"/>
      <c r="AM336" s="23"/>
      <c r="AN336" s="22"/>
      <c r="AO336" s="23"/>
      <c r="AP336" s="22"/>
      <c r="AQ336" s="213"/>
      <c r="AR336" s="23"/>
      <c r="AS336" s="28"/>
      <c r="AT336" s="22"/>
      <c r="AU336" s="24"/>
      <c r="AV336" s="24"/>
      <c r="AW336" s="28"/>
      <c r="AX336" t="str">
        <f t="shared" si="223"/>
        <v/>
      </c>
      <c r="CA336" s="18" t="str">
        <f t="shared" si="230"/>
        <v/>
      </c>
      <c r="CB336" s="18" t="str">
        <f>IF(AND(D336&gt;0,OR(AS336="")),"* No olvide digitar la variable Trans (Femenino). Digite Cero si no tiene.",IF(AS336&gt;D336," * La variable Trans (Femenino) No puede ser mayor al Total Hombres.",""))</f>
        <v/>
      </c>
      <c r="CC336" s="18" t="str">
        <f t="shared" si="231"/>
        <v/>
      </c>
      <c r="CD336" s="18" t="str">
        <f t="shared" si="232"/>
        <v/>
      </c>
      <c r="CE336" s="18" t="str">
        <f t="shared" si="233"/>
        <v/>
      </c>
      <c r="CF336" s="18" t="str">
        <f t="shared" si="234"/>
        <v/>
      </c>
      <c r="CO336" s="69">
        <f>IF(AND(E336&gt;0,OR(AR336="")),1,IF(AR336&gt;E336,1,0))</f>
        <v>0</v>
      </c>
      <c r="CP336" s="69">
        <f>IF(AND(D336&gt;0,OR(AS336="")),1,IF(AS336&gt;D336,1,0))</f>
        <v>0</v>
      </c>
      <c r="CQ336" s="69">
        <f t="shared" si="224"/>
        <v>0</v>
      </c>
      <c r="CR336" s="69">
        <f t="shared" si="225"/>
        <v>0</v>
      </c>
      <c r="CS336" s="69">
        <f t="shared" si="226"/>
        <v>0</v>
      </c>
      <c r="CT336" s="69">
        <f t="shared" si="227"/>
        <v>0</v>
      </c>
    </row>
    <row r="337" spans="1:99" x14ac:dyDescent="0.25">
      <c r="A337" s="3923"/>
      <c r="B337" s="521" t="s">
        <v>317</v>
      </c>
      <c r="C337" s="249">
        <f t="shared" si="228"/>
        <v>0</v>
      </c>
      <c r="D337" s="250">
        <f t="shared" si="235"/>
        <v>0</v>
      </c>
      <c r="E337" s="295">
        <f t="shared" si="235"/>
        <v>0</v>
      </c>
      <c r="F337" s="22"/>
      <c r="G337" s="23"/>
      <c r="H337" s="22"/>
      <c r="I337" s="23"/>
      <c r="J337" s="22"/>
      <c r="K337" s="28"/>
      <c r="L337" s="22"/>
      <c r="M337" s="216"/>
      <c r="N337" s="22"/>
      <c r="O337" s="28"/>
      <c r="P337" s="22"/>
      <c r="Q337" s="23"/>
      <c r="R337" s="22"/>
      <c r="S337" s="23"/>
      <c r="T337" s="22"/>
      <c r="U337" s="23"/>
      <c r="V337" s="22"/>
      <c r="W337" s="23"/>
      <c r="X337" s="22"/>
      <c r="Y337" s="23"/>
      <c r="Z337" s="22"/>
      <c r="AA337" s="23"/>
      <c r="AB337" s="22"/>
      <c r="AC337" s="23"/>
      <c r="AD337" s="22"/>
      <c r="AE337" s="23"/>
      <c r="AF337" s="22"/>
      <c r="AG337" s="23"/>
      <c r="AH337" s="22"/>
      <c r="AI337" s="23"/>
      <c r="AJ337" s="22"/>
      <c r="AK337" s="23"/>
      <c r="AL337" s="22"/>
      <c r="AM337" s="23"/>
      <c r="AN337" s="22"/>
      <c r="AO337" s="23"/>
      <c r="AP337" s="22"/>
      <c r="AQ337" s="213"/>
      <c r="AR337" s="23"/>
      <c r="AS337" s="28"/>
      <c r="AT337" s="22"/>
      <c r="AU337" s="24"/>
      <c r="AV337" s="24"/>
      <c r="AW337" s="28"/>
      <c r="AX337" t="str">
        <f t="shared" si="223"/>
        <v/>
      </c>
      <c r="CA337" s="18" t="str">
        <f t="shared" si="230"/>
        <v/>
      </c>
      <c r="CB337" s="18" t="str">
        <f>IF(AND(D337&gt;0,OR(AS337="")),"* No olvide digitar la variable Trans (Femenino). Digite Cero si no tiene.",IF(AS337&gt;D337," * La variable Trans (Femenino) No puede ser mayor al Total Hombres.",""))</f>
        <v/>
      </c>
      <c r="CC337" s="18" t="str">
        <f t="shared" si="231"/>
        <v/>
      </c>
      <c r="CD337" s="18" t="str">
        <f t="shared" si="232"/>
        <v/>
      </c>
      <c r="CE337" s="18" t="str">
        <f t="shared" si="233"/>
        <v/>
      </c>
      <c r="CF337" s="18" t="str">
        <f t="shared" si="234"/>
        <v/>
      </c>
      <c r="CO337" s="69">
        <f>IF(AND(E337&gt;0,OR(AR337="")),1,IF(AR337&gt;E337,1,0))</f>
        <v>0</v>
      </c>
      <c r="CP337" s="69">
        <f>IF(AND(D337&gt;0,OR(AS337="")),1,IF(AS337&gt;D337,1,0))</f>
        <v>0</v>
      </c>
      <c r="CQ337" s="69">
        <f t="shared" si="224"/>
        <v>0</v>
      </c>
      <c r="CR337" s="69">
        <f t="shared" si="225"/>
        <v>0</v>
      </c>
      <c r="CS337" s="69">
        <f t="shared" si="226"/>
        <v>0</v>
      </c>
      <c r="CT337" s="69">
        <f t="shared" si="227"/>
        <v>0</v>
      </c>
    </row>
    <row r="338" spans="1:99" x14ac:dyDescent="0.25">
      <c r="A338" s="3923"/>
      <c r="B338" s="253" t="s">
        <v>7</v>
      </c>
      <c r="C338" s="249">
        <f t="shared" si="228"/>
        <v>0</v>
      </c>
      <c r="D338" s="250">
        <f t="shared" si="235"/>
        <v>0</v>
      </c>
      <c r="E338" s="295">
        <f t="shared" si="235"/>
        <v>0</v>
      </c>
      <c r="F338" s="22"/>
      <c r="G338" s="23"/>
      <c r="H338" s="22"/>
      <c r="I338" s="23"/>
      <c r="J338" s="22"/>
      <c r="K338" s="28"/>
      <c r="L338" s="22"/>
      <c r="M338" s="216"/>
      <c r="N338" s="22"/>
      <c r="O338" s="28"/>
      <c r="P338" s="22"/>
      <c r="Q338" s="23"/>
      <c r="R338" s="22"/>
      <c r="S338" s="23"/>
      <c r="T338" s="22"/>
      <c r="U338" s="23"/>
      <c r="V338" s="22"/>
      <c r="W338" s="23"/>
      <c r="X338" s="22"/>
      <c r="Y338" s="23"/>
      <c r="Z338" s="22"/>
      <c r="AA338" s="23"/>
      <c r="AB338" s="22"/>
      <c r="AC338" s="23"/>
      <c r="AD338" s="22"/>
      <c r="AE338" s="23"/>
      <c r="AF338" s="22"/>
      <c r="AG338" s="23"/>
      <c r="AH338" s="22"/>
      <c r="AI338" s="23"/>
      <c r="AJ338" s="22"/>
      <c r="AK338" s="23"/>
      <c r="AL338" s="22"/>
      <c r="AM338" s="23"/>
      <c r="AN338" s="22"/>
      <c r="AO338" s="23"/>
      <c r="AP338" s="22"/>
      <c r="AQ338" s="213"/>
      <c r="AR338" s="23"/>
      <c r="AS338" s="28"/>
      <c r="AT338" s="22"/>
      <c r="AU338" s="24"/>
      <c r="AV338" s="24"/>
      <c r="AW338" s="28"/>
      <c r="AX338" t="str">
        <f t="shared" si="223"/>
        <v/>
      </c>
      <c r="CA338" s="18" t="str">
        <f t="shared" si="230"/>
        <v/>
      </c>
      <c r="CB338" s="18" t="str">
        <f>IF(AND(D338&gt;0,OR(AS338="")),"* No olvide digitar la variable Trans (Femenino). Digite Cero si no tiene.",IF(AS338&gt;D338," * La variable Trans (Femenino) No puede ser mayor al Total Hombres.",""))</f>
        <v/>
      </c>
      <c r="CC338" s="18" t="str">
        <f t="shared" si="231"/>
        <v/>
      </c>
      <c r="CD338" s="18" t="str">
        <f t="shared" si="232"/>
        <v/>
      </c>
      <c r="CE338" s="18" t="str">
        <f t="shared" si="233"/>
        <v/>
      </c>
      <c r="CF338" s="18" t="str">
        <f t="shared" si="234"/>
        <v/>
      </c>
      <c r="CO338" s="69">
        <f>IF(AND(E338&gt;0,OR(AR338="")),1,IF(AR338&gt;E338,1,0))</f>
        <v>0</v>
      </c>
      <c r="CP338" s="69">
        <f>IF(AND(D338&gt;0,OR(AS338="")),1,IF(AS338&gt;D338,1,0))</f>
        <v>0</v>
      </c>
      <c r="CQ338" s="69">
        <f t="shared" si="224"/>
        <v>0</v>
      </c>
      <c r="CR338" s="69">
        <f t="shared" si="225"/>
        <v>0</v>
      </c>
      <c r="CS338" s="69">
        <f t="shared" si="226"/>
        <v>0</v>
      </c>
      <c r="CT338" s="69">
        <f t="shared" si="227"/>
        <v>0</v>
      </c>
    </row>
    <row r="339" spans="1:99" x14ac:dyDescent="0.25">
      <c r="A339" s="3782"/>
      <c r="B339" s="1629" t="s">
        <v>318</v>
      </c>
      <c r="C339" s="266">
        <f t="shared" si="228"/>
        <v>1</v>
      </c>
      <c r="D339" s="267">
        <f t="shared" si="235"/>
        <v>0</v>
      </c>
      <c r="E339" s="271">
        <f t="shared" si="235"/>
        <v>1</v>
      </c>
      <c r="F339" s="91"/>
      <c r="G339" s="112"/>
      <c r="H339" s="91"/>
      <c r="I339" s="112"/>
      <c r="J339" s="91"/>
      <c r="K339" s="96"/>
      <c r="L339" s="91"/>
      <c r="M339" s="384"/>
      <c r="N339" s="91"/>
      <c r="O339" s="96"/>
      <c r="P339" s="91"/>
      <c r="Q339" s="112"/>
      <c r="R339" s="91"/>
      <c r="S339" s="112"/>
      <c r="T339" s="91"/>
      <c r="U339" s="112"/>
      <c r="V339" s="91"/>
      <c r="W339" s="112"/>
      <c r="X339" s="91"/>
      <c r="Y339" s="112"/>
      <c r="Z339" s="91"/>
      <c r="AA339" s="112">
        <v>1</v>
      </c>
      <c r="AB339" s="91"/>
      <c r="AC339" s="112"/>
      <c r="AD339" s="91"/>
      <c r="AE339" s="112"/>
      <c r="AF339" s="91"/>
      <c r="AG339" s="112"/>
      <c r="AH339" s="91"/>
      <c r="AI339" s="112"/>
      <c r="AJ339" s="91"/>
      <c r="AK339" s="112"/>
      <c r="AL339" s="91"/>
      <c r="AM339" s="112"/>
      <c r="AN339" s="91"/>
      <c r="AO339" s="112"/>
      <c r="AP339" s="91"/>
      <c r="AQ339" s="274"/>
      <c r="AR339" s="112">
        <v>0</v>
      </c>
      <c r="AS339" s="96">
        <v>0</v>
      </c>
      <c r="AT339" s="91">
        <v>0</v>
      </c>
      <c r="AU339" s="92">
        <v>0</v>
      </c>
      <c r="AV339" s="92">
        <v>0</v>
      </c>
      <c r="AW339" s="96">
        <v>0</v>
      </c>
      <c r="AX339" t="str">
        <f t="shared" si="223"/>
        <v/>
      </c>
      <c r="CA339" s="18" t="str">
        <f t="shared" si="230"/>
        <v/>
      </c>
      <c r="CB339" s="18" t="str">
        <f>IF(AND(D339&gt;0,OR(AS339="")),"* No olvide digitar la variable Trans (Femenino). Digite Cero si no tiene.",IF(AS339&gt;D339," * La variable Trans (Femenino) No puede ser mayor al Total Hombres.",""))</f>
        <v/>
      </c>
      <c r="CC339" s="18" t="str">
        <f t="shared" si="231"/>
        <v/>
      </c>
      <c r="CD339" s="18" t="str">
        <f t="shared" si="232"/>
        <v/>
      </c>
      <c r="CE339" s="18" t="str">
        <f t="shared" si="233"/>
        <v/>
      </c>
      <c r="CF339" s="18" t="str">
        <f t="shared" si="234"/>
        <v/>
      </c>
      <c r="CO339" s="69">
        <f>IF(AND(E339&gt;0,OR(AR339="")),1,IF(AR339&gt;E339,1,0))</f>
        <v>0</v>
      </c>
      <c r="CP339" s="69">
        <f>IF(AND(D339&gt;0,OR(AS339="")),1,IF(AS339&gt;D339,1,0))</f>
        <v>0</v>
      </c>
      <c r="CQ339" s="69">
        <f t="shared" si="224"/>
        <v>0</v>
      </c>
      <c r="CR339" s="69">
        <f t="shared" si="225"/>
        <v>0</v>
      </c>
      <c r="CS339" s="69">
        <f t="shared" si="226"/>
        <v>0</v>
      </c>
      <c r="CT339" s="69">
        <f t="shared" si="227"/>
        <v>0</v>
      </c>
    </row>
    <row r="340" spans="1:99" s="56" customFormat="1" ht="18" customHeight="1" x14ac:dyDescent="0.2">
      <c r="A340" s="38" t="s">
        <v>319</v>
      </c>
      <c r="B340" s="22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</row>
    <row r="341" spans="1:99" x14ac:dyDescent="0.25">
      <c r="A341" s="4573" t="s">
        <v>90</v>
      </c>
      <c r="B341" s="2987"/>
      <c r="C341" s="4462" t="s">
        <v>286</v>
      </c>
      <c r="D341" s="4462"/>
      <c r="E341" s="4462"/>
      <c r="F341" s="4449" t="s">
        <v>139</v>
      </c>
      <c r="G341" s="4568"/>
      <c r="H341" s="4568"/>
      <c r="I341" s="4568"/>
      <c r="J341" s="4568"/>
      <c r="K341" s="4568"/>
      <c r="L341" s="4568"/>
      <c r="M341" s="4568"/>
      <c r="N341" s="4568"/>
      <c r="O341" s="4568"/>
      <c r="P341" s="4568"/>
      <c r="Q341" s="4568"/>
      <c r="R341" s="4568"/>
      <c r="S341" s="4568"/>
      <c r="T341" s="4568"/>
      <c r="U341" s="4568"/>
      <c r="V341" s="4568"/>
      <c r="W341" s="4568"/>
      <c r="X341" s="4568"/>
      <c r="Y341" s="4568"/>
      <c r="Z341" s="4568"/>
      <c r="AA341" s="4568"/>
      <c r="AB341" s="4568"/>
      <c r="AC341" s="4568"/>
      <c r="AD341" s="4568"/>
      <c r="AE341" s="4568"/>
      <c r="AF341" s="4568"/>
      <c r="AG341" s="4451"/>
      <c r="AH341" s="3108" t="s">
        <v>209</v>
      </c>
      <c r="AI341" s="2987"/>
      <c r="AJ341" s="4569" t="s">
        <v>12</v>
      </c>
      <c r="AK341" s="2987" t="s">
        <v>13</v>
      </c>
    </row>
    <row r="342" spans="1:99" x14ac:dyDescent="0.25">
      <c r="A342" s="3901"/>
      <c r="B342" s="2994"/>
      <c r="C342" s="4462"/>
      <c r="D342" s="4462"/>
      <c r="E342" s="4462"/>
      <c r="F342" s="4462" t="s">
        <v>16</v>
      </c>
      <c r="G342" s="4462"/>
      <c r="H342" s="4449" t="s">
        <v>17</v>
      </c>
      <c r="I342" s="4548"/>
      <c r="J342" s="4463" t="s">
        <v>18</v>
      </c>
      <c r="K342" s="4463"/>
      <c r="L342" s="4463" t="s">
        <v>19</v>
      </c>
      <c r="M342" s="4463"/>
      <c r="N342" s="4463" t="s">
        <v>20</v>
      </c>
      <c r="O342" s="4463"/>
      <c r="P342" s="4463" t="s">
        <v>21</v>
      </c>
      <c r="Q342" s="4463"/>
      <c r="R342" s="4463" t="s">
        <v>22</v>
      </c>
      <c r="S342" s="4463"/>
      <c r="T342" s="4463" t="s">
        <v>23</v>
      </c>
      <c r="U342" s="4463"/>
      <c r="V342" s="4463" t="s">
        <v>61</v>
      </c>
      <c r="W342" s="4463"/>
      <c r="X342" s="4463" t="s">
        <v>62</v>
      </c>
      <c r="Y342" s="4463"/>
      <c r="Z342" s="4463" t="s">
        <v>63</v>
      </c>
      <c r="AA342" s="4463"/>
      <c r="AB342" s="4463" t="s">
        <v>148</v>
      </c>
      <c r="AC342" s="4463"/>
      <c r="AD342" s="4463" t="s">
        <v>149</v>
      </c>
      <c r="AE342" s="4463"/>
      <c r="AF342" s="4463" t="s">
        <v>150</v>
      </c>
      <c r="AG342" s="4469"/>
      <c r="AH342" s="3110"/>
      <c r="AI342" s="2988"/>
      <c r="AJ342" s="4003"/>
      <c r="AK342" s="2994"/>
    </row>
    <row r="343" spans="1:99" x14ac:dyDescent="0.25">
      <c r="A343" s="3042"/>
      <c r="B343" s="2988"/>
      <c r="C343" s="2388" t="s">
        <v>120</v>
      </c>
      <c r="D343" s="2134" t="s">
        <v>79</v>
      </c>
      <c r="E343" s="2528" t="s">
        <v>121</v>
      </c>
      <c r="F343" s="2388" t="s">
        <v>291</v>
      </c>
      <c r="G343" s="2389" t="s">
        <v>121</v>
      </c>
      <c r="H343" s="2388" t="s">
        <v>291</v>
      </c>
      <c r="I343" s="2389" t="s">
        <v>121</v>
      </c>
      <c r="J343" s="2388" t="s">
        <v>291</v>
      </c>
      <c r="K343" s="2389" t="s">
        <v>121</v>
      </c>
      <c r="L343" s="2388" t="s">
        <v>291</v>
      </c>
      <c r="M343" s="2389" t="s">
        <v>121</v>
      </c>
      <c r="N343" s="2388" t="s">
        <v>291</v>
      </c>
      <c r="O343" s="2389" t="s">
        <v>121</v>
      </c>
      <c r="P343" s="2388" t="s">
        <v>291</v>
      </c>
      <c r="Q343" s="2389" t="s">
        <v>121</v>
      </c>
      <c r="R343" s="2388" t="s">
        <v>291</v>
      </c>
      <c r="S343" s="2389" t="s">
        <v>121</v>
      </c>
      <c r="T343" s="2388" t="s">
        <v>291</v>
      </c>
      <c r="U343" s="2389" t="s">
        <v>121</v>
      </c>
      <c r="V343" s="2388" t="s">
        <v>291</v>
      </c>
      <c r="W343" s="2389" t="s">
        <v>121</v>
      </c>
      <c r="X343" s="2388" t="s">
        <v>291</v>
      </c>
      <c r="Y343" s="2389" t="s">
        <v>121</v>
      </c>
      <c r="Z343" s="2388" t="s">
        <v>291</v>
      </c>
      <c r="AA343" s="2389" t="s">
        <v>121</v>
      </c>
      <c r="AB343" s="2388" t="s">
        <v>291</v>
      </c>
      <c r="AC343" s="2389" t="s">
        <v>121</v>
      </c>
      <c r="AD343" s="2388" t="s">
        <v>291</v>
      </c>
      <c r="AE343" s="2389" t="s">
        <v>121</v>
      </c>
      <c r="AF343" s="2388" t="s">
        <v>291</v>
      </c>
      <c r="AG343" s="2390" t="s">
        <v>121</v>
      </c>
      <c r="AH343" s="2406" t="s">
        <v>212</v>
      </c>
      <c r="AI343" s="8" t="s">
        <v>213</v>
      </c>
      <c r="AJ343" s="3019"/>
      <c r="AK343" s="2988"/>
    </row>
    <row r="344" spans="1:99" x14ac:dyDescent="0.25">
      <c r="A344" s="4470" t="s">
        <v>309</v>
      </c>
      <c r="B344" s="4470"/>
      <c r="C344" s="2393">
        <f>SUM(D344+E344)</f>
        <v>0</v>
      </c>
      <c r="D344" s="2141">
        <f t="shared" ref="D344:E346" si="236">SUM(F344+H344+J344+L344+N344+P344+R344+T344+V344+X344+Z344+AB344+AD344+AF344)</f>
        <v>0</v>
      </c>
      <c r="E344" s="2542">
        <f t="shared" si="236"/>
        <v>0</v>
      </c>
      <c r="F344" s="2395"/>
      <c r="G344" s="2396"/>
      <c r="H344" s="2395"/>
      <c r="I344" s="2396"/>
      <c r="J344" s="2395"/>
      <c r="K344" s="2396"/>
      <c r="L344" s="2395"/>
      <c r="M344" s="2396"/>
      <c r="N344" s="2395"/>
      <c r="O344" s="2396"/>
      <c r="P344" s="2395"/>
      <c r="Q344" s="2396"/>
      <c r="R344" s="2395"/>
      <c r="S344" s="2396"/>
      <c r="T344" s="2395"/>
      <c r="U344" s="2396"/>
      <c r="V344" s="2395"/>
      <c r="W344" s="2396"/>
      <c r="X344" s="2395"/>
      <c r="Y344" s="2396"/>
      <c r="Z344" s="2395"/>
      <c r="AA344" s="2396"/>
      <c r="AB344" s="2395"/>
      <c r="AC344" s="2396"/>
      <c r="AD344" s="2395"/>
      <c r="AE344" s="2396"/>
      <c r="AF344" s="2395"/>
      <c r="AG344" s="2399"/>
      <c r="AH344" s="2396">
        <v>0</v>
      </c>
      <c r="AI344" s="2531">
        <v>0</v>
      </c>
      <c r="AJ344" s="2395">
        <v>0</v>
      </c>
      <c r="AK344" s="2531">
        <v>0</v>
      </c>
      <c r="AL344" t="str">
        <f>CA344&amp;CB344&amp;CC344&amp;CD344</f>
        <v/>
      </c>
      <c r="CA344" s="18" t="str">
        <f>IF(AND(E344&gt;0,OR(AH344=""))," * No olvide digitar la variable Trans (Masculino). Digite Cero si no tiene.",IF((AH344)&gt;E344,"*  La variable Trans (Masculino) No puede ser mayor al Total Mujeres.",""))</f>
        <v/>
      </c>
      <c r="CB344" s="18" t="str">
        <f>IF(AND(D344&gt;0,OR(AI344=""))," * No olvide digitar la variable Trans (Femenino). Digite Cero si no tiene.",IF((AI344)&gt;D344,"*  La variable Trans (Femenino) No puede ser mayor al Total Hombres.",""))</f>
        <v/>
      </c>
      <c r="CC344" s="18" t="str">
        <f>IF(AND(C344&gt;0,AJ344="")," * No olvide digitar la variable Pueblos originarios. Digite Cero si no tiene.",IF(AJ344&gt;C344," * La variable Pueblos originarios No puede ser mayor al Total.",""))</f>
        <v/>
      </c>
      <c r="CD344" s="18" t="str">
        <f>IF(AND(C344&gt;0,AK344="")," * No olvide digitar la variable Migrantes. Digite Cero si no tiene.",IF(AK344&gt;C344," * La variable Migrantes No puede ser mayor al Total.",""))</f>
        <v/>
      </c>
      <c r="CO344" s="69">
        <f>IF(AND(E344&gt;0,OR(AH344="")),1,IF((AH344)&gt;E344,1,0))</f>
        <v>0</v>
      </c>
      <c r="CP344" s="69">
        <f>IF(AND(D344&gt;0,OR(AI344="")),1,IF((AI344)&gt;D344,1,0))</f>
        <v>0</v>
      </c>
      <c r="CQ344" s="69">
        <f>IF(AND(C344&gt;0,AJ344=""),1,IF(AJ344&gt;C344,1,0))</f>
        <v>0</v>
      </c>
      <c r="CR344" s="69">
        <f>IF(AND(C344&gt;0,AK344=""),1,IF(AK344&gt;C344,1,0))</f>
        <v>0</v>
      </c>
    </row>
    <row r="345" spans="1:99" x14ac:dyDescent="0.25">
      <c r="A345" s="4470" t="s">
        <v>311</v>
      </c>
      <c r="B345" s="4470"/>
      <c r="C345" s="2393">
        <f>SUM(D345+E345)</f>
        <v>0</v>
      </c>
      <c r="D345" s="2141">
        <f t="shared" si="236"/>
        <v>0</v>
      </c>
      <c r="E345" s="2542">
        <f t="shared" si="236"/>
        <v>0</v>
      </c>
      <c r="F345" s="2395"/>
      <c r="G345" s="2396"/>
      <c r="H345" s="2395"/>
      <c r="I345" s="2396"/>
      <c r="J345" s="2395"/>
      <c r="K345" s="2396"/>
      <c r="L345" s="2395"/>
      <c r="M345" s="2396"/>
      <c r="N345" s="2395"/>
      <c r="O345" s="2396"/>
      <c r="P345" s="2395"/>
      <c r="Q345" s="2396"/>
      <c r="R345" s="2395"/>
      <c r="S345" s="2396"/>
      <c r="T345" s="2395"/>
      <c r="U345" s="2396"/>
      <c r="V345" s="2395"/>
      <c r="W345" s="2396"/>
      <c r="X345" s="2395"/>
      <c r="Y345" s="2396"/>
      <c r="Z345" s="2395"/>
      <c r="AA345" s="2396"/>
      <c r="AB345" s="2395"/>
      <c r="AC345" s="2396"/>
      <c r="AD345" s="2395"/>
      <c r="AE345" s="2396"/>
      <c r="AF345" s="2395"/>
      <c r="AG345" s="2399"/>
      <c r="AH345" s="2396"/>
      <c r="AI345" s="2531"/>
      <c r="AJ345" s="2395"/>
      <c r="AK345" s="2531"/>
      <c r="AL345" t="str">
        <f>CA345&amp;CB345&amp;CC345&amp;CD345</f>
        <v/>
      </c>
      <c r="CA345" s="18" t="str">
        <f>IF(AND(E345&gt;0,OR(AH345=""))," * No olvide digitar la variable Trans (Masculino). Digite Cero si no tiene.",IF((AH345)&gt;E345,"*  La variable Trans (Masculino) No puede ser mayor al Total Mujeres.",""))</f>
        <v/>
      </c>
      <c r="CB345" s="18" t="str">
        <f>IF(AND(D345&gt;0,OR(AI345=""))," * No olvide digitar la variable Trans (Femenino). Digite Cero si no tiene.",IF((AI345)&gt;D345,"*  La variable Trans (Femenino) No puede ser mayor al Total Hombres.",""))</f>
        <v/>
      </c>
      <c r="CC345" s="18" t="str">
        <f>IF(AND(C345&gt;0,AJ345="")," * No olvide digitar la variable Pueblos originarios. Digite Cero si no tiene.",IF(AJ345&gt;C345," * La variable Pueblos originarios No puede ser mayor al Total.",""))</f>
        <v/>
      </c>
      <c r="CD345" s="18" t="str">
        <f>IF(AND(C345&gt;0,AK345="")," * No olvide digitar la variable Migrantes. Digite Cero si no tiene.",IF(AK345&gt;C345," * La variable Migrantes No puede ser mayor al Total.",""))</f>
        <v/>
      </c>
      <c r="CO345" s="69">
        <f>IF(AND(E345&gt;0,OR(AH345="")),1,IF((AH345)&gt;E345,1,0))</f>
        <v>0</v>
      </c>
      <c r="CP345" s="69">
        <f>IF(AND(D345&gt;0,OR(AI345="")),1,IF((AI345)&gt;D345,1,0))</f>
        <v>0</v>
      </c>
      <c r="CQ345" s="69">
        <f>IF(AND(C345&gt;0,AJ345=""),1,IF(AJ345&gt;C345,1,0))</f>
        <v>0</v>
      </c>
      <c r="CR345" s="69">
        <f>IF(AND(C345&gt;0,AK345=""),1,IF(AK345&gt;C345,1,0))</f>
        <v>0</v>
      </c>
    </row>
    <row r="346" spans="1:99" x14ac:dyDescent="0.25">
      <c r="A346" s="4470" t="s">
        <v>320</v>
      </c>
      <c r="B346" s="4470"/>
      <c r="C346" s="2393">
        <f>SUM(D346+E346)</f>
        <v>3</v>
      </c>
      <c r="D346" s="2141">
        <f t="shared" si="236"/>
        <v>1</v>
      </c>
      <c r="E346" s="2542">
        <f t="shared" si="236"/>
        <v>2</v>
      </c>
      <c r="F346" s="2395"/>
      <c r="G346" s="2396"/>
      <c r="H346" s="2395"/>
      <c r="I346" s="2396"/>
      <c r="J346" s="2395">
        <v>1</v>
      </c>
      <c r="K346" s="2396">
        <v>1</v>
      </c>
      <c r="L346" s="2395"/>
      <c r="M346" s="2396"/>
      <c r="N346" s="2395"/>
      <c r="O346" s="2396"/>
      <c r="P346" s="2395"/>
      <c r="Q346" s="2396">
        <v>1</v>
      </c>
      <c r="R346" s="2395"/>
      <c r="S346" s="2396"/>
      <c r="T346" s="2395"/>
      <c r="U346" s="2396"/>
      <c r="V346" s="2395"/>
      <c r="W346" s="2396"/>
      <c r="X346" s="2395"/>
      <c r="Y346" s="2396"/>
      <c r="Z346" s="2395"/>
      <c r="AA346" s="2396"/>
      <c r="AB346" s="2395"/>
      <c r="AC346" s="2396"/>
      <c r="AD346" s="2395"/>
      <c r="AE346" s="2396"/>
      <c r="AF346" s="2395"/>
      <c r="AG346" s="2399"/>
      <c r="AH346" s="2396">
        <v>0</v>
      </c>
      <c r="AI346" s="2531">
        <v>1</v>
      </c>
      <c r="AJ346" s="2395">
        <v>0</v>
      </c>
      <c r="AK346" s="2531">
        <v>1</v>
      </c>
      <c r="AL346" t="str">
        <f>CA346&amp;CB346&amp;CC346&amp;CD346</f>
        <v/>
      </c>
      <c r="CA346" s="18" t="str">
        <f>IF(AND(E346&gt;0,OR(AH346=""))," * No olvide digitar la variable Trans (Masculino). Digite Cero si no tiene.",IF((AH346)&gt;E346,"*  La variable Trans (Masculino) No puede ser mayor al Total Mujeres.",""))</f>
        <v/>
      </c>
      <c r="CB346" s="18" t="str">
        <f>IF(AND(D346&gt;0,OR(AI346=""))," * No olvide digitar la variable Trans (Femenino). Digite Cero si no tiene.",IF((AI346)&gt;D346,"*  La variable Trans (Femenino) No puede ser mayor al Total Hombres.",""))</f>
        <v/>
      </c>
      <c r="CC346" s="18" t="str">
        <f>IF(AND(C346&gt;0,AJ346="")," * No olvide digitar la variable Pueblos originarios. Digite Cero si no tiene.",IF(AJ346&gt;C346," * La variable Pueblos originarios No puede ser mayor al Total.",""))</f>
        <v/>
      </c>
      <c r="CD346" s="18" t="str">
        <f>IF(AND(C346&gt;0,AK346="")," * No olvide digitar la variable Migrantes. Digite Cero si no tiene.",IF(AK346&gt;C346," * La variable Migrantes No puede ser mayor al Total.",""))</f>
        <v/>
      </c>
      <c r="CO346" s="69">
        <f>IF(AND(E346&gt;0,OR(AH346="")),1,IF((AH346)&gt;E346,1,0))</f>
        <v>0</v>
      </c>
      <c r="CP346" s="69">
        <f>IF(AND(D346&gt;0,OR(AI346="")),1,IF((AI346)&gt;D346,1,0))</f>
        <v>0</v>
      </c>
      <c r="CQ346" s="69">
        <f>IF(AND(C346&gt;0,AJ346=""),1,IF(AJ346&gt;C346,1,0))</f>
        <v>0</v>
      </c>
      <c r="CR346" s="69">
        <f>IF(AND(C346&gt;0,AK346=""),1,IF(AK346&gt;C346,1,0))</f>
        <v>0</v>
      </c>
    </row>
    <row r="347" spans="1:99" s="56" customFormat="1" ht="18" customHeight="1" x14ac:dyDescent="0.2">
      <c r="A347" s="2238" t="s">
        <v>321</v>
      </c>
      <c r="B347" s="2239"/>
      <c r="C347" s="2239"/>
      <c r="D347" s="2239"/>
      <c r="E347" s="2239"/>
      <c r="F347" s="2239"/>
      <c r="G347" s="2239"/>
      <c r="H347" s="2239"/>
      <c r="I347" s="2239"/>
      <c r="J347" s="2239"/>
      <c r="K347" s="2239"/>
      <c r="L347" s="2239"/>
      <c r="M347" s="2239"/>
      <c r="N347" s="2239"/>
      <c r="O347" s="55"/>
      <c r="P347" s="55"/>
      <c r="Q347" s="55"/>
      <c r="R347" s="55"/>
    </row>
    <row r="348" spans="1:99" ht="15" customHeight="1" x14ac:dyDescent="0.25">
      <c r="A348" s="4575" t="s">
        <v>322</v>
      </c>
      <c r="B348" s="3222" t="s">
        <v>323</v>
      </c>
      <c r="C348" s="3223"/>
      <c r="D348" s="3224"/>
      <c r="E348" s="3225" t="s">
        <v>139</v>
      </c>
      <c r="F348" s="3226"/>
      <c r="G348" s="3226"/>
      <c r="H348" s="3226"/>
      <c r="I348" s="3226"/>
      <c r="J348" s="3226"/>
      <c r="K348" s="3226"/>
      <c r="L348" s="3226"/>
      <c r="M348" s="3226"/>
      <c r="N348" s="527"/>
      <c r="O348" s="4576" t="s">
        <v>324</v>
      </c>
      <c r="P348" s="4577" t="s">
        <v>325</v>
      </c>
      <c r="Q348" s="3233" t="s">
        <v>326</v>
      </c>
      <c r="R348" s="4576" t="s">
        <v>12</v>
      </c>
      <c r="S348" s="2987" t="s">
        <v>13</v>
      </c>
      <c r="T348" s="4574" t="s">
        <v>209</v>
      </c>
      <c r="U348" s="3215"/>
    </row>
    <row r="349" spans="1:99" x14ac:dyDescent="0.25">
      <c r="A349" s="3958"/>
      <c r="B349" s="3042"/>
      <c r="C349" s="3110"/>
      <c r="D349" s="2988"/>
      <c r="E349" s="4445" t="s">
        <v>202</v>
      </c>
      <c r="F349" s="4546"/>
      <c r="G349" s="4445" t="s">
        <v>203</v>
      </c>
      <c r="H349" s="4546"/>
      <c r="I349" s="4445" t="s">
        <v>204</v>
      </c>
      <c r="J349" s="4546"/>
      <c r="K349" s="4445" t="s">
        <v>16</v>
      </c>
      <c r="L349" s="4546"/>
      <c r="M349" s="4445" t="s">
        <v>17</v>
      </c>
      <c r="N349" s="4567"/>
      <c r="O349" s="3228"/>
      <c r="P349" s="3231"/>
      <c r="Q349" s="3234"/>
      <c r="R349" s="3228"/>
      <c r="S349" s="2994"/>
      <c r="T349" s="3216"/>
      <c r="U349" s="3218"/>
    </row>
    <row r="350" spans="1:99" ht="28.5" customHeight="1" x14ac:dyDescent="0.25">
      <c r="A350" s="3768"/>
      <c r="B350" s="2588" t="s">
        <v>120</v>
      </c>
      <c r="C350" s="529" t="s">
        <v>79</v>
      </c>
      <c r="D350" s="8" t="s">
        <v>121</v>
      </c>
      <c r="E350" s="2388" t="s">
        <v>79</v>
      </c>
      <c r="F350" s="2517" t="s">
        <v>121</v>
      </c>
      <c r="G350" s="2388" t="s">
        <v>79</v>
      </c>
      <c r="H350" s="2517" t="s">
        <v>121</v>
      </c>
      <c r="I350" s="2388" t="s">
        <v>79</v>
      </c>
      <c r="J350" s="2517" t="s">
        <v>121</v>
      </c>
      <c r="K350" s="2388" t="s">
        <v>79</v>
      </c>
      <c r="L350" s="2517" t="s">
        <v>121</v>
      </c>
      <c r="M350" s="2388" t="s">
        <v>79</v>
      </c>
      <c r="N350" s="2584" t="s">
        <v>121</v>
      </c>
      <c r="O350" s="3229"/>
      <c r="P350" s="3232"/>
      <c r="Q350" s="3235"/>
      <c r="R350" s="3229"/>
      <c r="S350" s="2988"/>
      <c r="T350" s="2411" t="s">
        <v>212</v>
      </c>
      <c r="U350" s="2528" t="s">
        <v>213</v>
      </c>
    </row>
    <row r="351" spans="1:99" x14ac:dyDescent="0.25">
      <c r="A351" s="2555" t="s">
        <v>92</v>
      </c>
      <c r="B351" s="2539">
        <f>SUM(C351+D351)</f>
        <v>0</v>
      </c>
      <c r="C351" s="2589">
        <f>SUM(E351+G351+I351+K351+M351)</f>
        <v>0</v>
      </c>
      <c r="D351" s="2148">
        <f>SUM(F351+H351+J351+L351+N351)</f>
        <v>0</v>
      </c>
      <c r="E351" s="2501"/>
      <c r="F351" s="2149"/>
      <c r="G351" s="2501"/>
      <c r="H351" s="2149"/>
      <c r="I351" s="2501"/>
      <c r="J351" s="2014"/>
      <c r="K351" s="2501"/>
      <c r="L351" s="2014"/>
      <c r="M351" s="2590"/>
      <c r="N351" s="2005"/>
      <c r="O351" s="533"/>
      <c r="P351" s="2591"/>
      <c r="Q351" s="2592"/>
      <c r="R351" s="2593"/>
      <c r="S351" s="2149"/>
      <c r="T351" s="2556"/>
      <c r="U351" s="2149"/>
      <c r="V351" t="str">
        <f>CD351&amp;CE351&amp;CF351&amp;CG351</f>
        <v/>
      </c>
      <c r="CA351" s="438"/>
      <c r="CB351" s="504"/>
      <c r="CC351" s="504"/>
      <c r="CD351" s="18" t="str">
        <f>IF(AND(B351&gt;0,R351="")," * No olvide digitar la variable Pueblos originarios. Digite Cero si no tiene.",IF(R351&gt;B351," * La variable Pueblos originarios No puede ser mayor al Total.",""))</f>
        <v/>
      </c>
      <c r="CE351" s="18" t="str">
        <f>IF(AND(B351&gt;0,S351="")," * No olvide digitar la variable Migrantes. Digite Cero si no tiene.",IF(S351&gt;B351," * La variable Migrantes No puede ser mayor al Total.",""))</f>
        <v/>
      </c>
      <c r="CF351" s="263" t="str">
        <f>IF(AND(D351&gt;0,OR(T351=""))," * No olvide digitar la variable Trans (Masculino). Digite Cero si no tiene.",IF((T351)&gt;D351," * La variable Trans Masculino No puede ser mayor al Total Mujeres.",""))</f>
        <v/>
      </c>
      <c r="CG351" s="263" t="str">
        <f>IF(AND(C351&gt;0,OR(U351=""))," * No olvide digitar la variable Trans (Femenino). Digite Cero si no tiene.",IF((U351)&gt;C351," * La variable Trans Femenino No puede ser mayor al Total Hombres.",""))</f>
        <v/>
      </c>
      <c r="CO351" s="520"/>
      <c r="CP351" s="520"/>
      <c r="CQ351" s="520"/>
      <c r="CR351" s="69">
        <f>IF(AND(B351&gt;0,R351=""),1,IF(R351&gt;B351,1,0))</f>
        <v>0</v>
      </c>
      <c r="CS351" s="69">
        <f>IF(AND(B351&gt;0,S351=""),1,IF(S351&gt;B351,1,0))</f>
        <v>0</v>
      </c>
      <c r="CT351" s="69">
        <f>IF(AND(D351&gt;0,OR(T351="")),1,IF((T351)&gt;D351,1,0))</f>
        <v>0</v>
      </c>
      <c r="CU351" s="69">
        <f>IF(AND(C351&gt;0,OR(U351="")),1,IF((U351)&gt;C351,1,0))</f>
        <v>0</v>
      </c>
    </row>
    <row r="352" spans="1:99" x14ac:dyDescent="0.25">
      <c r="A352" s="1629" t="s">
        <v>102</v>
      </c>
      <c r="B352" s="381">
        <f>SUM(C352+D352)</f>
        <v>0</v>
      </c>
      <c r="C352" s="537">
        <f>SUM(E352+G352+I352+K352+M352)</f>
        <v>0</v>
      </c>
      <c r="D352" s="336">
        <f>SUM(F352+H352+J352+L352+N352)</f>
        <v>0</v>
      </c>
      <c r="E352" s="91"/>
      <c r="F352" s="96"/>
      <c r="G352" s="91"/>
      <c r="H352" s="385"/>
      <c r="I352" s="91"/>
      <c r="J352" s="96"/>
      <c r="K352" s="91"/>
      <c r="L352" s="96"/>
      <c r="M352" s="384"/>
      <c r="N352" s="538"/>
      <c r="O352" s="539"/>
      <c r="P352" s="92"/>
      <c r="Q352" s="96"/>
      <c r="R352" s="539"/>
      <c r="S352" s="96"/>
      <c r="T352" s="112"/>
      <c r="U352" s="96"/>
      <c r="V352" t="str">
        <f>CA352&amp;CB352&amp;CC352&amp;CD352&amp;CE352&amp;CF352&amp;CG352</f>
        <v/>
      </c>
      <c r="CA352" s="18" t="str">
        <f>IF(AND(B352&gt;0,O352="")," * No olvide digitar la variable Aumento de funcionalidad familiar (4 puntos o más). Digite Cero si no tiene.",IF(O352&gt;B352," * La variable Aumento de funcionalidad familiar (4 puntos o más) No puede ser mayor al Total.",""))</f>
        <v/>
      </c>
      <c r="CB352" s="18" t="str">
        <f>IF(AND(B352&gt;0,P352="")," * No olvide digitar la variable Cumple con el 70% de los objetivos del plan de acompañamiento. Digite Cero si no tiene.",IF(P352&gt;B352," * La variable Cumple con el 70% de los objetivos del plan de acompañamiento No puede ser mayor al Total.",""))</f>
        <v/>
      </c>
      <c r="CC352" s="18" t="str">
        <f>IF(AND(B352&gt;0,Q352="")," * No olvide digitar la variable Egreso por alta clínica del Prog de Salud Mental. Digite Cero si no tiene.",IF(Q352&gt;B352," * La variable Egreso por alta clínica del Prog de Salud Mental No puede ser mayor al Total.",""))</f>
        <v/>
      </c>
      <c r="CD352" s="18" t="str">
        <f>IF(AND(B352&gt;0,R352="")," * No olvide digitar la variable Pueblos originarios. Digite Cero si no tiene.",IF(R352&gt;B352," * La variable Pueblos originarios No puede ser mayor al Total.",""))</f>
        <v/>
      </c>
      <c r="CE352" s="18" t="str">
        <f>IF(AND(B352&gt;0,S352="")," * No olvide digitar la variable Migrantes. Digite Cero si no tiene.",IF(S352&gt;B352," * La variable Migrantes No puede ser mayor al Total.",""))</f>
        <v/>
      </c>
      <c r="CF352" s="263" t="str">
        <f>IF(AND(D352&gt;0,OR(T352=""))," * No olvide digitar la variable Trans (Masculino). Digite Cero si no tiene.",IF((T352)&gt;D352," * La variable Trans Masculino No puede ser mayor al Total Mujeres.",""))</f>
        <v/>
      </c>
      <c r="CG352" s="263" t="str">
        <f>IF(AND(C352&gt;0,OR(U352=""))," * No olvide digitar la variable Trans (Femenino). Digite Cero si no tiene.",IF((U352)&gt;C352," * La variable Trans Femenino No puede ser mayor al Total Hombres.",""))</f>
        <v/>
      </c>
      <c r="CO352" s="20">
        <f>IF(AND($B352&gt;0,O352=""),1,IF(O352&gt;$B352,1,0))</f>
        <v>0</v>
      </c>
      <c r="CP352" s="20">
        <f>IF(AND($B352&gt;0,P352=""),1,IF(P352&gt;$B352,1,0))</f>
        <v>0</v>
      </c>
      <c r="CQ352" s="20">
        <f>IF(AND($B352&gt;0,Q352=""),1,IF(Q352&gt;$B352,1,0))</f>
        <v>0</v>
      </c>
      <c r="CR352" s="69">
        <f>IF(AND(B352&gt;0,R352=""),1,IF(R352&gt;B352,1,0))</f>
        <v>0</v>
      </c>
      <c r="CS352" s="69">
        <f>IF(AND(B352&gt;0,S352=""),1,IF(S352&gt;B352,1,0))</f>
        <v>0</v>
      </c>
      <c r="CT352" s="69">
        <f>IF(AND(D352&gt;0,OR(T352="")),1,IF((T352)&gt;D352,1,0))</f>
        <v>0</v>
      </c>
      <c r="CU352" s="69">
        <f>IF(AND(C352&gt;0,OR(U352="")),1,IF((U352)&gt;C352,1,0))</f>
        <v>0</v>
      </c>
    </row>
    <row r="353" spans="1:94" s="56" customFormat="1" ht="18" customHeight="1" x14ac:dyDescent="0.2">
      <c r="A353" s="38" t="s">
        <v>327</v>
      </c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</row>
    <row r="354" spans="1:94" x14ac:dyDescent="0.25">
      <c r="A354" s="4575" t="s">
        <v>322</v>
      </c>
      <c r="B354" s="4575" t="s">
        <v>328</v>
      </c>
      <c r="C354" s="4463" t="s">
        <v>323</v>
      </c>
      <c r="D354" s="4463"/>
      <c r="E354" s="4463"/>
      <c r="F354" s="4445" t="s">
        <v>139</v>
      </c>
      <c r="G354" s="4567"/>
      <c r="H354" s="4567"/>
      <c r="I354" s="4567"/>
      <c r="J354" s="4567"/>
      <c r="K354" s="4567"/>
      <c r="L354" s="4567"/>
      <c r="M354" s="4567"/>
      <c r="N354" s="4567"/>
      <c r="O354" s="4567"/>
      <c r="P354" s="4567"/>
      <c r="Q354" s="4567"/>
      <c r="R354" s="4567"/>
      <c r="S354" s="4567"/>
      <c r="T354" s="4567"/>
      <c r="U354" s="4567"/>
      <c r="V354" s="4567"/>
      <c r="W354" s="4567"/>
      <c r="X354" s="4567"/>
      <c r="Y354" s="4567"/>
      <c r="Z354" s="4567"/>
      <c r="AA354" s="4567"/>
      <c r="AB354" s="4567"/>
      <c r="AC354" s="4567"/>
      <c r="AD354" s="4567"/>
      <c r="AE354" s="4567"/>
      <c r="AF354" s="4567"/>
      <c r="AG354" s="4448"/>
      <c r="AH354" s="4579" t="s">
        <v>12</v>
      </c>
      <c r="AI354" s="3137" t="s">
        <v>13</v>
      </c>
      <c r="AJ354" s="4567" t="s">
        <v>329</v>
      </c>
      <c r="AK354" s="4567"/>
      <c r="AL354" s="4546"/>
      <c r="AM354" s="4575" t="s">
        <v>330</v>
      </c>
    </row>
    <row r="355" spans="1:94" x14ac:dyDescent="0.25">
      <c r="A355" s="3958"/>
      <c r="B355" s="3958"/>
      <c r="C355" s="4463"/>
      <c r="D355" s="4463"/>
      <c r="E355" s="4463"/>
      <c r="F355" s="4445" t="s">
        <v>16</v>
      </c>
      <c r="G355" s="4546"/>
      <c r="H355" s="4445" t="s">
        <v>17</v>
      </c>
      <c r="I355" s="4546"/>
      <c r="J355" s="4445" t="s">
        <v>18</v>
      </c>
      <c r="K355" s="4546"/>
      <c r="L355" s="4445" t="s">
        <v>19</v>
      </c>
      <c r="M355" s="4546"/>
      <c r="N355" s="4445" t="s">
        <v>20</v>
      </c>
      <c r="O355" s="4546"/>
      <c r="P355" s="4445" t="s">
        <v>21</v>
      </c>
      <c r="Q355" s="4546"/>
      <c r="R355" s="4445" t="s">
        <v>22</v>
      </c>
      <c r="S355" s="4546"/>
      <c r="T355" s="4445" t="s">
        <v>23</v>
      </c>
      <c r="U355" s="4546"/>
      <c r="V355" s="4445" t="s">
        <v>61</v>
      </c>
      <c r="W355" s="4546"/>
      <c r="X355" s="4445" t="s">
        <v>62</v>
      </c>
      <c r="Y355" s="4546"/>
      <c r="Z355" s="4445" t="s">
        <v>63</v>
      </c>
      <c r="AA355" s="4546"/>
      <c r="AB355" s="4445" t="s">
        <v>148</v>
      </c>
      <c r="AC355" s="4546"/>
      <c r="AD355" s="4445" t="s">
        <v>149</v>
      </c>
      <c r="AE355" s="4546"/>
      <c r="AF355" s="4445" t="s">
        <v>150</v>
      </c>
      <c r="AG355" s="4448"/>
      <c r="AH355" s="3130"/>
      <c r="AI355" s="3237"/>
      <c r="AJ355" s="3004" t="s">
        <v>331</v>
      </c>
      <c r="AK355" s="4566" t="s">
        <v>332</v>
      </c>
      <c r="AL355" s="4578" t="s">
        <v>333</v>
      </c>
      <c r="AM355" s="3958"/>
    </row>
    <row r="356" spans="1:94" ht="27" customHeight="1" x14ac:dyDescent="0.25">
      <c r="A356" s="3768"/>
      <c r="B356" s="3768"/>
      <c r="C356" s="2411" t="s">
        <v>120</v>
      </c>
      <c r="D356" s="2416" t="s">
        <v>79</v>
      </c>
      <c r="E356" s="2517" t="s">
        <v>121</v>
      </c>
      <c r="F356" s="2388" t="s">
        <v>79</v>
      </c>
      <c r="G356" s="2517" t="s">
        <v>121</v>
      </c>
      <c r="H356" s="2388" t="s">
        <v>79</v>
      </c>
      <c r="I356" s="2517" t="s">
        <v>121</v>
      </c>
      <c r="J356" s="2388" t="s">
        <v>291</v>
      </c>
      <c r="K356" s="2517" t="s">
        <v>121</v>
      </c>
      <c r="L356" s="2388" t="s">
        <v>291</v>
      </c>
      <c r="M356" s="2517" t="s">
        <v>121</v>
      </c>
      <c r="N356" s="2388" t="s">
        <v>291</v>
      </c>
      <c r="O356" s="2517" t="s">
        <v>121</v>
      </c>
      <c r="P356" s="2388" t="s">
        <v>291</v>
      </c>
      <c r="Q356" s="2517" t="s">
        <v>121</v>
      </c>
      <c r="R356" s="2388" t="s">
        <v>291</v>
      </c>
      <c r="S356" s="2517" t="s">
        <v>121</v>
      </c>
      <c r="T356" s="2388" t="s">
        <v>291</v>
      </c>
      <c r="U356" s="2517" t="s">
        <v>121</v>
      </c>
      <c r="V356" s="2388" t="s">
        <v>291</v>
      </c>
      <c r="W356" s="2517" t="s">
        <v>121</v>
      </c>
      <c r="X356" s="2388" t="s">
        <v>291</v>
      </c>
      <c r="Y356" s="2517" t="s">
        <v>121</v>
      </c>
      <c r="Z356" s="2388" t="s">
        <v>291</v>
      </c>
      <c r="AA356" s="2517" t="s">
        <v>121</v>
      </c>
      <c r="AB356" s="2388" t="s">
        <v>291</v>
      </c>
      <c r="AC356" s="2517" t="s">
        <v>121</v>
      </c>
      <c r="AD356" s="2388" t="s">
        <v>291</v>
      </c>
      <c r="AE356" s="2517" t="s">
        <v>121</v>
      </c>
      <c r="AF356" s="2388" t="s">
        <v>291</v>
      </c>
      <c r="AG356" s="2386" t="s">
        <v>121</v>
      </c>
      <c r="AH356" s="3001"/>
      <c r="AI356" s="3138"/>
      <c r="AJ356" s="3005"/>
      <c r="AK356" s="2983"/>
      <c r="AL356" s="3027"/>
      <c r="AM356" s="3768"/>
    </row>
    <row r="357" spans="1:94" x14ac:dyDescent="0.25">
      <c r="A357" s="4570" t="s">
        <v>334</v>
      </c>
      <c r="B357" s="2505" t="s">
        <v>335</v>
      </c>
      <c r="C357" s="2594">
        <f>SUM(D357+E357)</f>
        <v>0</v>
      </c>
      <c r="D357" s="2589">
        <f>SUM(F357+H357+J357+L357+N357+P357+R357+T357+V357+X357+Z357+AB357+AD357+AF357)</f>
        <v>0</v>
      </c>
      <c r="E357" s="2595">
        <f>SUM(G357+I357+K357+M357+O357+Q357+S357+U357+W357+Y357+AA357+AC357+AE357+AG357)</f>
        <v>0</v>
      </c>
      <c r="F357" s="2501"/>
      <c r="G357" s="2149"/>
      <c r="H357" s="2501"/>
      <c r="I357" s="2149"/>
      <c r="J357" s="2501"/>
      <c r="K357" s="2149"/>
      <c r="L357" s="2501"/>
      <c r="M357" s="2149"/>
      <c r="N357" s="2501"/>
      <c r="O357" s="2149"/>
      <c r="P357" s="2501"/>
      <c r="Q357" s="2149"/>
      <c r="R357" s="2501"/>
      <c r="S357" s="2149"/>
      <c r="T357" s="2501"/>
      <c r="U357" s="2149"/>
      <c r="V357" s="2501"/>
      <c r="W357" s="2149"/>
      <c r="X357" s="2501"/>
      <c r="Y357" s="2149"/>
      <c r="Z357" s="2501"/>
      <c r="AA357" s="2149"/>
      <c r="AB357" s="2501"/>
      <c r="AC357" s="2149"/>
      <c r="AD357" s="2501"/>
      <c r="AE357" s="2149"/>
      <c r="AF357" s="2501"/>
      <c r="AG357" s="2503"/>
      <c r="AH357" s="2504"/>
      <c r="AI357" s="2023"/>
      <c r="AJ357" s="2556"/>
      <c r="AK357" s="2005"/>
      <c r="AL357" s="2014"/>
      <c r="AM357" s="2014"/>
      <c r="AN357" t="str">
        <f t="shared" ref="AN357:AN366" si="237">CA357&amp;CB357</f>
        <v/>
      </c>
      <c r="CA357" s="18" t="str">
        <f>IF(AND(C357&gt;0,AH357="")," * No olvide digitar la variable Pueblos originarios. Digite Cero si no tiene.",IF(AH357&gt;C357," * La variable Pueblos originarios No puede ser mayor al Total.",""))</f>
        <v/>
      </c>
      <c r="CB357" s="18" t="str">
        <f t="shared" ref="CB357:CB366" si="238">IF(AND(C357&gt;0,AI357="")," * No olvide digitar la variable Migrantes. Digite Cero si no tiene.",IF(AI357&gt;C357," * La variable Migrantes No puede ser mayor al Total.",""))</f>
        <v/>
      </c>
      <c r="CO357" s="69">
        <f t="shared" ref="CO357:CO366" si="239">IF(AND(C357&gt;0,AH357=""),1,IF(AH357&gt;C357,1,0))</f>
        <v>0</v>
      </c>
      <c r="CP357" s="69">
        <f t="shared" ref="CP357:CP366" si="240">IF(AND(C357&gt;0,AI357=""),1,IF(AI357&gt;C357,1,0))</f>
        <v>0</v>
      </c>
    </row>
    <row r="358" spans="1:94" x14ac:dyDescent="0.25">
      <c r="A358" s="3923"/>
      <c r="B358" s="101" t="s">
        <v>336</v>
      </c>
      <c r="C358" s="542">
        <f t="shared" ref="C358:C366" si="241">SUM(D358+E358)</f>
        <v>0</v>
      </c>
      <c r="D358" s="543">
        <f t="shared" ref="D358:E366" si="242">SUM(F358+H358+J358+L358+N358+P358+R358+T358+V358+X358+Z358+AB358+AD358+AF358)</f>
        <v>0</v>
      </c>
      <c r="E358" s="544">
        <f t="shared" si="242"/>
        <v>0</v>
      </c>
      <c r="F358" s="22"/>
      <c r="G358" s="28"/>
      <c r="H358" s="22"/>
      <c r="I358" s="28"/>
      <c r="J358" s="22"/>
      <c r="K358" s="28"/>
      <c r="L358" s="22"/>
      <c r="M358" s="28"/>
      <c r="N358" s="22"/>
      <c r="O358" s="28"/>
      <c r="P358" s="22"/>
      <c r="Q358" s="28"/>
      <c r="R358" s="22"/>
      <c r="S358" s="28"/>
      <c r="T358" s="22"/>
      <c r="U358" s="28"/>
      <c r="V358" s="22"/>
      <c r="W358" s="28"/>
      <c r="X358" s="22"/>
      <c r="Y358" s="28"/>
      <c r="Z358" s="22"/>
      <c r="AA358" s="28"/>
      <c r="AB358" s="22"/>
      <c r="AC358" s="28"/>
      <c r="AD358" s="22"/>
      <c r="AE358" s="28"/>
      <c r="AF358" s="22"/>
      <c r="AG358" s="213"/>
      <c r="AH358" s="27"/>
      <c r="AI358" s="26"/>
      <c r="AJ358" s="23"/>
      <c r="AK358" s="24"/>
      <c r="AL358" s="239"/>
      <c r="AM358" s="239"/>
      <c r="AN358" t="str">
        <f t="shared" si="237"/>
        <v/>
      </c>
      <c r="CA358" s="18" t="str">
        <f t="shared" ref="CA358:CA365" si="243">IF(AND(C358&gt;0,AH358="")," * No olvide digitar la variable Pueblos originarios. Digite Cero si no tiene.",IF(AH358&gt;C358," * La variable Pueblos originarios No puede ser mayor al Total.",""))</f>
        <v/>
      </c>
      <c r="CB358" s="18" t="str">
        <f t="shared" si="238"/>
        <v/>
      </c>
      <c r="CO358" s="69">
        <f t="shared" si="239"/>
        <v>0</v>
      </c>
      <c r="CP358" s="69">
        <f t="shared" si="240"/>
        <v>0</v>
      </c>
    </row>
    <row r="359" spans="1:94" x14ac:dyDescent="0.25">
      <c r="A359" s="3782"/>
      <c r="B359" s="1504" t="s">
        <v>337</v>
      </c>
      <c r="C359" s="545">
        <f t="shared" si="241"/>
        <v>0</v>
      </c>
      <c r="D359" s="546">
        <f t="shared" si="242"/>
        <v>0</v>
      </c>
      <c r="E359" s="547">
        <f t="shared" si="242"/>
        <v>0</v>
      </c>
      <c r="F359" s="30"/>
      <c r="G359" s="37"/>
      <c r="H359" s="30"/>
      <c r="I359" s="37"/>
      <c r="J359" s="30"/>
      <c r="K359" s="37"/>
      <c r="L359" s="30"/>
      <c r="M359" s="37"/>
      <c r="N359" s="30"/>
      <c r="O359" s="37"/>
      <c r="P359" s="30"/>
      <c r="Q359" s="37"/>
      <c r="R359" s="30"/>
      <c r="S359" s="37"/>
      <c r="T359" s="30"/>
      <c r="U359" s="37"/>
      <c r="V359" s="30"/>
      <c r="W359" s="37"/>
      <c r="X359" s="30"/>
      <c r="Y359" s="37"/>
      <c r="Z359" s="30"/>
      <c r="AA359" s="37"/>
      <c r="AB359" s="30"/>
      <c r="AC359" s="37"/>
      <c r="AD359" s="30"/>
      <c r="AE359" s="37"/>
      <c r="AF359" s="30"/>
      <c r="AG359" s="220"/>
      <c r="AH359" s="35"/>
      <c r="AI359" s="34"/>
      <c r="AJ359" s="31"/>
      <c r="AK359" s="32"/>
      <c r="AL359" s="243"/>
      <c r="AM359" s="243"/>
      <c r="AN359" t="str">
        <f t="shared" si="237"/>
        <v/>
      </c>
      <c r="CA359" s="18" t="str">
        <f t="shared" si="243"/>
        <v/>
      </c>
      <c r="CB359" s="18" t="str">
        <f t="shared" si="238"/>
        <v/>
      </c>
      <c r="CO359" s="69">
        <f t="shared" si="239"/>
        <v>0</v>
      </c>
      <c r="CP359" s="69">
        <f t="shared" si="240"/>
        <v>0</v>
      </c>
    </row>
    <row r="360" spans="1:94" x14ac:dyDescent="0.25">
      <c r="A360" s="4570" t="s">
        <v>338</v>
      </c>
      <c r="B360" s="2505" t="s">
        <v>335</v>
      </c>
      <c r="C360" s="2594">
        <f t="shared" si="241"/>
        <v>0</v>
      </c>
      <c r="D360" s="2589">
        <f t="shared" si="242"/>
        <v>0</v>
      </c>
      <c r="E360" s="2595">
        <f t="shared" si="242"/>
        <v>0</v>
      </c>
      <c r="F360" s="45"/>
      <c r="G360" s="48"/>
      <c r="H360" s="45"/>
      <c r="I360" s="48"/>
      <c r="J360" s="45"/>
      <c r="K360" s="48"/>
      <c r="L360" s="45"/>
      <c r="M360" s="48"/>
      <c r="N360" s="45"/>
      <c r="O360" s="48"/>
      <c r="P360" s="45"/>
      <c r="Q360" s="48"/>
      <c r="R360" s="45"/>
      <c r="S360" s="48"/>
      <c r="T360" s="45"/>
      <c r="U360" s="48"/>
      <c r="V360" s="45"/>
      <c r="W360" s="48"/>
      <c r="X360" s="45"/>
      <c r="Y360" s="48"/>
      <c r="Z360" s="45"/>
      <c r="AA360" s="48"/>
      <c r="AB360" s="45"/>
      <c r="AC360" s="48"/>
      <c r="AD360" s="45"/>
      <c r="AE360" s="48"/>
      <c r="AF360" s="45"/>
      <c r="AG360" s="286"/>
      <c r="AH360" s="105"/>
      <c r="AI360" s="46"/>
      <c r="AJ360" s="47"/>
      <c r="AK360" s="102"/>
      <c r="AL360" s="352"/>
      <c r="AM360" s="352"/>
      <c r="AN360" t="str">
        <f t="shared" si="237"/>
        <v/>
      </c>
      <c r="CA360" s="18" t="str">
        <f t="shared" si="243"/>
        <v/>
      </c>
      <c r="CB360" s="18" t="str">
        <f t="shared" si="238"/>
        <v/>
      </c>
      <c r="CO360" s="69">
        <f t="shared" si="239"/>
        <v>0</v>
      </c>
      <c r="CP360" s="69">
        <f t="shared" si="240"/>
        <v>0</v>
      </c>
    </row>
    <row r="361" spans="1:94" x14ac:dyDescent="0.25">
      <c r="A361" s="3923"/>
      <c r="B361" s="101" t="s">
        <v>336</v>
      </c>
      <c r="C361" s="542">
        <f t="shared" si="241"/>
        <v>0</v>
      </c>
      <c r="D361" s="543">
        <f t="shared" si="242"/>
        <v>0</v>
      </c>
      <c r="E361" s="544">
        <f t="shared" si="242"/>
        <v>0</v>
      </c>
      <c r="F361" s="22"/>
      <c r="G361" s="28"/>
      <c r="H361" s="22"/>
      <c r="I361" s="28"/>
      <c r="J361" s="22"/>
      <c r="K361" s="28"/>
      <c r="L361" s="22"/>
      <c r="M361" s="28"/>
      <c r="N361" s="22"/>
      <c r="O361" s="28"/>
      <c r="P361" s="22"/>
      <c r="Q361" s="28"/>
      <c r="R361" s="22"/>
      <c r="S361" s="28"/>
      <c r="T361" s="22"/>
      <c r="U361" s="28"/>
      <c r="V361" s="22"/>
      <c r="W361" s="28"/>
      <c r="X361" s="22"/>
      <c r="Y361" s="28"/>
      <c r="Z361" s="22"/>
      <c r="AA361" s="28"/>
      <c r="AB361" s="22"/>
      <c r="AC361" s="28"/>
      <c r="AD361" s="22"/>
      <c r="AE361" s="28"/>
      <c r="AF361" s="22"/>
      <c r="AG361" s="213"/>
      <c r="AH361" s="27"/>
      <c r="AI361" s="26"/>
      <c r="AJ361" s="23"/>
      <c r="AK361" s="24"/>
      <c r="AL361" s="239"/>
      <c r="AM361" s="239"/>
      <c r="AN361" t="str">
        <f t="shared" si="237"/>
        <v/>
      </c>
      <c r="CA361" s="18" t="str">
        <f t="shared" si="243"/>
        <v/>
      </c>
      <c r="CB361" s="18" t="str">
        <f t="shared" si="238"/>
        <v/>
      </c>
      <c r="CO361" s="69">
        <f t="shared" si="239"/>
        <v>0</v>
      </c>
      <c r="CP361" s="69">
        <f t="shared" si="240"/>
        <v>0</v>
      </c>
    </row>
    <row r="362" spans="1:94" x14ac:dyDescent="0.25">
      <c r="A362" s="3782"/>
      <c r="B362" s="1504" t="s">
        <v>337</v>
      </c>
      <c r="C362" s="493">
        <f t="shared" si="241"/>
        <v>0</v>
      </c>
      <c r="D362" s="548">
        <f t="shared" si="242"/>
        <v>0</v>
      </c>
      <c r="E362" s="549">
        <f t="shared" si="242"/>
        <v>0</v>
      </c>
      <c r="F362" s="91"/>
      <c r="G362" s="96"/>
      <c r="H362" s="91"/>
      <c r="I362" s="96"/>
      <c r="J362" s="91"/>
      <c r="K362" s="96"/>
      <c r="L362" s="91"/>
      <c r="M362" s="96"/>
      <c r="N362" s="91"/>
      <c r="O362" s="96"/>
      <c r="P362" s="91"/>
      <c r="Q362" s="96"/>
      <c r="R362" s="91"/>
      <c r="S362" s="96"/>
      <c r="T362" s="91"/>
      <c r="U362" s="96"/>
      <c r="V362" s="91"/>
      <c r="W362" s="96"/>
      <c r="X362" s="91"/>
      <c r="Y362" s="96"/>
      <c r="Z362" s="91"/>
      <c r="AA362" s="96"/>
      <c r="AB362" s="91"/>
      <c r="AC362" s="96"/>
      <c r="AD362" s="91"/>
      <c r="AE362" s="96"/>
      <c r="AF362" s="91"/>
      <c r="AG362" s="274"/>
      <c r="AH362" s="35"/>
      <c r="AI362" s="34"/>
      <c r="AJ362" s="31"/>
      <c r="AK362" s="32"/>
      <c r="AL362" s="243"/>
      <c r="AM362" s="243"/>
      <c r="AN362" t="str">
        <f t="shared" si="237"/>
        <v/>
      </c>
      <c r="CA362" s="18" t="str">
        <f t="shared" si="243"/>
        <v/>
      </c>
      <c r="CB362" s="18" t="str">
        <f t="shared" si="238"/>
        <v/>
      </c>
      <c r="CO362" s="69">
        <f t="shared" si="239"/>
        <v>0</v>
      </c>
      <c r="CP362" s="69">
        <f t="shared" si="240"/>
        <v>0</v>
      </c>
    </row>
    <row r="363" spans="1:94" x14ac:dyDescent="0.25">
      <c r="A363" s="3238" t="s">
        <v>339</v>
      </c>
      <c r="B363" s="2505" t="s">
        <v>340</v>
      </c>
      <c r="C363" s="550">
        <f t="shared" si="241"/>
        <v>0</v>
      </c>
      <c r="D363" s="551">
        <f t="shared" si="242"/>
        <v>0</v>
      </c>
      <c r="E363" s="552">
        <f t="shared" si="242"/>
        <v>0</v>
      </c>
      <c r="F363" s="45"/>
      <c r="G363" s="48"/>
      <c r="H363" s="45"/>
      <c r="I363" s="48"/>
      <c r="J363" s="45"/>
      <c r="K363" s="48"/>
      <c r="L363" s="45"/>
      <c r="M363" s="48"/>
      <c r="N363" s="45"/>
      <c r="O363" s="48"/>
      <c r="P363" s="45"/>
      <c r="Q363" s="48"/>
      <c r="R363" s="45"/>
      <c r="S363" s="48"/>
      <c r="T363" s="45"/>
      <c r="U363" s="48"/>
      <c r="V363" s="45"/>
      <c r="W363" s="48"/>
      <c r="X363" s="45"/>
      <c r="Y363" s="48"/>
      <c r="Z363" s="45"/>
      <c r="AA363" s="48"/>
      <c r="AB363" s="45"/>
      <c r="AC363" s="48"/>
      <c r="AD363" s="45"/>
      <c r="AE363" s="48"/>
      <c r="AF363" s="45"/>
      <c r="AG363" s="286"/>
      <c r="AH363" s="105"/>
      <c r="AI363" s="46"/>
      <c r="AJ363" s="47"/>
      <c r="AK363" s="102"/>
      <c r="AL363" s="352"/>
      <c r="AM363" s="352"/>
      <c r="AN363" t="str">
        <f t="shared" si="237"/>
        <v/>
      </c>
      <c r="CA363" s="18" t="str">
        <f t="shared" si="243"/>
        <v/>
      </c>
      <c r="CB363" s="18" t="str">
        <f t="shared" si="238"/>
        <v/>
      </c>
      <c r="CO363" s="69">
        <f t="shared" si="239"/>
        <v>0</v>
      </c>
      <c r="CP363" s="69">
        <f t="shared" si="240"/>
        <v>0</v>
      </c>
    </row>
    <row r="364" spans="1:94" x14ac:dyDescent="0.25">
      <c r="A364" s="3239"/>
      <c r="B364" s="75" t="s">
        <v>341</v>
      </c>
      <c r="C364" s="542">
        <f t="shared" si="241"/>
        <v>0</v>
      </c>
      <c r="D364" s="543">
        <f t="shared" si="242"/>
        <v>0</v>
      </c>
      <c r="E364" s="544">
        <f t="shared" si="242"/>
        <v>0</v>
      </c>
      <c r="F364" s="22"/>
      <c r="G364" s="28"/>
      <c r="H364" s="22"/>
      <c r="I364" s="28"/>
      <c r="J364" s="22"/>
      <c r="K364" s="28"/>
      <c r="L364" s="22"/>
      <c r="M364" s="28"/>
      <c r="N364" s="22"/>
      <c r="O364" s="28"/>
      <c r="P364" s="22"/>
      <c r="Q364" s="28"/>
      <c r="R364" s="22"/>
      <c r="S364" s="28"/>
      <c r="T364" s="22"/>
      <c r="U364" s="28"/>
      <c r="V364" s="22"/>
      <c r="W364" s="28"/>
      <c r="X364" s="22"/>
      <c r="Y364" s="28"/>
      <c r="Z364" s="22"/>
      <c r="AA364" s="28"/>
      <c r="AB364" s="22"/>
      <c r="AC364" s="28"/>
      <c r="AD364" s="22"/>
      <c r="AE364" s="28"/>
      <c r="AF364" s="22"/>
      <c r="AG364" s="213"/>
      <c r="AH364" s="27"/>
      <c r="AI364" s="26"/>
      <c r="AJ364" s="23"/>
      <c r="AK364" s="24"/>
      <c r="AL364" s="239"/>
      <c r="AM364" s="239"/>
      <c r="AN364" t="str">
        <f t="shared" si="237"/>
        <v/>
      </c>
      <c r="CA364" s="18" t="str">
        <f t="shared" si="243"/>
        <v/>
      </c>
      <c r="CB364" s="18" t="str">
        <f t="shared" si="238"/>
        <v/>
      </c>
      <c r="CO364" s="69">
        <f t="shared" si="239"/>
        <v>0</v>
      </c>
      <c r="CP364" s="69">
        <f t="shared" si="240"/>
        <v>0</v>
      </c>
    </row>
    <row r="365" spans="1:94" x14ac:dyDescent="0.25">
      <c r="A365" s="3239"/>
      <c r="B365" s="75" t="s">
        <v>342</v>
      </c>
      <c r="C365" s="542">
        <f t="shared" si="241"/>
        <v>0</v>
      </c>
      <c r="D365" s="543">
        <f t="shared" si="242"/>
        <v>0</v>
      </c>
      <c r="E365" s="544">
        <f t="shared" si="242"/>
        <v>0</v>
      </c>
      <c r="F365" s="22"/>
      <c r="G365" s="28"/>
      <c r="H365" s="22"/>
      <c r="I365" s="28"/>
      <c r="J365" s="22"/>
      <c r="K365" s="28"/>
      <c r="L365" s="22"/>
      <c r="M365" s="28"/>
      <c r="N365" s="22"/>
      <c r="O365" s="28"/>
      <c r="P365" s="22"/>
      <c r="Q365" s="28"/>
      <c r="R365" s="22"/>
      <c r="S365" s="28"/>
      <c r="T365" s="22"/>
      <c r="U365" s="28"/>
      <c r="V365" s="22"/>
      <c r="W365" s="28"/>
      <c r="X365" s="22"/>
      <c r="Y365" s="28"/>
      <c r="Z365" s="22"/>
      <c r="AA365" s="28"/>
      <c r="AB365" s="22"/>
      <c r="AC365" s="28"/>
      <c r="AD365" s="22"/>
      <c r="AE365" s="28"/>
      <c r="AF365" s="22"/>
      <c r="AG365" s="213"/>
      <c r="AH365" s="27"/>
      <c r="AI365" s="26"/>
      <c r="AJ365" s="23"/>
      <c r="AK365" s="24"/>
      <c r="AL365" s="239"/>
      <c r="AM365" s="239"/>
      <c r="AN365" t="str">
        <f t="shared" si="237"/>
        <v/>
      </c>
      <c r="CA365" s="18" t="str">
        <f t="shared" si="243"/>
        <v/>
      </c>
      <c r="CB365" s="18" t="str">
        <f t="shared" si="238"/>
        <v/>
      </c>
      <c r="CO365" s="69">
        <f t="shared" si="239"/>
        <v>0</v>
      </c>
      <c r="CP365" s="69">
        <f t="shared" si="240"/>
        <v>0</v>
      </c>
    </row>
    <row r="366" spans="1:94" x14ac:dyDescent="0.25">
      <c r="A366" s="3240"/>
      <c r="B366" s="1504" t="s">
        <v>343</v>
      </c>
      <c r="C366" s="493">
        <f t="shared" si="241"/>
        <v>0</v>
      </c>
      <c r="D366" s="548">
        <f t="shared" si="242"/>
        <v>0</v>
      </c>
      <c r="E366" s="549">
        <f t="shared" si="242"/>
        <v>0</v>
      </c>
      <c r="F366" s="91"/>
      <c r="G366" s="96"/>
      <c r="H366" s="91"/>
      <c r="I366" s="96"/>
      <c r="J366" s="91"/>
      <c r="K366" s="96"/>
      <c r="L366" s="91"/>
      <c r="M366" s="96"/>
      <c r="N366" s="91"/>
      <c r="O366" s="96"/>
      <c r="P366" s="91"/>
      <c r="Q366" s="96"/>
      <c r="R366" s="91"/>
      <c r="S366" s="96"/>
      <c r="T366" s="91"/>
      <c r="U366" s="96"/>
      <c r="V366" s="91"/>
      <c r="W366" s="96"/>
      <c r="X366" s="91"/>
      <c r="Y366" s="96"/>
      <c r="Z366" s="91"/>
      <c r="AA366" s="96"/>
      <c r="AB366" s="91"/>
      <c r="AC366" s="96"/>
      <c r="AD366" s="91"/>
      <c r="AE366" s="96"/>
      <c r="AF366" s="91"/>
      <c r="AG366" s="274"/>
      <c r="AH366" s="95"/>
      <c r="AI366" s="113"/>
      <c r="AJ366" s="112"/>
      <c r="AK366" s="92"/>
      <c r="AL366" s="385"/>
      <c r="AM366" s="385"/>
      <c r="AN366" t="str">
        <f t="shared" si="237"/>
        <v/>
      </c>
      <c r="CA366" s="18" t="str">
        <f>IF(AND(C366&gt;0,AH366="")," * No olvide digitar la variable Pueblos originarios. Digite Cero si no tiene.",IF(AH366&gt;C366," * La variable Pueblos originarios No puede ser mayor al Total.",""))</f>
        <v/>
      </c>
      <c r="CB366" s="18" t="str">
        <f t="shared" si="238"/>
        <v/>
      </c>
      <c r="CO366" s="69">
        <f t="shared" si="239"/>
        <v>0</v>
      </c>
      <c r="CP366" s="69">
        <f t="shared" si="240"/>
        <v>0</v>
      </c>
    </row>
    <row r="367" spans="1:94" ht="18" customHeight="1" x14ac:dyDescent="0.25">
      <c r="A367" s="553" t="s">
        <v>344</v>
      </c>
      <c r="B367" s="2460"/>
      <c r="C367" s="140"/>
      <c r="D367" s="56"/>
      <c r="E367" s="140"/>
      <c r="F367" s="140"/>
      <c r="G367" s="140"/>
      <c r="H367" s="140"/>
      <c r="I367" s="140"/>
      <c r="J367" s="140"/>
      <c r="K367" s="554"/>
      <c r="L367" s="140"/>
      <c r="M367" s="140"/>
      <c r="N367" s="140"/>
      <c r="O367" s="140"/>
      <c r="P367" s="140"/>
      <c r="Q367" s="140"/>
      <c r="R367" s="140"/>
      <c r="S367" s="140"/>
      <c r="T367" s="140"/>
      <c r="U367" s="140"/>
      <c r="V367" s="140"/>
      <c r="W367" s="140"/>
      <c r="X367" s="140"/>
      <c r="Y367" s="140"/>
      <c r="Z367" s="140"/>
      <c r="AA367" s="140"/>
      <c r="AB367" s="140"/>
      <c r="AC367" s="140"/>
      <c r="AD367" s="140"/>
      <c r="AE367" s="140"/>
      <c r="AF367" s="140"/>
      <c r="AG367" s="140"/>
      <c r="AH367" s="140"/>
      <c r="AI367" s="140"/>
      <c r="AJ367" s="140"/>
      <c r="AK367" s="140"/>
      <c r="AL367" s="140"/>
      <c r="AM367" s="140"/>
      <c r="AN367" s="140"/>
      <c r="AO367" s="140"/>
      <c r="AP367" s="140"/>
      <c r="AQ367" s="140"/>
      <c r="AR367" s="140"/>
      <c r="AS367" s="140"/>
    </row>
    <row r="368" spans="1:94" x14ac:dyDescent="0.25">
      <c r="A368" s="4580" t="s">
        <v>345</v>
      </c>
      <c r="B368" s="4545" t="s">
        <v>91</v>
      </c>
      <c r="C368" s="3108"/>
      <c r="D368" s="2987"/>
      <c r="E368" s="4449" t="s">
        <v>139</v>
      </c>
      <c r="F368" s="4568"/>
      <c r="G368" s="4568"/>
      <c r="H368" s="4568"/>
      <c r="I368" s="4568"/>
      <c r="J368" s="4568"/>
      <c r="K368" s="4568"/>
      <c r="L368" s="4568"/>
      <c r="M368" s="4568"/>
      <c r="N368" s="4568"/>
      <c r="O368" s="4568"/>
      <c r="P368" s="4568"/>
      <c r="Q368" s="4568"/>
      <c r="R368" s="4568"/>
      <c r="S368" s="4568"/>
      <c r="T368" s="4568"/>
      <c r="U368" s="4568"/>
      <c r="V368" s="4568"/>
      <c r="W368" s="4568"/>
      <c r="X368" s="4568"/>
      <c r="Y368" s="4568"/>
      <c r="Z368" s="4568"/>
      <c r="AA368" s="4568"/>
      <c r="AB368" s="4568"/>
      <c r="AC368" s="4568"/>
      <c r="AD368" s="4568"/>
      <c r="AE368" s="4568"/>
      <c r="AF368" s="4568"/>
      <c r="AG368" s="4568"/>
      <c r="AH368" s="4568"/>
      <c r="AI368" s="4568"/>
      <c r="AJ368" s="4568"/>
      <c r="AK368" s="4568"/>
      <c r="AL368" s="4451"/>
      <c r="AM368" s="4581" t="s">
        <v>346</v>
      </c>
      <c r="AN368" s="4581"/>
      <c r="AO368" s="4581"/>
      <c r="AP368" s="4582"/>
      <c r="AQ368" s="4583" t="s">
        <v>347</v>
      </c>
      <c r="AR368" s="4579" t="s">
        <v>12</v>
      </c>
      <c r="AS368" s="2987" t="s">
        <v>13</v>
      </c>
    </row>
    <row r="369" spans="1:94" x14ac:dyDescent="0.25">
      <c r="A369" s="4020"/>
      <c r="B369" s="3124"/>
      <c r="C369" s="3109"/>
      <c r="D369" s="2994"/>
      <c r="E369" s="4445" t="s">
        <v>202</v>
      </c>
      <c r="F369" s="4546"/>
      <c r="G369" s="4445" t="s">
        <v>203</v>
      </c>
      <c r="H369" s="4546"/>
      <c r="I369" s="4445" t="s">
        <v>204</v>
      </c>
      <c r="J369" s="4546"/>
      <c r="K369" s="4445" t="s">
        <v>16</v>
      </c>
      <c r="L369" s="4546"/>
      <c r="M369" s="4445" t="s">
        <v>17</v>
      </c>
      <c r="N369" s="4546"/>
      <c r="O369" s="4445" t="s">
        <v>348</v>
      </c>
      <c r="P369" s="4546"/>
      <c r="Q369" s="4445" t="s">
        <v>349</v>
      </c>
      <c r="R369" s="4546"/>
      <c r="S369" s="4445" t="s">
        <v>20</v>
      </c>
      <c r="T369" s="4546"/>
      <c r="U369" s="4445" t="s">
        <v>21</v>
      </c>
      <c r="V369" s="4546"/>
      <c r="W369" s="4445" t="s">
        <v>350</v>
      </c>
      <c r="X369" s="4546"/>
      <c r="Y369" s="4445" t="s">
        <v>23</v>
      </c>
      <c r="Z369" s="4546"/>
      <c r="AA369" s="4445" t="s">
        <v>61</v>
      </c>
      <c r="AB369" s="4546"/>
      <c r="AC369" s="4445" t="s">
        <v>62</v>
      </c>
      <c r="AD369" s="4546"/>
      <c r="AE369" s="4445" t="s">
        <v>63</v>
      </c>
      <c r="AF369" s="4546"/>
      <c r="AG369" s="4445" t="s">
        <v>148</v>
      </c>
      <c r="AH369" s="4546"/>
      <c r="AI369" s="4445" t="s">
        <v>149</v>
      </c>
      <c r="AJ369" s="4546"/>
      <c r="AK369" s="4449" t="s">
        <v>351</v>
      </c>
      <c r="AL369" s="4451"/>
      <c r="AM369" s="3249" t="s">
        <v>352</v>
      </c>
      <c r="AN369" s="4584" t="s">
        <v>353</v>
      </c>
      <c r="AO369" s="3253" t="s">
        <v>354</v>
      </c>
      <c r="AP369" s="3254" t="s">
        <v>355</v>
      </c>
      <c r="AQ369" s="4023"/>
      <c r="AR369" s="3130"/>
      <c r="AS369" s="2994"/>
    </row>
    <row r="370" spans="1:94" x14ac:dyDescent="0.25">
      <c r="A370" s="3888"/>
      <c r="B370" s="2388" t="s">
        <v>120</v>
      </c>
      <c r="C370" s="2406" t="s">
        <v>79</v>
      </c>
      <c r="D370" s="2389" t="s">
        <v>121</v>
      </c>
      <c r="E370" s="2388" t="s">
        <v>79</v>
      </c>
      <c r="F370" s="2517" t="s">
        <v>121</v>
      </c>
      <c r="G370" s="2388" t="s">
        <v>79</v>
      </c>
      <c r="H370" s="2517" t="s">
        <v>121</v>
      </c>
      <c r="I370" s="2388" t="s">
        <v>79</v>
      </c>
      <c r="J370" s="2517" t="s">
        <v>121</v>
      </c>
      <c r="K370" s="2388" t="s">
        <v>79</v>
      </c>
      <c r="L370" s="2517" t="s">
        <v>121</v>
      </c>
      <c r="M370" s="2388" t="s">
        <v>79</v>
      </c>
      <c r="N370" s="2517" t="s">
        <v>121</v>
      </c>
      <c r="O370" s="2388" t="s">
        <v>79</v>
      </c>
      <c r="P370" s="2517" t="s">
        <v>121</v>
      </c>
      <c r="Q370" s="2388" t="s">
        <v>79</v>
      </c>
      <c r="R370" s="2517" t="s">
        <v>121</v>
      </c>
      <c r="S370" s="2388" t="s">
        <v>79</v>
      </c>
      <c r="T370" s="2517" t="s">
        <v>121</v>
      </c>
      <c r="U370" s="2388" t="s">
        <v>79</v>
      </c>
      <c r="V370" s="2517" t="s">
        <v>121</v>
      </c>
      <c r="W370" s="2388" t="s">
        <v>79</v>
      </c>
      <c r="X370" s="2517" t="s">
        <v>121</v>
      </c>
      <c r="Y370" s="2388" t="s">
        <v>79</v>
      </c>
      <c r="Z370" s="2517" t="s">
        <v>121</v>
      </c>
      <c r="AA370" s="2388" t="s">
        <v>79</v>
      </c>
      <c r="AB370" s="2517" t="s">
        <v>121</v>
      </c>
      <c r="AC370" s="2388" t="s">
        <v>79</v>
      </c>
      <c r="AD370" s="2517" t="s">
        <v>121</v>
      </c>
      <c r="AE370" s="2388" t="s">
        <v>79</v>
      </c>
      <c r="AF370" s="2517" t="s">
        <v>121</v>
      </c>
      <c r="AG370" s="2388" t="s">
        <v>79</v>
      </c>
      <c r="AH370" s="2517" t="s">
        <v>121</v>
      </c>
      <c r="AI370" s="2388" t="s">
        <v>79</v>
      </c>
      <c r="AJ370" s="2517" t="s">
        <v>121</v>
      </c>
      <c r="AK370" s="2388" t="s">
        <v>79</v>
      </c>
      <c r="AL370" s="2386" t="s">
        <v>121</v>
      </c>
      <c r="AM370" s="3250"/>
      <c r="AN370" s="3252"/>
      <c r="AO370" s="3252"/>
      <c r="AP370" s="3255"/>
      <c r="AQ370" s="4024"/>
      <c r="AR370" s="3001"/>
      <c r="AS370" s="2988"/>
    </row>
    <row r="371" spans="1:94" ht="15" customHeight="1" x14ac:dyDescent="0.25">
      <c r="A371" s="2419" t="s">
        <v>356</v>
      </c>
      <c r="B371" s="2420"/>
      <c r="C371" s="2421"/>
      <c r="D371" s="2422"/>
      <c r="E371" s="2420"/>
      <c r="F371" s="2596"/>
      <c r="G371" s="2420"/>
      <c r="H371" s="2596"/>
      <c r="I371" s="2420"/>
      <c r="J371" s="2596"/>
      <c r="K371" s="2420"/>
      <c r="L371" s="2596"/>
      <c r="M371" s="2420"/>
      <c r="N371" s="2596"/>
      <c r="O371" s="2420"/>
      <c r="P371" s="2596"/>
      <c r="Q371" s="2420"/>
      <c r="R371" s="2596"/>
      <c r="S371" s="2420"/>
      <c r="T371" s="2596"/>
      <c r="U371" s="2420"/>
      <c r="V371" s="2596"/>
      <c r="W371" s="2420"/>
      <c r="X371" s="2596"/>
      <c r="Y371" s="2420"/>
      <c r="Z371" s="2596"/>
      <c r="AA371" s="2420"/>
      <c r="AB371" s="2596"/>
      <c r="AC371" s="2420"/>
      <c r="AD371" s="2596"/>
      <c r="AE371" s="2420"/>
      <c r="AF371" s="2596"/>
      <c r="AG371" s="2420"/>
      <c r="AH371" s="2596"/>
      <c r="AI371" s="2420"/>
      <c r="AJ371" s="2596"/>
      <c r="AK371" s="2420"/>
      <c r="AL371" s="2424"/>
      <c r="AM371" s="2425"/>
      <c r="AN371" s="2297"/>
      <c r="AO371" s="2297"/>
      <c r="AP371" s="2596"/>
      <c r="AQ371" s="2426"/>
      <c r="AR371" s="2425"/>
      <c r="AS371" s="2596"/>
    </row>
    <row r="372" spans="1:94" ht="21" x14ac:dyDescent="0.25">
      <c r="A372" s="563" t="s">
        <v>357</v>
      </c>
      <c r="B372" s="2597">
        <f t="shared" ref="B372:B382" si="244">SUM(C372:D372)</f>
        <v>0</v>
      </c>
      <c r="C372" s="2598">
        <f t="shared" ref="C372:D382" si="245">SUM(E372,G372,I372,K372,M372,O372,Q372,S372,U372,W372,Y372,AA372,AC372,AE372,AG372,AI372,AK372)</f>
        <v>0</v>
      </c>
      <c r="D372" s="2035">
        <f>SUM(F372,H372,J372,L372,N372,P372,R372,T372,V372,X372,Z372,AB372,AD372,AF372,AH372,AJ372,AL372)</f>
        <v>0</v>
      </c>
      <c r="E372" s="2501"/>
      <c r="F372" s="2149"/>
      <c r="G372" s="2501"/>
      <c r="H372" s="2149"/>
      <c r="I372" s="2501"/>
      <c r="J372" s="2149"/>
      <c r="K372" s="2501"/>
      <c r="L372" s="2149"/>
      <c r="M372" s="2501"/>
      <c r="N372" s="2149"/>
      <c r="O372" s="2501"/>
      <c r="P372" s="2149"/>
      <c r="Q372" s="2501"/>
      <c r="R372" s="2149"/>
      <c r="S372" s="2501"/>
      <c r="T372" s="2149"/>
      <c r="U372" s="2501"/>
      <c r="V372" s="2149"/>
      <c r="W372" s="2501"/>
      <c r="X372" s="2149"/>
      <c r="Y372" s="2501"/>
      <c r="Z372" s="2149"/>
      <c r="AA372" s="2501"/>
      <c r="AB372" s="2149"/>
      <c r="AC372" s="2501"/>
      <c r="AD372" s="2149"/>
      <c r="AE372" s="2501"/>
      <c r="AF372" s="2149"/>
      <c r="AG372" s="2501"/>
      <c r="AH372" s="2149"/>
      <c r="AI372" s="2501"/>
      <c r="AJ372" s="2149"/>
      <c r="AK372" s="2501"/>
      <c r="AL372" s="2503"/>
      <c r="AM372" s="2599"/>
      <c r="AN372" s="1998"/>
      <c r="AO372" s="1998"/>
      <c r="AP372" s="2178"/>
      <c r="AQ372" s="2600"/>
      <c r="AR372" s="2504"/>
      <c r="AS372" s="2149"/>
      <c r="AT372" t="str">
        <f>CA372&amp;CB372</f>
        <v/>
      </c>
      <c r="CA372" s="18" t="str">
        <f>IF(AND(B372&gt;0,AR372="")," A:AU* No olvide digitar la variable Pueblos originarios. Digite Cero si no tiene.",IF(AR372&gt;B372," * La variable Pueblos originarios No puede ser mayor al Total.",""))</f>
        <v/>
      </c>
      <c r="CB372" s="18" t="str">
        <f>IF(AND(B372&gt;0,AS372="")," * No olvide digitar la variable Migrantes. Digite Cero si no tiene.",IF(AS372&gt;B372," * La variable Migrantes No puede ser mayor al Total.",""))</f>
        <v/>
      </c>
      <c r="CO372" s="69">
        <f>IF(AND(B372&gt;0,AR372=""),1,IF(AR372&gt;B372,1,0))</f>
        <v>0</v>
      </c>
      <c r="CP372" s="69">
        <f>IF(AND(B372&gt;0,AS372=""),1,IF(AS372&gt;B372,1,0))</f>
        <v>0</v>
      </c>
    </row>
    <row r="373" spans="1:94" ht="21" x14ac:dyDescent="0.25">
      <c r="A373" s="2601" t="s">
        <v>358</v>
      </c>
      <c r="B373" s="2597">
        <f>SUM(C373:D373)</f>
        <v>0</v>
      </c>
      <c r="C373" s="2598">
        <f>SUM(E373,G373,I373,K373,M373,O373,Q373,S373,U373,W373,Y373,AA373,AC373,AE373,AG373,AI373,AK373)</f>
        <v>0</v>
      </c>
      <c r="D373" s="2035">
        <f>SUM(F373,H373,J373,L373,N373,P373,R373,T373,V373,X373,Z373,AB373,AD373,AF373,AH373,AJ373,AL373)</f>
        <v>0</v>
      </c>
      <c r="E373" s="30"/>
      <c r="F373" s="37"/>
      <c r="G373" s="30"/>
      <c r="H373" s="37"/>
      <c r="I373" s="30"/>
      <c r="J373" s="37"/>
      <c r="K373" s="30"/>
      <c r="L373" s="37"/>
      <c r="M373" s="30"/>
      <c r="N373" s="37"/>
      <c r="O373" s="30"/>
      <c r="P373" s="37"/>
      <c r="Q373" s="30"/>
      <c r="R373" s="37"/>
      <c r="S373" s="30"/>
      <c r="T373" s="37"/>
      <c r="U373" s="30"/>
      <c r="V373" s="37"/>
      <c r="W373" s="30"/>
      <c r="X373" s="37"/>
      <c r="Y373" s="30"/>
      <c r="Z373" s="37"/>
      <c r="AA373" s="30"/>
      <c r="AB373" s="37"/>
      <c r="AC373" s="30"/>
      <c r="AD373" s="37"/>
      <c r="AE373" s="30"/>
      <c r="AF373" s="37"/>
      <c r="AG373" s="30"/>
      <c r="AH373" s="37"/>
      <c r="AI373" s="30"/>
      <c r="AJ373" s="37"/>
      <c r="AK373" s="30"/>
      <c r="AL373" s="220"/>
      <c r="AM373" s="570"/>
      <c r="AN373" s="71"/>
      <c r="AO373" s="71"/>
      <c r="AP373" s="446"/>
      <c r="AQ373" s="571"/>
      <c r="AR373" s="35"/>
      <c r="AS373" s="37"/>
      <c r="AT373" t="str">
        <f>CA373&amp;CB373</f>
        <v/>
      </c>
      <c r="CA373" s="18" t="str">
        <f>IF(AND(B373&gt;0,AR373="")," * No olvide digitar la variable Pueblos originarios. Digite Cero si no tiene.",IF(AR373&gt;B373," * La variable Pueblos originarios No puede ser mayor al Total.",""))</f>
        <v/>
      </c>
      <c r="CB373" s="18" t="str">
        <f>IF(AND(B373&gt;0,AS373="")," * No olvide digitar la variable Migrantes. Digite Cero si no tiene.",IF(AS373&gt;B373," * La variable Migrantes No puede ser mayor al Total.",""))</f>
        <v/>
      </c>
      <c r="CO373" s="69">
        <f>IF(AND(B373&gt;0,AR373=""),1,IF(AR373&gt;B373,1,0))</f>
        <v>0</v>
      </c>
      <c r="CP373" s="69">
        <f>IF(AND(B373&gt;0,AS373=""),1,IF(AS373&gt;B373,1,0))</f>
        <v>0</v>
      </c>
    </row>
    <row r="374" spans="1:94" x14ac:dyDescent="0.25">
      <c r="A374" s="2427" t="s">
        <v>359</v>
      </c>
      <c r="B374" s="2428"/>
      <c r="C374" s="2429"/>
      <c r="D374" s="2422"/>
      <c r="E374" s="2420"/>
      <c r="F374" s="2596"/>
      <c r="G374" s="2420"/>
      <c r="H374" s="2596"/>
      <c r="I374" s="2420"/>
      <c r="J374" s="2596"/>
      <c r="K374" s="2420"/>
      <c r="L374" s="2596"/>
      <c r="M374" s="2420"/>
      <c r="N374" s="2596"/>
      <c r="O374" s="2420"/>
      <c r="P374" s="2596"/>
      <c r="Q374" s="2420"/>
      <c r="R374" s="2596"/>
      <c r="S374" s="2420"/>
      <c r="T374" s="2596"/>
      <c r="U374" s="2420"/>
      <c r="V374" s="2596"/>
      <c r="W374" s="2420"/>
      <c r="X374" s="2596"/>
      <c r="Y374" s="2420"/>
      <c r="Z374" s="2596"/>
      <c r="AA374" s="2420"/>
      <c r="AB374" s="2596"/>
      <c r="AC374" s="2420"/>
      <c r="AD374" s="2596"/>
      <c r="AE374" s="2420"/>
      <c r="AF374" s="2596"/>
      <c r="AG374" s="2420"/>
      <c r="AH374" s="2596"/>
      <c r="AI374" s="2420"/>
      <c r="AJ374" s="2596"/>
      <c r="AK374" s="2420"/>
      <c r="AL374" s="2424"/>
      <c r="AM374" s="2425"/>
      <c r="AN374" s="2297"/>
      <c r="AO374" s="2297"/>
      <c r="AP374" s="2596"/>
      <c r="AQ374" s="2426"/>
      <c r="AR374" s="2425"/>
      <c r="AS374" s="2596"/>
      <c r="CA374" s="438"/>
      <c r="CB374" s="438"/>
      <c r="CO374" s="575"/>
      <c r="CP374" s="575"/>
    </row>
    <row r="375" spans="1:94" ht="21" x14ac:dyDescent="0.25">
      <c r="A375" s="563" t="s">
        <v>360</v>
      </c>
      <c r="B375" s="576">
        <f t="shared" si="244"/>
        <v>0</v>
      </c>
      <c r="C375" s="577">
        <f t="shared" si="245"/>
        <v>0</v>
      </c>
      <c r="D375" s="251">
        <f t="shared" si="245"/>
        <v>0</v>
      </c>
      <c r="E375" s="45"/>
      <c r="F375" s="48"/>
      <c r="G375" s="45"/>
      <c r="H375" s="48"/>
      <c r="I375" s="45"/>
      <c r="J375" s="48"/>
      <c r="K375" s="45"/>
      <c r="L375" s="48"/>
      <c r="M375" s="45"/>
      <c r="N375" s="48"/>
      <c r="O375" s="45"/>
      <c r="P375" s="48"/>
      <c r="Q375" s="45"/>
      <c r="R375" s="48"/>
      <c r="S375" s="45"/>
      <c r="T375" s="48"/>
      <c r="U375" s="45"/>
      <c r="V375" s="48"/>
      <c r="W375" s="45"/>
      <c r="X375" s="48"/>
      <c r="Y375" s="45"/>
      <c r="Z375" s="48"/>
      <c r="AA375" s="45"/>
      <c r="AB375" s="48"/>
      <c r="AC375" s="45"/>
      <c r="AD375" s="48"/>
      <c r="AE375" s="45"/>
      <c r="AF375" s="48"/>
      <c r="AG375" s="45"/>
      <c r="AH375" s="48"/>
      <c r="AI375" s="45"/>
      <c r="AJ375" s="48"/>
      <c r="AK375" s="45"/>
      <c r="AL375" s="286"/>
      <c r="AM375" s="578"/>
      <c r="AN375" s="103"/>
      <c r="AO375" s="103"/>
      <c r="AP375" s="474"/>
      <c r="AQ375" s="579"/>
      <c r="AR375" s="105"/>
      <c r="AS375" s="48"/>
      <c r="AT375" t="str">
        <f t="shared" ref="AT375:AT376" si="246">CA375&amp;CB375</f>
        <v/>
      </c>
      <c r="CA375" s="18" t="str">
        <f t="shared" ref="CA375:CA389" si="247">IF(AND(B375&gt;0,AR375="")," * No olvide digitar la variable Pueblos originarios. Digite Cero si no tiene.",IF(AR375&gt;B375," * La variable Pueblos originarios No puede ser mayor al Total.",""))</f>
        <v/>
      </c>
      <c r="CB375" s="18" t="str">
        <f t="shared" ref="CB375:CB389" si="248">IF(AND(B375&gt;0,AS375="")," * No olvide digitar la variable Migrantes. Digite Cero si no tiene.",IF(AS375&gt;B375," * La variable Migrantes No puede ser mayor al Total.",""))</f>
        <v/>
      </c>
      <c r="CO375" s="69">
        <f>IF(AND(B375&gt;0,AR375=""),1,IF(AR375&gt;B375,1,0))</f>
        <v>0</v>
      </c>
      <c r="CP375" s="69">
        <f t="shared" ref="CP375:CP389" si="249">IF(AND(B375&gt;0,AS375=""),1,IF(AS375&gt;B375,1,0))</f>
        <v>0</v>
      </c>
    </row>
    <row r="376" spans="1:94" ht="21" x14ac:dyDescent="0.25">
      <c r="A376" s="580" t="s">
        <v>361</v>
      </c>
      <c r="B376" s="581">
        <f t="shared" si="244"/>
        <v>0</v>
      </c>
      <c r="C376" s="582">
        <f t="shared" si="245"/>
        <v>0</v>
      </c>
      <c r="D376" s="258">
        <f t="shared" si="245"/>
        <v>0</v>
      </c>
      <c r="E376" s="2546"/>
      <c r="F376" s="52"/>
      <c r="G376" s="49"/>
      <c r="H376" s="52"/>
      <c r="I376" s="49"/>
      <c r="J376" s="52"/>
      <c r="K376" s="49"/>
      <c r="L376" s="52"/>
      <c r="M376" s="49"/>
      <c r="N376" s="52"/>
      <c r="O376" s="49"/>
      <c r="P376" s="52"/>
      <c r="Q376" s="49"/>
      <c r="R376" s="52"/>
      <c r="S376" s="49"/>
      <c r="T376" s="52"/>
      <c r="U376" s="49"/>
      <c r="V376" s="52"/>
      <c r="W376" s="49"/>
      <c r="X376" s="52"/>
      <c r="Y376" s="49"/>
      <c r="Z376" s="52"/>
      <c r="AA376" s="49"/>
      <c r="AB376" s="52"/>
      <c r="AC376" s="49"/>
      <c r="AD376" s="52"/>
      <c r="AE376" s="49"/>
      <c r="AF376" s="52"/>
      <c r="AG376" s="49"/>
      <c r="AH376" s="52"/>
      <c r="AI376" s="49"/>
      <c r="AJ376" s="52"/>
      <c r="AK376" s="49"/>
      <c r="AL376" s="264"/>
      <c r="AM376" s="583"/>
      <c r="AN376" s="584"/>
      <c r="AO376" s="584"/>
      <c r="AP376" s="443"/>
      <c r="AQ376" s="585"/>
      <c r="AR376" s="254"/>
      <c r="AS376" s="52"/>
      <c r="AT376" t="str">
        <f t="shared" si="246"/>
        <v/>
      </c>
      <c r="CA376" s="18" t="str">
        <f t="shared" si="247"/>
        <v/>
      </c>
      <c r="CB376" s="18" t="str">
        <f t="shared" si="248"/>
        <v/>
      </c>
      <c r="CO376" s="69">
        <f t="shared" ref="CO376:CO389" si="250">IF(AND(B376&gt;0,AR376=""),1,IF(AR376&gt;B376,1,0))</f>
        <v>0</v>
      </c>
      <c r="CP376" s="69">
        <f t="shared" si="249"/>
        <v>0</v>
      </c>
    </row>
    <row r="377" spans="1:94" x14ac:dyDescent="0.25">
      <c r="A377" s="2419" t="s">
        <v>362</v>
      </c>
      <c r="B377" s="2428"/>
      <c r="C377" s="2429"/>
      <c r="D377" s="2422"/>
      <c r="E377" s="2420"/>
      <c r="F377" s="2596"/>
      <c r="G377" s="2420"/>
      <c r="H377" s="2596"/>
      <c r="I377" s="2420"/>
      <c r="J377" s="2596"/>
      <c r="K377" s="2420"/>
      <c r="L377" s="2596"/>
      <c r="M377" s="2420"/>
      <c r="N377" s="2596"/>
      <c r="O377" s="2420"/>
      <c r="P377" s="2596"/>
      <c r="Q377" s="2420"/>
      <c r="R377" s="2596"/>
      <c r="S377" s="2420"/>
      <c r="T377" s="2596"/>
      <c r="U377" s="2420"/>
      <c r="V377" s="2596"/>
      <c r="W377" s="2420"/>
      <c r="X377" s="2596"/>
      <c r="Y377" s="2420"/>
      <c r="Z377" s="2596"/>
      <c r="AA377" s="2420"/>
      <c r="AB377" s="2596"/>
      <c r="AC377" s="2420"/>
      <c r="AD377" s="2596"/>
      <c r="AE377" s="2420"/>
      <c r="AF377" s="2596"/>
      <c r="AG377" s="2420"/>
      <c r="AH377" s="2596"/>
      <c r="AI377" s="2420"/>
      <c r="AJ377" s="2596"/>
      <c r="AK377" s="2420"/>
      <c r="AL377" s="2424"/>
      <c r="AM377" s="2425"/>
      <c r="AN377" s="2297"/>
      <c r="AO377" s="2297"/>
      <c r="AP377" s="2596"/>
      <c r="AQ377" s="2426"/>
      <c r="AR377" s="2425"/>
      <c r="AS377" s="2596"/>
      <c r="CA377" s="438"/>
      <c r="CB377" s="438"/>
      <c r="CO377" s="575"/>
      <c r="CP377" s="575"/>
    </row>
    <row r="378" spans="1:94" ht="21" x14ac:dyDescent="0.25">
      <c r="A378" s="563" t="s">
        <v>363</v>
      </c>
      <c r="B378" s="2602">
        <f t="shared" si="244"/>
        <v>0</v>
      </c>
      <c r="C378" s="577">
        <f t="shared" si="245"/>
        <v>0</v>
      </c>
      <c r="D378" s="587">
        <f t="shared" si="245"/>
        <v>0</v>
      </c>
      <c r="E378" s="2546"/>
      <c r="F378" s="85"/>
      <c r="G378" s="2546"/>
      <c r="H378" s="85"/>
      <c r="I378" s="2546"/>
      <c r="J378" s="85"/>
      <c r="K378" s="2546"/>
      <c r="L378" s="85"/>
      <c r="M378" s="2546"/>
      <c r="N378" s="85"/>
      <c r="O378" s="2546"/>
      <c r="P378" s="85"/>
      <c r="Q378" s="2546"/>
      <c r="R378" s="85"/>
      <c r="S378" s="2546"/>
      <c r="T378" s="85"/>
      <c r="U378" s="2546"/>
      <c r="V378" s="85"/>
      <c r="W378" s="2546"/>
      <c r="X378" s="85"/>
      <c r="Y378" s="2546"/>
      <c r="Z378" s="85"/>
      <c r="AA378" s="2546"/>
      <c r="AB378" s="85"/>
      <c r="AC378" s="2546"/>
      <c r="AD378" s="85"/>
      <c r="AE378" s="2546"/>
      <c r="AF378" s="85"/>
      <c r="AG378" s="2546"/>
      <c r="AH378" s="85"/>
      <c r="AI378" s="2546"/>
      <c r="AJ378" s="85"/>
      <c r="AK378" s="2546"/>
      <c r="AL378" s="469"/>
      <c r="AM378" s="588"/>
      <c r="AN378" s="82"/>
      <c r="AO378" s="82"/>
      <c r="AP378" s="389"/>
      <c r="AQ378" s="2603"/>
      <c r="AR378" s="84"/>
      <c r="AS378" s="85"/>
      <c r="AT378" t="str">
        <f t="shared" ref="AT378:AT382" si="251">CA378&amp;CB378</f>
        <v/>
      </c>
      <c r="CA378" s="18" t="str">
        <f t="shared" si="247"/>
        <v/>
      </c>
      <c r="CB378" s="18" t="str">
        <f t="shared" si="248"/>
        <v/>
      </c>
      <c r="CO378" s="69">
        <f t="shared" si="250"/>
        <v>0</v>
      </c>
      <c r="CP378" s="69">
        <f t="shared" si="249"/>
        <v>0</v>
      </c>
    </row>
    <row r="379" spans="1:94" x14ac:dyDescent="0.25">
      <c r="A379" s="580" t="s">
        <v>364</v>
      </c>
      <c r="B379" s="581">
        <f t="shared" si="244"/>
        <v>0</v>
      </c>
      <c r="C379" s="582">
        <f t="shared" si="245"/>
        <v>0</v>
      </c>
      <c r="D379" s="258">
        <f t="shared" si="245"/>
        <v>0</v>
      </c>
      <c r="E379" s="49"/>
      <c r="F379" s="52"/>
      <c r="G379" s="49"/>
      <c r="H379" s="52"/>
      <c r="I379" s="49"/>
      <c r="J379" s="52"/>
      <c r="K379" s="49"/>
      <c r="L379" s="52"/>
      <c r="M379" s="49"/>
      <c r="N379" s="52"/>
      <c r="O379" s="49"/>
      <c r="P379" s="52"/>
      <c r="Q379" s="49"/>
      <c r="R379" s="52"/>
      <c r="S379" s="49"/>
      <c r="T379" s="52"/>
      <c r="U379" s="49"/>
      <c r="V379" s="52"/>
      <c r="W379" s="49"/>
      <c r="X379" s="52"/>
      <c r="Y379" s="49"/>
      <c r="Z379" s="52"/>
      <c r="AA379" s="49"/>
      <c r="AB379" s="52"/>
      <c r="AC379" s="49"/>
      <c r="AD379" s="52"/>
      <c r="AE379" s="49"/>
      <c r="AF379" s="52"/>
      <c r="AG379" s="49"/>
      <c r="AH379" s="52"/>
      <c r="AI379" s="49"/>
      <c r="AJ379" s="52"/>
      <c r="AK379" s="49"/>
      <c r="AL379" s="264"/>
      <c r="AM379" s="583"/>
      <c r="AN379" s="584"/>
      <c r="AO379" s="584"/>
      <c r="AP379" s="443"/>
      <c r="AQ379" s="585"/>
      <c r="AR379" s="254"/>
      <c r="AS379" s="52"/>
      <c r="AT379" t="str">
        <f t="shared" si="251"/>
        <v/>
      </c>
      <c r="CA379" s="18" t="str">
        <f t="shared" si="247"/>
        <v/>
      </c>
      <c r="CB379" s="18" t="str">
        <f t="shared" si="248"/>
        <v/>
      </c>
      <c r="CO379" s="69">
        <f t="shared" si="250"/>
        <v>0</v>
      </c>
      <c r="CP379" s="69">
        <f t="shared" si="249"/>
        <v>0</v>
      </c>
    </row>
    <row r="380" spans="1:94" x14ac:dyDescent="0.25">
      <c r="A380" s="590" t="s">
        <v>365</v>
      </c>
      <c r="B380" s="591">
        <f>SUM(C380:D380)</f>
        <v>0</v>
      </c>
      <c r="C380" s="592">
        <f>SUM(E380,G380,I380,K380,M380,O380,Q380,S380,U380,W380,Y380,AA380,AC380,AE380,AG380,AI380,AK380)</f>
        <v>0</v>
      </c>
      <c r="D380" s="212">
        <f>SUM(F380,H380,J380,L380,N380,P380,R380,T380,V380,X380,Z380,AB380,AD380,AF380,AH380,AJ380,AL380)</f>
        <v>0</v>
      </c>
      <c r="E380" s="22"/>
      <c r="F380" s="28"/>
      <c r="G380" s="22"/>
      <c r="H380" s="28"/>
      <c r="I380" s="22"/>
      <c r="J380" s="28"/>
      <c r="K380" s="22"/>
      <c r="L380" s="28"/>
      <c r="M380" s="22"/>
      <c r="N380" s="28"/>
      <c r="O380" s="22"/>
      <c r="P380" s="28"/>
      <c r="Q380" s="22"/>
      <c r="R380" s="28"/>
      <c r="S380" s="22"/>
      <c r="T380" s="28"/>
      <c r="U380" s="22"/>
      <c r="V380" s="28"/>
      <c r="W380" s="22"/>
      <c r="X380" s="28"/>
      <c r="Y380" s="22"/>
      <c r="Z380" s="28"/>
      <c r="AA380" s="22"/>
      <c r="AB380" s="28"/>
      <c r="AC380" s="22"/>
      <c r="AD380" s="28"/>
      <c r="AE380" s="22"/>
      <c r="AF380" s="28"/>
      <c r="AG380" s="22"/>
      <c r="AH380" s="28"/>
      <c r="AI380" s="22"/>
      <c r="AJ380" s="28"/>
      <c r="AK380" s="22"/>
      <c r="AL380" s="213"/>
      <c r="AM380" s="593"/>
      <c r="AN380" s="76"/>
      <c r="AO380" s="76"/>
      <c r="AP380" s="440"/>
      <c r="AQ380" s="594"/>
      <c r="AR380" s="27"/>
      <c r="AS380" s="28"/>
      <c r="AT380" t="str">
        <f t="shared" si="251"/>
        <v/>
      </c>
      <c r="CA380" s="18" t="str">
        <f t="shared" si="247"/>
        <v/>
      </c>
      <c r="CB380" s="18" t="str">
        <f t="shared" si="248"/>
        <v/>
      </c>
      <c r="CO380" s="69">
        <f t="shared" si="250"/>
        <v>0</v>
      </c>
      <c r="CP380" s="69">
        <f t="shared" si="249"/>
        <v>0</v>
      </c>
    </row>
    <row r="381" spans="1:94" x14ac:dyDescent="0.25">
      <c r="A381" s="2601" t="s">
        <v>366</v>
      </c>
      <c r="B381" s="2602">
        <f t="shared" si="244"/>
        <v>0</v>
      </c>
      <c r="C381" s="577">
        <f>SUM(E381,G381,I381,K381,M381,O381,Q381,S381,U381,W381,Y381,AA381,AC381,AE381,AG381,AI381,AK381)</f>
        <v>0</v>
      </c>
      <c r="D381" s="587">
        <f>SUM(F381,H381,J381,L381,N381,P381,R381,T381,V381,X381,Z381,AB381,AD381,AF381,AH381,AJ381,AL381)</f>
        <v>0</v>
      </c>
      <c r="E381" s="2546"/>
      <c r="F381" s="85"/>
      <c r="G381" s="2546"/>
      <c r="H381" s="85"/>
      <c r="I381" s="2546"/>
      <c r="J381" s="85"/>
      <c r="K381" s="2546"/>
      <c r="L381" s="85"/>
      <c r="M381" s="2546"/>
      <c r="N381" s="85"/>
      <c r="O381" s="2546"/>
      <c r="P381" s="85"/>
      <c r="Q381" s="2546"/>
      <c r="R381" s="85"/>
      <c r="S381" s="2546"/>
      <c r="T381" s="85"/>
      <c r="U381" s="2546"/>
      <c r="V381" s="85"/>
      <c r="W381" s="2546"/>
      <c r="X381" s="85"/>
      <c r="Y381" s="2546"/>
      <c r="Z381" s="85"/>
      <c r="AA381" s="2546"/>
      <c r="AB381" s="85"/>
      <c r="AC381" s="2546"/>
      <c r="AD381" s="85"/>
      <c r="AE381" s="2546"/>
      <c r="AF381" s="85"/>
      <c r="AG381" s="2546"/>
      <c r="AH381" s="85"/>
      <c r="AI381" s="2546"/>
      <c r="AJ381" s="85"/>
      <c r="AK381" s="2546"/>
      <c r="AL381" s="469"/>
      <c r="AM381" s="588"/>
      <c r="AN381" s="82"/>
      <c r="AO381" s="82"/>
      <c r="AP381" s="389"/>
      <c r="AQ381" s="2603"/>
      <c r="AR381" s="84"/>
      <c r="AS381" s="85"/>
      <c r="AT381" t="str">
        <f t="shared" si="251"/>
        <v/>
      </c>
      <c r="CA381" s="18" t="str">
        <f t="shared" si="247"/>
        <v/>
      </c>
      <c r="CB381" s="18" t="str">
        <f t="shared" si="248"/>
        <v/>
      </c>
      <c r="CO381" s="69">
        <f t="shared" si="250"/>
        <v>0</v>
      </c>
      <c r="CP381" s="69">
        <f t="shared" si="249"/>
        <v>0</v>
      </c>
    </row>
    <row r="382" spans="1:94" x14ac:dyDescent="0.25">
      <c r="A382" s="580" t="s">
        <v>367</v>
      </c>
      <c r="B382" s="581">
        <f t="shared" si="244"/>
        <v>0</v>
      </c>
      <c r="C382" s="582">
        <f t="shared" si="245"/>
        <v>0</v>
      </c>
      <c r="D382" s="258">
        <f t="shared" si="245"/>
        <v>0</v>
      </c>
      <c r="E382" s="49"/>
      <c r="F382" s="52"/>
      <c r="G382" s="49"/>
      <c r="H382" s="52"/>
      <c r="I382" s="49"/>
      <c r="J382" s="52"/>
      <c r="K382" s="49"/>
      <c r="L382" s="52"/>
      <c r="M382" s="49"/>
      <c r="N382" s="52"/>
      <c r="O382" s="49"/>
      <c r="P382" s="52"/>
      <c r="Q382" s="49"/>
      <c r="R382" s="52"/>
      <c r="S382" s="49"/>
      <c r="T382" s="52"/>
      <c r="U382" s="49"/>
      <c r="V382" s="52"/>
      <c r="W382" s="49"/>
      <c r="X382" s="52"/>
      <c r="Y382" s="49"/>
      <c r="Z382" s="52"/>
      <c r="AA382" s="49"/>
      <c r="AB382" s="52"/>
      <c r="AC382" s="49"/>
      <c r="AD382" s="52"/>
      <c r="AE382" s="49"/>
      <c r="AF382" s="52"/>
      <c r="AG382" s="49"/>
      <c r="AH382" s="52"/>
      <c r="AI382" s="49"/>
      <c r="AJ382" s="52"/>
      <c r="AK382" s="49"/>
      <c r="AL382" s="264"/>
      <c r="AM382" s="583"/>
      <c r="AN382" s="584"/>
      <c r="AO382" s="584"/>
      <c r="AP382" s="443"/>
      <c r="AQ382" s="585"/>
      <c r="AR382" s="254"/>
      <c r="AS382" s="52"/>
      <c r="AT382" t="str">
        <f t="shared" si="251"/>
        <v/>
      </c>
      <c r="CA382" s="18" t="str">
        <f t="shared" si="247"/>
        <v/>
      </c>
      <c r="CB382" s="18" t="str">
        <f t="shared" si="248"/>
        <v/>
      </c>
      <c r="CO382" s="69">
        <f t="shared" si="250"/>
        <v>0</v>
      </c>
      <c r="CP382" s="69">
        <f t="shared" si="249"/>
        <v>0</v>
      </c>
    </row>
    <row r="383" spans="1:94" x14ac:dyDescent="0.25">
      <c r="A383" s="2427" t="s">
        <v>368</v>
      </c>
      <c r="B383" s="2428"/>
      <c r="C383" s="2429"/>
      <c r="D383" s="2422"/>
      <c r="E383" s="2420"/>
      <c r="F383" s="2596"/>
      <c r="G383" s="2420"/>
      <c r="H383" s="2596"/>
      <c r="I383" s="2420"/>
      <c r="J383" s="2596"/>
      <c r="K383" s="2420"/>
      <c r="L383" s="2596"/>
      <c r="M383" s="2420"/>
      <c r="N383" s="2596"/>
      <c r="O383" s="2420"/>
      <c r="P383" s="2596"/>
      <c r="Q383" s="2420"/>
      <c r="R383" s="2596"/>
      <c r="S383" s="2420"/>
      <c r="T383" s="2596"/>
      <c r="U383" s="2420"/>
      <c r="V383" s="2596"/>
      <c r="W383" s="2420"/>
      <c r="X383" s="2596"/>
      <c r="Y383" s="2420"/>
      <c r="Z383" s="2596"/>
      <c r="AA383" s="2420"/>
      <c r="AB383" s="2596"/>
      <c r="AC383" s="2420"/>
      <c r="AD383" s="2596"/>
      <c r="AE383" s="2420"/>
      <c r="AF383" s="2596"/>
      <c r="AG383" s="2420"/>
      <c r="AH383" s="2596"/>
      <c r="AI383" s="2420"/>
      <c r="AJ383" s="2596"/>
      <c r="AK383" s="2420"/>
      <c r="AL383" s="2424"/>
      <c r="AM383" s="2425"/>
      <c r="AN383" s="2297"/>
      <c r="AO383" s="2297"/>
      <c r="AP383" s="2596"/>
      <c r="AQ383" s="2426"/>
      <c r="AR383" s="2425"/>
      <c r="AS383" s="2596"/>
      <c r="CA383" s="438"/>
      <c r="CB383" s="438"/>
      <c r="CO383" s="575"/>
      <c r="CP383" s="575"/>
    </row>
    <row r="384" spans="1:94" x14ac:dyDescent="0.25">
      <c r="A384" s="2604" t="s">
        <v>369</v>
      </c>
      <c r="B384" s="2605">
        <f t="shared" ref="B384:B389" si="252">SUM(C384:D384)</f>
        <v>0</v>
      </c>
      <c r="C384" s="2606">
        <f t="shared" ref="C384:D389" si="253">SUM(E384,G384,I384,K384,M384,O384,Q384,S384,U384,W384,Y384,AA384,AC384,AE384,AG384,AI384,AK384)</f>
        <v>0</v>
      </c>
      <c r="D384" s="2035">
        <f t="shared" si="253"/>
        <v>0</v>
      </c>
      <c r="E384" s="2501"/>
      <c r="F384" s="2149"/>
      <c r="G384" s="2501"/>
      <c r="H384" s="2149"/>
      <c r="I384" s="2501"/>
      <c r="J384" s="2149"/>
      <c r="K384" s="2501"/>
      <c r="L384" s="2149"/>
      <c r="M384" s="2501"/>
      <c r="N384" s="2149"/>
      <c r="O384" s="2501"/>
      <c r="P384" s="2149"/>
      <c r="Q384" s="2501"/>
      <c r="R384" s="2149"/>
      <c r="S384" s="2501"/>
      <c r="T384" s="2149"/>
      <c r="U384" s="2501"/>
      <c r="V384" s="2149"/>
      <c r="W384" s="2501"/>
      <c r="X384" s="2149"/>
      <c r="Y384" s="2501"/>
      <c r="Z384" s="2149"/>
      <c r="AA384" s="2501"/>
      <c r="AB384" s="2149"/>
      <c r="AC384" s="2501"/>
      <c r="AD384" s="2149"/>
      <c r="AE384" s="2501"/>
      <c r="AF384" s="2149"/>
      <c r="AG384" s="2501"/>
      <c r="AH384" s="2149"/>
      <c r="AI384" s="2501"/>
      <c r="AJ384" s="2149"/>
      <c r="AK384" s="2501"/>
      <c r="AL384" s="2503"/>
      <c r="AM384" s="2599"/>
      <c r="AN384" s="1998"/>
      <c r="AO384" s="1998"/>
      <c r="AP384" s="2178"/>
      <c r="AQ384" s="2600"/>
      <c r="AR384" s="2504"/>
      <c r="AS384" s="2149"/>
      <c r="AT384" t="str">
        <f t="shared" ref="AT384:AT389" si="254">CA384&amp;CB384</f>
        <v/>
      </c>
      <c r="CA384" s="18" t="str">
        <f t="shared" si="247"/>
        <v/>
      </c>
      <c r="CB384" s="18" t="str">
        <f t="shared" si="248"/>
        <v/>
      </c>
      <c r="CO384" s="69">
        <f t="shared" si="250"/>
        <v>0</v>
      </c>
      <c r="CP384" s="69">
        <f t="shared" si="249"/>
        <v>0</v>
      </c>
    </row>
    <row r="385" spans="1:94" x14ac:dyDescent="0.25">
      <c r="A385" s="590" t="s">
        <v>370</v>
      </c>
      <c r="B385" s="591">
        <f t="shared" si="252"/>
        <v>0</v>
      </c>
      <c r="C385" s="592">
        <f t="shared" si="253"/>
        <v>0</v>
      </c>
      <c r="D385" s="212">
        <f t="shared" si="253"/>
        <v>0</v>
      </c>
      <c r="E385" s="22"/>
      <c r="F385" s="28"/>
      <c r="G385" s="22"/>
      <c r="H385" s="28"/>
      <c r="I385" s="22"/>
      <c r="J385" s="28"/>
      <c r="K385" s="22"/>
      <c r="L385" s="28"/>
      <c r="M385" s="22"/>
      <c r="N385" s="28"/>
      <c r="O385" s="22"/>
      <c r="P385" s="28"/>
      <c r="Q385" s="22"/>
      <c r="R385" s="28"/>
      <c r="S385" s="22"/>
      <c r="T385" s="28"/>
      <c r="U385" s="22"/>
      <c r="V385" s="28"/>
      <c r="W385" s="22"/>
      <c r="X385" s="28"/>
      <c r="Y385" s="22"/>
      <c r="Z385" s="28"/>
      <c r="AA385" s="22"/>
      <c r="AB385" s="28"/>
      <c r="AC385" s="22"/>
      <c r="AD385" s="28"/>
      <c r="AE385" s="22"/>
      <c r="AF385" s="28"/>
      <c r="AG385" s="22"/>
      <c r="AH385" s="28"/>
      <c r="AI385" s="22"/>
      <c r="AJ385" s="28"/>
      <c r="AK385" s="22"/>
      <c r="AL385" s="213"/>
      <c r="AM385" s="593"/>
      <c r="AN385" s="76"/>
      <c r="AO385" s="76"/>
      <c r="AP385" s="440"/>
      <c r="AQ385" s="594"/>
      <c r="AR385" s="27"/>
      <c r="AS385" s="28"/>
      <c r="AT385" t="str">
        <f t="shared" si="254"/>
        <v/>
      </c>
      <c r="CA385" s="18" t="str">
        <f t="shared" si="247"/>
        <v/>
      </c>
      <c r="CB385" s="18" t="str">
        <f t="shared" si="248"/>
        <v/>
      </c>
      <c r="CO385" s="69">
        <f t="shared" si="250"/>
        <v>0</v>
      </c>
      <c r="CP385" s="69">
        <f t="shared" si="249"/>
        <v>0</v>
      </c>
    </row>
    <row r="386" spans="1:94" x14ac:dyDescent="0.25">
      <c r="A386" s="590" t="s">
        <v>371</v>
      </c>
      <c r="B386" s="591">
        <f t="shared" si="252"/>
        <v>0</v>
      </c>
      <c r="C386" s="592">
        <f t="shared" si="253"/>
        <v>0</v>
      </c>
      <c r="D386" s="212">
        <f t="shared" si="253"/>
        <v>0</v>
      </c>
      <c r="E386" s="22"/>
      <c r="F386" s="28"/>
      <c r="G386" s="22"/>
      <c r="H386" s="28"/>
      <c r="I386" s="22"/>
      <c r="J386" s="28"/>
      <c r="K386" s="22"/>
      <c r="L386" s="28"/>
      <c r="M386" s="22"/>
      <c r="N386" s="28"/>
      <c r="O386" s="22"/>
      <c r="P386" s="28"/>
      <c r="Q386" s="22"/>
      <c r="R386" s="28"/>
      <c r="S386" s="22"/>
      <c r="T386" s="28"/>
      <c r="U386" s="22"/>
      <c r="V386" s="28"/>
      <c r="W386" s="22"/>
      <c r="X386" s="28"/>
      <c r="Y386" s="22"/>
      <c r="Z386" s="28"/>
      <c r="AA386" s="22"/>
      <c r="AB386" s="28"/>
      <c r="AC386" s="22"/>
      <c r="AD386" s="28"/>
      <c r="AE386" s="22"/>
      <c r="AF386" s="28"/>
      <c r="AG386" s="22"/>
      <c r="AH386" s="28"/>
      <c r="AI386" s="22"/>
      <c r="AJ386" s="28"/>
      <c r="AK386" s="22"/>
      <c r="AL386" s="213"/>
      <c r="AM386" s="593"/>
      <c r="AN386" s="76"/>
      <c r="AO386" s="76"/>
      <c r="AP386" s="440"/>
      <c r="AQ386" s="594"/>
      <c r="AR386" s="27"/>
      <c r="AS386" s="28"/>
      <c r="AT386" t="str">
        <f t="shared" si="254"/>
        <v/>
      </c>
      <c r="CA386" s="18" t="str">
        <f t="shared" si="247"/>
        <v/>
      </c>
      <c r="CB386" s="18" t="str">
        <f t="shared" si="248"/>
        <v/>
      </c>
      <c r="CO386" s="69">
        <f t="shared" si="250"/>
        <v>0</v>
      </c>
      <c r="CP386" s="69">
        <f t="shared" si="249"/>
        <v>0</v>
      </c>
    </row>
    <row r="387" spans="1:94" x14ac:dyDescent="0.25">
      <c r="A387" s="590" t="s">
        <v>365</v>
      </c>
      <c r="B387" s="591">
        <f t="shared" si="252"/>
        <v>0</v>
      </c>
      <c r="C387" s="592">
        <f t="shared" si="253"/>
        <v>0</v>
      </c>
      <c r="D387" s="212">
        <f t="shared" si="253"/>
        <v>0</v>
      </c>
      <c r="E387" s="22"/>
      <c r="F387" s="28"/>
      <c r="G387" s="22"/>
      <c r="H387" s="28"/>
      <c r="I387" s="22"/>
      <c r="J387" s="28"/>
      <c r="K387" s="22"/>
      <c r="L387" s="28"/>
      <c r="M387" s="22"/>
      <c r="N387" s="28"/>
      <c r="O387" s="22"/>
      <c r="P387" s="28"/>
      <c r="Q387" s="22"/>
      <c r="R387" s="28"/>
      <c r="S387" s="22"/>
      <c r="T387" s="28"/>
      <c r="U387" s="22"/>
      <c r="V387" s="28"/>
      <c r="W387" s="22"/>
      <c r="X387" s="28"/>
      <c r="Y387" s="22"/>
      <c r="Z387" s="28"/>
      <c r="AA387" s="22"/>
      <c r="AB387" s="28"/>
      <c r="AC387" s="22"/>
      <c r="AD387" s="28"/>
      <c r="AE387" s="22"/>
      <c r="AF387" s="28"/>
      <c r="AG387" s="22"/>
      <c r="AH387" s="28"/>
      <c r="AI387" s="22"/>
      <c r="AJ387" s="28"/>
      <c r="AK387" s="22"/>
      <c r="AL387" s="213"/>
      <c r="AM387" s="593"/>
      <c r="AN387" s="76"/>
      <c r="AO387" s="76"/>
      <c r="AP387" s="440"/>
      <c r="AQ387" s="594"/>
      <c r="AR387" s="27"/>
      <c r="AS387" s="28"/>
      <c r="AT387" t="str">
        <f t="shared" si="254"/>
        <v/>
      </c>
      <c r="CA387" s="18" t="str">
        <f t="shared" si="247"/>
        <v/>
      </c>
      <c r="CB387" s="18" t="str">
        <f t="shared" si="248"/>
        <v/>
      </c>
      <c r="CO387" s="69">
        <f t="shared" si="250"/>
        <v>0</v>
      </c>
      <c r="CP387" s="69">
        <f t="shared" si="249"/>
        <v>0</v>
      </c>
    </row>
    <row r="388" spans="1:94" ht="21" x14ac:dyDescent="0.25">
      <c r="A388" s="590" t="s">
        <v>372</v>
      </c>
      <c r="B388" s="591">
        <f t="shared" si="252"/>
        <v>0</v>
      </c>
      <c r="C388" s="592">
        <f t="shared" si="253"/>
        <v>0</v>
      </c>
      <c r="D388" s="212">
        <f t="shared" si="253"/>
        <v>0</v>
      </c>
      <c r="E388" s="22"/>
      <c r="F388" s="28"/>
      <c r="G388" s="22"/>
      <c r="H388" s="28"/>
      <c r="I388" s="22"/>
      <c r="J388" s="28"/>
      <c r="K388" s="22"/>
      <c r="L388" s="28"/>
      <c r="M388" s="22"/>
      <c r="N388" s="28"/>
      <c r="O388" s="22"/>
      <c r="P388" s="28"/>
      <c r="Q388" s="22"/>
      <c r="R388" s="28"/>
      <c r="S388" s="22"/>
      <c r="T388" s="28"/>
      <c r="U388" s="22"/>
      <c r="V388" s="28"/>
      <c r="W388" s="22"/>
      <c r="X388" s="28"/>
      <c r="Y388" s="22"/>
      <c r="Z388" s="28"/>
      <c r="AA388" s="22"/>
      <c r="AB388" s="28"/>
      <c r="AC388" s="22"/>
      <c r="AD388" s="28"/>
      <c r="AE388" s="22"/>
      <c r="AF388" s="28"/>
      <c r="AG388" s="22"/>
      <c r="AH388" s="28"/>
      <c r="AI388" s="22"/>
      <c r="AJ388" s="28"/>
      <c r="AK388" s="22"/>
      <c r="AL388" s="213"/>
      <c r="AM388" s="593"/>
      <c r="AN388" s="76"/>
      <c r="AO388" s="76"/>
      <c r="AP388" s="440"/>
      <c r="AQ388" s="594"/>
      <c r="AR388" s="27"/>
      <c r="AS388" s="28"/>
      <c r="AT388" t="str">
        <f t="shared" si="254"/>
        <v/>
      </c>
      <c r="CA388" s="18" t="str">
        <f t="shared" si="247"/>
        <v/>
      </c>
      <c r="CB388" s="18" t="str">
        <f t="shared" si="248"/>
        <v/>
      </c>
      <c r="CO388" s="69">
        <f t="shared" si="250"/>
        <v>0</v>
      </c>
      <c r="CP388" s="69">
        <f t="shared" si="249"/>
        <v>0</v>
      </c>
    </row>
    <row r="389" spans="1:94" x14ac:dyDescent="0.25">
      <c r="A389" s="598" t="s">
        <v>373</v>
      </c>
      <c r="B389" s="599">
        <f t="shared" si="252"/>
        <v>0</v>
      </c>
      <c r="C389" s="600">
        <f t="shared" si="253"/>
        <v>0</v>
      </c>
      <c r="D389" s="219">
        <f t="shared" si="253"/>
        <v>0</v>
      </c>
      <c r="E389" s="30"/>
      <c r="F389" s="37"/>
      <c r="G389" s="30"/>
      <c r="H389" s="37"/>
      <c r="I389" s="30"/>
      <c r="J389" s="37"/>
      <c r="K389" s="30"/>
      <c r="L389" s="37"/>
      <c r="M389" s="30"/>
      <c r="N389" s="37"/>
      <c r="O389" s="30"/>
      <c r="P389" s="37"/>
      <c r="Q389" s="30"/>
      <c r="R389" s="37"/>
      <c r="S389" s="30"/>
      <c r="T389" s="37"/>
      <c r="U389" s="30"/>
      <c r="V389" s="37"/>
      <c r="W389" s="30"/>
      <c r="X389" s="37"/>
      <c r="Y389" s="30"/>
      <c r="Z389" s="37"/>
      <c r="AA389" s="30"/>
      <c r="AB389" s="37"/>
      <c r="AC389" s="30"/>
      <c r="AD389" s="37"/>
      <c r="AE389" s="30"/>
      <c r="AF389" s="37"/>
      <c r="AG389" s="30"/>
      <c r="AH389" s="37"/>
      <c r="AI389" s="30"/>
      <c r="AJ389" s="37"/>
      <c r="AK389" s="30"/>
      <c r="AL389" s="220"/>
      <c r="AM389" s="570"/>
      <c r="AN389" s="71"/>
      <c r="AO389" s="71"/>
      <c r="AP389" s="446"/>
      <c r="AQ389" s="571"/>
      <c r="AR389" s="35"/>
      <c r="AS389" s="37"/>
      <c r="AT389" t="str">
        <f t="shared" si="254"/>
        <v/>
      </c>
      <c r="CA389" s="18" t="str">
        <f t="shared" si="247"/>
        <v/>
      </c>
      <c r="CB389" s="18" t="str">
        <f t="shared" si="248"/>
        <v/>
      </c>
      <c r="CO389" s="69">
        <f t="shared" si="250"/>
        <v>0</v>
      </c>
      <c r="CP389" s="69">
        <f t="shared" si="249"/>
        <v>0</v>
      </c>
    </row>
    <row r="390" spans="1:94" x14ac:dyDescent="0.25">
      <c r="A390" s="4481" t="s">
        <v>374</v>
      </c>
      <c r="B390" s="4585"/>
      <c r="C390" s="4585"/>
      <c r="D390" s="4585"/>
      <c r="E390" s="4585"/>
      <c r="F390" s="4585"/>
      <c r="G390" s="4585"/>
      <c r="H390" s="4585"/>
      <c r="I390" s="4585"/>
      <c r="J390" s="4585"/>
      <c r="K390" s="4585"/>
      <c r="L390" s="4585"/>
    </row>
    <row r="391" spans="1:94" x14ac:dyDescent="0.25">
      <c r="A391" s="4580" t="s">
        <v>345</v>
      </c>
      <c r="B391" s="4575" t="s">
        <v>91</v>
      </c>
      <c r="C391" s="4445" t="s">
        <v>5</v>
      </c>
      <c r="D391" s="4567"/>
      <c r="E391" s="4567"/>
      <c r="F391" s="4567"/>
      <c r="G391" s="4567"/>
      <c r="H391" s="4448"/>
      <c r="I391" s="4483" t="s">
        <v>375</v>
      </c>
      <c r="J391" s="4448"/>
      <c r="K391" s="3004" t="s">
        <v>287</v>
      </c>
      <c r="L391" s="3108" t="s">
        <v>272</v>
      </c>
      <c r="M391" s="3260" t="s">
        <v>376</v>
      </c>
      <c r="N391" s="3261"/>
      <c r="O391" s="3261"/>
      <c r="P391" s="3261"/>
      <c r="Q391" s="3261"/>
      <c r="R391" s="3262"/>
      <c r="S391" s="4372" t="s">
        <v>377</v>
      </c>
      <c r="T391" s="4372"/>
      <c r="U391" s="4373"/>
    </row>
    <row r="392" spans="1:94" x14ac:dyDescent="0.25">
      <c r="A392" s="4020"/>
      <c r="B392" s="3958"/>
      <c r="C392" s="4445" t="s">
        <v>378</v>
      </c>
      <c r="D392" s="4567"/>
      <c r="E392" s="4546"/>
      <c r="F392" s="4445" t="s">
        <v>379</v>
      </c>
      <c r="G392" s="4567"/>
      <c r="H392" s="4448"/>
      <c r="I392" s="4579" t="s">
        <v>380</v>
      </c>
      <c r="J392" s="3137" t="s">
        <v>381</v>
      </c>
      <c r="K392" s="3258"/>
      <c r="L392" s="2994"/>
      <c r="M392" s="3124" t="s">
        <v>382</v>
      </c>
      <c r="N392" s="3259" t="s">
        <v>383</v>
      </c>
      <c r="O392" s="4003" t="s">
        <v>384</v>
      </c>
      <c r="P392" s="3109" t="s">
        <v>385</v>
      </c>
      <c r="Q392" s="3266" t="s">
        <v>386</v>
      </c>
      <c r="R392" s="3259" t="s">
        <v>387</v>
      </c>
      <c r="S392" s="3258" t="s">
        <v>388</v>
      </c>
      <c r="T392" s="3258" t="s">
        <v>389</v>
      </c>
      <c r="U392" s="2994" t="s">
        <v>390</v>
      </c>
    </row>
    <row r="393" spans="1:94" ht="37.9" customHeight="1" x14ac:dyDescent="0.25">
      <c r="A393" s="3888"/>
      <c r="B393" s="3768"/>
      <c r="C393" s="2388" t="s">
        <v>391</v>
      </c>
      <c r="D393" s="2406" t="s">
        <v>78</v>
      </c>
      <c r="E393" s="8" t="s">
        <v>392</v>
      </c>
      <c r="F393" s="2388" t="s">
        <v>391</v>
      </c>
      <c r="G393" s="2406" t="s">
        <v>78</v>
      </c>
      <c r="H393" s="601" t="s">
        <v>392</v>
      </c>
      <c r="I393" s="3001"/>
      <c r="J393" s="3138"/>
      <c r="K393" s="3005"/>
      <c r="L393" s="2988"/>
      <c r="M393" s="3124"/>
      <c r="N393" s="3265"/>
      <c r="O393" s="3019"/>
      <c r="P393" s="3110"/>
      <c r="Q393" s="2983"/>
      <c r="R393" s="3027"/>
      <c r="S393" s="3005"/>
      <c r="T393" s="3005"/>
      <c r="U393" s="2988"/>
    </row>
    <row r="394" spans="1:94" ht="21" x14ac:dyDescent="0.25">
      <c r="A394" s="2607" t="s">
        <v>393</v>
      </c>
      <c r="B394" s="1654">
        <f t="shared" ref="B394:B404" si="255">SUM(C394:H394)</f>
        <v>45</v>
      </c>
      <c r="C394" s="2501">
        <v>0</v>
      </c>
      <c r="D394" s="2556">
        <v>0</v>
      </c>
      <c r="E394" s="2149">
        <v>0</v>
      </c>
      <c r="F394" s="2501">
        <v>6</v>
      </c>
      <c r="G394" s="2556">
        <v>39</v>
      </c>
      <c r="H394" s="2023">
        <v>0</v>
      </c>
      <c r="I394" s="2430">
        <v>45</v>
      </c>
      <c r="J394" s="2399">
        <v>0</v>
      </c>
      <c r="K394" s="2396">
        <v>0</v>
      </c>
      <c r="L394" s="2272">
        <v>8</v>
      </c>
      <c r="M394" s="604"/>
      <c r="N394" s="605"/>
      <c r="O394" s="2567"/>
      <c r="P394" s="2223"/>
      <c r="Q394" s="2297"/>
      <c r="R394" s="474"/>
      <c r="S394" s="2567"/>
      <c r="T394" s="2567"/>
      <c r="U394" s="2178"/>
      <c r="V394" t="str">
        <f>CA394&amp;CB394</f>
        <v/>
      </c>
      <c r="CA394" s="18" t="str">
        <f>IF(AND(B394&gt;0,K394="")," * No olvide digitar la variable Niños, Niñas, Adolescentes y Jóvenes SENAME. Digite Cero si no tiene.",IF(K394&gt;B394," * La variable Niños, Niñas, Adolescentes y Jóvenes SENAME No puede ser mayor al Total.",""))</f>
        <v/>
      </c>
      <c r="CB394" s="18" t="str">
        <f>IF(AND(B394&gt;0,L394="")," * No olvide digitar la variable Niños, Niñas, Adolescentes y Jóvenes Mejor Niñez. Digite Cero si no tiene.",IF(L394&gt;B394," * La variable Niños, Niñas, Adolescentes y Jóvenes Mejor Niñez No puede ser mayor al Total.",""))</f>
        <v/>
      </c>
      <c r="CO394" s="69">
        <f>IF(AND($B394&gt;0,K394=""),1,IF(K394&gt;$B394,1,0))</f>
        <v>0</v>
      </c>
      <c r="CP394" s="69">
        <f>IF(AND($B394&gt;0,L394=""),1,IF(L394&gt;$B394,1,0))</f>
        <v>0</v>
      </c>
    </row>
    <row r="395" spans="1:94" x14ac:dyDescent="0.25">
      <c r="A395" s="2419" t="s">
        <v>101</v>
      </c>
      <c r="B395" s="2407">
        <f t="shared" si="255"/>
        <v>4</v>
      </c>
      <c r="C395" s="2393">
        <f>SUM(C396:C398)</f>
        <v>0</v>
      </c>
      <c r="D395" s="2431">
        <f t="shared" ref="D395:E395" si="256">SUM(D396:D398)</f>
        <v>0</v>
      </c>
      <c r="E395" s="2431">
        <f t="shared" si="256"/>
        <v>0</v>
      </c>
      <c r="F395" s="2393">
        <f>SUM(F396:F398)</f>
        <v>0</v>
      </c>
      <c r="G395" s="2141">
        <f>SUM(G396:G398)</f>
        <v>4</v>
      </c>
      <c r="H395" s="2432">
        <f>SUM(H396:H398)</f>
        <v>0</v>
      </c>
      <c r="I395" s="298">
        <f>SUM(I396:I398)</f>
        <v>4</v>
      </c>
      <c r="J395" s="606"/>
      <c r="K395" s="607">
        <f t="shared" ref="K395:U395" si="257">SUM(K396:K398)</f>
        <v>0</v>
      </c>
      <c r="L395" s="2434">
        <f t="shared" si="257"/>
        <v>0</v>
      </c>
      <c r="M395" s="608">
        <f t="shared" si="257"/>
        <v>0</v>
      </c>
      <c r="N395" s="273">
        <f t="shared" si="257"/>
        <v>0</v>
      </c>
      <c r="O395" s="2393">
        <f t="shared" si="257"/>
        <v>0</v>
      </c>
      <c r="P395" s="2141">
        <f t="shared" si="257"/>
        <v>0</v>
      </c>
      <c r="Q395" s="2431">
        <f t="shared" si="257"/>
        <v>0</v>
      </c>
      <c r="R395" s="2488">
        <f t="shared" si="257"/>
        <v>0</v>
      </c>
      <c r="S395" s="2393">
        <f t="shared" si="257"/>
        <v>0</v>
      </c>
      <c r="T395" s="2431">
        <f t="shared" si="257"/>
        <v>0</v>
      </c>
      <c r="U395" s="2488">
        <f t="shared" si="257"/>
        <v>0</v>
      </c>
    </row>
    <row r="396" spans="1:94" x14ac:dyDescent="0.25">
      <c r="A396" s="2604" t="s">
        <v>394</v>
      </c>
      <c r="B396" s="2608">
        <f t="shared" si="255"/>
        <v>0</v>
      </c>
      <c r="C396" s="2501">
        <v>0</v>
      </c>
      <c r="D396" s="2556">
        <v>0</v>
      </c>
      <c r="E396" s="2149">
        <v>0</v>
      </c>
      <c r="F396" s="2501">
        <v>0</v>
      </c>
      <c r="G396" s="2005">
        <v>0</v>
      </c>
      <c r="H396" s="2503">
        <v>0</v>
      </c>
      <c r="I396" s="2504">
        <v>0</v>
      </c>
      <c r="J396" s="2586"/>
      <c r="K396" s="2556">
        <v>0</v>
      </c>
      <c r="L396" s="2149">
        <v>0</v>
      </c>
      <c r="M396" s="2501"/>
      <c r="N396" s="2149"/>
      <c r="O396" s="2501"/>
      <c r="P396" s="2005"/>
      <c r="Q396" s="2556"/>
      <c r="R396" s="2149"/>
      <c r="S396" s="2501"/>
      <c r="T396" s="2556"/>
      <c r="U396" s="2149"/>
      <c r="V396" t="str">
        <f t="shared" ref="V396:V404" si="258">CA396&amp;CB396</f>
        <v/>
      </c>
      <c r="CA396" s="18" t="str">
        <f>IF(AND(B396&gt;0,K396="")," * No olvide digitar la variable Niños, Niñas, Adolescentes y Jóvenes SENAME. Digite Cero si no tiene.",IF(K396&gt;B396," * La variable Niños, Niñas, Adolescentes y Jóvenes SENAME No puede ser mayor al Total.",""))</f>
        <v/>
      </c>
      <c r="CB396" s="18" t="str">
        <f>IF(AND(B396&gt;0,L396="")," * No olvide digitar la variable Niños, Niñas, Adolescentes y Jóvenes Mejor Niñez. Digite Cero si no tiene.",IF(L396&gt;B396," * La variable Niños, Niñas, Adolescentes y Jóvenes Mejor Niñez No puede ser mayor al Total.",""))</f>
        <v/>
      </c>
      <c r="CO396" s="69">
        <f t="shared" ref="CO396:CP398" si="259">IF(AND($B396&gt;0,K396=""),1,IF(K396&gt;$B396,1,0))</f>
        <v>0</v>
      </c>
      <c r="CP396" s="69">
        <f>IF(AND($B396&gt;0,L396=""),1,IF(L396&gt;$B396,1,0))</f>
        <v>0</v>
      </c>
    </row>
    <row r="397" spans="1:94" x14ac:dyDescent="0.25">
      <c r="A397" s="590" t="s">
        <v>395</v>
      </c>
      <c r="B397" s="610">
        <f t="shared" si="255"/>
        <v>4</v>
      </c>
      <c r="C397" s="22">
        <v>0</v>
      </c>
      <c r="D397" s="23">
        <v>0</v>
      </c>
      <c r="E397" s="28">
        <v>0</v>
      </c>
      <c r="F397" s="22">
        <v>0</v>
      </c>
      <c r="G397" s="23">
        <v>4</v>
      </c>
      <c r="H397" s="213">
        <v>0</v>
      </c>
      <c r="I397" s="27">
        <v>4</v>
      </c>
      <c r="J397" s="611"/>
      <c r="K397" s="23">
        <v>0</v>
      </c>
      <c r="L397" s="28">
        <v>0</v>
      </c>
      <c r="M397" s="22"/>
      <c r="N397" s="239"/>
      <c r="O397" s="22"/>
      <c r="P397" s="24"/>
      <c r="Q397" s="23"/>
      <c r="R397" s="28"/>
      <c r="S397" s="22"/>
      <c r="T397" s="23"/>
      <c r="U397" s="28"/>
      <c r="V397" t="str">
        <f t="shared" si="258"/>
        <v/>
      </c>
      <c r="CA397" s="18" t="str">
        <f t="shared" ref="CA397" si="260">IF(AND(B397&gt;0,K397="")," * No olvide digitar la variable Niños, Niñas, Adolescentes y Jóvenes SENAME. Digite Cero si no tiene.",IF(K397&gt;B397," * La variable Niños, Niñas, Adolescentes y Jóvenes SENAME No puede ser mayor al Total.",""))</f>
        <v/>
      </c>
      <c r="CB397" s="18" t="str">
        <f t="shared" ref="CB397:CB398" si="261">IF(AND(B397&gt;0,L397="")," * No olvide digitar la variable Niños, Niñas, Adolescentes y Jóvenes Mejor Niñez. Digite Cero si no tiene.",IF(L397&gt;B397," * La variable Niños, Niñas, Adolescentes y Jóvenes Mejor Niñez No puede ser mayor al Total.",""))</f>
        <v/>
      </c>
      <c r="CO397" s="69">
        <f t="shared" si="259"/>
        <v>0</v>
      </c>
      <c r="CP397" s="69">
        <f t="shared" si="259"/>
        <v>0</v>
      </c>
    </row>
    <row r="398" spans="1:94" x14ac:dyDescent="0.25">
      <c r="A398" s="590" t="s">
        <v>396</v>
      </c>
      <c r="B398" s="612">
        <f t="shared" si="255"/>
        <v>0</v>
      </c>
      <c r="C398" s="22">
        <v>0</v>
      </c>
      <c r="D398" s="23">
        <v>0</v>
      </c>
      <c r="E398" s="28">
        <v>0</v>
      </c>
      <c r="F398" s="22">
        <v>0</v>
      </c>
      <c r="G398" s="23">
        <v>0</v>
      </c>
      <c r="H398" s="213">
        <v>0</v>
      </c>
      <c r="I398" s="27">
        <v>0</v>
      </c>
      <c r="J398" s="611"/>
      <c r="K398" s="23">
        <v>0</v>
      </c>
      <c r="L398" s="28">
        <v>0</v>
      </c>
      <c r="M398" s="22"/>
      <c r="N398" s="48"/>
      <c r="O398" s="45"/>
      <c r="P398" s="102"/>
      <c r="Q398" s="47"/>
      <c r="R398" s="48"/>
      <c r="S398" s="45"/>
      <c r="T398" s="47"/>
      <c r="U398" s="48"/>
      <c r="V398" t="str">
        <f t="shared" si="258"/>
        <v/>
      </c>
      <c r="CA398" s="18" t="str">
        <f>IF(AND(B398&gt;0,K398="")," * No olvide digitar la variable Niños, Niñas, Adolescentes y Jóvenes SENAME. Digite Cero si no tiene.",IF(K398&gt;B398," * La variable Niños, Niñas, Adolescentes y Jóvenes SENAME No puede ser mayor al Total.",""))</f>
        <v/>
      </c>
      <c r="CB398" s="18" t="str">
        <f t="shared" si="261"/>
        <v/>
      </c>
      <c r="CO398" s="69">
        <f t="shared" si="259"/>
        <v>0</v>
      </c>
      <c r="CP398" s="69">
        <f>IF(AND($B398&gt;0,L398=""),1,IF(L398&gt;$B398,1,0))</f>
        <v>0</v>
      </c>
    </row>
    <row r="399" spans="1:94" x14ac:dyDescent="0.25">
      <c r="A399" s="2419" t="s">
        <v>271</v>
      </c>
      <c r="B399" s="2407">
        <f t="shared" si="255"/>
        <v>2</v>
      </c>
      <c r="C399" s="2393">
        <f>SUM(C400:C403)</f>
        <v>0</v>
      </c>
      <c r="D399" s="2431">
        <f t="shared" ref="D399:U399" si="262">SUM(D400:D403)</f>
        <v>0</v>
      </c>
      <c r="E399" s="2488">
        <f t="shared" si="262"/>
        <v>0</v>
      </c>
      <c r="F399" s="2393">
        <f t="shared" si="262"/>
        <v>0</v>
      </c>
      <c r="G399" s="2609">
        <f t="shared" si="262"/>
        <v>2</v>
      </c>
      <c r="H399" s="2432">
        <f t="shared" si="262"/>
        <v>0</v>
      </c>
      <c r="I399" s="2436">
        <f>SUM(I400:I403)</f>
        <v>2</v>
      </c>
      <c r="J399" s="2437">
        <f t="shared" si="262"/>
        <v>0</v>
      </c>
      <c r="K399" s="2431">
        <f t="shared" si="262"/>
        <v>0</v>
      </c>
      <c r="L399" s="2434">
        <f t="shared" si="262"/>
        <v>1</v>
      </c>
      <c r="M399" s="2610">
        <f t="shared" si="262"/>
        <v>0</v>
      </c>
      <c r="N399" s="616">
        <f t="shared" si="262"/>
        <v>0</v>
      </c>
      <c r="O399" s="2610">
        <f t="shared" si="262"/>
        <v>0</v>
      </c>
      <c r="P399" s="2611">
        <f t="shared" si="262"/>
        <v>0</v>
      </c>
      <c r="Q399" s="618">
        <f t="shared" si="262"/>
        <v>0</v>
      </c>
      <c r="R399" s="616">
        <f t="shared" si="262"/>
        <v>0</v>
      </c>
      <c r="S399" s="2610">
        <f t="shared" si="262"/>
        <v>0</v>
      </c>
      <c r="T399" s="618">
        <f t="shared" si="262"/>
        <v>0</v>
      </c>
      <c r="U399" s="616">
        <f t="shared" si="262"/>
        <v>0</v>
      </c>
    </row>
    <row r="400" spans="1:94" x14ac:dyDescent="0.25">
      <c r="A400" s="2604" t="s">
        <v>397</v>
      </c>
      <c r="B400" s="2608">
        <f t="shared" si="255"/>
        <v>1</v>
      </c>
      <c r="C400" s="2501">
        <v>0</v>
      </c>
      <c r="D400" s="2556">
        <v>0</v>
      </c>
      <c r="E400" s="2149">
        <v>0</v>
      </c>
      <c r="F400" s="2501">
        <v>0</v>
      </c>
      <c r="G400" s="2556">
        <v>1</v>
      </c>
      <c r="H400" s="2503">
        <v>0</v>
      </c>
      <c r="I400" s="2504">
        <v>1</v>
      </c>
      <c r="J400" s="2503">
        <v>0</v>
      </c>
      <c r="K400" s="2556">
        <v>0</v>
      </c>
      <c r="L400" s="2272">
        <v>0</v>
      </c>
      <c r="M400" s="619"/>
      <c r="N400" s="620"/>
      <c r="O400" s="619"/>
      <c r="P400" s="621"/>
      <c r="Q400" s="622"/>
      <c r="R400" s="620"/>
      <c r="S400" s="619"/>
      <c r="T400" s="622"/>
      <c r="U400" s="623"/>
      <c r="V400" t="str">
        <f t="shared" si="258"/>
        <v/>
      </c>
      <c r="CA400" s="18" t="str">
        <f t="shared" ref="CA400:CA403" si="263">IF(AND(B400&gt;0,K400="")," * No olvide digitar la variable Niños, Niñas, Adolescentes y Jóvenes SENAME. Digite Cero si no tiene.",IF(K400&gt;B400," * La variable Niños, Niñas, Adolescentes y Jóvenes SENAME No puede ser mayor al Total.",""))</f>
        <v/>
      </c>
      <c r="CB400" s="18" t="str">
        <f t="shared" ref="CB400:CB404" si="264">IF(AND(B400&gt;0,L400="")," * No olvide digitar la variable Niños, Niñas, Adolescentes y Jóvenes Mejor Niñez. Digite Cero si no tiene.",IF(L400&gt;B400," * La variable Niños, Niñas, Adolescentes y Jóvenes Mejor Niñez No puede ser mayor al Total.",""))</f>
        <v/>
      </c>
      <c r="CO400" s="69">
        <f t="shared" ref="CO400:CP404" si="265">IF(AND($B400&gt;0,K400=""),1,IF(K400&gt;$B400,1,0))</f>
        <v>0</v>
      </c>
      <c r="CP400" s="69">
        <f t="shared" si="265"/>
        <v>0</v>
      </c>
    </row>
    <row r="401" spans="1:94" ht="16.5" customHeight="1" x14ac:dyDescent="0.25">
      <c r="A401" s="590" t="s">
        <v>398</v>
      </c>
      <c r="B401" s="610">
        <f t="shared" si="255"/>
        <v>0</v>
      </c>
      <c r="C401" s="22">
        <v>0</v>
      </c>
      <c r="D401" s="23">
        <v>0</v>
      </c>
      <c r="E401" s="28">
        <v>0</v>
      </c>
      <c r="F401" s="22">
        <v>0</v>
      </c>
      <c r="G401" s="23">
        <v>0</v>
      </c>
      <c r="H401" s="213">
        <v>0</v>
      </c>
      <c r="I401" s="27"/>
      <c r="J401" s="213">
        <v>0</v>
      </c>
      <c r="K401" s="23">
        <v>0</v>
      </c>
      <c r="L401" s="216">
        <v>0</v>
      </c>
      <c r="M401" s="624"/>
      <c r="N401" s="625"/>
      <c r="O401" s="624"/>
      <c r="P401" s="82"/>
      <c r="Q401" s="119"/>
      <c r="R401" s="625"/>
      <c r="S401" s="624"/>
      <c r="T401" s="119"/>
      <c r="U401" s="626"/>
      <c r="V401" t="str">
        <f t="shared" si="258"/>
        <v/>
      </c>
      <c r="CA401" s="18" t="str">
        <f t="shared" si="263"/>
        <v/>
      </c>
      <c r="CB401" s="18" t="str">
        <f t="shared" si="264"/>
        <v/>
      </c>
      <c r="CO401" s="69">
        <f t="shared" si="265"/>
        <v>0</v>
      </c>
      <c r="CP401" s="69">
        <f t="shared" si="265"/>
        <v>0</v>
      </c>
    </row>
    <row r="402" spans="1:94" ht="12" customHeight="1" x14ac:dyDescent="0.25">
      <c r="A402" s="590" t="s">
        <v>399</v>
      </c>
      <c r="B402" s="612">
        <f t="shared" si="255"/>
        <v>0</v>
      </c>
      <c r="C402" s="22">
        <v>0</v>
      </c>
      <c r="D402" s="23">
        <v>0</v>
      </c>
      <c r="E402" s="28">
        <v>0</v>
      </c>
      <c r="F402" s="22">
        <v>0</v>
      </c>
      <c r="G402" s="23">
        <v>0</v>
      </c>
      <c r="H402" s="213">
        <v>0</v>
      </c>
      <c r="I402" s="27"/>
      <c r="J402" s="213">
        <v>0</v>
      </c>
      <c r="K402" s="23">
        <v>0</v>
      </c>
      <c r="L402" s="216">
        <v>0</v>
      </c>
      <c r="M402" s="624"/>
      <c r="N402" s="625"/>
      <c r="O402" s="624"/>
      <c r="P402" s="82"/>
      <c r="Q402" s="119"/>
      <c r="R402" s="625"/>
      <c r="S402" s="624"/>
      <c r="T402" s="119"/>
      <c r="U402" s="626"/>
      <c r="V402" t="str">
        <f t="shared" si="258"/>
        <v/>
      </c>
      <c r="CA402" s="18" t="str">
        <f t="shared" si="263"/>
        <v/>
      </c>
      <c r="CB402" s="18" t="str">
        <f t="shared" si="264"/>
        <v/>
      </c>
      <c r="CO402" s="69">
        <f t="shared" si="265"/>
        <v>0</v>
      </c>
      <c r="CP402" s="69">
        <f t="shared" si="265"/>
        <v>0</v>
      </c>
    </row>
    <row r="403" spans="1:94" ht="15.75" thickBot="1" x14ac:dyDescent="0.3">
      <c r="A403" s="627" t="s">
        <v>400</v>
      </c>
      <c r="B403" s="628">
        <f t="shared" si="255"/>
        <v>1</v>
      </c>
      <c r="C403" s="629">
        <v>0</v>
      </c>
      <c r="D403" s="630">
        <v>0</v>
      </c>
      <c r="E403" s="127">
        <v>0</v>
      </c>
      <c r="F403" s="629">
        <v>0</v>
      </c>
      <c r="G403" s="630">
        <v>1</v>
      </c>
      <c r="H403" s="631">
        <v>0</v>
      </c>
      <c r="I403" s="126">
        <v>1</v>
      </c>
      <c r="J403" s="631">
        <v>0</v>
      </c>
      <c r="K403" s="630">
        <v>0</v>
      </c>
      <c r="L403" s="632">
        <v>1</v>
      </c>
      <c r="M403" s="633"/>
      <c r="N403" s="634"/>
      <c r="O403" s="633"/>
      <c r="P403" s="124"/>
      <c r="Q403" s="123"/>
      <c r="R403" s="634"/>
      <c r="S403" s="633"/>
      <c r="T403" s="123"/>
      <c r="U403" s="635"/>
      <c r="V403" t="str">
        <f t="shared" si="258"/>
        <v/>
      </c>
      <c r="CA403" s="18" t="str">
        <f t="shared" si="263"/>
        <v/>
      </c>
      <c r="CB403" s="18" t="str">
        <f t="shared" si="264"/>
        <v/>
      </c>
      <c r="CO403" s="69">
        <f t="shared" si="265"/>
        <v>0</v>
      </c>
      <c r="CP403" s="69">
        <f t="shared" si="265"/>
        <v>0</v>
      </c>
    </row>
    <row r="404" spans="1:94" ht="15.75" thickTop="1" x14ac:dyDescent="0.25">
      <c r="A404" s="1665" t="s">
        <v>401</v>
      </c>
      <c r="B404" s="1666">
        <f t="shared" si="255"/>
        <v>1</v>
      </c>
      <c r="C404" s="91">
        <v>0</v>
      </c>
      <c r="D404" s="112">
        <v>0</v>
      </c>
      <c r="E404" s="96">
        <v>0</v>
      </c>
      <c r="F404" s="91">
        <v>0</v>
      </c>
      <c r="G404" s="112">
        <v>1</v>
      </c>
      <c r="H404" s="274">
        <v>0</v>
      </c>
      <c r="I404" s="95">
        <v>1</v>
      </c>
      <c r="J404" s="274">
        <v>0</v>
      </c>
      <c r="K404" s="112">
        <v>0</v>
      </c>
      <c r="L404" s="384">
        <v>0</v>
      </c>
      <c r="M404" s="638"/>
      <c r="N404" s="639"/>
      <c r="O404" s="638"/>
      <c r="P404" s="640"/>
      <c r="Q404" s="641"/>
      <c r="R404" s="639"/>
      <c r="S404" s="638"/>
      <c r="T404" s="641"/>
      <c r="U404" s="642"/>
      <c r="V404" t="str">
        <f t="shared" si="258"/>
        <v/>
      </c>
      <c r="CA404" s="18" t="str">
        <f>IF(AND(B404&gt;0,K404="")," * No olvide digitar la variable Niños, Niñas, Adolescentes y Jóvenes SENAME. Digite Cero si no tiene.",IF(K404&gt;B404," * La variable Niños, Niñas, Adolescentes y Jóvenes SENAME No puede ser mayor al Total.",""))</f>
        <v/>
      </c>
      <c r="CB404" s="18" t="str">
        <f t="shared" si="264"/>
        <v/>
      </c>
      <c r="CO404" s="69">
        <f t="shared" si="265"/>
        <v>0</v>
      </c>
      <c r="CP404" s="69">
        <f t="shared" si="265"/>
        <v>0</v>
      </c>
    </row>
    <row r="405" spans="1:94" x14ac:dyDescent="0.25">
      <c r="A405" s="2612" t="s">
        <v>402</v>
      </c>
      <c r="B405" s="2460"/>
      <c r="C405" s="140"/>
      <c r="D405" s="56"/>
    </row>
    <row r="406" spans="1:94" x14ac:dyDescent="0.25">
      <c r="A406" s="4580" t="s">
        <v>403</v>
      </c>
      <c r="B406" s="4575" t="s">
        <v>91</v>
      </c>
      <c r="C406" s="4445" t="s">
        <v>5</v>
      </c>
      <c r="D406" s="4448"/>
      <c r="E406" s="2987" t="s">
        <v>287</v>
      </c>
      <c r="F406" s="4575" t="s">
        <v>272</v>
      </c>
    </row>
    <row r="407" spans="1:94" ht="21" customHeight="1" x14ac:dyDescent="0.25">
      <c r="A407" s="4020"/>
      <c r="B407" s="3958"/>
      <c r="C407" s="4569" t="s">
        <v>378</v>
      </c>
      <c r="D407" s="3137" t="s">
        <v>379</v>
      </c>
      <c r="E407" s="2994"/>
      <c r="F407" s="3958"/>
    </row>
    <row r="408" spans="1:94" x14ac:dyDescent="0.25">
      <c r="A408" s="4020"/>
      <c r="B408" s="3768"/>
      <c r="C408" s="3019"/>
      <c r="D408" s="3138"/>
      <c r="E408" s="2988"/>
      <c r="F408" s="3768"/>
    </row>
    <row r="409" spans="1:94" x14ac:dyDescent="0.25">
      <c r="A409" s="2604" t="s">
        <v>404</v>
      </c>
      <c r="B409" s="2608">
        <f>SUM(C409:D409)</f>
        <v>24</v>
      </c>
      <c r="C409" s="2501">
        <v>0</v>
      </c>
      <c r="D409" s="2503">
        <v>24</v>
      </c>
      <c r="E409" s="2556">
        <v>0</v>
      </c>
      <c r="F409" s="2613">
        <v>8</v>
      </c>
      <c r="G409" t="str">
        <f>CA409&amp;CB409</f>
        <v/>
      </c>
      <c r="CA409" s="18" t="str">
        <f>IF(AND(B409&gt;0,E409="")," * No olvide digitar la variable Niños, Niñas, Adolescentes y Jóvenes SENAME. Digite Cero si no tiene.",IF(E409&gt;B409," * La variable Niños, Niñas, Adolescentes y Jóvenes SENAME No puede ser mayor al Total.",""))</f>
        <v/>
      </c>
      <c r="CB409" s="18" t="str">
        <f>IF(AND(B409&gt;0,F409="")," * No olvide digitar la variable Niños, Niñas, Adolescentes y Jóvenes Mejor Niñez. Digite Cero si no tiene.",IF(F409&gt;B409," * La variable Niños, Niñas, Adolescentes y Jóvenes Mejor Niñez No puede ser mayor al Total.",""))</f>
        <v/>
      </c>
      <c r="CO409" s="69">
        <f>IF(AND($B409&gt;0,E409=""),1,IF(E409&gt;$B409,1,0))</f>
        <v>0</v>
      </c>
      <c r="CP409" s="69">
        <f>IF(AND($B409&gt;0,F409=""),1,IF(F409&gt;$B409,1,0))</f>
        <v>0</v>
      </c>
    </row>
    <row r="410" spans="1:94" x14ac:dyDescent="0.25">
      <c r="A410" s="590" t="s">
        <v>405</v>
      </c>
      <c r="B410" s="610">
        <f>SUM(C410:D410)</f>
        <v>24</v>
      </c>
      <c r="C410" s="22">
        <v>0</v>
      </c>
      <c r="D410" s="213">
        <v>24</v>
      </c>
      <c r="E410" s="23">
        <v>0</v>
      </c>
      <c r="F410" s="215">
        <v>0</v>
      </c>
      <c r="G410" t="str">
        <f t="shared" ref="G410" si="266">CA410&amp;CB410</f>
        <v/>
      </c>
      <c r="CA410" s="18" t="str">
        <f t="shared" ref="CA410:CA411" si="267">IF(AND(B410&gt;0,E410="")," * No olvide digitar la variable Niños, Niñas, Adolescentes y Jóvenes SENAME. Digite Cero si no tiene.",IF(E410&gt;B410," * La variable Niños, Niñas, Adolescentes y Jóvenes SENAME No puede ser mayor al Total.",""))</f>
        <v/>
      </c>
      <c r="CB410" s="18" t="str">
        <f t="shared" ref="CB410:CB411" si="268">IF(AND(B410&gt;0,F410="")," * No olvide digitar la variable Niños, Niñas, Adolescentes y Jóvenes Mejor Niñez. Digite Cero si no tiene.",IF(F410&gt;B410," * La variable Niños, Niñas, Adolescentes y Jóvenes Mejor Niñez No puede ser mayor al Total.",""))</f>
        <v/>
      </c>
      <c r="CO410" s="69">
        <f t="shared" ref="CO410:CP411" si="269">IF(AND($B410&gt;0,E410=""),1,IF(E410&gt;$B410,1,0))</f>
        <v>0</v>
      </c>
      <c r="CP410" s="69">
        <f t="shared" si="269"/>
        <v>0</v>
      </c>
    </row>
    <row r="411" spans="1:94" x14ac:dyDescent="0.25">
      <c r="A411" s="1665" t="s">
        <v>406</v>
      </c>
      <c r="B411" s="644">
        <f>SUM(C411:D411)</f>
        <v>3</v>
      </c>
      <c r="C411" s="30">
        <v>0</v>
      </c>
      <c r="D411" s="220">
        <v>3</v>
      </c>
      <c r="E411" s="31">
        <v>0</v>
      </c>
      <c r="F411" s="222">
        <v>0</v>
      </c>
      <c r="G411" t="str">
        <f>CA411&amp;CB411</f>
        <v/>
      </c>
      <c r="CA411" s="18" t="str">
        <f t="shared" si="267"/>
        <v/>
      </c>
      <c r="CB411" s="18" t="str">
        <f t="shared" si="268"/>
        <v/>
      </c>
      <c r="CO411" s="69">
        <f t="shared" si="269"/>
        <v>0</v>
      </c>
      <c r="CP411" s="69">
        <f t="shared" si="269"/>
        <v>0</v>
      </c>
    </row>
    <row r="437" spans="1:2" hidden="1" x14ac:dyDescent="0.25">
      <c r="A437" s="645">
        <f>SUM(C11:C14,C18:D31,C36:C51,C55:C59,C63:C83,B86,C89,C95:E98,C103:E106,C112:E114,C119:E128,C133:E141,C146:E150,C154:E163,C167:E176,C180:E187,C193:E241,C245:E293,C298:E301,C306:E324,C329:E339,C344:E346,B351:D352,C357:E366,B372:D373,B375:D376,B378:D382,B384:D389,B394:B404,B409:B411)</f>
        <v>867</v>
      </c>
      <c r="B437" s="646">
        <f>SUM(CO11:CY411)</f>
        <v>0</v>
      </c>
    </row>
  </sheetData>
  <mergeCells count="583">
    <mergeCell ref="A406:A408"/>
    <mergeCell ref="B406:B408"/>
    <mergeCell ref="C406:D406"/>
    <mergeCell ref="E406:E408"/>
    <mergeCell ref="F406:F408"/>
    <mergeCell ref="C407:C408"/>
    <mergeCell ref="D407:D408"/>
    <mergeCell ref="P392:P393"/>
    <mergeCell ref="Q392:Q393"/>
    <mergeCell ref="A390:L390"/>
    <mergeCell ref="A391:A393"/>
    <mergeCell ref="B391:B393"/>
    <mergeCell ref="C391:H391"/>
    <mergeCell ref="I391:J391"/>
    <mergeCell ref="K391:K393"/>
    <mergeCell ref="AA369:AB369"/>
    <mergeCell ref="AC369:AD369"/>
    <mergeCell ref="AE369:AF369"/>
    <mergeCell ref="R392:R393"/>
    <mergeCell ref="S392:S393"/>
    <mergeCell ref="T392:T393"/>
    <mergeCell ref="U392:U393"/>
    <mergeCell ref="L391:L393"/>
    <mergeCell ref="M391:R391"/>
    <mergeCell ref="S391:U391"/>
    <mergeCell ref="C392:E392"/>
    <mergeCell ref="F392:H392"/>
    <mergeCell ref="I392:I393"/>
    <mergeCell ref="J392:J393"/>
    <mergeCell ref="M392:M393"/>
    <mergeCell ref="N392:N393"/>
    <mergeCell ref="O392:O393"/>
    <mergeCell ref="AQ368:AQ370"/>
    <mergeCell ref="AR368:AR370"/>
    <mergeCell ref="AS368:AS370"/>
    <mergeCell ref="E369:F369"/>
    <mergeCell ref="G369:H369"/>
    <mergeCell ref="I369:J369"/>
    <mergeCell ref="K369:L369"/>
    <mergeCell ref="M369:N369"/>
    <mergeCell ref="O369:P369"/>
    <mergeCell ref="Q369:R369"/>
    <mergeCell ref="AM369:AM370"/>
    <mergeCell ref="AN369:AN370"/>
    <mergeCell ref="AO369:AO370"/>
    <mergeCell ref="AP369:AP370"/>
    <mergeCell ref="AG369:AH369"/>
    <mergeCell ref="AI369:AJ369"/>
    <mergeCell ref="AK369:AL369"/>
    <mergeCell ref="A360:A362"/>
    <mergeCell ref="A363:A366"/>
    <mergeCell ref="A368:A370"/>
    <mergeCell ref="B368:D369"/>
    <mergeCell ref="E368:AL368"/>
    <mergeCell ref="AM368:AP368"/>
    <mergeCell ref="S369:T369"/>
    <mergeCell ref="U369:V369"/>
    <mergeCell ref="W369:X369"/>
    <mergeCell ref="Y369:Z369"/>
    <mergeCell ref="AD355:AE355"/>
    <mergeCell ref="AF355:AG355"/>
    <mergeCell ref="AJ355:AJ356"/>
    <mergeCell ref="AK355:AK356"/>
    <mergeCell ref="AL355:AL356"/>
    <mergeCell ref="A357:A359"/>
    <mergeCell ref="AJ354:AL354"/>
    <mergeCell ref="AM354:AM356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A354:A356"/>
    <mergeCell ref="B354:B356"/>
    <mergeCell ref="C354:E355"/>
    <mergeCell ref="F354:AG354"/>
    <mergeCell ref="AH354:AH356"/>
    <mergeCell ref="AI354:AI356"/>
    <mergeCell ref="V355:W355"/>
    <mergeCell ref="X355:Y355"/>
    <mergeCell ref="Z355:AA355"/>
    <mergeCell ref="AB355:AC355"/>
    <mergeCell ref="R348:R350"/>
    <mergeCell ref="S348:S350"/>
    <mergeCell ref="T348:U349"/>
    <mergeCell ref="E349:F349"/>
    <mergeCell ref="G349:H349"/>
    <mergeCell ref="I349:J349"/>
    <mergeCell ref="K349:L349"/>
    <mergeCell ref="M349:N349"/>
    <mergeCell ref="A348:A350"/>
    <mergeCell ref="B348:D349"/>
    <mergeCell ref="E348:M348"/>
    <mergeCell ref="O348:O350"/>
    <mergeCell ref="P348:P350"/>
    <mergeCell ref="Q348:Q350"/>
    <mergeCell ref="AB342:AC342"/>
    <mergeCell ref="AD342:AE342"/>
    <mergeCell ref="AF342:AG342"/>
    <mergeCell ref="A344:B344"/>
    <mergeCell ref="A345:B345"/>
    <mergeCell ref="A346:B346"/>
    <mergeCell ref="AH341:AI342"/>
    <mergeCell ref="AJ341:AJ343"/>
    <mergeCell ref="AK341:AK343"/>
    <mergeCell ref="F342:G342"/>
    <mergeCell ref="H342:I342"/>
    <mergeCell ref="J342:K342"/>
    <mergeCell ref="L342:M342"/>
    <mergeCell ref="N342:O342"/>
    <mergeCell ref="P342:Q342"/>
    <mergeCell ref="R342:S342"/>
    <mergeCell ref="A333:B333"/>
    <mergeCell ref="A334:B334"/>
    <mergeCell ref="A335:A339"/>
    <mergeCell ref="A341:B343"/>
    <mergeCell ref="C341:E342"/>
    <mergeCell ref="F341:AG341"/>
    <mergeCell ref="T342:U342"/>
    <mergeCell ref="V342:W342"/>
    <mergeCell ref="X342:Y342"/>
    <mergeCell ref="Z342:AA342"/>
    <mergeCell ref="A329:A330"/>
    <mergeCell ref="A331:B331"/>
    <mergeCell ref="A332:B332"/>
    <mergeCell ref="Z327:AA327"/>
    <mergeCell ref="AB327:AC327"/>
    <mergeCell ref="AD327:AE327"/>
    <mergeCell ref="AF327:AG327"/>
    <mergeCell ref="AH327:AI327"/>
    <mergeCell ref="AJ327:AK327"/>
    <mergeCell ref="A326:B328"/>
    <mergeCell ref="C326:E327"/>
    <mergeCell ref="AU326:AU328"/>
    <mergeCell ref="AV326:AV328"/>
    <mergeCell ref="AW326:AW328"/>
    <mergeCell ref="F327:G327"/>
    <mergeCell ref="H327:I327"/>
    <mergeCell ref="J327:K327"/>
    <mergeCell ref="L327:M327"/>
    <mergeCell ref="N327:O327"/>
    <mergeCell ref="P327:Q327"/>
    <mergeCell ref="AL327:AM327"/>
    <mergeCell ref="AN327:AO327"/>
    <mergeCell ref="AP327:AQ327"/>
    <mergeCell ref="F326:AQ326"/>
    <mergeCell ref="AR326:AS327"/>
    <mergeCell ref="R327:S327"/>
    <mergeCell ref="T327:U327"/>
    <mergeCell ref="V327:W327"/>
    <mergeCell ref="X327:Y327"/>
    <mergeCell ref="AT326:AT328"/>
    <mergeCell ref="A306:B306"/>
    <mergeCell ref="X304:Y304"/>
    <mergeCell ref="Z304:AA304"/>
    <mergeCell ref="AB304:AC304"/>
    <mergeCell ref="AD304:AE304"/>
    <mergeCell ref="AF304:AG304"/>
    <mergeCell ref="AH304:AI304"/>
    <mergeCell ref="A307:A315"/>
    <mergeCell ref="A316:A324"/>
    <mergeCell ref="AQ303:AR304"/>
    <mergeCell ref="AS303:AS305"/>
    <mergeCell ref="AT303:AT305"/>
    <mergeCell ref="AU303:AU305"/>
    <mergeCell ref="AV303:AV305"/>
    <mergeCell ref="F304:G304"/>
    <mergeCell ref="H304:I304"/>
    <mergeCell ref="J304:K304"/>
    <mergeCell ref="L304:M304"/>
    <mergeCell ref="N304:O304"/>
    <mergeCell ref="AJ304:AK304"/>
    <mergeCell ref="AL304:AM304"/>
    <mergeCell ref="AN304:AN305"/>
    <mergeCell ref="AO304:AO305"/>
    <mergeCell ref="AP304:AP305"/>
    <mergeCell ref="A298:A299"/>
    <mergeCell ref="A300:A301"/>
    <mergeCell ref="A303:B305"/>
    <mergeCell ref="C303:E304"/>
    <mergeCell ref="F303:AM303"/>
    <mergeCell ref="AN303:AP303"/>
    <mergeCell ref="P304:Q304"/>
    <mergeCell ref="R304:S304"/>
    <mergeCell ref="T304:U304"/>
    <mergeCell ref="V304:W304"/>
    <mergeCell ref="C295:E296"/>
    <mergeCell ref="F295:AK295"/>
    <mergeCell ref="AL295:AL297"/>
    <mergeCell ref="AM295:AM297"/>
    <mergeCell ref="AN295:AN297"/>
    <mergeCell ref="AO295:AO297"/>
    <mergeCell ref="F296:G296"/>
    <mergeCell ref="H296:I296"/>
    <mergeCell ref="J296:K296"/>
    <mergeCell ref="L296:M296"/>
    <mergeCell ref="Z296:AA296"/>
    <mergeCell ref="AB296:AC296"/>
    <mergeCell ref="AD296:AE296"/>
    <mergeCell ref="AF296:AG296"/>
    <mergeCell ref="AH296:AI296"/>
    <mergeCell ref="AJ296:AK296"/>
    <mergeCell ref="N296:O296"/>
    <mergeCell ref="P296:Q296"/>
    <mergeCell ref="R296:S296"/>
    <mergeCell ref="T296:U296"/>
    <mergeCell ref="V296:W296"/>
    <mergeCell ref="X296:Y296"/>
    <mergeCell ref="A286:B286"/>
    <mergeCell ref="A287:A291"/>
    <mergeCell ref="A292:B292"/>
    <mergeCell ref="A293:B293"/>
    <mergeCell ref="A295:A297"/>
    <mergeCell ref="B295:B297"/>
    <mergeCell ref="A274:A278"/>
    <mergeCell ref="A279:A281"/>
    <mergeCell ref="A282:B282"/>
    <mergeCell ref="A283:B283"/>
    <mergeCell ref="A284:B284"/>
    <mergeCell ref="A285:B285"/>
    <mergeCell ref="A251:A252"/>
    <mergeCell ref="A253:B253"/>
    <mergeCell ref="A254:A255"/>
    <mergeCell ref="A257:A264"/>
    <mergeCell ref="A265:A269"/>
    <mergeCell ref="A270:A273"/>
    <mergeCell ref="AW243:AW244"/>
    <mergeCell ref="AX243:AX244"/>
    <mergeCell ref="A245:B245"/>
    <mergeCell ref="A246:B246"/>
    <mergeCell ref="A247:A248"/>
    <mergeCell ref="A249:A250"/>
    <mergeCell ref="AN243:AP243"/>
    <mergeCell ref="AQ243:AQ244"/>
    <mergeCell ref="AR243:AR244"/>
    <mergeCell ref="AS243:AT243"/>
    <mergeCell ref="AU243:AU244"/>
    <mergeCell ref="AV243:AV244"/>
    <mergeCell ref="AB243:AC243"/>
    <mergeCell ref="AD243:AE243"/>
    <mergeCell ref="AF243:AG243"/>
    <mergeCell ref="AH243:AI243"/>
    <mergeCell ref="AJ243:AK243"/>
    <mergeCell ref="AL243:AM243"/>
    <mergeCell ref="P243:Q243"/>
    <mergeCell ref="R243:S243"/>
    <mergeCell ref="T243:U243"/>
    <mergeCell ref="V243:W243"/>
    <mergeCell ref="X243:Y243"/>
    <mergeCell ref="Z243:AA243"/>
    <mergeCell ref="C243:E243"/>
    <mergeCell ref="F243:G243"/>
    <mergeCell ref="H243:I243"/>
    <mergeCell ref="J243:K243"/>
    <mergeCell ref="L243:M243"/>
    <mergeCell ref="N243:O243"/>
    <mergeCell ref="A233:B233"/>
    <mergeCell ref="A234:B234"/>
    <mergeCell ref="A235:A239"/>
    <mergeCell ref="A240:B240"/>
    <mergeCell ref="A241:B241"/>
    <mergeCell ref="A243:B244"/>
    <mergeCell ref="A218:A221"/>
    <mergeCell ref="A222:A226"/>
    <mergeCell ref="A227:A229"/>
    <mergeCell ref="A230:B230"/>
    <mergeCell ref="A231:B231"/>
    <mergeCell ref="A232:B232"/>
    <mergeCell ref="A197:A198"/>
    <mergeCell ref="A199:A200"/>
    <mergeCell ref="A201:B201"/>
    <mergeCell ref="A202:A203"/>
    <mergeCell ref="A205:A212"/>
    <mergeCell ref="A213:A217"/>
    <mergeCell ref="AT191:AU191"/>
    <mergeCell ref="AV191:AW191"/>
    <mergeCell ref="AX191:AX192"/>
    <mergeCell ref="A193:B193"/>
    <mergeCell ref="A194:B194"/>
    <mergeCell ref="A195:A196"/>
    <mergeCell ref="AL191:AM191"/>
    <mergeCell ref="AN191:AN192"/>
    <mergeCell ref="AO191:AO192"/>
    <mergeCell ref="AP191:AQ191"/>
    <mergeCell ref="AR191:AR192"/>
    <mergeCell ref="AS191:AS192"/>
    <mergeCell ref="Z191:AA191"/>
    <mergeCell ref="AB191:AC191"/>
    <mergeCell ref="AD191:AE191"/>
    <mergeCell ref="AF191:AG191"/>
    <mergeCell ref="AH191:AI191"/>
    <mergeCell ref="AJ191:AK191"/>
    <mergeCell ref="P191:Q191"/>
    <mergeCell ref="R191:S191"/>
    <mergeCell ref="T191:U191"/>
    <mergeCell ref="V191:W191"/>
    <mergeCell ref="X191:Y191"/>
    <mergeCell ref="P178:P179"/>
    <mergeCell ref="Q178:Q179"/>
    <mergeCell ref="A180:A183"/>
    <mergeCell ref="A184:A187"/>
    <mergeCell ref="A191:B192"/>
    <mergeCell ref="C191:E191"/>
    <mergeCell ref="F191:G191"/>
    <mergeCell ref="H191:I191"/>
    <mergeCell ref="J191:K191"/>
    <mergeCell ref="L191:M191"/>
    <mergeCell ref="C178:E178"/>
    <mergeCell ref="F178:G178"/>
    <mergeCell ref="H178:I178"/>
    <mergeCell ref="J178:K178"/>
    <mergeCell ref="L178:M178"/>
    <mergeCell ref="N178:O178"/>
    <mergeCell ref="A170:B170"/>
    <mergeCell ref="A171:A174"/>
    <mergeCell ref="A175:B175"/>
    <mergeCell ref="A176:B176"/>
    <mergeCell ref="A178:B179"/>
    <mergeCell ref="H165:I165"/>
    <mergeCell ref="J165:K165"/>
    <mergeCell ref="L165:M165"/>
    <mergeCell ref="N191:O191"/>
    <mergeCell ref="Q165:Q166"/>
    <mergeCell ref="R165:R166"/>
    <mergeCell ref="A158:A161"/>
    <mergeCell ref="A162:B162"/>
    <mergeCell ref="A163:B163"/>
    <mergeCell ref="A165:B166"/>
    <mergeCell ref="C165:E165"/>
    <mergeCell ref="F165:G165"/>
    <mergeCell ref="A167:A169"/>
    <mergeCell ref="A154:A156"/>
    <mergeCell ref="A157:B157"/>
    <mergeCell ref="A148:A149"/>
    <mergeCell ref="A150:B150"/>
    <mergeCell ref="A152:B153"/>
    <mergeCell ref="C152:E152"/>
    <mergeCell ref="F152:G152"/>
    <mergeCell ref="H152:I152"/>
    <mergeCell ref="N165:P165"/>
    <mergeCell ref="A146:B146"/>
    <mergeCell ref="A147:B147"/>
    <mergeCell ref="Z144:AA144"/>
    <mergeCell ref="AB144:AC144"/>
    <mergeCell ref="AD144:AE144"/>
    <mergeCell ref="AF144:AG144"/>
    <mergeCell ref="AH144:AI144"/>
    <mergeCell ref="AJ144:AK144"/>
    <mergeCell ref="J152:K152"/>
    <mergeCell ref="L152:M152"/>
    <mergeCell ref="N152:N153"/>
    <mergeCell ref="O152:O153"/>
    <mergeCell ref="AN143:AP143"/>
    <mergeCell ref="AQ143:AQ145"/>
    <mergeCell ref="AR143:AR145"/>
    <mergeCell ref="F144:G144"/>
    <mergeCell ref="H144:I144"/>
    <mergeCell ref="J144:K144"/>
    <mergeCell ref="L144:M144"/>
    <mergeCell ref="N144:O144"/>
    <mergeCell ref="P144:Q144"/>
    <mergeCell ref="R144:S144"/>
    <mergeCell ref="AL144:AM144"/>
    <mergeCell ref="AN144:AN145"/>
    <mergeCell ref="AO144:AO145"/>
    <mergeCell ref="AP144:AP145"/>
    <mergeCell ref="A133:B133"/>
    <mergeCell ref="A134:A141"/>
    <mergeCell ref="A143:B145"/>
    <mergeCell ref="C143:E144"/>
    <mergeCell ref="F143:AM143"/>
    <mergeCell ref="T144:U144"/>
    <mergeCell ref="V144:W144"/>
    <mergeCell ref="X144:Y144"/>
    <mergeCell ref="Z131:AA131"/>
    <mergeCell ref="AB131:AC131"/>
    <mergeCell ref="AD131:AE131"/>
    <mergeCell ref="AF131:AG131"/>
    <mergeCell ref="AH131:AH132"/>
    <mergeCell ref="AI131:AI132"/>
    <mergeCell ref="AH130:AK130"/>
    <mergeCell ref="AL130:AL132"/>
    <mergeCell ref="AM130:AM132"/>
    <mergeCell ref="F131:G131"/>
    <mergeCell ref="H131:I131"/>
    <mergeCell ref="J131:K131"/>
    <mergeCell ref="L131:M131"/>
    <mergeCell ref="N131:O131"/>
    <mergeCell ref="P131:Q131"/>
    <mergeCell ref="R131:S131"/>
    <mergeCell ref="AJ131:AJ132"/>
    <mergeCell ref="AK131:AK132"/>
    <mergeCell ref="A119:B119"/>
    <mergeCell ref="A120:A127"/>
    <mergeCell ref="A128:B128"/>
    <mergeCell ref="A130:B132"/>
    <mergeCell ref="C130:E131"/>
    <mergeCell ref="F130:AG130"/>
    <mergeCell ref="T131:U131"/>
    <mergeCell ref="V131:W131"/>
    <mergeCell ref="X131:Y131"/>
    <mergeCell ref="F116:AG116"/>
    <mergeCell ref="AH116:AH118"/>
    <mergeCell ref="AI116:AI118"/>
    <mergeCell ref="F117:G117"/>
    <mergeCell ref="H117:I117"/>
    <mergeCell ref="J117:K117"/>
    <mergeCell ref="L117:M117"/>
    <mergeCell ref="N117:O117"/>
    <mergeCell ref="P117:Q117"/>
    <mergeCell ref="R117:S117"/>
    <mergeCell ref="AF117:AG117"/>
    <mergeCell ref="T117:U117"/>
    <mergeCell ref="V117:W117"/>
    <mergeCell ref="X117:Y117"/>
    <mergeCell ref="Z117:AA117"/>
    <mergeCell ref="AB117:AC117"/>
    <mergeCell ref="AD117:AE117"/>
    <mergeCell ref="A111:B111"/>
    <mergeCell ref="A112:B112"/>
    <mergeCell ref="A113:B113"/>
    <mergeCell ref="A114:B114"/>
    <mergeCell ref="A116:B118"/>
    <mergeCell ref="C116:E117"/>
    <mergeCell ref="A106:B106"/>
    <mergeCell ref="A108:B110"/>
    <mergeCell ref="C108:E109"/>
    <mergeCell ref="F108:M108"/>
    <mergeCell ref="F109:G109"/>
    <mergeCell ref="H109:I109"/>
    <mergeCell ref="J109:K109"/>
    <mergeCell ref="L109:M109"/>
    <mergeCell ref="AB101:AC101"/>
    <mergeCell ref="AD101:AG101"/>
    <mergeCell ref="AH101:AI101"/>
    <mergeCell ref="A103:B103"/>
    <mergeCell ref="A104:B104"/>
    <mergeCell ref="A105:B105"/>
    <mergeCell ref="A100:B102"/>
    <mergeCell ref="C100:E101"/>
    <mergeCell ref="AJ100:AJ102"/>
    <mergeCell ref="AK100:AK102"/>
    <mergeCell ref="AL100:AL102"/>
    <mergeCell ref="F101:G101"/>
    <mergeCell ref="H101:I101"/>
    <mergeCell ref="J101:K101"/>
    <mergeCell ref="L101:M101"/>
    <mergeCell ref="N101:O101"/>
    <mergeCell ref="P101:Q101"/>
    <mergeCell ref="R101:S101"/>
    <mergeCell ref="F100:Q100"/>
    <mergeCell ref="R100:W100"/>
    <mergeCell ref="X100:AC100"/>
    <mergeCell ref="AD100:AI100"/>
    <mergeCell ref="T101:U101"/>
    <mergeCell ref="V101:W101"/>
    <mergeCell ref="X101:Y101"/>
    <mergeCell ref="Z101:AA101"/>
    <mergeCell ref="A95:B95"/>
    <mergeCell ref="A96:B96"/>
    <mergeCell ref="A97:B97"/>
    <mergeCell ref="A98:B98"/>
    <mergeCell ref="Z93:AA93"/>
    <mergeCell ref="AB93:AC93"/>
    <mergeCell ref="AD93:AE93"/>
    <mergeCell ref="AF93:AG93"/>
    <mergeCell ref="AH93:AI93"/>
    <mergeCell ref="N93:O93"/>
    <mergeCell ref="P93:Q93"/>
    <mergeCell ref="R93:S93"/>
    <mergeCell ref="T93:U93"/>
    <mergeCell ref="V93:W93"/>
    <mergeCell ref="X93:Y93"/>
    <mergeCell ref="A91:B94"/>
    <mergeCell ref="C91:E93"/>
    <mergeCell ref="AW91:AW94"/>
    <mergeCell ref="F92:Q92"/>
    <mergeCell ref="R92:W92"/>
    <mergeCell ref="X92:AC92"/>
    <mergeCell ref="AD92:AO92"/>
    <mergeCell ref="AP92:AP94"/>
    <mergeCell ref="AQ92:AQ94"/>
    <mergeCell ref="AR92:AR94"/>
    <mergeCell ref="AS92:AS94"/>
    <mergeCell ref="AT92:AT94"/>
    <mergeCell ref="F91:AC91"/>
    <mergeCell ref="AD91:AT91"/>
    <mergeCell ref="AU91:AU94"/>
    <mergeCell ref="AV91:AV94"/>
    <mergeCell ref="F93:G93"/>
    <mergeCell ref="H93:I93"/>
    <mergeCell ref="J93:K93"/>
    <mergeCell ref="L93:M93"/>
    <mergeCell ref="AL93:AM93"/>
    <mergeCell ref="AN93:AO93"/>
    <mergeCell ref="AJ93:AK93"/>
    <mergeCell ref="A78:B78"/>
    <mergeCell ref="A79:A80"/>
    <mergeCell ref="A81:A82"/>
    <mergeCell ref="A83:B83"/>
    <mergeCell ref="A88:B88"/>
    <mergeCell ref="A89:B89"/>
    <mergeCell ref="A64:B64"/>
    <mergeCell ref="A65:B65"/>
    <mergeCell ref="A66:A72"/>
    <mergeCell ref="A73:A74"/>
    <mergeCell ref="A75:A76"/>
    <mergeCell ref="A77:B77"/>
    <mergeCell ref="A61:B62"/>
    <mergeCell ref="C61:C62"/>
    <mergeCell ref="D61:P61"/>
    <mergeCell ref="Q61:Q62"/>
    <mergeCell ref="R61:R62"/>
    <mergeCell ref="A63:B63"/>
    <mergeCell ref="S53:T53"/>
    <mergeCell ref="U53:W53"/>
    <mergeCell ref="X53:X54"/>
    <mergeCell ref="A55:A56"/>
    <mergeCell ref="A57:A58"/>
    <mergeCell ref="A59:B59"/>
    <mergeCell ref="A51:B51"/>
    <mergeCell ref="A53:B54"/>
    <mergeCell ref="C53:C54"/>
    <mergeCell ref="D53:P53"/>
    <mergeCell ref="Q53:Q54"/>
    <mergeCell ref="R53:R54"/>
    <mergeCell ref="A37:B37"/>
    <mergeCell ref="A38:A44"/>
    <mergeCell ref="A45:A46"/>
    <mergeCell ref="A47:A48"/>
    <mergeCell ref="A49:B49"/>
    <mergeCell ref="A50:B50"/>
    <mergeCell ref="V33:V34"/>
    <mergeCell ref="W33:W34"/>
    <mergeCell ref="X33:Z33"/>
    <mergeCell ref="AA33:AA34"/>
    <mergeCell ref="A35:B35"/>
    <mergeCell ref="A36:B36"/>
    <mergeCell ref="C33:C34"/>
    <mergeCell ref="D33:P33"/>
    <mergeCell ref="Q33:Q34"/>
    <mergeCell ref="R33:R34"/>
    <mergeCell ref="S33:S34"/>
    <mergeCell ref="T33:U33"/>
    <mergeCell ref="A27:B27"/>
    <mergeCell ref="A28:B28"/>
    <mergeCell ref="A29:B29"/>
    <mergeCell ref="A30:B30"/>
    <mergeCell ref="A31:B31"/>
    <mergeCell ref="A33:B34"/>
    <mergeCell ref="A21:B21"/>
    <mergeCell ref="A22:B22"/>
    <mergeCell ref="A23:B23"/>
    <mergeCell ref="A24:B24"/>
    <mergeCell ref="A25:B25"/>
    <mergeCell ref="A26:B26"/>
    <mergeCell ref="D16:D17"/>
    <mergeCell ref="E16:E17"/>
    <mergeCell ref="F16:F17"/>
    <mergeCell ref="A18:B18"/>
    <mergeCell ref="A19:B19"/>
    <mergeCell ref="A20:B20"/>
    <mergeCell ref="A11:B11"/>
    <mergeCell ref="A12:B12"/>
    <mergeCell ref="A13:B13"/>
    <mergeCell ref="A14:B14"/>
    <mergeCell ref="A16:B17"/>
    <mergeCell ref="C16:C17"/>
    <mergeCell ref="Q9:Q10"/>
    <mergeCell ref="R9:R10"/>
    <mergeCell ref="S9:T9"/>
    <mergeCell ref="U9:U10"/>
    <mergeCell ref="V9:V10"/>
    <mergeCell ref="W9:X9"/>
    <mergeCell ref="A6:P6"/>
    <mergeCell ref="A9:B10"/>
    <mergeCell ref="C9:C10"/>
    <mergeCell ref="D9:N9"/>
    <mergeCell ref="O9:O10"/>
    <mergeCell ref="P9:P10"/>
  </mergeCells>
  <dataValidations count="12">
    <dataValidation type="whole" allowBlank="1" showInputMessage="1" showErrorMessage="1" sqref="C394:U394 C396:U398 C400:U404 C409:F411" xr:uid="{659EF5B7-098F-4298-9D62-6AF33B01AB3F}">
      <formula1>0</formula1>
      <formula2>9.99999999999999E+34</formula2>
    </dataValidation>
    <dataValidation type="whole" allowBlank="1" showInputMessage="1" showErrorMessage="1" sqref="F195:AX241 F329:AW339" xr:uid="{28A9AA6D-6315-4A3C-A6AB-20AE335E7692}">
      <formula1>0</formula1>
      <formula2>9.99999999999999E+37</formula2>
    </dataValidation>
    <dataValidation type="whole" allowBlank="1" showInputMessage="1" showErrorMessage="1" sqref="F95:AW98" xr:uid="{508D7F7F-7A2D-4054-AE3B-4937BE0FF5E9}">
      <formula1>0</formula1>
      <formula2>9.99999999999999E+39</formula2>
    </dataValidation>
    <dataValidation type="whole" allowBlank="1" showInputMessage="1" showErrorMessage="1" sqref="D64:R83" xr:uid="{CC829533-8805-476F-8657-9C8C52354D0D}">
      <formula1>0</formula1>
      <formula2>9.99999999999999E+28</formula2>
    </dataValidation>
    <dataValidation type="whole" allowBlank="1" showInputMessage="1" showErrorMessage="1" sqref="D36:M51 O36:AA51 N36 N38:N51" xr:uid="{34D027AB-F3CF-40BB-9A01-7D98DE57D340}">
      <formula1>0</formula1>
      <formula2>9.99999999999999E+32</formula2>
    </dataValidation>
    <dataValidation type="whole" operator="equal" allowBlank="1" showInputMessage="1" showErrorMessage="1" error="Valor no Permitido" sqref="B371:AS371 B374:AS374 B377:AS377 B383:AS383 J395" xr:uid="{FB9A0679-3F4F-44CB-9E34-0C6CB304423A}">
      <formula1>0</formula1>
    </dataValidation>
    <dataValidation type="whole" operator="equal" allowBlank="1" showInputMessage="1" showErrorMessage="1" sqref="C246:AX246 D208 D329 C194:AX194 N37" xr:uid="{AF903E25-AD2A-4D37-A4AD-5C13C994334B}">
      <formula1>0</formula1>
    </dataValidation>
    <dataValidation type="whole" operator="greaterThanOrEqual" allowBlank="1" showInputMessage="1" showErrorMessage="1" error="Valor no Permitido" sqref="C399:U399 B384:AS389 B372:AS373 B375:AS376 B378:AS382 K395:U395 B395:B402 C395:I395 B409:B411" xr:uid="{DC38478C-B653-4D17-8FF4-5D732F925DD1}">
      <formula1>0</formula1>
    </dataValidation>
    <dataValidation allowBlank="1" showInputMessage="1" showErrorMessage="1" errorTitle="Error de ingreso" error="Debe ingresar sólo números enteros positivos." sqref="AA33:AA34 X33 X53:X54 U53" xr:uid="{D2E2661F-6E42-46B4-AFDA-DA16D3E6047D}"/>
    <dataValidation type="whole" allowBlank="1" showInputMessage="1" showErrorMessage="1" sqref="F307:AV324 F180:Q182 F184:Q187" xr:uid="{299F1576-4ED3-478F-B7A3-929B6099947E}">
      <formula1>0</formula1>
      <formula2>9.99999999999999E+38</formula2>
    </dataValidation>
    <dataValidation type="whole" allowBlank="1" showInputMessage="1" showErrorMessage="1" sqref="E351:U352 F247:G293 H248:AX293" xr:uid="{D3AF4C24-D31D-4150-B8A8-46BDBAEF126E}">
      <formula1>0</formula1>
      <formula2>9.99999999999999E+35</formula2>
    </dataValidation>
    <dataValidation type="whole" operator="greaterThanOrEqual" allowBlank="1" showInputMessage="1" showErrorMessage="1" sqref="F344:AK346 C18:F31 F357:AM366 D11:X14 B86:D86 F133:AM141 F119:AI128 F111:M114 F154:O156 F158:O161 F146:AR150 D89:E89 F167:R169 F298:AO301 F245:AX245 D55:X59 F193:AX193 D52:U52 F171:R174 F103:AL106 H247:AX247" xr:uid="{F5E0092C-745E-4640-9568-7CE586245A4D}">
      <formula1>0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Z437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41.7109375" customWidth="1"/>
    <col min="2" max="2" width="37.42578125" customWidth="1"/>
    <col min="3" max="3" width="12.140625" customWidth="1"/>
    <col min="14" max="14" width="12.7109375" customWidth="1"/>
    <col min="15" max="15" width="13.7109375" customWidth="1"/>
    <col min="16" max="16" width="15.85546875" customWidth="1"/>
    <col min="17" max="17" width="12.5703125" customWidth="1"/>
    <col min="18" max="18" width="12.85546875" customWidth="1"/>
    <col min="20" max="20" width="11.85546875" customWidth="1"/>
    <col min="21" max="21" width="11.5703125" customWidth="1"/>
    <col min="22" max="22" width="12.28515625" customWidth="1"/>
    <col min="23" max="23" width="13.140625" customWidth="1"/>
    <col min="24" max="24" width="13.5703125" customWidth="1"/>
    <col min="35" max="35" width="10.7109375" customWidth="1"/>
    <col min="36" max="36" width="11.5703125" customWidth="1"/>
    <col min="37" max="37" width="10.42578125" customWidth="1"/>
    <col min="39" max="39" width="12.28515625" customWidth="1"/>
    <col min="40" max="40" width="12.5703125" customWidth="1"/>
    <col min="41" max="41" width="13.7109375" customWidth="1"/>
    <col min="42" max="42" width="12.5703125" customWidth="1"/>
    <col min="46" max="46" width="11.140625" customWidth="1"/>
    <col min="49" max="50" width="12.5703125" customWidth="1"/>
    <col min="66" max="67" width="11.42578125" customWidth="1"/>
    <col min="76" max="77" width="11.42578125" customWidth="1"/>
    <col min="78" max="104" width="11.42578125" hidden="1" customWidth="1"/>
  </cols>
  <sheetData>
    <row r="1" spans="1:102" x14ac:dyDescent="0.25">
      <c r="A1" s="1" t="s">
        <v>0</v>
      </c>
    </row>
    <row r="2" spans="1:102" x14ac:dyDescent="0.25">
      <c r="A2" s="1" t="str">
        <f>CONCATENATE("COMUNA: ",[12]NOMBRE!B2," (",[12]NOMBRE!C2,[12]NOMBRE!D2,[12]NOMBRE!E2,[12]NOMBRE!F2,[12]NOMBRE!G2,")")</f>
        <v>COMUNA: LINARES (07401)</v>
      </c>
    </row>
    <row r="3" spans="1:102" x14ac:dyDescent="0.25">
      <c r="A3" s="1" t="str">
        <f>CONCATENATE("ESTABLECIMIENTO/ESTRATEGIA: ", [12]NOMBRE!B3," (",[12]NOMBRE!C3,[12]NOMBRE!D3,[12]NOMBRE!E3,[12]NOMBRE!F3,[12]NOMBRE!G3,[12]NOMBRE!H3,")")</f>
        <v>ESTABLECIMIENTO/ESTRATEGIA: HOSPITAL PRESIDENTE CARLOS IBAÑEZ DEL CAMPO (116108)</v>
      </c>
    </row>
    <row r="4" spans="1:102" x14ac:dyDescent="0.25">
      <c r="A4" s="1" t="str">
        <f>CONCATENATE("MES: ",[12]NOMBRE!B6," (",[12]NOMBRE!C6,[12]NOMBRE!D6,")")</f>
        <v>MES: NOVIEMBRE (11)</v>
      </c>
    </row>
    <row r="5" spans="1:102" x14ac:dyDescent="0.25">
      <c r="A5" s="1" t="str">
        <f>CONCATENATE("AÑO: ",[12]NOMBRE!B7)</f>
        <v>AÑO: 2025</v>
      </c>
    </row>
    <row r="6" spans="1:102" ht="18" customHeight="1" x14ac:dyDescent="0.25">
      <c r="A6" s="2991" t="s">
        <v>1</v>
      </c>
      <c r="B6" s="2991"/>
      <c r="C6" s="2991"/>
      <c r="D6" s="2991"/>
      <c r="E6" s="2991"/>
      <c r="F6" s="2991"/>
      <c r="G6" s="2991"/>
      <c r="H6" s="2991"/>
      <c r="I6" s="2991"/>
      <c r="J6" s="2991"/>
      <c r="K6" s="2991"/>
      <c r="L6" s="2991"/>
      <c r="M6" s="2991"/>
      <c r="N6" s="2991"/>
      <c r="O6" s="2991"/>
      <c r="P6" s="2991"/>
    </row>
    <row r="8" spans="1:102" ht="18" customHeight="1" x14ac:dyDescent="0.25">
      <c r="A8" s="2" t="s">
        <v>2</v>
      </c>
    </row>
    <row r="9" spans="1:102" ht="21.6" customHeight="1" x14ac:dyDescent="0.25">
      <c r="A9" s="3443" t="s">
        <v>3</v>
      </c>
      <c r="B9" s="2987"/>
      <c r="C9" s="3902" t="s">
        <v>4</v>
      </c>
      <c r="D9" s="3612" t="s">
        <v>5</v>
      </c>
      <c r="E9" s="3574"/>
      <c r="F9" s="3574"/>
      <c r="G9" s="3574"/>
      <c r="H9" s="3574"/>
      <c r="I9" s="3574"/>
      <c r="J9" s="3574"/>
      <c r="K9" s="3574"/>
      <c r="L9" s="3574"/>
      <c r="M9" s="3574"/>
      <c r="N9" s="3570"/>
      <c r="O9" s="3538" t="s">
        <v>6</v>
      </c>
      <c r="P9" s="3566" t="s">
        <v>7</v>
      </c>
      <c r="Q9" s="3566" t="s">
        <v>8</v>
      </c>
      <c r="R9" s="3900" t="s">
        <v>9</v>
      </c>
      <c r="S9" s="2986" t="s">
        <v>10</v>
      </c>
      <c r="T9" s="2986"/>
      <c r="U9" s="3566" t="s">
        <v>11</v>
      </c>
      <c r="V9" s="2987" t="s">
        <v>12</v>
      </c>
      <c r="W9" s="3605" t="s">
        <v>13</v>
      </c>
      <c r="X9" s="3541"/>
    </row>
    <row r="10" spans="1:102" ht="27" customHeight="1" x14ac:dyDescent="0.25">
      <c r="A10" s="3901"/>
      <c r="B10" s="2994"/>
      <c r="C10" s="4236"/>
      <c r="D10" s="1283" t="s">
        <v>14</v>
      </c>
      <c r="E10" s="1203" t="s">
        <v>15</v>
      </c>
      <c r="F10" s="2616" t="s">
        <v>16</v>
      </c>
      <c r="G10" s="2616" t="s">
        <v>17</v>
      </c>
      <c r="H10" s="2616" t="s">
        <v>18</v>
      </c>
      <c r="I10" s="2616" t="s">
        <v>19</v>
      </c>
      <c r="J10" s="2616" t="s">
        <v>20</v>
      </c>
      <c r="K10" s="2616" t="s">
        <v>21</v>
      </c>
      <c r="L10" s="2616" t="s">
        <v>22</v>
      </c>
      <c r="M10" s="2616" t="s">
        <v>23</v>
      </c>
      <c r="N10" s="2794" t="s">
        <v>24</v>
      </c>
      <c r="O10" s="3001"/>
      <c r="P10" s="2983"/>
      <c r="Q10" s="2983"/>
      <c r="R10" s="2985"/>
      <c r="S10" s="7" t="s">
        <v>25</v>
      </c>
      <c r="T10" s="7" t="s">
        <v>26</v>
      </c>
      <c r="U10" s="2983"/>
      <c r="V10" s="4005"/>
      <c r="W10" s="1283" t="s">
        <v>27</v>
      </c>
      <c r="X10" s="2755" t="s">
        <v>28</v>
      </c>
    </row>
    <row r="11" spans="1:102" ht="15" customHeight="1" x14ac:dyDescent="0.25">
      <c r="A11" s="4591" t="s">
        <v>29</v>
      </c>
      <c r="B11" s="4591"/>
      <c r="C11" s="2796">
        <f>SUM(D11:N11)</f>
        <v>0</v>
      </c>
      <c r="D11" s="2797"/>
      <c r="E11" s="2798"/>
      <c r="F11" s="2005"/>
      <c r="G11" s="2005"/>
      <c r="H11" s="2005"/>
      <c r="I11" s="2005"/>
      <c r="J11" s="2005"/>
      <c r="K11" s="2005"/>
      <c r="L11" s="2005"/>
      <c r="M11" s="2799"/>
      <c r="N11" s="2023"/>
      <c r="O11" s="2800"/>
      <c r="P11" s="2005"/>
      <c r="Q11" s="2005"/>
      <c r="R11" s="16"/>
      <c r="S11" s="16"/>
      <c r="T11" s="16"/>
      <c r="U11" s="16"/>
      <c r="V11" s="2801"/>
      <c r="W11" s="2797"/>
      <c r="X11" s="2801"/>
      <c r="Y11" t="str">
        <f>CA11&amp;CB11&amp;CC11&amp;CD11&amp;CE11&amp;CF11&amp;CG11&amp;CH11&amp;CI11&amp;CJ11</f>
        <v/>
      </c>
      <c r="CA11" s="18" t="str">
        <f>IF(AND($C11&gt;0,O11="")," * No olvide digitar la variable Víctima de Violencia de Género. Digite Cero si no tiene.",IF(O11&gt;$C11," * La variable Víctima de Violencia de Género No puede ser mayor al Total.",""))</f>
        <v/>
      </c>
      <c r="CB11" s="18" t="str">
        <f>IF(AND(C11&gt;0,P11=""),"  * No olvide digitar la variable Ingresos por Traslados. Digite Cero si no tiene.",IF(P11&gt;C11,"  * La variable Ingresos por Traslados No puede ser mayor al Total.",""))</f>
        <v/>
      </c>
      <c r="CC11" s="18" t="str">
        <f>IF(AND($C11&gt;0,Q11="")," * No olvide digitar la variable Ingresos con Control Precoz Extrasistema. Digite Cero si no tiene.",IF(Q11&gt;$C11," * La variable Ingresos con Control Precoz Extrasistema No puede ser mayor al Total.",""))</f>
        <v/>
      </c>
      <c r="CD11" s="18" t="str">
        <f>IF(AND($C11&gt;0,R11="")," * No olvide digitar la variable Derivación por IVE causal 3 &lt;14 años. Digite Cero si no tiene.",IF(R11&gt;$C11," * La variable Derivación por IVE causal 3 &lt;14 años No puede ser mayor al Total.",""))</f>
        <v/>
      </c>
      <c r="CE11" s="18" t="str">
        <f>IF(AND($C11&gt;0,S11=""),"  * No olvide digitar la variable Trans masculino. Digite Cero si no tiene.",IF(S11&gt;$C11,"  * La variable Trans masculino No puede ser mayor al Total.",""))</f>
        <v/>
      </c>
      <c r="CF11" s="18" t="str">
        <f>IF(AND($C11&gt;0,T11=""),"  * No olvide digitar la variable No binarie. Digite Cero si no tiene.",IF(T11&gt;$C11," * La variable No binarie No puede ser mayor al Total.",""))</f>
        <v/>
      </c>
      <c r="CG11" s="18" t="str">
        <f>IF(AND($C11&gt;0,U11="")," * No olvide digitar la variable Personas con discapacidad. Digite Cero si no tiene.",IF(U11&gt;$C11," *La variable Personas con discapacidad No puede ser mayor al Total.",""))</f>
        <v/>
      </c>
      <c r="CH11" s="18" t="str">
        <f>IF(AND($C11&gt;0,V11="")," * No olvide digitar la variable Pueblos Originarios. Digite Cero si no tiene.",IF(V11&gt;$C11," *La variable Pueblos Originarios No puede ser mayor al Total.",""))</f>
        <v/>
      </c>
      <c r="CI11" s="18" t="str">
        <f>IF(AND($D11+E11+F11&gt;0,W11="")," * No olvide digitar la variable Migrantes Menor de 20 años. Digite Cero si no tiene.",IF(W11&gt;$D11+E11+F11," * La variable Migrantes Menor de 20 años No puede ser mayor a la suma del grupo Rango Etario menor de 20 años.",""))</f>
        <v/>
      </c>
      <c r="CJ11" s="18" t="str">
        <f>IF(AND($G11+$H11+$I11+$J11+$K11+$L11+$M11+$N11&gt;0,$X11="")," * No olvide digitar la variable Migrantes 20 y más años. Digite Cero si no tiene.",IF($G11+$H11+$I11+$J11+$K11+$L11+$M11+$N11&lt;$X11," * La variable Migrantes 20 y más años No puede ser mayor a la suma del grupo Rango Etario 20 y más años.",""))</f>
        <v/>
      </c>
      <c r="CO11" s="19">
        <f t="shared" ref="CO11:CQ14" si="0">IF(AND($C11&gt;0,O11=""),1,IF(O11&gt;$C11,1,0))</f>
        <v>0</v>
      </c>
      <c r="CP11" s="19">
        <f t="shared" si="0"/>
        <v>0</v>
      </c>
      <c r="CQ11" s="19">
        <f t="shared" si="0"/>
        <v>0</v>
      </c>
      <c r="CR11" s="20">
        <f>IF(R11&gt;$E11+D11,1,0)</f>
        <v>0</v>
      </c>
      <c r="CS11" s="19">
        <f t="shared" ref="CS11:CV14" si="1">IF(AND($C11&gt;0,S11=""),1,IF(S11&gt;$C11,1,0))</f>
        <v>0</v>
      </c>
      <c r="CT11" s="19">
        <f t="shared" si="1"/>
        <v>0</v>
      </c>
      <c r="CU11" s="19">
        <f t="shared" si="1"/>
        <v>0</v>
      </c>
      <c r="CV11" s="19">
        <f t="shared" si="1"/>
        <v>0</v>
      </c>
      <c r="CW11" s="19">
        <f>IF(AND(D11+E11+F11&gt;0,W11=""),1,IF(W11&gt;D11+E11+F11,1,0))</f>
        <v>0</v>
      </c>
      <c r="CX11" s="19">
        <f>IF(AND($G11+$H11+$I11+$J11+$K11+$L11+$M11+$N11&gt;0,$X11=""),1,IF($G11+$H11+$I11+$J11+$K11+$L11+$M11+$N11&lt;$X11,1,0))</f>
        <v>0</v>
      </c>
    </row>
    <row r="12" spans="1:102" ht="15" customHeight="1" x14ac:dyDescent="0.25">
      <c r="A12" s="3013" t="s">
        <v>30</v>
      </c>
      <c r="B12" s="3013"/>
      <c r="C12" s="21">
        <f t="shared" ref="C12:C14" si="2">SUM(D12:N12)</f>
        <v>0</v>
      </c>
      <c r="D12" s="22"/>
      <c r="E12" s="23"/>
      <c r="F12" s="24"/>
      <c r="G12" s="24"/>
      <c r="H12" s="24"/>
      <c r="I12" s="24"/>
      <c r="J12" s="24"/>
      <c r="K12" s="24"/>
      <c r="L12" s="24"/>
      <c r="M12" s="25"/>
      <c r="N12" s="26"/>
      <c r="O12" s="27"/>
      <c r="P12" s="24"/>
      <c r="Q12" s="24"/>
      <c r="R12" s="16"/>
      <c r="S12" s="16"/>
      <c r="T12" s="16"/>
      <c r="U12" s="16"/>
      <c r="V12" s="28"/>
      <c r="W12" s="22"/>
      <c r="X12" s="28"/>
      <c r="Y12" t="str">
        <f t="shared" ref="Y12:Y14" si="3">CA12&amp;CB12&amp;CC12&amp;CD12&amp;CE12&amp;CF12&amp;CG12&amp;CH12&amp;CI12&amp;CJ12</f>
        <v/>
      </c>
      <c r="CA12" s="18" t="str">
        <f t="shared" ref="CA12:CA14" si="4">IF(AND($C12&gt;0,O12="")," * No olvide digitar la variable Víctima de Violencia de Género. Digite Cero si no tiene.",IF(O12&gt;$C12," * La variable Víctima de Violencia de Género No puede ser mayor al Total.",""))</f>
        <v/>
      </c>
      <c r="CB12" s="18" t="str">
        <f t="shared" ref="CB12:CB14" si="5">IF(AND(C12&gt;0,P12=""),"  * No olvide digitar la variable Ingresos por Traslados. Digite Cero si no tiene.",IF(P12&gt;C12,"  * La variable Ingresos por Traslados No puede ser mayor al Total.",""))</f>
        <v/>
      </c>
      <c r="CC12" s="18" t="str">
        <f t="shared" ref="CC12:CC14" si="6">IF(AND($C12&gt;0,Q12="")," * No olvide digitar la variable Ingresos con Control Precoz Extrasistema. Digite Cero si no tiene.",IF(Q12&gt;$C12," * La variable Ingresos con Control Precoz Extrasistema No puede ser mayor al Total.",""))</f>
        <v/>
      </c>
      <c r="CD12" s="18" t="str">
        <f t="shared" ref="CD12:CD14" si="7">IF(AND($C12&gt;0,R12="")," * No olvide digitar la variable Derivación por IVE causal 3 &lt;14 años. Digite Cero si no tiene.",IF(R12&gt;$C12," * La variable Derivación por IVE causal 3 &lt;14 años No puede ser mayor al Total.",""))</f>
        <v/>
      </c>
      <c r="CE12" s="18" t="str">
        <f t="shared" ref="CE12:CE14" si="8">IF(AND($C12&gt;0,S12=""),"  * No olvide digitar la variable Trans masculino. Digite Cero si no tiene.",IF(S12&gt;$C12,"  * La variable Trans masculino No puede ser mayor al Total.",""))</f>
        <v/>
      </c>
      <c r="CF12" s="18" t="str">
        <f t="shared" ref="CF12:CF14" si="9">IF(AND($C12&gt;0,T12=""),"  * No olvide digitar la variable No binarie. Digite Cero si no tiene.",IF(T12&gt;$C12," * La variable No binarie No puede ser mayor al Total.",""))</f>
        <v/>
      </c>
      <c r="CG12" s="18" t="str">
        <f t="shared" ref="CG12:CG14" si="10">IF(AND($C12&gt;0,U12="")," * No olvide digitar la variable Personas con discapacidad. Digite Cero si no tiene.",IF(U12&gt;$C12," *La variable Personas con discapacidad No puede ser mayor al Total.",""))</f>
        <v/>
      </c>
      <c r="CH12" s="18" t="str">
        <f t="shared" ref="CH12:CH14" si="11">IF(AND($C12&gt;0,V12="")," * No olvide digitar la variable Pueblos Originarios. Digite Cero si no tiene.",IF(V12&gt;$C12," *La variable Pueblos Originarios No puede ser mayor al Total.",""))</f>
        <v/>
      </c>
      <c r="CI12" s="18" t="str">
        <f t="shared" ref="CI12:CI14" si="12">IF(AND($D12+E12+F12&gt;0,W12="")," * No olvide digitar la variable Migrantes Menor de 20 años. Digite Cero si no tiene.",IF(W12&gt;$D12+E12+F12," * La variable Migrantes Menor de 20 años No puede ser mayor a la suma del grupo Rango Etario menor de 20 años.",""))</f>
        <v/>
      </c>
      <c r="CJ12" s="18" t="str">
        <f t="shared" ref="CJ12:CJ14" si="13">IF(AND($G12+$H12+$I12+$J12+$K12+$L12+$M12+$N12&gt;0,$X12="")," * No olvide digitar la variable Migrantes 20 y más años. Digite Cero si no tiene.",IF($G12+$H12+$I12+$J12+$K12+$L12+$M12+$N12&lt;$X12," * La variable Migrantes 20 y más años No puede ser mayor a la suma del grupo Rango Etario 20 y más años.",""))</f>
        <v/>
      </c>
      <c r="CO12" s="19">
        <f t="shared" si="0"/>
        <v>0</v>
      </c>
      <c r="CP12" s="19">
        <f t="shared" si="0"/>
        <v>0</v>
      </c>
      <c r="CQ12" s="19">
        <f t="shared" si="0"/>
        <v>0</v>
      </c>
      <c r="CR12" s="20">
        <f>IF(R12&gt;$E12+D12,1,0)</f>
        <v>0</v>
      </c>
      <c r="CS12" s="19">
        <f t="shared" si="1"/>
        <v>0</v>
      </c>
      <c r="CT12" s="19">
        <f t="shared" si="1"/>
        <v>0</v>
      </c>
      <c r="CU12" s="19">
        <f t="shared" si="1"/>
        <v>0</v>
      </c>
      <c r="CV12" s="19">
        <f t="shared" si="1"/>
        <v>0</v>
      </c>
      <c r="CW12" s="19">
        <f>IF(AND(D12+E12+F12&gt;0,W12=""),1,IF(W12&gt;D12+E12+F12,1,0))</f>
        <v>0</v>
      </c>
      <c r="CX12" s="19">
        <f t="shared" ref="CX12:CX14" si="14">IF(AND($G12+$H12+$I12+$J12+$K12+$L12+$M12+$N12&gt;0,$X12=""),1,IF($G12+$H12+$I12+$J12+$K12+$L12+$M12+$N12&lt;$X12,1,0))</f>
        <v>0</v>
      </c>
    </row>
    <row r="13" spans="1:102" ht="15" customHeight="1" x14ac:dyDescent="0.25">
      <c r="A13" s="3014" t="s">
        <v>31</v>
      </c>
      <c r="B13" s="3015"/>
      <c r="C13" s="21">
        <f>SUM(D13:N13)</f>
        <v>0</v>
      </c>
      <c r="D13" s="22"/>
      <c r="E13" s="23"/>
      <c r="F13" s="24"/>
      <c r="G13" s="24"/>
      <c r="H13" s="24"/>
      <c r="I13" s="24"/>
      <c r="J13" s="24"/>
      <c r="K13" s="24"/>
      <c r="L13" s="24"/>
      <c r="M13" s="25"/>
      <c r="N13" s="26"/>
      <c r="O13" s="27"/>
      <c r="P13" s="24"/>
      <c r="Q13" s="24"/>
      <c r="R13" s="16"/>
      <c r="S13" s="16"/>
      <c r="T13" s="16"/>
      <c r="U13" s="16"/>
      <c r="V13" s="28"/>
      <c r="W13" s="22"/>
      <c r="X13" s="28"/>
      <c r="Y13" t="str">
        <f t="shared" si="3"/>
        <v/>
      </c>
      <c r="CA13" s="18" t="str">
        <f t="shared" si="4"/>
        <v/>
      </c>
      <c r="CB13" s="18" t="str">
        <f t="shared" si="5"/>
        <v/>
      </c>
      <c r="CC13" s="18" t="str">
        <f t="shared" si="6"/>
        <v/>
      </c>
      <c r="CD13" s="18" t="str">
        <f t="shared" si="7"/>
        <v/>
      </c>
      <c r="CE13" s="18" t="str">
        <f t="shared" si="8"/>
        <v/>
      </c>
      <c r="CF13" s="18" t="str">
        <f t="shared" si="9"/>
        <v/>
      </c>
      <c r="CG13" s="18" t="str">
        <f t="shared" si="10"/>
        <v/>
      </c>
      <c r="CH13" s="18" t="str">
        <f t="shared" si="11"/>
        <v/>
      </c>
      <c r="CI13" s="18" t="str">
        <f t="shared" si="12"/>
        <v/>
      </c>
      <c r="CJ13" s="18" t="str">
        <f t="shared" si="13"/>
        <v/>
      </c>
      <c r="CO13" s="19">
        <f t="shared" si="0"/>
        <v>0</v>
      </c>
      <c r="CP13" s="19">
        <f t="shared" si="0"/>
        <v>0</v>
      </c>
      <c r="CQ13" s="19">
        <f t="shared" si="0"/>
        <v>0</v>
      </c>
      <c r="CR13" s="20">
        <f>IF(R13&gt;$E13+D13,1,0)</f>
        <v>0</v>
      </c>
      <c r="CS13" s="19">
        <f t="shared" si="1"/>
        <v>0</v>
      </c>
      <c r="CT13" s="19">
        <f t="shared" si="1"/>
        <v>0</v>
      </c>
      <c r="CU13" s="19">
        <f t="shared" si="1"/>
        <v>0</v>
      </c>
      <c r="CV13" s="19">
        <f t="shared" si="1"/>
        <v>0</v>
      </c>
      <c r="CW13" s="19">
        <f>IF(AND(D13+E13+F13&gt;0,W13=""),1,IF(W13&gt;D13+E13+F13,1,0))</f>
        <v>0</v>
      </c>
      <c r="CX13" s="19">
        <f t="shared" si="14"/>
        <v>0</v>
      </c>
    </row>
    <row r="14" spans="1:102" ht="15" customHeight="1" x14ac:dyDescent="0.25">
      <c r="A14" s="3016" t="s">
        <v>32</v>
      </c>
      <c r="B14" s="3017"/>
      <c r="C14" s="29">
        <f t="shared" si="2"/>
        <v>0</v>
      </c>
      <c r="D14" s="30"/>
      <c r="E14" s="31"/>
      <c r="F14" s="32"/>
      <c r="G14" s="32"/>
      <c r="H14" s="32"/>
      <c r="I14" s="32"/>
      <c r="J14" s="32"/>
      <c r="K14" s="32"/>
      <c r="L14" s="32"/>
      <c r="M14" s="33"/>
      <c r="N14" s="34"/>
      <c r="O14" s="35"/>
      <c r="P14" s="32"/>
      <c r="Q14" s="32"/>
      <c r="R14" s="36"/>
      <c r="S14" s="36"/>
      <c r="T14" s="36"/>
      <c r="U14" s="36"/>
      <c r="V14" s="37"/>
      <c r="W14" s="30"/>
      <c r="X14" s="37"/>
      <c r="Y14" t="str">
        <f t="shared" si="3"/>
        <v/>
      </c>
      <c r="CA14" s="18" t="str">
        <f t="shared" si="4"/>
        <v/>
      </c>
      <c r="CB14" s="18" t="str">
        <f t="shared" si="5"/>
        <v/>
      </c>
      <c r="CC14" s="18" t="str">
        <f t="shared" si="6"/>
        <v/>
      </c>
      <c r="CD14" s="18" t="str">
        <f t="shared" si="7"/>
        <v/>
      </c>
      <c r="CE14" s="18" t="str">
        <f t="shared" si="8"/>
        <v/>
      </c>
      <c r="CF14" s="18" t="str">
        <f t="shared" si="9"/>
        <v/>
      </c>
      <c r="CG14" s="18" t="str">
        <f t="shared" si="10"/>
        <v/>
      </c>
      <c r="CH14" s="18" t="str">
        <f t="shared" si="11"/>
        <v/>
      </c>
      <c r="CI14" s="18" t="str">
        <f t="shared" si="12"/>
        <v/>
      </c>
      <c r="CJ14" s="18" t="str">
        <f t="shared" si="13"/>
        <v/>
      </c>
      <c r="CO14" s="19">
        <f t="shared" si="0"/>
        <v>0</v>
      </c>
      <c r="CP14" s="19">
        <f t="shared" si="0"/>
        <v>0</v>
      </c>
      <c r="CQ14" s="19">
        <f t="shared" si="0"/>
        <v>0</v>
      </c>
      <c r="CR14" s="20">
        <f>IF(R14&gt;$E14+D14,1,0)</f>
        <v>0</v>
      </c>
      <c r="CS14" s="19">
        <f t="shared" si="1"/>
        <v>0</v>
      </c>
      <c r="CT14" s="19">
        <f t="shared" si="1"/>
        <v>0</v>
      </c>
      <c r="CU14" s="19">
        <f t="shared" si="1"/>
        <v>0</v>
      </c>
      <c r="CV14" s="19">
        <f t="shared" si="1"/>
        <v>0</v>
      </c>
      <c r="CW14" s="19">
        <f>IF(AND(D14+E14+F14&gt;0,W14=""),1,IF(W14&gt;D14+E14+F14,1,0))</f>
        <v>0</v>
      </c>
      <c r="CX14" s="19">
        <f t="shared" si="14"/>
        <v>0</v>
      </c>
    </row>
    <row r="15" spans="1:102" ht="18" customHeight="1" x14ac:dyDescent="0.25">
      <c r="A15" s="38" t="s">
        <v>33</v>
      </c>
      <c r="B15" s="39"/>
      <c r="C15" s="39"/>
      <c r="D15" s="39"/>
      <c r="E15" s="39"/>
      <c r="F15" s="39"/>
      <c r="G15" s="39"/>
      <c r="H15" s="39"/>
      <c r="I15" s="39"/>
      <c r="J15" s="39"/>
      <c r="CN15" s="40"/>
      <c r="CO15" s="40"/>
      <c r="CP15" s="40"/>
      <c r="CQ15" s="40"/>
      <c r="CR15" s="40"/>
      <c r="CS15" s="40"/>
      <c r="CT15" s="40"/>
      <c r="CU15" s="40"/>
      <c r="CV15" s="40"/>
      <c r="CW15" s="40"/>
    </row>
    <row r="16" spans="1:102" ht="15" customHeight="1" x14ac:dyDescent="0.25">
      <c r="A16" s="4592" t="s">
        <v>34</v>
      </c>
      <c r="B16" s="2987"/>
      <c r="C16" s="3553" t="s">
        <v>35</v>
      </c>
      <c r="D16" s="4586" t="s">
        <v>36</v>
      </c>
      <c r="E16" s="3004" t="s">
        <v>12</v>
      </c>
      <c r="F16" s="2987" t="s">
        <v>13</v>
      </c>
      <c r="CN16" s="40"/>
      <c r="CO16" s="40"/>
      <c r="CP16" s="40"/>
      <c r="CQ16" s="40"/>
      <c r="CR16" s="40"/>
      <c r="CS16" s="40"/>
      <c r="CT16" s="40"/>
      <c r="CU16" s="40"/>
      <c r="CV16" s="40"/>
      <c r="CW16" s="40"/>
    </row>
    <row r="17" spans="1:101" ht="18.75" customHeight="1" x14ac:dyDescent="0.25">
      <c r="A17" s="3901"/>
      <c r="B17" s="2994"/>
      <c r="C17" s="3019"/>
      <c r="D17" s="3003"/>
      <c r="E17" s="4017"/>
      <c r="F17" s="4005"/>
      <c r="CN17" s="40"/>
      <c r="CO17" s="40"/>
      <c r="CP17" s="40"/>
      <c r="CQ17" s="40"/>
      <c r="CR17" s="40"/>
      <c r="CS17" s="40"/>
      <c r="CT17" s="40"/>
      <c r="CU17" s="40"/>
      <c r="CV17" s="40"/>
      <c r="CW17" s="40"/>
    </row>
    <row r="18" spans="1:101" ht="15" customHeight="1" x14ac:dyDescent="0.25">
      <c r="A18" s="4587" t="s">
        <v>37</v>
      </c>
      <c r="B18" s="4588"/>
      <c r="C18" s="2802">
        <v>93</v>
      </c>
      <c r="D18" s="2803">
        <v>0</v>
      </c>
      <c r="E18" s="2804">
        <v>1</v>
      </c>
      <c r="F18" s="2805">
        <v>10</v>
      </c>
      <c r="G18" t="str">
        <f t="shared" ref="G18:G31" si="15">CA18&amp;CB18&amp;CC18</f>
        <v/>
      </c>
      <c r="CA18" s="18" t="str">
        <f>IF(AND($C18&gt;0,$D18=""),"  * No olvide digitar la variable "&amp;$D$16&amp;""&amp;". Digite Cero si no tiene.",IF(D18&gt;C18,"  ** La variable Víctima de violencia de género No puede ser mayor al "&amp;$C$16&amp;""&amp;" .",""))</f>
        <v/>
      </c>
      <c r="CB18" s="18" t="str">
        <f>IF(AND(C18&gt;0,E18=""),"  * No olvide digitar la "&amp;$E$16&amp;""&amp;" . Digite Cero si no tiene.",IF(E18&gt;C18,"  * La variable Pueblos originarios No puede ser mayor al  "&amp;$C$16&amp;""&amp;" .",""))</f>
        <v/>
      </c>
      <c r="CC18" s="18" t="str">
        <f>IF(AND(C18&gt;0,F18=""),"  * No olvide digitar la "&amp;$F$16&amp;""&amp;" . Digite Cero si no tiene.",IF(F18&gt;C18,"  * La variable Migrantes No puede ser mayor al  "&amp;$C$16&amp;""&amp;" .",""))</f>
        <v/>
      </c>
      <c r="CN18" s="40"/>
      <c r="CO18" s="19">
        <f t="shared" ref="CO18:CO31" si="16">IF(AND(C18&gt;0,D18=""),1,IF(D18&gt;C18,1,0))</f>
        <v>0</v>
      </c>
      <c r="CP18" s="19">
        <f t="shared" ref="CP18:CP31" si="17">IF(AND(C18&gt;0,E18=""),1,IF(E18&gt;C18,1,0))</f>
        <v>0</v>
      </c>
      <c r="CQ18" s="19">
        <f t="shared" ref="CQ18:CQ31" si="18">IF(AND(C18&gt;0,F18=""),1,IF(F18&gt;C18,1,0))</f>
        <v>0</v>
      </c>
      <c r="CR18" s="40"/>
      <c r="CS18" s="40"/>
      <c r="CT18" s="40"/>
      <c r="CU18" s="40"/>
      <c r="CV18" s="40"/>
      <c r="CW18" s="40"/>
    </row>
    <row r="19" spans="1:101" ht="15" customHeight="1" x14ac:dyDescent="0.25">
      <c r="A19" s="4589" t="s">
        <v>38</v>
      </c>
      <c r="B19" s="4590"/>
      <c r="C19" s="45">
        <v>0</v>
      </c>
      <c r="D19" s="46">
        <v>0</v>
      </c>
      <c r="E19" s="47">
        <v>0</v>
      </c>
      <c r="F19" s="48">
        <v>0</v>
      </c>
      <c r="G19" t="str">
        <f t="shared" si="15"/>
        <v/>
      </c>
      <c r="CA19" s="18" t="str">
        <f t="shared" ref="CA19:CA31" si="19">IF(AND($C19&gt;0,$D19=""),"  * No olvide digitar la variable "&amp;$D$16&amp;""&amp;". Digite Cero si no tiene.",IF(D19&gt;C19,"  ** La variable Víctima de violencia de género No puede ser mayor al "&amp;$C$16&amp;""&amp;" .",""))</f>
        <v/>
      </c>
      <c r="CB19" s="18" t="str">
        <f t="shared" ref="CB19:CB31" si="20">IF(AND(C19&gt;0,E19=""),"  * No olvide digitar la "&amp;$E$16&amp;""&amp;" . Digite Cero si no tiene.",IF(E19&gt;C19,"  * La variable Pueblos originarios No puede ser mayor al  "&amp;$C$16&amp;""&amp;" .",""))</f>
        <v/>
      </c>
      <c r="CC19" s="18" t="str">
        <f t="shared" ref="CC19:CC31" si="21">IF(AND(C19&gt;0,F19=""),"  * No olvide digitar la "&amp;$F$16&amp;""&amp;" . Digite Cero si no tiene.",IF(F19&gt;C19,"  * La variable Migrantes No puede ser mayor al  "&amp;$C$16&amp;""&amp;" .",""))</f>
        <v/>
      </c>
      <c r="CN19" s="40"/>
      <c r="CO19" s="19">
        <f t="shared" si="16"/>
        <v>0</v>
      </c>
      <c r="CP19" s="19">
        <f t="shared" si="17"/>
        <v>0</v>
      </c>
      <c r="CQ19" s="19">
        <f t="shared" si="18"/>
        <v>0</v>
      </c>
      <c r="CR19" s="40"/>
      <c r="CS19" s="40"/>
      <c r="CT19" s="40"/>
      <c r="CU19" s="40"/>
      <c r="CV19" s="40"/>
      <c r="CW19" s="40"/>
    </row>
    <row r="20" spans="1:101" ht="15" customHeight="1" x14ac:dyDescent="0.25">
      <c r="A20" s="3010" t="s">
        <v>39</v>
      </c>
      <c r="B20" s="3011"/>
      <c r="C20" s="22">
        <v>0</v>
      </c>
      <c r="D20" s="26">
        <v>0</v>
      </c>
      <c r="E20" s="23">
        <v>0</v>
      </c>
      <c r="F20" s="28">
        <v>0</v>
      </c>
      <c r="G20" t="str">
        <f t="shared" si="15"/>
        <v/>
      </c>
      <c r="P20" t="s">
        <v>40</v>
      </c>
      <c r="CA20" s="18" t="str">
        <f t="shared" si="19"/>
        <v/>
      </c>
      <c r="CB20" s="18" t="str">
        <f t="shared" si="20"/>
        <v/>
      </c>
      <c r="CC20" s="18" t="str">
        <f t="shared" si="21"/>
        <v/>
      </c>
      <c r="CN20" s="40"/>
      <c r="CO20" s="19">
        <f t="shared" si="16"/>
        <v>0</v>
      </c>
      <c r="CP20" s="19">
        <f t="shared" si="17"/>
        <v>0</v>
      </c>
      <c r="CQ20" s="19">
        <f t="shared" si="18"/>
        <v>0</v>
      </c>
      <c r="CR20" s="40"/>
      <c r="CS20" s="40"/>
      <c r="CT20" s="40"/>
      <c r="CU20" s="40"/>
      <c r="CV20" s="40"/>
      <c r="CW20" s="40"/>
    </row>
    <row r="21" spans="1:101" ht="15" customHeight="1" x14ac:dyDescent="0.25">
      <c r="A21" s="3010" t="s">
        <v>41</v>
      </c>
      <c r="B21" s="3011"/>
      <c r="C21" s="22">
        <v>15</v>
      </c>
      <c r="D21" s="26">
        <v>0</v>
      </c>
      <c r="E21" s="23">
        <v>1</v>
      </c>
      <c r="F21" s="28">
        <v>1</v>
      </c>
      <c r="G21" t="str">
        <f t="shared" si="15"/>
        <v/>
      </c>
      <c r="CA21" s="18" t="str">
        <f t="shared" si="19"/>
        <v/>
      </c>
      <c r="CB21" s="18" t="str">
        <f t="shared" si="20"/>
        <v/>
      </c>
      <c r="CC21" s="18" t="str">
        <f t="shared" si="21"/>
        <v/>
      </c>
      <c r="CN21" s="40"/>
      <c r="CO21" s="19">
        <f t="shared" si="16"/>
        <v>0</v>
      </c>
      <c r="CP21" s="19">
        <f t="shared" si="17"/>
        <v>0</v>
      </c>
      <c r="CQ21" s="19">
        <f t="shared" si="18"/>
        <v>0</v>
      </c>
      <c r="CR21" s="40"/>
      <c r="CS21" s="40"/>
      <c r="CT21" s="40"/>
      <c r="CU21" s="40"/>
      <c r="CV21" s="40"/>
      <c r="CW21" s="40"/>
    </row>
    <row r="22" spans="1:101" ht="15" customHeight="1" x14ac:dyDescent="0.25">
      <c r="A22" s="3010" t="s">
        <v>42</v>
      </c>
      <c r="B22" s="3011"/>
      <c r="C22" s="22">
        <v>3</v>
      </c>
      <c r="D22" s="26">
        <v>0</v>
      </c>
      <c r="E22" s="23">
        <v>0</v>
      </c>
      <c r="F22" s="28">
        <v>0</v>
      </c>
      <c r="G22" t="str">
        <f t="shared" si="15"/>
        <v/>
      </c>
      <c r="CA22" s="18" t="str">
        <f t="shared" si="19"/>
        <v/>
      </c>
      <c r="CB22" s="18" t="str">
        <f t="shared" si="20"/>
        <v/>
      </c>
      <c r="CC22" s="18" t="str">
        <f t="shared" si="21"/>
        <v/>
      </c>
      <c r="CN22" s="40"/>
      <c r="CO22" s="19">
        <f t="shared" si="16"/>
        <v>0</v>
      </c>
      <c r="CP22" s="19">
        <f t="shared" si="17"/>
        <v>0</v>
      </c>
      <c r="CQ22" s="19">
        <f t="shared" si="18"/>
        <v>0</v>
      </c>
      <c r="CR22" s="40"/>
      <c r="CS22" s="40"/>
      <c r="CT22" s="40"/>
      <c r="CU22" s="40"/>
      <c r="CV22" s="40"/>
      <c r="CW22" s="40"/>
    </row>
    <row r="23" spans="1:101" ht="15" customHeight="1" x14ac:dyDescent="0.25">
      <c r="A23" s="3010" t="s">
        <v>43</v>
      </c>
      <c r="B23" s="3011"/>
      <c r="C23" s="22">
        <v>1</v>
      </c>
      <c r="D23" s="26">
        <v>0</v>
      </c>
      <c r="E23" s="23">
        <v>0</v>
      </c>
      <c r="F23" s="28">
        <v>1</v>
      </c>
      <c r="G23" t="str">
        <f t="shared" si="15"/>
        <v/>
      </c>
      <c r="CA23" s="18" t="str">
        <f t="shared" si="19"/>
        <v/>
      </c>
      <c r="CB23" s="18" t="str">
        <f t="shared" si="20"/>
        <v/>
      </c>
      <c r="CC23" s="18" t="str">
        <f t="shared" si="21"/>
        <v/>
      </c>
      <c r="CN23" s="40"/>
      <c r="CO23" s="19">
        <f t="shared" si="16"/>
        <v>0</v>
      </c>
      <c r="CP23" s="19">
        <f t="shared" si="17"/>
        <v>0</v>
      </c>
      <c r="CQ23" s="19">
        <f t="shared" si="18"/>
        <v>0</v>
      </c>
      <c r="CR23" s="40"/>
      <c r="CS23" s="40"/>
      <c r="CT23" s="40"/>
      <c r="CU23" s="40"/>
      <c r="CV23" s="40"/>
      <c r="CW23" s="40"/>
    </row>
    <row r="24" spans="1:101" ht="15" customHeight="1" x14ac:dyDescent="0.25">
      <c r="A24" s="3010" t="s">
        <v>44</v>
      </c>
      <c r="B24" s="3011"/>
      <c r="C24" s="22">
        <v>0</v>
      </c>
      <c r="D24" s="26">
        <v>0</v>
      </c>
      <c r="E24" s="23">
        <v>0</v>
      </c>
      <c r="F24" s="28">
        <v>0</v>
      </c>
      <c r="G24" t="str">
        <f t="shared" si="15"/>
        <v/>
      </c>
      <c r="CA24" s="18" t="str">
        <f t="shared" si="19"/>
        <v/>
      </c>
      <c r="CB24" s="18" t="str">
        <f t="shared" si="20"/>
        <v/>
      </c>
      <c r="CC24" s="18" t="str">
        <f t="shared" si="21"/>
        <v/>
      </c>
      <c r="CN24" s="40"/>
      <c r="CO24" s="19">
        <f t="shared" si="16"/>
        <v>0</v>
      </c>
      <c r="CP24" s="19">
        <f t="shared" si="17"/>
        <v>0</v>
      </c>
      <c r="CQ24" s="19">
        <f t="shared" si="18"/>
        <v>0</v>
      </c>
      <c r="CR24" s="40"/>
      <c r="CS24" s="40"/>
      <c r="CT24" s="40"/>
      <c r="CU24" s="40"/>
      <c r="CV24" s="40"/>
      <c r="CW24" s="40"/>
    </row>
    <row r="25" spans="1:101" ht="15" customHeight="1" x14ac:dyDescent="0.25">
      <c r="A25" s="3010" t="s">
        <v>45</v>
      </c>
      <c r="B25" s="3011"/>
      <c r="C25" s="22">
        <v>2</v>
      </c>
      <c r="D25" s="26">
        <v>0</v>
      </c>
      <c r="E25" s="23">
        <v>0</v>
      </c>
      <c r="F25" s="28">
        <v>0</v>
      </c>
      <c r="G25" t="str">
        <f t="shared" si="15"/>
        <v/>
      </c>
      <c r="CA25" s="18" t="str">
        <f t="shared" si="19"/>
        <v/>
      </c>
      <c r="CB25" s="18" t="str">
        <f t="shared" si="20"/>
        <v/>
      </c>
      <c r="CC25" s="18" t="str">
        <f t="shared" si="21"/>
        <v/>
      </c>
      <c r="CN25" s="40"/>
      <c r="CO25" s="19">
        <f t="shared" si="16"/>
        <v>0</v>
      </c>
      <c r="CP25" s="19">
        <f t="shared" si="17"/>
        <v>0</v>
      </c>
      <c r="CQ25" s="19">
        <f t="shared" si="18"/>
        <v>0</v>
      </c>
      <c r="CR25" s="40"/>
      <c r="CS25" s="40"/>
      <c r="CT25" s="40"/>
      <c r="CU25" s="40"/>
      <c r="CV25" s="40"/>
      <c r="CW25" s="40"/>
    </row>
    <row r="26" spans="1:101" ht="15" customHeight="1" x14ac:dyDescent="0.25">
      <c r="A26" s="3010" t="s">
        <v>46</v>
      </c>
      <c r="B26" s="3011"/>
      <c r="C26" s="22">
        <v>17</v>
      </c>
      <c r="D26" s="26">
        <v>0</v>
      </c>
      <c r="E26" s="23">
        <v>0</v>
      </c>
      <c r="F26" s="28">
        <v>3</v>
      </c>
      <c r="G26" t="str">
        <f t="shared" si="15"/>
        <v/>
      </c>
      <c r="CA26" s="18" t="str">
        <f t="shared" si="19"/>
        <v/>
      </c>
      <c r="CB26" s="18" t="str">
        <f t="shared" si="20"/>
        <v/>
      </c>
      <c r="CC26" s="18" t="str">
        <f t="shared" si="21"/>
        <v/>
      </c>
      <c r="CN26" s="40"/>
      <c r="CO26" s="19">
        <f t="shared" si="16"/>
        <v>0</v>
      </c>
      <c r="CP26" s="19">
        <f t="shared" si="17"/>
        <v>0</v>
      </c>
      <c r="CQ26" s="19">
        <f t="shared" si="18"/>
        <v>0</v>
      </c>
      <c r="CR26" s="40"/>
      <c r="CS26" s="40"/>
      <c r="CT26" s="40"/>
      <c r="CU26" s="40"/>
      <c r="CV26" s="40"/>
      <c r="CW26" s="40"/>
    </row>
    <row r="27" spans="1:101" ht="15" customHeight="1" x14ac:dyDescent="0.25">
      <c r="A27" s="3010" t="s">
        <v>47</v>
      </c>
      <c r="B27" s="3011"/>
      <c r="C27" s="22">
        <v>0</v>
      </c>
      <c r="D27" s="26">
        <v>0</v>
      </c>
      <c r="E27" s="23">
        <v>0</v>
      </c>
      <c r="F27" s="28">
        <v>0</v>
      </c>
      <c r="G27" t="str">
        <f t="shared" si="15"/>
        <v/>
      </c>
      <c r="CA27" s="18" t="str">
        <f t="shared" si="19"/>
        <v/>
      </c>
      <c r="CB27" s="18" t="str">
        <f t="shared" si="20"/>
        <v/>
      </c>
      <c r="CC27" s="18" t="str">
        <f t="shared" si="21"/>
        <v/>
      </c>
      <c r="CN27" s="40"/>
      <c r="CO27" s="19">
        <f t="shared" si="16"/>
        <v>0</v>
      </c>
      <c r="CP27" s="19">
        <f t="shared" si="17"/>
        <v>0</v>
      </c>
      <c r="CQ27" s="19">
        <f t="shared" si="18"/>
        <v>0</v>
      </c>
      <c r="CR27" s="40"/>
      <c r="CS27" s="40"/>
      <c r="CT27" s="40"/>
      <c r="CU27" s="40"/>
      <c r="CV27" s="40"/>
      <c r="CW27" s="40"/>
    </row>
    <row r="28" spans="1:101" ht="15" customHeight="1" x14ac:dyDescent="0.25">
      <c r="A28" s="3010" t="s">
        <v>48</v>
      </c>
      <c r="B28" s="3011"/>
      <c r="C28" s="49">
        <v>5</v>
      </c>
      <c r="D28" s="50">
        <v>0</v>
      </c>
      <c r="E28" s="51">
        <v>0</v>
      </c>
      <c r="F28" s="52">
        <v>0</v>
      </c>
      <c r="G28" t="str">
        <f t="shared" si="15"/>
        <v/>
      </c>
      <c r="CA28" s="18" t="str">
        <f t="shared" si="19"/>
        <v/>
      </c>
      <c r="CB28" s="18" t="str">
        <f t="shared" si="20"/>
        <v/>
      </c>
      <c r="CC28" s="18" t="str">
        <f t="shared" si="21"/>
        <v/>
      </c>
      <c r="CN28" s="40"/>
      <c r="CO28" s="19">
        <f t="shared" si="16"/>
        <v>0</v>
      </c>
      <c r="CP28" s="19">
        <f t="shared" si="17"/>
        <v>0</v>
      </c>
      <c r="CQ28" s="19">
        <f t="shared" si="18"/>
        <v>0</v>
      </c>
      <c r="CR28" s="40"/>
      <c r="CS28" s="40"/>
      <c r="CT28" s="40"/>
      <c r="CU28" s="40"/>
      <c r="CV28" s="40"/>
      <c r="CW28" s="40"/>
    </row>
    <row r="29" spans="1:101" ht="15" customHeight="1" x14ac:dyDescent="0.25">
      <c r="A29" s="3010" t="s">
        <v>49</v>
      </c>
      <c r="B29" s="3011"/>
      <c r="C29" s="49">
        <v>16</v>
      </c>
      <c r="D29" s="50">
        <v>0</v>
      </c>
      <c r="E29" s="51">
        <v>0</v>
      </c>
      <c r="F29" s="52">
        <v>3</v>
      </c>
      <c r="G29" t="str">
        <f t="shared" si="15"/>
        <v/>
      </c>
      <c r="CA29" s="18" t="str">
        <f t="shared" si="19"/>
        <v/>
      </c>
      <c r="CB29" s="18" t="str">
        <f t="shared" si="20"/>
        <v/>
      </c>
      <c r="CC29" s="18" t="str">
        <f t="shared" si="21"/>
        <v/>
      </c>
      <c r="CN29" s="40"/>
      <c r="CO29" s="19">
        <f t="shared" si="16"/>
        <v>0</v>
      </c>
      <c r="CP29" s="19">
        <f t="shared" si="17"/>
        <v>0</v>
      </c>
      <c r="CQ29" s="19">
        <f t="shared" si="18"/>
        <v>0</v>
      </c>
      <c r="CR29" s="40"/>
      <c r="CS29" s="40"/>
      <c r="CT29" s="40"/>
      <c r="CU29" s="40"/>
      <c r="CV29" s="40"/>
      <c r="CW29" s="40"/>
    </row>
    <row r="30" spans="1:101" ht="15" customHeight="1" x14ac:dyDescent="0.25">
      <c r="A30" s="3010" t="s">
        <v>50</v>
      </c>
      <c r="B30" s="3011"/>
      <c r="C30" s="49">
        <v>1</v>
      </c>
      <c r="D30" s="50">
        <v>0</v>
      </c>
      <c r="E30" s="51">
        <v>0</v>
      </c>
      <c r="F30" s="52">
        <v>0</v>
      </c>
      <c r="G30" t="str">
        <f t="shared" si="15"/>
        <v/>
      </c>
      <c r="CA30" s="18" t="str">
        <f t="shared" si="19"/>
        <v/>
      </c>
      <c r="CB30" s="18" t="str">
        <f t="shared" si="20"/>
        <v/>
      </c>
      <c r="CC30" s="18" t="str">
        <f t="shared" si="21"/>
        <v/>
      </c>
      <c r="CN30" s="40"/>
      <c r="CO30" s="19">
        <f t="shared" si="16"/>
        <v>0</v>
      </c>
      <c r="CP30" s="19">
        <f t="shared" si="17"/>
        <v>0</v>
      </c>
      <c r="CQ30" s="19">
        <f t="shared" si="18"/>
        <v>0</v>
      </c>
      <c r="CR30" s="40"/>
      <c r="CS30" s="40"/>
      <c r="CT30" s="40"/>
      <c r="CU30" s="40"/>
      <c r="CV30" s="40"/>
      <c r="CW30" s="40"/>
    </row>
    <row r="31" spans="1:101" ht="15" customHeight="1" x14ac:dyDescent="0.25">
      <c r="A31" s="3020" t="s">
        <v>51</v>
      </c>
      <c r="B31" s="3021"/>
      <c r="C31" s="30">
        <v>33</v>
      </c>
      <c r="D31" s="34">
        <v>0</v>
      </c>
      <c r="E31" s="31">
        <v>0</v>
      </c>
      <c r="F31" s="37">
        <v>2</v>
      </c>
      <c r="G31" t="str">
        <f t="shared" si="15"/>
        <v/>
      </c>
      <c r="CA31" s="18" t="str">
        <f t="shared" si="19"/>
        <v/>
      </c>
      <c r="CB31" s="18" t="str">
        <f t="shared" si="20"/>
        <v/>
      </c>
      <c r="CC31" s="18" t="str">
        <f t="shared" si="21"/>
        <v/>
      </c>
      <c r="CN31" s="40"/>
      <c r="CO31" s="19">
        <f t="shared" si="16"/>
        <v>0</v>
      </c>
      <c r="CP31" s="19">
        <f t="shared" si="17"/>
        <v>0</v>
      </c>
      <c r="CQ31" s="19">
        <f t="shared" si="18"/>
        <v>0</v>
      </c>
      <c r="CR31" s="40"/>
      <c r="CS31" s="40"/>
      <c r="CT31" s="40"/>
      <c r="CU31" s="40"/>
      <c r="CV31" s="40"/>
      <c r="CW31" s="40"/>
    </row>
    <row r="32" spans="1:101" s="56" customFormat="1" ht="18" customHeight="1" x14ac:dyDescent="0.2">
      <c r="A32" s="38" t="s">
        <v>52</v>
      </c>
      <c r="B32" s="2623"/>
      <c r="C32" s="2624"/>
      <c r="D32" s="55"/>
      <c r="E32" s="55"/>
      <c r="F32" s="38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</row>
    <row r="33" spans="1:103" ht="22.15" customHeight="1" x14ac:dyDescent="0.25">
      <c r="A33" s="4592" t="s">
        <v>53</v>
      </c>
      <c r="B33" s="2987"/>
      <c r="C33" s="4602" t="s">
        <v>4</v>
      </c>
      <c r="D33" s="4603" t="s">
        <v>5</v>
      </c>
      <c r="E33" s="4604"/>
      <c r="F33" s="4604"/>
      <c r="G33" s="4604"/>
      <c r="H33" s="4604"/>
      <c r="I33" s="4604"/>
      <c r="J33" s="4604"/>
      <c r="K33" s="4604"/>
      <c r="L33" s="4604"/>
      <c r="M33" s="4604"/>
      <c r="N33" s="4604"/>
      <c r="O33" s="4604"/>
      <c r="P33" s="4605"/>
      <c r="Q33" s="4606" t="s">
        <v>54</v>
      </c>
      <c r="R33" s="4607" t="s">
        <v>55</v>
      </c>
      <c r="S33" s="2987" t="s">
        <v>12</v>
      </c>
      <c r="T33" s="4595" t="s">
        <v>13</v>
      </c>
      <c r="U33" s="4597"/>
      <c r="V33" s="4593" t="s">
        <v>56</v>
      </c>
      <c r="W33" s="3024" t="s">
        <v>57</v>
      </c>
      <c r="X33" s="4595" t="s">
        <v>58</v>
      </c>
      <c r="Y33" s="4596"/>
      <c r="Z33" s="4597"/>
      <c r="AA33" s="4598" t="s">
        <v>59</v>
      </c>
    </row>
    <row r="34" spans="1:103" ht="27.75" customHeight="1" x14ac:dyDescent="0.25">
      <c r="A34" s="3901"/>
      <c r="B34" s="2994"/>
      <c r="C34" s="4236"/>
      <c r="D34" s="2811" t="s">
        <v>60</v>
      </c>
      <c r="E34" s="2812" t="s">
        <v>16</v>
      </c>
      <c r="F34" s="2812" t="s">
        <v>17</v>
      </c>
      <c r="G34" s="2812" t="s">
        <v>18</v>
      </c>
      <c r="H34" s="2812" t="s">
        <v>19</v>
      </c>
      <c r="I34" s="2812" t="s">
        <v>20</v>
      </c>
      <c r="J34" s="2812" t="s">
        <v>21</v>
      </c>
      <c r="K34" s="2812" t="s">
        <v>22</v>
      </c>
      <c r="L34" s="2812" t="s">
        <v>23</v>
      </c>
      <c r="M34" s="2812" t="s">
        <v>61</v>
      </c>
      <c r="N34" s="2813" t="s">
        <v>62</v>
      </c>
      <c r="O34" s="2812" t="s">
        <v>63</v>
      </c>
      <c r="P34" s="2814" t="s">
        <v>64</v>
      </c>
      <c r="Q34" s="3001"/>
      <c r="R34" s="2983"/>
      <c r="S34" s="4005"/>
      <c r="T34" s="2811" t="s">
        <v>27</v>
      </c>
      <c r="U34" s="2755" t="s">
        <v>28</v>
      </c>
      <c r="V34" s="4594"/>
      <c r="W34" s="3024"/>
      <c r="X34" s="2815" t="s">
        <v>25</v>
      </c>
      <c r="Y34" s="2816" t="s">
        <v>65</v>
      </c>
      <c r="Z34" s="60" t="s">
        <v>26</v>
      </c>
      <c r="AA34" s="3027"/>
    </row>
    <row r="35" spans="1:103" ht="15" customHeight="1" x14ac:dyDescent="0.25">
      <c r="A35" s="4599" t="s">
        <v>66</v>
      </c>
      <c r="B35" s="4599"/>
      <c r="C35" s="2817">
        <f>SUM(D35:P35)</f>
        <v>0</v>
      </c>
      <c r="D35" s="2818">
        <f>SUM(D36:D49)</f>
        <v>0</v>
      </c>
      <c r="E35" s="2819">
        <f>SUM(E36:E49)</f>
        <v>0</v>
      </c>
      <c r="F35" s="2819">
        <f t="shared" ref="F35:M35" si="22">SUM(F36:F49)</f>
        <v>0</v>
      </c>
      <c r="G35" s="2819">
        <f t="shared" si="22"/>
        <v>0</v>
      </c>
      <c r="H35" s="2819">
        <f t="shared" si="22"/>
        <v>0</v>
      </c>
      <c r="I35" s="2819">
        <f t="shared" si="22"/>
        <v>0</v>
      </c>
      <c r="J35" s="2819">
        <f t="shared" si="22"/>
        <v>0</v>
      </c>
      <c r="K35" s="2819">
        <f t="shared" si="22"/>
        <v>0</v>
      </c>
      <c r="L35" s="2819">
        <f t="shared" si="22"/>
        <v>0</v>
      </c>
      <c r="M35" s="2819">
        <f t="shared" si="22"/>
        <v>0</v>
      </c>
      <c r="N35" s="2819">
        <f>SUM(N36:N48)</f>
        <v>0</v>
      </c>
      <c r="O35" s="2819">
        <f t="shared" ref="O35:P35" si="23">SUM(O36:O48)</f>
        <v>0</v>
      </c>
      <c r="P35" s="2819">
        <f t="shared" si="23"/>
        <v>0</v>
      </c>
      <c r="Q35" s="2820">
        <f t="shared" ref="Q35:AA35" si="24">SUM(Q36:Q49)</f>
        <v>0</v>
      </c>
      <c r="R35" s="2819">
        <f t="shared" si="24"/>
        <v>0</v>
      </c>
      <c r="S35" s="2821">
        <f t="shared" si="24"/>
        <v>0</v>
      </c>
      <c r="T35" s="2818">
        <f t="shared" si="24"/>
        <v>0</v>
      </c>
      <c r="U35" s="2821">
        <f t="shared" si="24"/>
        <v>0</v>
      </c>
      <c r="V35" s="2818">
        <f t="shared" si="24"/>
        <v>0</v>
      </c>
      <c r="W35" s="2821">
        <f t="shared" si="24"/>
        <v>0</v>
      </c>
      <c r="X35" s="2818">
        <f t="shared" si="24"/>
        <v>0</v>
      </c>
      <c r="Y35" s="2819">
        <f t="shared" si="24"/>
        <v>0</v>
      </c>
      <c r="Z35" s="2821">
        <f t="shared" si="24"/>
        <v>0</v>
      </c>
      <c r="AA35" s="2821">
        <f t="shared" si="24"/>
        <v>0</v>
      </c>
    </row>
    <row r="36" spans="1:103" ht="15" customHeight="1" x14ac:dyDescent="0.25">
      <c r="A36" s="4600" t="s">
        <v>67</v>
      </c>
      <c r="B36" s="4601"/>
      <c r="C36" s="2795">
        <f>SUM(D36:M36)</f>
        <v>0</v>
      </c>
      <c r="D36" s="2797"/>
      <c r="E36" s="2005"/>
      <c r="F36" s="2005"/>
      <c r="G36" s="2005"/>
      <c r="H36" s="2005"/>
      <c r="I36" s="2005"/>
      <c r="J36" s="2005"/>
      <c r="K36" s="2005"/>
      <c r="L36" s="2005"/>
      <c r="M36" s="2005"/>
      <c r="N36" s="1998"/>
      <c r="O36" s="1998"/>
      <c r="P36" s="2069"/>
      <c r="Q36" s="2800"/>
      <c r="R36" s="2005"/>
      <c r="S36" s="2801"/>
      <c r="T36" s="2797"/>
      <c r="U36" s="2801"/>
      <c r="V36" s="2797"/>
      <c r="W36" s="2801"/>
      <c r="X36" s="2797"/>
      <c r="Y36" s="2005"/>
      <c r="Z36" s="2801"/>
      <c r="AA36" s="2801"/>
      <c r="AB36" t="str">
        <f>CA36&amp;CB36&amp;CC36&amp;CD36&amp;CE36&amp;CF36&amp;CG36&amp;CH36&amp;CI36&amp;CJ36&amp;CK36</f>
        <v/>
      </c>
      <c r="CA36" s="18" t="str">
        <f>IF(AND($C36&gt;0,Q36="")," * No olvide digitar la variable "&amp;$Q$33&amp;""&amp;". Digite Cero si no tiene.",IF(Q36&gt;$C36," * La variable "&amp;$Q$33&amp;""&amp;" no  puede ser mayor al Total.",""))</f>
        <v/>
      </c>
      <c r="CB36" s="18" t="str">
        <f>IF(AND($C36&gt;0,R36="")," * No olvide digitar la variable "&amp;$R$33&amp;""&amp;". Digite Cero si no tiene.", "")</f>
        <v/>
      </c>
      <c r="CC36" s="18" t="str">
        <f>IF(AND($C36&gt;0,S36="")," * No olvide digitar la variable "&amp;$S$33&amp;""&amp;". Digite Cero si no tiene.",IF(S36&gt;C36," * La variable "&amp;$S$33&amp;""&amp;" no  puede ser mayor al Total.",""))</f>
        <v/>
      </c>
      <c r="CD36" s="18" t="str">
        <f>IF(AND($D36+E36&gt;0,T36="")," * No olvide digitar la variable Migrantes "&amp;$T$34&amp;""&amp;". Digite Cero si no tiene.",IF(T36&gt;$D36+E36," * La variable Migrantes "&amp;$T$34&amp;""&amp;" no  puede ser mayor al Total.",""))</f>
        <v/>
      </c>
      <c r="CE36" s="18" t="str">
        <f>IF(AND($F36+$G36+$H36+$I36+$J36+$K36+$L36+$M36&gt;0,$U36="")," * No olvide digitar la variable Migrantes "&amp;$U$34&amp;""&amp;". Digite Cero si no tiene.",IF($U36&gt;$F36+$G36+$H36+$I36+$J36+$K36+$L36+$M36," * La variable Migrantes "&amp;$U$34&amp;""&amp;" no  puede ser mayor al Total.",""))</f>
        <v/>
      </c>
      <c r="CF36" s="18" t="str">
        <f>IF(AND($C36&gt;0,V36="")," * No olvide digitar la variable "&amp;$V$33&amp;""&amp;". Digite Cero si no tiene.","")</f>
        <v/>
      </c>
      <c r="CG36" s="18" t="str">
        <f>IF(AND($C36&gt;0,W36="")," * No olvide digitar la variable "&amp;$W$33&amp;""&amp;". Digite Cero si no tiene.",IF(W36&gt;$C36," * La variable "&amp;$W$33&amp;""&amp;" no  puede ser mayor al Total.",""))</f>
        <v/>
      </c>
      <c r="CH36" s="18" t="str">
        <f>IF(AND($C36&gt;0,X36="")," * No olvide digitar la variable "&amp;$X$34&amp;""&amp;". Digite Cero si no tiene.",IF(X36&gt;$C36," * La variable "&amp;$X$34&amp;""&amp;" no  puede ser mayor al Total.",""))</f>
        <v/>
      </c>
      <c r="CI36" s="18" t="str">
        <f>IF(AND($C36&gt;0,Y36="")," * No olvide digitar la variable "&amp;$Y$34&amp;""&amp;". Digite Cero si no tiene.",IF(Y36&gt;$C36," * La variable "&amp;$Y$34&amp;""&amp;" no  puede ser mayor al Total.",""))</f>
        <v/>
      </c>
      <c r="CJ36" s="18" t="str">
        <f>IF(AND($C36&gt;0,Z36="")," * No olvide digitar la variable "&amp;$Z$34&amp;""&amp;". Digite Cero si no tiene.",IF(Z36&gt;$C36," * La variable "&amp;$Z$34&amp;""&amp;" no  puede ser mayor al Total.",""))</f>
        <v/>
      </c>
      <c r="CK36" s="18" t="str">
        <f>IF(AND($C36&gt;0,AA36="")," * No olvide digitar la variable "&amp;$AA$33&amp;""&amp;". Digite Cero si no tiene.",IF(AA36&gt;$C36," * La variable "&amp;$AA$33&amp;""&amp;" no  puede ser mayor al Total.",""))</f>
        <v/>
      </c>
      <c r="CO36" s="69">
        <f t="shared" ref="CO36:CY51" si="25">IF(AND($C36&gt;0,Q36=""),1,IF(Q36&gt;$C36,1,0))</f>
        <v>0</v>
      </c>
      <c r="CP36" s="69"/>
      <c r="CQ36" s="69">
        <f t="shared" si="25"/>
        <v>0</v>
      </c>
      <c r="CR36" s="69">
        <f>IF(AND($D36+$E36&gt;0,$T36=""),1,IF(T36&gt;$D36+$E36,1,0))</f>
        <v>0</v>
      </c>
      <c r="CS36" s="69">
        <f>IF(AND($F36+$G36+$H36+$I36+$J36+$K36+$L36+$M36&gt;0,$U36=""),1,IF($U36&gt;$F36+$G36+$H36+$I36+$J36+$K36+$L36+$M36,1,0))</f>
        <v>0</v>
      </c>
      <c r="CT36" s="69">
        <f>IF(AND($C36&gt;0,V36=""),1,0)</f>
        <v>0</v>
      </c>
      <c r="CU36" s="69">
        <f>IF(AND($C36&gt;0,W36=""),1,IF(W36&gt;$C36,1,0))</f>
        <v>0</v>
      </c>
      <c r="CV36" s="69">
        <f>IF(AND($C36&gt;0,X36=""),1,IF(X36&gt;$C36,1,0))</f>
        <v>0</v>
      </c>
      <c r="CW36" s="69">
        <f>IF(AND($C36&gt;0,Y36=""),1,IF(Y36&gt;$C36,1,0))</f>
        <v>0</v>
      </c>
      <c r="CX36" s="69">
        <f>IF(AND($C36&gt;0,Z36=""),1,IF(Z36&gt;$C36,1,0))</f>
        <v>0</v>
      </c>
      <c r="CY36" s="69">
        <f t="shared" si="25"/>
        <v>0</v>
      </c>
    </row>
    <row r="37" spans="1:103" ht="15" customHeight="1" x14ac:dyDescent="0.25">
      <c r="A37" s="3033" t="s">
        <v>68</v>
      </c>
      <c r="B37" s="3034"/>
      <c r="C37" s="70">
        <f t="shared" ref="C37:C51" si="26">SUM(D37:M37)</f>
        <v>0</v>
      </c>
      <c r="D37" s="30"/>
      <c r="E37" s="32"/>
      <c r="F37" s="32"/>
      <c r="G37" s="32"/>
      <c r="H37" s="32"/>
      <c r="I37" s="32"/>
      <c r="J37" s="32"/>
      <c r="K37" s="32"/>
      <c r="L37" s="32"/>
      <c r="M37" s="32"/>
      <c r="N37" s="71"/>
      <c r="O37" s="71"/>
      <c r="P37" s="72"/>
      <c r="Q37" s="35"/>
      <c r="R37" s="32"/>
      <c r="S37" s="37"/>
      <c r="T37" s="30"/>
      <c r="U37" s="37"/>
      <c r="V37" s="30"/>
      <c r="W37" s="37"/>
      <c r="X37" s="30"/>
      <c r="Y37" s="32"/>
      <c r="Z37" s="37"/>
      <c r="AA37" s="37"/>
      <c r="AB37" t="str">
        <f t="shared" ref="AB37:AB51" si="27">CA37&amp;CB37&amp;CC37&amp;CD37&amp;CE37&amp;CF37&amp;CG37&amp;CH37&amp;CI37&amp;CJ37&amp;CK37</f>
        <v/>
      </c>
      <c r="CA37" s="18" t="str">
        <f t="shared" ref="CA37:CA51" si="28">IF(AND($C37&gt;0,Q37="")," * No olvide digitar la variable "&amp;$Q$33&amp;""&amp;". Digite Cero si no tiene.",IF(Q37&gt;$C37," * La variable "&amp;$Q$33&amp;""&amp;" no  puede ser mayor al Total.",""))</f>
        <v/>
      </c>
      <c r="CB37" s="18" t="str">
        <f t="shared" ref="CB37:CB51" si="29">IF(AND($C37&gt;0,R37="")," * No olvide digitar la variable "&amp;$R$33&amp;""&amp;". Digite Cero si no tiene.", "")</f>
        <v/>
      </c>
      <c r="CC37" s="18" t="str">
        <f t="shared" ref="CC37:CC51" si="30">IF(AND($C37&gt;0,S37="")," * No olvide digitar la variable "&amp;$S$33&amp;""&amp;". Digite Cero si no tiene.",IF(S37&gt;C37," * La variable "&amp;$S$33&amp;""&amp;" no  puede ser mayor al Total.",""))</f>
        <v/>
      </c>
      <c r="CD37" s="18" t="str">
        <f t="shared" ref="CD37:CD51" si="31">IF(AND($D37+E37&gt;0,T37="")," * No olvide digitar la variable Migrantes "&amp;$T$34&amp;""&amp;". Digite Cero si no tiene.",IF(T37&gt;$D37+E37," * La variable Migrantes "&amp;$T$34&amp;""&amp;" no  puede ser mayor al Total.",""))</f>
        <v/>
      </c>
      <c r="CE37" s="18" t="str">
        <f t="shared" ref="CE37:CE51" si="32">IF(AND($F37+$G37+$H37+$I37+$J37+$K37+$L37+$M37&gt;0,$U37="")," * No olvide digitar la variable Migrantes "&amp;$U$34&amp;""&amp;". Digite Cero si no tiene.",IF($U37&gt;$F37+$G37+$H37+$I37+$J37+$K37+$L37+$M37," * La variable Migrantes "&amp;$U$34&amp;""&amp;" no  puede ser mayor al Total.",""))</f>
        <v/>
      </c>
      <c r="CF37" s="18" t="str">
        <f t="shared" ref="CF37:CF51" si="33">IF(AND($C37&gt;0,V37="")," * No olvide digitar la variable "&amp;$V$33&amp;""&amp;". Digite Cero si no tiene.","")</f>
        <v/>
      </c>
      <c r="CG37" s="18" t="str">
        <f t="shared" ref="CG37:CG51" si="34">IF(AND($C37&gt;0,W37="")," * No olvide digitar la variable "&amp;$W$33&amp;""&amp;". Digite Cero si no tiene.",IF(W37&gt;$C37," * La variable "&amp;$W$33&amp;""&amp;" no  puede ser mayor al Total.",""))</f>
        <v/>
      </c>
      <c r="CH37" s="18" t="str">
        <f t="shared" ref="CH37:CH51" si="35">IF(AND($C37&gt;0,X37="")," * No olvide digitar la variable "&amp;$X$34&amp;""&amp;". Digite Cero si no tiene.",IF(X37&gt;$C37," * La variable "&amp;$X$34&amp;""&amp;" no  puede ser mayor al Total.",""))</f>
        <v/>
      </c>
      <c r="CI37" s="18" t="str">
        <f t="shared" ref="CI37:CI51" si="36">IF(AND($C37&gt;0,Y37="")," * No olvide digitar la variable "&amp;$Y$34&amp;""&amp;". Digite Cero si no tiene.",IF(Y37&gt;$C37," * La variable "&amp;$Y$34&amp;""&amp;" no  puede ser mayor al Total.",""))</f>
        <v/>
      </c>
      <c r="CJ37" s="18" t="str">
        <f t="shared" ref="CJ37:CJ51" si="37">IF(AND($C37&gt;0,Z37="")," * No olvide digitar la variable "&amp;$Z$34&amp;""&amp;". Digite Cero si no tiene.",IF(Z37&gt;$C37," * La variable "&amp;$Z$34&amp;""&amp;" no  puede ser mayor al Total.",""))</f>
        <v/>
      </c>
      <c r="CK37" s="18" t="str">
        <f t="shared" ref="CK37:CK51" si="38">IF(AND($C37&gt;0,AA37="")," * No olvide digitar la variable "&amp;$AA$33&amp;""&amp;". Digite Cero si no tiene.",IF(AA37&gt;$C37," * La variable "&amp;$AA$33&amp;""&amp;" no  puede ser mayor al Total.",""))</f>
        <v/>
      </c>
      <c r="CO37" s="69">
        <f t="shared" si="25"/>
        <v>0</v>
      </c>
      <c r="CP37" s="69"/>
      <c r="CQ37" s="69">
        <f t="shared" si="25"/>
        <v>0</v>
      </c>
      <c r="CR37" s="69">
        <f t="shared" ref="CR37:CR51" si="39">IF(AND($D37+$E37&gt;0,$T37=""),1,IF(T37&gt;$D37+$E37,1,0))</f>
        <v>0</v>
      </c>
      <c r="CS37" s="69">
        <f t="shared" ref="CS37:CS51" si="40">IF(AND($F37+$G37+$H37+$I37+$J37+$K37+$L37+$M37&gt;0,$U37=""),1,IF($U37&gt;$F37+$G37+$H37+$I37+$J37+$K37+$L37+$M37,1,0))</f>
        <v>0</v>
      </c>
      <c r="CT37" s="69">
        <f t="shared" ref="CT37:CT51" si="41">IF(AND($C37&gt;0,V37=""),1,0)</f>
        <v>0</v>
      </c>
      <c r="CU37" s="69">
        <f t="shared" ref="CU37:CX51" si="42">IF(AND($C37&gt;0,W37=""),1,IF(W37&gt;$C37,1,0))</f>
        <v>0</v>
      </c>
      <c r="CV37" s="69">
        <f t="shared" si="42"/>
        <v>0</v>
      </c>
      <c r="CW37" s="69">
        <f t="shared" si="42"/>
        <v>0</v>
      </c>
      <c r="CX37" s="69">
        <f t="shared" si="42"/>
        <v>0</v>
      </c>
      <c r="CY37" s="69">
        <f t="shared" si="25"/>
        <v>0</v>
      </c>
    </row>
    <row r="38" spans="1:103" ht="15" customHeight="1" x14ac:dyDescent="0.25">
      <c r="A38" s="4610" t="s">
        <v>69</v>
      </c>
      <c r="B38" s="2822" t="s">
        <v>70</v>
      </c>
      <c r="C38" s="2795">
        <f t="shared" si="26"/>
        <v>0</v>
      </c>
      <c r="D38" s="2797"/>
      <c r="E38" s="2005"/>
      <c r="F38" s="2005"/>
      <c r="G38" s="2005"/>
      <c r="H38" s="2005"/>
      <c r="I38" s="2005"/>
      <c r="J38" s="2005"/>
      <c r="K38" s="2005"/>
      <c r="L38" s="2005"/>
      <c r="M38" s="2005"/>
      <c r="N38" s="1998"/>
      <c r="O38" s="1998"/>
      <c r="P38" s="2069"/>
      <c r="Q38" s="2800"/>
      <c r="R38" s="2005"/>
      <c r="S38" s="2801"/>
      <c r="T38" s="2797"/>
      <c r="U38" s="2801"/>
      <c r="V38" s="2797"/>
      <c r="W38" s="2801"/>
      <c r="X38" s="2797"/>
      <c r="Y38" s="2005"/>
      <c r="Z38" s="2801"/>
      <c r="AA38" s="2801"/>
      <c r="AB38" t="str">
        <f t="shared" si="27"/>
        <v/>
      </c>
      <c r="CA38" s="18" t="str">
        <f t="shared" si="28"/>
        <v/>
      </c>
      <c r="CB38" s="18" t="str">
        <f t="shared" si="29"/>
        <v/>
      </c>
      <c r="CC38" s="18" t="str">
        <f t="shared" si="30"/>
        <v/>
      </c>
      <c r="CD38" s="18" t="str">
        <f t="shared" si="31"/>
        <v/>
      </c>
      <c r="CE38" s="18" t="str">
        <f t="shared" si="32"/>
        <v/>
      </c>
      <c r="CF38" s="18" t="str">
        <f t="shared" si="33"/>
        <v/>
      </c>
      <c r="CG38" s="18" t="str">
        <f t="shared" si="34"/>
        <v/>
      </c>
      <c r="CH38" s="18" t="str">
        <f t="shared" si="35"/>
        <v/>
      </c>
      <c r="CI38" s="18" t="str">
        <f t="shared" si="36"/>
        <v/>
      </c>
      <c r="CJ38" s="18" t="str">
        <f t="shared" si="37"/>
        <v/>
      </c>
      <c r="CK38" s="18" t="str">
        <f t="shared" si="38"/>
        <v/>
      </c>
      <c r="CO38" s="69">
        <f t="shared" si="25"/>
        <v>0</v>
      </c>
      <c r="CP38" s="69"/>
      <c r="CQ38" s="69">
        <f t="shared" si="25"/>
        <v>0</v>
      </c>
      <c r="CR38" s="69">
        <f t="shared" si="39"/>
        <v>0</v>
      </c>
      <c r="CS38" s="69">
        <f t="shared" si="40"/>
        <v>0</v>
      </c>
      <c r="CT38" s="69">
        <f t="shared" si="41"/>
        <v>0</v>
      </c>
      <c r="CU38" s="69">
        <f t="shared" si="42"/>
        <v>0</v>
      </c>
      <c r="CV38" s="69">
        <f t="shared" si="42"/>
        <v>0</v>
      </c>
      <c r="CW38" s="69">
        <f t="shared" si="42"/>
        <v>0</v>
      </c>
      <c r="CX38" s="69">
        <f t="shared" si="42"/>
        <v>0</v>
      </c>
      <c r="CY38" s="69">
        <f t="shared" si="25"/>
        <v>0</v>
      </c>
    </row>
    <row r="39" spans="1:103" ht="15" customHeight="1" x14ac:dyDescent="0.25">
      <c r="A39" s="4610"/>
      <c r="B39" s="74" t="s">
        <v>71</v>
      </c>
      <c r="C39" s="75">
        <f t="shared" si="26"/>
        <v>0</v>
      </c>
      <c r="D39" s="22"/>
      <c r="E39" s="24"/>
      <c r="F39" s="24"/>
      <c r="G39" s="24"/>
      <c r="H39" s="24"/>
      <c r="I39" s="24"/>
      <c r="J39" s="24"/>
      <c r="K39" s="24"/>
      <c r="L39" s="24"/>
      <c r="M39" s="24"/>
      <c r="N39" s="76"/>
      <c r="O39" s="76"/>
      <c r="P39" s="77"/>
      <c r="Q39" s="27"/>
      <c r="R39" s="24"/>
      <c r="S39" s="28"/>
      <c r="T39" s="22"/>
      <c r="U39" s="28"/>
      <c r="V39" s="22"/>
      <c r="W39" s="28"/>
      <c r="X39" s="22"/>
      <c r="Y39" s="24"/>
      <c r="Z39" s="28"/>
      <c r="AA39" s="28"/>
      <c r="AB39" t="str">
        <f t="shared" si="27"/>
        <v/>
      </c>
      <c r="CA39" s="18" t="str">
        <f t="shared" si="28"/>
        <v/>
      </c>
      <c r="CB39" s="18" t="str">
        <f t="shared" si="29"/>
        <v/>
      </c>
      <c r="CC39" s="18" t="str">
        <f t="shared" si="30"/>
        <v/>
      </c>
      <c r="CD39" s="18" t="str">
        <f t="shared" si="31"/>
        <v/>
      </c>
      <c r="CE39" s="18" t="str">
        <f t="shared" si="32"/>
        <v/>
      </c>
      <c r="CF39" s="18" t="str">
        <f t="shared" si="33"/>
        <v/>
      </c>
      <c r="CG39" s="18" t="str">
        <f t="shared" si="34"/>
        <v/>
      </c>
      <c r="CH39" s="18" t="str">
        <f t="shared" si="35"/>
        <v/>
      </c>
      <c r="CI39" s="18" t="str">
        <f t="shared" si="36"/>
        <v/>
      </c>
      <c r="CJ39" s="18" t="str">
        <f t="shared" si="37"/>
        <v/>
      </c>
      <c r="CK39" s="18" t="str">
        <f t="shared" si="38"/>
        <v/>
      </c>
      <c r="CO39" s="69">
        <f t="shared" si="25"/>
        <v>0</v>
      </c>
      <c r="CP39" s="69"/>
      <c r="CQ39" s="69">
        <f t="shared" si="25"/>
        <v>0</v>
      </c>
      <c r="CR39" s="69">
        <f t="shared" si="39"/>
        <v>0</v>
      </c>
      <c r="CS39" s="69">
        <f t="shared" si="40"/>
        <v>0</v>
      </c>
      <c r="CT39" s="69">
        <f t="shared" si="41"/>
        <v>0</v>
      </c>
      <c r="CU39" s="69">
        <f t="shared" si="42"/>
        <v>0</v>
      </c>
      <c r="CV39" s="69">
        <f t="shared" si="42"/>
        <v>0</v>
      </c>
      <c r="CW39" s="69">
        <f t="shared" si="42"/>
        <v>0</v>
      </c>
      <c r="CX39" s="69">
        <f t="shared" si="42"/>
        <v>0</v>
      </c>
      <c r="CY39" s="69">
        <f t="shared" si="25"/>
        <v>0</v>
      </c>
    </row>
    <row r="40" spans="1:103" ht="15" customHeight="1" x14ac:dyDescent="0.25">
      <c r="A40" s="4610"/>
      <c r="B40" s="74" t="s">
        <v>72</v>
      </c>
      <c r="C40" s="75">
        <f t="shared" si="26"/>
        <v>0</v>
      </c>
      <c r="D40" s="22"/>
      <c r="E40" s="24"/>
      <c r="F40" s="24"/>
      <c r="G40" s="24"/>
      <c r="H40" s="24"/>
      <c r="I40" s="24"/>
      <c r="J40" s="24"/>
      <c r="K40" s="24"/>
      <c r="L40" s="24"/>
      <c r="M40" s="24"/>
      <c r="N40" s="76"/>
      <c r="O40" s="76"/>
      <c r="P40" s="77"/>
      <c r="Q40" s="27"/>
      <c r="R40" s="24"/>
      <c r="S40" s="28"/>
      <c r="T40" s="22"/>
      <c r="U40" s="28"/>
      <c r="V40" s="22"/>
      <c r="W40" s="28"/>
      <c r="X40" s="22"/>
      <c r="Y40" s="24"/>
      <c r="Z40" s="28"/>
      <c r="AA40" s="28"/>
      <c r="AB40" t="str">
        <f t="shared" si="27"/>
        <v/>
      </c>
      <c r="CA40" s="18" t="str">
        <f t="shared" si="28"/>
        <v/>
      </c>
      <c r="CB40" s="18" t="str">
        <f t="shared" si="29"/>
        <v/>
      </c>
      <c r="CC40" s="18" t="str">
        <f t="shared" si="30"/>
        <v/>
      </c>
      <c r="CD40" s="18" t="str">
        <f t="shared" si="31"/>
        <v/>
      </c>
      <c r="CE40" s="18" t="str">
        <f t="shared" si="32"/>
        <v/>
      </c>
      <c r="CF40" s="18" t="str">
        <f t="shared" si="33"/>
        <v/>
      </c>
      <c r="CG40" s="18" t="str">
        <f t="shared" si="34"/>
        <v/>
      </c>
      <c r="CH40" s="18" t="str">
        <f t="shared" si="35"/>
        <v/>
      </c>
      <c r="CI40" s="18" t="str">
        <f t="shared" si="36"/>
        <v/>
      </c>
      <c r="CJ40" s="18" t="str">
        <f t="shared" si="37"/>
        <v/>
      </c>
      <c r="CK40" s="18" t="str">
        <f t="shared" si="38"/>
        <v/>
      </c>
      <c r="CO40" s="69">
        <f t="shared" si="25"/>
        <v>0</v>
      </c>
      <c r="CP40" s="69"/>
      <c r="CQ40" s="69">
        <f t="shared" si="25"/>
        <v>0</v>
      </c>
      <c r="CR40" s="69">
        <f t="shared" si="39"/>
        <v>0</v>
      </c>
      <c r="CS40" s="69">
        <f t="shared" si="40"/>
        <v>0</v>
      </c>
      <c r="CT40" s="69">
        <f t="shared" si="41"/>
        <v>0</v>
      </c>
      <c r="CU40" s="69">
        <f t="shared" si="42"/>
        <v>0</v>
      </c>
      <c r="CV40" s="69">
        <f t="shared" si="42"/>
        <v>0</v>
      </c>
      <c r="CW40" s="69">
        <f t="shared" si="42"/>
        <v>0</v>
      </c>
      <c r="CX40" s="69">
        <f t="shared" si="42"/>
        <v>0</v>
      </c>
      <c r="CY40" s="69">
        <f t="shared" si="25"/>
        <v>0</v>
      </c>
    </row>
    <row r="41" spans="1:103" ht="15" customHeight="1" x14ac:dyDescent="0.25">
      <c r="A41" s="4610"/>
      <c r="B41" s="74" t="s">
        <v>73</v>
      </c>
      <c r="C41" s="75">
        <f t="shared" si="26"/>
        <v>0</v>
      </c>
      <c r="D41" s="22"/>
      <c r="E41" s="24"/>
      <c r="F41" s="24"/>
      <c r="G41" s="24"/>
      <c r="H41" s="24"/>
      <c r="I41" s="24"/>
      <c r="J41" s="24"/>
      <c r="K41" s="24"/>
      <c r="L41" s="24"/>
      <c r="M41" s="24"/>
      <c r="N41" s="76"/>
      <c r="O41" s="76"/>
      <c r="P41" s="77"/>
      <c r="Q41" s="27"/>
      <c r="R41" s="24"/>
      <c r="S41" s="28"/>
      <c r="T41" s="22"/>
      <c r="U41" s="28"/>
      <c r="V41" s="22"/>
      <c r="W41" s="28"/>
      <c r="X41" s="22"/>
      <c r="Y41" s="24"/>
      <c r="Z41" s="28"/>
      <c r="AA41" s="28"/>
      <c r="AB41" t="str">
        <f t="shared" si="27"/>
        <v/>
      </c>
      <c r="CA41" s="18" t="str">
        <f t="shared" si="28"/>
        <v/>
      </c>
      <c r="CB41" s="18" t="str">
        <f t="shared" si="29"/>
        <v/>
      </c>
      <c r="CC41" s="18" t="str">
        <f t="shared" si="30"/>
        <v/>
      </c>
      <c r="CD41" s="18" t="str">
        <f t="shared" si="31"/>
        <v/>
      </c>
      <c r="CE41" s="18" t="str">
        <f t="shared" si="32"/>
        <v/>
      </c>
      <c r="CF41" s="18" t="str">
        <f t="shared" si="33"/>
        <v/>
      </c>
      <c r="CG41" s="18" t="str">
        <f t="shared" si="34"/>
        <v/>
      </c>
      <c r="CH41" s="18" t="str">
        <f t="shared" si="35"/>
        <v/>
      </c>
      <c r="CI41" s="18" t="str">
        <f t="shared" si="36"/>
        <v/>
      </c>
      <c r="CJ41" s="18" t="str">
        <f t="shared" si="37"/>
        <v/>
      </c>
      <c r="CK41" s="18" t="str">
        <f t="shared" si="38"/>
        <v/>
      </c>
      <c r="CO41" s="69">
        <f t="shared" si="25"/>
        <v>0</v>
      </c>
      <c r="CP41" s="69"/>
      <c r="CQ41" s="69">
        <f t="shared" si="25"/>
        <v>0</v>
      </c>
      <c r="CR41" s="69">
        <f t="shared" si="39"/>
        <v>0</v>
      </c>
      <c r="CS41" s="69">
        <f t="shared" si="40"/>
        <v>0</v>
      </c>
      <c r="CT41" s="69">
        <f t="shared" si="41"/>
        <v>0</v>
      </c>
      <c r="CU41" s="69">
        <f t="shared" si="42"/>
        <v>0</v>
      </c>
      <c r="CV41" s="69">
        <f t="shared" si="42"/>
        <v>0</v>
      </c>
      <c r="CW41" s="69">
        <f t="shared" si="42"/>
        <v>0</v>
      </c>
      <c r="CX41" s="69">
        <f t="shared" si="42"/>
        <v>0</v>
      </c>
      <c r="CY41" s="69">
        <f t="shared" si="25"/>
        <v>0</v>
      </c>
    </row>
    <row r="42" spans="1:103" ht="15" customHeight="1" x14ac:dyDescent="0.25">
      <c r="A42" s="4610"/>
      <c r="B42" s="74" t="s">
        <v>74</v>
      </c>
      <c r="C42" s="75">
        <f t="shared" si="26"/>
        <v>0</v>
      </c>
      <c r="D42" s="22"/>
      <c r="E42" s="24"/>
      <c r="F42" s="24"/>
      <c r="G42" s="24"/>
      <c r="H42" s="24"/>
      <c r="I42" s="24"/>
      <c r="J42" s="24"/>
      <c r="K42" s="24"/>
      <c r="L42" s="24"/>
      <c r="M42" s="24"/>
      <c r="N42" s="76"/>
      <c r="O42" s="76"/>
      <c r="P42" s="77"/>
      <c r="Q42" s="27"/>
      <c r="R42" s="24"/>
      <c r="S42" s="28"/>
      <c r="T42" s="22"/>
      <c r="U42" s="28"/>
      <c r="V42" s="22"/>
      <c r="W42" s="28"/>
      <c r="X42" s="22"/>
      <c r="Y42" s="24"/>
      <c r="Z42" s="28"/>
      <c r="AA42" s="28"/>
      <c r="AB42" t="str">
        <f t="shared" si="27"/>
        <v/>
      </c>
      <c r="CA42" s="18" t="str">
        <f t="shared" si="28"/>
        <v/>
      </c>
      <c r="CB42" s="18" t="str">
        <f t="shared" si="29"/>
        <v/>
      </c>
      <c r="CC42" s="18" t="str">
        <f t="shared" si="30"/>
        <v/>
      </c>
      <c r="CD42" s="18" t="str">
        <f t="shared" si="31"/>
        <v/>
      </c>
      <c r="CE42" s="18" t="str">
        <f t="shared" si="32"/>
        <v/>
      </c>
      <c r="CF42" s="18" t="str">
        <f t="shared" si="33"/>
        <v/>
      </c>
      <c r="CG42" s="18" t="str">
        <f t="shared" si="34"/>
        <v/>
      </c>
      <c r="CH42" s="18" t="str">
        <f t="shared" si="35"/>
        <v/>
      </c>
      <c r="CI42" s="18" t="str">
        <f t="shared" si="36"/>
        <v/>
      </c>
      <c r="CJ42" s="18" t="str">
        <f t="shared" si="37"/>
        <v/>
      </c>
      <c r="CK42" s="18" t="str">
        <f t="shared" si="38"/>
        <v/>
      </c>
      <c r="CO42" s="69">
        <f t="shared" si="25"/>
        <v>0</v>
      </c>
      <c r="CP42" s="69"/>
      <c r="CQ42" s="69">
        <f t="shared" si="25"/>
        <v>0</v>
      </c>
      <c r="CR42" s="69">
        <f t="shared" si="39"/>
        <v>0</v>
      </c>
      <c r="CS42" s="69">
        <f t="shared" si="40"/>
        <v>0</v>
      </c>
      <c r="CT42" s="69">
        <f t="shared" si="41"/>
        <v>0</v>
      </c>
      <c r="CU42" s="69">
        <f t="shared" si="42"/>
        <v>0</v>
      </c>
      <c r="CV42" s="69">
        <f t="shared" si="42"/>
        <v>0</v>
      </c>
      <c r="CW42" s="69">
        <f t="shared" si="42"/>
        <v>0</v>
      </c>
      <c r="CX42" s="69">
        <f t="shared" si="42"/>
        <v>0</v>
      </c>
      <c r="CY42" s="69">
        <f t="shared" si="25"/>
        <v>0</v>
      </c>
    </row>
    <row r="43" spans="1:103" ht="15" customHeight="1" x14ac:dyDescent="0.25">
      <c r="A43" s="4610"/>
      <c r="B43" s="78" t="s">
        <v>75</v>
      </c>
      <c r="C43" s="2630">
        <f t="shared" si="26"/>
        <v>0</v>
      </c>
      <c r="D43" s="2546"/>
      <c r="E43" s="81"/>
      <c r="F43" s="81"/>
      <c r="G43" s="81"/>
      <c r="H43" s="81"/>
      <c r="I43" s="81"/>
      <c r="J43" s="81"/>
      <c r="K43" s="81"/>
      <c r="L43" s="81"/>
      <c r="M43" s="81"/>
      <c r="N43" s="82"/>
      <c r="O43" s="82"/>
      <c r="P43" s="83"/>
      <c r="Q43" s="84"/>
      <c r="R43" s="81"/>
      <c r="S43" s="85"/>
      <c r="T43" s="2546"/>
      <c r="U43" s="85"/>
      <c r="V43" s="2546"/>
      <c r="W43" s="85"/>
      <c r="X43" s="2546"/>
      <c r="Y43" s="81"/>
      <c r="Z43" s="85"/>
      <c r="AA43" s="85"/>
      <c r="AB43" t="str">
        <f t="shared" si="27"/>
        <v/>
      </c>
      <c r="CA43" s="18" t="str">
        <f t="shared" si="28"/>
        <v/>
      </c>
      <c r="CB43" s="18" t="str">
        <f t="shared" si="29"/>
        <v/>
      </c>
      <c r="CC43" s="18" t="str">
        <f t="shared" si="30"/>
        <v/>
      </c>
      <c r="CD43" s="18" t="str">
        <f t="shared" si="31"/>
        <v/>
      </c>
      <c r="CE43" s="18" t="str">
        <f>IF(AND($F43+$G43+$H43+$I43+$J43+$K43+$L43+$M43&gt;0,$U43="")," * No olvide digitar la variable Migrantes "&amp;$U$34&amp;""&amp;". Digite Cero si no tiene.",IF($U43&gt;$F43+$G43+$H43+$I43+$J43+$K43+$L43+$M43," * La variable Migrantes "&amp;$U$34&amp;""&amp;" no  puede ser mayor al Total.",""))</f>
        <v/>
      </c>
      <c r="CF43" s="18" t="str">
        <f t="shared" si="33"/>
        <v/>
      </c>
      <c r="CG43" s="18" t="str">
        <f t="shared" si="34"/>
        <v/>
      </c>
      <c r="CH43" s="18" t="str">
        <f t="shared" si="35"/>
        <v/>
      </c>
      <c r="CI43" s="18" t="str">
        <f t="shared" si="36"/>
        <v/>
      </c>
      <c r="CJ43" s="18" t="str">
        <f t="shared" si="37"/>
        <v/>
      </c>
      <c r="CK43" s="18" t="str">
        <f t="shared" si="38"/>
        <v/>
      </c>
      <c r="CO43" s="69">
        <f t="shared" si="25"/>
        <v>0</v>
      </c>
      <c r="CP43" s="69"/>
      <c r="CQ43" s="69">
        <f t="shared" si="25"/>
        <v>0</v>
      </c>
      <c r="CR43" s="69">
        <f t="shared" si="39"/>
        <v>0</v>
      </c>
      <c r="CS43" s="69">
        <f t="shared" si="40"/>
        <v>0</v>
      </c>
      <c r="CT43" s="69">
        <f t="shared" si="41"/>
        <v>0</v>
      </c>
      <c r="CU43" s="69">
        <f t="shared" si="42"/>
        <v>0</v>
      </c>
      <c r="CV43" s="69">
        <f t="shared" si="42"/>
        <v>0</v>
      </c>
      <c r="CW43" s="69">
        <f t="shared" si="42"/>
        <v>0</v>
      </c>
      <c r="CX43" s="69">
        <f t="shared" si="42"/>
        <v>0</v>
      </c>
      <c r="CY43" s="69">
        <f t="shared" si="25"/>
        <v>0</v>
      </c>
    </row>
    <row r="44" spans="1:103" ht="15" customHeight="1" x14ac:dyDescent="0.25">
      <c r="A44" s="4610"/>
      <c r="B44" s="86" t="s">
        <v>76</v>
      </c>
      <c r="C44" s="70">
        <f>SUM(D44:M44)</f>
        <v>0</v>
      </c>
      <c r="D44" s="30"/>
      <c r="E44" s="32"/>
      <c r="F44" s="32"/>
      <c r="G44" s="32"/>
      <c r="H44" s="32"/>
      <c r="I44" s="32"/>
      <c r="J44" s="32"/>
      <c r="K44" s="32"/>
      <c r="L44" s="32"/>
      <c r="M44" s="32"/>
      <c r="N44" s="71"/>
      <c r="O44" s="71"/>
      <c r="P44" s="72"/>
      <c r="Q44" s="35"/>
      <c r="R44" s="32"/>
      <c r="S44" s="37"/>
      <c r="T44" s="30"/>
      <c r="U44" s="37"/>
      <c r="V44" s="30"/>
      <c r="W44" s="37"/>
      <c r="X44" s="30"/>
      <c r="Y44" s="32"/>
      <c r="Z44" s="37"/>
      <c r="AA44" s="37"/>
      <c r="AB44" t="str">
        <f t="shared" si="27"/>
        <v/>
      </c>
      <c r="CA44" s="18" t="str">
        <f t="shared" si="28"/>
        <v/>
      </c>
      <c r="CB44" s="18" t="str">
        <f t="shared" si="29"/>
        <v/>
      </c>
      <c r="CC44" s="18" t="str">
        <f t="shared" si="30"/>
        <v/>
      </c>
      <c r="CD44" s="18" t="str">
        <f>IF(AND($D44+E44&gt;0,T44="")," * No olvide digitar la variable Migrantes "&amp;$T$34&amp;""&amp;". Digite Cero si no tiene.",IF(T44&gt;$D44+E44," * La variable Migrantes "&amp;$T$34&amp;""&amp;" no  puede ser mayor al Total.",""))</f>
        <v/>
      </c>
      <c r="CE44" s="18" t="str">
        <f t="shared" si="32"/>
        <v/>
      </c>
      <c r="CF44" s="18" t="str">
        <f t="shared" si="33"/>
        <v/>
      </c>
      <c r="CG44" s="18" t="str">
        <f t="shared" si="34"/>
        <v/>
      </c>
      <c r="CH44" s="18" t="str">
        <f t="shared" si="35"/>
        <v/>
      </c>
      <c r="CI44" s="18" t="str">
        <f t="shared" si="36"/>
        <v/>
      </c>
      <c r="CJ44" s="18" t="str">
        <f t="shared" si="37"/>
        <v/>
      </c>
      <c r="CK44" s="18" t="str">
        <f t="shared" si="38"/>
        <v/>
      </c>
      <c r="CO44" s="69">
        <f t="shared" si="25"/>
        <v>0</v>
      </c>
      <c r="CP44" s="69"/>
      <c r="CQ44" s="69">
        <f t="shared" si="25"/>
        <v>0</v>
      </c>
      <c r="CR44" s="69">
        <f t="shared" si="39"/>
        <v>0</v>
      </c>
      <c r="CS44" s="69">
        <f t="shared" si="40"/>
        <v>0</v>
      </c>
      <c r="CT44" s="69">
        <f t="shared" si="41"/>
        <v>0</v>
      </c>
      <c r="CU44" s="69">
        <f t="shared" si="42"/>
        <v>0</v>
      </c>
      <c r="CV44" s="69">
        <f t="shared" si="42"/>
        <v>0</v>
      </c>
      <c r="CW44" s="69">
        <f t="shared" si="42"/>
        <v>0</v>
      </c>
      <c r="CX44" s="69">
        <f t="shared" si="42"/>
        <v>0</v>
      </c>
      <c r="CY44" s="69">
        <f t="shared" si="25"/>
        <v>0</v>
      </c>
    </row>
    <row r="45" spans="1:103" ht="15" customHeight="1" x14ac:dyDescent="0.25">
      <c r="A45" s="4611" t="s">
        <v>77</v>
      </c>
      <c r="B45" s="2822" t="s">
        <v>78</v>
      </c>
      <c r="C45" s="2795">
        <f>SUM(D45:P45)</f>
        <v>0</v>
      </c>
      <c r="D45" s="2797"/>
      <c r="E45" s="2005"/>
      <c r="F45" s="2005"/>
      <c r="G45" s="2005"/>
      <c r="H45" s="2005"/>
      <c r="I45" s="2005"/>
      <c r="J45" s="2005"/>
      <c r="K45" s="2005"/>
      <c r="L45" s="2005"/>
      <c r="M45" s="2005"/>
      <c r="N45" s="2449"/>
      <c r="O45" s="2449"/>
      <c r="P45" s="2449"/>
      <c r="Q45" s="2800"/>
      <c r="R45" s="2005"/>
      <c r="S45" s="2801"/>
      <c r="T45" s="2797"/>
      <c r="U45" s="2801"/>
      <c r="V45" s="2797"/>
      <c r="W45" s="2801"/>
      <c r="X45" s="2797"/>
      <c r="Y45" s="2005"/>
      <c r="Z45" s="2801"/>
      <c r="AA45" s="2801"/>
      <c r="AB45" t="str">
        <f t="shared" si="27"/>
        <v/>
      </c>
      <c r="CA45" s="18" t="str">
        <f t="shared" si="28"/>
        <v/>
      </c>
      <c r="CB45" s="18" t="str">
        <f t="shared" si="29"/>
        <v/>
      </c>
      <c r="CC45" s="18" t="str">
        <f t="shared" si="30"/>
        <v/>
      </c>
      <c r="CD45" s="18" t="str">
        <f t="shared" si="31"/>
        <v/>
      </c>
      <c r="CE45" s="18" t="str">
        <f t="shared" si="32"/>
        <v/>
      </c>
      <c r="CF45" s="18" t="str">
        <f t="shared" si="33"/>
        <v/>
      </c>
      <c r="CG45" s="18" t="str">
        <f t="shared" si="34"/>
        <v/>
      </c>
      <c r="CH45" s="18" t="str">
        <f t="shared" si="35"/>
        <v/>
      </c>
      <c r="CI45" s="18" t="str">
        <f t="shared" si="36"/>
        <v/>
      </c>
      <c r="CJ45" s="18" t="str">
        <f t="shared" si="37"/>
        <v/>
      </c>
      <c r="CK45" s="18" t="str">
        <f t="shared" si="38"/>
        <v/>
      </c>
      <c r="CO45" s="69">
        <f t="shared" si="25"/>
        <v>0</v>
      </c>
      <c r="CP45" s="69"/>
      <c r="CQ45" s="69">
        <f t="shared" si="25"/>
        <v>0</v>
      </c>
      <c r="CR45" s="69">
        <f t="shared" si="39"/>
        <v>0</v>
      </c>
      <c r="CS45" s="69">
        <f t="shared" si="40"/>
        <v>0</v>
      </c>
      <c r="CT45" s="69">
        <f t="shared" si="41"/>
        <v>0</v>
      </c>
      <c r="CU45" s="69">
        <f t="shared" si="42"/>
        <v>0</v>
      </c>
      <c r="CV45" s="69">
        <f t="shared" si="42"/>
        <v>0</v>
      </c>
      <c r="CW45" s="69">
        <f t="shared" si="42"/>
        <v>0</v>
      </c>
      <c r="CX45" s="69">
        <f t="shared" si="42"/>
        <v>0</v>
      </c>
      <c r="CY45" s="69">
        <f t="shared" si="25"/>
        <v>0</v>
      </c>
    </row>
    <row r="46" spans="1:103" ht="15" customHeight="1" x14ac:dyDescent="0.25">
      <c r="A46" s="4249"/>
      <c r="B46" s="88" t="s">
        <v>79</v>
      </c>
      <c r="C46" s="70">
        <f>SUM(D46:P46)</f>
        <v>0</v>
      </c>
      <c r="D46" s="30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5"/>
      <c r="R46" s="32"/>
      <c r="S46" s="37"/>
      <c r="T46" s="30"/>
      <c r="U46" s="37"/>
      <c r="V46" s="30"/>
      <c r="W46" s="37"/>
      <c r="X46" s="30"/>
      <c r="Y46" s="32"/>
      <c r="Z46" s="37"/>
      <c r="AA46" s="37"/>
      <c r="AB46" t="str">
        <f t="shared" si="27"/>
        <v/>
      </c>
      <c r="CA46" s="18" t="str">
        <f t="shared" si="28"/>
        <v/>
      </c>
      <c r="CB46" s="18" t="str">
        <f t="shared" si="29"/>
        <v/>
      </c>
      <c r="CC46" s="18" t="str">
        <f t="shared" si="30"/>
        <v/>
      </c>
      <c r="CD46" s="18" t="str">
        <f t="shared" si="31"/>
        <v/>
      </c>
      <c r="CE46" s="18" t="str">
        <f t="shared" si="32"/>
        <v/>
      </c>
      <c r="CF46" s="18" t="str">
        <f t="shared" si="33"/>
        <v/>
      </c>
      <c r="CG46" s="18" t="str">
        <f t="shared" si="34"/>
        <v/>
      </c>
      <c r="CH46" s="18" t="str">
        <f t="shared" si="35"/>
        <v/>
      </c>
      <c r="CI46" s="18" t="str">
        <f t="shared" si="36"/>
        <v/>
      </c>
      <c r="CJ46" s="18" t="str">
        <f t="shared" si="37"/>
        <v/>
      </c>
      <c r="CK46" s="18" t="str">
        <f t="shared" si="38"/>
        <v/>
      </c>
      <c r="CO46" s="69">
        <f t="shared" si="25"/>
        <v>0</v>
      </c>
      <c r="CP46" s="69"/>
      <c r="CQ46" s="69">
        <f t="shared" si="25"/>
        <v>0</v>
      </c>
      <c r="CR46" s="69">
        <f t="shared" si="39"/>
        <v>0</v>
      </c>
      <c r="CS46" s="69">
        <f t="shared" si="40"/>
        <v>0</v>
      </c>
      <c r="CT46" s="69">
        <f t="shared" si="41"/>
        <v>0</v>
      </c>
      <c r="CU46" s="69">
        <f t="shared" si="42"/>
        <v>0</v>
      </c>
      <c r="CV46" s="69">
        <f t="shared" si="42"/>
        <v>0</v>
      </c>
      <c r="CW46" s="69">
        <f t="shared" si="42"/>
        <v>0</v>
      </c>
      <c r="CX46" s="69">
        <f t="shared" si="42"/>
        <v>0</v>
      </c>
      <c r="CY46" s="69">
        <f t="shared" si="25"/>
        <v>0</v>
      </c>
    </row>
    <row r="47" spans="1:103" ht="15" customHeight="1" x14ac:dyDescent="0.25">
      <c r="A47" s="4611" t="s">
        <v>80</v>
      </c>
      <c r="B47" s="2822" t="s">
        <v>78</v>
      </c>
      <c r="C47" s="2795">
        <f>SUM(D47:M47)</f>
        <v>0</v>
      </c>
      <c r="D47" s="2797"/>
      <c r="E47" s="2005"/>
      <c r="F47" s="2005"/>
      <c r="G47" s="2005"/>
      <c r="H47" s="2005"/>
      <c r="I47" s="2005"/>
      <c r="J47" s="2005"/>
      <c r="K47" s="2005"/>
      <c r="L47" s="2005"/>
      <c r="M47" s="2005"/>
      <c r="N47" s="1998"/>
      <c r="O47" s="1998"/>
      <c r="P47" s="2069"/>
      <c r="Q47" s="2800"/>
      <c r="R47" s="2005"/>
      <c r="S47" s="2801"/>
      <c r="T47" s="2797"/>
      <c r="U47" s="2801"/>
      <c r="V47" s="2797"/>
      <c r="W47" s="2801"/>
      <c r="X47" s="2797"/>
      <c r="Y47" s="2005"/>
      <c r="Z47" s="2801"/>
      <c r="AA47" s="2801"/>
      <c r="AB47" t="str">
        <f t="shared" si="27"/>
        <v/>
      </c>
      <c r="CA47" s="18" t="str">
        <f t="shared" si="28"/>
        <v/>
      </c>
      <c r="CB47" s="18" t="str">
        <f t="shared" si="29"/>
        <v/>
      </c>
      <c r="CC47" s="18" t="str">
        <f t="shared" si="30"/>
        <v/>
      </c>
      <c r="CD47" s="18" t="str">
        <f t="shared" si="31"/>
        <v/>
      </c>
      <c r="CE47" s="18" t="str">
        <f t="shared" si="32"/>
        <v/>
      </c>
      <c r="CF47" s="18" t="str">
        <f t="shared" si="33"/>
        <v/>
      </c>
      <c r="CG47" s="18" t="str">
        <f t="shared" si="34"/>
        <v/>
      </c>
      <c r="CH47" s="18" t="str">
        <f t="shared" si="35"/>
        <v/>
      </c>
      <c r="CI47" s="18" t="str">
        <f t="shared" si="36"/>
        <v/>
      </c>
      <c r="CJ47" s="18" t="str">
        <f t="shared" si="37"/>
        <v/>
      </c>
      <c r="CK47" s="18" t="str">
        <f t="shared" si="38"/>
        <v/>
      </c>
      <c r="CO47" s="69">
        <f t="shared" si="25"/>
        <v>0</v>
      </c>
      <c r="CP47" s="69"/>
      <c r="CQ47" s="69">
        <f t="shared" si="25"/>
        <v>0</v>
      </c>
      <c r="CR47" s="69">
        <f t="shared" si="39"/>
        <v>0</v>
      </c>
      <c r="CS47" s="69">
        <f t="shared" si="40"/>
        <v>0</v>
      </c>
      <c r="CT47" s="69">
        <f t="shared" si="41"/>
        <v>0</v>
      </c>
      <c r="CU47" s="69">
        <f t="shared" si="42"/>
        <v>0</v>
      </c>
      <c r="CV47" s="69">
        <f t="shared" si="42"/>
        <v>0</v>
      </c>
      <c r="CW47" s="69">
        <f t="shared" si="42"/>
        <v>0</v>
      </c>
      <c r="CX47" s="69">
        <f t="shared" si="42"/>
        <v>0</v>
      </c>
      <c r="CY47" s="69">
        <f t="shared" si="25"/>
        <v>0</v>
      </c>
    </row>
    <row r="48" spans="1:103" ht="15" customHeight="1" x14ac:dyDescent="0.25">
      <c r="A48" s="4249"/>
      <c r="B48" s="2823" t="s">
        <v>79</v>
      </c>
      <c r="C48" s="2073">
        <f>SUM(D48:M48)</f>
        <v>0</v>
      </c>
      <c r="D48" s="91"/>
      <c r="E48" s="92"/>
      <c r="F48" s="92"/>
      <c r="G48" s="92"/>
      <c r="H48" s="92"/>
      <c r="I48" s="92"/>
      <c r="J48" s="92"/>
      <c r="K48" s="92"/>
      <c r="L48" s="92"/>
      <c r="M48" s="92"/>
      <c r="N48" s="93"/>
      <c r="O48" s="93"/>
      <c r="P48" s="94"/>
      <c r="Q48" s="95"/>
      <c r="R48" s="92"/>
      <c r="S48" s="2761"/>
      <c r="T48" s="91"/>
      <c r="U48" s="2761"/>
      <c r="V48" s="91"/>
      <c r="W48" s="2761"/>
      <c r="X48" s="91"/>
      <c r="Y48" s="92"/>
      <c r="Z48" s="2761"/>
      <c r="AA48" s="2761"/>
      <c r="AB48" t="str">
        <f t="shared" si="27"/>
        <v/>
      </c>
      <c r="CA48" s="18" t="str">
        <f t="shared" si="28"/>
        <v/>
      </c>
      <c r="CB48" s="18" t="str">
        <f t="shared" si="29"/>
        <v/>
      </c>
      <c r="CC48" s="18" t="str">
        <f t="shared" si="30"/>
        <v/>
      </c>
      <c r="CD48" s="18" t="str">
        <f>IF(AND($D48+E48&gt;0,T48="")," * No olvide digitar la variable Migrantes "&amp;$T$34&amp;""&amp;". Digite Cero si no tiene.",IF(T48&gt;$D48+E48," * La variable Migrantes "&amp;$T$34&amp;""&amp;" no  puede ser mayor al Total.",""))</f>
        <v/>
      </c>
      <c r="CE48" s="18" t="str">
        <f t="shared" si="32"/>
        <v/>
      </c>
      <c r="CF48" s="18" t="str">
        <f t="shared" si="33"/>
        <v/>
      </c>
      <c r="CG48" s="18" t="str">
        <f t="shared" si="34"/>
        <v/>
      </c>
      <c r="CH48" s="18" t="str">
        <f t="shared" si="35"/>
        <v/>
      </c>
      <c r="CI48" s="18" t="str">
        <f t="shared" si="36"/>
        <v/>
      </c>
      <c r="CJ48" s="18" t="str">
        <f t="shared" si="37"/>
        <v/>
      </c>
      <c r="CK48" s="18" t="str">
        <f t="shared" si="38"/>
        <v/>
      </c>
      <c r="CO48" s="69">
        <f t="shared" si="25"/>
        <v>0</v>
      </c>
      <c r="CP48" s="69"/>
      <c r="CQ48" s="69">
        <f t="shared" si="25"/>
        <v>0</v>
      </c>
      <c r="CR48" s="69">
        <f>IF(AND($D48+$E48&gt;0,$T48=""),1,IF(T48&gt;$D48+$E48,1,0))</f>
        <v>0</v>
      </c>
      <c r="CS48" s="69">
        <f t="shared" si="40"/>
        <v>0</v>
      </c>
      <c r="CT48" s="69">
        <f t="shared" si="41"/>
        <v>0</v>
      </c>
      <c r="CU48" s="69">
        <f t="shared" si="42"/>
        <v>0</v>
      </c>
      <c r="CV48" s="69">
        <f t="shared" si="42"/>
        <v>0</v>
      </c>
      <c r="CW48" s="69">
        <f t="shared" si="42"/>
        <v>0</v>
      </c>
      <c r="CX48" s="69">
        <f t="shared" si="42"/>
        <v>0</v>
      </c>
      <c r="CY48" s="69">
        <f t="shared" si="25"/>
        <v>0</v>
      </c>
    </row>
    <row r="49" spans="1:103" ht="15" customHeight="1" x14ac:dyDescent="0.25">
      <c r="A49" s="4612" t="s">
        <v>81</v>
      </c>
      <c r="B49" s="4613"/>
      <c r="C49" s="2817">
        <f>SUM(D49:M49)</f>
        <v>0</v>
      </c>
      <c r="D49" s="2802"/>
      <c r="E49" s="2824"/>
      <c r="F49" s="2824"/>
      <c r="G49" s="2824"/>
      <c r="H49" s="2824"/>
      <c r="I49" s="2824"/>
      <c r="J49" s="2824"/>
      <c r="K49" s="2824"/>
      <c r="L49" s="2824"/>
      <c r="M49" s="2824"/>
      <c r="N49" s="2825"/>
      <c r="O49" s="2825"/>
      <c r="P49" s="2826"/>
      <c r="Q49" s="2827"/>
      <c r="R49" s="2824"/>
      <c r="S49" s="2805"/>
      <c r="T49" s="2802"/>
      <c r="U49" s="2805"/>
      <c r="V49" s="2802"/>
      <c r="W49" s="2805"/>
      <c r="X49" s="2802"/>
      <c r="Y49" s="2824"/>
      <c r="Z49" s="2805"/>
      <c r="AA49" s="2805"/>
      <c r="AB49" t="str">
        <f t="shared" si="27"/>
        <v/>
      </c>
      <c r="CA49" s="18" t="str">
        <f t="shared" si="28"/>
        <v/>
      </c>
      <c r="CB49" s="18" t="str">
        <f t="shared" si="29"/>
        <v/>
      </c>
      <c r="CC49" s="18" t="str">
        <f t="shared" si="30"/>
        <v/>
      </c>
      <c r="CD49" s="18" t="str">
        <f>IF(AND($D49+E49&gt;0,T49="")," * No olvide digitar la variable Migrantes "&amp;$T$34&amp;""&amp;". Digite Cero si no tiene.",IF(T49&gt;$D49+E49," * La variable Migrantes "&amp;$T$34&amp;""&amp;" no  puede ser mayor al Total.",""))</f>
        <v/>
      </c>
      <c r="CE49" s="18" t="str">
        <f t="shared" si="32"/>
        <v/>
      </c>
      <c r="CF49" s="18" t="str">
        <f t="shared" si="33"/>
        <v/>
      </c>
      <c r="CG49" s="18" t="str">
        <f t="shared" si="34"/>
        <v/>
      </c>
      <c r="CH49" s="18" t="str">
        <f t="shared" si="35"/>
        <v/>
      </c>
      <c r="CI49" s="18" t="str">
        <f t="shared" si="36"/>
        <v/>
      </c>
      <c r="CJ49" s="18" t="str">
        <f t="shared" si="37"/>
        <v/>
      </c>
      <c r="CK49" s="18" t="str">
        <f t="shared" si="38"/>
        <v/>
      </c>
      <c r="CO49" s="69">
        <f t="shared" si="25"/>
        <v>0</v>
      </c>
      <c r="CP49" s="69"/>
      <c r="CQ49" s="69">
        <f t="shared" si="25"/>
        <v>0</v>
      </c>
      <c r="CR49" s="69">
        <f>IF(AND($D49+$E49&gt;0,$T49=""),1,IF(T49&gt;$D49+$E49,1,0))</f>
        <v>0</v>
      </c>
      <c r="CS49" s="69">
        <f t="shared" si="40"/>
        <v>0</v>
      </c>
      <c r="CT49" s="69">
        <f t="shared" si="41"/>
        <v>0</v>
      </c>
      <c r="CU49" s="69">
        <f t="shared" si="42"/>
        <v>0</v>
      </c>
      <c r="CV49" s="69">
        <f t="shared" si="42"/>
        <v>0</v>
      </c>
      <c r="CW49" s="69">
        <f t="shared" si="42"/>
        <v>0</v>
      </c>
      <c r="CX49" s="69">
        <f t="shared" si="42"/>
        <v>0</v>
      </c>
      <c r="CY49" s="69">
        <f t="shared" si="25"/>
        <v>0</v>
      </c>
    </row>
    <row r="50" spans="1:103" ht="15" customHeight="1" x14ac:dyDescent="0.25">
      <c r="A50" s="3040" t="s">
        <v>82</v>
      </c>
      <c r="B50" s="3041"/>
      <c r="C50" s="101">
        <f t="shared" si="26"/>
        <v>0</v>
      </c>
      <c r="D50" s="45"/>
      <c r="E50" s="102"/>
      <c r="F50" s="102"/>
      <c r="G50" s="102"/>
      <c r="H50" s="102"/>
      <c r="I50" s="102"/>
      <c r="J50" s="102"/>
      <c r="K50" s="102"/>
      <c r="L50" s="102"/>
      <c r="M50" s="102"/>
      <c r="N50" s="103"/>
      <c r="O50" s="103"/>
      <c r="P50" s="104"/>
      <c r="Q50" s="105"/>
      <c r="R50" s="102"/>
      <c r="S50" s="48"/>
      <c r="T50" s="45"/>
      <c r="U50" s="48"/>
      <c r="V50" s="45"/>
      <c r="W50" s="48"/>
      <c r="X50" s="45"/>
      <c r="Y50" s="102"/>
      <c r="Z50" s="48"/>
      <c r="AA50" s="48"/>
      <c r="AB50" t="str">
        <f t="shared" si="27"/>
        <v/>
      </c>
      <c r="CA50" s="18" t="str">
        <f t="shared" si="28"/>
        <v/>
      </c>
      <c r="CB50" s="18" t="str">
        <f t="shared" si="29"/>
        <v/>
      </c>
      <c r="CC50" s="18" t="str">
        <f t="shared" si="30"/>
        <v/>
      </c>
      <c r="CD50" s="18" t="str">
        <f t="shared" si="31"/>
        <v/>
      </c>
      <c r="CE50" s="18" t="str">
        <f t="shared" si="32"/>
        <v/>
      </c>
      <c r="CF50" s="18" t="str">
        <f t="shared" si="33"/>
        <v/>
      </c>
      <c r="CG50" s="18" t="str">
        <f t="shared" si="34"/>
        <v/>
      </c>
      <c r="CH50" s="18" t="str">
        <f t="shared" si="35"/>
        <v/>
      </c>
      <c r="CI50" s="18" t="str">
        <f t="shared" si="36"/>
        <v/>
      </c>
      <c r="CJ50" s="18" t="str">
        <f t="shared" si="37"/>
        <v/>
      </c>
      <c r="CK50" s="18" t="str">
        <f t="shared" si="38"/>
        <v/>
      </c>
      <c r="CO50" s="69">
        <f t="shared" si="25"/>
        <v>0</v>
      </c>
      <c r="CP50" s="69"/>
      <c r="CQ50" s="69">
        <f t="shared" si="25"/>
        <v>0</v>
      </c>
      <c r="CR50" s="69">
        <f t="shared" si="39"/>
        <v>0</v>
      </c>
      <c r="CS50" s="69">
        <f t="shared" si="40"/>
        <v>0</v>
      </c>
      <c r="CT50" s="69">
        <f t="shared" si="41"/>
        <v>0</v>
      </c>
      <c r="CU50" s="69">
        <f t="shared" si="42"/>
        <v>0</v>
      </c>
      <c r="CV50" s="69">
        <f t="shared" si="42"/>
        <v>0</v>
      </c>
      <c r="CW50" s="69">
        <f t="shared" si="42"/>
        <v>0</v>
      </c>
      <c r="CX50" s="69">
        <f t="shared" si="42"/>
        <v>0</v>
      </c>
      <c r="CY50" s="69">
        <f t="shared" si="25"/>
        <v>0</v>
      </c>
    </row>
    <row r="51" spans="1:103" ht="15" customHeight="1" x14ac:dyDescent="0.25">
      <c r="A51" s="4608" t="s">
        <v>83</v>
      </c>
      <c r="B51" s="4609"/>
      <c r="C51" s="2073">
        <f t="shared" si="26"/>
        <v>0</v>
      </c>
      <c r="D51" s="91"/>
      <c r="E51" s="92"/>
      <c r="F51" s="92"/>
      <c r="G51" s="92"/>
      <c r="H51" s="92"/>
      <c r="I51" s="92"/>
      <c r="J51" s="92"/>
      <c r="K51" s="92"/>
      <c r="L51" s="92"/>
      <c r="M51" s="92"/>
      <c r="N51" s="93"/>
      <c r="O51" s="93"/>
      <c r="P51" s="94"/>
      <c r="Q51" s="95"/>
      <c r="R51" s="92"/>
      <c r="S51" s="2761"/>
      <c r="T51" s="91"/>
      <c r="U51" s="2761"/>
      <c r="V51" s="91"/>
      <c r="W51" s="2761"/>
      <c r="X51" s="91"/>
      <c r="Y51" s="92"/>
      <c r="Z51" s="2761"/>
      <c r="AA51" s="2761"/>
      <c r="AB51" t="str">
        <f t="shared" si="27"/>
        <v/>
      </c>
      <c r="CA51" s="18" t="str">
        <f t="shared" si="28"/>
        <v/>
      </c>
      <c r="CB51" s="18" t="str">
        <f t="shared" si="29"/>
        <v/>
      </c>
      <c r="CC51" s="18" t="str">
        <f t="shared" si="30"/>
        <v/>
      </c>
      <c r="CD51" s="18" t="str">
        <f t="shared" si="31"/>
        <v/>
      </c>
      <c r="CE51" s="18" t="str">
        <f t="shared" si="32"/>
        <v/>
      </c>
      <c r="CF51" s="18" t="str">
        <f t="shared" si="33"/>
        <v/>
      </c>
      <c r="CG51" s="18" t="str">
        <f t="shared" si="34"/>
        <v/>
      </c>
      <c r="CH51" s="18" t="str">
        <f t="shared" si="35"/>
        <v/>
      </c>
      <c r="CI51" s="18" t="str">
        <f t="shared" si="36"/>
        <v/>
      </c>
      <c r="CJ51" s="18" t="str">
        <f t="shared" si="37"/>
        <v/>
      </c>
      <c r="CK51" s="18" t="str">
        <f t="shared" si="38"/>
        <v/>
      </c>
      <c r="CO51" s="69">
        <f t="shared" si="25"/>
        <v>0</v>
      </c>
      <c r="CP51" s="69"/>
      <c r="CQ51" s="69">
        <f t="shared" si="25"/>
        <v>0</v>
      </c>
      <c r="CR51" s="69">
        <f t="shared" si="39"/>
        <v>0</v>
      </c>
      <c r="CS51" s="69">
        <f t="shared" si="40"/>
        <v>0</v>
      </c>
      <c r="CT51" s="69">
        <f t="shared" si="41"/>
        <v>0</v>
      </c>
      <c r="CU51" s="69">
        <f t="shared" si="42"/>
        <v>0</v>
      </c>
      <c r="CV51" s="69">
        <f t="shared" si="42"/>
        <v>0</v>
      </c>
      <c r="CW51" s="69">
        <f t="shared" si="42"/>
        <v>0</v>
      </c>
      <c r="CX51" s="69">
        <f t="shared" si="42"/>
        <v>0</v>
      </c>
      <c r="CY51" s="69">
        <f t="shared" si="25"/>
        <v>0</v>
      </c>
    </row>
    <row r="52" spans="1:103" ht="24.75" customHeight="1" x14ac:dyDescent="0.25">
      <c r="A52" s="38" t="s">
        <v>84</v>
      </c>
      <c r="CB52" s="40"/>
      <c r="CC52" s="40"/>
      <c r="CD52" s="40"/>
      <c r="CE52" s="40"/>
      <c r="CF52" s="40"/>
      <c r="CO52" s="106"/>
    </row>
    <row r="53" spans="1:103" ht="22.9" customHeight="1" x14ac:dyDescent="0.25">
      <c r="A53" s="4592" t="s">
        <v>53</v>
      </c>
      <c r="B53" s="2987"/>
      <c r="C53" s="4602" t="s">
        <v>4</v>
      </c>
      <c r="D53" s="4603" t="s">
        <v>5</v>
      </c>
      <c r="E53" s="4604"/>
      <c r="F53" s="4604"/>
      <c r="G53" s="4604"/>
      <c r="H53" s="4604"/>
      <c r="I53" s="4604"/>
      <c r="J53" s="4604"/>
      <c r="K53" s="4604"/>
      <c r="L53" s="4604"/>
      <c r="M53" s="4604"/>
      <c r="N53" s="4604"/>
      <c r="O53" s="4604"/>
      <c r="P53" s="4605"/>
      <c r="Q53" s="4606" t="s">
        <v>54</v>
      </c>
      <c r="R53" s="2987" t="s">
        <v>12</v>
      </c>
      <c r="S53" s="4595" t="s">
        <v>13</v>
      </c>
      <c r="T53" s="4597"/>
      <c r="U53" s="4595" t="s">
        <v>58</v>
      </c>
      <c r="V53" s="4596"/>
      <c r="W53" s="4597"/>
      <c r="X53" s="2987" t="s">
        <v>59</v>
      </c>
      <c r="CA53" s="40"/>
      <c r="CB53" s="40"/>
      <c r="CC53" s="40"/>
      <c r="CD53" s="40"/>
      <c r="CE53" s="40"/>
      <c r="CQ53" s="106"/>
    </row>
    <row r="54" spans="1:103" ht="28.5" customHeight="1" x14ac:dyDescent="0.25">
      <c r="A54" s="3901"/>
      <c r="B54" s="2994"/>
      <c r="C54" s="4236"/>
      <c r="D54" s="2811" t="s">
        <v>60</v>
      </c>
      <c r="E54" s="2812" t="s">
        <v>16</v>
      </c>
      <c r="F54" s="2812" t="s">
        <v>17</v>
      </c>
      <c r="G54" s="2812" t="s">
        <v>18</v>
      </c>
      <c r="H54" s="2812" t="s">
        <v>19</v>
      </c>
      <c r="I54" s="2812" t="s">
        <v>20</v>
      </c>
      <c r="J54" s="2812" t="s">
        <v>21</v>
      </c>
      <c r="K54" s="2812" t="s">
        <v>22</v>
      </c>
      <c r="L54" s="2812" t="s">
        <v>23</v>
      </c>
      <c r="M54" s="2812" t="s">
        <v>61</v>
      </c>
      <c r="N54" s="2813" t="s">
        <v>62</v>
      </c>
      <c r="O54" s="2812" t="s">
        <v>63</v>
      </c>
      <c r="P54" s="2814" t="s">
        <v>64</v>
      </c>
      <c r="Q54" s="3001"/>
      <c r="R54" s="4005"/>
      <c r="S54" s="2811" t="s">
        <v>27</v>
      </c>
      <c r="T54" s="2755" t="s">
        <v>28</v>
      </c>
      <c r="U54" s="2815" t="s">
        <v>25</v>
      </c>
      <c r="V54" s="2816" t="s">
        <v>65</v>
      </c>
      <c r="W54" s="107" t="s">
        <v>26</v>
      </c>
      <c r="X54" s="4005"/>
      <c r="CA54" s="40"/>
      <c r="CB54" s="40"/>
      <c r="CC54" s="40"/>
      <c r="CD54" s="40"/>
      <c r="CE54" s="40"/>
      <c r="CQ54" s="106"/>
    </row>
    <row r="55" spans="1:103" ht="15" customHeight="1" x14ac:dyDescent="0.25">
      <c r="A55" s="4611" t="s">
        <v>85</v>
      </c>
      <c r="B55" s="2828" t="s">
        <v>78</v>
      </c>
      <c r="C55" s="2795">
        <f>SUM(D55:P55)</f>
        <v>0</v>
      </c>
      <c r="D55" s="2797"/>
      <c r="E55" s="2005"/>
      <c r="F55" s="2005"/>
      <c r="G55" s="2005"/>
      <c r="H55" s="2005"/>
      <c r="I55" s="2005"/>
      <c r="J55" s="2005"/>
      <c r="K55" s="2005"/>
      <c r="L55" s="2005"/>
      <c r="M55" s="2005"/>
      <c r="N55" s="2798"/>
      <c r="O55" s="2005"/>
      <c r="P55" s="2023"/>
      <c r="Q55" s="2800"/>
      <c r="R55" s="2801"/>
      <c r="S55" s="2797"/>
      <c r="T55" s="2801"/>
      <c r="U55" s="2797"/>
      <c r="V55" s="2005"/>
      <c r="W55" s="2801"/>
      <c r="X55" s="2801"/>
      <c r="Y55" t="str">
        <f>CA55&amp;CB55&amp;CC55&amp;CD55&amp;CE55&amp;CF55&amp;CG55&amp;CH55</f>
        <v/>
      </c>
      <c r="CA55" s="18" t="str">
        <f>IF(AND($C55&gt;0,Q55="")," * No olvide digitar la variable "&amp;Q$53&amp;""&amp;". Digite Cero si no tiene.",IF(Q55&gt;$C55," * La variable "&amp;Q$53&amp;""&amp;" no  puede ser mayor al Total.",""))</f>
        <v/>
      </c>
      <c r="CB55" s="18" t="str">
        <f>IF(AND($C55&gt;0,R55="")," * No olvide digitar la variable "&amp;R$53&amp;""&amp;". Digite Cero si no tiene.",IF(R55&gt;$C55," * La variable "&amp;R$53&amp;""&amp;" no  puede ser mayor al Total.",""))</f>
        <v/>
      </c>
      <c r="CC55" s="18" t="str">
        <f>IF(AND($D55+$E55&gt;0,$S55="")," * No olvide digitar la variable Migrantes "&amp;S$54&amp;""&amp;". Digite Cero si no tiene.",IF($S55&gt;$D55+$E55," * La variable Migrantes "&amp;S$54&amp;""&amp;" no  puede ser mayor al Total.",""))</f>
        <v/>
      </c>
      <c r="CD55" s="18" t="str">
        <f>IF(AND($F55+$G55+$H55+$I55+$J55+$K55+$L55+$M55+$N55+$O55+$P55&gt;0,$T55="")," * No olvide digitar la variable Migrantes "&amp;T$54&amp;""&amp;". Digite Cero si no tiene.",IF(T55&gt;$F55+$G55+$H55+$I55+$J55+$K55+$L55+$M55+$N55+$O55+$P55," * La variable Migrantes "&amp;T$54&amp;""&amp;" no  puede ser mayor al Total.",""))</f>
        <v/>
      </c>
      <c r="CE55" s="18" t="str">
        <f>IF(AND($C55&gt;0,U55="")," * No olvide digitar la variable "&amp;U$54&amp;""&amp;". Digite Cero si no tiene.",IF(U55&gt;$C55," * La variable "&amp;U$54&amp;""&amp;" no  puede ser mayor al Total.",""))</f>
        <v/>
      </c>
      <c r="CF55" s="18" t="str">
        <f>IF(AND($C55&gt;0,V55="")," * No olvide digitar la variable "&amp;V$54&amp;""&amp;". Digite Cero si no tiene.",IF(V55&gt;$C55," * La variable "&amp;V$54&amp;""&amp;" no  puede ser mayor al Total.",""))</f>
        <v/>
      </c>
      <c r="CG55" s="18" t="str">
        <f>IF(AND($C55&gt;0,W55="")," * No olvide digitar la variable "&amp;W$54&amp;""&amp;". Digite Cero si no tiene.",IF(W55&gt;$C55," * La variable "&amp;W$54&amp;""&amp;" no  puede ser mayor al Total.",""))</f>
        <v/>
      </c>
      <c r="CH55" s="18" t="str">
        <f>IF(AND($C55&gt;0,X55="")," * No olvide digitar la variable "&amp;X$53&amp;""&amp;". Digite Cero si no tiene.",IF(X55&gt;$C55," * La variable "&amp;X$53&amp;""&amp;" no  puede ser mayor al Total.",""))</f>
        <v/>
      </c>
      <c r="CI55" s="40"/>
      <c r="CO55" s="109">
        <f t="shared" ref="CO55:CP59" si="43">IF(AND($C55&gt;0,Q55=""),1,IF(Q55&gt;$C55,1,0))</f>
        <v>0</v>
      </c>
      <c r="CP55" s="109">
        <f t="shared" si="43"/>
        <v>0</v>
      </c>
      <c r="CQ55" s="109">
        <f>IF(AND($D55+$E55&gt;0,S55=""),1,IF(S55&gt;$D55+$E55,1,0))</f>
        <v>0</v>
      </c>
      <c r="CR55" s="109">
        <f>IF(AND($F55+$G55+$H55+$I55+$J55+$K55+$L55+$M55+$N55+$O55+$P55&gt;0,$T55=""),1,IF($T55&gt;$F55+$G55+$H55+$I55+$J55+$K55+$L55+$M55+$N55+$O55+$P55,1,0))</f>
        <v>0</v>
      </c>
      <c r="CS55" s="109">
        <f>IF(AND($C55&gt;0,U55=""),1,IF(U55&gt;$C55,1,0))</f>
        <v>0</v>
      </c>
      <c r="CT55" s="109">
        <f>IF(AND($C55&gt;0,V55=""),1,IF(V55&gt;$C55,1,0))</f>
        <v>0</v>
      </c>
      <c r="CU55" s="109">
        <f>IF(AND($C55&gt;0,W55=""),1,IF(W55&gt;$C55,1,0))</f>
        <v>0</v>
      </c>
      <c r="CV55" s="109">
        <f>IF(AND($C55&gt;0,X55=""),1,IF(X55&gt;$C55,1,0))</f>
        <v>0</v>
      </c>
      <c r="CW55" s="110"/>
    </row>
    <row r="56" spans="1:103" ht="15" customHeight="1" x14ac:dyDescent="0.25">
      <c r="A56" s="4249"/>
      <c r="B56" s="111" t="s">
        <v>79</v>
      </c>
      <c r="C56" s="2073">
        <f>SUM(D56:P56)</f>
        <v>0</v>
      </c>
      <c r="D56" s="91"/>
      <c r="E56" s="92"/>
      <c r="F56" s="92"/>
      <c r="G56" s="92"/>
      <c r="H56" s="92"/>
      <c r="I56" s="92"/>
      <c r="J56" s="92"/>
      <c r="K56" s="92"/>
      <c r="L56" s="92"/>
      <c r="M56" s="92"/>
      <c r="N56" s="2760"/>
      <c r="O56" s="92"/>
      <c r="P56" s="113"/>
      <c r="Q56" s="95"/>
      <c r="R56" s="2761"/>
      <c r="S56" s="91"/>
      <c r="T56" s="2761"/>
      <c r="U56" s="91"/>
      <c r="V56" s="92"/>
      <c r="W56" s="2761"/>
      <c r="X56" s="2761"/>
      <c r="Y56" t="str">
        <f t="shared" ref="Y56:Y59" si="44">CA56&amp;CB56&amp;CC56&amp;CD56&amp;CE56&amp;CF56&amp;CG56&amp;CH56</f>
        <v/>
      </c>
      <c r="CA56" s="18" t="str">
        <f t="shared" ref="CA56:CB59" si="45">IF(AND($C56&gt;0,Q56="")," * No olvide digitar la variable "&amp;Q$53&amp;""&amp;". Digite Cero si no tiene.",IF(Q56&gt;$C56," * La variable "&amp;Q$53&amp;""&amp;" no  puede ser mayor al Total.",""))</f>
        <v/>
      </c>
      <c r="CB56" s="18" t="str">
        <f t="shared" si="45"/>
        <v/>
      </c>
      <c r="CC56" s="18" t="str">
        <f t="shared" ref="CC56:CC59" si="46">IF(AND($D56+$E56&gt;0,$S56="")," * No olvide digitar la variable Migrantes "&amp;S$54&amp;""&amp;". Digite Cero si no tiene.",IF($S56&gt;$D56+$E56," * La variable Migrantes "&amp;S$54&amp;""&amp;" no  puede ser mayor al Total.",""))</f>
        <v/>
      </c>
      <c r="CD56" s="18" t="str">
        <f t="shared" ref="CD56:CD59" si="47">IF(AND($F56+$G56+$H56+$I56+$J56+$K56+$L56+$M56+$N56+$O56+$P56&gt;0,$T56="")," * No olvide digitar la variable Migrantes "&amp;T$54&amp;""&amp;". Digite Cero si no tiene.",IF(T56&gt;$F56+$G56+$H56+$I56+$J56+$K56+$L56+$M56+$N56+$O56+$P56," * La variable Migrantes "&amp;T$54&amp;""&amp;" no  puede ser mayor al Total.",""))</f>
        <v/>
      </c>
      <c r="CE56" s="18" t="str">
        <f t="shared" ref="CE56:CG59" si="48">IF(AND($C56&gt;0,U56="")," * No olvide digitar la variable "&amp;U$54&amp;""&amp;". Digite Cero si no tiene.",IF(U56&gt;$C56," * La variable "&amp;U$54&amp;""&amp;" no  puede ser mayor al Total.",""))</f>
        <v/>
      </c>
      <c r="CF56" s="18" t="str">
        <f t="shared" si="48"/>
        <v/>
      </c>
      <c r="CG56" s="18" t="str">
        <f t="shared" si="48"/>
        <v/>
      </c>
      <c r="CH56" s="18" t="str">
        <f t="shared" ref="CH56:CH59" si="49">IF(AND($C56&gt;0,X56="")," * No olvide digitar la variable "&amp;X$53&amp;""&amp;". Digite Cero si no tiene.",IF(X56&gt;$C56," * La variable "&amp;X$53&amp;""&amp;" no  puede ser mayor al Total.",""))</f>
        <v/>
      </c>
      <c r="CO56" s="109">
        <f t="shared" si="43"/>
        <v>0</v>
      </c>
      <c r="CP56" s="109">
        <f t="shared" si="43"/>
        <v>0</v>
      </c>
      <c r="CQ56" s="109">
        <f t="shared" ref="CQ56:CQ59" si="50">IF(AND($D56+$E56&gt;0,S56=""),1,IF(S56&gt;$D56+$E56,1,0))</f>
        <v>0</v>
      </c>
      <c r="CR56" s="109">
        <f t="shared" ref="CR56:CR59" si="51">IF(AND($F56+$G56+$H56+$I56+$J56+$K56+$L56+$M56+$N56+$O56+$P56&gt;0,$T56=""),1,IF($T56&gt;$F56+$G56+$H56+$I56+$J56+$K56+$L56+$M56+$N56+$O56+$P56,1,0))</f>
        <v>0</v>
      </c>
      <c r="CS56" s="109">
        <f t="shared" ref="CS56:CV59" si="52">IF(AND($C56&gt;0,U56=""),1,IF(U56&gt;$C56,1,0))</f>
        <v>0</v>
      </c>
      <c r="CT56" s="109">
        <f t="shared" si="52"/>
        <v>0</v>
      </c>
      <c r="CU56" s="109">
        <f t="shared" si="52"/>
        <v>0</v>
      </c>
      <c r="CV56" s="109">
        <f t="shared" si="52"/>
        <v>0</v>
      </c>
    </row>
    <row r="57" spans="1:103" ht="15" customHeight="1" x14ac:dyDescent="0.25">
      <c r="A57" s="4611" t="s">
        <v>86</v>
      </c>
      <c r="B57" s="2828" t="s">
        <v>78</v>
      </c>
      <c r="C57" s="2795">
        <f>SUM(D57:P57)</f>
        <v>0</v>
      </c>
      <c r="D57" s="2797"/>
      <c r="E57" s="2005"/>
      <c r="F57" s="2005"/>
      <c r="G57" s="2005"/>
      <c r="H57" s="2005"/>
      <c r="I57" s="2005"/>
      <c r="J57" s="2005"/>
      <c r="K57" s="2005"/>
      <c r="L57" s="2005"/>
      <c r="M57" s="2005"/>
      <c r="N57" s="2798"/>
      <c r="O57" s="2005"/>
      <c r="P57" s="2023"/>
      <c r="Q57" s="2800"/>
      <c r="R57" s="2801"/>
      <c r="S57" s="2797"/>
      <c r="T57" s="2801"/>
      <c r="U57" s="2797"/>
      <c r="V57" s="2005"/>
      <c r="W57" s="2801"/>
      <c r="X57" s="2801"/>
      <c r="Y57" t="str">
        <f t="shared" si="44"/>
        <v/>
      </c>
      <c r="CA57" s="18" t="str">
        <f t="shared" si="45"/>
        <v/>
      </c>
      <c r="CB57" s="18" t="str">
        <f t="shared" si="45"/>
        <v/>
      </c>
      <c r="CC57" s="18" t="str">
        <f t="shared" si="46"/>
        <v/>
      </c>
      <c r="CD57" s="18" t="str">
        <f t="shared" si="47"/>
        <v/>
      </c>
      <c r="CE57" s="18" t="str">
        <f t="shared" si="48"/>
        <v/>
      </c>
      <c r="CF57" s="18" t="str">
        <f t="shared" si="48"/>
        <v/>
      </c>
      <c r="CG57" s="18" t="str">
        <f t="shared" si="48"/>
        <v/>
      </c>
      <c r="CH57" s="18" t="str">
        <f t="shared" si="49"/>
        <v/>
      </c>
      <c r="CO57" s="109">
        <f t="shared" si="43"/>
        <v>0</v>
      </c>
      <c r="CP57" s="109">
        <f t="shared" si="43"/>
        <v>0</v>
      </c>
      <c r="CQ57" s="109">
        <f t="shared" si="50"/>
        <v>0</v>
      </c>
      <c r="CR57" s="109">
        <f t="shared" si="51"/>
        <v>0</v>
      </c>
      <c r="CS57" s="109">
        <f t="shared" si="52"/>
        <v>0</v>
      </c>
      <c r="CT57" s="109">
        <f t="shared" si="52"/>
        <v>0</v>
      </c>
      <c r="CU57" s="109">
        <f t="shared" si="52"/>
        <v>0</v>
      </c>
      <c r="CV57" s="109">
        <f t="shared" si="52"/>
        <v>0</v>
      </c>
    </row>
    <row r="58" spans="1:103" ht="15" customHeight="1" x14ac:dyDescent="0.25">
      <c r="A58" s="4249"/>
      <c r="B58" s="2079" t="s">
        <v>79</v>
      </c>
      <c r="C58" s="2073">
        <f>SUM(D58:P58)</f>
        <v>0</v>
      </c>
      <c r="D58" s="91"/>
      <c r="E58" s="92"/>
      <c r="F58" s="92"/>
      <c r="G58" s="92"/>
      <c r="H58" s="92"/>
      <c r="I58" s="92"/>
      <c r="J58" s="92"/>
      <c r="K58" s="92"/>
      <c r="L58" s="92"/>
      <c r="M58" s="92"/>
      <c r="N58" s="2760"/>
      <c r="O58" s="92"/>
      <c r="P58" s="113"/>
      <c r="Q58" s="95"/>
      <c r="R58" s="2761"/>
      <c r="S58" s="91"/>
      <c r="T58" s="2761"/>
      <c r="U58" s="91"/>
      <c r="V58" s="92"/>
      <c r="W58" s="2761"/>
      <c r="X58" s="2761"/>
      <c r="Y58" t="str">
        <f t="shared" si="44"/>
        <v/>
      </c>
      <c r="CA58" s="18" t="str">
        <f t="shared" si="45"/>
        <v/>
      </c>
      <c r="CB58" s="18" t="str">
        <f t="shared" si="45"/>
        <v/>
      </c>
      <c r="CC58" s="18" t="str">
        <f t="shared" si="46"/>
        <v/>
      </c>
      <c r="CD58" s="18" t="str">
        <f t="shared" si="47"/>
        <v/>
      </c>
      <c r="CE58" s="18" t="str">
        <f t="shared" si="48"/>
        <v/>
      </c>
      <c r="CF58" s="18" t="str">
        <f t="shared" si="48"/>
        <v/>
      </c>
      <c r="CG58" s="18" t="str">
        <f t="shared" si="48"/>
        <v/>
      </c>
      <c r="CH58" s="18" t="str">
        <f t="shared" si="49"/>
        <v/>
      </c>
      <c r="CO58" s="109">
        <f t="shared" si="43"/>
        <v>0</v>
      </c>
      <c r="CP58" s="109">
        <f t="shared" si="43"/>
        <v>0</v>
      </c>
      <c r="CQ58" s="109">
        <f t="shared" si="50"/>
        <v>0</v>
      </c>
      <c r="CR58" s="109">
        <f t="shared" si="51"/>
        <v>0</v>
      </c>
      <c r="CS58" s="109">
        <f t="shared" si="52"/>
        <v>0</v>
      </c>
      <c r="CT58" s="109">
        <f t="shared" si="52"/>
        <v>0</v>
      </c>
      <c r="CU58" s="109">
        <f t="shared" si="52"/>
        <v>0</v>
      </c>
      <c r="CV58" s="109">
        <f t="shared" si="52"/>
        <v>0</v>
      </c>
    </row>
    <row r="59" spans="1:103" ht="15" customHeight="1" x14ac:dyDescent="0.25">
      <c r="A59" s="4616" t="s">
        <v>87</v>
      </c>
      <c r="B59" s="4617"/>
      <c r="C59" s="2073">
        <f>SUM(D59:P59)</f>
        <v>0</v>
      </c>
      <c r="D59" s="91"/>
      <c r="E59" s="92"/>
      <c r="F59" s="92"/>
      <c r="G59" s="92"/>
      <c r="H59" s="92"/>
      <c r="I59" s="92"/>
      <c r="J59" s="92"/>
      <c r="K59" s="92"/>
      <c r="L59" s="92"/>
      <c r="M59" s="92"/>
      <c r="N59" s="2760"/>
      <c r="O59" s="92"/>
      <c r="P59" s="113"/>
      <c r="Q59" s="95"/>
      <c r="R59" s="2761"/>
      <c r="S59" s="91"/>
      <c r="T59" s="2761"/>
      <c r="U59" s="91"/>
      <c r="V59" s="92"/>
      <c r="W59" s="2761"/>
      <c r="X59" s="2761"/>
      <c r="Y59" t="str">
        <f t="shared" si="44"/>
        <v/>
      </c>
      <c r="CA59" s="18" t="str">
        <f t="shared" si="45"/>
        <v/>
      </c>
      <c r="CB59" s="18" t="str">
        <f t="shared" si="45"/>
        <v/>
      </c>
      <c r="CC59" s="18" t="str">
        <f t="shared" si="46"/>
        <v/>
      </c>
      <c r="CD59" s="18" t="str">
        <f t="shared" si="47"/>
        <v/>
      </c>
      <c r="CE59" s="18" t="str">
        <f t="shared" si="48"/>
        <v/>
      </c>
      <c r="CF59" s="18" t="str">
        <f t="shared" si="48"/>
        <v/>
      </c>
      <c r="CG59" s="18" t="str">
        <f t="shared" si="48"/>
        <v/>
      </c>
      <c r="CH59" s="18" t="str">
        <f t="shared" si="49"/>
        <v/>
      </c>
      <c r="CO59" s="109">
        <f t="shared" si="43"/>
        <v>0</v>
      </c>
      <c r="CP59" s="109">
        <f t="shared" si="43"/>
        <v>0</v>
      </c>
      <c r="CQ59" s="109">
        <f t="shared" si="50"/>
        <v>0</v>
      </c>
      <c r="CR59" s="109">
        <f t="shared" si="51"/>
        <v>0</v>
      </c>
      <c r="CS59" s="109">
        <f t="shared" si="52"/>
        <v>0</v>
      </c>
      <c r="CT59" s="109">
        <f t="shared" si="52"/>
        <v>0</v>
      </c>
      <c r="CU59" s="109">
        <f t="shared" si="52"/>
        <v>0</v>
      </c>
      <c r="CV59" s="109">
        <f t="shared" si="52"/>
        <v>0</v>
      </c>
    </row>
    <row r="60" spans="1:103" s="56" customFormat="1" ht="18" customHeight="1" x14ac:dyDescent="0.2">
      <c r="A60" s="38" t="s">
        <v>88</v>
      </c>
      <c r="B60" s="2623"/>
      <c r="C60" s="2624"/>
      <c r="D60" s="55"/>
      <c r="E60" s="55"/>
      <c r="F60" s="38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</row>
    <row r="61" spans="1:103" x14ac:dyDescent="0.25">
      <c r="A61" s="4592" t="s">
        <v>53</v>
      </c>
      <c r="B61" s="2987"/>
      <c r="C61" s="4602" t="s">
        <v>4</v>
      </c>
      <c r="D61" s="4603" t="s">
        <v>5</v>
      </c>
      <c r="E61" s="4604"/>
      <c r="F61" s="4604"/>
      <c r="G61" s="4604"/>
      <c r="H61" s="4604"/>
      <c r="I61" s="4604"/>
      <c r="J61" s="4604"/>
      <c r="K61" s="4604"/>
      <c r="L61" s="4604"/>
      <c r="M61" s="4604"/>
      <c r="N61" s="4604"/>
      <c r="O61" s="4604"/>
      <c r="P61" s="4605"/>
      <c r="Q61" s="4606" t="s">
        <v>12</v>
      </c>
      <c r="R61" s="2987" t="s">
        <v>13</v>
      </c>
    </row>
    <row r="62" spans="1:103" ht="21" x14ac:dyDescent="0.25">
      <c r="A62" s="4010"/>
      <c r="B62" s="4005"/>
      <c r="C62" s="4236"/>
      <c r="D62" s="2811" t="s">
        <v>60</v>
      </c>
      <c r="E62" s="2812" t="s">
        <v>16</v>
      </c>
      <c r="F62" s="2812" t="s">
        <v>17</v>
      </c>
      <c r="G62" s="2812" t="s">
        <v>18</v>
      </c>
      <c r="H62" s="2812" t="s">
        <v>19</v>
      </c>
      <c r="I62" s="2812" t="s">
        <v>20</v>
      </c>
      <c r="J62" s="2812" t="s">
        <v>21</v>
      </c>
      <c r="K62" s="2812" t="s">
        <v>22</v>
      </c>
      <c r="L62" s="2812" t="s">
        <v>23</v>
      </c>
      <c r="M62" s="2812" t="s">
        <v>61</v>
      </c>
      <c r="N62" s="2813" t="s">
        <v>62</v>
      </c>
      <c r="O62" s="2812" t="s">
        <v>63</v>
      </c>
      <c r="P62" s="2814" t="s">
        <v>64</v>
      </c>
      <c r="Q62" s="3001"/>
      <c r="R62" s="4005"/>
    </row>
    <row r="63" spans="1:103" ht="15" customHeight="1" x14ac:dyDescent="0.25">
      <c r="A63" s="4614" t="s">
        <v>66</v>
      </c>
      <c r="B63" s="4615"/>
      <c r="C63" s="2817">
        <f>SUM(D63:P63)</f>
        <v>0</v>
      </c>
      <c r="D63" s="2818">
        <f>SUM(D64:D76)</f>
        <v>0</v>
      </c>
      <c r="E63" s="2819">
        <f t="shared" ref="E63:M63" si="53">SUM(E64:E76)</f>
        <v>0</v>
      </c>
      <c r="F63" s="2819">
        <f>SUM(F64:F76)</f>
        <v>0</v>
      </c>
      <c r="G63" s="2819">
        <f t="shared" si="53"/>
        <v>0</v>
      </c>
      <c r="H63" s="2819">
        <f t="shared" si="53"/>
        <v>0</v>
      </c>
      <c r="I63" s="2819">
        <f t="shared" si="53"/>
        <v>0</v>
      </c>
      <c r="J63" s="2819">
        <f t="shared" si="53"/>
        <v>0</v>
      </c>
      <c r="K63" s="2819">
        <f t="shared" si="53"/>
        <v>0</v>
      </c>
      <c r="L63" s="2819">
        <f t="shared" si="53"/>
        <v>0</v>
      </c>
      <c r="M63" s="2819">
        <f t="shared" si="53"/>
        <v>0</v>
      </c>
      <c r="N63" s="2819">
        <f>SUM(N79:N83)</f>
        <v>0</v>
      </c>
      <c r="O63" s="2819">
        <f t="shared" ref="O63:P63" si="54">SUM(O79:O83)</f>
        <v>0</v>
      </c>
      <c r="P63" s="2830">
        <f t="shared" si="54"/>
        <v>0</v>
      </c>
      <c r="Q63" s="2820">
        <f>SUM(Q64:Q76)</f>
        <v>0</v>
      </c>
      <c r="R63" s="2821">
        <f>SUM(R64:R76)</f>
        <v>0</v>
      </c>
    </row>
    <row r="64" spans="1:103" ht="15" customHeight="1" x14ac:dyDescent="0.25">
      <c r="A64" s="4600" t="s">
        <v>67</v>
      </c>
      <c r="B64" s="4601"/>
      <c r="C64" s="2795">
        <f>SUM(D64:M64)</f>
        <v>0</v>
      </c>
      <c r="D64" s="2797"/>
      <c r="E64" s="2005"/>
      <c r="F64" s="2005"/>
      <c r="G64" s="2005"/>
      <c r="H64" s="2005"/>
      <c r="I64" s="2005"/>
      <c r="J64" s="2005"/>
      <c r="K64" s="2005"/>
      <c r="L64" s="2005"/>
      <c r="M64" s="2005"/>
      <c r="N64" s="2831"/>
      <c r="O64" s="1998"/>
      <c r="P64" s="2069"/>
      <c r="Q64" s="2800"/>
      <c r="R64" s="2801"/>
      <c r="S64" t="str">
        <f t="shared" ref="S64:S83" si="55">CA64&amp;CB64</f>
        <v/>
      </c>
      <c r="CA64" s="18" t="str">
        <f>IF(AND($C64&gt;0,Q64="")," * No olvide digitar la variable "&amp;$Q$61&amp;""&amp;". Digite Cero si no tiene.",IF(Q64&gt;$C64," * La variable  "&amp;$Q$61&amp;""&amp;" No puede ser mayor al Total.",""))</f>
        <v/>
      </c>
      <c r="CB64" s="18" t="str">
        <f>IF(AND($C64&gt;0,R64="")," * No olvide digitar la variable  "&amp;$R$61&amp;""&amp;". Digite Cero si no tiene.",IF(R64&gt;$C64,"  * La variable  "&amp;$R$61&amp;""&amp;" No puede ser mayor al Total.",""))</f>
        <v/>
      </c>
      <c r="CO64" s="69">
        <f>IF(AND($C64&gt;0,Q64=""),1,IF(Q64&gt;$C64,1,0))</f>
        <v>0</v>
      </c>
      <c r="CP64" s="69">
        <f t="shared" ref="CP64:CP83" si="56">IF(AND(C64&gt;0,R64=""),1,IF(R64&gt;C64,1,0))</f>
        <v>0</v>
      </c>
    </row>
    <row r="65" spans="1:94" ht="15" customHeight="1" x14ac:dyDescent="0.25">
      <c r="A65" s="3033" t="s">
        <v>68</v>
      </c>
      <c r="B65" s="3034"/>
      <c r="C65" s="70">
        <f>SUM(D65:M65)</f>
        <v>0</v>
      </c>
      <c r="D65" s="30"/>
      <c r="E65" s="32"/>
      <c r="F65" s="32"/>
      <c r="G65" s="32"/>
      <c r="H65" s="32"/>
      <c r="I65" s="32"/>
      <c r="J65" s="32"/>
      <c r="K65" s="32"/>
      <c r="L65" s="32"/>
      <c r="M65" s="32"/>
      <c r="N65" s="117"/>
      <c r="O65" s="71"/>
      <c r="P65" s="72"/>
      <c r="Q65" s="105"/>
      <c r="R65" s="48"/>
      <c r="S65" t="str">
        <f t="shared" si="55"/>
        <v/>
      </c>
      <c r="CA65" s="18" t="str">
        <f t="shared" ref="CA65:CA83" si="57">IF(AND($C65&gt;0,Q65="")," * No olvide digitar la variable "&amp;$Q$61&amp;""&amp;". Digite Cero si no tiene.",IF(Q65&gt;$C65," * La variable  "&amp;$Q$61&amp;""&amp;" No puede ser mayor al Total.",""))</f>
        <v/>
      </c>
      <c r="CB65" s="18" t="str">
        <f t="shared" ref="CB65:CB83" si="58">IF(AND($C65&gt;0,R65="")," * No olvide digitar la variable  "&amp;$R$61&amp;""&amp;". Digite Cero si no tiene.",IF(R65&gt;$C65,"  * La variable  "&amp;$R$61&amp;""&amp;" No puede ser mayor al Total.",""))</f>
        <v/>
      </c>
      <c r="CO65" s="69">
        <f t="shared" ref="CO65:CO83" si="59">IF(AND(C65&gt;0,Q65=""),1,IF(Q65&gt;C65,1,0))</f>
        <v>0</v>
      </c>
      <c r="CP65" s="69">
        <f t="shared" si="56"/>
        <v>0</v>
      </c>
    </row>
    <row r="66" spans="1:94" ht="15" customHeight="1" x14ac:dyDescent="0.25">
      <c r="A66" s="4611" t="s">
        <v>69</v>
      </c>
      <c r="B66" s="2822" t="s">
        <v>70</v>
      </c>
      <c r="C66" s="2795">
        <f t="shared" ref="C66:C78" si="60">SUM(D66:M66)</f>
        <v>0</v>
      </c>
      <c r="D66" s="2797"/>
      <c r="E66" s="2005"/>
      <c r="F66" s="2005"/>
      <c r="G66" s="2005"/>
      <c r="H66" s="2005"/>
      <c r="I66" s="2005"/>
      <c r="J66" s="2005"/>
      <c r="K66" s="2005"/>
      <c r="L66" s="2005"/>
      <c r="M66" s="2005"/>
      <c r="N66" s="2831"/>
      <c r="O66" s="1998"/>
      <c r="P66" s="2069"/>
      <c r="Q66" s="2800"/>
      <c r="R66" s="2801"/>
      <c r="S66" t="str">
        <f t="shared" si="55"/>
        <v/>
      </c>
      <c r="CA66" s="18" t="str">
        <f t="shared" si="57"/>
        <v/>
      </c>
      <c r="CB66" s="18" t="str">
        <f t="shared" si="58"/>
        <v/>
      </c>
      <c r="CO66" s="69">
        <f t="shared" si="59"/>
        <v>0</v>
      </c>
      <c r="CP66" s="69">
        <f t="shared" si="56"/>
        <v>0</v>
      </c>
    </row>
    <row r="67" spans="1:94" ht="15" customHeight="1" x14ac:dyDescent="0.25">
      <c r="A67" s="3923"/>
      <c r="B67" s="74" t="s">
        <v>71</v>
      </c>
      <c r="C67" s="75">
        <f t="shared" si="60"/>
        <v>0</v>
      </c>
      <c r="D67" s="22"/>
      <c r="E67" s="24"/>
      <c r="F67" s="24"/>
      <c r="G67" s="24"/>
      <c r="H67" s="24"/>
      <c r="I67" s="24"/>
      <c r="J67" s="24"/>
      <c r="K67" s="24"/>
      <c r="L67" s="24"/>
      <c r="M67" s="24"/>
      <c r="N67" s="118"/>
      <c r="O67" s="76"/>
      <c r="P67" s="77"/>
      <c r="Q67" s="27"/>
      <c r="R67" s="28"/>
      <c r="S67" t="str">
        <f t="shared" si="55"/>
        <v/>
      </c>
      <c r="CA67" s="18" t="str">
        <f t="shared" si="57"/>
        <v/>
      </c>
      <c r="CB67" s="18" t="str">
        <f t="shared" si="58"/>
        <v/>
      </c>
      <c r="CO67" s="69">
        <f t="shared" si="59"/>
        <v>0</v>
      </c>
      <c r="CP67" s="69">
        <f t="shared" si="56"/>
        <v>0</v>
      </c>
    </row>
    <row r="68" spans="1:94" ht="15" customHeight="1" x14ac:dyDescent="0.25">
      <c r="A68" s="3923"/>
      <c r="B68" s="74" t="s">
        <v>72</v>
      </c>
      <c r="C68" s="75">
        <f t="shared" si="60"/>
        <v>0</v>
      </c>
      <c r="D68" s="22"/>
      <c r="E68" s="24"/>
      <c r="F68" s="24"/>
      <c r="G68" s="24"/>
      <c r="H68" s="24"/>
      <c r="I68" s="24"/>
      <c r="J68" s="24"/>
      <c r="K68" s="24"/>
      <c r="L68" s="24"/>
      <c r="M68" s="24"/>
      <c r="N68" s="118"/>
      <c r="O68" s="76"/>
      <c r="P68" s="77"/>
      <c r="Q68" s="27"/>
      <c r="R68" s="28"/>
      <c r="S68" t="str">
        <f t="shared" si="55"/>
        <v/>
      </c>
      <c r="CA68" s="18" t="str">
        <f t="shared" si="57"/>
        <v/>
      </c>
      <c r="CB68" s="18" t="str">
        <f t="shared" si="58"/>
        <v/>
      </c>
      <c r="CO68" s="69">
        <f t="shared" si="59"/>
        <v>0</v>
      </c>
      <c r="CP68" s="69">
        <f t="shared" si="56"/>
        <v>0</v>
      </c>
    </row>
    <row r="69" spans="1:94" ht="15" customHeight="1" x14ac:dyDescent="0.25">
      <c r="A69" s="3923"/>
      <c r="B69" s="74" t="s">
        <v>73</v>
      </c>
      <c r="C69" s="75">
        <f t="shared" si="60"/>
        <v>0</v>
      </c>
      <c r="D69" s="22"/>
      <c r="E69" s="24"/>
      <c r="F69" s="24"/>
      <c r="G69" s="24"/>
      <c r="H69" s="24"/>
      <c r="I69" s="24"/>
      <c r="J69" s="24"/>
      <c r="K69" s="24"/>
      <c r="L69" s="24"/>
      <c r="M69" s="24"/>
      <c r="N69" s="118"/>
      <c r="O69" s="76"/>
      <c r="P69" s="77"/>
      <c r="Q69" s="27"/>
      <c r="R69" s="28"/>
      <c r="S69" t="str">
        <f t="shared" si="55"/>
        <v/>
      </c>
      <c r="CA69" s="18" t="str">
        <f t="shared" si="57"/>
        <v/>
      </c>
      <c r="CB69" s="18" t="str">
        <f t="shared" si="58"/>
        <v/>
      </c>
      <c r="CO69" s="69">
        <f t="shared" si="59"/>
        <v>0</v>
      </c>
      <c r="CP69" s="69">
        <f t="shared" si="56"/>
        <v>0</v>
      </c>
    </row>
    <row r="70" spans="1:94" ht="15" customHeight="1" x14ac:dyDescent="0.25">
      <c r="A70" s="3923"/>
      <c r="B70" s="74" t="s">
        <v>74</v>
      </c>
      <c r="C70" s="75">
        <f t="shared" si="60"/>
        <v>0</v>
      </c>
      <c r="D70" s="22"/>
      <c r="E70" s="24"/>
      <c r="F70" s="24"/>
      <c r="G70" s="24"/>
      <c r="H70" s="24"/>
      <c r="I70" s="24"/>
      <c r="J70" s="24"/>
      <c r="K70" s="24"/>
      <c r="L70" s="24"/>
      <c r="M70" s="24"/>
      <c r="N70" s="118"/>
      <c r="O70" s="76"/>
      <c r="P70" s="77"/>
      <c r="Q70" s="27"/>
      <c r="R70" s="28"/>
      <c r="S70" t="str">
        <f t="shared" si="55"/>
        <v/>
      </c>
      <c r="CA70" s="18" t="str">
        <f t="shared" si="57"/>
        <v/>
      </c>
      <c r="CB70" s="18" t="str">
        <f t="shared" si="58"/>
        <v/>
      </c>
      <c r="CO70" s="69">
        <f t="shared" si="59"/>
        <v>0</v>
      </c>
      <c r="CP70" s="69">
        <f t="shared" si="56"/>
        <v>0</v>
      </c>
    </row>
    <row r="71" spans="1:94" ht="15" customHeight="1" x14ac:dyDescent="0.25">
      <c r="A71" s="3923"/>
      <c r="B71" s="78" t="s">
        <v>75</v>
      </c>
      <c r="C71" s="2630">
        <f t="shared" si="60"/>
        <v>0</v>
      </c>
      <c r="D71" s="2546"/>
      <c r="E71" s="81"/>
      <c r="F71" s="81"/>
      <c r="G71" s="81"/>
      <c r="H71" s="81"/>
      <c r="I71" s="81"/>
      <c r="J71" s="81"/>
      <c r="K71" s="81"/>
      <c r="L71" s="81"/>
      <c r="M71" s="81"/>
      <c r="N71" s="119"/>
      <c r="O71" s="82"/>
      <c r="P71" s="83"/>
      <c r="Q71" s="84"/>
      <c r="R71" s="85"/>
      <c r="S71" t="str">
        <f t="shared" si="55"/>
        <v/>
      </c>
      <c r="CA71" s="18" t="str">
        <f t="shared" si="57"/>
        <v/>
      </c>
      <c r="CB71" s="18" t="str">
        <f t="shared" si="58"/>
        <v/>
      </c>
      <c r="CO71" s="69">
        <f t="shared" si="59"/>
        <v>0</v>
      </c>
      <c r="CP71" s="69">
        <f t="shared" si="56"/>
        <v>0</v>
      </c>
    </row>
    <row r="72" spans="1:94" ht="15" customHeight="1" x14ac:dyDescent="0.25">
      <c r="A72" s="4249"/>
      <c r="B72" s="86" t="s">
        <v>76</v>
      </c>
      <c r="C72" s="70">
        <f>SUM(D72:M72)</f>
        <v>0</v>
      </c>
      <c r="D72" s="30"/>
      <c r="E72" s="32"/>
      <c r="F72" s="32"/>
      <c r="G72" s="32"/>
      <c r="H72" s="32"/>
      <c r="I72" s="32"/>
      <c r="J72" s="32"/>
      <c r="K72" s="32"/>
      <c r="L72" s="32"/>
      <c r="M72" s="32"/>
      <c r="N72" s="117"/>
      <c r="O72" s="71"/>
      <c r="P72" s="72"/>
      <c r="Q72" s="35"/>
      <c r="R72" s="37"/>
      <c r="S72" t="str">
        <f t="shared" si="55"/>
        <v/>
      </c>
      <c r="CA72" s="18" t="str">
        <f t="shared" si="57"/>
        <v/>
      </c>
      <c r="CB72" s="18" t="str">
        <f t="shared" si="58"/>
        <v/>
      </c>
      <c r="CO72" s="69">
        <f t="shared" si="59"/>
        <v>0</v>
      </c>
      <c r="CP72" s="69">
        <f t="shared" si="56"/>
        <v>0</v>
      </c>
    </row>
    <row r="73" spans="1:94" ht="15" customHeight="1" x14ac:dyDescent="0.25">
      <c r="A73" s="4611" t="s">
        <v>77</v>
      </c>
      <c r="B73" s="2822" t="s">
        <v>78</v>
      </c>
      <c r="C73" s="2795">
        <f>SUM(D73:P73)</f>
        <v>0</v>
      </c>
      <c r="D73" s="2797"/>
      <c r="E73" s="2005"/>
      <c r="F73" s="2005"/>
      <c r="G73" s="2005"/>
      <c r="H73" s="2005"/>
      <c r="I73" s="2005"/>
      <c r="J73" s="2005"/>
      <c r="K73" s="2005"/>
      <c r="L73" s="2005"/>
      <c r="M73" s="2005"/>
      <c r="N73" s="2449"/>
      <c r="O73" s="2449"/>
      <c r="P73" s="2449"/>
      <c r="Q73" s="2800"/>
      <c r="R73" s="2801"/>
      <c r="S73" t="str">
        <f t="shared" si="55"/>
        <v/>
      </c>
      <c r="CA73" s="18" t="str">
        <f t="shared" si="57"/>
        <v/>
      </c>
      <c r="CB73" s="18" t="str">
        <f t="shared" si="58"/>
        <v/>
      </c>
      <c r="CO73" s="69">
        <f t="shared" si="59"/>
        <v>0</v>
      </c>
      <c r="CP73" s="69">
        <f t="shared" si="56"/>
        <v>0</v>
      </c>
    </row>
    <row r="74" spans="1:94" ht="15" customHeight="1" x14ac:dyDescent="0.25">
      <c r="A74" s="4249"/>
      <c r="B74" s="88" t="s">
        <v>79</v>
      </c>
      <c r="C74" s="70">
        <f>SUM(D74:P74)</f>
        <v>0</v>
      </c>
      <c r="D74" s="30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5"/>
      <c r="R74" s="37"/>
      <c r="S74" t="str">
        <f t="shared" si="55"/>
        <v/>
      </c>
      <c r="CA74" s="18" t="str">
        <f t="shared" si="57"/>
        <v/>
      </c>
      <c r="CB74" s="18" t="str">
        <f t="shared" si="58"/>
        <v/>
      </c>
      <c r="CO74" s="69">
        <f t="shared" si="59"/>
        <v>0</v>
      </c>
      <c r="CP74" s="69">
        <f t="shared" si="56"/>
        <v>0</v>
      </c>
    </row>
    <row r="75" spans="1:94" ht="15" customHeight="1" x14ac:dyDescent="0.25">
      <c r="A75" s="4611" t="s">
        <v>80</v>
      </c>
      <c r="B75" s="2822" t="s">
        <v>78</v>
      </c>
      <c r="C75" s="2795">
        <f>SUM(D75:M75)</f>
        <v>0</v>
      </c>
      <c r="D75" s="2005"/>
      <c r="E75" s="2005"/>
      <c r="F75" s="2005"/>
      <c r="G75" s="2005"/>
      <c r="H75" s="2005"/>
      <c r="I75" s="2005"/>
      <c r="J75" s="2005"/>
      <c r="K75" s="2005"/>
      <c r="L75" s="2005"/>
      <c r="M75" s="2005"/>
      <c r="N75" s="2831"/>
      <c r="O75" s="1998"/>
      <c r="P75" s="2069"/>
      <c r="Q75" s="2800"/>
      <c r="R75" s="2801"/>
      <c r="S75" t="str">
        <f t="shared" si="55"/>
        <v/>
      </c>
      <c r="CA75" s="18" t="str">
        <f t="shared" si="57"/>
        <v/>
      </c>
      <c r="CB75" s="18" t="str">
        <f t="shared" si="58"/>
        <v/>
      </c>
      <c r="CO75" s="69">
        <f t="shared" si="59"/>
        <v>0</v>
      </c>
      <c r="CP75" s="69">
        <f t="shared" si="56"/>
        <v>0</v>
      </c>
    </row>
    <row r="76" spans="1:94" ht="15" customHeight="1" thickBot="1" x14ac:dyDescent="0.3">
      <c r="A76" s="3052"/>
      <c r="B76" s="120" t="s">
        <v>79</v>
      </c>
      <c r="C76" s="121">
        <f t="shared" si="60"/>
        <v>0</v>
      </c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3"/>
      <c r="O76" s="124"/>
      <c r="P76" s="125"/>
      <c r="Q76" s="126"/>
      <c r="R76" s="127"/>
      <c r="S76" t="str">
        <f t="shared" si="55"/>
        <v/>
      </c>
      <c r="CA76" s="18" t="str">
        <f t="shared" si="57"/>
        <v/>
      </c>
      <c r="CB76" s="18" t="str">
        <f t="shared" si="58"/>
        <v/>
      </c>
      <c r="CO76" s="69">
        <f t="shared" si="59"/>
        <v>0</v>
      </c>
      <c r="CP76" s="69">
        <f t="shared" si="56"/>
        <v>0</v>
      </c>
    </row>
    <row r="77" spans="1:94" ht="15" customHeight="1" thickTop="1" x14ac:dyDescent="0.25">
      <c r="A77" s="3053" t="s">
        <v>82</v>
      </c>
      <c r="B77" s="3054"/>
      <c r="C77" s="101">
        <f t="shared" si="60"/>
        <v>0</v>
      </c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28"/>
      <c r="O77" s="103"/>
      <c r="P77" s="104"/>
      <c r="Q77" s="105"/>
      <c r="R77" s="48"/>
      <c r="S77" t="str">
        <f t="shared" si="55"/>
        <v/>
      </c>
      <c r="CA77" s="18" t="str">
        <f t="shared" si="57"/>
        <v/>
      </c>
      <c r="CB77" s="18" t="str">
        <f t="shared" si="58"/>
        <v/>
      </c>
      <c r="CO77" s="69">
        <f t="shared" si="59"/>
        <v>0</v>
      </c>
      <c r="CP77" s="69">
        <f t="shared" si="56"/>
        <v>0</v>
      </c>
    </row>
    <row r="78" spans="1:94" ht="15" customHeight="1" x14ac:dyDescent="0.25">
      <c r="A78" s="3047" t="s">
        <v>83</v>
      </c>
      <c r="B78" s="3048"/>
      <c r="C78" s="2073">
        <f t="shared" si="60"/>
        <v>0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2832"/>
      <c r="O78" s="93"/>
      <c r="P78" s="94"/>
      <c r="Q78" s="35"/>
      <c r="R78" s="37"/>
      <c r="S78" t="str">
        <f t="shared" si="55"/>
        <v/>
      </c>
      <c r="CA78" s="18" t="str">
        <f t="shared" si="57"/>
        <v/>
      </c>
      <c r="CB78" s="18" t="str">
        <f t="shared" si="58"/>
        <v/>
      </c>
      <c r="CO78" s="69">
        <f t="shared" si="59"/>
        <v>0</v>
      </c>
      <c r="CP78" s="69">
        <f t="shared" si="56"/>
        <v>0</v>
      </c>
    </row>
    <row r="79" spans="1:94" ht="15" customHeight="1" x14ac:dyDescent="0.25">
      <c r="A79" s="4611" t="s">
        <v>85</v>
      </c>
      <c r="B79" s="2828" t="s">
        <v>78</v>
      </c>
      <c r="C79" s="2795">
        <f>SUM(D79:P79)</f>
        <v>0</v>
      </c>
      <c r="D79" s="2797"/>
      <c r="E79" s="2005"/>
      <c r="F79" s="2005"/>
      <c r="G79" s="2005"/>
      <c r="H79" s="2005"/>
      <c r="I79" s="2005"/>
      <c r="J79" s="2005"/>
      <c r="K79" s="2005"/>
      <c r="L79" s="2005"/>
      <c r="M79" s="2005"/>
      <c r="N79" s="2798"/>
      <c r="O79" s="2005"/>
      <c r="P79" s="2023"/>
      <c r="Q79" s="2800"/>
      <c r="R79" s="2801"/>
      <c r="S79" t="str">
        <f t="shared" si="55"/>
        <v/>
      </c>
      <c r="CA79" s="18" t="str">
        <f t="shared" si="57"/>
        <v/>
      </c>
      <c r="CB79" s="18" t="str">
        <f t="shared" si="58"/>
        <v/>
      </c>
      <c r="CO79" s="69">
        <f t="shared" si="59"/>
        <v>0</v>
      </c>
      <c r="CP79" s="69">
        <f t="shared" si="56"/>
        <v>0</v>
      </c>
    </row>
    <row r="80" spans="1:94" ht="15" customHeight="1" x14ac:dyDescent="0.25">
      <c r="A80" s="4249"/>
      <c r="B80" s="111" t="s">
        <v>79</v>
      </c>
      <c r="C80" s="2073">
        <f>SUM(D80:P80)</f>
        <v>0</v>
      </c>
      <c r="D80" s="91"/>
      <c r="E80" s="92"/>
      <c r="F80" s="92"/>
      <c r="G80" s="92"/>
      <c r="H80" s="92"/>
      <c r="I80" s="92"/>
      <c r="J80" s="92"/>
      <c r="K80" s="92"/>
      <c r="L80" s="92"/>
      <c r="M80" s="92"/>
      <c r="N80" s="2760"/>
      <c r="O80" s="92"/>
      <c r="P80" s="113"/>
      <c r="Q80" s="95"/>
      <c r="R80" s="2761"/>
      <c r="S80" t="str">
        <f t="shared" si="55"/>
        <v/>
      </c>
      <c r="CA80" s="18" t="str">
        <f t="shared" si="57"/>
        <v/>
      </c>
      <c r="CB80" s="18" t="str">
        <f t="shared" si="58"/>
        <v/>
      </c>
      <c r="CO80" s="69">
        <f t="shared" si="59"/>
        <v>0</v>
      </c>
      <c r="CP80" s="69">
        <f t="shared" si="56"/>
        <v>0</v>
      </c>
    </row>
    <row r="81" spans="1:95" ht="15" customHeight="1" x14ac:dyDescent="0.25">
      <c r="A81" s="4611" t="s">
        <v>86</v>
      </c>
      <c r="B81" s="2828" t="s">
        <v>78</v>
      </c>
      <c r="C81" s="2795">
        <f>SUM(D81:P81)</f>
        <v>0</v>
      </c>
      <c r="D81" s="2005"/>
      <c r="E81" s="2005"/>
      <c r="F81" s="2005"/>
      <c r="G81" s="2005"/>
      <c r="H81" s="2005"/>
      <c r="I81" s="2005"/>
      <c r="J81" s="2005"/>
      <c r="K81" s="2005"/>
      <c r="L81" s="2005"/>
      <c r="M81" s="2005"/>
      <c r="N81" s="2798"/>
      <c r="O81" s="2005"/>
      <c r="P81" s="2023"/>
      <c r="Q81" s="105"/>
      <c r="R81" s="48"/>
      <c r="S81" t="str">
        <f t="shared" si="55"/>
        <v/>
      </c>
      <c r="CA81" s="18" t="str">
        <f t="shared" si="57"/>
        <v/>
      </c>
      <c r="CB81" s="18" t="str">
        <f t="shared" si="58"/>
        <v/>
      </c>
      <c r="CO81" s="69">
        <f t="shared" si="59"/>
        <v>0</v>
      </c>
      <c r="CP81" s="69">
        <f t="shared" si="56"/>
        <v>0</v>
      </c>
    </row>
    <row r="82" spans="1:95" ht="15" customHeight="1" x14ac:dyDescent="0.25">
      <c r="A82" s="4249"/>
      <c r="B82" s="2079" t="s">
        <v>79</v>
      </c>
      <c r="C82" s="2073">
        <f>SUM(D82:P82)</f>
        <v>0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2760"/>
      <c r="O82" s="92"/>
      <c r="P82" s="113"/>
      <c r="Q82" s="95"/>
      <c r="R82" s="2761"/>
      <c r="S82" t="str">
        <f>CA82&amp;CB82</f>
        <v/>
      </c>
      <c r="CA82" s="18" t="str">
        <f t="shared" si="57"/>
        <v/>
      </c>
      <c r="CB82" s="18" t="str">
        <f t="shared" si="58"/>
        <v/>
      </c>
      <c r="CO82" s="69">
        <f t="shared" si="59"/>
        <v>0</v>
      </c>
      <c r="CP82" s="69">
        <f t="shared" si="56"/>
        <v>0</v>
      </c>
    </row>
    <row r="83" spans="1:95" ht="15" customHeight="1" x14ac:dyDescent="0.25">
      <c r="A83" s="4618" t="s">
        <v>87</v>
      </c>
      <c r="B83" s="4619"/>
      <c r="C83" s="2073">
        <f>SUM(D83:P83)</f>
        <v>0</v>
      </c>
      <c r="D83" s="91"/>
      <c r="E83" s="92"/>
      <c r="F83" s="92"/>
      <c r="G83" s="92"/>
      <c r="H83" s="92"/>
      <c r="I83" s="92"/>
      <c r="J83" s="92"/>
      <c r="K83" s="92"/>
      <c r="L83" s="92"/>
      <c r="M83" s="92"/>
      <c r="N83" s="2760"/>
      <c r="O83" s="92"/>
      <c r="P83" s="113"/>
      <c r="Q83" s="95"/>
      <c r="R83" s="2761"/>
      <c r="S83" t="str">
        <f t="shared" si="55"/>
        <v/>
      </c>
      <c r="CA83" s="18" t="str">
        <f t="shared" si="57"/>
        <v/>
      </c>
      <c r="CB83" s="18" t="str">
        <f t="shared" si="58"/>
        <v/>
      </c>
      <c r="CO83" s="69">
        <f t="shared" si="59"/>
        <v>0</v>
      </c>
      <c r="CP83" s="69">
        <f t="shared" si="56"/>
        <v>0</v>
      </c>
    </row>
    <row r="84" spans="1:95" ht="18" customHeight="1" x14ac:dyDescent="0.25">
      <c r="A84" s="38" t="s">
        <v>89</v>
      </c>
      <c r="B84" s="55"/>
      <c r="C84" s="130"/>
    </row>
    <row r="85" spans="1:95" ht="33.6" customHeight="1" x14ac:dyDescent="0.25">
      <c r="A85" s="2833" t="s">
        <v>90</v>
      </c>
      <c r="B85" s="2834" t="s">
        <v>91</v>
      </c>
      <c r="C85" s="2835" t="s">
        <v>25</v>
      </c>
      <c r="D85" s="134" t="s">
        <v>11</v>
      </c>
    </row>
    <row r="86" spans="1:95" ht="18" customHeight="1" x14ac:dyDescent="0.25">
      <c r="A86" s="2829" t="s">
        <v>92</v>
      </c>
      <c r="B86" s="2836"/>
      <c r="C86" s="2837"/>
      <c r="D86" s="2838"/>
      <c r="E86" t="str">
        <f>CA86&amp;CB86</f>
        <v/>
      </c>
      <c r="CA86" s="18" t="str">
        <f>IF(AND($B86&gt;0,C86="")," * No olvide digitar la variable "&amp;$C$85&amp;""&amp;". Digite Cero si no tiene.",IF(C86&gt;$B86," * La variable  "&amp;$C$85&amp;""&amp;" No puede ser mayor al Total.",""))</f>
        <v/>
      </c>
      <c r="CB86" s="18" t="str">
        <f>IF(AND($B86&gt;0,D86="")," * No olvide digitar la variable "&amp;$D$85&amp;""&amp;". Digite Cero si no tiene.",IF(D86&gt;$B86," * La variable  "&amp;$D$85&amp;""&amp;" No puede ser mayor al Total.",""))</f>
        <v/>
      </c>
      <c r="CO86" s="69">
        <f>IF(AND(B86&gt;0,C86=""),1,IF(C86&gt;B86,1,0))</f>
        <v>0</v>
      </c>
      <c r="CP86" s="69">
        <f>IF(AND(B86&gt;0,D86=""),1,IF(D86&gt;B86,1,0))</f>
        <v>0</v>
      </c>
    </row>
    <row r="87" spans="1:95" ht="18" customHeight="1" x14ac:dyDescent="0.25">
      <c r="A87" s="2460" t="s">
        <v>93</v>
      </c>
      <c r="B87" s="55"/>
      <c r="C87" s="140"/>
      <c r="D87" s="140"/>
      <c r="E87" s="2839"/>
    </row>
    <row r="88" spans="1:95" x14ac:dyDescent="0.25">
      <c r="A88" s="4592" t="s">
        <v>94</v>
      </c>
      <c r="B88" s="2987"/>
      <c r="C88" s="2811" t="s">
        <v>91</v>
      </c>
      <c r="D88" s="2840" t="s">
        <v>95</v>
      </c>
      <c r="E88" s="2841" t="s">
        <v>96</v>
      </c>
    </row>
    <row r="89" spans="1:95" ht="18" customHeight="1" x14ac:dyDescent="0.25">
      <c r="A89" s="4614" t="s">
        <v>97</v>
      </c>
      <c r="B89" s="4615"/>
      <c r="C89" s="2818">
        <f>SUM(D89:E89)</f>
        <v>0</v>
      </c>
      <c r="D89" s="2804"/>
      <c r="E89" s="2805"/>
      <c r="CA89" s="18" t="str">
        <f>IF(AND($C89&gt;0,D89="")," * No olvide digitar la variable "&amp;$D$88&amp;""&amp;". Digite Cero si no tiene.",IF(D89&gt;$C89," * La variable  "&amp;$D$88&amp;""&amp;" No puede ser mayor al Total.",""))</f>
        <v/>
      </c>
      <c r="CB89" s="18" t="str">
        <f>IF(AND($C89&gt;0,E89="")," * No olvide digitar la variable "&amp;$E$88&amp;""&amp;". Digite Cero si no tiene.",IF(E89&gt;$C89," * La variable  "&amp;$E$88&amp;""&amp;" No puede ser mayor al Total.",""))</f>
        <v/>
      </c>
      <c r="CO89" s="69">
        <f>IF(AND(C89&gt;0,D89=""),1,IF(D89&gt;C89,1,0))</f>
        <v>0</v>
      </c>
      <c r="CP89" s="69">
        <f>IF(AND(C89&gt;0,E89=""),1,IF(E89&gt;C89,1,0))</f>
        <v>0</v>
      </c>
    </row>
    <row r="90" spans="1:95" s="56" customFormat="1" ht="18" customHeight="1" x14ac:dyDescent="0.25">
      <c r="A90" s="143" t="s">
        <v>98</v>
      </c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4"/>
      <c r="AI90" s="144"/>
      <c r="AJ90" s="144"/>
      <c r="AK90" s="144"/>
      <c r="AL90" s="144"/>
      <c r="AM90" s="144"/>
      <c r="AN90" s="144"/>
      <c r="AO90" s="144"/>
      <c r="AP90" s="144"/>
      <c r="AQ90" s="144"/>
      <c r="AR90" s="144"/>
      <c r="AS90" s="144"/>
      <c r="AT90" s="144"/>
      <c r="AU90" s="144"/>
      <c r="AV90" s="144"/>
      <c r="AW90" s="144"/>
    </row>
    <row r="91" spans="1:95" s="56" customFormat="1" ht="18" customHeight="1" x14ac:dyDescent="0.2">
      <c r="A91" s="4629" t="s">
        <v>99</v>
      </c>
      <c r="B91" s="3100"/>
      <c r="C91" s="4629" t="s">
        <v>100</v>
      </c>
      <c r="D91" s="3105"/>
      <c r="E91" s="3100"/>
      <c r="F91" s="3077" t="s">
        <v>101</v>
      </c>
      <c r="G91" s="3078"/>
      <c r="H91" s="3078"/>
      <c r="I91" s="3078"/>
      <c r="J91" s="3078"/>
      <c r="K91" s="3078"/>
      <c r="L91" s="3078"/>
      <c r="M91" s="3078"/>
      <c r="N91" s="3078"/>
      <c r="O91" s="3078"/>
      <c r="P91" s="3078"/>
      <c r="Q91" s="3078"/>
      <c r="R91" s="3078"/>
      <c r="S91" s="3078"/>
      <c r="T91" s="3078"/>
      <c r="U91" s="3078"/>
      <c r="V91" s="3078"/>
      <c r="W91" s="3078"/>
      <c r="X91" s="3078"/>
      <c r="Y91" s="3078"/>
      <c r="Z91" s="3078"/>
      <c r="AA91" s="3078"/>
      <c r="AB91" s="3078"/>
      <c r="AC91" s="3079"/>
      <c r="AD91" s="3066" t="s">
        <v>102</v>
      </c>
      <c r="AE91" s="3066"/>
      <c r="AF91" s="3066"/>
      <c r="AG91" s="3066"/>
      <c r="AH91" s="3066"/>
      <c r="AI91" s="3066"/>
      <c r="AJ91" s="3066"/>
      <c r="AK91" s="3066"/>
      <c r="AL91" s="3066"/>
      <c r="AM91" s="3066"/>
      <c r="AN91" s="3066"/>
      <c r="AO91" s="3066"/>
      <c r="AP91" s="3066"/>
      <c r="AQ91" s="3066"/>
      <c r="AR91" s="3066"/>
      <c r="AS91" s="3066"/>
      <c r="AT91" s="3080"/>
      <c r="AU91" s="3081" t="s">
        <v>12</v>
      </c>
      <c r="AV91" s="3084" t="s">
        <v>13</v>
      </c>
      <c r="AW91" s="3055" t="s">
        <v>103</v>
      </c>
    </row>
    <row r="92" spans="1:95" s="56" customFormat="1" ht="18" customHeight="1" x14ac:dyDescent="0.2">
      <c r="A92" s="3101"/>
      <c r="B92" s="3102"/>
      <c r="C92" s="3101"/>
      <c r="D92" s="3106"/>
      <c r="E92" s="3102"/>
      <c r="F92" s="3058" t="s">
        <v>104</v>
      </c>
      <c r="G92" s="3059"/>
      <c r="H92" s="3059"/>
      <c r="I92" s="3059"/>
      <c r="J92" s="3059"/>
      <c r="K92" s="3059"/>
      <c r="L92" s="3059"/>
      <c r="M92" s="3059"/>
      <c r="N92" s="3059"/>
      <c r="O92" s="3059"/>
      <c r="P92" s="3059"/>
      <c r="Q92" s="3060"/>
      <c r="R92" s="3061" t="s">
        <v>105</v>
      </c>
      <c r="S92" s="3062"/>
      <c r="T92" s="3062"/>
      <c r="U92" s="3062"/>
      <c r="V92" s="3062"/>
      <c r="W92" s="3063"/>
      <c r="X92" s="3064" t="s">
        <v>106</v>
      </c>
      <c r="Y92" s="3064"/>
      <c r="Z92" s="3064"/>
      <c r="AA92" s="3064"/>
      <c r="AB92" s="3064"/>
      <c r="AC92" s="3065"/>
      <c r="AD92" s="3066" t="s">
        <v>107</v>
      </c>
      <c r="AE92" s="3066"/>
      <c r="AF92" s="3066"/>
      <c r="AG92" s="3066"/>
      <c r="AH92" s="3066"/>
      <c r="AI92" s="3066"/>
      <c r="AJ92" s="3066"/>
      <c r="AK92" s="3066"/>
      <c r="AL92" s="3066"/>
      <c r="AM92" s="3066"/>
      <c r="AN92" s="3066"/>
      <c r="AO92" s="3067"/>
      <c r="AP92" s="3068" t="s">
        <v>108</v>
      </c>
      <c r="AQ92" s="3071" t="s">
        <v>106</v>
      </c>
      <c r="AR92" s="3071" t="s">
        <v>109</v>
      </c>
      <c r="AS92" s="3071" t="s">
        <v>81</v>
      </c>
      <c r="AT92" s="3074" t="s">
        <v>110</v>
      </c>
      <c r="AU92" s="3082"/>
      <c r="AV92" s="3085"/>
      <c r="AW92" s="3924"/>
    </row>
    <row r="93" spans="1:95" s="56" customFormat="1" ht="15" customHeight="1" x14ac:dyDescent="0.2">
      <c r="A93" s="3101"/>
      <c r="B93" s="3102"/>
      <c r="C93" s="4630"/>
      <c r="D93" s="4632"/>
      <c r="E93" s="4631"/>
      <c r="F93" s="4621" t="s">
        <v>111</v>
      </c>
      <c r="G93" s="4622"/>
      <c r="H93" s="4623" t="s">
        <v>112</v>
      </c>
      <c r="I93" s="4622"/>
      <c r="J93" s="4623" t="s">
        <v>113</v>
      </c>
      <c r="K93" s="4622"/>
      <c r="L93" s="4623" t="s">
        <v>114</v>
      </c>
      <c r="M93" s="4622"/>
      <c r="N93" s="4623" t="s">
        <v>115</v>
      </c>
      <c r="O93" s="4622"/>
      <c r="P93" s="4623" t="s">
        <v>116</v>
      </c>
      <c r="Q93" s="4628"/>
      <c r="R93" s="4621" t="s">
        <v>117</v>
      </c>
      <c r="S93" s="4622"/>
      <c r="T93" s="4623" t="s">
        <v>118</v>
      </c>
      <c r="U93" s="4622"/>
      <c r="V93" s="4623" t="s">
        <v>119</v>
      </c>
      <c r="W93" s="4628"/>
      <c r="X93" s="4627" t="s">
        <v>117</v>
      </c>
      <c r="Y93" s="4622"/>
      <c r="Z93" s="4623" t="s">
        <v>118</v>
      </c>
      <c r="AA93" s="4622"/>
      <c r="AB93" s="4623" t="s">
        <v>119</v>
      </c>
      <c r="AC93" s="4626"/>
      <c r="AD93" s="4627" t="s">
        <v>111</v>
      </c>
      <c r="AE93" s="4622"/>
      <c r="AF93" s="4623" t="s">
        <v>112</v>
      </c>
      <c r="AG93" s="4622"/>
      <c r="AH93" s="4623" t="s">
        <v>113</v>
      </c>
      <c r="AI93" s="4622"/>
      <c r="AJ93" s="4623" t="s">
        <v>114</v>
      </c>
      <c r="AK93" s="4622"/>
      <c r="AL93" s="4623" t="s">
        <v>115</v>
      </c>
      <c r="AM93" s="4622"/>
      <c r="AN93" s="4623" t="s">
        <v>116</v>
      </c>
      <c r="AO93" s="4622"/>
      <c r="AP93" s="3069"/>
      <c r="AQ93" s="3072"/>
      <c r="AR93" s="3072"/>
      <c r="AS93" s="3072"/>
      <c r="AT93" s="3075"/>
      <c r="AU93" s="3082"/>
      <c r="AV93" s="3085"/>
      <c r="AW93" s="3924"/>
    </row>
    <row r="94" spans="1:95" s="56" customFormat="1" ht="18" customHeight="1" x14ac:dyDescent="0.2">
      <c r="A94" s="4630"/>
      <c r="B94" s="4631"/>
      <c r="C94" s="2842" t="s">
        <v>120</v>
      </c>
      <c r="D94" s="2843" t="s">
        <v>79</v>
      </c>
      <c r="E94" s="2844" t="s">
        <v>121</v>
      </c>
      <c r="F94" s="2808" t="s">
        <v>79</v>
      </c>
      <c r="G94" s="2465" t="s">
        <v>121</v>
      </c>
      <c r="H94" s="2808" t="s">
        <v>79</v>
      </c>
      <c r="I94" s="2465" t="s">
        <v>121</v>
      </c>
      <c r="J94" s="2808" t="s">
        <v>79</v>
      </c>
      <c r="K94" s="2465" t="s">
        <v>121</v>
      </c>
      <c r="L94" s="2808" t="s">
        <v>79</v>
      </c>
      <c r="M94" s="2465" t="s">
        <v>121</v>
      </c>
      <c r="N94" s="2808" t="s">
        <v>79</v>
      </c>
      <c r="O94" s="2465" t="s">
        <v>121</v>
      </c>
      <c r="P94" s="2808" t="s">
        <v>79</v>
      </c>
      <c r="Q94" s="2845" t="s">
        <v>121</v>
      </c>
      <c r="R94" s="2808" t="s">
        <v>79</v>
      </c>
      <c r="S94" s="2465" t="s">
        <v>121</v>
      </c>
      <c r="T94" s="2808" t="s">
        <v>79</v>
      </c>
      <c r="U94" s="2465" t="s">
        <v>121</v>
      </c>
      <c r="V94" s="2846" t="s">
        <v>79</v>
      </c>
      <c r="W94" s="2844" t="s">
        <v>121</v>
      </c>
      <c r="X94" s="152" t="s">
        <v>79</v>
      </c>
      <c r="Y94" s="2465" t="s">
        <v>121</v>
      </c>
      <c r="Z94" s="2808" t="s">
        <v>79</v>
      </c>
      <c r="AA94" s="2465" t="s">
        <v>121</v>
      </c>
      <c r="AB94" s="2808" t="s">
        <v>79</v>
      </c>
      <c r="AC94" s="2467" t="s">
        <v>121</v>
      </c>
      <c r="AD94" s="152" t="s">
        <v>79</v>
      </c>
      <c r="AE94" s="2465" t="s">
        <v>121</v>
      </c>
      <c r="AF94" s="2808" t="s">
        <v>79</v>
      </c>
      <c r="AG94" s="2465" t="s">
        <v>121</v>
      </c>
      <c r="AH94" s="2808" t="s">
        <v>79</v>
      </c>
      <c r="AI94" s="2465" t="s">
        <v>121</v>
      </c>
      <c r="AJ94" s="2808" t="s">
        <v>79</v>
      </c>
      <c r="AK94" s="2465" t="s">
        <v>121</v>
      </c>
      <c r="AL94" s="2808" t="s">
        <v>79</v>
      </c>
      <c r="AM94" s="2465" t="s">
        <v>121</v>
      </c>
      <c r="AN94" s="2808" t="s">
        <v>79</v>
      </c>
      <c r="AO94" s="2465" t="s">
        <v>121</v>
      </c>
      <c r="AP94" s="3070"/>
      <c r="AQ94" s="3073"/>
      <c r="AR94" s="3073"/>
      <c r="AS94" s="3073"/>
      <c r="AT94" s="3076"/>
      <c r="AU94" s="4620"/>
      <c r="AV94" s="3927"/>
      <c r="AW94" s="3925"/>
      <c r="CA94" s="40"/>
      <c r="CB94" s="40"/>
    </row>
    <row r="95" spans="1:95" s="56" customFormat="1" ht="15" customHeight="1" x14ac:dyDescent="0.25">
      <c r="A95" s="4624" t="s">
        <v>122</v>
      </c>
      <c r="B95" s="4625"/>
      <c r="C95" s="2847">
        <f>SUM(D95:E95)</f>
        <v>0</v>
      </c>
      <c r="D95" s="2848">
        <f>+F95+H95+J95+L95+N95+P95+R95+T95+V95+X95+Z95+AB95</f>
        <v>0</v>
      </c>
      <c r="E95" s="2849">
        <f>+G95+I95+K95+M95+O95+Q95+S95+U95+W95+Y95+AA95+AC95</f>
        <v>0</v>
      </c>
      <c r="F95" s="2850"/>
      <c r="G95" s="158"/>
      <c r="H95" s="2851"/>
      <c r="I95" s="158"/>
      <c r="J95" s="2851"/>
      <c r="K95" s="158"/>
      <c r="L95" s="2851"/>
      <c r="M95" s="158"/>
      <c r="N95" s="2851"/>
      <c r="O95" s="158"/>
      <c r="P95" s="2851"/>
      <c r="Q95" s="160"/>
      <c r="R95" s="2850"/>
      <c r="S95" s="158"/>
      <c r="T95" s="2851"/>
      <c r="U95" s="158"/>
      <c r="V95" s="2851"/>
      <c r="W95" s="160"/>
      <c r="X95" s="2852"/>
      <c r="Y95" s="158"/>
      <c r="Z95" s="2851"/>
      <c r="AA95" s="2853"/>
      <c r="AB95" s="2852"/>
      <c r="AC95" s="163"/>
      <c r="AD95" s="2852"/>
      <c r="AE95" s="2853"/>
      <c r="AF95" s="2851"/>
      <c r="AG95" s="158"/>
      <c r="AH95" s="2851"/>
      <c r="AI95" s="2853"/>
      <c r="AJ95" s="2851"/>
      <c r="AK95" s="158"/>
      <c r="AL95" s="2851"/>
      <c r="AM95" s="2853"/>
      <c r="AN95" s="2852"/>
      <c r="AO95" s="158"/>
      <c r="AP95" s="2854"/>
      <c r="AQ95" s="2855"/>
      <c r="AR95" s="166"/>
      <c r="AS95" s="166"/>
      <c r="AT95" s="163"/>
      <c r="AU95" s="167"/>
      <c r="AV95" s="158"/>
      <c r="AW95" s="168"/>
      <c r="AX95" t="str">
        <f>CA95&amp;CB95&amp;CC95</f>
        <v/>
      </c>
      <c r="AZ95" t="str">
        <f>CA95&amp;CB95</f>
        <v/>
      </c>
      <c r="CA95" s="18" t="str">
        <f>IF(AND($C95&gt;0,AU95="")," * No olvide digitar la variable Pueblos originarios. Digite Cero si no tiene.",IF(AU95&gt;$C95," * La variable Pueblos originarios No puede ser mayor al Total.",""))</f>
        <v/>
      </c>
      <c r="CB95" s="18" t="str">
        <f>IF(AND($C95&gt;0,AV95=""),"  * No olvide digitar la variable Migrantes. Digite Cero si no tiene.",IF(AV95&gt;$C95,"  * La variable Migrantes No puede ser mayor al Total.",""))</f>
        <v/>
      </c>
      <c r="CC95" s="18" t="str">
        <f>IF(AND($C95&gt;0,AW95="")," * No olvide digitar la variable Niños y niñas Mejor Niñez. Digite Cero si no tiene.",IF(AW95&gt;$C95," * La variable Niños y niñas Mejor Niñez No puede ser mayor al Total.",""))</f>
        <v/>
      </c>
      <c r="CO95" s="169">
        <f>IF(AND($C95&gt;0,AU95=""),1,IF(AU95&gt;$C95,1,0))</f>
        <v>0</v>
      </c>
      <c r="CP95" s="169">
        <f>IF(AND($C95&gt;0,AV95=""),1,IF(AV95&gt;$C95,1,0))</f>
        <v>0</v>
      </c>
      <c r="CQ95" s="169">
        <f>IF(AND($C95&gt;0,AW95=""),1,IF(AW95&gt;$C95,1,0))</f>
        <v>0</v>
      </c>
    </row>
    <row r="96" spans="1:95" s="56" customFormat="1" ht="15" customHeight="1" x14ac:dyDescent="0.25">
      <c r="A96" s="3092" t="s">
        <v>123</v>
      </c>
      <c r="B96" s="3093"/>
      <c r="C96" s="170">
        <f t="shared" ref="C96:C98" si="61">SUM(D96:E96)</f>
        <v>0</v>
      </c>
      <c r="D96" s="171">
        <f t="shared" ref="D96:E98" si="62">+F96+H96+J96+L96+N96+P96+R96+T96+V96+X96+Z96+AB96</f>
        <v>0</v>
      </c>
      <c r="E96" s="172">
        <f t="shared" si="62"/>
        <v>0</v>
      </c>
      <c r="F96" s="173"/>
      <c r="G96" s="174"/>
      <c r="H96" s="175"/>
      <c r="I96" s="174"/>
      <c r="J96" s="175"/>
      <c r="K96" s="174"/>
      <c r="L96" s="175"/>
      <c r="M96" s="174"/>
      <c r="N96" s="175"/>
      <c r="O96" s="174"/>
      <c r="P96" s="175"/>
      <c r="Q96" s="176"/>
      <c r="R96" s="173"/>
      <c r="S96" s="174"/>
      <c r="T96" s="175"/>
      <c r="U96" s="174"/>
      <c r="V96" s="175"/>
      <c r="W96" s="176"/>
      <c r="X96" s="167"/>
      <c r="Y96" s="174"/>
      <c r="Z96" s="175"/>
      <c r="AA96" s="158"/>
      <c r="AB96" s="167"/>
      <c r="AC96" s="163"/>
      <c r="AD96" s="167"/>
      <c r="AE96" s="158"/>
      <c r="AF96" s="175"/>
      <c r="AG96" s="158"/>
      <c r="AH96" s="175"/>
      <c r="AI96" s="158"/>
      <c r="AJ96" s="175"/>
      <c r="AK96" s="158"/>
      <c r="AL96" s="175"/>
      <c r="AM96" s="158"/>
      <c r="AN96" s="167"/>
      <c r="AO96" s="158"/>
      <c r="AP96" s="177"/>
      <c r="AQ96" s="166"/>
      <c r="AR96" s="166"/>
      <c r="AS96" s="166"/>
      <c r="AT96" s="163"/>
      <c r="AU96" s="167"/>
      <c r="AV96" s="158"/>
      <c r="AW96" s="168"/>
      <c r="AX96" t="str">
        <f t="shared" ref="AX96:AX97" si="63">CA96&amp;CB96&amp;CC96</f>
        <v/>
      </c>
      <c r="AZ96" t="str">
        <f>CA96&amp;CB96</f>
        <v/>
      </c>
      <c r="CA96" s="18" t="str">
        <f>IF(AND($C96&gt;0,AU96="")," * No olvide digitar la variable Pueblos originarios. Digite Cero si no tiene.",IF(AU96&gt;$C96," * La variable Pueblos originarios No puede ser mayor al Total.",""))</f>
        <v/>
      </c>
      <c r="CB96" s="18" t="str">
        <f t="shared" ref="CB96:CB98" si="64">IF(AND($C96&gt;0,AV96=""),"  * No olvide digitar la variable Migrantes. Digite Cero si no tiene.",IF(AV96&gt;$C96,"  * La variable Migrantes No puede ser mayor al Total.",""))</f>
        <v/>
      </c>
      <c r="CC96" s="18" t="str">
        <f t="shared" ref="CC96:CC97" si="65">IF(AND($C96&gt;0,AW96="")," * No olvide digitar la variable Niños y niñas Mejor Niñez. Digite Cero si no tiene.",IF(AW96&gt;$C96," * La variable Niños y niñas Mejor Niñez No puede ser mayor al Total.",""))</f>
        <v/>
      </c>
      <c r="CO96" s="169">
        <f t="shared" ref="CO96:CQ98" si="66">IF(AND($C96&gt;0,AU96=""),1,IF(AU96&gt;$C96,1,0))</f>
        <v>0</v>
      </c>
      <c r="CP96" s="169">
        <f t="shared" si="66"/>
        <v>0</v>
      </c>
      <c r="CQ96" s="169">
        <f t="shared" si="66"/>
        <v>0</v>
      </c>
    </row>
    <row r="97" spans="1:101" s="56" customFormat="1" ht="15" customHeight="1" x14ac:dyDescent="0.25">
      <c r="A97" s="3092" t="s">
        <v>124</v>
      </c>
      <c r="B97" s="3093"/>
      <c r="C97" s="178">
        <f t="shared" si="61"/>
        <v>0</v>
      </c>
      <c r="D97" s="171">
        <f t="shared" si="62"/>
        <v>0</v>
      </c>
      <c r="E97" s="172">
        <f t="shared" si="62"/>
        <v>0</v>
      </c>
      <c r="F97" s="173"/>
      <c r="G97" s="158"/>
      <c r="H97" s="175"/>
      <c r="I97" s="158"/>
      <c r="J97" s="175"/>
      <c r="K97" s="158"/>
      <c r="L97" s="175"/>
      <c r="M97" s="158"/>
      <c r="N97" s="175"/>
      <c r="O97" s="158"/>
      <c r="P97" s="175"/>
      <c r="Q97" s="160"/>
      <c r="R97" s="173"/>
      <c r="S97" s="158"/>
      <c r="T97" s="175"/>
      <c r="U97" s="158"/>
      <c r="V97" s="175"/>
      <c r="W97" s="160"/>
      <c r="X97" s="167"/>
      <c r="Y97" s="158"/>
      <c r="Z97" s="175"/>
      <c r="AA97" s="158"/>
      <c r="AB97" s="167"/>
      <c r="AC97" s="163"/>
      <c r="AD97" s="167"/>
      <c r="AE97" s="158"/>
      <c r="AF97" s="175"/>
      <c r="AG97" s="158"/>
      <c r="AH97" s="175"/>
      <c r="AI97" s="158"/>
      <c r="AJ97" s="175"/>
      <c r="AK97" s="158"/>
      <c r="AL97" s="175"/>
      <c r="AM97" s="158"/>
      <c r="AN97" s="167"/>
      <c r="AO97" s="158"/>
      <c r="AP97" s="177"/>
      <c r="AQ97" s="166"/>
      <c r="AR97" s="166"/>
      <c r="AS97" s="166"/>
      <c r="AT97" s="163"/>
      <c r="AU97" s="167"/>
      <c r="AV97" s="158"/>
      <c r="AW97" s="168"/>
      <c r="AX97" t="str">
        <f t="shared" si="63"/>
        <v/>
      </c>
      <c r="AZ97" t="str">
        <f>CA97&amp;CB97</f>
        <v/>
      </c>
      <c r="CA97" s="18" t="str">
        <f t="shared" ref="CA97:CA98" si="67">IF(AND($C97&gt;0,AU97="")," * No olvide digitar la variable Pueblos originarios. Digite Cero si no tiene.",IF(AU97&gt;$C97," * La variable Pueblos originarios No puede ser mayor al Total.",""))</f>
        <v/>
      </c>
      <c r="CB97" s="18" t="str">
        <f t="shared" si="64"/>
        <v/>
      </c>
      <c r="CC97" s="18" t="str">
        <f t="shared" si="65"/>
        <v/>
      </c>
      <c r="CO97" s="169">
        <f t="shared" si="66"/>
        <v>0</v>
      </c>
      <c r="CP97" s="169">
        <f t="shared" si="66"/>
        <v>0</v>
      </c>
      <c r="CQ97" s="169">
        <f t="shared" si="66"/>
        <v>0</v>
      </c>
    </row>
    <row r="98" spans="1:101" s="56" customFormat="1" ht="15" customHeight="1" x14ac:dyDescent="0.25">
      <c r="A98" s="3094" t="s">
        <v>125</v>
      </c>
      <c r="B98" s="3095"/>
      <c r="C98" s="179">
        <f t="shared" si="61"/>
        <v>0</v>
      </c>
      <c r="D98" s="2856">
        <f t="shared" si="62"/>
        <v>0</v>
      </c>
      <c r="E98" s="181">
        <f t="shared" si="62"/>
        <v>0</v>
      </c>
      <c r="F98" s="182"/>
      <c r="G98" s="2477"/>
      <c r="H98" s="184"/>
      <c r="I98" s="2477"/>
      <c r="J98" s="184"/>
      <c r="K98" s="2477"/>
      <c r="L98" s="184"/>
      <c r="M98" s="2477"/>
      <c r="N98" s="184"/>
      <c r="O98" s="2477"/>
      <c r="P98" s="184"/>
      <c r="Q98" s="2857"/>
      <c r="R98" s="182"/>
      <c r="S98" s="2477"/>
      <c r="T98" s="184"/>
      <c r="U98" s="2477"/>
      <c r="V98" s="184"/>
      <c r="W98" s="2857"/>
      <c r="X98" s="186"/>
      <c r="Y98" s="187"/>
      <c r="Z98" s="188"/>
      <c r="AA98" s="187"/>
      <c r="AB98" s="186"/>
      <c r="AC98" s="189"/>
      <c r="AD98" s="2858"/>
      <c r="AE98" s="2477"/>
      <c r="AF98" s="184"/>
      <c r="AG98" s="2477"/>
      <c r="AH98" s="184"/>
      <c r="AI98" s="2477"/>
      <c r="AJ98" s="184"/>
      <c r="AK98" s="2477"/>
      <c r="AL98" s="184"/>
      <c r="AM98" s="2477"/>
      <c r="AN98" s="2858"/>
      <c r="AO98" s="2477"/>
      <c r="AP98" s="191"/>
      <c r="AQ98" s="192"/>
      <c r="AR98" s="192"/>
      <c r="AS98" s="192"/>
      <c r="AT98" s="2480"/>
      <c r="AU98" s="2858"/>
      <c r="AV98" s="2477"/>
      <c r="AW98" s="194"/>
      <c r="AX98" t="str">
        <f>CA98&amp;CB98&amp;CC98</f>
        <v/>
      </c>
      <c r="AZ98"/>
      <c r="CA98" s="18" t="str">
        <f t="shared" si="67"/>
        <v/>
      </c>
      <c r="CB98" s="18" t="str">
        <f t="shared" si="64"/>
        <v/>
      </c>
      <c r="CC98" s="18" t="str">
        <f>IF(AND($C98&gt;0,AW98="")," * No olvide digitar la variable Niños y niñas Mejor Niñez. Digite Cero si no tiene.",IF(AW98&gt;$C98," * La variable Niños y niñas Mejor Niñez No puede ser mayor al Total.",""))</f>
        <v/>
      </c>
      <c r="CO98" s="169">
        <f t="shared" si="66"/>
        <v>0</v>
      </c>
      <c r="CP98" s="169">
        <f t="shared" si="66"/>
        <v>0</v>
      </c>
      <c r="CQ98" s="169">
        <f t="shared" si="66"/>
        <v>0</v>
      </c>
    </row>
    <row r="99" spans="1:101" s="56" customFormat="1" ht="18" customHeight="1" x14ac:dyDescent="0.2">
      <c r="A99" s="2460" t="s">
        <v>126</v>
      </c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</row>
    <row r="100" spans="1:101" s="56" customFormat="1" ht="18" customHeight="1" x14ac:dyDescent="0.2">
      <c r="A100" s="4592" t="s">
        <v>99</v>
      </c>
      <c r="B100" s="2987"/>
      <c r="C100" s="4592" t="s">
        <v>100</v>
      </c>
      <c r="D100" s="3108"/>
      <c r="E100" s="2987"/>
      <c r="F100" s="4634" t="s">
        <v>127</v>
      </c>
      <c r="G100" s="4635"/>
      <c r="H100" s="4635"/>
      <c r="I100" s="4635"/>
      <c r="J100" s="4635"/>
      <c r="K100" s="4635"/>
      <c r="L100" s="4635"/>
      <c r="M100" s="4635"/>
      <c r="N100" s="4635"/>
      <c r="O100" s="4635"/>
      <c r="P100" s="4635"/>
      <c r="Q100" s="4636"/>
      <c r="R100" s="4635" t="s">
        <v>128</v>
      </c>
      <c r="S100" s="4635"/>
      <c r="T100" s="4635"/>
      <c r="U100" s="4635"/>
      <c r="V100" s="4635"/>
      <c r="W100" s="4636"/>
      <c r="X100" s="4636" t="s">
        <v>129</v>
      </c>
      <c r="Y100" s="4637"/>
      <c r="Z100" s="4637"/>
      <c r="AA100" s="4637"/>
      <c r="AB100" s="4637"/>
      <c r="AC100" s="4638"/>
      <c r="AD100" s="4639" t="s">
        <v>130</v>
      </c>
      <c r="AE100" s="4639"/>
      <c r="AF100" s="4639"/>
      <c r="AG100" s="4639"/>
      <c r="AH100" s="4639"/>
      <c r="AI100" s="4640"/>
      <c r="AJ100" s="3108" t="s">
        <v>12</v>
      </c>
      <c r="AK100" s="4633" t="s">
        <v>13</v>
      </c>
      <c r="AL100" s="4598" t="s">
        <v>103</v>
      </c>
    </row>
    <row r="101" spans="1:101" s="56" customFormat="1" ht="21.95" customHeight="1" x14ac:dyDescent="0.2">
      <c r="A101" s="3124"/>
      <c r="B101" s="2994"/>
      <c r="C101" s="4010"/>
      <c r="D101" s="4007"/>
      <c r="E101" s="4005"/>
      <c r="F101" s="4621" t="s">
        <v>111</v>
      </c>
      <c r="G101" s="4622"/>
      <c r="H101" s="4623" t="s">
        <v>112</v>
      </c>
      <c r="I101" s="4622"/>
      <c r="J101" s="4623" t="s">
        <v>113</v>
      </c>
      <c r="K101" s="4622"/>
      <c r="L101" s="4623" t="s">
        <v>114</v>
      </c>
      <c r="M101" s="4622"/>
      <c r="N101" s="4623" t="s">
        <v>115</v>
      </c>
      <c r="O101" s="4622"/>
      <c r="P101" s="4623" t="s">
        <v>116</v>
      </c>
      <c r="Q101" s="4628"/>
      <c r="R101" s="4595" t="s">
        <v>117</v>
      </c>
      <c r="S101" s="4597"/>
      <c r="T101" s="4595" t="s">
        <v>118</v>
      </c>
      <c r="U101" s="4597"/>
      <c r="V101" s="4595" t="s">
        <v>131</v>
      </c>
      <c r="W101" s="4597"/>
      <c r="X101" s="4596" t="s">
        <v>117</v>
      </c>
      <c r="Y101" s="4597"/>
      <c r="Z101" s="4595" t="s">
        <v>118</v>
      </c>
      <c r="AA101" s="4597"/>
      <c r="AB101" s="4641" t="s">
        <v>131</v>
      </c>
      <c r="AC101" s="4642"/>
      <c r="AD101" s="4596" t="s">
        <v>132</v>
      </c>
      <c r="AE101" s="4596"/>
      <c r="AF101" s="4596"/>
      <c r="AG101" s="4597"/>
      <c r="AH101" s="4595" t="s">
        <v>133</v>
      </c>
      <c r="AI101" s="4597"/>
      <c r="AJ101" s="3109"/>
      <c r="AK101" s="3112"/>
      <c r="AL101" s="3114"/>
    </row>
    <row r="102" spans="1:101" s="56" customFormat="1" ht="35.25" customHeight="1" x14ac:dyDescent="0.2">
      <c r="A102" s="4010"/>
      <c r="B102" s="4005"/>
      <c r="C102" s="2811" t="s">
        <v>120</v>
      </c>
      <c r="D102" s="2859" t="s">
        <v>79</v>
      </c>
      <c r="E102" s="2755" t="s">
        <v>121</v>
      </c>
      <c r="F102" s="2860" t="s">
        <v>79</v>
      </c>
      <c r="G102" s="2807" t="s">
        <v>121</v>
      </c>
      <c r="H102" s="2860" t="s">
        <v>79</v>
      </c>
      <c r="I102" s="2807" t="s">
        <v>121</v>
      </c>
      <c r="J102" s="2860" t="s">
        <v>79</v>
      </c>
      <c r="K102" s="2807" t="s">
        <v>121</v>
      </c>
      <c r="L102" s="2860" t="s">
        <v>79</v>
      </c>
      <c r="M102" s="2807" t="s">
        <v>121</v>
      </c>
      <c r="N102" s="2860" t="s">
        <v>79</v>
      </c>
      <c r="O102" s="2807" t="s">
        <v>121</v>
      </c>
      <c r="P102" s="2860" t="s">
        <v>79</v>
      </c>
      <c r="Q102" s="2807" t="s">
        <v>121</v>
      </c>
      <c r="R102" s="2860" t="s">
        <v>79</v>
      </c>
      <c r="S102" s="2807" t="s">
        <v>121</v>
      </c>
      <c r="T102" s="2860" t="s">
        <v>79</v>
      </c>
      <c r="U102" s="2807" t="s">
        <v>121</v>
      </c>
      <c r="V102" s="2860" t="s">
        <v>79</v>
      </c>
      <c r="W102" s="2807" t="s">
        <v>121</v>
      </c>
      <c r="X102" s="198" t="s">
        <v>79</v>
      </c>
      <c r="Y102" s="2807" t="s">
        <v>121</v>
      </c>
      <c r="Z102" s="2860" t="s">
        <v>79</v>
      </c>
      <c r="AA102" s="2807" t="s">
        <v>121</v>
      </c>
      <c r="AB102" s="2811" t="s">
        <v>79</v>
      </c>
      <c r="AC102" s="2861" t="s">
        <v>121</v>
      </c>
      <c r="AD102" s="2862" t="s">
        <v>134</v>
      </c>
      <c r="AE102" s="2833" t="s">
        <v>109</v>
      </c>
      <c r="AF102" s="2806" t="s">
        <v>81</v>
      </c>
      <c r="AG102" s="202" t="s">
        <v>110</v>
      </c>
      <c r="AH102" s="2811" t="s">
        <v>135</v>
      </c>
      <c r="AI102" s="2807" t="s">
        <v>136</v>
      </c>
      <c r="AJ102" s="4007"/>
      <c r="AK102" s="3113"/>
      <c r="AL102" s="3027"/>
    </row>
    <row r="103" spans="1:101" s="56" customFormat="1" ht="15" customHeight="1" x14ac:dyDescent="0.25">
      <c r="A103" s="4589" t="s">
        <v>122</v>
      </c>
      <c r="B103" s="4590"/>
      <c r="C103" s="2863">
        <f>SUM(D103:E103)</f>
        <v>0</v>
      </c>
      <c r="D103" s="2864">
        <f>SUM(F103+H103+J103+L103+N103+P103+R103+T103+V103+X103+Z103+AB103)</f>
        <v>0</v>
      </c>
      <c r="E103" s="2035">
        <f>SUM(G103+I103+K103+M103+O103+Q103+S103+U103+W103+Y103+AA103+AC103)</f>
        <v>0</v>
      </c>
      <c r="F103" s="2797"/>
      <c r="G103" s="2801"/>
      <c r="H103" s="2797"/>
      <c r="I103" s="2801"/>
      <c r="J103" s="2797"/>
      <c r="K103" s="2801"/>
      <c r="L103" s="2797"/>
      <c r="M103" s="2801"/>
      <c r="N103" s="2797"/>
      <c r="O103" s="2801"/>
      <c r="P103" s="2797"/>
      <c r="Q103" s="2801"/>
      <c r="R103" s="2797"/>
      <c r="S103" s="2801"/>
      <c r="T103" s="2797"/>
      <c r="U103" s="2801"/>
      <c r="V103" s="2797"/>
      <c r="W103" s="2801"/>
      <c r="X103" s="2798"/>
      <c r="Y103" s="2801"/>
      <c r="Z103" s="2797"/>
      <c r="AA103" s="2801"/>
      <c r="AB103" s="2797"/>
      <c r="AC103" s="2865"/>
      <c r="AD103" s="2866"/>
      <c r="AE103" s="2867"/>
      <c r="AF103" s="2867"/>
      <c r="AG103" s="2868"/>
      <c r="AH103" s="2797"/>
      <c r="AI103" s="2801"/>
      <c r="AJ103" s="2797"/>
      <c r="AK103" s="2005"/>
      <c r="AL103" s="2801"/>
      <c r="AM103" t="str">
        <f>CG103&amp;CH103</f>
        <v/>
      </c>
      <c r="CG103" s="18" t="str">
        <f>IF(AND($C103&gt;0,AJ103="")," * No olvide digitar la variable Pueblos Originarios. Digite Cero si no tiene.",IF(AJ103&gt;$C103,"  * La variable Pueblos Originarios No puede ser mayor al Total.",""))</f>
        <v/>
      </c>
      <c r="CH103" s="18" t="str">
        <f>IF(AND($C103&gt;0,AK103="")," * No olvide digitar la variable Migrantes. Digite Cero si no tiene.",IF(AK103&gt;$C103,"  * La variable Migrantes No puede ser mayor al Total.",""))</f>
        <v/>
      </c>
      <c r="CI103" s="18" t="str">
        <f>IF(AND($C103&gt;0,AL103="")," * No olvide digitar la variable Niños y niñas Mejor Niñez. Digite Cero si no tiene.",IF(AL103&gt;$C103,"  * La variable Niños y niñas Mejor Niñez No puede ser mayor al Total.",""))</f>
        <v/>
      </c>
      <c r="CU103" s="169">
        <f>IF(AND($C103&gt;0,AJ103=""),1,IF(AJ103&gt;$C103,1,0))</f>
        <v>0</v>
      </c>
      <c r="CV103" s="169">
        <f>IF(AND($C103&gt;0,AK103=""),1,IF(AK103&gt;$C103,1,0))</f>
        <v>0</v>
      </c>
      <c r="CW103" s="169">
        <f>IF(AND($C103&gt;0,AL103=""),1,IF(AL103&gt;$C103,1,0))</f>
        <v>0</v>
      </c>
    </row>
    <row r="104" spans="1:101" s="56" customFormat="1" ht="15" customHeight="1" x14ac:dyDescent="0.25">
      <c r="A104" s="3010" t="s">
        <v>123</v>
      </c>
      <c r="B104" s="3011"/>
      <c r="C104" s="210">
        <f>SUM(D104:E104)</f>
        <v>0</v>
      </c>
      <c r="D104" s="211">
        <f t="shared" ref="D104:E106" si="68">SUM(F104+H104+J104+L104+N104+P104+R104+T104+V104+X104+Z104+AB104)</f>
        <v>0</v>
      </c>
      <c r="E104" s="212">
        <f t="shared" si="68"/>
        <v>0</v>
      </c>
      <c r="F104" s="22"/>
      <c r="G104" s="28"/>
      <c r="H104" s="22"/>
      <c r="I104" s="28"/>
      <c r="J104" s="22"/>
      <c r="K104" s="28"/>
      <c r="L104" s="22"/>
      <c r="M104" s="28"/>
      <c r="N104" s="22"/>
      <c r="O104" s="28"/>
      <c r="P104" s="22"/>
      <c r="Q104" s="28"/>
      <c r="R104" s="22"/>
      <c r="S104" s="28"/>
      <c r="T104" s="22"/>
      <c r="U104" s="28"/>
      <c r="V104" s="22"/>
      <c r="W104" s="28"/>
      <c r="X104" s="23"/>
      <c r="Y104" s="28"/>
      <c r="Z104" s="22"/>
      <c r="AA104" s="28"/>
      <c r="AB104" s="22"/>
      <c r="AC104" s="213"/>
      <c r="AD104" s="214"/>
      <c r="AE104" s="215"/>
      <c r="AF104" s="215"/>
      <c r="AG104" s="216"/>
      <c r="AH104" s="22"/>
      <c r="AI104" s="28"/>
      <c r="AJ104" s="22"/>
      <c r="AK104" s="24"/>
      <c r="AL104" s="28"/>
      <c r="AM104" t="str">
        <f>CG104&amp;CH104</f>
        <v/>
      </c>
      <c r="CG104" s="18" t="str">
        <f t="shared" ref="CG104:CG106" si="69">IF(AND($C104&gt;0,AJ104="")," * No olvide digitar la variable Pueblos Originarios. Digite Cero si no tiene.",IF(AJ104&gt;$C104,"  * La variable Pueblos Originarios No puede ser mayor al Total.",""))</f>
        <v/>
      </c>
      <c r="CH104" s="18" t="str">
        <f t="shared" ref="CH104:CH106" si="70">IF(AND($C104&gt;0,AK104="")," * No olvide digitar la variable Migrantes. Digite Cero si no tiene.",IF(AK104&gt;$C104,"  * La variable Migrantes No puede ser mayor al Total.",""))</f>
        <v/>
      </c>
      <c r="CI104" s="18" t="str">
        <f t="shared" ref="CI104:CI106" si="71">IF(AND($C104&gt;0,AL104="")," * No olvide digitar la variable Niños y niñas Mejor Niñez. Digite Cero si no tiene.",IF(AL104&gt;$C104,"  * La variable Niños y niñas Mejor Niñez No puede ser mayor al Total.",""))</f>
        <v/>
      </c>
      <c r="CU104" s="169">
        <f t="shared" ref="CU104:CW106" si="72">IF(AND($C104&gt;0,AJ104=""),1,IF(AJ104&gt;$C104,1,0))</f>
        <v>0</v>
      </c>
      <c r="CV104" s="169">
        <f t="shared" si="72"/>
        <v>0</v>
      </c>
      <c r="CW104" s="169">
        <f t="shared" si="72"/>
        <v>0</v>
      </c>
    </row>
    <row r="105" spans="1:101" s="56" customFormat="1" ht="15" customHeight="1" x14ac:dyDescent="0.25">
      <c r="A105" s="3010" t="s">
        <v>124</v>
      </c>
      <c r="B105" s="3011"/>
      <c r="C105" s="210">
        <f>SUM(D105:E105)</f>
        <v>0</v>
      </c>
      <c r="D105" s="211">
        <f t="shared" si="68"/>
        <v>0</v>
      </c>
      <c r="E105" s="212">
        <f t="shared" si="68"/>
        <v>0</v>
      </c>
      <c r="F105" s="22"/>
      <c r="G105" s="28"/>
      <c r="H105" s="22"/>
      <c r="I105" s="28"/>
      <c r="J105" s="22"/>
      <c r="K105" s="28"/>
      <c r="L105" s="22"/>
      <c r="M105" s="28"/>
      <c r="N105" s="22"/>
      <c r="O105" s="28"/>
      <c r="P105" s="22"/>
      <c r="Q105" s="28"/>
      <c r="R105" s="22"/>
      <c r="S105" s="28"/>
      <c r="T105" s="22"/>
      <c r="U105" s="28"/>
      <c r="V105" s="22"/>
      <c r="W105" s="28"/>
      <c r="X105" s="23"/>
      <c r="Y105" s="28"/>
      <c r="Z105" s="22"/>
      <c r="AA105" s="28"/>
      <c r="AB105" s="22"/>
      <c r="AC105" s="213"/>
      <c r="AD105" s="214"/>
      <c r="AE105" s="215"/>
      <c r="AF105" s="215"/>
      <c r="AG105" s="216"/>
      <c r="AH105" s="22"/>
      <c r="AI105" s="28"/>
      <c r="AJ105" s="22"/>
      <c r="AK105" s="24"/>
      <c r="AL105" s="28"/>
      <c r="AM105" t="str">
        <f>CG105&amp;CH105</f>
        <v/>
      </c>
      <c r="CG105" s="18" t="str">
        <f t="shared" si="69"/>
        <v/>
      </c>
      <c r="CH105" s="18" t="str">
        <f t="shared" si="70"/>
        <v/>
      </c>
      <c r="CI105" s="18" t="str">
        <f t="shared" si="71"/>
        <v/>
      </c>
      <c r="CU105" s="169">
        <f t="shared" si="72"/>
        <v>0</v>
      </c>
      <c r="CV105" s="169">
        <f t="shared" si="72"/>
        <v>0</v>
      </c>
      <c r="CW105" s="169">
        <f t="shared" si="72"/>
        <v>0</v>
      </c>
    </row>
    <row r="106" spans="1:101" s="56" customFormat="1" ht="15" customHeight="1" x14ac:dyDescent="0.25">
      <c r="A106" s="3020" t="s">
        <v>125</v>
      </c>
      <c r="B106" s="3021"/>
      <c r="C106" s="217">
        <f>SUM(D106:E106)</f>
        <v>0</v>
      </c>
      <c r="D106" s="218">
        <f t="shared" si="68"/>
        <v>0</v>
      </c>
      <c r="E106" s="219">
        <f t="shared" si="68"/>
        <v>0</v>
      </c>
      <c r="F106" s="30"/>
      <c r="G106" s="37"/>
      <c r="H106" s="30"/>
      <c r="I106" s="37"/>
      <c r="J106" s="30"/>
      <c r="K106" s="37"/>
      <c r="L106" s="30"/>
      <c r="M106" s="37"/>
      <c r="N106" s="30"/>
      <c r="O106" s="37"/>
      <c r="P106" s="30"/>
      <c r="Q106" s="37"/>
      <c r="R106" s="30"/>
      <c r="S106" s="37"/>
      <c r="T106" s="30"/>
      <c r="U106" s="37"/>
      <c r="V106" s="30"/>
      <c r="W106" s="37"/>
      <c r="X106" s="31"/>
      <c r="Y106" s="37"/>
      <c r="Z106" s="30"/>
      <c r="AA106" s="37"/>
      <c r="AB106" s="30"/>
      <c r="AC106" s="220"/>
      <c r="AD106" s="221"/>
      <c r="AE106" s="222"/>
      <c r="AF106" s="222"/>
      <c r="AG106" s="223"/>
      <c r="AH106" s="224"/>
      <c r="AI106" s="2869"/>
      <c r="AJ106" s="30"/>
      <c r="AK106" s="32"/>
      <c r="AL106" s="37"/>
      <c r="AM106" t="str">
        <f>CG106&amp;CH106</f>
        <v/>
      </c>
      <c r="CG106" s="18" t="str">
        <f t="shared" si="69"/>
        <v/>
      </c>
      <c r="CH106" s="18" t="str">
        <f t="shared" si="70"/>
        <v/>
      </c>
      <c r="CI106" s="18" t="str">
        <f t="shared" si="71"/>
        <v/>
      </c>
      <c r="CU106" s="169">
        <f t="shared" si="72"/>
        <v>0</v>
      </c>
      <c r="CV106" s="169">
        <f>IF(AND($C106&gt;0,AK106=""),1,IF(AK106&gt;$C106,1,0))</f>
        <v>0</v>
      </c>
      <c r="CW106" s="169">
        <f t="shared" si="72"/>
        <v>0</v>
      </c>
    </row>
    <row r="107" spans="1:101" s="56" customFormat="1" ht="18" customHeight="1" x14ac:dyDescent="0.2">
      <c r="A107" s="2460" t="s">
        <v>137</v>
      </c>
      <c r="B107" s="22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</row>
    <row r="108" spans="1:101" x14ac:dyDescent="0.25">
      <c r="A108" s="4592" t="s">
        <v>138</v>
      </c>
      <c r="B108" s="2987"/>
      <c r="C108" s="4592" t="s">
        <v>91</v>
      </c>
      <c r="D108" s="3108"/>
      <c r="E108" s="2987"/>
      <c r="F108" s="4595" t="s">
        <v>139</v>
      </c>
      <c r="G108" s="4596"/>
      <c r="H108" s="4596"/>
      <c r="I108" s="4596"/>
      <c r="J108" s="4596"/>
      <c r="K108" s="4596"/>
      <c r="L108" s="4596"/>
      <c r="M108" s="4597"/>
    </row>
    <row r="109" spans="1:101" x14ac:dyDescent="0.25">
      <c r="A109" s="3124"/>
      <c r="B109" s="2994"/>
      <c r="C109" s="3124"/>
      <c r="D109" s="3109"/>
      <c r="E109" s="2994"/>
      <c r="F109" s="4595" t="s">
        <v>140</v>
      </c>
      <c r="G109" s="4597"/>
      <c r="H109" s="4595" t="s">
        <v>141</v>
      </c>
      <c r="I109" s="4597"/>
      <c r="J109" s="4595" t="s">
        <v>142</v>
      </c>
      <c r="K109" s="4597"/>
      <c r="L109" s="4595" t="s">
        <v>16</v>
      </c>
      <c r="M109" s="4597"/>
    </row>
    <row r="110" spans="1:101" x14ac:dyDescent="0.25">
      <c r="A110" s="4010"/>
      <c r="B110" s="4005"/>
      <c r="C110" s="2870" t="s">
        <v>120</v>
      </c>
      <c r="D110" s="2859" t="s">
        <v>79</v>
      </c>
      <c r="E110" s="2807" t="s">
        <v>121</v>
      </c>
      <c r="F110" s="2811" t="s">
        <v>79</v>
      </c>
      <c r="G110" s="2807" t="s">
        <v>121</v>
      </c>
      <c r="H110" s="2811" t="s">
        <v>79</v>
      </c>
      <c r="I110" s="2807" t="s">
        <v>121</v>
      </c>
      <c r="J110" s="2811" t="s">
        <v>79</v>
      </c>
      <c r="K110" s="2807" t="s">
        <v>121</v>
      </c>
      <c r="L110" s="2811" t="s">
        <v>79</v>
      </c>
      <c r="M110" s="2807" t="s">
        <v>121</v>
      </c>
    </row>
    <row r="111" spans="1:101" ht="15" customHeight="1" x14ac:dyDescent="0.25">
      <c r="A111" s="4643" t="s">
        <v>143</v>
      </c>
      <c r="B111" s="4644"/>
      <c r="C111" s="2872">
        <f>SUM(D111:E111)</f>
        <v>0</v>
      </c>
      <c r="D111" s="2873">
        <f>+F111+H111+J111+L111</f>
        <v>0</v>
      </c>
      <c r="E111" s="2874">
        <f>+G111+I111+K111+M111</f>
        <v>0</v>
      </c>
      <c r="F111" s="2818">
        <f>SUM(F112:F114)</f>
        <v>0</v>
      </c>
      <c r="G111" s="2875">
        <f t="shared" ref="G111:M111" si="73">SUM(G112:G114)</f>
        <v>0</v>
      </c>
      <c r="H111" s="2818">
        <f t="shared" si="73"/>
        <v>0</v>
      </c>
      <c r="I111" s="2875">
        <f t="shared" si="73"/>
        <v>0</v>
      </c>
      <c r="J111" s="2818">
        <f t="shared" si="73"/>
        <v>0</v>
      </c>
      <c r="K111" s="2875">
        <f t="shared" si="73"/>
        <v>0</v>
      </c>
      <c r="L111" s="2818">
        <f t="shared" si="73"/>
        <v>0</v>
      </c>
      <c r="M111" s="2821">
        <f t="shared" si="73"/>
        <v>0</v>
      </c>
    </row>
    <row r="112" spans="1:101" ht="15" customHeight="1" x14ac:dyDescent="0.25">
      <c r="A112" s="4645" t="s">
        <v>144</v>
      </c>
      <c r="B112" s="4646"/>
      <c r="C112" s="2876">
        <f>SUM(D112:E112)</f>
        <v>0</v>
      </c>
      <c r="D112" s="2490">
        <f>+F112+H112+J112+L112</f>
        <v>0</v>
      </c>
      <c r="E112" s="2877">
        <f>+G112+I112+K112+M112</f>
        <v>0</v>
      </c>
      <c r="F112" s="2797"/>
      <c r="G112" s="2878"/>
      <c r="H112" s="2797"/>
      <c r="I112" s="2878"/>
      <c r="J112" s="2797"/>
      <c r="K112" s="2014"/>
      <c r="L112" s="2797"/>
      <c r="M112" s="2014"/>
    </row>
    <row r="113" spans="1:94" ht="15" customHeight="1" x14ac:dyDescent="0.25">
      <c r="A113" s="3014" t="s">
        <v>145</v>
      </c>
      <c r="B113" s="3015"/>
      <c r="C113" s="236">
        <f>SUM(D113:E113)</f>
        <v>0</v>
      </c>
      <c r="D113" s="237">
        <f t="shared" ref="D113:E114" si="74">+F113+H113+J113+L113</f>
        <v>0</v>
      </c>
      <c r="E113" s="238">
        <f t="shared" si="74"/>
        <v>0</v>
      </c>
      <c r="F113" s="22"/>
      <c r="G113" s="28"/>
      <c r="H113" s="22"/>
      <c r="I113" s="28"/>
      <c r="J113" s="22"/>
      <c r="K113" s="239"/>
      <c r="L113" s="22"/>
      <c r="M113" s="239"/>
    </row>
    <row r="114" spans="1:94" ht="15" customHeight="1" x14ac:dyDescent="0.25">
      <c r="A114" s="3016" t="s">
        <v>146</v>
      </c>
      <c r="B114" s="3017"/>
      <c r="C114" s="240">
        <f>SUM(D114:E114)</f>
        <v>0</v>
      </c>
      <c r="D114" s="241">
        <f t="shared" si="74"/>
        <v>0</v>
      </c>
      <c r="E114" s="242">
        <f t="shared" si="74"/>
        <v>0</v>
      </c>
      <c r="F114" s="30"/>
      <c r="G114" s="37"/>
      <c r="H114" s="30"/>
      <c r="I114" s="37"/>
      <c r="J114" s="30"/>
      <c r="K114" s="243"/>
      <c r="L114" s="30"/>
      <c r="M114" s="243"/>
    </row>
    <row r="115" spans="1:94" s="56" customFormat="1" ht="18" customHeight="1" x14ac:dyDescent="0.2">
      <c r="A115" s="2669" t="s">
        <v>147</v>
      </c>
      <c r="B115" s="2492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0"/>
      <c r="AH115" s="140"/>
      <c r="AI115" s="140"/>
    </row>
    <row r="116" spans="1:94" x14ac:dyDescent="0.25">
      <c r="A116" s="4592" t="s">
        <v>90</v>
      </c>
      <c r="B116" s="2987"/>
      <c r="C116" s="4592" t="s">
        <v>91</v>
      </c>
      <c r="D116" s="3108"/>
      <c r="E116" s="2987"/>
      <c r="F116" s="4595" t="s">
        <v>139</v>
      </c>
      <c r="G116" s="4596"/>
      <c r="H116" s="4596"/>
      <c r="I116" s="4596"/>
      <c r="J116" s="4596"/>
      <c r="K116" s="4596"/>
      <c r="L116" s="4596"/>
      <c r="M116" s="4596"/>
      <c r="N116" s="4596"/>
      <c r="O116" s="4596"/>
      <c r="P116" s="4596"/>
      <c r="Q116" s="4596"/>
      <c r="R116" s="4596"/>
      <c r="S116" s="4596"/>
      <c r="T116" s="4596"/>
      <c r="U116" s="4596"/>
      <c r="V116" s="4596"/>
      <c r="W116" s="4596"/>
      <c r="X116" s="4596"/>
      <c r="Y116" s="4596"/>
      <c r="Z116" s="4596"/>
      <c r="AA116" s="4596"/>
      <c r="AB116" s="4596"/>
      <c r="AC116" s="4596"/>
      <c r="AD116" s="4596"/>
      <c r="AE116" s="4596"/>
      <c r="AF116" s="4596"/>
      <c r="AG116" s="4647"/>
      <c r="AH116" s="4606" t="s">
        <v>12</v>
      </c>
      <c r="AI116" s="2987" t="s">
        <v>13</v>
      </c>
    </row>
    <row r="117" spans="1:94" x14ac:dyDescent="0.25">
      <c r="A117" s="3124"/>
      <c r="B117" s="2994"/>
      <c r="C117" s="3124"/>
      <c r="D117" s="3109"/>
      <c r="E117" s="2994"/>
      <c r="F117" s="4603" t="s">
        <v>16</v>
      </c>
      <c r="G117" s="4648"/>
      <c r="H117" s="4649" t="s">
        <v>17</v>
      </c>
      <c r="I117" s="4649"/>
      <c r="J117" s="4649" t="s">
        <v>18</v>
      </c>
      <c r="K117" s="4649"/>
      <c r="L117" s="4649" t="s">
        <v>19</v>
      </c>
      <c r="M117" s="4649"/>
      <c r="N117" s="4649" t="s">
        <v>20</v>
      </c>
      <c r="O117" s="4649"/>
      <c r="P117" s="4649" t="s">
        <v>21</v>
      </c>
      <c r="Q117" s="4649"/>
      <c r="R117" s="4649" t="s">
        <v>22</v>
      </c>
      <c r="S117" s="4649"/>
      <c r="T117" s="4649" t="s">
        <v>23</v>
      </c>
      <c r="U117" s="4649"/>
      <c r="V117" s="4649" t="s">
        <v>61</v>
      </c>
      <c r="W117" s="4649"/>
      <c r="X117" s="4649" t="s">
        <v>62</v>
      </c>
      <c r="Y117" s="4649"/>
      <c r="Z117" s="4595" t="s">
        <v>63</v>
      </c>
      <c r="AA117" s="4597"/>
      <c r="AB117" s="4595" t="s">
        <v>148</v>
      </c>
      <c r="AC117" s="4597"/>
      <c r="AD117" s="4595" t="s">
        <v>149</v>
      </c>
      <c r="AE117" s="4597"/>
      <c r="AF117" s="4595" t="s">
        <v>150</v>
      </c>
      <c r="AG117" s="4647"/>
      <c r="AH117" s="3130"/>
      <c r="AI117" s="2994"/>
    </row>
    <row r="118" spans="1:94" x14ac:dyDescent="0.25">
      <c r="A118" s="4010"/>
      <c r="B118" s="4005"/>
      <c r="C118" s="2811" t="s">
        <v>120</v>
      </c>
      <c r="D118" s="2859" t="s">
        <v>79</v>
      </c>
      <c r="E118" s="2807" t="s">
        <v>121</v>
      </c>
      <c r="F118" s="2860" t="s">
        <v>79</v>
      </c>
      <c r="G118" s="2810" t="s">
        <v>121</v>
      </c>
      <c r="H118" s="2860" t="s">
        <v>79</v>
      </c>
      <c r="I118" s="2810" t="s">
        <v>121</v>
      </c>
      <c r="J118" s="2860" t="s">
        <v>79</v>
      </c>
      <c r="K118" s="2810" t="s">
        <v>121</v>
      </c>
      <c r="L118" s="2860" t="s">
        <v>79</v>
      </c>
      <c r="M118" s="2810" t="s">
        <v>121</v>
      </c>
      <c r="N118" s="2860" t="s">
        <v>79</v>
      </c>
      <c r="O118" s="2810" t="s">
        <v>121</v>
      </c>
      <c r="P118" s="2860" t="s">
        <v>79</v>
      </c>
      <c r="Q118" s="2810" t="s">
        <v>121</v>
      </c>
      <c r="R118" s="2860" t="s">
        <v>79</v>
      </c>
      <c r="S118" s="2810" t="s">
        <v>121</v>
      </c>
      <c r="T118" s="2860" t="s">
        <v>79</v>
      </c>
      <c r="U118" s="2810" t="s">
        <v>121</v>
      </c>
      <c r="V118" s="2860" t="s">
        <v>79</v>
      </c>
      <c r="W118" s="2810" t="s">
        <v>121</v>
      </c>
      <c r="X118" s="2860" t="s">
        <v>79</v>
      </c>
      <c r="Y118" s="2810" t="s">
        <v>121</v>
      </c>
      <c r="Z118" s="2860" t="s">
        <v>79</v>
      </c>
      <c r="AA118" s="2810" t="s">
        <v>121</v>
      </c>
      <c r="AB118" s="2860" t="s">
        <v>79</v>
      </c>
      <c r="AC118" s="2810" t="s">
        <v>121</v>
      </c>
      <c r="AD118" s="2860" t="s">
        <v>79</v>
      </c>
      <c r="AE118" s="2810" t="s">
        <v>121</v>
      </c>
      <c r="AF118" s="2860" t="s">
        <v>79</v>
      </c>
      <c r="AG118" s="2880" t="s">
        <v>121</v>
      </c>
      <c r="AH118" s="3001"/>
      <c r="AI118" s="4005"/>
    </row>
    <row r="119" spans="1:94" ht="15" customHeight="1" x14ac:dyDescent="0.25">
      <c r="A119" s="4614" t="s">
        <v>151</v>
      </c>
      <c r="B119" s="4615"/>
      <c r="C119" s="2818">
        <f>SUM(D119:E119)</f>
        <v>0</v>
      </c>
      <c r="D119" s="2819">
        <f>SUM(F119+H119+J119+L119+N119+P119+R119+T119+V119+X119+Z119+AB119+AD119+AF119)</f>
        <v>0</v>
      </c>
      <c r="E119" s="2881">
        <f>SUM(+G119+I119+K119+M119+O119+Q119+S119+U119+W119+Y119+AA119+AC119+AE119+AG119)</f>
        <v>0</v>
      </c>
      <c r="F119" s="2797"/>
      <c r="G119" s="2798"/>
      <c r="H119" s="2797"/>
      <c r="I119" s="2798"/>
      <c r="J119" s="2797"/>
      <c r="K119" s="2798"/>
      <c r="L119" s="2797"/>
      <c r="M119" s="2798"/>
      <c r="N119" s="2797"/>
      <c r="O119" s="2798"/>
      <c r="P119" s="2797"/>
      <c r="Q119" s="2798"/>
      <c r="R119" s="2797"/>
      <c r="S119" s="2798"/>
      <c r="T119" s="2797"/>
      <c r="U119" s="2798"/>
      <c r="V119" s="2797"/>
      <c r="W119" s="2798"/>
      <c r="X119" s="2797"/>
      <c r="Y119" s="2798"/>
      <c r="Z119" s="2797"/>
      <c r="AA119" s="2798"/>
      <c r="AB119" s="2797"/>
      <c r="AC119" s="2798"/>
      <c r="AD119" s="2797"/>
      <c r="AE119" s="2798"/>
      <c r="AF119" s="2797"/>
      <c r="AG119" s="2023"/>
      <c r="AH119" s="2800"/>
      <c r="AI119" s="2801"/>
      <c r="AJ119" t="str">
        <f>CA119&amp;CB119</f>
        <v/>
      </c>
      <c r="CA119" s="18" t="str">
        <f>IF(AND(C119&gt;0,AH119="")," * No olvide digitar la variable Pueblos originarios. Digite Cero si no tiene.",IF(AH119&gt;C119,"* La variable Pueblos originarios No puede ser mayor al Total.",""))</f>
        <v/>
      </c>
      <c r="CB119" s="18" t="str">
        <f>IF(AND(C119&gt;0,AI119="")," * No olvide digitar la variable Migrantes. Digite Cero si no tiene.",IF(AI119&gt;C119,"* La variable Migrantes No puede ser mayor al Total.",""))</f>
        <v/>
      </c>
      <c r="CO119" s="69">
        <f>IF(AND($C119&gt;0,AH119=""),1,IF(AH119&gt;$C119,1,0))</f>
        <v>0</v>
      </c>
      <c r="CP119" s="69">
        <f>IF(AND($C119&gt;0,AI119=""),1,IF(AI119&gt;$C119,1,0))</f>
        <v>0</v>
      </c>
    </row>
    <row r="120" spans="1:94" ht="15" customHeight="1" x14ac:dyDescent="0.25">
      <c r="A120" s="4611" t="s">
        <v>152</v>
      </c>
      <c r="B120" s="2795" t="s">
        <v>153</v>
      </c>
      <c r="C120" s="249">
        <f t="shared" ref="C120:C128" si="75">SUM(D120:E120)</f>
        <v>0</v>
      </c>
      <c r="D120" s="250">
        <f t="shared" ref="D120:D128" si="76">SUM(F120+H120+J120+L120+N120+P120+R120+T120+V120+X120+Z120+AB120+AD120+AF120)</f>
        <v>0</v>
      </c>
      <c r="E120" s="251">
        <f>SUM(+G120+I120+K120+M120+O120+Q120+S120+U120+W120+Y120+AA120+AC120+AE120+AG120)</f>
        <v>0</v>
      </c>
      <c r="F120" s="2797"/>
      <c r="G120" s="2878"/>
      <c r="H120" s="2797"/>
      <c r="I120" s="2878"/>
      <c r="J120" s="2797"/>
      <c r="K120" s="2878"/>
      <c r="L120" s="2797"/>
      <c r="M120" s="2878"/>
      <c r="N120" s="2797"/>
      <c r="O120" s="2878"/>
      <c r="P120" s="2797"/>
      <c r="Q120" s="2878"/>
      <c r="R120" s="2797"/>
      <c r="S120" s="2878"/>
      <c r="T120" s="2797"/>
      <c r="U120" s="2878"/>
      <c r="V120" s="2797"/>
      <c r="W120" s="2878"/>
      <c r="X120" s="2797"/>
      <c r="Y120" s="2878"/>
      <c r="Z120" s="2797"/>
      <c r="AA120" s="2878"/>
      <c r="AB120" s="2797"/>
      <c r="AC120" s="2878"/>
      <c r="AD120" s="2797"/>
      <c r="AE120" s="2878"/>
      <c r="AF120" s="2797"/>
      <c r="AG120" s="2023"/>
      <c r="AH120" s="2800"/>
      <c r="AI120" s="2878"/>
      <c r="AJ120" t="str">
        <f>CA120&amp;CB120</f>
        <v/>
      </c>
      <c r="CA120" s="18" t="str">
        <f t="shared" ref="CA120:CA126" si="77">IF(AND(C120&gt;0,AH120="")," * No olvide digitar la variable Pueblos originarios. Digite Cero si no tiene.",IF(AH120&gt;C120,"* La variable Pueblos originarios No puede ser mayor al Total.",""))</f>
        <v/>
      </c>
      <c r="CB120" s="18" t="str">
        <f t="shared" ref="CB120:CB128" si="78">IF(AND(C120&gt;0,AI120="")," * No olvide digitar la variable Migrantes. Digite Cero si no tiene.",IF(AI120&gt;C120,"* La variable Migrantes No puede ser mayor al Total.",""))</f>
        <v/>
      </c>
      <c r="CO120" s="69">
        <f t="shared" ref="CO120:CP128" si="79">IF(AND($C120&gt;0,AH120=""),1,IF(AH120&gt;$C120,1,0))</f>
        <v>0</v>
      </c>
      <c r="CP120" s="69">
        <f t="shared" si="79"/>
        <v>0</v>
      </c>
    </row>
    <row r="121" spans="1:94" ht="15" customHeight="1" x14ac:dyDescent="0.25">
      <c r="A121" s="3923"/>
      <c r="B121" s="75" t="s">
        <v>154</v>
      </c>
      <c r="C121" s="210">
        <f t="shared" si="75"/>
        <v>0</v>
      </c>
      <c r="D121" s="252">
        <f t="shared" si="76"/>
        <v>0</v>
      </c>
      <c r="E121" s="212">
        <f>SUM(+G121+I121+K121+M121+O121+Q121+S121+U121+W121+Y121+AA121+AC121+AE121+AG121)</f>
        <v>0</v>
      </c>
      <c r="F121" s="22"/>
      <c r="G121" s="28"/>
      <c r="H121" s="22"/>
      <c r="I121" s="28"/>
      <c r="J121" s="22"/>
      <c r="K121" s="28"/>
      <c r="L121" s="22"/>
      <c r="M121" s="28"/>
      <c r="N121" s="22"/>
      <c r="O121" s="28"/>
      <c r="P121" s="22"/>
      <c r="Q121" s="28"/>
      <c r="R121" s="22"/>
      <c r="S121" s="28"/>
      <c r="T121" s="22"/>
      <c r="U121" s="28"/>
      <c r="V121" s="22"/>
      <c r="W121" s="28"/>
      <c r="X121" s="22"/>
      <c r="Y121" s="28"/>
      <c r="Z121" s="22"/>
      <c r="AA121" s="28"/>
      <c r="AB121" s="22"/>
      <c r="AC121" s="28"/>
      <c r="AD121" s="22"/>
      <c r="AE121" s="28"/>
      <c r="AF121" s="22"/>
      <c r="AG121" s="26"/>
      <c r="AH121" s="27"/>
      <c r="AI121" s="28"/>
      <c r="AJ121" t="str">
        <f>CA121&amp;CB121</f>
        <v/>
      </c>
      <c r="CA121" s="18" t="str">
        <f t="shared" si="77"/>
        <v/>
      </c>
      <c r="CB121" s="18" t="str">
        <f t="shared" si="78"/>
        <v/>
      </c>
      <c r="CO121" s="69">
        <f t="shared" si="79"/>
        <v>0</v>
      </c>
      <c r="CP121" s="69">
        <f t="shared" si="79"/>
        <v>0</v>
      </c>
    </row>
    <row r="122" spans="1:94" ht="15" customHeight="1" x14ac:dyDescent="0.25">
      <c r="A122" s="3923"/>
      <c r="B122" s="75" t="s">
        <v>155</v>
      </c>
      <c r="C122" s="210">
        <f t="shared" si="75"/>
        <v>0</v>
      </c>
      <c r="D122" s="252">
        <f t="shared" si="76"/>
        <v>0</v>
      </c>
      <c r="E122" s="212">
        <f t="shared" ref="E122:E128" si="80">SUM(+G122+I122+K122+M122+O122+Q122+S122+U122+W122+Y122+AA122+AC122+AE122+AG122)</f>
        <v>0</v>
      </c>
      <c r="F122" s="22"/>
      <c r="G122" s="28"/>
      <c r="H122" s="22"/>
      <c r="I122" s="28"/>
      <c r="J122" s="22"/>
      <c r="K122" s="28"/>
      <c r="L122" s="22"/>
      <c r="M122" s="28"/>
      <c r="N122" s="22"/>
      <c r="O122" s="28"/>
      <c r="P122" s="22"/>
      <c r="Q122" s="28"/>
      <c r="R122" s="22"/>
      <c r="S122" s="28"/>
      <c r="T122" s="22"/>
      <c r="U122" s="28"/>
      <c r="V122" s="22"/>
      <c r="W122" s="28"/>
      <c r="X122" s="22"/>
      <c r="Y122" s="28"/>
      <c r="Z122" s="22"/>
      <c r="AA122" s="28"/>
      <c r="AB122" s="22"/>
      <c r="AC122" s="28"/>
      <c r="AD122" s="22"/>
      <c r="AE122" s="28"/>
      <c r="AF122" s="22"/>
      <c r="AG122" s="26"/>
      <c r="AH122" s="27"/>
      <c r="AI122" s="28"/>
      <c r="AJ122" t="str">
        <f>CA122&amp;CB122</f>
        <v/>
      </c>
      <c r="CA122" s="18" t="str">
        <f t="shared" si="77"/>
        <v/>
      </c>
      <c r="CB122" s="18" t="str">
        <f t="shared" si="78"/>
        <v/>
      </c>
      <c r="CO122" s="69">
        <f t="shared" si="79"/>
        <v>0</v>
      </c>
      <c r="CP122" s="69">
        <f t="shared" si="79"/>
        <v>0</v>
      </c>
    </row>
    <row r="123" spans="1:94" ht="22.5" customHeight="1" x14ac:dyDescent="0.25">
      <c r="A123" s="3923"/>
      <c r="B123" s="253" t="s">
        <v>156</v>
      </c>
      <c r="C123" s="210">
        <f>SUM(D123:E123)</f>
        <v>0</v>
      </c>
      <c r="D123" s="252">
        <f t="shared" si="76"/>
        <v>0</v>
      </c>
      <c r="E123" s="212">
        <f t="shared" si="80"/>
        <v>0</v>
      </c>
      <c r="F123" s="22"/>
      <c r="G123" s="28"/>
      <c r="H123" s="22"/>
      <c r="I123" s="28"/>
      <c r="J123" s="22"/>
      <c r="K123" s="28"/>
      <c r="L123" s="22"/>
      <c r="M123" s="28"/>
      <c r="N123" s="22"/>
      <c r="O123" s="28"/>
      <c r="P123" s="22"/>
      <c r="Q123" s="28"/>
      <c r="R123" s="22"/>
      <c r="S123" s="28"/>
      <c r="T123" s="22"/>
      <c r="U123" s="28"/>
      <c r="V123" s="22"/>
      <c r="W123" s="28"/>
      <c r="X123" s="22"/>
      <c r="Y123" s="28"/>
      <c r="Z123" s="22"/>
      <c r="AA123" s="28"/>
      <c r="AB123" s="22"/>
      <c r="AC123" s="28"/>
      <c r="AD123" s="22"/>
      <c r="AE123" s="28"/>
      <c r="AF123" s="22"/>
      <c r="AG123" s="26"/>
      <c r="AH123" s="27"/>
      <c r="AI123" s="28"/>
      <c r="AJ123" t="str">
        <f>CA123&amp;CB123</f>
        <v/>
      </c>
      <c r="CA123" s="18" t="str">
        <f>IF(AND(C123&gt;0,AH123="")," * No olvide digitar la variable Pueblos originarios. Digite Cero si no tiene.",IF(AH123&gt;C123,"* La variable Pueblos originarios No puede ser mayor al Total.",""))</f>
        <v/>
      </c>
      <c r="CB123" s="18" t="str">
        <f t="shared" si="78"/>
        <v/>
      </c>
      <c r="CO123" s="69">
        <f t="shared" si="79"/>
        <v>0</v>
      </c>
      <c r="CP123" s="69">
        <f t="shared" si="79"/>
        <v>0</v>
      </c>
    </row>
    <row r="124" spans="1:94" ht="26.25" customHeight="1" x14ac:dyDescent="0.25">
      <c r="A124" s="3923"/>
      <c r="B124" s="253" t="s">
        <v>157</v>
      </c>
      <c r="C124" s="210">
        <f>SUM(D124:E124)</f>
        <v>0</v>
      </c>
      <c r="D124" s="252">
        <f>SUM(F124+H124+J124+L124+N124+P124+R124+T124+V124+X124+Z124+AB124+AD124+AF124)</f>
        <v>0</v>
      </c>
      <c r="E124" s="212">
        <f t="shared" ref="E124" si="81">SUM(+G124+I124+K124+M124+O124+Q124+S124+U124+W124+Y124+AA124+AC124+AE124+AG124)</f>
        <v>0</v>
      </c>
      <c r="F124" s="49"/>
      <c r="G124" s="52"/>
      <c r="H124" s="49"/>
      <c r="I124" s="52"/>
      <c r="J124" s="49"/>
      <c r="K124" s="52"/>
      <c r="L124" s="49"/>
      <c r="M124" s="52"/>
      <c r="N124" s="49"/>
      <c r="O124" s="52"/>
      <c r="P124" s="49"/>
      <c r="Q124" s="52"/>
      <c r="R124" s="49"/>
      <c r="S124" s="52"/>
      <c r="T124" s="49"/>
      <c r="U124" s="52"/>
      <c r="V124" s="49"/>
      <c r="W124" s="52"/>
      <c r="X124" s="49"/>
      <c r="Y124" s="52"/>
      <c r="Z124" s="49"/>
      <c r="AA124" s="52"/>
      <c r="AB124" s="49"/>
      <c r="AC124" s="52"/>
      <c r="AD124" s="49"/>
      <c r="AE124" s="52"/>
      <c r="AF124" s="49"/>
      <c r="AG124" s="50"/>
      <c r="AH124" s="254"/>
      <c r="AI124" s="52"/>
      <c r="AJ124" t="str">
        <f t="shared" ref="AJ124:AJ128" si="82">CA124&amp;CB124</f>
        <v/>
      </c>
      <c r="CA124" s="18" t="str">
        <f t="shared" si="77"/>
        <v/>
      </c>
      <c r="CB124" s="18" t="str">
        <f t="shared" si="78"/>
        <v/>
      </c>
      <c r="CO124" s="69">
        <f t="shared" si="79"/>
        <v>0</v>
      </c>
      <c r="CP124" s="69">
        <f t="shared" si="79"/>
        <v>0</v>
      </c>
    </row>
    <row r="125" spans="1:94" ht="15" customHeight="1" x14ac:dyDescent="0.25">
      <c r="A125" s="3923"/>
      <c r="B125" s="253" t="s">
        <v>158</v>
      </c>
      <c r="C125" s="210">
        <f t="shared" si="75"/>
        <v>0</v>
      </c>
      <c r="D125" s="252">
        <f t="shared" si="76"/>
        <v>0</v>
      </c>
      <c r="E125" s="212">
        <f t="shared" si="80"/>
        <v>0</v>
      </c>
      <c r="F125" s="49"/>
      <c r="G125" s="52"/>
      <c r="H125" s="49"/>
      <c r="I125" s="52"/>
      <c r="J125" s="49"/>
      <c r="K125" s="52"/>
      <c r="L125" s="49"/>
      <c r="M125" s="52"/>
      <c r="N125" s="49"/>
      <c r="O125" s="52"/>
      <c r="P125" s="49"/>
      <c r="Q125" s="52"/>
      <c r="R125" s="49"/>
      <c r="S125" s="52"/>
      <c r="T125" s="49"/>
      <c r="U125" s="52"/>
      <c r="V125" s="49"/>
      <c r="W125" s="52"/>
      <c r="X125" s="49"/>
      <c r="Y125" s="52"/>
      <c r="Z125" s="49"/>
      <c r="AA125" s="52"/>
      <c r="AB125" s="49"/>
      <c r="AC125" s="52"/>
      <c r="AD125" s="49"/>
      <c r="AE125" s="52"/>
      <c r="AF125" s="49"/>
      <c r="AG125" s="50"/>
      <c r="AH125" s="254"/>
      <c r="AI125" s="52"/>
      <c r="AJ125" t="str">
        <f t="shared" si="82"/>
        <v/>
      </c>
      <c r="CA125" s="18" t="str">
        <f t="shared" si="77"/>
        <v/>
      </c>
      <c r="CB125" s="18" t="str">
        <f t="shared" si="78"/>
        <v/>
      </c>
      <c r="CO125" s="69">
        <f t="shared" si="79"/>
        <v>0</v>
      </c>
      <c r="CP125" s="69">
        <f t="shared" si="79"/>
        <v>0</v>
      </c>
    </row>
    <row r="126" spans="1:94" ht="15" customHeight="1" x14ac:dyDescent="0.25">
      <c r="A126" s="3923"/>
      <c r="B126" s="255" t="s">
        <v>159</v>
      </c>
      <c r="C126" s="210">
        <f t="shared" si="75"/>
        <v>0</v>
      </c>
      <c r="D126" s="252">
        <f t="shared" si="76"/>
        <v>0</v>
      </c>
      <c r="E126" s="212">
        <f t="shared" si="80"/>
        <v>0</v>
      </c>
      <c r="F126" s="49"/>
      <c r="G126" s="52"/>
      <c r="H126" s="49"/>
      <c r="I126" s="52"/>
      <c r="J126" s="49"/>
      <c r="K126" s="52"/>
      <c r="L126" s="49"/>
      <c r="M126" s="52"/>
      <c r="N126" s="49"/>
      <c r="O126" s="52"/>
      <c r="P126" s="49"/>
      <c r="Q126" s="52"/>
      <c r="R126" s="49"/>
      <c r="S126" s="52"/>
      <c r="T126" s="49"/>
      <c r="U126" s="52"/>
      <c r="V126" s="49"/>
      <c r="W126" s="52"/>
      <c r="X126" s="49"/>
      <c r="Y126" s="52"/>
      <c r="Z126" s="49"/>
      <c r="AA126" s="52"/>
      <c r="AB126" s="49"/>
      <c r="AC126" s="52"/>
      <c r="AD126" s="49"/>
      <c r="AE126" s="52"/>
      <c r="AF126" s="49"/>
      <c r="AG126" s="50"/>
      <c r="AH126" s="254"/>
      <c r="AI126" s="52"/>
      <c r="AJ126" t="str">
        <f t="shared" si="82"/>
        <v/>
      </c>
      <c r="CA126" s="18" t="str">
        <f t="shared" si="77"/>
        <v/>
      </c>
      <c r="CB126" s="18" t="str">
        <f t="shared" si="78"/>
        <v/>
      </c>
      <c r="CO126" s="69">
        <f t="shared" si="79"/>
        <v>0</v>
      </c>
      <c r="CP126" s="69">
        <f t="shared" si="79"/>
        <v>0</v>
      </c>
    </row>
    <row r="127" spans="1:94" ht="15" customHeight="1" x14ac:dyDescent="0.25">
      <c r="A127" s="4249"/>
      <c r="B127" s="70" t="s">
        <v>160</v>
      </c>
      <c r="C127" s="256">
        <f t="shared" si="75"/>
        <v>0</v>
      </c>
      <c r="D127" s="257">
        <f>SUM(V127+X127+Z127+AB127+AD127+AF127)</f>
        <v>0</v>
      </c>
      <c r="E127" s="258">
        <f>SUM(W127+Y127+AA127+AC127+AE127+AG127)</f>
        <v>0</v>
      </c>
      <c r="F127" s="259"/>
      <c r="G127" s="260"/>
      <c r="H127" s="259"/>
      <c r="I127" s="260"/>
      <c r="J127" s="259"/>
      <c r="K127" s="260"/>
      <c r="L127" s="259"/>
      <c r="M127" s="260"/>
      <c r="N127" s="259"/>
      <c r="O127" s="260"/>
      <c r="P127" s="259"/>
      <c r="Q127" s="260"/>
      <c r="R127" s="259"/>
      <c r="S127" s="260"/>
      <c r="T127" s="259"/>
      <c r="U127" s="260"/>
      <c r="V127" s="30"/>
      <c r="W127" s="37"/>
      <c r="X127" s="30"/>
      <c r="Y127" s="37"/>
      <c r="Z127" s="30"/>
      <c r="AA127" s="37"/>
      <c r="AB127" s="30"/>
      <c r="AC127" s="37"/>
      <c r="AD127" s="30"/>
      <c r="AE127" s="37"/>
      <c r="AF127" s="30"/>
      <c r="AG127" s="34"/>
      <c r="AH127" s="35"/>
      <c r="AI127" s="37"/>
      <c r="AJ127" t="str">
        <f t="shared" si="82"/>
        <v/>
      </c>
      <c r="CA127" s="18" t="str">
        <f>IF(AND(C127&gt;0,AH127="")," * No olvide digitar la variable Pueblos originarios. Digite Cero si no tiene.",IF(AH127&gt;C127,"* La variable Pueblos originarios No puede ser mayor al Total.",""))</f>
        <v/>
      </c>
      <c r="CB127" s="18" t="str">
        <f t="shared" si="78"/>
        <v/>
      </c>
      <c r="CO127" s="69">
        <f t="shared" si="79"/>
        <v>0</v>
      </c>
      <c r="CP127" s="69">
        <f t="shared" si="79"/>
        <v>0</v>
      </c>
    </row>
    <row r="128" spans="1:94" ht="15" customHeight="1" x14ac:dyDescent="0.25">
      <c r="A128" s="4610" t="s">
        <v>161</v>
      </c>
      <c r="B128" s="4610"/>
      <c r="C128" s="2818">
        <f t="shared" si="75"/>
        <v>0</v>
      </c>
      <c r="D128" s="2819">
        <f t="shared" si="76"/>
        <v>0</v>
      </c>
      <c r="E128" s="2881">
        <f t="shared" si="80"/>
        <v>0</v>
      </c>
      <c r="F128" s="2802"/>
      <c r="G128" s="2805"/>
      <c r="H128" s="2802"/>
      <c r="I128" s="2805"/>
      <c r="J128" s="2802"/>
      <c r="K128" s="2805"/>
      <c r="L128" s="2802"/>
      <c r="M128" s="2805"/>
      <c r="N128" s="2802"/>
      <c r="O128" s="2805"/>
      <c r="P128" s="2802"/>
      <c r="Q128" s="2805"/>
      <c r="R128" s="2802"/>
      <c r="S128" s="2805"/>
      <c r="T128" s="2802"/>
      <c r="U128" s="2805"/>
      <c r="V128" s="2802"/>
      <c r="W128" s="2805"/>
      <c r="X128" s="2802"/>
      <c r="Y128" s="2805"/>
      <c r="Z128" s="2802"/>
      <c r="AA128" s="2805"/>
      <c r="AB128" s="2802"/>
      <c r="AC128" s="2805"/>
      <c r="AD128" s="2802"/>
      <c r="AE128" s="2805"/>
      <c r="AF128" s="2802"/>
      <c r="AG128" s="2803"/>
      <c r="AH128" s="2827"/>
      <c r="AI128" s="2805"/>
      <c r="AJ128" t="str">
        <f t="shared" si="82"/>
        <v/>
      </c>
      <c r="CA128" s="18" t="str">
        <f>IF(AND(C128&gt;0,AH128="")," * No olvide digitar la variable Pueblos originarios. Digite Cero si no tiene.",IF(AH128&gt;C128,"* La variable Pueblos originarios No puede ser mayor al Total.",""))</f>
        <v/>
      </c>
      <c r="CB128" s="18" t="str">
        <f t="shared" si="78"/>
        <v/>
      </c>
      <c r="CO128" s="69">
        <f t="shared" si="79"/>
        <v>0</v>
      </c>
      <c r="CP128" s="69">
        <f t="shared" si="79"/>
        <v>0</v>
      </c>
    </row>
    <row r="129" spans="1:95" s="56" customFormat="1" ht="18" customHeight="1" x14ac:dyDescent="0.2">
      <c r="A129" s="2460" t="s">
        <v>162</v>
      </c>
      <c r="B129" s="2460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2882"/>
      <c r="AM129" s="2882"/>
    </row>
    <row r="130" spans="1:95" x14ac:dyDescent="0.25">
      <c r="A130" s="4650" t="s">
        <v>90</v>
      </c>
      <c r="B130" s="2987"/>
      <c r="C130" s="4651" t="s">
        <v>91</v>
      </c>
      <c r="D130" s="4651"/>
      <c r="E130" s="4651"/>
      <c r="F130" s="4595" t="s">
        <v>139</v>
      </c>
      <c r="G130" s="4596"/>
      <c r="H130" s="4596"/>
      <c r="I130" s="4596"/>
      <c r="J130" s="4596"/>
      <c r="K130" s="4596"/>
      <c r="L130" s="4596"/>
      <c r="M130" s="4596"/>
      <c r="N130" s="4596"/>
      <c r="O130" s="4596"/>
      <c r="P130" s="4596"/>
      <c r="Q130" s="4596"/>
      <c r="R130" s="4596"/>
      <c r="S130" s="4596"/>
      <c r="T130" s="4596"/>
      <c r="U130" s="4596"/>
      <c r="V130" s="4596"/>
      <c r="W130" s="4596"/>
      <c r="X130" s="4596"/>
      <c r="Y130" s="4596"/>
      <c r="Z130" s="4596"/>
      <c r="AA130" s="4596"/>
      <c r="AB130" s="4596"/>
      <c r="AC130" s="4596"/>
      <c r="AD130" s="4596"/>
      <c r="AE130" s="4596"/>
      <c r="AF130" s="4596"/>
      <c r="AG130" s="4647"/>
      <c r="AH130" s="4652" t="s">
        <v>163</v>
      </c>
      <c r="AI130" s="4653"/>
      <c r="AJ130" s="4653"/>
      <c r="AK130" s="4654"/>
      <c r="AL130" s="4655" t="s">
        <v>12</v>
      </c>
      <c r="AM130" s="2987" t="s">
        <v>13</v>
      </c>
    </row>
    <row r="131" spans="1:95" x14ac:dyDescent="0.25">
      <c r="A131" s="3124"/>
      <c r="B131" s="2994"/>
      <c r="C131" s="3958"/>
      <c r="D131" s="3958"/>
      <c r="E131" s="3958"/>
      <c r="F131" s="4649" t="s">
        <v>16</v>
      </c>
      <c r="G131" s="4649"/>
      <c r="H131" s="4649" t="s">
        <v>17</v>
      </c>
      <c r="I131" s="4649"/>
      <c r="J131" s="4649" t="s">
        <v>18</v>
      </c>
      <c r="K131" s="4649"/>
      <c r="L131" s="4649" t="s">
        <v>19</v>
      </c>
      <c r="M131" s="4649"/>
      <c r="N131" s="4649" t="s">
        <v>20</v>
      </c>
      <c r="O131" s="4649"/>
      <c r="P131" s="4649" t="s">
        <v>21</v>
      </c>
      <c r="Q131" s="4649"/>
      <c r="R131" s="4649" t="s">
        <v>22</v>
      </c>
      <c r="S131" s="4649"/>
      <c r="T131" s="4649" t="s">
        <v>23</v>
      </c>
      <c r="U131" s="4649"/>
      <c r="V131" s="4649" t="s">
        <v>61</v>
      </c>
      <c r="W131" s="4649"/>
      <c r="X131" s="4649" t="s">
        <v>62</v>
      </c>
      <c r="Y131" s="4649"/>
      <c r="Z131" s="4595" t="s">
        <v>63</v>
      </c>
      <c r="AA131" s="4597"/>
      <c r="AB131" s="4595" t="s">
        <v>148</v>
      </c>
      <c r="AC131" s="4597"/>
      <c r="AD131" s="4595" t="s">
        <v>149</v>
      </c>
      <c r="AE131" s="4597"/>
      <c r="AF131" s="4595" t="s">
        <v>150</v>
      </c>
      <c r="AG131" s="4647"/>
      <c r="AH131" s="4655" t="s">
        <v>164</v>
      </c>
      <c r="AI131" s="3566" t="s">
        <v>165</v>
      </c>
      <c r="AJ131" s="3566" t="s">
        <v>166</v>
      </c>
      <c r="AK131" s="3137" t="s">
        <v>167</v>
      </c>
      <c r="AL131" s="3130"/>
      <c r="AM131" s="2994"/>
    </row>
    <row r="132" spans="1:95" ht="18.75" customHeight="1" x14ac:dyDescent="0.25">
      <c r="A132" s="4010"/>
      <c r="B132" s="4005"/>
      <c r="C132" s="2811" t="s">
        <v>120</v>
      </c>
      <c r="D132" s="2859" t="s">
        <v>79</v>
      </c>
      <c r="E132" s="2807" t="s">
        <v>121</v>
      </c>
      <c r="F132" s="1668" t="s">
        <v>79</v>
      </c>
      <c r="G132" s="202" t="s">
        <v>121</v>
      </c>
      <c r="H132" s="1668" t="s">
        <v>79</v>
      </c>
      <c r="I132" s="202" t="s">
        <v>121</v>
      </c>
      <c r="J132" s="1668" t="s">
        <v>79</v>
      </c>
      <c r="K132" s="202" t="s">
        <v>121</v>
      </c>
      <c r="L132" s="1668" t="s">
        <v>79</v>
      </c>
      <c r="M132" s="202" t="s">
        <v>121</v>
      </c>
      <c r="N132" s="1668" t="s">
        <v>79</v>
      </c>
      <c r="O132" s="202" t="s">
        <v>121</v>
      </c>
      <c r="P132" s="1668" t="s">
        <v>79</v>
      </c>
      <c r="Q132" s="202" t="s">
        <v>121</v>
      </c>
      <c r="R132" s="1668" t="s">
        <v>79</v>
      </c>
      <c r="S132" s="202" t="s">
        <v>121</v>
      </c>
      <c r="T132" s="1668" t="s">
        <v>79</v>
      </c>
      <c r="U132" s="202" t="s">
        <v>121</v>
      </c>
      <c r="V132" s="1668" t="s">
        <v>79</v>
      </c>
      <c r="W132" s="202" t="s">
        <v>121</v>
      </c>
      <c r="X132" s="1668" t="s">
        <v>79</v>
      </c>
      <c r="Y132" s="202" t="s">
        <v>121</v>
      </c>
      <c r="Z132" s="1668" t="s">
        <v>79</v>
      </c>
      <c r="AA132" s="202" t="s">
        <v>121</v>
      </c>
      <c r="AB132" s="1668" t="s">
        <v>79</v>
      </c>
      <c r="AC132" s="202" t="s">
        <v>121</v>
      </c>
      <c r="AD132" s="1668" t="s">
        <v>79</v>
      </c>
      <c r="AE132" s="202" t="s">
        <v>121</v>
      </c>
      <c r="AF132" s="1668" t="s">
        <v>79</v>
      </c>
      <c r="AG132" s="262" t="s">
        <v>121</v>
      </c>
      <c r="AH132" s="3001"/>
      <c r="AI132" s="2983"/>
      <c r="AJ132" s="2983"/>
      <c r="AK132" s="4018"/>
      <c r="AL132" s="3001"/>
      <c r="AM132" s="4005"/>
    </row>
    <row r="133" spans="1:95" x14ac:dyDescent="0.25">
      <c r="A133" s="4614" t="s">
        <v>168</v>
      </c>
      <c r="B133" s="4615"/>
      <c r="C133" s="2818">
        <f>SUM(D133:E133)</f>
        <v>0</v>
      </c>
      <c r="D133" s="2819">
        <f>SUM(F133+H133+J133+L133+N133+P133+R133+T133+V133+X133+Z133+AB133+AD133+AF133)</f>
        <v>0</v>
      </c>
      <c r="E133" s="2881">
        <f>SUM(G133+I133+K133+M133+O133+Q133+S133+U133+W133+Y133+AA133+AC133+AE133+AG133)</f>
        <v>0</v>
      </c>
      <c r="F133" s="2797"/>
      <c r="G133" s="2878"/>
      <c r="H133" s="2797"/>
      <c r="I133" s="2878"/>
      <c r="J133" s="2797"/>
      <c r="K133" s="2878"/>
      <c r="L133" s="2797"/>
      <c r="M133" s="2878"/>
      <c r="N133" s="2797"/>
      <c r="O133" s="2878"/>
      <c r="P133" s="2797"/>
      <c r="Q133" s="2878"/>
      <c r="R133" s="2797"/>
      <c r="S133" s="2878"/>
      <c r="T133" s="2797"/>
      <c r="U133" s="2878"/>
      <c r="V133" s="2797"/>
      <c r="W133" s="2878"/>
      <c r="X133" s="2797"/>
      <c r="Y133" s="2878"/>
      <c r="Z133" s="2797"/>
      <c r="AA133" s="2878"/>
      <c r="AB133" s="2797"/>
      <c r="AC133" s="2878"/>
      <c r="AD133" s="2797"/>
      <c r="AE133" s="2878"/>
      <c r="AF133" s="2797"/>
      <c r="AG133" s="2865"/>
      <c r="AH133" s="2800"/>
      <c r="AI133" s="2005"/>
      <c r="AJ133" s="2005"/>
      <c r="AK133" s="2865"/>
      <c r="AL133" s="2800"/>
      <c r="AM133" s="2878"/>
      <c r="AN133" t="str">
        <f>CB133&amp;CC133&amp;CA133</f>
        <v/>
      </c>
      <c r="CA133" s="263" t="str">
        <f>IF(OR(AH133+AI133+AJ133+AK133&gt;C133,)," ** La suma de Causal de Egresos no deben ser mayor que el Total Ambos Sexos","")</f>
        <v/>
      </c>
      <c r="CB133" s="18" t="str">
        <f>IF(AND($C133&gt;0,AL133=""),"  * No olvide digitar la variable Pueblos originarios. Digite Cero si no tiene.",IF(AL133&gt;$C133,"  * La variable Pueblos originarios No puede ser mayor al Total.",""))</f>
        <v/>
      </c>
      <c r="CC133" s="18" t="str">
        <f>IF(AND($C133&gt;0,AM133="")," * No olvide digitar la variable Migrantes. Digite Cero si no tiene.",IF(AM133&gt;$C133," * La variable Migrantes No puede ser mayor al Total.",""))</f>
        <v/>
      </c>
      <c r="CO133" s="69">
        <f>IF((AH133+AI133+AJ133+AK133)&gt;$C133,1,0)</f>
        <v>0</v>
      </c>
      <c r="CP133" s="69">
        <f t="shared" ref="CP133:CQ141" si="83">IF(AND($C133&gt;0,AL133=""),1,IF(AL133&gt;$C133,1,0))</f>
        <v>0</v>
      </c>
      <c r="CQ133" s="69">
        <f t="shared" si="83"/>
        <v>0</v>
      </c>
    </row>
    <row r="134" spans="1:95" x14ac:dyDescent="0.25">
      <c r="A134" s="3524" t="s">
        <v>152</v>
      </c>
      <c r="B134" s="2795" t="s">
        <v>153</v>
      </c>
      <c r="C134" s="249">
        <f t="shared" ref="C134:C141" si="84">SUM(D134:E134)</f>
        <v>0</v>
      </c>
      <c r="D134" s="250">
        <f t="shared" ref="D134:E140" si="85">SUM(F134+H134+J134+L134+N134+P134+R134+T134+V134+X134+Z134+AB134+AD134+AF134)</f>
        <v>0</v>
      </c>
      <c r="E134" s="251">
        <f t="shared" si="85"/>
        <v>0</v>
      </c>
      <c r="F134" s="2797"/>
      <c r="G134" s="2878"/>
      <c r="H134" s="2797"/>
      <c r="I134" s="2878"/>
      <c r="J134" s="2797"/>
      <c r="K134" s="2878"/>
      <c r="L134" s="2797"/>
      <c r="M134" s="2878"/>
      <c r="N134" s="2797"/>
      <c r="O134" s="2878"/>
      <c r="P134" s="2797"/>
      <c r="Q134" s="2878"/>
      <c r="R134" s="2797"/>
      <c r="S134" s="2878"/>
      <c r="T134" s="2797"/>
      <c r="U134" s="2878"/>
      <c r="V134" s="2797"/>
      <c r="W134" s="2878"/>
      <c r="X134" s="2797"/>
      <c r="Y134" s="2878"/>
      <c r="Z134" s="2797"/>
      <c r="AA134" s="2878"/>
      <c r="AB134" s="2797"/>
      <c r="AC134" s="2878"/>
      <c r="AD134" s="2797"/>
      <c r="AE134" s="2878"/>
      <c r="AF134" s="2797"/>
      <c r="AG134" s="2865"/>
      <c r="AH134" s="2800"/>
      <c r="AI134" s="2005"/>
      <c r="AJ134" s="2005"/>
      <c r="AK134" s="2865"/>
      <c r="AL134" s="2800"/>
      <c r="AM134" s="2878"/>
      <c r="AN134" t="str">
        <f>CB134&amp;CC134&amp;CA134</f>
        <v/>
      </c>
      <c r="CA134" s="263" t="str">
        <f t="shared" ref="CA134:CA141" si="86">IF(OR(AH134+AI134+AJ134+AK134&gt;C134,)," ** La suma de Causal de Egresos no deben ser mayor que el Total Ambos Sexos","")</f>
        <v/>
      </c>
      <c r="CB134" s="18" t="str">
        <f t="shared" ref="CB134:CB141" si="87">IF(AND($C134&gt;0,AL134=""),"  * No olvide digitar la variable Pueblos originarios. Digite Cero si no tiene.",IF(AL134&gt;$C134,"  * La variable Pueblos originarios No puede ser mayor al Total.",""))</f>
        <v/>
      </c>
      <c r="CC134" s="18" t="str">
        <f t="shared" ref="CC134:CC141" si="88">IF(AND($C134&gt;0,AM134="")," * No olvide digitar la variable Migrantes. Digite Cero si no tiene.",IF(AM134&gt;$C134," * La variable Migrantes No puede ser mayor al Total.",""))</f>
        <v/>
      </c>
      <c r="CO134" s="69">
        <f t="shared" ref="CO134:CO141" si="89">IF((AH134+AI134+AJ134+AK134)&gt;$C134,1,0)</f>
        <v>0</v>
      </c>
      <c r="CP134" s="69">
        <f t="shared" si="83"/>
        <v>0</v>
      </c>
      <c r="CQ134" s="69">
        <f t="shared" si="83"/>
        <v>0</v>
      </c>
    </row>
    <row r="135" spans="1:95" x14ac:dyDescent="0.25">
      <c r="A135" s="3923"/>
      <c r="B135" s="75" t="s">
        <v>154</v>
      </c>
      <c r="C135" s="210">
        <f t="shared" si="84"/>
        <v>0</v>
      </c>
      <c r="D135" s="252">
        <f t="shared" si="85"/>
        <v>0</v>
      </c>
      <c r="E135" s="212">
        <f t="shared" si="85"/>
        <v>0</v>
      </c>
      <c r="F135" s="22"/>
      <c r="G135" s="28"/>
      <c r="H135" s="22"/>
      <c r="I135" s="28"/>
      <c r="J135" s="22"/>
      <c r="K135" s="28"/>
      <c r="L135" s="22"/>
      <c r="M135" s="28"/>
      <c r="N135" s="22"/>
      <c r="O135" s="28"/>
      <c r="P135" s="22"/>
      <c r="Q135" s="28"/>
      <c r="R135" s="22"/>
      <c r="S135" s="28"/>
      <c r="T135" s="22"/>
      <c r="U135" s="28"/>
      <c r="V135" s="22"/>
      <c r="W135" s="28"/>
      <c r="X135" s="22"/>
      <c r="Y135" s="28"/>
      <c r="Z135" s="22"/>
      <c r="AA135" s="28"/>
      <c r="AB135" s="22"/>
      <c r="AC135" s="28"/>
      <c r="AD135" s="22"/>
      <c r="AE135" s="28"/>
      <c r="AF135" s="22"/>
      <c r="AG135" s="213"/>
      <c r="AH135" s="27"/>
      <c r="AI135" s="24"/>
      <c r="AJ135" s="24"/>
      <c r="AK135" s="213"/>
      <c r="AL135" s="27"/>
      <c r="AM135" s="28"/>
      <c r="AN135" t="str">
        <f>CB135&amp;CC135&amp;CA135</f>
        <v/>
      </c>
      <c r="CA135" s="263" t="str">
        <f t="shared" si="86"/>
        <v/>
      </c>
      <c r="CB135" s="18" t="str">
        <f t="shared" si="87"/>
        <v/>
      </c>
      <c r="CC135" s="18" t="str">
        <f t="shared" si="88"/>
        <v/>
      </c>
      <c r="CO135" s="69">
        <f t="shared" si="89"/>
        <v>0</v>
      </c>
      <c r="CP135" s="69">
        <f t="shared" si="83"/>
        <v>0</v>
      </c>
      <c r="CQ135" s="69">
        <f t="shared" si="83"/>
        <v>0</v>
      </c>
    </row>
    <row r="136" spans="1:95" x14ac:dyDescent="0.25">
      <c r="A136" s="3923"/>
      <c r="B136" s="75" t="s">
        <v>155</v>
      </c>
      <c r="C136" s="210">
        <f t="shared" si="84"/>
        <v>0</v>
      </c>
      <c r="D136" s="252">
        <f t="shared" si="85"/>
        <v>0</v>
      </c>
      <c r="E136" s="212">
        <f t="shared" si="85"/>
        <v>0</v>
      </c>
      <c r="F136" s="22"/>
      <c r="G136" s="28"/>
      <c r="H136" s="22"/>
      <c r="I136" s="28"/>
      <c r="J136" s="22"/>
      <c r="K136" s="28"/>
      <c r="L136" s="22"/>
      <c r="M136" s="28"/>
      <c r="N136" s="22"/>
      <c r="O136" s="28"/>
      <c r="P136" s="22"/>
      <c r="Q136" s="28"/>
      <c r="R136" s="22"/>
      <c r="S136" s="28"/>
      <c r="T136" s="22"/>
      <c r="U136" s="28"/>
      <c r="V136" s="22"/>
      <c r="W136" s="28"/>
      <c r="X136" s="22"/>
      <c r="Y136" s="28"/>
      <c r="Z136" s="22"/>
      <c r="AA136" s="28"/>
      <c r="AB136" s="22"/>
      <c r="AC136" s="28"/>
      <c r="AD136" s="22"/>
      <c r="AE136" s="28"/>
      <c r="AF136" s="22"/>
      <c r="AG136" s="213"/>
      <c r="AH136" s="27"/>
      <c r="AI136" s="24"/>
      <c r="AJ136" s="24"/>
      <c r="AK136" s="213"/>
      <c r="AL136" s="27"/>
      <c r="AM136" s="28"/>
      <c r="AN136" t="str">
        <f>CB136&amp;CC136&amp;CA136</f>
        <v/>
      </c>
      <c r="CA136" s="263" t="str">
        <f t="shared" si="86"/>
        <v/>
      </c>
      <c r="CB136" s="18" t="str">
        <f t="shared" si="87"/>
        <v/>
      </c>
      <c r="CC136" s="18" t="str">
        <f t="shared" si="88"/>
        <v/>
      </c>
      <c r="CO136" s="69">
        <f t="shared" si="89"/>
        <v>0</v>
      </c>
      <c r="CP136" s="69">
        <f t="shared" si="83"/>
        <v>0</v>
      </c>
      <c r="CQ136" s="69">
        <f t="shared" si="83"/>
        <v>0</v>
      </c>
    </row>
    <row r="137" spans="1:95" ht="22.5" customHeight="1" x14ac:dyDescent="0.25">
      <c r="A137" s="3923"/>
      <c r="B137" s="253" t="s">
        <v>169</v>
      </c>
      <c r="C137" s="210">
        <f t="shared" si="84"/>
        <v>0</v>
      </c>
      <c r="D137" s="252">
        <f t="shared" si="85"/>
        <v>0</v>
      </c>
      <c r="E137" s="212">
        <f t="shared" si="85"/>
        <v>0</v>
      </c>
      <c r="F137" s="22"/>
      <c r="G137" s="28"/>
      <c r="H137" s="22"/>
      <c r="I137" s="28"/>
      <c r="J137" s="22"/>
      <c r="K137" s="28"/>
      <c r="L137" s="22"/>
      <c r="M137" s="28"/>
      <c r="N137" s="22"/>
      <c r="O137" s="28"/>
      <c r="P137" s="22"/>
      <c r="Q137" s="28"/>
      <c r="R137" s="22"/>
      <c r="S137" s="28"/>
      <c r="T137" s="22"/>
      <c r="U137" s="28"/>
      <c r="V137" s="22"/>
      <c r="W137" s="28"/>
      <c r="X137" s="22"/>
      <c r="Y137" s="28"/>
      <c r="Z137" s="22"/>
      <c r="AA137" s="28"/>
      <c r="AB137" s="22"/>
      <c r="AC137" s="28"/>
      <c r="AD137" s="22"/>
      <c r="AE137" s="28"/>
      <c r="AF137" s="22"/>
      <c r="AG137" s="213"/>
      <c r="AH137" s="27"/>
      <c r="AI137" s="24"/>
      <c r="AJ137" s="24"/>
      <c r="AK137" s="213"/>
      <c r="AL137" s="27"/>
      <c r="AM137" s="28"/>
      <c r="AN137" t="str">
        <f>CB137&amp;CC137&amp;CA137</f>
        <v/>
      </c>
      <c r="CA137" s="263" t="str">
        <f t="shared" si="86"/>
        <v/>
      </c>
      <c r="CB137" s="18" t="str">
        <f t="shared" si="87"/>
        <v/>
      </c>
      <c r="CC137" s="18" t="str">
        <f t="shared" si="88"/>
        <v/>
      </c>
      <c r="CO137" s="69">
        <f t="shared" si="89"/>
        <v>0</v>
      </c>
      <c r="CP137" s="69">
        <f t="shared" si="83"/>
        <v>0</v>
      </c>
      <c r="CQ137" s="69">
        <f t="shared" si="83"/>
        <v>0</v>
      </c>
    </row>
    <row r="138" spans="1:95" ht="24.6" customHeight="1" x14ac:dyDescent="0.25">
      <c r="A138" s="3923"/>
      <c r="B138" s="253" t="s">
        <v>157</v>
      </c>
      <c r="C138" s="210">
        <f t="shared" ref="C138" si="90">SUM(D138:E138)</f>
        <v>0</v>
      </c>
      <c r="D138" s="252">
        <f t="shared" si="85"/>
        <v>0</v>
      </c>
      <c r="E138" s="212">
        <f t="shared" ref="E138" si="91">SUM(G138+I138+K138+M138+O138+Q138+S138+U138+W138+Y138+AA138+AC138+AE138+AG138)</f>
        <v>0</v>
      </c>
      <c r="F138" s="49"/>
      <c r="G138" s="52"/>
      <c r="H138" s="49"/>
      <c r="I138" s="52"/>
      <c r="J138" s="49"/>
      <c r="K138" s="52"/>
      <c r="L138" s="49"/>
      <c r="M138" s="52"/>
      <c r="N138" s="49"/>
      <c r="O138" s="52"/>
      <c r="P138" s="49"/>
      <c r="Q138" s="52"/>
      <c r="R138" s="49"/>
      <c r="S138" s="52"/>
      <c r="T138" s="49"/>
      <c r="U138" s="52"/>
      <c r="V138" s="49"/>
      <c r="W138" s="52"/>
      <c r="X138" s="49"/>
      <c r="Y138" s="52"/>
      <c r="Z138" s="49"/>
      <c r="AA138" s="52"/>
      <c r="AB138" s="49"/>
      <c r="AC138" s="52"/>
      <c r="AD138" s="49"/>
      <c r="AE138" s="52"/>
      <c r="AF138" s="49"/>
      <c r="AG138" s="264"/>
      <c r="AH138" s="254"/>
      <c r="AI138" s="265"/>
      <c r="AJ138" s="265"/>
      <c r="AK138" s="264"/>
      <c r="AL138" s="254"/>
      <c r="AM138" s="52"/>
      <c r="CA138" s="263" t="str">
        <f t="shared" si="86"/>
        <v/>
      </c>
      <c r="CB138" s="18" t="str">
        <f t="shared" si="87"/>
        <v/>
      </c>
      <c r="CC138" s="18" t="str">
        <f t="shared" si="88"/>
        <v/>
      </c>
      <c r="CO138" s="69">
        <f t="shared" si="89"/>
        <v>0</v>
      </c>
      <c r="CP138" s="69">
        <f t="shared" si="83"/>
        <v>0</v>
      </c>
      <c r="CQ138" s="69">
        <f t="shared" si="83"/>
        <v>0</v>
      </c>
    </row>
    <row r="139" spans="1:95" x14ac:dyDescent="0.25">
      <c r="A139" s="3923"/>
      <c r="B139" s="253" t="s">
        <v>158</v>
      </c>
      <c r="C139" s="210">
        <f t="shared" si="84"/>
        <v>0</v>
      </c>
      <c r="D139" s="252">
        <f t="shared" si="85"/>
        <v>0</v>
      </c>
      <c r="E139" s="212">
        <f t="shared" si="85"/>
        <v>0</v>
      </c>
      <c r="F139" s="49"/>
      <c r="G139" s="52"/>
      <c r="H139" s="49"/>
      <c r="I139" s="52"/>
      <c r="J139" s="49"/>
      <c r="K139" s="52"/>
      <c r="L139" s="49"/>
      <c r="M139" s="52"/>
      <c r="N139" s="49"/>
      <c r="O139" s="52"/>
      <c r="P139" s="49"/>
      <c r="Q139" s="52"/>
      <c r="R139" s="49"/>
      <c r="S139" s="52"/>
      <c r="T139" s="49"/>
      <c r="U139" s="52"/>
      <c r="V139" s="49"/>
      <c r="W139" s="52"/>
      <c r="X139" s="49"/>
      <c r="Y139" s="52"/>
      <c r="Z139" s="49"/>
      <c r="AA139" s="52"/>
      <c r="AB139" s="49"/>
      <c r="AC139" s="52"/>
      <c r="AD139" s="49"/>
      <c r="AE139" s="52"/>
      <c r="AF139" s="49"/>
      <c r="AG139" s="264"/>
      <c r="AH139" s="254"/>
      <c r="AI139" s="265"/>
      <c r="AJ139" s="265"/>
      <c r="AK139" s="264"/>
      <c r="AL139" s="254"/>
      <c r="AM139" s="52"/>
      <c r="AN139" t="str">
        <f>CB139&amp;CC139&amp;CA139</f>
        <v/>
      </c>
      <c r="CA139" s="263" t="str">
        <f t="shared" si="86"/>
        <v/>
      </c>
      <c r="CB139" s="18" t="str">
        <f t="shared" si="87"/>
        <v/>
      </c>
      <c r="CC139" s="18" t="str">
        <f t="shared" si="88"/>
        <v/>
      </c>
      <c r="CO139" s="69">
        <f t="shared" si="89"/>
        <v>0</v>
      </c>
      <c r="CP139" s="69">
        <f t="shared" si="83"/>
        <v>0</v>
      </c>
      <c r="CQ139" s="69">
        <f t="shared" si="83"/>
        <v>0</v>
      </c>
    </row>
    <row r="140" spans="1:95" x14ac:dyDescent="0.25">
      <c r="A140" s="3923"/>
      <c r="B140" s="255" t="s">
        <v>159</v>
      </c>
      <c r="C140" s="210">
        <f t="shared" si="84"/>
        <v>0</v>
      </c>
      <c r="D140" s="252">
        <f t="shared" si="85"/>
        <v>0</v>
      </c>
      <c r="E140" s="212">
        <f t="shared" si="85"/>
        <v>0</v>
      </c>
      <c r="F140" s="49"/>
      <c r="G140" s="52"/>
      <c r="H140" s="49"/>
      <c r="I140" s="52"/>
      <c r="J140" s="49"/>
      <c r="K140" s="52"/>
      <c r="L140" s="49"/>
      <c r="M140" s="52"/>
      <c r="N140" s="49"/>
      <c r="O140" s="52"/>
      <c r="P140" s="49"/>
      <c r="Q140" s="52"/>
      <c r="R140" s="49"/>
      <c r="S140" s="52"/>
      <c r="T140" s="49"/>
      <c r="U140" s="52"/>
      <c r="V140" s="49"/>
      <c r="W140" s="52"/>
      <c r="X140" s="49"/>
      <c r="Y140" s="52"/>
      <c r="Z140" s="49"/>
      <c r="AA140" s="52"/>
      <c r="AB140" s="49"/>
      <c r="AC140" s="52"/>
      <c r="AD140" s="49"/>
      <c r="AE140" s="52"/>
      <c r="AF140" s="49"/>
      <c r="AG140" s="264"/>
      <c r="AH140" s="254"/>
      <c r="AI140" s="265"/>
      <c r="AJ140" s="265"/>
      <c r="AK140" s="264"/>
      <c r="AL140" s="254"/>
      <c r="AM140" s="52"/>
      <c r="AN140" t="str">
        <f>CB140&amp;CC140&amp;CA140</f>
        <v/>
      </c>
      <c r="CA140" s="263" t="str">
        <f t="shared" si="86"/>
        <v/>
      </c>
      <c r="CB140" s="18" t="str">
        <f t="shared" si="87"/>
        <v/>
      </c>
      <c r="CC140" s="18" t="str">
        <f t="shared" si="88"/>
        <v/>
      </c>
      <c r="CO140" s="69">
        <f t="shared" si="89"/>
        <v>0</v>
      </c>
      <c r="CP140" s="69">
        <f t="shared" si="83"/>
        <v>0</v>
      </c>
      <c r="CQ140" s="69">
        <f t="shared" si="83"/>
        <v>0</v>
      </c>
    </row>
    <row r="141" spans="1:95" x14ac:dyDescent="0.25">
      <c r="A141" s="4249"/>
      <c r="B141" s="70" t="s">
        <v>160</v>
      </c>
      <c r="C141" s="266">
        <f t="shared" si="84"/>
        <v>0</v>
      </c>
      <c r="D141" s="267">
        <f>SUM(V141+X141+Z141+AB141+AD141+AF141)</f>
        <v>0</v>
      </c>
      <c r="E141" s="219">
        <f>SUM(W141+Y141+AA141+AC141+AE141+AG141)</f>
        <v>0</v>
      </c>
      <c r="F141" s="259"/>
      <c r="G141" s="260"/>
      <c r="H141" s="259"/>
      <c r="I141" s="260"/>
      <c r="J141" s="259"/>
      <c r="K141" s="260"/>
      <c r="L141" s="259"/>
      <c r="M141" s="260"/>
      <c r="N141" s="259"/>
      <c r="O141" s="260"/>
      <c r="P141" s="259"/>
      <c r="Q141" s="260"/>
      <c r="R141" s="259"/>
      <c r="S141" s="260"/>
      <c r="T141" s="259"/>
      <c r="U141" s="260"/>
      <c r="V141" s="30"/>
      <c r="W141" s="37"/>
      <c r="X141" s="30"/>
      <c r="Y141" s="37"/>
      <c r="Z141" s="30"/>
      <c r="AA141" s="37"/>
      <c r="AB141" s="30"/>
      <c r="AC141" s="37"/>
      <c r="AD141" s="30"/>
      <c r="AE141" s="37"/>
      <c r="AF141" s="30"/>
      <c r="AG141" s="220"/>
      <c r="AH141" s="35"/>
      <c r="AI141" s="32"/>
      <c r="AJ141" s="32"/>
      <c r="AK141" s="220"/>
      <c r="AL141" s="35"/>
      <c r="AM141" s="37"/>
      <c r="AN141" t="str">
        <f>CB141&amp;CC141&amp;CA141</f>
        <v/>
      </c>
      <c r="CA141" s="263" t="str">
        <f t="shared" si="86"/>
        <v/>
      </c>
      <c r="CB141" s="18" t="str">
        <f t="shared" si="87"/>
        <v/>
      </c>
      <c r="CC141" s="18" t="str">
        <f t="shared" si="88"/>
        <v/>
      </c>
      <c r="CO141" s="69">
        <f t="shared" si="89"/>
        <v>0</v>
      </c>
      <c r="CP141" s="69">
        <f t="shared" si="83"/>
        <v>0</v>
      </c>
      <c r="CQ141" s="69">
        <f t="shared" si="83"/>
        <v>0</v>
      </c>
    </row>
    <row r="142" spans="1:95" s="56" customFormat="1" ht="18" customHeight="1" x14ac:dyDescent="0.2">
      <c r="A142" s="2460" t="s">
        <v>170</v>
      </c>
      <c r="B142" s="2460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</row>
    <row r="143" spans="1:95" ht="15" customHeight="1" x14ac:dyDescent="0.25">
      <c r="A143" s="3443" t="s">
        <v>90</v>
      </c>
      <c r="B143" s="2987"/>
      <c r="C143" s="3443" t="s">
        <v>171</v>
      </c>
      <c r="D143" s="3108"/>
      <c r="E143" s="2987"/>
      <c r="F143" s="4595" t="s">
        <v>139</v>
      </c>
      <c r="G143" s="4596"/>
      <c r="H143" s="4596"/>
      <c r="I143" s="4596"/>
      <c r="J143" s="4596"/>
      <c r="K143" s="4596"/>
      <c r="L143" s="4596"/>
      <c r="M143" s="4596"/>
      <c r="N143" s="4596"/>
      <c r="O143" s="4596"/>
      <c r="P143" s="4596"/>
      <c r="Q143" s="4596"/>
      <c r="R143" s="4596"/>
      <c r="S143" s="4596"/>
      <c r="T143" s="4596"/>
      <c r="U143" s="4596"/>
      <c r="V143" s="4596"/>
      <c r="W143" s="4596"/>
      <c r="X143" s="4596"/>
      <c r="Y143" s="4596"/>
      <c r="Z143" s="4596"/>
      <c r="AA143" s="4596"/>
      <c r="AB143" s="4596"/>
      <c r="AC143" s="4596"/>
      <c r="AD143" s="4596"/>
      <c r="AE143" s="4596"/>
      <c r="AF143" s="4596"/>
      <c r="AG143" s="4596"/>
      <c r="AH143" s="4596"/>
      <c r="AI143" s="4596"/>
      <c r="AJ143" s="4596"/>
      <c r="AK143" s="4596"/>
      <c r="AL143" s="4596"/>
      <c r="AM143" s="4647"/>
      <c r="AN143" s="4656" t="s">
        <v>163</v>
      </c>
      <c r="AO143" s="4657"/>
      <c r="AP143" s="4658"/>
      <c r="AQ143" s="3538" t="s">
        <v>12</v>
      </c>
      <c r="AR143" s="2987" t="s">
        <v>13</v>
      </c>
    </row>
    <row r="144" spans="1:95" ht="15" customHeight="1" x14ac:dyDescent="0.25">
      <c r="A144" s="3124"/>
      <c r="B144" s="2994"/>
      <c r="C144" s="3124"/>
      <c r="D144" s="3109"/>
      <c r="E144" s="2994"/>
      <c r="F144" s="4595" t="s">
        <v>140</v>
      </c>
      <c r="G144" s="4597"/>
      <c r="H144" s="4595" t="s">
        <v>141</v>
      </c>
      <c r="I144" s="4597"/>
      <c r="J144" s="4595" t="s">
        <v>172</v>
      </c>
      <c r="K144" s="4597"/>
      <c r="L144" s="4595" t="s">
        <v>16</v>
      </c>
      <c r="M144" s="4597"/>
      <c r="N144" s="4649" t="s">
        <v>17</v>
      </c>
      <c r="O144" s="4649"/>
      <c r="P144" s="4649" t="s">
        <v>18</v>
      </c>
      <c r="Q144" s="4649"/>
      <c r="R144" s="4649" t="s">
        <v>19</v>
      </c>
      <c r="S144" s="4649"/>
      <c r="T144" s="4649" t="s">
        <v>20</v>
      </c>
      <c r="U144" s="4649"/>
      <c r="V144" s="4649" t="s">
        <v>21</v>
      </c>
      <c r="W144" s="4649"/>
      <c r="X144" s="4649" t="s">
        <v>22</v>
      </c>
      <c r="Y144" s="4649"/>
      <c r="Z144" s="4649" t="s">
        <v>23</v>
      </c>
      <c r="AA144" s="4649"/>
      <c r="AB144" s="4649" t="s">
        <v>61</v>
      </c>
      <c r="AC144" s="4649"/>
      <c r="AD144" s="4649" t="s">
        <v>62</v>
      </c>
      <c r="AE144" s="4649"/>
      <c r="AF144" s="4595" t="s">
        <v>63</v>
      </c>
      <c r="AG144" s="4597"/>
      <c r="AH144" s="4595" t="s">
        <v>148</v>
      </c>
      <c r="AI144" s="4597"/>
      <c r="AJ144" s="4595" t="s">
        <v>149</v>
      </c>
      <c r="AK144" s="4597"/>
      <c r="AL144" s="4595" t="s">
        <v>150</v>
      </c>
      <c r="AM144" s="4647"/>
      <c r="AN144" s="3538" t="s">
        <v>173</v>
      </c>
      <c r="AO144" s="3566" t="s">
        <v>174</v>
      </c>
      <c r="AP144" s="3137" t="s">
        <v>166</v>
      </c>
      <c r="AQ144" s="3130"/>
      <c r="AR144" s="2994"/>
    </row>
    <row r="145" spans="1:95" ht="15" customHeight="1" x14ac:dyDescent="0.25">
      <c r="A145" s="4010"/>
      <c r="B145" s="4005"/>
      <c r="C145" s="2811" t="s">
        <v>120</v>
      </c>
      <c r="D145" s="2859" t="s">
        <v>79</v>
      </c>
      <c r="E145" s="2807" t="s">
        <v>121</v>
      </c>
      <c r="F145" s="1668" t="s">
        <v>79</v>
      </c>
      <c r="G145" s="202" t="s">
        <v>121</v>
      </c>
      <c r="H145" s="1668" t="s">
        <v>79</v>
      </c>
      <c r="I145" s="202" t="s">
        <v>121</v>
      </c>
      <c r="J145" s="1668" t="s">
        <v>79</v>
      </c>
      <c r="K145" s="202" t="s">
        <v>121</v>
      </c>
      <c r="L145" s="1668" t="s">
        <v>79</v>
      </c>
      <c r="M145" s="202" t="s">
        <v>121</v>
      </c>
      <c r="N145" s="1668" t="s">
        <v>79</v>
      </c>
      <c r="O145" s="202" t="s">
        <v>121</v>
      </c>
      <c r="P145" s="1668" t="s">
        <v>79</v>
      </c>
      <c r="Q145" s="202" t="s">
        <v>121</v>
      </c>
      <c r="R145" s="1668" t="s">
        <v>79</v>
      </c>
      <c r="S145" s="202" t="s">
        <v>121</v>
      </c>
      <c r="T145" s="1668" t="s">
        <v>79</v>
      </c>
      <c r="U145" s="202" t="s">
        <v>121</v>
      </c>
      <c r="V145" s="1668" t="s">
        <v>79</v>
      </c>
      <c r="W145" s="202" t="s">
        <v>121</v>
      </c>
      <c r="X145" s="1668" t="s">
        <v>79</v>
      </c>
      <c r="Y145" s="202" t="s">
        <v>121</v>
      </c>
      <c r="Z145" s="1668" t="s">
        <v>79</v>
      </c>
      <c r="AA145" s="202" t="s">
        <v>121</v>
      </c>
      <c r="AB145" s="1668" t="s">
        <v>79</v>
      </c>
      <c r="AC145" s="202" t="s">
        <v>121</v>
      </c>
      <c r="AD145" s="1668" t="s">
        <v>79</v>
      </c>
      <c r="AE145" s="202" t="s">
        <v>121</v>
      </c>
      <c r="AF145" s="1668" t="s">
        <v>79</v>
      </c>
      <c r="AG145" s="202" t="s">
        <v>121</v>
      </c>
      <c r="AH145" s="1668" t="s">
        <v>79</v>
      </c>
      <c r="AI145" s="202" t="s">
        <v>121</v>
      </c>
      <c r="AJ145" s="1668" t="s">
        <v>79</v>
      </c>
      <c r="AK145" s="202" t="s">
        <v>121</v>
      </c>
      <c r="AL145" s="1668" t="s">
        <v>79</v>
      </c>
      <c r="AM145" s="262" t="s">
        <v>121</v>
      </c>
      <c r="AN145" s="3001"/>
      <c r="AO145" s="2983"/>
      <c r="AP145" s="4018"/>
      <c r="AQ145" s="3001"/>
      <c r="AR145" s="4005"/>
    </row>
    <row r="146" spans="1:95" ht="15" customHeight="1" x14ac:dyDescent="0.25">
      <c r="A146" s="4589" t="s">
        <v>175</v>
      </c>
      <c r="B146" s="4659"/>
      <c r="C146" s="2863">
        <f>SUM(D146:E146)</f>
        <v>0</v>
      </c>
      <c r="D146" s="2507">
        <f>SUM(F146+H146+J146+L146+N146+P146+R146+T146+V146+X146+Z146+AB146+AD146+AF146+AH146+AJ146+AL146)</f>
        <v>0</v>
      </c>
      <c r="E146" s="2884">
        <f>SUM(G146+I146+K146+M146+O146+Q146+S146+U146+W146+Y146+AA146+AC146+AE146+AG146+AI146+AK146+AM146)</f>
        <v>0</v>
      </c>
      <c r="F146" s="2797"/>
      <c r="G146" s="2878"/>
      <c r="H146" s="2797"/>
      <c r="I146" s="2878"/>
      <c r="J146" s="2797"/>
      <c r="K146" s="2878"/>
      <c r="L146" s="2797"/>
      <c r="M146" s="2878"/>
      <c r="N146" s="2797"/>
      <c r="O146" s="2878"/>
      <c r="P146" s="2797"/>
      <c r="Q146" s="2878"/>
      <c r="R146" s="2797"/>
      <c r="S146" s="2878"/>
      <c r="T146" s="2797"/>
      <c r="U146" s="2878"/>
      <c r="V146" s="2797"/>
      <c r="W146" s="2878"/>
      <c r="X146" s="2797"/>
      <c r="Y146" s="2878"/>
      <c r="Z146" s="2797"/>
      <c r="AA146" s="2878"/>
      <c r="AB146" s="2797"/>
      <c r="AC146" s="2878"/>
      <c r="AD146" s="2797"/>
      <c r="AE146" s="2878"/>
      <c r="AF146" s="2797"/>
      <c r="AG146" s="2878"/>
      <c r="AH146" s="2797"/>
      <c r="AI146" s="2878"/>
      <c r="AJ146" s="2797"/>
      <c r="AK146" s="2878"/>
      <c r="AL146" s="2797"/>
      <c r="AM146" s="2865"/>
      <c r="AN146" s="2800"/>
      <c r="AO146" s="2005"/>
      <c r="AP146" s="2865"/>
      <c r="AQ146" s="2800"/>
      <c r="AR146" s="2878"/>
      <c r="AS146" t="str">
        <f>CA146&amp;CB146</f>
        <v/>
      </c>
      <c r="CA146" s="263"/>
      <c r="CB146" s="18" t="str">
        <f>IF(AND($C146&gt;0,AQ146="")," * No olvide digitar la variable Pueblos originarios. Digite Cero si no tiene.",IF(AQ146&gt;$C146," * La variable Pueblos originarios No puede ser mayor al Total.",""))</f>
        <v/>
      </c>
      <c r="CC146" s="18" t="str">
        <f>IF(AND($C146&gt;0,AR146="")," * No olvide digitar la variable Migrantes. Digite Cero si no tiene.",IF(AR146&gt;$C146," * La variable Migrantes No puede ser mayor al Total.",""))</f>
        <v/>
      </c>
      <c r="CO146" s="69"/>
      <c r="CP146" s="69">
        <f>IF(AND($C146&gt;0,AQ146=""),1,IF(AQ146&gt;$C146,1,0))</f>
        <v>0</v>
      </c>
      <c r="CQ146" s="69">
        <f>IF(AND($C146&gt;0,AR146=""),1,IF(AR146&gt;$C146,1,0))</f>
        <v>0</v>
      </c>
    </row>
    <row r="147" spans="1:95" ht="15" customHeight="1" x14ac:dyDescent="0.25">
      <c r="A147" s="3020" t="s">
        <v>176</v>
      </c>
      <c r="B147" s="3021"/>
      <c r="C147" s="256">
        <f>SUM(D147:E147)</f>
        <v>0</v>
      </c>
      <c r="D147" s="257">
        <f t="shared" ref="D147:E150" si="92">SUM(F147+H147+J147+L147+N147+P147+R147+T147+V147+X147+Z147+AB147+AD147+AF147+AH147+AJ147+AL147)</f>
        <v>0</v>
      </c>
      <c r="E147" s="270">
        <f>SUM(G147+I147+K147+M147+O147+Q147+S147+U147+W147+Y147+AA147+AC147+AE147+AG147+AI147+AK147+AM147)</f>
        <v>0</v>
      </c>
      <c r="F147" s="49"/>
      <c r="G147" s="52"/>
      <c r="H147" s="49"/>
      <c r="I147" s="52"/>
      <c r="J147" s="49"/>
      <c r="K147" s="52"/>
      <c r="L147" s="49"/>
      <c r="M147" s="52"/>
      <c r="N147" s="49"/>
      <c r="O147" s="52"/>
      <c r="P147" s="49"/>
      <c r="Q147" s="52"/>
      <c r="R147" s="49"/>
      <c r="S147" s="52"/>
      <c r="T147" s="49"/>
      <c r="U147" s="52"/>
      <c r="V147" s="49"/>
      <c r="W147" s="52"/>
      <c r="X147" s="49"/>
      <c r="Y147" s="52"/>
      <c r="Z147" s="49"/>
      <c r="AA147" s="52"/>
      <c r="AB147" s="49"/>
      <c r="AC147" s="52"/>
      <c r="AD147" s="49"/>
      <c r="AE147" s="52"/>
      <c r="AF147" s="49"/>
      <c r="AG147" s="52"/>
      <c r="AH147" s="49"/>
      <c r="AI147" s="52"/>
      <c r="AJ147" s="49"/>
      <c r="AK147" s="52"/>
      <c r="AL147" s="49"/>
      <c r="AM147" s="264"/>
      <c r="AN147" s="254"/>
      <c r="AO147" s="265"/>
      <c r="AP147" s="264"/>
      <c r="AQ147" s="254"/>
      <c r="AR147" s="52"/>
      <c r="AS147" t="str">
        <f>CA147&amp;CB147</f>
        <v/>
      </c>
      <c r="CA147" s="263"/>
      <c r="CB147" s="18" t="str">
        <f t="shared" ref="CB147:CB150" si="93">IF(AND($C147&gt;0,AQ147="")," * No olvide digitar la variable Pueblos originarios. Digite Cero si no tiene.",IF(AQ147&gt;$C147," * La variable Pueblos originarios No puede ser mayor al Total.",""))</f>
        <v/>
      </c>
      <c r="CC147" s="18" t="str">
        <f t="shared" ref="CC147:CC150" si="94">IF(AND($C147&gt;0,AR147="")," * No olvide digitar la variable Migrantes. Digite Cero si no tiene.",IF(AR147&gt;$C147," * La variable Migrantes No puede ser mayor al Total.",""))</f>
        <v/>
      </c>
      <c r="CO147" s="69"/>
      <c r="CP147" s="69">
        <f t="shared" ref="CP147:CQ150" si="95">IF(AND($C147&gt;0,AQ147=""),1,IF(AQ147&gt;$C147,1,0))</f>
        <v>0</v>
      </c>
      <c r="CQ147" s="69">
        <f t="shared" si="95"/>
        <v>0</v>
      </c>
    </row>
    <row r="148" spans="1:95" ht="15" customHeight="1" x14ac:dyDescent="0.25">
      <c r="A148" s="3524" t="s">
        <v>177</v>
      </c>
      <c r="B148" s="2795" t="s">
        <v>178</v>
      </c>
      <c r="C148" s="2863">
        <f>SUM(D148:E148)</f>
        <v>0</v>
      </c>
      <c r="D148" s="2507">
        <f t="shared" si="92"/>
        <v>0</v>
      </c>
      <c r="E148" s="2884">
        <f t="shared" si="92"/>
        <v>0</v>
      </c>
      <c r="F148" s="2797"/>
      <c r="G148" s="2878"/>
      <c r="H148" s="2797"/>
      <c r="I148" s="2878"/>
      <c r="J148" s="2797"/>
      <c r="K148" s="2878"/>
      <c r="L148" s="2797"/>
      <c r="M148" s="2878"/>
      <c r="N148" s="2797"/>
      <c r="O148" s="2878"/>
      <c r="P148" s="2797"/>
      <c r="Q148" s="2878"/>
      <c r="R148" s="2797"/>
      <c r="S148" s="2878"/>
      <c r="T148" s="2797"/>
      <c r="U148" s="2878"/>
      <c r="V148" s="2797"/>
      <c r="W148" s="2878"/>
      <c r="X148" s="2797"/>
      <c r="Y148" s="2878"/>
      <c r="Z148" s="2797"/>
      <c r="AA148" s="2878"/>
      <c r="AB148" s="2797"/>
      <c r="AC148" s="2878"/>
      <c r="AD148" s="2797"/>
      <c r="AE148" s="2878"/>
      <c r="AF148" s="2797"/>
      <c r="AG148" s="2878"/>
      <c r="AH148" s="2797"/>
      <c r="AI148" s="2878"/>
      <c r="AJ148" s="2797"/>
      <c r="AK148" s="2878"/>
      <c r="AL148" s="2797"/>
      <c r="AM148" s="2865"/>
      <c r="AN148" s="2800"/>
      <c r="AO148" s="2005"/>
      <c r="AP148" s="2865"/>
      <c r="AQ148" s="2800"/>
      <c r="AR148" s="2878"/>
      <c r="AS148" t="str">
        <f>CA148&amp;CB148</f>
        <v/>
      </c>
      <c r="CA148" s="263"/>
      <c r="CB148" s="18" t="str">
        <f t="shared" si="93"/>
        <v/>
      </c>
      <c r="CC148" s="18" t="str">
        <f t="shared" si="94"/>
        <v/>
      </c>
      <c r="CO148" s="69"/>
      <c r="CP148" s="69">
        <f t="shared" si="95"/>
        <v>0</v>
      </c>
      <c r="CQ148" s="69">
        <f t="shared" si="95"/>
        <v>0</v>
      </c>
    </row>
    <row r="149" spans="1:95" ht="15" customHeight="1" x14ac:dyDescent="0.25">
      <c r="A149" s="4249"/>
      <c r="B149" s="70" t="s">
        <v>179</v>
      </c>
      <c r="C149" s="266">
        <f>SUM(D149:E149)</f>
        <v>0</v>
      </c>
      <c r="D149" s="267">
        <f>SUM(F149+H149+J149+L149+N149+P149+R149+T149+V149+X149+Z149+AB149+AD149+AF149+AH149+AJ149+AL149)</f>
        <v>0</v>
      </c>
      <c r="E149" s="271">
        <f t="shared" si="92"/>
        <v>0</v>
      </c>
      <c r="F149" s="30"/>
      <c r="G149" s="37"/>
      <c r="H149" s="30"/>
      <c r="I149" s="37"/>
      <c r="J149" s="30"/>
      <c r="K149" s="37"/>
      <c r="L149" s="30"/>
      <c r="M149" s="37"/>
      <c r="N149" s="30"/>
      <c r="O149" s="37"/>
      <c r="P149" s="30"/>
      <c r="Q149" s="37"/>
      <c r="R149" s="30"/>
      <c r="S149" s="37"/>
      <c r="T149" s="30"/>
      <c r="U149" s="37"/>
      <c r="V149" s="30"/>
      <c r="W149" s="37"/>
      <c r="X149" s="30"/>
      <c r="Y149" s="37"/>
      <c r="Z149" s="30"/>
      <c r="AA149" s="37"/>
      <c r="AB149" s="30"/>
      <c r="AC149" s="37"/>
      <c r="AD149" s="30"/>
      <c r="AE149" s="37"/>
      <c r="AF149" s="30"/>
      <c r="AG149" s="37"/>
      <c r="AH149" s="30"/>
      <c r="AI149" s="37"/>
      <c r="AJ149" s="30"/>
      <c r="AK149" s="37"/>
      <c r="AL149" s="30"/>
      <c r="AM149" s="220"/>
      <c r="AN149" s="35"/>
      <c r="AO149" s="32"/>
      <c r="AP149" s="220"/>
      <c r="AQ149" s="35"/>
      <c r="AR149" s="37"/>
      <c r="AS149" t="str">
        <f>CA149&amp;CB149</f>
        <v/>
      </c>
      <c r="CA149" s="263"/>
      <c r="CB149" s="18" t="str">
        <f t="shared" si="93"/>
        <v/>
      </c>
      <c r="CC149" s="18" t="str">
        <f t="shared" si="94"/>
        <v/>
      </c>
      <c r="CO149" s="69"/>
      <c r="CP149" s="69">
        <f t="shared" si="95"/>
        <v>0</v>
      </c>
      <c r="CQ149" s="69">
        <f t="shared" si="95"/>
        <v>0</v>
      </c>
    </row>
    <row r="150" spans="1:95" ht="15" customHeight="1" x14ac:dyDescent="0.25">
      <c r="A150" s="4663" t="s">
        <v>180</v>
      </c>
      <c r="B150" s="4664"/>
      <c r="C150" s="217">
        <f>SUM(D150:E150)</f>
        <v>0</v>
      </c>
      <c r="D150" s="272">
        <f t="shared" si="92"/>
        <v>0</v>
      </c>
      <c r="E150" s="2791">
        <f>SUM(G150+I150+K150+M150+O150+Q150+S150+U150+W150+Y150+AA150+AC150+AE150+AG150+AI150+AK150+AM150)</f>
        <v>0</v>
      </c>
      <c r="F150" s="91"/>
      <c r="G150" s="2761"/>
      <c r="H150" s="91"/>
      <c r="I150" s="2761"/>
      <c r="J150" s="91"/>
      <c r="K150" s="2761"/>
      <c r="L150" s="91"/>
      <c r="M150" s="2761"/>
      <c r="N150" s="91"/>
      <c r="O150" s="2761"/>
      <c r="P150" s="91"/>
      <c r="Q150" s="2761"/>
      <c r="R150" s="91"/>
      <c r="S150" s="2761"/>
      <c r="T150" s="91"/>
      <c r="U150" s="2761"/>
      <c r="V150" s="91"/>
      <c r="W150" s="2761"/>
      <c r="X150" s="91"/>
      <c r="Y150" s="2761"/>
      <c r="Z150" s="91"/>
      <c r="AA150" s="2761"/>
      <c r="AB150" s="91"/>
      <c r="AC150" s="2761"/>
      <c r="AD150" s="91"/>
      <c r="AE150" s="2761"/>
      <c r="AF150" s="91"/>
      <c r="AG150" s="2761"/>
      <c r="AH150" s="91"/>
      <c r="AI150" s="2761"/>
      <c r="AJ150" s="91"/>
      <c r="AK150" s="2761"/>
      <c r="AL150" s="91"/>
      <c r="AM150" s="2763"/>
      <c r="AN150" s="95"/>
      <c r="AO150" s="92"/>
      <c r="AP150" s="2763"/>
      <c r="AQ150" s="95"/>
      <c r="AR150" s="2761"/>
      <c r="AS150" t="str">
        <f>CA150&amp;CB150</f>
        <v/>
      </c>
      <c r="CA150" s="263"/>
      <c r="CB150" s="18" t="str">
        <f t="shared" si="93"/>
        <v/>
      </c>
      <c r="CC150" s="18" t="str">
        <f t="shared" si="94"/>
        <v/>
      </c>
      <c r="CO150" s="69"/>
      <c r="CP150" s="69">
        <f t="shared" si="95"/>
        <v>0</v>
      </c>
      <c r="CQ150" s="69">
        <f t="shared" si="95"/>
        <v>0</v>
      </c>
    </row>
    <row r="151" spans="1:95" s="56" customFormat="1" ht="18" customHeight="1" x14ac:dyDescent="0.2">
      <c r="A151" s="2460" t="s">
        <v>181</v>
      </c>
      <c r="B151" s="2460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2885"/>
      <c r="N151" s="2886"/>
      <c r="O151" s="2882"/>
    </row>
    <row r="152" spans="1:95" ht="15" customHeight="1" x14ac:dyDescent="0.25">
      <c r="A152" s="4650" t="s">
        <v>3</v>
      </c>
      <c r="B152" s="2987"/>
      <c r="C152" s="4660" t="s">
        <v>91</v>
      </c>
      <c r="D152" s="4665"/>
      <c r="E152" s="4661"/>
      <c r="F152" s="4660" t="s">
        <v>63</v>
      </c>
      <c r="G152" s="4661"/>
      <c r="H152" s="4660" t="s">
        <v>148</v>
      </c>
      <c r="I152" s="4661"/>
      <c r="J152" s="4660" t="s">
        <v>149</v>
      </c>
      <c r="K152" s="4661"/>
      <c r="L152" s="4660" t="s">
        <v>150</v>
      </c>
      <c r="M152" s="4662"/>
      <c r="N152" s="3538" t="s">
        <v>12</v>
      </c>
      <c r="O152" s="2987" t="s">
        <v>13</v>
      </c>
    </row>
    <row r="153" spans="1:95" ht="15" customHeight="1" x14ac:dyDescent="0.25">
      <c r="A153" s="4010"/>
      <c r="B153" s="4005"/>
      <c r="C153" s="2889" t="s">
        <v>120</v>
      </c>
      <c r="D153" s="2890" t="s">
        <v>79</v>
      </c>
      <c r="E153" s="2887" t="s">
        <v>121</v>
      </c>
      <c r="F153" s="2889" t="s">
        <v>79</v>
      </c>
      <c r="G153" s="2887" t="s">
        <v>121</v>
      </c>
      <c r="H153" s="2889" t="s">
        <v>79</v>
      </c>
      <c r="I153" s="2887" t="s">
        <v>121</v>
      </c>
      <c r="J153" s="2889" t="s">
        <v>79</v>
      </c>
      <c r="K153" s="2887" t="s">
        <v>121</v>
      </c>
      <c r="L153" s="2889" t="s">
        <v>79</v>
      </c>
      <c r="M153" s="2888" t="s">
        <v>121</v>
      </c>
      <c r="N153" s="3001"/>
      <c r="O153" s="4005"/>
    </row>
    <row r="154" spans="1:95" ht="15" customHeight="1" x14ac:dyDescent="0.25">
      <c r="A154" s="3524" t="s">
        <v>182</v>
      </c>
      <c r="B154" s="2891" t="s">
        <v>183</v>
      </c>
      <c r="C154" s="2892">
        <f>SUM(D154:E154)</f>
        <v>0</v>
      </c>
      <c r="D154" s="2893">
        <f>SUM(F154+H154+J154+L154)</f>
        <v>0</v>
      </c>
      <c r="E154" s="2894">
        <f>SUM(G154+I154+K154+M154)</f>
        <v>0</v>
      </c>
      <c r="F154" s="45"/>
      <c r="G154" s="48"/>
      <c r="H154" s="45"/>
      <c r="I154" s="48"/>
      <c r="J154" s="45"/>
      <c r="K154" s="48"/>
      <c r="L154" s="45"/>
      <c r="M154" s="286"/>
      <c r="N154" s="105"/>
      <c r="O154" s="48"/>
      <c r="P154" t="str">
        <f>CA154&amp;CB154</f>
        <v/>
      </c>
      <c r="CA154" s="18" t="str">
        <f>IF(AND(C154&gt;0,N154="")," * No olvide digitar la variable Pueblos originarios. Digite Cero si no tiene.",IF(N154&gt;C154," * La variable Pueblos originarios No puede ser mayor al Total.",""))</f>
        <v/>
      </c>
      <c r="CB154" s="18" t="str">
        <f>IF(AND(C154&gt;0,O154="")," * No olvide digitar la variable Migrantes. Digite Cero si no tiene.",IF(O154&gt;C154," * La variable Pueblos Migrantes No puede ser mayor al Total.",""))</f>
        <v/>
      </c>
      <c r="CO154" s="69">
        <f>IF(AND($C154&gt;0,N154=""),1,IF(N154&gt;$C154,1,0))</f>
        <v>0</v>
      </c>
      <c r="CP154" s="69">
        <f>IF(AND($C154&gt;0,O154=""),1,IF(O154&gt;$C154,1,0))</f>
        <v>0</v>
      </c>
    </row>
    <row r="155" spans="1:95" ht="15" customHeight="1" x14ac:dyDescent="0.25">
      <c r="A155" s="3923"/>
      <c r="B155" s="75" t="s">
        <v>184</v>
      </c>
      <c r="C155" s="210">
        <f>SUM(D155:E155)</f>
        <v>0</v>
      </c>
      <c r="D155" s="252">
        <f t="shared" ref="D155:E156" si="96">SUM(F155+H155+J155+L155)</f>
        <v>0</v>
      </c>
      <c r="E155" s="287">
        <f t="shared" si="96"/>
        <v>0</v>
      </c>
      <c r="F155" s="45"/>
      <c r="G155" s="48"/>
      <c r="H155" s="45"/>
      <c r="I155" s="48"/>
      <c r="J155" s="45"/>
      <c r="K155" s="48"/>
      <c r="L155" s="45"/>
      <c r="M155" s="286"/>
      <c r="N155" s="105"/>
      <c r="O155" s="48"/>
      <c r="P155" t="str">
        <f>CA155&amp;CB155</f>
        <v/>
      </c>
      <c r="CA155" s="18" t="str">
        <f t="shared" ref="CA155:CA156" si="97">IF(AND(C155&gt;0,N155="")," * No olvide digitar la variable Pueblos originarios. Digite Cero si no tiene.",IF(N155&gt;C155," * La variable Pueblos originarios No puede ser mayor al Total.",""))</f>
        <v/>
      </c>
      <c r="CB155" s="18" t="str">
        <f t="shared" ref="CB155:CB156" si="98">IF(AND(C155&gt;0,O155="")," * No olvide digitar la variable Migrantes. Digite Cero si no tiene.",IF(O155&gt;C155," * La variable Pueblos Migrantes No puede ser mayor al Total.",""))</f>
        <v/>
      </c>
      <c r="CO155" s="69">
        <f t="shared" ref="CO155:CP156" si="99">IF(AND($C155&gt;0,N155=""),1,IF(N155&gt;$C155,1,0))</f>
        <v>0</v>
      </c>
      <c r="CP155" s="69">
        <f t="shared" si="99"/>
        <v>0</v>
      </c>
    </row>
    <row r="156" spans="1:95" ht="15" customHeight="1" x14ac:dyDescent="0.25">
      <c r="A156" s="3923"/>
      <c r="B156" s="288" t="s">
        <v>185</v>
      </c>
      <c r="C156" s="256">
        <f>SUM(D156:E156)</f>
        <v>0</v>
      </c>
      <c r="D156" s="257">
        <f t="shared" si="96"/>
        <v>0</v>
      </c>
      <c r="E156" s="270">
        <f t="shared" si="96"/>
        <v>0</v>
      </c>
      <c r="F156" s="45"/>
      <c r="G156" s="48"/>
      <c r="H156" s="45"/>
      <c r="I156" s="48"/>
      <c r="J156" s="45"/>
      <c r="K156" s="48"/>
      <c r="L156" s="45"/>
      <c r="M156" s="286"/>
      <c r="N156" s="105"/>
      <c r="O156" s="48"/>
      <c r="P156" t="str">
        <f>CA156&amp;CB156</f>
        <v/>
      </c>
      <c r="CA156" s="18" t="str">
        <f t="shared" si="97"/>
        <v/>
      </c>
      <c r="CB156" s="18" t="str">
        <f t="shared" si="98"/>
        <v/>
      </c>
      <c r="CO156" s="69">
        <f t="shared" si="99"/>
        <v>0</v>
      </c>
      <c r="CP156" s="69">
        <f t="shared" si="99"/>
        <v>0</v>
      </c>
    </row>
    <row r="157" spans="1:95" s="294" customFormat="1" ht="15" customHeight="1" x14ac:dyDescent="0.2">
      <c r="A157" s="4657" t="s">
        <v>186</v>
      </c>
      <c r="B157" s="4657"/>
      <c r="C157" s="2818">
        <f>SUM(C154:C156)</f>
        <v>0</v>
      </c>
      <c r="D157" s="2819">
        <f>SUM(D154:D156)</f>
        <v>0</v>
      </c>
      <c r="E157" s="2821">
        <f>SUM(E154:E156)</f>
        <v>0</v>
      </c>
      <c r="F157" s="2818">
        <f>SUM(F154:F156)</f>
        <v>0</v>
      </c>
      <c r="G157" s="2821">
        <f t="shared" ref="G157:M157" si="100">SUM(G154:G156)</f>
        <v>0</v>
      </c>
      <c r="H157" s="2818">
        <f t="shared" si="100"/>
        <v>0</v>
      </c>
      <c r="I157" s="2821">
        <f t="shared" si="100"/>
        <v>0</v>
      </c>
      <c r="J157" s="2818">
        <f t="shared" si="100"/>
        <v>0</v>
      </c>
      <c r="K157" s="2821">
        <f t="shared" si="100"/>
        <v>0</v>
      </c>
      <c r="L157" s="2818">
        <f t="shared" si="100"/>
        <v>0</v>
      </c>
      <c r="M157" s="2830">
        <f t="shared" si="100"/>
        <v>0</v>
      </c>
      <c r="N157" s="2820">
        <f>SUM(N154:N156)</f>
        <v>0</v>
      </c>
      <c r="O157" s="2821">
        <f>SUM(O154:O156)</f>
        <v>0</v>
      </c>
    </row>
    <row r="158" spans="1:95" x14ac:dyDescent="0.25">
      <c r="A158" s="3524" t="s">
        <v>187</v>
      </c>
      <c r="B158" s="101" t="s">
        <v>188</v>
      </c>
      <c r="C158" s="249">
        <f>SUM(D158:E158)</f>
        <v>0</v>
      </c>
      <c r="D158" s="250">
        <f t="shared" ref="D158:E161" si="101">SUM(F158+H158+J158+L158)</f>
        <v>0</v>
      </c>
      <c r="E158" s="295">
        <f t="shared" si="101"/>
        <v>0</v>
      </c>
      <c r="F158" s="45"/>
      <c r="G158" s="48"/>
      <c r="H158" s="45"/>
      <c r="I158" s="48"/>
      <c r="J158" s="45"/>
      <c r="K158" s="48"/>
      <c r="L158" s="45"/>
      <c r="M158" s="286"/>
      <c r="N158" s="105"/>
      <c r="O158" s="48"/>
      <c r="P158" t="str">
        <f>CA158&amp;CB158</f>
        <v/>
      </c>
      <c r="CA158" s="18" t="str">
        <f>IF(AND(C158&gt;0,N158="")," * No olvide digitar la variable Pueblos originarios. Digite Cero si no tiene.",IF(N158&gt;C158," * La variable Pueblos originarios No puede ser mayor al Total.",""))</f>
        <v/>
      </c>
      <c r="CB158" s="18" t="str">
        <f>IF(AND(C158&gt;0,O158=""),"  * No olvide digitar la variable Migrantes. Digite Cero si no tiene.",IF(O158&gt;C158,"  * La variable Pueblos Migrantes No puede ser mayor al Total.",""))</f>
        <v/>
      </c>
      <c r="CO158" s="69">
        <f t="shared" ref="CO158:CP161" si="102">IF(AND($C158&gt;0,N158=""),1,IF(N158&gt;$C158,1,0))</f>
        <v>0</v>
      </c>
      <c r="CP158" s="69">
        <f t="shared" si="102"/>
        <v>0</v>
      </c>
    </row>
    <row r="159" spans="1:95" x14ac:dyDescent="0.25">
      <c r="A159" s="3923"/>
      <c r="B159" s="75" t="s">
        <v>189</v>
      </c>
      <c r="C159" s="210">
        <f>SUM(D159:E159)</f>
        <v>0</v>
      </c>
      <c r="D159" s="252">
        <f t="shared" si="101"/>
        <v>0</v>
      </c>
      <c r="E159" s="287">
        <f t="shared" si="101"/>
        <v>0</v>
      </c>
      <c r="F159" s="22"/>
      <c r="G159" s="28"/>
      <c r="H159" s="22"/>
      <c r="I159" s="28"/>
      <c r="J159" s="22"/>
      <c r="K159" s="28"/>
      <c r="L159" s="22"/>
      <c r="M159" s="213"/>
      <c r="N159" s="27"/>
      <c r="O159" s="28"/>
      <c r="P159" t="str">
        <f>CA159&amp;CB159</f>
        <v/>
      </c>
      <c r="CA159" s="18" t="str">
        <f>IF(AND(C159&gt;0,N159=""),"  * No olvide digitar la variable Pueblos originarios. Digite Cero si no tiene.",IF(N159&gt;C159,"  * La variable Pueblos originarios No puede ser mayor al Total.",""))</f>
        <v/>
      </c>
      <c r="CB159" s="18" t="str">
        <f>IF(AND(C159&gt;0,O159=""),"  * No olvide digitar la variable Migrantes. Digite Cero si no tiene.",IF(O159&gt;C159,"  * La variable Pueblos Migrantes No puede ser mayor al Total.",""))</f>
        <v/>
      </c>
      <c r="CO159" s="69">
        <f t="shared" si="102"/>
        <v>0</v>
      </c>
      <c r="CP159" s="69">
        <f t="shared" si="102"/>
        <v>0</v>
      </c>
    </row>
    <row r="160" spans="1:95" x14ac:dyDescent="0.25">
      <c r="A160" s="3923"/>
      <c r="B160" s="75" t="s">
        <v>190</v>
      </c>
      <c r="C160" s="210">
        <f>SUM(D160:E160)</f>
        <v>0</v>
      </c>
      <c r="D160" s="252">
        <f t="shared" si="101"/>
        <v>0</v>
      </c>
      <c r="E160" s="287">
        <f t="shared" si="101"/>
        <v>0</v>
      </c>
      <c r="F160" s="22"/>
      <c r="G160" s="28"/>
      <c r="H160" s="22"/>
      <c r="I160" s="28"/>
      <c r="J160" s="22"/>
      <c r="K160" s="28"/>
      <c r="L160" s="22"/>
      <c r="M160" s="213"/>
      <c r="N160" s="27"/>
      <c r="O160" s="28"/>
      <c r="P160" t="str">
        <f>CA160&amp;CB160</f>
        <v/>
      </c>
      <c r="CA160" s="18" t="str">
        <f>IF(AND(C160&gt;0,N160=""),"  * No olvide digitar la variable Pueblos originarios. Digite Cero si no tiene.",IF(N160&gt;C160,"  * La variable Pueblos originarios No puede ser mayor al Total.",""))</f>
        <v/>
      </c>
      <c r="CB160" s="18" t="str">
        <f>IF(AND(C160&gt;0,O160=""),"  * No olvide digitar la variable Migrantes. Digite Cero si no tiene.",IF(O160&gt;C160,"  * La variable Pueblos Migrantes No puede ser mayor al Total.",""))</f>
        <v/>
      </c>
      <c r="CO160" s="69">
        <f t="shared" si="102"/>
        <v>0</v>
      </c>
      <c r="CP160" s="69">
        <f t="shared" si="102"/>
        <v>0</v>
      </c>
    </row>
    <row r="161" spans="1:94" x14ac:dyDescent="0.25">
      <c r="A161" s="4249"/>
      <c r="B161" s="296" t="s">
        <v>191</v>
      </c>
      <c r="C161" s="256">
        <f>SUM(D161:E161)</f>
        <v>0</v>
      </c>
      <c r="D161" s="257">
        <f t="shared" si="101"/>
        <v>0</v>
      </c>
      <c r="E161" s="270">
        <f t="shared" si="101"/>
        <v>0</v>
      </c>
      <c r="F161" s="49"/>
      <c r="G161" s="52"/>
      <c r="H161" s="49"/>
      <c r="I161" s="52"/>
      <c r="J161" s="49"/>
      <c r="K161" s="52"/>
      <c r="L161" s="49"/>
      <c r="M161" s="264"/>
      <c r="N161" s="254"/>
      <c r="O161" s="52"/>
      <c r="P161" t="str">
        <f>CA161&amp;CB161</f>
        <v/>
      </c>
      <c r="CA161" s="18" t="str">
        <f>IF(AND(C161&gt;0,N161=""),"  * No olvide digitar la variable Pueblos originarios. Digite Cero si no tiene.",IF(N161&gt;C161,"  * La variable Pueblos originarios No puede ser mayor al Total.",""))</f>
        <v/>
      </c>
      <c r="CB161" s="18" t="str">
        <f>IF(AND(C161&gt;0,O161=""),"  * No olvide digitar la variable Migrantes. Digite Cero si no tiene.",IF(O161&gt;C161,"  * La variable Pueblos Migrantes No puede ser mayor al Total.",""))</f>
        <v/>
      </c>
      <c r="CO161" s="69">
        <f t="shared" si="102"/>
        <v>0</v>
      </c>
      <c r="CP161" s="69">
        <f t="shared" si="102"/>
        <v>0</v>
      </c>
    </row>
    <row r="162" spans="1:94" s="294" customFormat="1" ht="15" customHeight="1" x14ac:dyDescent="0.2">
      <c r="A162" s="4302" t="s">
        <v>186</v>
      </c>
      <c r="B162" s="4657"/>
      <c r="C162" s="2818">
        <f>SUM(C158:C161)</f>
        <v>0</v>
      </c>
      <c r="D162" s="2819">
        <f>SUM(D158:D161)</f>
        <v>0</v>
      </c>
      <c r="E162" s="2821">
        <f>SUM(E158:E161)</f>
        <v>0</v>
      </c>
      <c r="F162" s="2818">
        <f>SUM(F158:F161)</f>
        <v>0</v>
      </c>
      <c r="G162" s="2821">
        <f t="shared" ref="G162:M162" si="103">SUM(G158:G161)</f>
        <v>0</v>
      </c>
      <c r="H162" s="2818">
        <f t="shared" si="103"/>
        <v>0</v>
      </c>
      <c r="I162" s="2821">
        <f t="shared" si="103"/>
        <v>0</v>
      </c>
      <c r="J162" s="2818">
        <f t="shared" si="103"/>
        <v>0</v>
      </c>
      <c r="K162" s="2821">
        <f t="shared" si="103"/>
        <v>0</v>
      </c>
      <c r="L162" s="2818">
        <f t="shared" si="103"/>
        <v>0</v>
      </c>
      <c r="M162" s="2830">
        <f t="shared" si="103"/>
        <v>0</v>
      </c>
      <c r="N162" s="2820">
        <f>SUM(N158:N161)</f>
        <v>0</v>
      </c>
      <c r="O162" s="2821">
        <f>SUM(O158:O161)</f>
        <v>0</v>
      </c>
    </row>
    <row r="163" spans="1:94" x14ac:dyDescent="0.25">
      <c r="A163" s="4302" t="s">
        <v>192</v>
      </c>
      <c r="B163" s="4302"/>
      <c r="C163" s="217">
        <f>SUM(C157+C162)</f>
        <v>0</v>
      </c>
      <c r="D163" s="272">
        <f>SUM(D157+D162)</f>
        <v>0</v>
      </c>
      <c r="E163" s="2791">
        <f>SUM(E157+E162)</f>
        <v>0</v>
      </c>
      <c r="F163" s="217">
        <f>SUM(F157+F162)</f>
        <v>0</v>
      </c>
      <c r="G163" s="2791">
        <f>SUM(G157+G162)</f>
        <v>0</v>
      </c>
      <c r="H163" s="217">
        <f t="shared" ref="H163:M163" si="104">SUM(H157+H162)</f>
        <v>0</v>
      </c>
      <c r="I163" s="2791">
        <f t="shared" si="104"/>
        <v>0</v>
      </c>
      <c r="J163" s="217">
        <f t="shared" si="104"/>
        <v>0</v>
      </c>
      <c r="K163" s="2791">
        <f t="shared" si="104"/>
        <v>0</v>
      </c>
      <c r="L163" s="217">
        <f t="shared" si="104"/>
        <v>0</v>
      </c>
      <c r="M163" s="2895">
        <f t="shared" si="104"/>
        <v>0</v>
      </c>
      <c r="N163" s="298">
        <f>SUM(N157+N162)</f>
        <v>0</v>
      </c>
      <c r="O163" s="2791">
        <f>SUM(O157+O162)</f>
        <v>0</v>
      </c>
    </row>
    <row r="164" spans="1:94" s="56" customFormat="1" ht="18" customHeight="1" x14ac:dyDescent="0.2">
      <c r="A164" s="2460" t="s">
        <v>193</v>
      </c>
      <c r="B164" s="2460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647"/>
      <c r="R164" s="648"/>
    </row>
    <row r="165" spans="1:94" x14ac:dyDescent="0.25">
      <c r="A165" s="3443" t="s">
        <v>3</v>
      </c>
      <c r="B165" s="2987"/>
      <c r="C165" s="4595" t="s">
        <v>91</v>
      </c>
      <c r="D165" s="4596"/>
      <c r="E165" s="4597"/>
      <c r="F165" s="4595" t="s">
        <v>63</v>
      </c>
      <c r="G165" s="4597"/>
      <c r="H165" s="4595" t="s">
        <v>148</v>
      </c>
      <c r="I165" s="4597"/>
      <c r="J165" s="4595" t="s">
        <v>149</v>
      </c>
      <c r="K165" s="4597"/>
      <c r="L165" s="4595" t="s">
        <v>150</v>
      </c>
      <c r="M165" s="4647"/>
      <c r="N165" s="4666" t="s">
        <v>163</v>
      </c>
      <c r="O165" s="4596"/>
      <c r="P165" s="4647"/>
      <c r="Q165" s="3538" t="s">
        <v>12</v>
      </c>
      <c r="R165" s="2987" t="s">
        <v>13</v>
      </c>
    </row>
    <row r="166" spans="1:94" x14ac:dyDescent="0.25">
      <c r="A166" s="4010"/>
      <c r="B166" s="4005"/>
      <c r="C166" s="2811" t="s">
        <v>120</v>
      </c>
      <c r="D166" s="2859" t="s">
        <v>79</v>
      </c>
      <c r="E166" s="2807" t="s">
        <v>121</v>
      </c>
      <c r="F166" s="2811" t="s">
        <v>79</v>
      </c>
      <c r="G166" s="2807" t="s">
        <v>121</v>
      </c>
      <c r="H166" s="2811" t="s">
        <v>79</v>
      </c>
      <c r="I166" s="2807" t="s">
        <v>121</v>
      </c>
      <c r="J166" s="2811" t="s">
        <v>79</v>
      </c>
      <c r="K166" s="2807" t="s">
        <v>121</v>
      </c>
      <c r="L166" s="2811" t="s">
        <v>79</v>
      </c>
      <c r="M166" s="2809" t="s">
        <v>121</v>
      </c>
      <c r="N166" s="2896" t="s">
        <v>164</v>
      </c>
      <c r="O166" s="2859" t="s">
        <v>165</v>
      </c>
      <c r="P166" s="2861" t="s">
        <v>166</v>
      </c>
      <c r="Q166" s="3001"/>
      <c r="R166" s="4005"/>
    </row>
    <row r="167" spans="1:94" x14ac:dyDescent="0.25">
      <c r="A167" s="3524" t="s">
        <v>182</v>
      </c>
      <c r="B167" s="2795" t="s">
        <v>183</v>
      </c>
      <c r="C167" s="2897">
        <f>SUM(D167:E167)</f>
        <v>0</v>
      </c>
      <c r="D167" s="2519">
        <f t="shared" ref="D167:E169" si="105">SUM(F167+H167+J167+L167)</f>
        <v>0</v>
      </c>
      <c r="E167" s="2898">
        <f t="shared" si="105"/>
        <v>0</v>
      </c>
      <c r="F167" s="2797"/>
      <c r="G167" s="2878"/>
      <c r="H167" s="2797"/>
      <c r="I167" s="2878"/>
      <c r="J167" s="2797"/>
      <c r="K167" s="2878"/>
      <c r="L167" s="2797"/>
      <c r="M167" s="2868"/>
      <c r="N167" s="2800"/>
      <c r="O167" s="2005"/>
      <c r="P167" s="2865"/>
      <c r="Q167" s="2800"/>
      <c r="R167" s="2878"/>
      <c r="S167" t="str">
        <f>CA167&amp;CB167&amp;CC167</f>
        <v/>
      </c>
      <c r="CA167" s="18" t="str">
        <f>IF(AND(C167&gt;0,Q167=""),"  * No olvide digitar la variable Pueblos originarios. Digite Cero si no tiene.",IF(Q167&gt;C167," * La variable Pueblos originarios No puede ser mayor al Total.",""))</f>
        <v/>
      </c>
      <c r="CB167" s="18" t="str">
        <f>IF(AND(C167&gt;0,R167=""),"   * No olvide digitar la variable Migrantes. Digite Cero si no tiene.",IF(R167&gt;C167," *  La variable Migrantes No puede ser mayor al Total.",""))</f>
        <v/>
      </c>
      <c r="CO167" s="69">
        <f>IF(AND(C167&gt;0,Q167=""),1,IF(Q167&gt;C167,1,0))</f>
        <v>0</v>
      </c>
      <c r="CP167" s="69">
        <f>IF(AND(C167&gt;0,R167=""),1,IF(R167&gt;C167,1,0))</f>
        <v>0</v>
      </c>
    </row>
    <row r="168" spans="1:94" x14ac:dyDescent="0.25">
      <c r="A168" s="3923"/>
      <c r="B168" s="75" t="s">
        <v>184</v>
      </c>
      <c r="C168" s="317">
        <f>SUM(D168:E168)</f>
        <v>0</v>
      </c>
      <c r="D168" s="318">
        <f t="shared" si="105"/>
        <v>0</v>
      </c>
      <c r="E168" s="319">
        <f t="shared" si="105"/>
        <v>0</v>
      </c>
      <c r="F168" s="22"/>
      <c r="G168" s="28"/>
      <c r="H168" s="22"/>
      <c r="I168" s="28"/>
      <c r="J168" s="22"/>
      <c r="K168" s="28"/>
      <c r="L168" s="22"/>
      <c r="M168" s="216"/>
      <c r="N168" s="27"/>
      <c r="O168" s="24"/>
      <c r="P168" s="213"/>
      <c r="Q168" s="27"/>
      <c r="R168" s="28"/>
      <c r="S168" t="str">
        <f>CA168&amp;CB168&amp;CC168</f>
        <v/>
      </c>
      <c r="CA168" s="18" t="str">
        <f>IF(AND(C168&gt;0,Q168=""),"   * No olvide digitar la variable Pueblos originarios. Digite Cero si no tiene.",IF(Q168&gt;C168," *  La variable Pueblos originarios No puede ser mayor al Total.",""))</f>
        <v/>
      </c>
      <c r="CB168" s="18" t="str">
        <f>IF(AND(C168&gt;0,R168=""),"   * No olvide digitar la variable Migrantes. Digite Cero si no tiene.",IF(R168&gt;C168," *  La variable Migrantes No puede ser mayor al Total.",""))</f>
        <v/>
      </c>
      <c r="CO168" s="69">
        <f>IF(AND(C168&gt;0,Q168=""),1,IF(Q168&gt;C168,1,0))</f>
        <v>0</v>
      </c>
      <c r="CP168" s="69">
        <f>IF(AND(C168&gt;0,R168=""),1,IF(R168&gt;C168,1,0))</f>
        <v>0</v>
      </c>
    </row>
    <row r="169" spans="1:94" x14ac:dyDescent="0.25">
      <c r="A169" s="3923"/>
      <c r="B169" s="288" t="s">
        <v>185</v>
      </c>
      <c r="C169" s="320">
        <f>SUM(D169:E169)</f>
        <v>0</v>
      </c>
      <c r="D169" s="321">
        <f t="shared" si="105"/>
        <v>0</v>
      </c>
      <c r="E169" s="322">
        <f t="shared" si="105"/>
        <v>0</v>
      </c>
      <c r="F169" s="49"/>
      <c r="G169" s="52"/>
      <c r="H169" s="49"/>
      <c r="I169" s="52"/>
      <c r="J169" s="49"/>
      <c r="K169" s="52"/>
      <c r="L169" s="49"/>
      <c r="M169" s="323"/>
      <c r="N169" s="254"/>
      <c r="O169" s="265"/>
      <c r="P169" s="264"/>
      <c r="Q169" s="254"/>
      <c r="R169" s="52"/>
      <c r="S169" t="str">
        <f>CA169&amp;CB169&amp;CC169</f>
        <v/>
      </c>
      <c r="CA169" s="18" t="str">
        <f>IF(AND(C169&gt;0,Q169=""),"   * No olvide digitar la variable Pueblos originarios. Digite Cero si no tiene.",IF(Q169&gt;C169," *  La variable Pueblos originarios No puede ser mayor al Total.",""))</f>
        <v/>
      </c>
      <c r="CB169" s="18" t="str">
        <f>IF(AND(C169&gt;0,R169=""),"   * No olvide digitar la variable Migrantes. Digite Cero si no tiene.",IF(R169&gt;C169," *  La variable Migrantes No puede ser mayor al Total.",""))</f>
        <v/>
      </c>
      <c r="CO169" s="69">
        <f>IF(AND(C169&gt;0,Q169=""),1,IF(Q169&gt;C169,1,0))</f>
        <v>0</v>
      </c>
      <c r="CP169" s="69">
        <f>IF(AND(C169&gt;0,R169=""),1,IF(R169&gt;C169,1,0))</f>
        <v>0</v>
      </c>
    </row>
    <row r="170" spans="1:94" ht="15" customHeight="1" x14ac:dyDescent="0.25">
      <c r="A170" s="4657" t="s">
        <v>186</v>
      </c>
      <c r="B170" s="4657"/>
      <c r="C170" s="2899">
        <f>SUM(C167:C169)</f>
        <v>0</v>
      </c>
      <c r="D170" s="2900">
        <f>SUM(D167:D169)</f>
        <v>0</v>
      </c>
      <c r="E170" s="2901">
        <f>SUM(E167:E169)</f>
        <v>0</v>
      </c>
      <c r="F170" s="2899">
        <f>SUM(F167:F169)</f>
        <v>0</v>
      </c>
      <c r="G170" s="2901">
        <f t="shared" ref="G170:P170" si="106">SUM(G167:G169)</f>
        <v>0</v>
      </c>
      <c r="H170" s="2899">
        <f t="shared" si="106"/>
        <v>0</v>
      </c>
      <c r="I170" s="2901">
        <f t="shared" si="106"/>
        <v>0</v>
      </c>
      <c r="J170" s="2899">
        <f t="shared" si="106"/>
        <v>0</v>
      </c>
      <c r="K170" s="2901">
        <f t="shared" si="106"/>
        <v>0</v>
      </c>
      <c r="L170" s="2899">
        <f t="shared" si="106"/>
        <v>0</v>
      </c>
      <c r="M170" s="2902">
        <f t="shared" si="106"/>
        <v>0</v>
      </c>
      <c r="N170" s="2903">
        <f t="shared" si="106"/>
        <v>0</v>
      </c>
      <c r="O170" s="2900">
        <f t="shared" si="106"/>
        <v>0</v>
      </c>
      <c r="P170" s="2904">
        <f t="shared" si="106"/>
        <v>0</v>
      </c>
      <c r="Q170" s="2903">
        <f>SUM(Q167:Q169)</f>
        <v>0</v>
      </c>
      <c r="R170" s="2901">
        <f>SUM(R167:R169)</f>
        <v>0</v>
      </c>
    </row>
    <row r="171" spans="1:94" x14ac:dyDescent="0.25">
      <c r="A171" s="3524" t="s">
        <v>187</v>
      </c>
      <c r="B171" s="101" t="s">
        <v>188</v>
      </c>
      <c r="C171" s="330">
        <f>SUM(D171:E171)</f>
        <v>0</v>
      </c>
      <c r="D171" s="331">
        <f>SUM(F171+H171+J171+L171)</f>
        <v>0</v>
      </c>
      <c r="E171" s="332">
        <f>SUM(G171+I171+K171+M171)</f>
        <v>0</v>
      </c>
      <c r="F171" s="45"/>
      <c r="G171" s="48"/>
      <c r="H171" s="45"/>
      <c r="I171" s="48"/>
      <c r="J171" s="45"/>
      <c r="K171" s="48"/>
      <c r="L171" s="45"/>
      <c r="M171" s="333"/>
      <c r="N171" s="105"/>
      <c r="O171" s="102"/>
      <c r="P171" s="286"/>
      <c r="Q171" s="105"/>
      <c r="R171" s="48"/>
      <c r="S171" t="str">
        <f>CA171&amp;CB171&amp;CC171</f>
        <v/>
      </c>
      <c r="CA171" s="18" t="str">
        <f>IF(AND(C171&gt;0,Q171=""),"   * No olvide digitar la variable Pueblos originarios. Digite Cero si no tiene.",IF(Q171&gt;C171," *  La variable Pueblos originarios No puede ser mayor al Total.",""))</f>
        <v/>
      </c>
      <c r="CB171" s="18" t="str">
        <f>IF(AND(C171&gt;0,R171=""),"   * No olvide digitar la variable Migrantes. Digite Cero si no tiene.",IF(R171&gt;C171," *  La variable Migrantes No puede ser mayor al Total.",""))</f>
        <v/>
      </c>
      <c r="CO171" s="69">
        <f>IF(AND(C171&gt;0,Q171=""),1,IF(Q171&gt;C171,1,0))</f>
        <v>0</v>
      </c>
      <c r="CP171" s="69">
        <f>IF(AND(C171&gt;0,R171=""),1,IF(R171&gt;C171,1,0))</f>
        <v>0</v>
      </c>
    </row>
    <row r="172" spans="1:94" x14ac:dyDescent="0.25">
      <c r="A172" s="3923"/>
      <c r="B172" s="75" t="s">
        <v>189</v>
      </c>
      <c r="C172" s="317">
        <f>SUM(D172:E172)</f>
        <v>0</v>
      </c>
      <c r="D172" s="318">
        <f t="shared" ref="D172:E174" si="107">SUM(F172+H172+J172+L172)</f>
        <v>0</v>
      </c>
      <c r="E172" s="319">
        <f t="shared" si="107"/>
        <v>0</v>
      </c>
      <c r="F172" s="22"/>
      <c r="G172" s="28"/>
      <c r="H172" s="22"/>
      <c r="I172" s="28"/>
      <c r="J172" s="22"/>
      <c r="K172" s="28"/>
      <c r="L172" s="22"/>
      <c r="M172" s="216"/>
      <c r="N172" s="27"/>
      <c r="O172" s="24"/>
      <c r="P172" s="213"/>
      <c r="Q172" s="27"/>
      <c r="R172" s="28"/>
      <c r="S172" t="str">
        <f>CA172&amp;CB172&amp;CC172</f>
        <v/>
      </c>
      <c r="CA172" s="18" t="str">
        <f>IF(AND(C172&gt;0,Q172=""),"   * No olvide digitar la variable Pueblos originarios. Digite Cero si no tiene.",IF(Q172&gt;C172," *  La variable Pueblos originarios No puede ser mayor al Total.",""))</f>
        <v/>
      </c>
      <c r="CB172" s="18" t="str">
        <f>IF(AND(C172&gt;0,R172=""),"   * No olvide digitar la variable Migrantes. Digite Cero si no tiene.",IF(R172&gt;C172," *  La variable Migrantes No puede ser mayor al Total.",""))</f>
        <v/>
      </c>
      <c r="CO172" s="69">
        <f>IF(AND(C172&gt;0,Q172=""),1,IF(Q172&gt;C172,1,0))</f>
        <v>0</v>
      </c>
      <c r="CP172" s="69">
        <f>IF(AND(C172&gt;0,R172=""),1,IF(R172&gt;C172,1,0))</f>
        <v>0</v>
      </c>
    </row>
    <row r="173" spans="1:94" x14ac:dyDescent="0.25">
      <c r="A173" s="3923"/>
      <c r="B173" s="75" t="s">
        <v>190</v>
      </c>
      <c r="C173" s="317">
        <f>SUM(D173:E173)</f>
        <v>0</v>
      </c>
      <c r="D173" s="318">
        <f t="shared" si="107"/>
        <v>0</v>
      </c>
      <c r="E173" s="319">
        <f t="shared" si="107"/>
        <v>0</v>
      </c>
      <c r="F173" s="22"/>
      <c r="G173" s="28"/>
      <c r="H173" s="22"/>
      <c r="I173" s="28"/>
      <c r="J173" s="22"/>
      <c r="K173" s="28"/>
      <c r="L173" s="22"/>
      <c r="M173" s="216"/>
      <c r="N173" s="27"/>
      <c r="O173" s="24"/>
      <c r="P173" s="213"/>
      <c r="Q173" s="27"/>
      <c r="R173" s="28"/>
      <c r="S173" t="str">
        <f>CA173&amp;CB173&amp;CC173</f>
        <v/>
      </c>
      <c r="CA173" s="18" t="str">
        <f>IF(AND(C173&gt;0,Q173=""),"   * No olvide digitar la variable Pueblos originarios. Digite Cero si no tiene.",IF(Q173&gt;C173," *  La variable Pueblos originarios No puede ser mayor al Total.",""))</f>
        <v/>
      </c>
      <c r="CB173" s="18" t="str">
        <f>IF(AND(C173&gt;0,R173=""),"   * No olvide digitar la variable Migrantes. Digite Cero si no tiene.",IF(R173&gt;C173," *  La variable Migrantes No puede ser mayor al Total.",""))</f>
        <v/>
      </c>
      <c r="CO173" s="69">
        <f>IF(AND(C173&gt;0,Q173=""),1,IF(Q173&gt;C173,1,0))</f>
        <v>0</v>
      </c>
      <c r="CP173" s="69">
        <f>IF(AND(C173&gt;0,R173=""),1,IF(R173&gt;C173,1,0))</f>
        <v>0</v>
      </c>
    </row>
    <row r="174" spans="1:94" x14ac:dyDescent="0.25">
      <c r="A174" s="4249"/>
      <c r="B174" s="296" t="s">
        <v>191</v>
      </c>
      <c r="C174" s="320">
        <f>SUM(D174:E174)</f>
        <v>0</v>
      </c>
      <c r="D174" s="321">
        <f t="shared" si="107"/>
        <v>0</v>
      </c>
      <c r="E174" s="322">
        <f t="shared" si="107"/>
        <v>0</v>
      </c>
      <c r="F174" s="49"/>
      <c r="G174" s="52"/>
      <c r="H174" s="49"/>
      <c r="I174" s="52"/>
      <c r="J174" s="49"/>
      <c r="K174" s="52"/>
      <c r="L174" s="49"/>
      <c r="M174" s="323"/>
      <c r="N174" s="254"/>
      <c r="O174" s="265"/>
      <c r="P174" s="264"/>
      <c r="Q174" s="254"/>
      <c r="R174" s="52"/>
      <c r="S174" t="str">
        <f>CA174&amp;CB174&amp;CC174</f>
        <v/>
      </c>
      <c r="CA174" s="18" t="str">
        <f>IF(AND(C174&gt;0,Q174=""),"   * No olvide digitar la variable Pueblos originarios. Digite Cero si no tiene.",IF(Q174&gt;C174," *  La variable Pueblos originarios No puede ser mayor al Total.",""))</f>
        <v/>
      </c>
      <c r="CB174" s="18" t="str">
        <f>IF(AND(C174&gt;0,R174=""),"   * No olvide digitar la variable Migrantes. Digite Cero si no tiene.",IF(R174&gt;C174," *  La variable Migrantes No puede ser mayor al Total.",""))</f>
        <v/>
      </c>
      <c r="CO174" s="69">
        <f>IF(AND(C174&gt;0,Q174=""),1,IF(Q174&gt;C174,1,0))</f>
        <v>0</v>
      </c>
      <c r="CP174" s="69">
        <f>IF(AND(C174&gt;0,R174=""),1,IF(R174&gt;C174,1,0))</f>
        <v>0</v>
      </c>
    </row>
    <row r="175" spans="1:94" ht="15" customHeight="1" x14ac:dyDescent="0.25">
      <c r="A175" s="4302" t="s">
        <v>186</v>
      </c>
      <c r="B175" s="4657"/>
      <c r="C175" s="2899">
        <f>SUM(C171:C174)</f>
        <v>0</v>
      </c>
      <c r="D175" s="2900">
        <f>SUM(D171:D174)</f>
        <v>0</v>
      </c>
      <c r="E175" s="2901">
        <f>SUM(E171:E174)</f>
        <v>0</v>
      </c>
      <c r="F175" s="2899">
        <f>SUM(F171:F174)</f>
        <v>0</v>
      </c>
      <c r="G175" s="2901">
        <f t="shared" ref="G175:P175" si="108">SUM(G171:G174)</f>
        <v>0</v>
      </c>
      <c r="H175" s="2899">
        <f t="shared" si="108"/>
        <v>0</v>
      </c>
      <c r="I175" s="2901">
        <f t="shared" si="108"/>
        <v>0</v>
      </c>
      <c r="J175" s="2899">
        <f t="shared" si="108"/>
        <v>0</v>
      </c>
      <c r="K175" s="2901">
        <f t="shared" si="108"/>
        <v>0</v>
      </c>
      <c r="L175" s="2899">
        <f t="shared" si="108"/>
        <v>0</v>
      </c>
      <c r="M175" s="2902">
        <f t="shared" si="108"/>
        <v>0</v>
      </c>
      <c r="N175" s="2903">
        <f t="shared" si="108"/>
        <v>0</v>
      </c>
      <c r="O175" s="2900">
        <f t="shared" si="108"/>
        <v>0</v>
      </c>
      <c r="P175" s="2904">
        <f t="shared" si="108"/>
        <v>0</v>
      </c>
      <c r="Q175" s="2903">
        <f>SUM(Q171:Q174)</f>
        <v>0</v>
      </c>
      <c r="R175" s="2901">
        <f>SUM(R171:R174)</f>
        <v>0</v>
      </c>
    </row>
    <row r="176" spans="1:94" x14ac:dyDescent="0.25">
      <c r="A176" s="4302" t="s">
        <v>192</v>
      </c>
      <c r="B176" s="4302"/>
      <c r="C176" s="334">
        <f>SUM(C170+C175)</f>
        <v>0</v>
      </c>
      <c r="D176" s="335">
        <f t="shared" ref="D176:P176" si="109">SUM(D170+D175)</f>
        <v>0</v>
      </c>
      <c r="E176" s="2773">
        <f t="shared" si="109"/>
        <v>0</v>
      </c>
      <c r="F176" s="334">
        <f t="shared" si="109"/>
        <v>0</v>
      </c>
      <c r="G176" s="2773">
        <f t="shared" si="109"/>
        <v>0</v>
      </c>
      <c r="H176" s="334">
        <f t="shared" si="109"/>
        <v>0</v>
      </c>
      <c r="I176" s="2773">
        <f t="shared" si="109"/>
        <v>0</v>
      </c>
      <c r="J176" s="334">
        <f t="shared" si="109"/>
        <v>0</v>
      </c>
      <c r="K176" s="2773">
        <f t="shared" si="109"/>
        <v>0</v>
      </c>
      <c r="L176" s="334">
        <f t="shared" si="109"/>
        <v>0</v>
      </c>
      <c r="M176" s="2905">
        <f t="shared" si="109"/>
        <v>0</v>
      </c>
      <c r="N176" s="338">
        <f t="shared" si="109"/>
        <v>0</v>
      </c>
      <c r="O176" s="335">
        <f t="shared" si="109"/>
        <v>0</v>
      </c>
      <c r="P176" s="2906">
        <f t="shared" si="109"/>
        <v>0</v>
      </c>
      <c r="Q176" s="338">
        <f>SUM(Q170+Q175)</f>
        <v>0</v>
      </c>
      <c r="R176" s="2773">
        <f>SUM(R170+R175)</f>
        <v>0</v>
      </c>
    </row>
    <row r="177" spans="1:94" s="56" customFormat="1" ht="18" customHeight="1" x14ac:dyDescent="0.2">
      <c r="A177" s="2460" t="s">
        <v>194</v>
      </c>
      <c r="B177" s="2460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</row>
    <row r="178" spans="1:94" ht="15" customHeight="1" x14ac:dyDescent="0.25">
      <c r="A178" s="3443" t="s">
        <v>3</v>
      </c>
      <c r="B178" s="2987"/>
      <c r="C178" s="4596" t="s">
        <v>91</v>
      </c>
      <c r="D178" s="4596"/>
      <c r="E178" s="4597"/>
      <c r="F178" s="4595" t="s">
        <v>62</v>
      </c>
      <c r="G178" s="4597"/>
      <c r="H178" s="4595" t="s">
        <v>63</v>
      </c>
      <c r="I178" s="4597"/>
      <c r="J178" s="4595" t="s">
        <v>148</v>
      </c>
      <c r="K178" s="4597"/>
      <c r="L178" s="4595" t="s">
        <v>149</v>
      </c>
      <c r="M178" s="4597"/>
      <c r="N178" s="4595" t="s">
        <v>150</v>
      </c>
      <c r="O178" s="4647"/>
      <c r="P178" s="3538" t="s">
        <v>12</v>
      </c>
      <c r="Q178" s="2987" t="s">
        <v>13</v>
      </c>
    </row>
    <row r="179" spans="1:94" ht="15" customHeight="1" x14ac:dyDescent="0.25">
      <c r="A179" s="4010"/>
      <c r="B179" s="4005"/>
      <c r="C179" s="2811" t="s">
        <v>120</v>
      </c>
      <c r="D179" s="2859" t="s">
        <v>79</v>
      </c>
      <c r="E179" s="2807" t="s">
        <v>121</v>
      </c>
      <c r="F179" s="2811" t="s">
        <v>79</v>
      </c>
      <c r="G179" s="2807" t="s">
        <v>121</v>
      </c>
      <c r="H179" s="2811" t="s">
        <v>79</v>
      </c>
      <c r="I179" s="2807" t="s">
        <v>121</v>
      </c>
      <c r="J179" s="2811" t="s">
        <v>79</v>
      </c>
      <c r="K179" s="2807" t="s">
        <v>121</v>
      </c>
      <c r="L179" s="2811" t="s">
        <v>79</v>
      </c>
      <c r="M179" s="2807" t="s">
        <v>121</v>
      </c>
      <c r="N179" s="2811" t="s">
        <v>79</v>
      </c>
      <c r="O179" s="2814" t="s">
        <v>121</v>
      </c>
      <c r="P179" s="3001"/>
      <c r="Q179" s="4005"/>
    </row>
    <row r="180" spans="1:94" ht="15" customHeight="1" x14ac:dyDescent="0.25">
      <c r="A180" s="3524" t="s">
        <v>195</v>
      </c>
      <c r="B180" s="2795" t="s">
        <v>183</v>
      </c>
      <c r="C180" s="2863">
        <f>SUM(D180+E180)</f>
        <v>0</v>
      </c>
      <c r="D180" s="2507">
        <f>SUM(F180+H180+J180+L180+N180)</f>
        <v>0</v>
      </c>
      <c r="E180" s="2884">
        <f>SUM(G180+I180+K180+M180+O180)</f>
        <v>0</v>
      </c>
      <c r="F180" s="2797"/>
      <c r="G180" s="2878"/>
      <c r="H180" s="2797"/>
      <c r="I180" s="2878"/>
      <c r="J180" s="2797"/>
      <c r="K180" s="2878"/>
      <c r="L180" s="2797"/>
      <c r="M180" s="2878"/>
      <c r="N180" s="2797"/>
      <c r="O180" s="2023"/>
      <c r="P180" s="2800"/>
      <c r="Q180" s="2878"/>
      <c r="R180" t="str">
        <f>CA180&amp;CB180</f>
        <v/>
      </c>
      <c r="CA180" s="18" t="str">
        <f>IF(AND(C180&gt;0,P180="")," * No olvide digitar la variable Pueblos originarios. Digite Cero si no tiene.",IF(P180&gt;C180," * La variable Pueblos originarios No puede ser mayor al Total.",""))</f>
        <v/>
      </c>
      <c r="CB180" s="18" t="str">
        <f>IF(AND(C180&gt;0,Q180="")," * No olvide digitar la variable Migrantes. Digite Cero si no tiene.",IF(Q180&gt;C180," * La variable Migrantes No puede ser mayor al Total.",""))</f>
        <v/>
      </c>
      <c r="CO180" s="69">
        <f>IF(AND(C180&gt;0,P180=""),1,IF(P180&gt;C180,1,0))</f>
        <v>0</v>
      </c>
      <c r="CP180" s="69">
        <f>IF(AND(C180&gt;0,Q180=""),1,IF(Q180&gt;C180,1,0))</f>
        <v>0</v>
      </c>
    </row>
    <row r="181" spans="1:94" ht="15" customHeight="1" x14ac:dyDescent="0.25">
      <c r="A181" s="3923"/>
      <c r="B181" s="75" t="s">
        <v>184</v>
      </c>
      <c r="C181" s="210">
        <f>SUM(D181+E181)</f>
        <v>0</v>
      </c>
      <c r="D181" s="252">
        <f>SUM(H181+J181+L181+N181)</f>
        <v>0</v>
      </c>
      <c r="E181" s="287">
        <f>SUM(I181+K181+M181+O181)</f>
        <v>0</v>
      </c>
      <c r="F181" s="345"/>
      <c r="G181" s="346"/>
      <c r="H181" s="45"/>
      <c r="I181" s="48"/>
      <c r="J181" s="45"/>
      <c r="K181" s="48"/>
      <c r="L181" s="45"/>
      <c r="M181" s="48"/>
      <c r="N181" s="45"/>
      <c r="O181" s="46"/>
      <c r="P181" s="105"/>
      <c r="Q181" s="48"/>
      <c r="R181" t="str">
        <f>CA181&amp;CB181</f>
        <v/>
      </c>
      <c r="CA181" s="18" t="str">
        <f>IF(AND(C181&gt;0,P181=""),"   * No olvide digitar la variable Pueblos originarios. Digite Cero si no tiene.",IF(P181&gt;C181," *  La variable Pueblos originarios No puede ser mayor al Total.",""))</f>
        <v/>
      </c>
      <c r="CB181" s="18" t="str">
        <f t="shared" ref="CB181:CB182" si="110">IF(AND(C181&gt;0,Q181="")," * No olvide digitar la variable Migrantes. Digite Cero si no tiene.",IF(Q181&gt;C181," * La variable Migrantes No puede ser mayor al Total.",""))</f>
        <v/>
      </c>
      <c r="CO181" s="69">
        <f>IF(AND(C181&gt;0,P181=""),1,IF(P181&gt;C181,1,0))</f>
        <v>0</v>
      </c>
      <c r="CP181" s="69">
        <f>IF(AND(C181&gt;0,Q181=""),1,IF(Q181&gt;C181,1,0))</f>
        <v>0</v>
      </c>
    </row>
    <row r="182" spans="1:94" ht="15" customHeight="1" x14ac:dyDescent="0.25">
      <c r="A182" s="3923"/>
      <c r="B182" s="296" t="s">
        <v>185</v>
      </c>
      <c r="C182" s="266">
        <f>SUM(D182+E182)</f>
        <v>0</v>
      </c>
      <c r="D182" s="267">
        <f>SUM(H182+J182+L182+N182)</f>
        <v>0</v>
      </c>
      <c r="E182" s="271">
        <f>SUM(I182+K182+M182+O182)</f>
        <v>0</v>
      </c>
      <c r="F182" s="347"/>
      <c r="G182" s="348"/>
      <c r="H182" s="30"/>
      <c r="I182" s="37"/>
      <c r="J182" s="30"/>
      <c r="K182" s="37"/>
      <c r="L182" s="30"/>
      <c r="M182" s="37"/>
      <c r="N182" s="30"/>
      <c r="O182" s="34"/>
      <c r="P182" s="35"/>
      <c r="Q182" s="37"/>
      <c r="R182" t="str">
        <f>CA182&amp;CB182</f>
        <v/>
      </c>
      <c r="CA182" s="18" t="str">
        <f>IF(AND(C182&gt;0,P182=""),"   * No olvide digitar la variable Pueblos originarios. Digite Cero si no tiene.",IF(P182&gt;C182," *  La variable Pueblos originarios No puede ser mayor al Total.",""))</f>
        <v/>
      </c>
      <c r="CB182" s="18" t="str">
        <f t="shared" si="110"/>
        <v/>
      </c>
      <c r="CO182" s="69">
        <f>IF(AND(C182&gt;0,P182=""),1,IF(P182&gt;C182,1,0))</f>
        <v>0</v>
      </c>
      <c r="CP182" s="69">
        <f>IF(AND(C182&gt;0,Q182=""),1,IF(Q182&gt;C182,1,0))</f>
        <v>0</v>
      </c>
    </row>
    <row r="183" spans="1:94" ht="15" customHeight="1" x14ac:dyDescent="0.25">
      <c r="A183" s="4249"/>
      <c r="B183" s="2883" t="s">
        <v>171</v>
      </c>
      <c r="C183" s="217">
        <f>SUM(C180:C182)</f>
        <v>0</v>
      </c>
      <c r="D183" s="272">
        <f>SUM(D180:D182)</f>
        <v>0</v>
      </c>
      <c r="E183" s="2791">
        <f>SUM(E180:E182)</f>
        <v>0</v>
      </c>
      <c r="F183" s="217">
        <f>SUM(F180:F182)</f>
        <v>0</v>
      </c>
      <c r="G183" s="2791">
        <f t="shared" ref="G183:O183" si="111">SUM(G180:G182)</f>
        <v>0</v>
      </c>
      <c r="H183" s="217">
        <f t="shared" si="111"/>
        <v>0</v>
      </c>
      <c r="I183" s="2791">
        <f t="shared" si="111"/>
        <v>0</v>
      </c>
      <c r="J183" s="217">
        <f t="shared" si="111"/>
        <v>0</v>
      </c>
      <c r="K183" s="2791">
        <f t="shared" si="111"/>
        <v>0</v>
      </c>
      <c r="L183" s="217">
        <f t="shared" si="111"/>
        <v>0</v>
      </c>
      <c r="M183" s="2791">
        <f t="shared" si="111"/>
        <v>0</v>
      </c>
      <c r="N183" s="217">
        <f t="shared" si="111"/>
        <v>0</v>
      </c>
      <c r="O183" s="350">
        <f t="shared" si="111"/>
        <v>0</v>
      </c>
      <c r="P183" s="298">
        <f>SUM(P180:P182)</f>
        <v>0</v>
      </c>
      <c r="Q183" s="2791">
        <f>SUM(Q180:Q182)</f>
        <v>0</v>
      </c>
    </row>
    <row r="184" spans="1:94" ht="15" customHeight="1" x14ac:dyDescent="0.25">
      <c r="A184" s="3923" t="s">
        <v>196</v>
      </c>
      <c r="B184" s="101" t="s">
        <v>197</v>
      </c>
      <c r="C184" s="249">
        <f>SUM(D184+E184)</f>
        <v>0</v>
      </c>
      <c r="D184" s="250">
        <f>SUM(F184+H184+J184+L184+N184)</f>
        <v>0</v>
      </c>
      <c r="E184" s="295">
        <f>SUM(G184+I184+K184+M184+O184)</f>
        <v>0</v>
      </c>
      <c r="F184" s="351"/>
      <c r="G184" s="352"/>
      <c r="H184" s="353"/>
      <c r="I184" s="352"/>
      <c r="J184" s="45"/>
      <c r="K184" s="48"/>
      <c r="L184" s="45"/>
      <c r="M184" s="48"/>
      <c r="N184" s="2527"/>
      <c r="O184" s="46"/>
      <c r="P184" s="84"/>
      <c r="Q184" s="48"/>
      <c r="R184" t="str">
        <f>CA184&amp;CB184</f>
        <v/>
      </c>
      <c r="CA184" s="18" t="str">
        <f>IF(AND(C184&gt;0,P184="")," * No olvide digitar la variable Pueblos originarios. Digite Cero si no tiene.",IF(P184&gt;C184," * La variable Pueblos originarios No puede ser mayor al Total.",""))</f>
        <v/>
      </c>
      <c r="CB184" s="18" t="str">
        <f>IF(AND(C184&gt;0,Q184=""),"   No olvide digitar la variable Migrantes. Digite Cero si no tiene.",IF(Q184&gt;C184," * La variable Migrantes No puede ser mayor al Total.",""))</f>
        <v/>
      </c>
      <c r="CO184" s="69">
        <f>IF(AND(C184&gt;0,P184=""),1,IF(P184&gt;C184,1,0))</f>
        <v>0</v>
      </c>
      <c r="CP184" s="69">
        <f>IF(AND(C184&gt;0,Q184=""),1,IF(Q184&gt;C184,1,0))</f>
        <v>0</v>
      </c>
    </row>
    <row r="185" spans="1:94" ht="15" customHeight="1" x14ac:dyDescent="0.25">
      <c r="A185" s="3923"/>
      <c r="B185" s="75" t="s">
        <v>164</v>
      </c>
      <c r="C185" s="355">
        <f>SUM(D185+E185)</f>
        <v>0</v>
      </c>
      <c r="D185" s="331">
        <f t="shared" ref="D185:E187" si="112">SUM(F185+H185+J185+L185+N185)</f>
        <v>0</v>
      </c>
      <c r="E185" s="332">
        <f t="shared" si="112"/>
        <v>0</v>
      </c>
      <c r="F185" s="45"/>
      <c r="G185" s="48"/>
      <c r="H185" s="22"/>
      <c r="I185" s="48"/>
      <c r="J185" s="22"/>
      <c r="K185" s="48"/>
      <c r="L185" s="45"/>
      <c r="M185" s="48"/>
      <c r="N185" s="22"/>
      <c r="O185" s="46"/>
      <c r="P185" s="27"/>
      <c r="Q185" s="48"/>
      <c r="R185" t="str">
        <f>CA185&amp;CB185</f>
        <v/>
      </c>
      <c r="CA185" s="18" t="str">
        <f t="shared" ref="CA185:CA187" si="113">IF(AND(C185&gt;0,P185="")," * No olvide digitar la variable Pueblos originarios. Digite Cero si no tiene.",IF(P185&gt;C185," * La variable Pueblos originarios No puede ser mayor al Total.",""))</f>
        <v/>
      </c>
      <c r="CB185" s="18" t="str">
        <f t="shared" ref="CB185:CB187" si="114">IF(AND(C185&gt;0,Q185=""),"   No olvide digitar la variable Migrantes. Digite Cero si no tiene.",IF(Q185&gt;C185," * La variable Migrantes No puede ser mayor al Total.",""))</f>
        <v/>
      </c>
      <c r="CO185" s="69">
        <f>IF(AND(C185&gt;0,P185=""),1,IF(P185&gt;C185,1,0))</f>
        <v>0</v>
      </c>
      <c r="CP185" s="69">
        <f>IF(AND(C185&gt;0,Q185=""),1,IF(Q185&gt;C185,1,0))</f>
        <v>0</v>
      </c>
    </row>
    <row r="186" spans="1:94" ht="15" customHeight="1" x14ac:dyDescent="0.25">
      <c r="A186" s="3923"/>
      <c r="B186" s="75" t="s">
        <v>165</v>
      </c>
      <c r="C186" s="317">
        <f>SUM(D186+E186)</f>
        <v>0</v>
      </c>
      <c r="D186" s="318">
        <f t="shared" si="112"/>
        <v>0</v>
      </c>
      <c r="E186" s="319">
        <f t="shared" si="112"/>
        <v>0</v>
      </c>
      <c r="F186" s="22"/>
      <c r="G186" s="28"/>
      <c r="H186" s="22"/>
      <c r="I186" s="28"/>
      <c r="J186" s="22"/>
      <c r="K186" s="28"/>
      <c r="L186" s="22"/>
      <c r="M186" s="28"/>
      <c r="N186" s="22"/>
      <c r="O186" s="26"/>
      <c r="P186" s="27"/>
      <c r="Q186" s="28"/>
      <c r="R186" t="str">
        <f>CA186&amp;CB186</f>
        <v/>
      </c>
      <c r="CA186" s="18" t="str">
        <f t="shared" si="113"/>
        <v/>
      </c>
      <c r="CB186" s="18" t="str">
        <f t="shared" si="114"/>
        <v/>
      </c>
      <c r="CO186" s="69">
        <f>IF(AND(C186&gt;0,P186=""),1,IF(P186&gt;C186,1,0))</f>
        <v>0</v>
      </c>
      <c r="CP186" s="69">
        <f>IF(AND(C186&gt;0,Q186=""),1,IF(Q186&gt;C186,1,0))</f>
        <v>0</v>
      </c>
    </row>
    <row r="187" spans="1:94" ht="15" customHeight="1" x14ac:dyDescent="0.25">
      <c r="A187" s="4249"/>
      <c r="B187" s="70" t="s">
        <v>166</v>
      </c>
      <c r="C187" s="356">
        <f>SUM(D187+E187)</f>
        <v>0</v>
      </c>
      <c r="D187" s="357">
        <f t="shared" si="112"/>
        <v>0</v>
      </c>
      <c r="E187" s="358">
        <f t="shared" si="112"/>
        <v>0</v>
      </c>
      <c r="F187" s="30"/>
      <c r="G187" s="37"/>
      <c r="H187" s="30"/>
      <c r="I187" s="37"/>
      <c r="J187" s="30"/>
      <c r="K187" s="37"/>
      <c r="L187" s="30"/>
      <c r="M187" s="37"/>
      <c r="N187" s="30"/>
      <c r="O187" s="34"/>
      <c r="P187" s="35"/>
      <c r="Q187" s="37"/>
      <c r="R187" t="str">
        <f>CA187&amp;CB187</f>
        <v/>
      </c>
      <c r="CA187" s="18" t="str">
        <f t="shared" si="113"/>
        <v/>
      </c>
      <c r="CB187" s="18" t="str">
        <f t="shared" si="114"/>
        <v/>
      </c>
      <c r="CO187" s="69">
        <f>IF(AND(C187&gt;0,P187=""),1,IF(P187&gt;C187,1,0))</f>
        <v>0</v>
      </c>
      <c r="CP187" s="69">
        <f>IF(AND(C187&gt;0,Q187=""),1,IF(Q187&gt;C187,1,0))</f>
        <v>0</v>
      </c>
    </row>
    <row r="188" spans="1:94" x14ac:dyDescent="0.25">
      <c r="A188" s="359" t="s">
        <v>198</v>
      </c>
      <c r="B188" s="359"/>
      <c r="C188" s="360"/>
      <c r="D188" s="360"/>
      <c r="E188" s="360"/>
      <c r="F188" s="360"/>
      <c r="G188" s="360"/>
      <c r="H188" s="360"/>
    </row>
    <row r="189" spans="1:94" x14ac:dyDescent="0.25">
      <c r="A189" s="359" t="s">
        <v>199</v>
      </c>
      <c r="B189" s="359"/>
      <c r="C189" s="360"/>
      <c r="D189" s="360"/>
      <c r="E189" s="360"/>
      <c r="F189" s="360"/>
      <c r="G189" s="360"/>
      <c r="H189" s="360"/>
    </row>
    <row r="190" spans="1:94" s="56" customFormat="1" ht="18" customHeight="1" x14ac:dyDescent="0.2">
      <c r="A190" s="2460" t="s">
        <v>200</v>
      </c>
      <c r="B190" s="2460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361"/>
      <c r="AV190" s="361"/>
      <c r="AW190" s="361"/>
    </row>
    <row r="191" spans="1:94" ht="30" customHeight="1" x14ac:dyDescent="0.25">
      <c r="A191" s="3443" t="s">
        <v>201</v>
      </c>
      <c r="B191" s="2987"/>
      <c r="C191" s="4649" t="s">
        <v>91</v>
      </c>
      <c r="D191" s="4649"/>
      <c r="E191" s="4649"/>
      <c r="F191" s="4649" t="s">
        <v>202</v>
      </c>
      <c r="G191" s="4649"/>
      <c r="H191" s="4649" t="s">
        <v>203</v>
      </c>
      <c r="I191" s="4649"/>
      <c r="J191" s="4649" t="s">
        <v>204</v>
      </c>
      <c r="K191" s="4649"/>
      <c r="L191" s="4649" t="s">
        <v>16</v>
      </c>
      <c r="M191" s="4649"/>
      <c r="N191" s="4603" t="s">
        <v>17</v>
      </c>
      <c r="O191" s="4648"/>
      <c r="P191" s="4641" t="s">
        <v>18</v>
      </c>
      <c r="Q191" s="4641"/>
      <c r="R191" s="4641" t="s">
        <v>19</v>
      </c>
      <c r="S191" s="4641"/>
      <c r="T191" s="4641" t="s">
        <v>20</v>
      </c>
      <c r="U191" s="4641"/>
      <c r="V191" s="4641" t="s">
        <v>21</v>
      </c>
      <c r="W191" s="4641"/>
      <c r="X191" s="4641" t="s">
        <v>22</v>
      </c>
      <c r="Y191" s="4641"/>
      <c r="Z191" s="4641" t="s">
        <v>23</v>
      </c>
      <c r="AA191" s="4641"/>
      <c r="AB191" s="4641" t="s">
        <v>61</v>
      </c>
      <c r="AC191" s="4641"/>
      <c r="AD191" s="4641" t="s">
        <v>62</v>
      </c>
      <c r="AE191" s="4641"/>
      <c r="AF191" s="4641" t="s">
        <v>63</v>
      </c>
      <c r="AG191" s="4641"/>
      <c r="AH191" s="4641" t="s">
        <v>148</v>
      </c>
      <c r="AI191" s="4641"/>
      <c r="AJ191" s="4641" t="s">
        <v>149</v>
      </c>
      <c r="AK191" s="4641"/>
      <c r="AL191" s="4641" t="s">
        <v>150</v>
      </c>
      <c r="AM191" s="4595"/>
      <c r="AN191" s="4671" t="s">
        <v>205</v>
      </c>
      <c r="AO191" s="4672" t="s">
        <v>206</v>
      </c>
      <c r="AP191" s="4595" t="s">
        <v>12</v>
      </c>
      <c r="AQ191" s="4597"/>
      <c r="AR191" s="3553" t="s">
        <v>207</v>
      </c>
      <c r="AS191" s="2987" t="s">
        <v>208</v>
      </c>
      <c r="AT191" s="4595" t="s">
        <v>13</v>
      </c>
      <c r="AU191" s="4597"/>
      <c r="AV191" s="4603" t="s">
        <v>209</v>
      </c>
      <c r="AW191" s="4648" t="s">
        <v>210</v>
      </c>
      <c r="AX191" s="3902" t="s">
        <v>211</v>
      </c>
    </row>
    <row r="192" spans="1:94" ht="30" customHeight="1" x14ac:dyDescent="0.25">
      <c r="A192" s="4010"/>
      <c r="B192" s="4005"/>
      <c r="C192" s="2907" t="s">
        <v>120</v>
      </c>
      <c r="D192" s="2812" t="s">
        <v>79</v>
      </c>
      <c r="E192" s="2754" t="s">
        <v>121</v>
      </c>
      <c r="F192" s="2907" t="s">
        <v>79</v>
      </c>
      <c r="G192" s="2754" t="s">
        <v>121</v>
      </c>
      <c r="H192" s="2907" t="s">
        <v>79</v>
      </c>
      <c r="I192" s="2754" t="s">
        <v>121</v>
      </c>
      <c r="J192" s="2907" t="s">
        <v>79</v>
      </c>
      <c r="K192" s="2754" t="s">
        <v>121</v>
      </c>
      <c r="L192" s="2907" t="s">
        <v>79</v>
      </c>
      <c r="M192" s="2754" t="s">
        <v>121</v>
      </c>
      <c r="N192" s="2907" t="s">
        <v>79</v>
      </c>
      <c r="O192" s="2754" t="s">
        <v>121</v>
      </c>
      <c r="P192" s="2907" t="s">
        <v>79</v>
      </c>
      <c r="Q192" s="2754" t="s">
        <v>121</v>
      </c>
      <c r="R192" s="2907" t="s">
        <v>79</v>
      </c>
      <c r="S192" s="2754" t="s">
        <v>121</v>
      </c>
      <c r="T192" s="2907" t="s">
        <v>79</v>
      </c>
      <c r="U192" s="2754" t="s">
        <v>121</v>
      </c>
      <c r="V192" s="2907" t="s">
        <v>79</v>
      </c>
      <c r="W192" s="2754" t="s">
        <v>121</v>
      </c>
      <c r="X192" s="2907" t="s">
        <v>79</v>
      </c>
      <c r="Y192" s="2754" t="s">
        <v>121</v>
      </c>
      <c r="Z192" s="2907" t="s">
        <v>79</v>
      </c>
      <c r="AA192" s="2754" t="s">
        <v>121</v>
      </c>
      <c r="AB192" s="2907" t="s">
        <v>79</v>
      </c>
      <c r="AC192" s="2754" t="s">
        <v>121</v>
      </c>
      <c r="AD192" s="2907" t="s">
        <v>79</v>
      </c>
      <c r="AE192" s="2754" t="s">
        <v>121</v>
      </c>
      <c r="AF192" s="2907" t="s">
        <v>79</v>
      </c>
      <c r="AG192" s="2754" t="s">
        <v>121</v>
      </c>
      <c r="AH192" s="2907" t="s">
        <v>79</v>
      </c>
      <c r="AI192" s="2754" t="s">
        <v>121</v>
      </c>
      <c r="AJ192" s="2907" t="s">
        <v>79</v>
      </c>
      <c r="AK192" s="2754" t="s">
        <v>121</v>
      </c>
      <c r="AL192" s="2907" t="s">
        <v>79</v>
      </c>
      <c r="AM192" s="2753" t="s">
        <v>121</v>
      </c>
      <c r="AN192" s="3172"/>
      <c r="AO192" s="3174"/>
      <c r="AP192" s="2907" t="s">
        <v>79</v>
      </c>
      <c r="AQ192" s="2754" t="s">
        <v>121</v>
      </c>
      <c r="AR192" s="3019"/>
      <c r="AS192" s="4005"/>
      <c r="AT192" s="2907" t="s">
        <v>79</v>
      </c>
      <c r="AU192" s="2754" t="s">
        <v>121</v>
      </c>
      <c r="AV192" s="2776" t="s">
        <v>212</v>
      </c>
      <c r="AW192" s="2755" t="s">
        <v>213</v>
      </c>
      <c r="AX192" s="4236"/>
    </row>
    <row r="193" spans="1:103" s="56" customFormat="1" ht="18" customHeight="1" x14ac:dyDescent="0.2">
      <c r="A193" s="4667" t="s">
        <v>214</v>
      </c>
      <c r="B193" s="4668"/>
      <c r="C193" s="2909">
        <f>SUM(D193+E193)</f>
        <v>49</v>
      </c>
      <c r="D193" s="2910">
        <f>SUM(F193+H193+J193+L193+N193+P193+R193+T193+V193+X193+Z193+AB193+AD193+AF193+AH193+AJ193+AL193)</f>
        <v>25</v>
      </c>
      <c r="E193" s="369">
        <f>SUM(G193+I193+K193+M193+O193+Q193+S193+U193+W193+Y193+AA193+AC193+AE193+AG193+AI193+AK193+AM193)</f>
        <v>24</v>
      </c>
      <c r="F193" s="2802">
        <v>2</v>
      </c>
      <c r="G193" s="85">
        <v>0</v>
      </c>
      <c r="H193" s="2802">
        <v>4</v>
      </c>
      <c r="I193" s="85">
        <v>1</v>
      </c>
      <c r="J193" s="2802">
        <v>8</v>
      </c>
      <c r="K193" s="85">
        <v>13</v>
      </c>
      <c r="L193" s="2802">
        <v>7</v>
      </c>
      <c r="M193" s="85">
        <v>7</v>
      </c>
      <c r="N193" s="2802">
        <v>3</v>
      </c>
      <c r="O193" s="85">
        <v>0</v>
      </c>
      <c r="P193" s="2802">
        <v>1</v>
      </c>
      <c r="Q193" s="85">
        <v>0</v>
      </c>
      <c r="R193" s="2802">
        <v>0</v>
      </c>
      <c r="S193" s="85">
        <v>0</v>
      </c>
      <c r="T193" s="2802">
        <v>0</v>
      </c>
      <c r="U193" s="85">
        <v>0</v>
      </c>
      <c r="V193" s="2802">
        <v>0</v>
      </c>
      <c r="W193" s="85">
        <v>0</v>
      </c>
      <c r="X193" s="2802">
        <v>0</v>
      </c>
      <c r="Y193" s="85">
        <v>0</v>
      </c>
      <c r="Z193" s="2802">
        <v>0</v>
      </c>
      <c r="AA193" s="85">
        <v>1</v>
      </c>
      <c r="AB193" s="2802">
        <v>0</v>
      </c>
      <c r="AC193" s="85">
        <v>0</v>
      </c>
      <c r="AD193" s="91">
        <v>0</v>
      </c>
      <c r="AE193" s="85">
        <v>0</v>
      </c>
      <c r="AF193" s="91">
        <v>0</v>
      </c>
      <c r="AG193" s="85">
        <v>2</v>
      </c>
      <c r="AH193" s="91">
        <v>0</v>
      </c>
      <c r="AI193" s="85">
        <v>0</v>
      </c>
      <c r="AJ193" s="91">
        <v>0</v>
      </c>
      <c r="AK193" s="85">
        <v>0</v>
      </c>
      <c r="AL193" s="91">
        <v>0</v>
      </c>
      <c r="AM193" s="353">
        <v>0</v>
      </c>
      <c r="AN193" s="2827">
        <v>0</v>
      </c>
      <c r="AO193" s="85">
        <v>0</v>
      </c>
      <c r="AP193" s="91">
        <v>0</v>
      </c>
      <c r="AQ193" s="85">
        <v>0</v>
      </c>
      <c r="AR193" s="2802">
        <v>0</v>
      </c>
      <c r="AS193" s="2805">
        <v>16</v>
      </c>
      <c r="AT193" s="2911">
        <v>0</v>
      </c>
      <c r="AU193" s="2912">
        <v>0</v>
      </c>
      <c r="AV193" s="2911">
        <v>0</v>
      </c>
      <c r="AW193" s="2912">
        <v>0</v>
      </c>
      <c r="AX193" s="2913">
        <v>0</v>
      </c>
      <c r="AY193" s="56" t="str">
        <f>CA193&amp;CB193&amp;CC193&amp;CD193&amp;CE193&amp;CF193&amp;CG193&amp;CH193&amp;CI193&amp;CJ193&amp;CK193</f>
        <v/>
      </c>
      <c r="CA193" s="18" t="str">
        <f>IF(AND(E193&gt;0,AN193=""), "* No olvide digitar la variable Gestantes. Digite Cero si no tiene.",IF(AN193&gt;E193,"  * La variable Gestantes No puede ser mayor al Total Mujeres.",""))</f>
        <v/>
      </c>
      <c r="CB193" s="18" t="str">
        <f>IF(AND(E193&gt;0,AO193=""), "* No olvide digitar la variable Madre de hijo menor de 5 años. Digite Cero si no tiene.",IF(AO193&gt;E193,"  * La variable Madre de hijo menor de 5 años No puede ser mayor al Total de Mujeres.",""))</f>
        <v/>
      </c>
      <c r="CC193" s="18" t="str">
        <f>IF(AND(D193&gt;0,OR(AP193="")), "* No olvide digitar la variable Pueblos originarios - Hombres. Digite Cero si no tiene.",IF((AP193)&gt;D193,"  * La variable Pueblos originarios - Hombres No puede ser mayor al Total Hombres.",""))</f>
        <v/>
      </c>
      <c r="CD193" s="18" t="str">
        <f>IF(AND(E193&gt;0,OR(AQ193="")), "* No olvide digitar la variable Pueblos originarios - Mujeres. Digite Cero si no tiene.",IF((AQ193)&gt;E193,"  * La variable Pueblos originarios - Mujeres No puede ser mayor al Total Mujeres.",""))</f>
        <v/>
      </c>
      <c r="CE193" s="18" t="str">
        <f>IF(AND($C193&gt;0,AR193=""), "* No olvide digitar la variable Niños, niñas, adolescentes y jóvenes SENAME. Digite Cero si no tiene.",IF(AR193&gt;$C193,"  * La variable Niños, niñas, adolescentes y jóvenes SENAME No puede ser mayor al Total.",""))</f>
        <v/>
      </c>
      <c r="CF193" s="18" t="str">
        <f>IF(AND(C193&gt;0,AS193=""), "* No olvide digitar la variable Niños, niñas, adolescentes y jóvenes Mejor Niñez. Digite Cero si no tiene.",IF(AS193&gt;C193,"  * La variable Niños, niñas, adolescentes y jóvenes Mejor Niñez No puede ser mayor al Total.",""))</f>
        <v/>
      </c>
      <c r="CG193" s="18" t="str">
        <f>IF(AND(D193&gt;0,OR(AT193="")), "* No olvide digitar la variable Migrantes - Hombres. Digite Cero si no tiene.",IF((AT193)&gt;D193,"  * La variable Migrantes - Hombres No puede ser mayor al Total Hombres.",""))</f>
        <v/>
      </c>
      <c r="CH193" s="18" t="str">
        <f>IF(AND(E193&gt;0,OR(AU193="")), "* No olvide digitar la variable Migrantes - Mujeres. Digite Cero si no tiene.",IF((AU193)&gt;E193,"  * La variable Migrantes - Mujeres No puede ser mayor al Total Mujeres.",""))</f>
        <v/>
      </c>
      <c r="CI193" s="18" t="str">
        <f>IF(AND(E193&gt;0,OR(AV193="")), "* No olvide digitar la variable Trans Masculino. Digite Cero si no tiene.",IF((AV193)&gt;E193,"  * La variable Trans Masculino No puede ser mayor al Total Mujeres.",""))</f>
        <v/>
      </c>
      <c r="CJ193" s="18" t="str">
        <f>IF(AND(D193&gt;0,OR(AW193="")), "* No olvide digitar la variable Trans Femenino. Digite Cero si no tiene.",IF((AW193)&gt;D193,"  * La variable Trans Femenino No puede ser mayor al Total Mujeres.",""))</f>
        <v/>
      </c>
      <c r="CK193" s="18" t="str">
        <f>IF(AND($C193&gt;0,AX193=""), "* No olvide digitar la variable Adolescentes derivados de Espacios Amigables. Digite Cero si no tiene.",IF(AX193&gt;$C193,"  * La variable Adolescentes derivados de Espacios Amigables No puede ser mayor al Total.",""))</f>
        <v/>
      </c>
      <c r="CO193" s="370">
        <f>IF(AND(E193&gt;0,AN193=""),1,IF(AN193&gt;E193,1,0))</f>
        <v>0</v>
      </c>
      <c r="CP193" s="370">
        <f>IF(AND(E193&gt;0,AO193=""),1,IF(AO193&gt;E193,1,0))</f>
        <v>0</v>
      </c>
      <c r="CQ193" s="370">
        <f>IF(AND(D193&gt;0,OR(AP193="")),1,IF((AP193)&gt;D193,1,0))</f>
        <v>0</v>
      </c>
      <c r="CR193" s="370">
        <f>IF(AND(E193&gt;0,OR(AQ193="")),1,IF((AQ193)&gt;E193,1,0))</f>
        <v>0</v>
      </c>
      <c r="CS193" s="370">
        <f>IF(AND(C193&gt;0,AR193=""),1,IF(AR193&gt;C193,1,0))</f>
        <v>0</v>
      </c>
      <c r="CT193" s="370">
        <f>IF(AND(C193&gt;0,AS193=""),1,IF(AS193&gt;C193,1,0))</f>
        <v>0</v>
      </c>
      <c r="CU193" s="370">
        <f>IF(AND(D193&gt;0,OR(AT193="")),1,IF((AT193)&gt;D193,1,0))</f>
        <v>0</v>
      </c>
      <c r="CV193" s="370">
        <f>IF(AND(E193&gt;0,OR(AU193="")),1,IF((AU193)&gt;E193,1,0))</f>
        <v>0</v>
      </c>
      <c r="CW193" s="370">
        <f>IF(AND(E193&gt;0,OR(AV193="")),1,IF((AV193)&gt;E193,1,0))</f>
        <v>0</v>
      </c>
      <c r="CX193" s="370">
        <f>IF(AND(D193&gt;0,OR(AW193="")),1,IF((AW193)&gt;D193,1,0))</f>
        <v>0</v>
      </c>
      <c r="CY193" s="370">
        <f>IF(AND(C193&gt;0,AX193=""),1,IF(AX193&gt;C193,1,0))</f>
        <v>0</v>
      </c>
    </row>
    <row r="194" spans="1:103" s="56" customFormat="1" ht="18" customHeight="1" x14ac:dyDescent="0.2">
      <c r="A194" s="4669" t="s">
        <v>215</v>
      </c>
      <c r="B194" s="4670"/>
      <c r="C194" s="2914"/>
      <c r="D194" s="2915"/>
      <c r="E194" s="2915"/>
      <c r="F194" s="2915"/>
      <c r="G194" s="2915"/>
      <c r="H194" s="2915"/>
      <c r="I194" s="2915"/>
      <c r="J194" s="2915"/>
      <c r="K194" s="2915"/>
      <c r="L194" s="2915"/>
      <c r="M194" s="2915"/>
      <c r="N194" s="2915"/>
      <c r="O194" s="2915"/>
      <c r="P194" s="2915"/>
      <c r="Q194" s="2915"/>
      <c r="R194" s="2915"/>
      <c r="S194" s="2915"/>
      <c r="T194" s="2915"/>
      <c r="U194" s="2915"/>
      <c r="V194" s="2915"/>
      <c r="W194" s="2915"/>
      <c r="X194" s="2915"/>
      <c r="Y194" s="2915"/>
      <c r="Z194" s="2915"/>
      <c r="AA194" s="2915"/>
      <c r="AB194" s="2915"/>
      <c r="AC194" s="2915"/>
      <c r="AD194" s="2915"/>
      <c r="AE194" s="2915"/>
      <c r="AF194" s="2915"/>
      <c r="AG194" s="2915"/>
      <c r="AH194" s="2915"/>
      <c r="AI194" s="2915"/>
      <c r="AJ194" s="2915"/>
      <c r="AK194" s="2915"/>
      <c r="AL194" s="2915"/>
      <c r="AM194" s="2915"/>
      <c r="AN194" s="2915"/>
      <c r="AO194" s="2915"/>
      <c r="AP194" s="2915"/>
      <c r="AQ194" s="2915"/>
      <c r="AR194" s="2915"/>
      <c r="AS194" s="2915"/>
      <c r="AT194" s="2915"/>
      <c r="AU194" s="2915"/>
      <c r="AV194" s="2915"/>
      <c r="AW194" s="2916"/>
      <c r="AX194" s="2917"/>
    </row>
    <row r="195" spans="1:103" s="56" customFormat="1" ht="15" customHeight="1" x14ac:dyDescent="0.2">
      <c r="A195" s="3524" t="s">
        <v>216</v>
      </c>
      <c r="B195" s="2918" t="s">
        <v>217</v>
      </c>
      <c r="C195" s="2919">
        <f t="shared" ref="C195:C198" si="115">SUM(D195+E195)</f>
        <v>0</v>
      </c>
      <c r="D195" s="2540">
        <f t="shared" ref="D195:D198" si="116">SUM(F195+H195+J195+L195+N195+P195+R195+T195+V195+X195+Z195+AB195+AD195+AF195+AH195+AJ195+AL195)</f>
        <v>0</v>
      </c>
      <c r="E195" s="2918">
        <f t="shared" ref="E195:E198" si="117">SUM(G195+I195+K195+M195+O195+Q195+S195+U195+W195+Y195+AA195+AC195+AE195+AG195+AI195+AK195+AM195)</f>
        <v>0</v>
      </c>
      <c r="F195" s="2797"/>
      <c r="G195" s="2878"/>
      <c r="H195" s="2797">
        <v>0</v>
      </c>
      <c r="I195" s="2878">
        <v>0</v>
      </c>
      <c r="J195" s="2797">
        <v>0</v>
      </c>
      <c r="K195" s="2878">
        <v>0</v>
      </c>
      <c r="L195" s="2797">
        <v>0</v>
      </c>
      <c r="M195" s="2878">
        <v>0</v>
      </c>
      <c r="N195" s="2797">
        <v>0</v>
      </c>
      <c r="O195" s="2878">
        <v>0</v>
      </c>
      <c r="P195" s="2797">
        <v>0</v>
      </c>
      <c r="Q195" s="2878">
        <v>0</v>
      </c>
      <c r="R195" s="2797">
        <v>0</v>
      </c>
      <c r="S195" s="2878">
        <v>0</v>
      </c>
      <c r="T195" s="2797">
        <v>0</v>
      </c>
      <c r="U195" s="2878">
        <v>0</v>
      </c>
      <c r="V195" s="2797">
        <v>0</v>
      </c>
      <c r="W195" s="2878">
        <v>0</v>
      </c>
      <c r="X195" s="2797">
        <v>0</v>
      </c>
      <c r="Y195" s="2878">
        <v>0</v>
      </c>
      <c r="Z195" s="2797">
        <v>0</v>
      </c>
      <c r="AA195" s="2878">
        <v>0</v>
      </c>
      <c r="AB195" s="2797">
        <v>0</v>
      </c>
      <c r="AC195" s="2878">
        <v>0</v>
      </c>
      <c r="AD195" s="2797">
        <v>0</v>
      </c>
      <c r="AE195" s="2878">
        <v>0</v>
      </c>
      <c r="AF195" s="2797">
        <v>0</v>
      </c>
      <c r="AG195" s="2878">
        <v>0</v>
      </c>
      <c r="AH195" s="2797">
        <v>0</v>
      </c>
      <c r="AI195" s="2878">
        <v>0</v>
      </c>
      <c r="AJ195" s="2797">
        <v>0</v>
      </c>
      <c r="AK195" s="2878">
        <v>0</v>
      </c>
      <c r="AL195" s="2797">
        <v>0</v>
      </c>
      <c r="AM195" s="2868">
        <v>0</v>
      </c>
      <c r="AN195" s="2800">
        <v>0</v>
      </c>
      <c r="AO195" s="2878">
        <v>0</v>
      </c>
      <c r="AP195" s="2797">
        <v>0</v>
      </c>
      <c r="AQ195" s="2878">
        <v>0</v>
      </c>
      <c r="AR195" s="2797">
        <v>0</v>
      </c>
      <c r="AS195" s="2878">
        <v>0</v>
      </c>
      <c r="AT195" s="2868">
        <v>0</v>
      </c>
      <c r="AU195" s="2014">
        <v>0</v>
      </c>
      <c r="AV195" s="2868">
        <v>0</v>
      </c>
      <c r="AW195" s="2014">
        <v>0</v>
      </c>
      <c r="AX195" s="2878">
        <v>0</v>
      </c>
      <c r="AY195" s="56" t="str">
        <f t="shared" ref="AY195:AY241" si="118">CA195&amp;CB195&amp;CC195&amp;CD195&amp;CE195&amp;CF195&amp;CG195&amp;CH195&amp;CI195&amp;CJ195&amp;CK195</f>
        <v/>
      </c>
      <c r="CA195" s="18" t="str">
        <f t="shared" ref="CA195:CA207" si="119">IF(AND(E195&gt;0,AN195=""), "* No olvide digitar la variable Gestantes. Digite Cero si no tiene.",IF(AN195&gt;E195,"  * La variable Gestantes No puede ser mayor al Total Mujeres.",""))</f>
        <v/>
      </c>
      <c r="CB195" s="18" t="str">
        <f t="shared" ref="CB195:CB207" si="120">IF(AND(E195&gt;0,AO195=""), "* No olvide digitar la variable Madre de hijo menor de 5 años. Digite Cero si no tiene.",IF(AO195&gt;E195,"  * La variable Madre de hijo menor de 5 años No puede ser mayor al Total de Mujeres.",""))</f>
        <v/>
      </c>
      <c r="CC195" s="18" t="str">
        <f t="shared" ref="CC195:CC207" si="121">IF(AND(D195&gt;0,OR(AP195="")), "* No olvide digitar la variable Pueblos originarios - Hombres. Digite Cero si no tiene.",IF((AP195)&gt;D195,"  * La variable Pueblos originarios - Hombres No puede ser mayor al Total Hombres.",""))</f>
        <v/>
      </c>
      <c r="CD195" s="18" t="str">
        <f t="shared" ref="CD195:CD207" si="122">IF(AND(E195&gt;0,OR(AQ195="")), "* No olvide digitar la variable Pueblos originarios - Mujeres. Digite Cero si no tiene.",IF((AQ195)&gt;E195,"  * La variable Pueblos originarios - Mujeres No puede ser mayor al Total Mujeres.",""))</f>
        <v/>
      </c>
      <c r="CE195" s="18" t="str">
        <f t="shared" ref="CE195:CE207" si="123">IF(AND($C195&gt;0,AR195=""), "* No olvide digitar la variable Niños, niñas, adolescentes y jóvenes SENAME. Digite Cero si no tiene.",IF(AR195&gt;$C195,"  * La variable Niños, niñas, adolescentes y jóvenes SENAME No puede ser mayor al Total.",""))</f>
        <v/>
      </c>
      <c r="CF195" s="18" t="str">
        <f t="shared" ref="CF195:CF207" si="124">IF(AND(C195&gt;0,AS195=""), "* No olvide digitar la variable Niños, niñas, adolescentes y jóvenes Mejor Niñez. Digite Cero si no tiene.",IF(AS195&gt;C195,"  * La variable Niños, niñas, adolescentes y jóvenes Mejor Niñez No puede ser mayor al Total.",""))</f>
        <v/>
      </c>
      <c r="CG195" s="18" t="str">
        <f>IF(AND(D195&gt;0,OR(AT195="")), "* No olvide digitar la variable Migrantes - Hombres. Digite Cero si no tiene.",IF((AT195)&gt;D195,"  * La variable Migrantes - Hombres No puede ser mayor al Total Hombres.",""))</f>
        <v/>
      </c>
      <c r="CH195" s="18" t="str">
        <f t="shared" ref="CH195:CH207" si="125">IF(AND(E195&gt;0,OR(AU195="")), "* No olvide digitar la variable Migrantes - Mujeres. Digite Cero si no tiene.",IF((AU195)&gt;E195,"  * La variable Migrantes - Mujeres No puede ser mayor al Total Mujeres.",""))</f>
        <v/>
      </c>
      <c r="CI195" s="18" t="str">
        <f>IF(AND(E195&gt;0,OR(AV195="")), "* No olvide digitar la variable Trans Masculino. Digite Cero si no tiene.",IF((AV195)&gt;E195,"  * La variable Trans Masculino No puede ser mayor al Total Mujeres.",""))</f>
        <v/>
      </c>
      <c r="CJ195" s="18" t="str">
        <f>IF(AND(D195&gt;0,OR(AW195="")), "* No olvide digitar la variable Trans Femenino. Digite Cero si no tiene.",IF((AW195)&gt;D195,"  * La variable Trans Femenino No puede ser mayor al Total Hombres.",""))</f>
        <v/>
      </c>
      <c r="CK195" s="18" t="str">
        <f t="shared" ref="CK195:CK207" si="126">IF(AND($C195&gt;0,AX195=""), "* No olvide digitar la variable Adolescentes derivados de Espacios Amigables. Digite Cero si no tiene.",IF(AX195&gt;$C195,"  * La variable Adolescentes derivados de Espacios Amigables No puede ser mayor al Total.",""))</f>
        <v/>
      </c>
      <c r="CO195" s="370">
        <f t="shared" ref="CO195:CO226" si="127">IF(AND(E195&gt;0,AN195=""),1,IF(AN195&gt;E195,1,0))</f>
        <v>0</v>
      </c>
      <c r="CP195" s="370">
        <f t="shared" ref="CP195:CP217" si="128">IF(AND(E195&gt;0,AO195=""),1,IF(AO195&gt;E195,1,0))</f>
        <v>0</v>
      </c>
      <c r="CQ195" s="370">
        <f t="shared" ref="CQ195:CR210" si="129">IF(AND(D195&gt;0,OR(AP195="")),1,IF((AP195)&gt;D195,1,0))</f>
        <v>0</v>
      </c>
      <c r="CR195" s="370">
        <f t="shared" si="129"/>
        <v>0</v>
      </c>
      <c r="CS195" s="370">
        <f t="shared" ref="CS195:CS241" si="130">IF(AND(C195&gt;0,AR195=""),1,IF(AR195&gt;C195,1,0))</f>
        <v>0</v>
      </c>
      <c r="CT195" s="370">
        <f t="shared" ref="CT195:CT241" si="131">IF(AND(C195&gt;0,AS195=""),1,IF(AS195&gt;C195,1,0))</f>
        <v>0</v>
      </c>
      <c r="CU195" s="370">
        <f t="shared" ref="CU195:CV210" si="132">IF(AND(D195&gt;0,OR(AT195="")),1,IF((AT195)&gt;D195,1,0))</f>
        <v>0</v>
      </c>
      <c r="CV195" s="370">
        <f t="shared" si="132"/>
        <v>0</v>
      </c>
      <c r="CW195" s="370">
        <f t="shared" ref="CW195:CW207" si="133">IF(AND(E195&gt;0,OR(AV195="")),1,IF((AV195)&gt;E195,1,0))</f>
        <v>0</v>
      </c>
      <c r="CX195" s="370">
        <f t="shared" ref="CX195:CX207" si="134">IF(AND(D195&gt;0,OR(AW195="")),1,IF((AW195)&gt;D195,1,0))</f>
        <v>0</v>
      </c>
      <c r="CY195" s="370">
        <f t="shared" ref="CY195:CY241" si="135">IF(AND(C195&gt;0,AX195=""),1,IF(AX195&gt;C195,1,0))</f>
        <v>0</v>
      </c>
    </row>
    <row r="196" spans="1:103" s="56" customFormat="1" ht="15" customHeight="1" x14ac:dyDescent="0.2">
      <c r="A196" s="4249"/>
      <c r="B196" s="377" t="s">
        <v>218</v>
      </c>
      <c r="C196" s="378">
        <f t="shared" si="115"/>
        <v>10</v>
      </c>
      <c r="D196" s="379">
        <f t="shared" si="116"/>
        <v>2</v>
      </c>
      <c r="E196" s="380">
        <f t="shared" si="117"/>
        <v>8</v>
      </c>
      <c r="F196" s="45"/>
      <c r="G196" s="48"/>
      <c r="H196" s="45">
        <v>1</v>
      </c>
      <c r="I196" s="48">
        <v>0</v>
      </c>
      <c r="J196" s="45">
        <v>0</v>
      </c>
      <c r="K196" s="48">
        <v>6</v>
      </c>
      <c r="L196" s="45">
        <v>1</v>
      </c>
      <c r="M196" s="48">
        <v>2</v>
      </c>
      <c r="N196" s="45">
        <v>0</v>
      </c>
      <c r="O196" s="48">
        <v>0</v>
      </c>
      <c r="P196" s="45">
        <v>0</v>
      </c>
      <c r="Q196" s="48">
        <v>0</v>
      </c>
      <c r="R196" s="45">
        <v>0</v>
      </c>
      <c r="S196" s="48">
        <v>0</v>
      </c>
      <c r="T196" s="45">
        <v>0</v>
      </c>
      <c r="U196" s="48">
        <v>0</v>
      </c>
      <c r="V196" s="45">
        <v>0</v>
      </c>
      <c r="W196" s="48">
        <v>0</v>
      </c>
      <c r="X196" s="45">
        <v>0</v>
      </c>
      <c r="Y196" s="48">
        <v>0</v>
      </c>
      <c r="Z196" s="45">
        <v>0</v>
      </c>
      <c r="AA196" s="48">
        <v>0</v>
      </c>
      <c r="AB196" s="45">
        <v>0</v>
      </c>
      <c r="AC196" s="48">
        <v>0</v>
      </c>
      <c r="AD196" s="45">
        <v>0</v>
      </c>
      <c r="AE196" s="48">
        <v>0</v>
      </c>
      <c r="AF196" s="45">
        <v>0</v>
      </c>
      <c r="AG196" s="48">
        <v>0</v>
      </c>
      <c r="AH196" s="45">
        <v>0</v>
      </c>
      <c r="AI196" s="48">
        <v>0</v>
      </c>
      <c r="AJ196" s="45">
        <v>0</v>
      </c>
      <c r="AK196" s="48">
        <v>0</v>
      </c>
      <c r="AL196" s="45">
        <v>0</v>
      </c>
      <c r="AM196" s="333">
        <v>0</v>
      </c>
      <c r="AN196" s="105">
        <v>0</v>
      </c>
      <c r="AO196" s="48">
        <v>0</v>
      </c>
      <c r="AP196" s="45">
        <v>0</v>
      </c>
      <c r="AQ196" s="48">
        <v>0</v>
      </c>
      <c r="AR196" s="45">
        <v>0</v>
      </c>
      <c r="AS196" s="48">
        <v>8</v>
      </c>
      <c r="AT196" s="333">
        <v>0</v>
      </c>
      <c r="AU196" s="352">
        <v>0</v>
      </c>
      <c r="AV196" s="333">
        <v>0</v>
      </c>
      <c r="AW196" s="352">
        <v>0</v>
      </c>
      <c r="AX196" s="48">
        <v>0</v>
      </c>
      <c r="AY196" s="56" t="str">
        <f t="shared" si="118"/>
        <v/>
      </c>
      <c r="CA196" s="18" t="str">
        <f t="shared" si="119"/>
        <v/>
      </c>
      <c r="CB196" s="18" t="str">
        <f t="shared" si="120"/>
        <v/>
      </c>
      <c r="CC196" s="18" t="str">
        <f t="shared" si="121"/>
        <v/>
      </c>
      <c r="CD196" s="18" t="str">
        <f t="shared" si="122"/>
        <v/>
      </c>
      <c r="CE196" s="18" t="str">
        <f t="shared" si="123"/>
        <v/>
      </c>
      <c r="CF196" s="18" t="str">
        <f t="shared" si="124"/>
        <v/>
      </c>
      <c r="CG196" s="18" t="str">
        <f t="shared" ref="CG196:CG241" si="136">IF(AND(D196&gt;0,OR(AT196="")), "* No olvide digitar la variable Migrantes - Hombres. Digite Cero si no tiene.",IF((AT196)&gt;D196,"  * La variable Migrantes - Hombres No puede ser mayor al Total Hombres.",""))</f>
        <v/>
      </c>
      <c r="CH196" s="18" t="str">
        <f t="shared" si="125"/>
        <v/>
      </c>
      <c r="CI196" s="18" t="str">
        <f t="shared" ref="CI196:CI241" si="137">IF(AND(E196&gt;0,OR(AV196="")), "* No olvide digitar la variable Trans Masculino. Digite Cero si no tiene.",IF((AV196)&gt;E196,"  * La variable Trans Masculino No puede ser mayor al Total Mujeres.",""))</f>
        <v/>
      </c>
      <c r="CJ196" s="18" t="str">
        <f t="shared" ref="CJ196:CJ207" si="138">IF(AND(D196&gt;0,OR(AW196="")), "* No olvide digitar la variable Trans Femenino. Digite Cero si no tiene.",IF((AW196)&gt;D196,"  * La variable Trans Femenino No puede ser mayor al Total Hombres.",""))</f>
        <v/>
      </c>
      <c r="CK196" s="18" t="str">
        <f t="shared" si="126"/>
        <v/>
      </c>
      <c r="CO196" s="370">
        <f t="shared" si="127"/>
        <v>0</v>
      </c>
      <c r="CP196" s="370">
        <f t="shared" si="128"/>
        <v>0</v>
      </c>
      <c r="CQ196" s="370">
        <f t="shared" si="129"/>
        <v>0</v>
      </c>
      <c r="CR196" s="370">
        <f t="shared" si="129"/>
        <v>0</v>
      </c>
      <c r="CS196" s="370">
        <f t="shared" si="130"/>
        <v>0</v>
      </c>
      <c r="CT196" s="370">
        <f t="shared" si="131"/>
        <v>0</v>
      </c>
      <c r="CU196" s="370">
        <f t="shared" si="132"/>
        <v>0</v>
      </c>
      <c r="CV196" s="370">
        <f t="shared" si="132"/>
        <v>0</v>
      </c>
      <c r="CW196" s="370">
        <f t="shared" si="133"/>
        <v>0</v>
      </c>
      <c r="CX196" s="370">
        <f t="shared" si="134"/>
        <v>0</v>
      </c>
      <c r="CY196" s="370">
        <f t="shared" si="135"/>
        <v>0</v>
      </c>
    </row>
    <row r="197" spans="1:103" s="56" customFormat="1" ht="15" customHeight="1" x14ac:dyDescent="0.2">
      <c r="A197" s="3524" t="s">
        <v>219</v>
      </c>
      <c r="B197" s="2918" t="s">
        <v>217</v>
      </c>
      <c r="C197" s="2919">
        <f t="shared" si="115"/>
        <v>0</v>
      </c>
      <c r="D197" s="2540">
        <f t="shared" si="116"/>
        <v>0</v>
      </c>
      <c r="E197" s="2918">
        <f t="shared" si="117"/>
        <v>0</v>
      </c>
      <c r="F197" s="2797"/>
      <c r="G197" s="2878"/>
      <c r="H197" s="2797">
        <v>0</v>
      </c>
      <c r="I197" s="2878">
        <v>0</v>
      </c>
      <c r="J197" s="2797">
        <v>0</v>
      </c>
      <c r="K197" s="2878">
        <v>0</v>
      </c>
      <c r="L197" s="2797">
        <v>0</v>
      </c>
      <c r="M197" s="2878">
        <v>0</v>
      </c>
      <c r="N197" s="2797">
        <v>0</v>
      </c>
      <c r="O197" s="2878">
        <v>0</v>
      </c>
      <c r="P197" s="2797">
        <v>0</v>
      </c>
      <c r="Q197" s="2878">
        <v>0</v>
      </c>
      <c r="R197" s="2797">
        <v>0</v>
      </c>
      <c r="S197" s="2878">
        <v>0</v>
      </c>
      <c r="T197" s="2797">
        <v>0</v>
      </c>
      <c r="U197" s="2878">
        <v>0</v>
      </c>
      <c r="V197" s="2797">
        <v>0</v>
      </c>
      <c r="W197" s="2878">
        <v>0</v>
      </c>
      <c r="X197" s="2797">
        <v>0</v>
      </c>
      <c r="Y197" s="2878">
        <v>0</v>
      </c>
      <c r="Z197" s="2797">
        <v>0</v>
      </c>
      <c r="AA197" s="2878">
        <v>0</v>
      </c>
      <c r="AB197" s="2797">
        <v>0</v>
      </c>
      <c r="AC197" s="2878">
        <v>0</v>
      </c>
      <c r="AD197" s="2797">
        <v>0</v>
      </c>
      <c r="AE197" s="2878">
        <v>0</v>
      </c>
      <c r="AF197" s="2797">
        <v>0</v>
      </c>
      <c r="AG197" s="2878">
        <v>0</v>
      </c>
      <c r="AH197" s="2797">
        <v>0</v>
      </c>
      <c r="AI197" s="2878">
        <v>0</v>
      </c>
      <c r="AJ197" s="2797">
        <v>0</v>
      </c>
      <c r="AK197" s="2878">
        <v>0</v>
      </c>
      <c r="AL197" s="2797">
        <v>0</v>
      </c>
      <c r="AM197" s="2868">
        <v>0</v>
      </c>
      <c r="AN197" s="2800">
        <v>0</v>
      </c>
      <c r="AO197" s="2878">
        <v>0</v>
      </c>
      <c r="AP197" s="2797">
        <v>0</v>
      </c>
      <c r="AQ197" s="2878">
        <v>0</v>
      </c>
      <c r="AR197" s="2797">
        <v>0</v>
      </c>
      <c r="AS197" s="2878">
        <v>0</v>
      </c>
      <c r="AT197" s="2868">
        <v>0</v>
      </c>
      <c r="AU197" s="2014">
        <v>0</v>
      </c>
      <c r="AV197" s="2868">
        <v>0</v>
      </c>
      <c r="AW197" s="2014">
        <v>0</v>
      </c>
      <c r="AX197" s="2878">
        <v>0</v>
      </c>
      <c r="AY197" s="56" t="str">
        <f t="shared" si="118"/>
        <v/>
      </c>
      <c r="CA197" s="18" t="str">
        <f t="shared" si="119"/>
        <v/>
      </c>
      <c r="CB197" s="18" t="str">
        <f t="shared" si="120"/>
        <v/>
      </c>
      <c r="CC197" s="18" t="str">
        <f t="shared" si="121"/>
        <v/>
      </c>
      <c r="CD197" s="18" t="str">
        <f t="shared" si="122"/>
        <v/>
      </c>
      <c r="CE197" s="18" t="str">
        <f t="shared" si="123"/>
        <v/>
      </c>
      <c r="CF197" s="18" t="str">
        <f t="shared" si="124"/>
        <v/>
      </c>
      <c r="CG197" s="18" t="str">
        <f t="shared" si="136"/>
        <v/>
      </c>
      <c r="CH197" s="18" t="str">
        <f t="shared" si="125"/>
        <v/>
      </c>
      <c r="CI197" s="18" t="str">
        <f t="shared" si="137"/>
        <v/>
      </c>
      <c r="CJ197" s="18" t="str">
        <f t="shared" si="138"/>
        <v/>
      </c>
      <c r="CK197" s="18" t="str">
        <f t="shared" si="126"/>
        <v/>
      </c>
      <c r="CO197" s="370">
        <f t="shared" si="127"/>
        <v>0</v>
      </c>
      <c r="CP197" s="370">
        <f t="shared" si="128"/>
        <v>0</v>
      </c>
      <c r="CQ197" s="370">
        <f t="shared" si="129"/>
        <v>0</v>
      </c>
      <c r="CR197" s="370">
        <f t="shared" si="129"/>
        <v>0</v>
      </c>
      <c r="CS197" s="370">
        <f t="shared" si="130"/>
        <v>0</v>
      </c>
      <c r="CT197" s="370">
        <f t="shared" si="131"/>
        <v>0</v>
      </c>
      <c r="CU197" s="370">
        <f t="shared" si="132"/>
        <v>0</v>
      </c>
      <c r="CV197" s="370">
        <f t="shared" si="132"/>
        <v>0</v>
      </c>
      <c r="CW197" s="370">
        <f t="shared" si="133"/>
        <v>0</v>
      </c>
      <c r="CX197" s="370">
        <f t="shared" si="134"/>
        <v>0</v>
      </c>
      <c r="CY197" s="370">
        <f t="shared" si="135"/>
        <v>0</v>
      </c>
    </row>
    <row r="198" spans="1:103" s="56" customFormat="1" ht="15" customHeight="1" x14ac:dyDescent="0.2">
      <c r="A198" s="4249"/>
      <c r="B198" s="377" t="s">
        <v>218</v>
      </c>
      <c r="C198" s="378">
        <f t="shared" si="115"/>
        <v>0</v>
      </c>
      <c r="D198" s="379">
        <f t="shared" si="116"/>
        <v>0</v>
      </c>
      <c r="E198" s="380">
        <f t="shared" si="117"/>
        <v>0</v>
      </c>
      <c r="F198" s="45"/>
      <c r="G198" s="48"/>
      <c r="H198" s="45">
        <v>0</v>
      </c>
      <c r="I198" s="48">
        <v>0</v>
      </c>
      <c r="J198" s="45">
        <v>0</v>
      </c>
      <c r="K198" s="48">
        <v>0</v>
      </c>
      <c r="L198" s="45">
        <v>0</v>
      </c>
      <c r="M198" s="48">
        <v>0</v>
      </c>
      <c r="N198" s="45">
        <v>0</v>
      </c>
      <c r="O198" s="48">
        <v>0</v>
      </c>
      <c r="P198" s="45">
        <v>0</v>
      </c>
      <c r="Q198" s="48">
        <v>0</v>
      </c>
      <c r="R198" s="45">
        <v>0</v>
      </c>
      <c r="S198" s="48">
        <v>0</v>
      </c>
      <c r="T198" s="45">
        <v>0</v>
      </c>
      <c r="U198" s="48">
        <v>0</v>
      </c>
      <c r="V198" s="45">
        <v>0</v>
      </c>
      <c r="W198" s="48">
        <v>0</v>
      </c>
      <c r="X198" s="45">
        <v>0</v>
      </c>
      <c r="Y198" s="48">
        <v>0</v>
      </c>
      <c r="Z198" s="45">
        <v>0</v>
      </c>
      <c r="AA198" s="48">
        <v>0</v>
      </c>
      <c r="AB198" s="45">
        <v>0</v>
      </c>
      <c r="AC198" s="48">
        <v>0</v>
      </c>
      <c r="AD198" s="45">
        <v>0</v>
      </c>
      <c r="AE198" s="48">
        <v>0</v>
      </c>
      <c r="AF198" s="45">
        <v>0</v>
      </c>
      <c r="AG198" s="48">
        <v>0</v>
      </c>
      <c r="AH198" s="45">
        <v>0</v>
      </c>
      <c r="AI198" s="48">
        <v>0</v>
      </c>
      <c r="AJ198" s="45">
        <v>0</v>
      </c>
      <c r="AK198" s="48">
        <v>0</v>
      </c>
      <c r="AL198" s="45">
        <v>0</v>
      </c>
      <c r="AM198" s="333">
        <v>0</v>
      </c>
      <c r="AN198" s="105">
        <v>0</v>
      </c>
      <c r="AO198" s="48">
        <v>0</v>
      </c>
      <c r="AP198" s="45">
        <v>0</v>
      </c>
      <c r="AQ198" s="48">
        <v>0</v>
      </c>
      <c r="AR198" s="45">
        <v>0</v>
      </c>
      <c r="AS198" s="48">
        <v>0</v>
      </c>
      <c r="AT198" s="333">
        <v>0</v>
      </c>
      <c r="AU198" s="352">
        <v>0</v>
      </c>
      <c r="AV198" s="333">
        <v>0</v>
      </c>
      <c r="AW198" s="352">
        <v>0</v>
      </c>
      <c r="AX198" s="48">
        <v>0</v>
      </c>
      <c r="AY198" s="56" t="str">
        <f t="shared" si="118"/>
        <v/>
      </c>
      <c r="CA198" s="18" t="str">
        <f t="shared" si="119"/>
        <v/>
      </c>
      <c r="CB198" s="18" t="str">
        <f t="shared" si="120"/>
        <v/>
      </c>
      <c r="CC198" s="18" t="str">
        <f t="shared" si="121"/>
        <v/>
      </c>
      <c r="CD198" s="18" t="str">
        <f t="shared" si="122"/>
        <v/>
      </c>
      <c r="CE198" s="18" t="str">
        <f t="shared" si="123"/>
        <v/>
      </c>
      <c r="CF198" s="18" t="str">
        <f t="shared" si="124"/>
        <v/>
      </c>
      <c r="CG198" s="18" t="str">
        <f t="shared" si="136"/>
        <v/>
      </c>
      <c r="CH198" s="18" t="str">
        <f t="shared" si="125"/>
        <v/>
      </c>
      <c r="CI198" s="18" t="str">
        <f t="shared" si="137"/>
        <v/>
      </c>
      <c r="CJ198" s="18" t="str">
        <f t="shared" si="138"/>
        <v/>
      </c>
      <c r="CK198" s="18" t="str">
        <f t="shared" si="126"/>
        <v/>
      </c>
      <c r="CO198" s="370">
        <f t="shared" si="127"/>
        <v>0</v>
      </c>
      <c r="CP198" s="370">
        <f t="shared" si="128"/>
        <v>0</v>
      </c>
      <c r="CQ198" s="370">
        <f t="shared" si="129"/>
        <v>0</v>
      </c>
      <c r="CR198" s="370">
        <f t="shared" si="129"/>
        <v>0</v>
      </c>
      <c r="CS198" s="370">
        <f t="shared" si="130"/>
        <v>0</v>
      </c>
      <c r="CT198" s="370">
        <f t="shared" si="131"/>
        <v>0</v>
      </c>
      <c r="CU198" s="370">
        <f t="shared" si="132"/>
        <v>0</v>
      </c>
      <c r="CV198" s="370">
        <f t="shared" si="132"/>
        <v>0</v>
      </c>
      <c r="CW198" s="370">
        <f t="shared" si="133"/>
        <v>0</v>
      </c>
      <c r="CX198" s="370">
        <f t="shared" si="134"/>
        <v>0</v>
      </c>
      <c r="CY198" s="370">
        <f t="shared" si="135"/>
        <v>0</v>
      </c>
    </row>
    <row r="199" spans="1:103" ht="15" customHeight="1" x14ac:dyDescent="0.25">
      <c r="A199" s="3524" t="s">
        <v>220</v>
      </c>
      <c r="B199" s="2918" t="s">
        <v>217</v>
      </c>
      <c r="C199" s="2919">
        <f>SUM(D199+E199)</f>
        <v>0</v>
      </c>
      <c r="D199" s="2540">
        <f t="shared" ref="D199:E207" si="139">SUM(F199+H199+J199+L199+N199+P199+R199+T199+V199+X199+Z199+AB199+AD199+AF199+AH199+AJ199+AL199)</f>
        <v>0</v>
      </c>
      <c r="E199" s="2918">
        <f t="shared" si="139"/>
        <v>0</v>
      </c>
      <c r="F199" s="2797"/>
      <c r="G199" s="2878"/>
      <c r="H199" s="2797">
        <v>0</v>
      </c>
      <c r="I199" s="2878">
        <v>0</v>
      </c>
      <c r="J199" s="2797">
        <v>0</v>
      </c>
      <c r="K199" s="2878">
        <v>0</v>
      </c>
      <c r="L199" s="2797">
        <v>0</v>
      </c>
      <c r="M199" s="2878">
        <v>0</v>
      </c>
      <c r="N199" s="2797">
        <v>0</v>
      </c>
      <c r="O199" s="2878">
        <v>0</v>
      </c>
      <c r="P199" s="2797">
        <v>0</v>
      </c>
      <c r="Q199" s="2878">
        <v>0</v>
      </c>
      <c r="R199" s="2797">
        <v>0</v>
      </c>
      <c r="S199" s="2878">
        <v>0</v>
      </c>
      <c r="T199" s="2797">
        <v>0</v>
      </c>
      <c r="U199" s="2878">
        <v>0</v>
      </c>
      <c r="V199" s="2797">
        <v>0</v>
      </c>
      <c r="W199" s="2878">
        <v>0</v>
      </c>
      <c r="X199" s="2797">
        <v>0</v>
      </c>
      <c r="Y199" s="2878">
        <v>0</v>
      </c>
      <c r="Z199" s="2797">
        <v>0</v>
      </c>
      <c r="AA199" s="2878">
        <v>0</v>
      </c>
      <c r="AB199" s="2797">
        <v>0</v>
      </c>
      <c r="AC199" s="2878">
        <v>0</v>
      </c>
      <c r="AD199" s="2797">
        <v>0</v>
      </c>
      <c r="AE199" s="2878">
        <v>0</v>
      </c>
      <c r="AF199" s="2797">
        <v>0</v>
      </c>
      <c r="AG199" s="2878">
        <v>0</v>
      </c>
      <c r="AH199" s="2797">
        <v>0</v>
      </c>
      <c r="AI199" s="2878">
        <v>0</v>
      </c>
      <c r="AJ199" s="2797">
        <v>0</v>
      </c>
      <c r="AK199" s="2878">
        <v>0</v>
      </c>
      <c r="AL199" s="2797">
        <v>0</v>
      </c>
      <c r="AM199" s="2868">
        <v>0</v>
      </c>
      <c r="AN199" s="2800">
        <v>0</v>
      </c>
      <c r="AO199" s="2878">
        <v>0</v>
      </c>
      <c r="AP199" s="2797">
        <v>0</v>
      </c>
      <c r="AQ199" s="2878">
        <v>0</v>
      </c>
      <c r="AR199" s="2797">
        <v>0</v>
      </c>
      <c r="AS199" s="2878">
        <v>0</v>
      </c>
      <c r="AT199" s="2868">
        <v>0</v>
      </c>
      <c r="AU199" s="2014">
        <v>0</v>
      </c>
      <c r="AV199" s="2868">
        <v>0</v>
      </c>
      <c r="AW199" s="2014">
        <v>0</v>
      </c>
      <c r="AX199" s="2878">
        <v>0</v>
      </c>
      <c r="AY199" s="56" t="str">
        <f t="shared" si="118"/>
        <v/>
      </c>
      <c r="CA199" s="18" t="str">
        <f t="shared" si="119"/>
        <v/>
      </c>
      <c r="CB199" s="18" t="str">
        <f t="shared" si="120"/>
        <v/>
      </c>
      <c r="CC199" s="18" t="str">
        <f t="shared" si="121"/>
        <v/>
      </c>
      <c r="CD199" s="18" t="str">
        <f t="shared" si="122"/>
        <v/>
      </c>
      <c r="CE199" s="18" t="str">
        <f t="shared" si="123"/>
        <v/>
      </c>
      <c r="CF199" s="18" t="str">
        <f t="shared" si="124"/>
        <v/>
      </c>
      <c r="CG199" s="18" t="str">
        <f t="shared" si="136"/>
        <v/>
      </c>
      <c r="CH199" s="18" t="str">
        <f t="shared" si="125"/>
        <v/>
      </c>
      <c r="CI199" s="18" t="str">
        <f t="shared" si="137"/>
        <v/>
      </c>
      <c r="CJ199" s="18" t="str">
        <f t="shared" si="138"/>
        <v/>
      </c>
      <c r="CK199" s="18" t="str">
        <f t="shared" si="126"/>
        <v/>
      </c>
      <c r="CL199" s="56"/>
      <c r="CM199" s="56"/>
      <c r="CN199" s="56"/>
      <c r="CO199" s="370">
        <f t="shared" si="127"/>
        <v>0</v>
      </c>
      <c r="CP199" s="370">
        <f t="shared" si="128"/>
        <v>0</v>
      </c>
      <c r="CQ199" s="370">
        <f t="shared" si="129"/>
        <v>0</v>
      </c>
      <c r="CR199" s="370">
        <f t="shared" si="129"/>
        <v>0</v>
      </c>
      <c r="CS199" s="370">
        <f t="shared" si="130"/>
        <v>0</v>
      </c>
      <c r="CT199" s="370">
        <f t="shared" si="131"/>
        <v>0</v>
      </c>
      <c r="CU199" s="370">
        <f t="shared" si="132"/>
        <v>0</v>
      </c>
      <c r="CV199" s="370">
        <f t="shared" si="132"/>
        <v>0</v>
      </c>
      <c r="CW199" s="370">
        <f t="shared" si="133"/>
        <v>0</v>
      </c>
      <c r="CX199" s="370">
        <f t="shared" si="134"/>
        <v>0</v>
      </c>
      <c r="CY199" s="370">
        <f t="shared" si="135"/>
        <v>0</v>
      </c>
    </row>
    <row r="200" spans="1:103" ht="15" customHeight="1" x14ac:dyDescent="0.25">
      <c r="A200" s="4249"/>
      <c r="B200" s="377" t="s">
        <v>218</v>
      </c>
      <c r="C200" s="381">
        <f>SUM(D200+E200)</f>
        <v>0</v>
      </c>
      <c r="D200" s="382">
        <f t="shared" si="139"/>
        <v>0</v>
      </c>
      <c r="E200" s="2758">
        <f t="shared" si="139"/>
        <v>0</v>
      </c>
      <c r="F200" s="91"/>
      <c r="G200" s="2761"/>
      <c r="H200" s="91">
        <v>0</v>
      </c>
      <c r="I200" s="2761">
        <v>0</v>
      </c>
      <c r="J200" s="91">
        <v>0</v>
      </c>
      <c r="K200" s="2761">
        <v>0</v>
      </c>
      <c r="L200" s="91">
        <v>0</v>
      </c>
      <c r="M200" s="2761">
        <v>0</v>
      </c>
      <c r="N200" s="91">
        <v>0</v>
      </c>
      <c r="O200" s="2761">
        <v>0</v>
      </c>
      <c r="P200" s="91">
        <v>0</v>
      </c>
      <c r="Q200" s="2761">
        <v>0</v>
      </c>
      <c r="R200" s="91">
        <v>0</v>
      </c>
      <c r="S200" s="2761">
        <v>0</v>
      </c>
      <c r="T200" s="91">
        <v>0</v>
      </c>
      <c r="U200" s="2761">
        <v>0</v>
      </c>
      <c r="V200" s="91">
        <v>0</v>
      </c>
      <c r="W200" s="2761">
        <v>0</v>
      </c>
      <c r="X200" s="91">
        <v>0</v>
      </c>
      <c r="Y200" s="2761">
        <v>0</v>
      </c>
      <c r="Z200" s="91">
        <v>0</v>
      </c>
      <c r="AA200" s="2761">
        <v>0</v>
      </c>
      <c r="AB200" s="91">
        <v>0</v>
      </c>
      <c r="AC200" s="2761">
        <v>0</v>
      </c>
      <c r="AD200" s="91">
        <v>0</v>
      </c>
      <c r="AE200" s="2761">
        <v>0</v>
      </c>
      <c r="AF200" s="91">
        <v>0</v>
      </c>
      <c r="AG200" s="2761">
        <v>0</v>
      </c>
      <c r="AH200" s="91">
        <v>0</v>
      </c>
      <c r="AI200" s="2761">
        <v>0</v>
      </c>
      <c r="AJ200" s="91">
        <v>0</v>
      </c>
      <c r="AK200" s="2761">
        <v>0</v>
      </c>
      <c r="AL200" s="91">
        <v>0</v>
      </c>
      <c r="AM200" s="2762">
        <v>0</v>
      </c>
      <c r="AN200" s="95">
        <v>0</v>
      </c>
      <c r="AO200" s="2761">
        <v>0</v>
      </c>
      <c r="AP200" s="91">
        <v>0</v>
      </c>
      <c r="AQ200" s="2761">
        <v>0</v>
      </c>
      <c r="AR200" s="91">
        <v>0</v>
      </c>
      <c r="AS200" s="2761">
        <v>0</v>
      </c>
      <c r="AT200" s="2762">
        <v>0</v>
      </c>
      <c r="AU200" s="385">
        <v>0</v>
      </c>
      <c r="AV200" s="2762">
        <v>0</v>
      </c>
      <c r="AW200" s="385">
        <v>0</v>
      </c>
      <c r="AX200" s="2761">
        <v>0</v>
      </c>
      <c r="AY200" s="56" t="str">
        <f t="shared" si="118"/>
        <v/>
      </c>
      <c r="CA200" s="18" t="str">
        <f t="shared" si="119"/>
        <v/>
      </c>
      <c r="CB200" s="18" t="str">
        <f t="shared" si="120"/>
        <v/>
      </c>
      <c r="CC200" s="18" t="str">
        <f t="shared" si="121"/>
        <v/>
      </c>
      <c r="CD200" s="18" t="str">
        <f t="shared" si="122"/>
        <v/>
      </c>
      <c r="CE200" s="18" t="str">
        <f t="shared" si="123"/>
        <v/>
      </c>
      <c r="CF200" s="18" t="str">
        <f t="shared" si="124"/>
        <v/>
      </c>
      <c r="CG200" s="18" t="str">
        <f t="shared" si="136"/>
        <v/>
      </c>
      <c r="CH200" s="18" t="str">
        <f t="shared" si="125"/>
        <v/>
      </c>
      <c r="CI200" s="18" t="str">
        <f t="shared" si="137"/>
        <v/>
      </c>
      <c r="CJ200" s="18" t="str">
        <f t="shared" si="138"/>
        <v/>
      </c>
      <c r="CK200" s="18" t="str">
        <f t="shared" si="126"/>
        <v/>
      </c>
      <c r="CL200" s="56"/>
      <c r="CM200" s="56"/>
      <c r="CN200" s="56"/>
      <c r="CO200" s="370">
        <f t="shared" si="127"/>
        <v>0</v>
      </c>
      <c r="CP200" s="370">
        <f t="shared" si="128"/>
        <v>0</v>
      </c>
      <c r="CQ200" s="370">
        <f t="shared" si="129"/>
        <v>0</v>
      </c>
      <c r="CR200" s="370">
        <f t="shared" si="129"/>
        <v>0</v>
      </c>
      <c r="CS200" s="370">
        <f t="shared" si="130"/>
        <v>0</v>
      </c>
      <c r="CT200" s="370">
        <f t="shared" si="131"/>
        <v>0</v>
      </c>
      <c r="CU200" s="370">
        <f t="shared" si="132"/>
        <v>0</v>
      </c>
      <c r="CV200" s="370">
        <f t="shared" si="132"/>
        <v>0</v>
      </c>
      <c r="CW200" s="370">
        <f t="shared" si="133"/>
        <v>0</v>
      </c>
      <c r="CX200" s="370">
        <f t="shared" si="134"/>
        <v>0</v>
      </c>
      <c r="CY200" s="370">
        <f t="shared" si="135"/>
        <v>0</v>
      </c>
    </row>
    <row r="201" spans="1:103" x14ac:dyDescent="0.25">
      <c r="A201" s="4643" t="s">
        <v>221</v>
      </c>
      <c r="B201" s="4644"/>
      <c r="C201" s="2909">
        <f t="shared" ref="C201:C241" si="140">SUM(D201+E201)</f>
        <v>9</v>
      </c>
      <c r="D201" s="2910">
        <f t="shared" si="139"/>
        <v>1</v>
      </c>
      <c r="E201" s="2871">
        <f t="shared" si="139"/>
        <v>8</v>
      </c>
      <c r="F201" s="2802"/>
      <c r="G201" s="2805"/>
      <c r="H201" s="2802">
        <v>0</v>
      </c>
      <c r="I201" s="2805">
        <v>1</v>
      </c>
      <c r="J201" s="2802">
        <v>1</v>
      </c>
      <c r="K201" s="2805">
        <v>4</v>
      </c>
      <c r="L201" s="2802">
        <v>0</v>
      </c>
      <c r="M201" s="2805">
        <v>3</v>
      </c>
      <c r="N201" s="2802">
        <v>0</v>
      </c>
      <c r="O201" s="2805">
        <v>0</v>
      </c>
      <c r="P201" s="2802">
        <v>0</v>
      </c>
      <c r="Q201" s="2805">
        <v>0</v>
      </c>
      <c r="R201" s="2802">
        <v>0</v>
      </c>
      <c r="S201" s="2805">
        <v>0</v>
      </c>
      <c r="T201" s="2802">
        <v>0</v>
      </c>
      <c r="U201" s="2805">
        <v>0</v>
      </c>
      <c r="V201" s="2802">
        <v>0</v>
      </c>
      <c r="W201" s="2805">
        <v>0</v>
      </c>
      <c r="X201" s="2802">
        <v>0</v>
      </c>
      <c r="Y201" s="2805">
        <v>0</v>
      </c>
      <c r="Z201" s="2802">
        <v>0</v>
      </c>
      <c r="AA201" s="2805">
        <v>0</v>
      </c>
      <c r="AB201" s="2802">
        <v>0</v>
      </c>
      <c r="AC201" s="2805">
        <v>0</v>
      </c>
      <c r="AD201" s="2802">
        <v>0</v>
      </c>
      <c r="AE201" s="2805">
        <v>0</v>
      </c>
      <c r="AF201" s="2802">
        <v>0</v>
      </c>
      <c r="AG201" s="2805">
        <v>0</v>
      </c>
      <c r="AH201" s="2802">
        <v>0</v>
      </c>
      <c r="AI201" s="2805">
        <v>0</v>
      </c>
      <c r="AJ201" s="2802">
        <v>0</v>
      </c>
      <c r="AK201" s="2805">
        <v>0</v>
      </c>
      <c r="AL201" s="2802">
        <v>0</v>
      </c>
      <c r="AM201" s="2911">
        <v>0</v>
      </c>
      <c r="AN201" s="2827">
        <v>0</v>
      </c>
      <c r="AO201" s="2805">
        <v>0</v>
      </c>
      <c r="AP201" s="2802">
        <v>0</v>
      </c>
      <c r="AQ201" s="2805">
        <v>0</v>
      </c>
      <c r="AR201" s="2802">
        <v>0</v>
      </c>
      <c r="AS201" s="2805">
        <v>8</v>
      </c>
      <c r="AT201" s="2911">
        <v>0</v>
      </c>
      <c r="AU201" s="2912">
        <v>0</v>
      </c>
      <c r="AV201" s="2911">
        <v>0</v>
      </c>
      <c r="AW201" s="2912">
        <v>0</v>
      </c>
      <c r="AX201" s="2805">
        <v>0</v>
      </c>
      <c r="AY201" s="56" t="str">
        <f t="shared" si="118"/>
        <v/>
      </c>
      <c r="CA201" s="18" t="str">
        <f t="shared" si="119"/>
        <v/>
      </c>
      <c r="CB201" s="18" t="str">
        <f t="shared" si="120"/>
        <v/>
      </c>
      <c r="CC201" s="18" t="str">
        <f t="shared" si="121"/>
        <v/>
      </c>
      <c r="CD201" s="18" t="str">
        <f t="shared" si="122"/>
        <v/>
      </c>
      <c r="CE201" s="18" t="str">
        <f t="shared" si="123"/>
        <v/>
      </c>
      <c r="CF201" s="18" t="str">
        <f t="shared" si="124"/>
        <v/>
      </c>
      <c r="CG201" s="18" t="str">
        <f t="shared" si="136"/>
        <v/>
      </c>
      <c r="CH201" s="18" t="str">
        <f t="shared" si="125"/>
        <v/>
      </c>
      <c r="CI201" s="18" t="str">
        <f t="shared" si="137"/>
        <v/>
      </c>
      <c r="CJ201" s="18" t="str">
        <f t="shared" si="138"/>
        <v/>
      </c>
      <c r="CK201" s="18" t="str">
        <f t="shared" si="126"/>
        <v/>
      </c>
      <c r="CL201" s="56"/>
      <c r="CM201" s="56"/>
      <c r="CN201" s="56"/>
      <c r="CO201" s="370">
        <f t="shared" si="127"/>
        <v>0</v>
      </c>
      <c r="CP201" s="370">
        <f t="shared" si="128"/>
        <v>0</v>
      </c>
      <c r="CQ201" s="370">
        <f t="shared" si="129"/>
        <v>0</v>
      </c>
      <c r="CR201" s="370">
        <f t="shared" si="129"/>
        <v>0</v>
      </c>
      <c r="CS201" s="370">
        <f t="shared" si="130"/>
        <v>0</v>
      </c>
      <c r="CT201" s="370">
        <f t="shared" si="131"/>
        <v>0</v>
      </c>
      <c r="CU201" s="370">
        <f t="shared" si="132"/>
        <v>0</v>
      </c>
      <c r="CV201" s="370">
        <f t="shared" si="132"/>
        <v>0</v>
      </c>
      <c r="CW201" s="370">
        <f t="shared" si="133"/>
        <v>0</v>
      </c>
      <c r="CX201" s="370">
        <f t="shared" si="134"/>
        <v>0</v>
      </c>
      <c r="CY201" s="370">
        <f t="shared" si="135"/>
        <v>0</v>
      </c>
    </row>
    <row r="202" spans="1:103" x14ac:dyDescent="0.25">
      <c r="A202" s="3524" t="s">
        <v>222</v>
      </c>
      <c r="B202" s="2918" t="s">
        <v>223</v>
      </c>
      <c r="C202" s="2919">
        <f t="shared" si="140"/>
        <v>8</v>
      </c>
      <c r="D202" s="2540">
        <f>SUM(H202+J202+L202+N202+P202+R202+T202+V202+X202+Z202+AB202+AD202+AF202+AH202+AJ202+AL202)</f>
        <v>1</v>
      </c>
      <c r="E202" s="2918">
        <f>SUM(I202+K202+M202+O202+Q202+S202+U202+W202+Y202+AA202+AC202+AE202+AG202+AI202+AK202+AM202)</f>
        <v>7</v>
      </c>
      <c r="F202" s="2920"/>
      <c r="G202" s="2921"/>
      <c r="H202" s="2797">
        <v>0</v>
      </c>
      <c r="I202" s="2878">
        <v>0</v>
      </c>
      <c r="J202" s="2797">
        <v>0</v>
      </c>
      <c r="K202" s="2878">
        <v>2</v>
      </c>
      <c r="L202" s="2797">
        <v>1</v>
      </c>
      <c r="M202" s="2878">
        <v>5</v>
      </c>
      <c r="N202" s="2797">
        <v>0</v>
      </c>
      <c r="O202" s="2878">
        <v>0</v>
      </c>
      <c r="P202" s="2797">
        <v>0</v>
      </c>
      <c r="Q202" s="2878">
        <v>0</v>
      </c>
      <c r="R202" s="2797">
        <v>0</v>
      </c>
      <c r="S202" s="2878">
        <v>0</v>
      </c>
      <c r="T202" s="2797">
        <v>0</v>
      </c>
      <c r="U202" s="2878">
        <v>0</v>
      </c>
      <c r="V202" s="2797">
        <v>0</v>
      </c>
      <c r="W202" s="2878">
        <v>0</v>
      </c>
      <c r="X202" s="2797">
        <v>0</v>
      </c>
      <c r="Y202" s="2878">
        <v>0</v>
      </c>
      <c r="Z202" s="2797">
        <v>0</v>
      </c>
      <c r="AA202" s="2878">
        <v>0</v>
      </c>
      <c r="AB202" s="2797">
        <v>0</v>
      </c>
      <c r="AC202" s="2878">
        <v>0</v>
      </c>
      <c r="AD202" s="2797">
        <v>0</v>
      </c>
      <c r="AE202" s="2878">
        <v>0</v>
      </c>
      <c r="AF202" s="2797">
        <v>0</v>
      </c>
      <c r="AG202" s="2878">
        <v>0</v>
      </c>
      <c r="AH202" s="2797">
        <v>0</v>
      </c>
      <c r="AI202" s="2878">
        <v>0</v>
      </c>
      <c r="AJ202" s="2797">
        <v>0</v>
      </c>
      <c r="AK202" s="2878">
        <v>0</v>
      </c>
      <c r="AL202" s="2797">
        <v>0</v>
      </c>
      <c r="AM202" s="2868">
        <v>0</v>
      </c>
      <c r="AN202" s="2800">
        <v>0</v>
      </c>
      <c r="AO202" s="2878">
        <v>0</v>
      </c>
      <c r="AP202" s="2797">
        <v>0</v>
      </c>
      <c r="AQ202" s="2878">
        <v>0</v>
      </c>
      <c r="AR202" s="2797">
        <v>0</v>
      </c>
      <c r="AS202" s="2878">
        <v>6</v>
      </c>
      <c r="AT202" s="2868">
        <v>0</v>
      </c>
      <c r="AU202" s="2014">
        <v>0</v>
      </c>
      <c r="AV202" s="2868">
        <v>0</v>
      </c>
      <c r="AW202" s="2014">
        <v>0</v>
      </c>
      <c r="AX202" s="2878">
        <v>0</v>
      </c>
      <c r="AY202" s="56" t="str">
        <f t="shared" si="118"/>
        <v/>
      </c>
      <c r="CA202" s="18" t="str">
        <f t="shared" si="119"/>
        <v/>
      </c>
      <c r="CB202" s="18" t="str">
        <f t="shared" si="120"/>
        <v/>
      </c>
      <c r="CC202" s="18" t="str">
        <f t="shared" si="121"/>
        <v/>
      </c>
      <c r="CD202" s="18" t="str">
        <f t="shared" si="122"/>
        <v/>
      </c>
      <c r="CE202" s="18" t="str">
        <f t="shared" si="123"/>
        <v/>
      </c>
      <c r="CF202" s="18" t="str">
        <f t="shared" si="124"/>
        <v/>
      </c>
      <c r="CG202" s="18" t="str">
        <f t="shared" si="136"/>
        <v/>
      </c>
      <c r="CH202" s="18" t="str">
        <f t="shared" si="125"/>
        <v/>
      </c>
      <c r="CI202" s="18" t="str">
        <f t="shared" si="137"/>
        <v/>
      </c>
      <c r="CJ202" s="18" t="str">
        <f t="shared" si="138"/>
        <v/>
      </c>
      <c r="CK202" s="18" t="str">
        <f t="shared" si="126"/>
        <v/>
      </c>
      <c r="CL202" s="56"/>
      <c r="CM202" s="56"/>
      <c r="CN202" s="56"/>
      <c r="CO202" s="370">
        <f t="shared" si="127"/>
        <v>0</v>
      </c>
      <c r="CP202" s="370">
        <f t="shared" si="128"/>
        <v>0</v>
      </c>
      <c r="CQ202" s="370">
        <f t="shared" si="129"/>
        <v>0</v>
      </c>
      <c r="CR202" s="370">
        <f t="shared" si="129"/>
        <v>0</v>
      </c>
      <c r="CS202" s="370">
        <f t="shared" si="130"/>
        <v>0</v>
      </c>
      <c r="CT202" s="370">
        <f t="shared" si="131"/>
        <v>0</v>
      </c>
      <c r="CU202" s="370">
        <f t="shared" si="132"/>
        <v>0</v>
      </c>
      <c r="CV202" s="370">
        <f t="shared" si="132"/>
        <v>0</v>
      </c>
      <c r="CW202" s="370">
        <f t="shared" si="133"/>
        <v>0</v>
      </c>
      <c r="CX202" s="370">
        <f t="shared" si="134"/>
        <v>0</v>
      </c>
      <c r="CY202" s="370">
        <f t="shared" si="135"/>
        <v>0</v>
      </c>
    </row>
    <row r="203" spans="1:103" x14ac:dyDescent="0.25">
      <c r="A203" s="4249"/>
      <c r="B203" s="377" t="s">
        <v>224</v>
      </c>
      <c r="C203" s="2544">
        <f t="shared" si="140"/>
        <v>15</v>
      </c>
      <c r="D203" s="388">
        <f>SUM(H203+J203+L203+N203+P203+R203+T203+V203+X203+Z203+AB203+AD203+AF203+AH203+AJ203+AL203)</f>
        <v>2</v>
      </c>
      <c r="E203" s="369">
        <f>SUM(I203+K203+M203+O203+Q203+S203+U203+W203+Y203+AA203+AC203+AE203+AG203+AI203+AK203+AM203)</f>
        <v>13</v>
      </c>
      <c r="F203" s="2545"/>
      <c r="G203" s="389"/>
      <c r="H203" s="2546">
        <v>0</v>
      </c>
      <c r="I203" s="85">
        <v>0</v>
      </c>
      <c r="J203" s="2546">
        <v>0</v>
      </c>
      <c r="K203" s="85">
        <v>8</v>
      </c>
      <c r="L203" s="91">
        <v>2</v>
      </c>
      <c r="M203" s="2761">
        <v>5</v>
      </c>
      <c r="N203" s="2546">
        <v>0</v>
      </c>
      <c r="O203" s="85">
        <v>0</v>
      </c>
      <c r="P203" s="2546">
        <v>0</v>
      </c>
      <c r="Q203" s="85">
        <v>0</v>
      </c>
      <c r="R203" s="2546">
        <v>0</v>
      </c>
      <c r="S203" s="85">
        <v>0</v>
      </c>
      <c r="T203" s="2546">
        <v>0</v>
      </c>
      <c r="U203" s="85">
        <v>0</v>
      </c>
      <c r="V203" s="2546">
        <v>0</v>
      </c>
      <c r="W203" s="85">
        <v>0</v>
      </c>
      <c r="X203" s="2546">
        <v>0</v>
      </c>
      <c r="Y203" s="85">
        <v>0</v>
      </c>
      <c r="Z203" s="2546">
        <v>0</v>
      </c>
      <c r="AA203" s="85">
        <v>0</v>
      </c>
      <c r="AB203" s="2546">
        <v>0</v>
      </c>
      <c r="AC203" s="85">
        <v>0</v>
      </c>
      <c r="AD203" s="2546">
        <v>0</v>
      </c>
      <c r="AE203" s="85">
        <v>0</v>
      </c>
      <c r="AF203" s="2546">
        <v>0</v>
      </c>
      <c r="AG203" s="85">
        <v>0</v>
      </c>
      <c r="AH203" s="2546">
        <v>0</v>
      </c>
      <c r="AI203" s="85">
        <v>0</v>
      </c>
      <c r="AJ203" s="2546">
        <v>0</v>
      </c>
      <c r="AK203" s="85">
        <v>0</v>
      </c>
      <c r="AL203" s="2546">
        <v>0</v>
      </c>
      <c r="AM203" s="353">
        <v>0</v>
      </c>
      <c r="AN203" s="95">
        <v>0</v>
      </c>
      <c r="AO203" s="2761">
        <v>0</v>
      </c>
      <c r="AP203" s="91">
        <v>0</v>
      </c>
      <c r="AQ203" s="2761">
        <v>0</v>
      </c>
      <c r="AR203" s="91">
        <v>0</v>
      </c>
      <c r="AS203" s="2761">
        <v>8</v>
      </c>
      <c r="AT203" s="2762">
        <v>0</v>
      </c>
      <c r="AU203" s="385">
        <v>0</v>
      </c>
      <c r="AV203" s="2762">
        <v>0</v>
      </c>
      <c r="AW203" s="385">
        <v>0</v>
      </c>
      <c r="AX203" s="2761">
        <v>0</v>
      </c>
      <c r="AY203" s="56" t="str">
        <f t="shared" si="118"/>
        <v/>
      </c>
      <c r="CA203" s="18" t="str">
        <f t="shared" si="119"/>
        <v/>
      </c>
      <c r="CB203" s="18" t="str">
        <f t="shared" si="120"/>
        <v/>
      </c>
      <c r="CC203" s="18" t="str">
        <f t="shared" si="121"/>
        <v/>
      </c>
      <c r="CD203" s="18" t="str">
        <f t="shared" si="122"/>
        <v/>
      </c>
      <c r="CE203" s="18" t="str">
        <f t="shared" si="123"/>
        <v/>
      </c>
      <c r="CF203" s="18" t="str">
        <f t="shared" si="124"/>
        <v/>
      </c>
      <c r="CG203" s="18" t="str">
        <f t="shared" si="136"/>
        <v/>
      </c>
      <c r="CH203" s="18" t="str">
        <f t="shared" si="125"/>
        <v/>
      </c>
      <c r="CI203" s="18" t="str">
        <f t="shared" si="137"/>
        <v/>
      </c>
      <c r="CJ203" s="18" t="str">
        <f t="shared" si="138"/>
        <v/>
      </c>
      <c r="CK203" s="18" t="str">
        <f t="shared" si="126"/>
        <v/>
      </c>
      <c r="CL203" s="56"/>
      <c r="CM203" s="56"/>
      <c r="CN203" s="56"/>
      <c r="CO203" s="370">
        <f t="shared" si="127"/>
        <v>0</v>
      </c>
      <c r="CP203" s="370">
        <f t="shared" si="128"/>
        <v>0</v>
      </c>
      <c r="CQ203" s="370">
        <f t="shared" si="129"/>
        <v>0</v>
      </c>
      <c r="CR203" s="370">
        <f t="shared" si="129"/>
        <v>0</v>
      </c>
      <c r="CS203" s="370">
        <f t="shared" si="130"/>
        <v>0</v>
      </c>
      <c r="CT203" s="370">
        <f t="shared" si="131"/>
        <v>0</v>
      </c>
      <c r="CU203" s="370">
        <f t="shared" si="132"/>
        <v>0</v>
      </c>
      <c r="CV203" s="370">
        <f t="shared" si="132"/>
        <v>0</v>
      </c>
      <c r="CW203" s="370">
        <f t="shared" si="133"/>
        <v>0</v>
      </c>
      <c r="CX203" s="370">
        <f t="shared" si="134"/>
        <v>0</v>
      </c>
      <c r="CY203" s="370">
        <f t="shared" si="135"/>
        <v>0</v>
      </c>
    </row>
    <row r="204" spans="1:103" s="56" customFormat="1" ht="18" customHeight="1" x14ac:dyDescent="0.2">
      <c r="A204" s="2922" t="s">
        <v>225</v>
      </c>
      <c r="B204" s="2908"/>
      <c r="C204" s="2818">
        <f t="shared" si="140"/>
        <v>49</v>
      </c>
      <c r="D204" s="2819">
        <f t="shared" si="139"/>
        <v>25</v>
      </c>
      <c r="E204" s="2821">
        <f t="shared" si="139"/>
        <v>24</v>
      </c>
      <c r="F204" s="2802">
        <v>2</v>
      </c>
      <c r="G204" s="2805">
        <v>0</v>
      </c>
      <c r="H204" s="2802">
        <v>4</v>
      </c>
      <c r="I204" s="2805">
        <v>1</v>
      </c>
      <c r="J204" s="2802">
        <v>8</v>
      </c>
      <c r="K204" s="2805">
        <v>13</v>
      </c>
      <c r="L204" s="2802">
        <v>7</v>
      </c>
      <c r="M204" s="2805">
        <v>7</v>
      </c>
      <c r="N204" s="2802">
        <v>3</v>
      </c>
      <c r="O204" s="2805">
        <v>0</v>
      </c>
      <c r="P204" s="2802">
        <v>1</v>
      </c>
      <c r="Q204" s="2805">
        <v>0</v>
      </c>
      <c r="R204" s="2802">
        <v>0</v>
      </c>
      <c r="S204" s="2805">
        <v>0</v>
      </c>
      <c r="T204" s="2802">
        <v>0</v>
      </c>
      <c r="U204" s="2805">
        <v>0</v>
      </c>
      <c r="V204" s="2802">
        <v>0</v>
      </c>
      <c r="W204" s="2805">
        <v>0</v>
      </c>
      <c r="X204" s="2802">
        <v>0</v>
      </c>
      <c r="Y204" s="2805">
        <v>0</v>
      </c>
      <c r="Z204" s="2802">
        <v>0</v>
      </c>
      <c r="AA204" s="2805">
        <v>1</v>
      </c>
      <c r="AB204" s="2802">
        <v>0</v>
      </c>
      <c r="AC204" s="2805">
        <v>0</v>
      </c>
      <c r="AD204" s="2802">
        <v>0</v>
      </c>
      <c r="AE204" s="2805">
        <v>0</v>
      </c>
      <c r="AF204" s="2802">
        <v>0</v>
      </c>
      <c r="AG204" s="2805">
        <v>2</v>
      </c>
      <c r="AH204" s="2802">
        <v>0</v>
      </c>
      <c r="AI204" s="2805">
        <v>0</v>
      </c>
      <c r="AJ204" s="2802">
        <v>0</v>
      </c>
      <c r="AK204" s="2805">
        <v>0</v>
      </c>
      <c r="AL204" s="2802">
        <v>0</v>
      </c>
      <c r="AM204" s="2911">
        <v>0</v>
      </c>
      <c r="AN204" s="2827">
        <v>0</v>
      </c>
      <c r="AO204" s="2805">
        <v>0</v>
      </c>
      <c r="AP204" s="91">
        <v>0</v>
      </c>
      <c r="AQ204" s="2805">
        <v>0</v>
      </c>
      <c r="AR204" s="2802">
        <v>0</v>
      </c>
      <c r="AS204" s="2805">
        <v>16</v>
      </c>
      <c r="AT204" s="2911">
        <v>0</v>
      </c>
      <c r="AU204" s="2912">
        <v>0</v>
      </c>
      <c r="AV204" s="2911">
        <v>0</v>
      </c>
      <c r="AW204" s="2912">
        <v>0</v>
      </c>
      <c r="AX204" s="2805">
        <v>0</v>
      </c>
      <c r="AY204" s="56" t="str">
        <f t="shared" si="118"/>
        <v/>
      </c>
      <c r="CA204" s="18" t="str">
        <f t="shared" si="119"/>
        <v/>
      </c>
      <c r="CB204" s="18" t="str">
        <f t="shared" si="120"/>
        <v/>
      </c>
      <c r="CC204" s="18" t="str">
        <f t="shared" si="121"/>
        <v/>
      </c>
      <c r="CD204" s="18" t="str">
        <f t="shared" si="122"/>
        <v/>
      </c>
      <c r="CE204" s="18" t="str">
        <f t="shared" si="123"/>
        <v/>
      </c>
      <c r="CF204" s="18" t="str">
        <f t="shared" si="124"/>
        <v/>
      </c>
      <c r="CG204" s="18" t="str">
        <f t="shared" si="136"/>
        <v/>
      </c>
      <c r="CH204" s="18" t="str">
        <f t="shared" si="125"/>
        <v/>
      </c>
      <c r="CI204" s="18" t="str">
        <f t="shared" si="137"/>
        <v/>
      </c>
      <c r="CJ204" s="18" t="str">
        <f t="shared" si="138"/>
        <v/>
      </c>
      <c r="CK204" s="18" t="str">
        <f t="shared" si="126"/>
        <v/>
      </c>
      <c r="CO204" s="370">
        <f t="shared" si="127"/>
        <v>0</v>
      </c>
      <c r="CP204" s="370">
        <f t="shared" si="128"/>
        <v>0</v>
      </c>
      <c r="CQ204" s="370">
        <f t="shared" si="129"/>
        <v>0</v>
      </c>
      <c r="CR204" s="370">
        <f t="shared" si="129"/>
        <v>0</v>
      </c>
      <c r="CS204" s="370">
        <f t="shared" si="130"/>
        <v>0</v>
      </c>
      <c r="CT204" s="370">
        <f t="shared" si="131"/>
        <v>0</v>
      </c>
      <c r="CU204" s="370">
        <f t="shared" si="132"/>
        <v>0</v>
      </c>
      <c r="CV204" s="370">
        <f t="shared" si="132"/>
        <v>0</v>
      </c>
      <c r="CW204" s="370">
        <f t="shared" si="133"/>
        <v>0</v>
      </c>
      <c r="CX204" s="370">
        <f t="shared" si="134"/>
        <v>0</v>
      </c>
      <c r="CY204" s="370">
        <f t="shared" si="135"/>
        <v>0</v>
      </c>
    </row>
    <row r="205" spans="1:103" ht="15" customHeight="1" x14ac:dyDescent="0.25">
      <c r="A205" s="3524" t="s">
        <v>226</v>
      </c>
      <c r="B205" s="380" t="s">
        <v>227</v>
      </c>
      <c r="C205" s="378">
        <f t="shared" si="140"/>
        <v>0</v>
      </c>
      <c r="D205" s="379">
        <f t="shared" si="139"/>
        <v>0</v>
      </c>
      <c r="E205" s="380">
        <f t="shared" si="139"/>
        <v>0</v>
      </c>
      <c r="F205" s="45">
        <v>0</v>
      </c>
      <c r="G205" s="48">
        <v>0</v>
      </c>
      <c r="H205" s="45">
        <v>0</v>
      </c>
      <c r="I205" s="48">
        <v>0</v>
      </c>
      <c r="J205" s="45">
        <v>0</v>
      </c>
      <c r="K205" s="48">
        <v>0</v>
      </c>
      <c r="L205" s="45">
        <v>0</v>
      </c>
      <c r="M205" s="48">
        <v>0</v>
      </c>
      <c r="N205" s="45">
        <v>0</v>
      </c>
      <c r="O205" s="48">
        <v>0</v>
      </c>
      <c r="P205" s="45">
        <v>0</v>
      </c>
      <c r="Q205" s="48">
        <v>0</v>
      </c>
      <c r="R205" s="45">
        <v>0</v>
      </c>
      <c r="S205" s="48">
        <v>0</v>
      </c>
      <c r="T205" s="45">
        <v>0</v>
      </c>
      <c r="U205" s="48">
        <v>0</v>
      </c>
      <c r="V205" s="45">
        <v>0</v>
      </c>
      <c r="W205" s="48">
        <v>0</v>
      </c>
      <c r="X205" s="45">
        <v>0</v>
      </c>
      <c r="Y205" s="48">
        <v>0</v>
      </c>
      <c r="Z205" s="45">
        <v>0</v>
      </c>
      <c r="AA205" s="48">
        <v>0</v>
      </c>
      <c r="AB205" s="45">
        <v>0</v>
      </c>
      <c r="AC205" s="48">
        <v>0</v>
      </c>
      <c r="AD205" s="45">
        <v>0</v>
      </c>
      <c r="AE205" s="48">
        <v>0</v>
      </c>
      <c r="AF205" s="45">
        <v>0</v>
      </c>
      <c r="AG205" s="48">
        <v>0</v>
      </c>
      <c r="AH205" s="45">
        <v>0</v>
      </c>
      <c r="AI205" s="48">
        <v>0</v>
      </c>
      <c r="AJ205" s="45">
        <v>0</v>
      </c>
      <c r="AK205" s="48">
        <v>0</v>
      </c>
      <c r="AL205" s="45">
        <v>0</v>
      </c>
      <c r="AM205" s="333">
        <v>0</v>
      </c>
      <c r="AN205" s="105">
        <v>0</v>
      </c>
      <c r="AO205" s="48">
        <v>0</v>
      </c>
      <c r="AP205" s="45">
        <v>0</v>
      </c>
      <c r="AQ205" s="85">
        <v>0</v>
      </c>
      <c r="AR205" s="2546">
        <v>0</v>
      </c>
      <c r="AS205" s="85">
        <v>0</v>
      </c>
      <c r="AT205" s="353">
        <v>0</v>
      </c>
      <c r="AU205" s="395">
        <v>0</v>
      </c>
      <c r="AV205" s="353">
        <v>0</v>
      </c>
      <c r="AW205" s="395">
        <v>0</v>
      </c>
      <c r="AX205" s="85">
        <v>0</v>
      </c>
      <c r="AY205" s="56" t="str">
        <f t="shared" si="118"/>
        <v/>
      </c>
      <c r="CA205" s="18" t="str">
        <f t="shared" si="119"/>
        <v/>
      </c>
      <c r="CB205" s="18" t="str">
        <f t="shared" si="120"/>
        <v/>
      </c>
      <c r="CC205" s="18" t="str">
        <f t="shared" si="121"/>
        <v/>
      </c>
      <c r="CD205" s="18" t="str">
        <f t="shared" si="122"/>
        <v/>
      </c>
      <c r="CE205" s="18" t="str">
        <f t="shared" si="123"/>
        <v/>
      </c>
      <c r="CF205" s="18" t="str">
        <f t="shared" si="124"/>
        <v/>
      </c>
      <c r="CG205" s="18" t="str">
        <f t="shared" si="136"/>
        <v/>
      </c>
      <c r="CH205" s="18" t="str">
        <f t="shared" si="125"/>
        <v/>
      </c>
      <c r="CI205" s="18" t="str">
        <f t="shared" si="137"/>
        <v/>
      </c>
      <c r="CJ205" s="18" t="str">
        <f t="shared" si="138"/>
        <v/>
      </c>
      <c r="CK205" s="18" t="str">
        <f t="shared" si="126"/>
        <v/>
      </c>
      <c r="CL205" s="56"/>
      <c r="CM205" s="56"/>
      <c r="CN205" s="56"/>
      <c r="CO205" s="370">
        <f t="shared" si="127"/>
        <v>0</v>
      </c>
      <c r="CP205" s="370">
        <f t="shared" si="128"/>
        <v>0</v>
      </c>
      <c r="CQ205" s="370">
        <f t="shared" si="129"/>
        <v>0</v>
      </c>
      <c r="CR205" s="370">
        <f t="shared" si="129"/>
        <v>0</v>
      </c>
      <c r="CS205" s="370">
        <f t="shared" si="130"/>
        <v>0</v>
      </c>
      <c r="CT205" s="370">
        <f t="shared" si="131"/>
        <v>0</v>
      </c>
      <c r="CU205" s="370">
        <f t="shared" si="132"/>
        <v>0</v>
      </c>
      <c r="CV205" s="370">
        <f t="shared" si="132"/>
        <v>0</v>
      </c>
      <c r="CW205" s="370">
        <f t="shared" si="133"/>
        <v>0</v>
      </c>
      <c r="CX205" s="370">
        <f t="shared" si="134"/>
        <v>0</v>
      </c>
      <c r="CY205" s="370">
        <f t="shared" si="135"/>
        <v>0</v>
      </c>
    </row>
    <row r="206" spans="1:103" ht="15" customHeight="1" x14ac:dyDescent="0.25">
      <c r="A206" s="3923"/>
      <c r="B206" s="396" t="s">
        <v>228</v>
      </c>
      <c r="C206" s="397">
        <f t="shared" si="140"/>
        <v>2</v>
      </c>
      <c r="D206" s="398">
        <f t="shared" si="139"/>
        <v>1</v>
      </c>
      <c r="E206" s="396">
        <f t="shared" si="139"/>
        <v>1</v>
      </c>
      <c r="F206" s="22">
        <v>0</v>
      </c>
      <c r="G206" s="28">
        <v>0</v>
      </c>
      <c r="H206" s="22">
        <v>0</v>
      </c>
      <c r="I206" s="28">
        <v>0</v>
      </c>
      <c r="J206" s="22">
        <v>0</v>
      </c>
      <c r="K206" s="28">
        <v>0</v>
      </c>
      <c r="L206" s="22">
        <v>1</v>
      </c>
      <c r="M206" s="28">
        <v>1</v>
      </c>
      <c r="N206" s="22">
        <v>0</v>
      </c>
      <c r="O206" s="28">
        <v>0</v>
      </c>
      <c r="P206" s="22">
        <v>0</v>
      </c>
      <c r="Q206" s="28">
        <v>0</v>
      </c>
      <c r="R206" s="22">
        <v>0</v>
      </c>
      <c r="S206" s="28">
        <v>0</v>
      </c>
      <c r="T206" s="22">
        <v>0</v>
      </c>
      <c r="U206" s="28">
        <v>0</v>
      </c>
      <c r="V206" s="22">
        <v>0</v>
      </c>
      <c r="W206" s="28">
        <v>0</v>
      </c>
      <c r="X206" s="22">
        <v>0</v>
      </c>
      <c r="Y206" s="28">
        <v>0</v>
      </c>
      <c r="Z206" s="22">
        <v>0</v>
      </c>
      <c r="AA206" s="28">
        <v>0</v>
      </c>
      <c r="AB206" s="22">
        <v>0</v>
      </c>
      <c r="AC206" s="28">
        <v>0</v>
      </c>
      <c r="AD206" s="22">
        <v>0</v>
      </c>
      <c r="AE206" s="28">
        <v>0</v>
      </c>
      <c r="AF206" s="22">
        <v>0</v>
      </c>
      <c r="AG206" s="28">
        <v>0</v>
      </c>
      <c r="AH206" s="22">
        <v>0</v>
      </c>
      <c r="AI206" s="28">
        <v>0</v>
      </c>
      <c r="AJ206" s="22">
        <v>0</v>
      </c>
      <c r="AK206" s="28">
        <v>0</v>
      </c>
      <c r="AL206" s="22">
        <v>0</v>
      </c>
      <c r="AM206" s="216">
        <v>0</v>
      </c>
      <c r="AN206" s="27">
        <v>0</v>
      </c>
      <c r="AO206" s="28">
        <v>0</v>
      </c>
      <c r="AP206" s="22">
        <v>0</v>
      </c>
      <c r="AQ206" s="52">
        <v>0</v>
      </c>
      <c r="AR206" s="49">
        <v>0</v>
      </c>
      <c r="AS206" s="52">
        <v>1</v>
      </c>
      <c r="AT206" s="323">
        <v>0</v>
      </c>
      <c r="AU206" s="399">
        <v>0</v>
      </c>
      <c r="AV206" s="323">
        <v>0</v>
      </c>
      <c r="AW206" s="399">
        <v>0</v>
      </c>
      <c r="AX206" s="52">
        <v>0</v>
      </c>
      <c r="AY206" s="56" t="str">
        <f t="shared" si="118"/>
        <v/>
      </c>
      <c r="CA206" s="18" t="str">
        <f t="shared" si="119"/>
        <v/>
      </c>
      <c r="CB206" s="18" t="str">
        <f t="shared" si="120"/>
        <v/>
      </c>
      <c r="CC206" s="18" t="str">
        <f t="shared" si="121"/>
        <v/>
      </c>
      <c r="CD206" s="18" t="str">
        <f t="shared" si="122"/>
        <v/>
      </c>
      <c r="CE206" s="18" t="str">
        <f t="shared" si="123"/>
        <v/>
      </c>
      <c r="CF206" s="18" t="str">
        <f t="shared" si="124"/>
        <v/>
      </c>
      <c r="CG206" s="18" t="str">
        <f t="shared" si="136"/>
        <v/>
      </c>
      <c r="CH206" s="18" t="str">
        <f t="shared" si="125"/>
        <v/>
      </c>
      <c r="CI206" s="18" t="str">
        <f t="shared" si="137"/>
        <v/>
      </c>
      <c r="CJ206" s="18" t="str">
        <f t="shared" si="138"/>
        <v/>
      </c>
      <c r="CK206" s="18" t="str">
        <f t="shared" si="126"/>
        <v/>
      </c>
      <c r="CL206" s="56"/>
      <c r="CM206" s="56"/>
      <c r="CN206" s="56"/>
      <c r="CO206" s="370">
        <f t="shared" si="127"/>
        <v>0</v>
      </c>
      <c r="CP206" s="370">
        <f t="shared" si="128"/>
        <v>0</v>
      </c>
      <c r="CQ206" s="370">
        <f t="shared" si="129"/>
        <v>0</v>
      </c>
      <c r="CR206" s="370">
        <f t="shared" si="129"/>
        <v>0</v>
      </c>
      <c r="CS206" s="370">
        <f t="shared" si="130"/>
        <v>0</v>
      </c>
      <c r="CT206" s="370">
        <f t="shared" si="131"/>
        <v>0</v>
      </c>
      <c r="CU206" s="370">
        <f t="shared" si="132"/>
        <v>0</v>
      </c>
      <c r="CV206" s="370">
        <f t="shared" si="132"/>
        <v>0</v>
      </c>
      <c r="CW206" s="370">
        <f t="shared" si="133"/>
        <v>0</v>
      </c>
      <c r="CX206" s="370">
        <f t="shared" si="134"/>
        <v>0</v>
      </c>
      <c r="CY206" s="370">
        <f t="shared" si="135"/>
        <v>0</v>
      </c>
    </row>
    <row r="207" spans="1:103" ht="15" customHeight="1" x14ac:dyDescent="0.25">
      <c r="A207" s="3923"/>
      <c r="B207" s="396" t="s">
        <v>229</v>
      </c>
      <c r="C207" s="397">
        <f t="shared" si="140"/>
        <v>0</v>
      </c>
      <c r="D207" s="400">
        <f t="shared" si="139"/>
        <v>0</v>
      </c>
      <c r="E207" s="396">
        <f t="shared" si="139"/>
        <v>0</v>
      </c>
      <c r="F207" s="49">
        <v>0</v>
      </c>
      <c r="G207" s="52">
        <v>0</v>
      </c>
      <c r="H207" s="49">
        <v>0</v>
      </c>
      <c r="I207" s="52">
        <v>0</v>
      </c>
      <c r="J207" s="49">
        <v>0</v>
      </c>
      <c r="K207" s="52">
        <v>0</v>
      </c>
      <c r="L207" s="49">
        <v>0</v>
      </c>
      <c r="M207" s="52">
        <v>0</v>
      </c>
      <c r="N207" s="49">
        <v>0</v>
      </c>
      <c r="O207" s="52">
        <v>0</v>
      </c>
      <c r="P207" s="49">
        <v>0</v>
      </c>
      <c r="Q207" s="52">
        <v>0</v>
      </c>
      <c r="R207" s="49">
        <v>0</v>
      </c>
      <c r="S207" s="52">
        <v>0</v>
      </c>
      <c r="T207" s="49">
        <v>0</v>
      </c>
      <c r="U207" s="52">
        <v>0</v>
      </c>
      <c r="V207" s="49">
        <v>0</v>
      </c>
      <c r="W207" s="52">
        <v>0</v>
      </c>
      <c r="X207" s="49">
        <v>0</v>
      </c>
      <c r="Y207" s="52">
        <v>0</v>
      </c>
      <c r="Z207" s="49">
        <v>0</v>
      </c>
      <c r="AA207" s="52">
        <v>0</v>
      </c>
      <c r="AB207" s="49">
        <v>0</v>
      </c>
      <c r="AC207" s="52">
        <v>0</v>
      </c>
      <c r="AD207" s="49">
        <v>0</v>
      </c>
      <c r="AE207" s="52">
        <v>0</v>
      </c>
      <c r="AF207" s="49">
        <v>0</v>
      </c>
      <c r="AG207" s="52">
        <v>0</v>
      </c>
      <c r="AH207" s="49">
        <v>0</v>
      </c>
      <c r="AI207" s="52">
        <v>0</v>
      </c>
      <c r="AJ207" s="49">
        <v>0</v>
      </c>
      <c r="AK207" s="52">
        <v>0</v>
      </c>
      <c r="AL207" s="49">
        <v>0</v>
      </c>
      <c r="AM207" s="323">
        <v>0</v>
      </c>
      <c r="AN207" s="254">
        <v>0</v>
      </c>
      <c r="AO207" s="52">
        <v>0</v>
      </c>
      <c r="AP207" s="49">
        <v>0</v>
      </c>
      <c r="AQ207" s="52">
        <v>0</v>
      </c>
      <c r="AR207" s="49">
        <v>0</v>
      </c>
      <c r="AS207" s="52">
        <v>0</v>
      </c>
      <c r="AT207" s="323">
        <v>0</v>
      </c>
      <c r="AU207" s="399">
        <v>0</v>
      </c>
      <c r="AV207" s="323">
        <v>0</v>
      </c>
      <c r="AW207" s="399">
        <v>0</v>
      </c>
      <c r="AX207" s="52">
        <v>0</v>
      </c>
      <c r="AY207" s="56" t="str">
        <f t="shared" si="118"/>
        <v/>
      </c>
      <c r="CA207" s="18" t="str">
        <f t="shared" si="119"/>
        <v/>
      </c>
      <c r="CB207" s="18" t="str">
        <f t="shared" si="120"/>
        <v/>
      </c>
      <c r="CC207" s="18" t="str">
        <f t="shared" si="121"/>
        <v/>
      </c>
      <c r="CD207" s="18" t="str">
        <f t="shared" si="122"/>
        <v/>
      </c>
      <c r="CE207" s="18" t="str">
        <f t="shared" si="123"/>
        <v/>
      </c>
      <c r="CF207" s="18" t="str">
        <f t="shared" si="124"/>
        <v/>
      </c>
      <c r="CG207" s="18" t="str">
        <f t="shared" si="136"/>
        <v/>
      </c>
      <c r="CH207" s="18" t="str">
        <f t="shared" si="125"/>
        <v/>
      </c>
      <c r="CI207" s="18" t="str">
        <f t="shared" si="137"/>
        <v/>
      </c>
      <c r="CJ207" s="18" t="str">
        <f t="shared" si="138"/>
        <v/>
      </c>
      <c r="CK207" s="18" t="str">
        <f t="shared" si="126"/>
        <v/>
      </c>
      <c r="CL207" s="56"/>
      <c r="CM207" s="56"/>
      <c r="CN207" s="56"/>
      <c r="CO207" s="370">
        <f t="shared" si="127"/>
        <v>0</v>
      </c>
      <c r="CP207" s="370">
        <f t="shared" si="128"/>
        <v>0</v>
      </c>
      <c r="CQ207" s="370">
        <f t="shared" si="129"/>
        <v>0</v>
      </c>
      <c r="CR207" s="370">
        <f t="shared" si="129"/>
        <v>0</v>
      </c>
      <c r="CS207" s="370">
        <f t="shared" si="130"/>
        <v>0</v>
      </c>
      <c r="CT207" s="370">
        <f t="shared" si="131"/>
        <v>0</v>
      </c>
      <c r="CU207" s="370">
        <f t="shared" si="132"/>
        <v>0</v>
      </c>
      <c r="CV207" s="370">
        <f t="shared" si="132"/>
        <v>0</v>
      </c>
      <c r="CW207" s="370">
        <f t="shared" si="133"/>
        <v>0</v>
      </c>
      <c r="CX207" s="370">
        <f t="shared" si="134"/>
        <v>0</v>
      </c>
      <c r="CY207" s="370">
        <f t="shared" si="135"/>
        <v>0</v>
      </c>
    </row>
    <row r="208" spans="1:103" ht="15" customHeight="1" x14ac:dyDescent="0.25">
      <c r="A208" s="3923"/>
      <c r="B208" s="401" t="s">
        <v>230</v>
      </c>
      <c r="C208" s="397">
        <f t="shared" si="140"/>
        <v>0</v>
      </c>
      <c r="D208" s="402"/>
      <c r="E208" s="396">
        <f>SUM(K208+M208+O208+Q208+S208+U208+W208+Y208+AA208+AC208+AE208+AG208+AI208+AK208+AM208)</f>
        <v>0</v>
      </c>
      <c r="F208" s="345"/>
      <c r="G208" s="346"/>
      <c r="H208" s="345"/>
      <c r="I208" s="346"/>
      <c r="J208" s="345"/>
      <c r="K208" s="28"/>
      <c r="L208" s="345"/>
      <c r="M208" s="28"/>
      <c r="N208" s="345"/>
      <c r="O208" s="28"/>
      <c r="P208" s="345"/>
      <c r="Q208" s="28"/>
      <c r="R208" s="345"/>
      <c r="S208" s="28"/>
      <c r="T208" s="345"/>
      <c r="U208" s="28"/>
      <c r="V208" s="345"/>
      <c r="W208" s="28"/>
      <c r="X208" s="345"/>
      <c r="Y208" s="28"/>
      <c r="Z208" s="345"/>
      <c r="AA208" s="28"/>
      <c r="AB208" s="345"/>
      <c r="AC208" s="28"/>
      <c r="AD208" s="345"/>
      <c r="AE208" s="28"/>
      <c r="AF208" s="345"/>
      <c r="AG208" s="28"/>
      <c r="AH208" s="345"/>
      <c r="AI208" s="28"/>
      <c r="AJ208" s="345"/>
      <c r="AK208" s="28"/>
      <c r="AL208" s="345"/>
      <c r="AM208" s="216"/>
      <c r="AN208" s="27"/>
      <c r="AO208" s="28"/>
      <c r="AP208" s="345"/>
      <c r="AQ208" s="28"/>
      <c r="AR208" s="22"/>
      <c r="AS208" s="28"/>
      <c r="AT208" s="345"/>
      <c r="AU208" s="239"/>
      <c r="AV208" s="216"/>
      <c r="AW208" s="345"/>
      <c r="AX208" s="28"/>
      <c r="AY208" s="56" t="str">
        <f>CA208&amp;CB208&amp;CD208&amp;CE208&amp;CF208&amp;CH208&amp;CI208&amp;CK208</f>
        <v/>
      </c>
      <c r="CA208" s="18" t="str">
        <f t="shared" ref="CA208:CA226" si="141">IF(AND(E208&gt;0,AN208=""), "* No olvide digitar la variable Gestantes. Digite Cero si no tiene.",IF(AN208&gt;E208,"  * La  variable Gestantes No puede ser mayor al Total Mujeres.",""))</f>
        <v/>
      </c>
      <c r="CB208" s="18" t="str">
        <f>IF(AND(E208&gt;0,AO208=""), "* No olvide digitar la variable Madre de hijo menor de 5 años. Digite Cero si no tiene.",IF(AO208&gt;E208,"  * La variable Madre de hijo menor de 5 años No puede ser mayor al Total Mujeres.",""))</f>
        <v/>
      </c>
      <c r="CC208" s="403"/>
      <c r="CD208" s="18" t="str">
        <f t="shared" ref="CD208:CD241" si="142">IF(AND(E208&gt;0,OR(AQ208="")), "* No olvide digitar la variable Pueblos originarios - Mujeres. Digite Cero si no tiene.",IF((AQ208)&gt;E208,"  * La variable Pueblos originarios - Mujeres No puede ser mayor al Total.",""))</f>
        <v/>
      </c>
      <c r="CE208" s="18" t="str">
        <f t="shared" ref="CE208:CE241" si="143">IF(AND(C208&gt;0,AR208=""), "* No olvide digitar la variable Niños, niñas, adolescentes y jóvenes SENAME. Digite Cero si no tiene.",IF(AR208&gt;C208,"  * La variable Niños, niñas, adolescentes y jóvenes SENAME No puede ser mayor al Total.",""))</f>
        <v/>
      </c>
      <c r="CF208" s="18" t="str">
        <f>IF(AND(C208&gt;0,AS208=""), "* No olvide digitar la variable Niños, niñas, adolescentes y jóvenes Mejor Niñez. Digite Cero si no tiene.",IF(AS208&gt;C208,"  * La variable Niños, niñas, adolescentes y jóvenes Mejor Niñez No puede ser mayor al Total.",""))</f>
        <v/>
      </c>
      <c r="CG208" s="403"/>
      <c r="CH208" s="18" t="str">
        <f>IF(AND(E208&gt;0,OR(AU208="")), "* No olvide digitar la variable Migrantes - Mujeres. Digite Cero si no tiene.",IF((AU208)&gt;E208,"  * La variable Migrantes - Mujeres No puede ser mayor al Total.",""))</f>
        <v/>
      </c>
      <c r="CI208" s="18" t="str">
        <f t="shared" si="137"/>
        <v/>
      </c>
      <c r="CJ208" s="404"/>
      <c r="CK208" s="18" t="str">
        <f>IF(AND($C208&gt;0,AX208=""), "* No olvide digitar la variable Adolescentes derivados de Espacios Amigables. Digite Cero si no tiene.",IF(AX208&gt;$C208,"  * La variable Adolescentes derivados de Espacios Amigables No puede ser mayor al Total.",""))</f>
        <v/>
      </c>
      <c r="CL208" s="56"/>
      <c r="CO208" s="370">
        <f t="shared" si="127"/>
        <v>0</v>
      </c>
      <c r="CP208" s="370">
        <f t="shared" si="128"/>
        <v>0</v>
      </c>
      <c r="CQ208" s="405"/>
      <c r="CR208" s="370">
        <f t="shared" si="129"/>
        <v>0</v>
      </c>
      <c r="CS208" s="370">
        <f t="shared" si="130"/>
        <v>0</v>
      </c>
      <c r="CT208" s="370">
        <f t="shared" si="131"/>
        <v>0</v>
      </c>
      <c r="CU208" s="405"/>
      <c r="CV208" s="370">
        <f t="shared" si="132"/>
        <v>0</v>
      </c>
      <c r="CW208" s="370">
        <f>IF(AND(E208&gt;0,OR(AV208="")),1,IF((AV208)&gt;E208,1,0))</f>
        <v>0</v>
      </c>
      <c r="CX208" s="405"/>
      <c r="CY208" s="370">
        <f t="shared" si="135"/>
        <v>0</v>
      </c>
    </row>
    <row r="209" spans="1:103" ht="15" customHeight="1" x14ac:dyDescent="0.25">
      <c r="A209" s="3923"/>
      <c r="B209" s="396" t="s">
        <v>231</v>
      </c>
      <c r="C209" s="397">
        <f t="shared" si="140"/>
        <v>5</v>
      </c>
      <c r="D209" s="379">
        <f t="shared" ref="D209:E217" si="144">SUM(F209+H209+J209+L209+N209+P209+R209+T209+V209+X209+Z209+AB209+AD209+AF209+AH209+AJ209+AL209)</f>
        <v>2</v>
      </c>
      <c r="E209" s="396">
        <f t="shared" si="144"/>
        <v>3</v>
      </c>
      <c r="F209" s="45">
        <v>0</v>
      </c>
      <c r="G209" s="48">
        <v>0</v>
      </c>
      <c r="H209" s="45">
        <v>0</v>
      </c>
      <c r="I209" s="48">
        <v>0</v>
      </c>
      <c r="J209" s="45">
        <v>0</v>
      </c>
      <c r="K209" s="48">
        <v>0</v>
      </c>
      <c r="L209" s="45">
        <v>1</v>
      </c>
      <c r="M209" s="48">
        <v>1</v>
      </c>
      <c r="N209" s="45">
        <v>0</v>
      </c>
      <c r="O209" s="48">
        <v>0</v>
      </c>
      <c r="P209" s="45">
        <v>1</v>
      </c>
      <c r="Q209" s="48">
        <v>0</v>
      </c>
      <c r="R209" s="45">
        <v>0</v>
      </c>
      <c r="S209" s="48">
        <v>0</v>
      </c>
      <c r="T209" s="45">
        <v>0</v>
      </c>
      <c r="U209" s="48">
        <v>0</v>
      </c>
      <c r="V209" s="45">
        <v>0</v>
      </c>
      <c r="W209" s="48">
        <v>0</v>
      </c>
      <c r="X209" s="45">
        <v>0</v>
      </c>
      <c r="Y209" s="48">
        <v>0</v>
      </c>
      <c r="Z209" s="45">
        <v>0</v>
      </c>
      <c r="AA209" s="48">
        <v>0</v>
      </c>
      <c r="AB209" s="45">
        <v>0</v>
      </c>
      <c r="AC209" s="48">
        <v>0</v>
      </c>
      <c r="AD209" s="45">
        <v>0</v>
      </c>
      <c r="AE209" s="48">
        <v>0</v>
      </c>
      <c r="AF209" s="45">
        <v>0</v>
      </c>
      <c r="AG209" s="48">
        <v>2</v>
      </c>
      <c r="AH209" s="45">
        <v>0</v>
      </c>
      <c r="AI209" s="48">
        <v>0</v>
      </c>
      <c r="AJ209" s="45">
        <v>0</v>
      </c>
      <c r="AK209" s="48">
        <v>0</v>
      </c>
      <c r="AL209" s="45">
        <v>0</v>
      </c>
      <c r="AM209" s="333">
        <v>0</v>
      </c>
      <c r="AN209" s="105">
        <v>0</v>
      </c>
      <c r="AO209" s="48">
        <v>0</v>
      </c>
      <c r="AP209" s="45">
        <v>0</v>
      </c>
      <c r="AQ209" s="48">
        <v>0</v>
      </c>
      <c r="AR209" s="45">
        <v>0</v>
      </c>
      <c r="AS209" s="48">
        <v>1</v>
      </c>
      <c r="AT209" s="333">
        <v>0</v>
      </c>
      <c r="AU209" s="352">
        <v>0</v>
      </c>
      <c r="AV209" s="333">
        <v>0</v>
      </c>
      <c r="AW209" s="352">
        <v>0</v>
      </c>
      <c r="AX209" s="48">
        <v>0</v>
      </c>
      <c r="AY209" s="56" t="str">
        <f t="shared" si="118"/>
        <v/>
      </c>
      <c r="CA209" s="18" t="str">
        <f t="shared" ref="CA209:CA217" si="145">IF(AND(E209&gt;0,AN209=""), "* No olvide digitar la variable Gestantes. Digite Cero si no tiene.",IF(AN209&gt;E209,"  * La variable Gestantes No puede ser mayor al Total Mujeres.",""))</f>
        <v/>
      </c>
      <c r="CB209" s="18" t="str">
        <f t="shared" ref="CB209:CB217" si="146">IF(AND(E209&gt;0,AO209=""), "* No olvide digitar la variable Madre de hijo menor de 5 años. Digite Cero si no tiene.",IF(AO209&gt;E209,"  * La variable Madre de hijo menor de 5 años No puede ser mayor al Total de Mujeres.",""))</f>
        <v/>
      </c>
      <c r="CC209" s="18" t="str">
        <f t="shared" ref="CC209:CC217" si="147">IF(AND(D209&gt;0,OR(AP209="")), "* No olvide digitar la variable Pueblos originarios - Hombres. Digite Cero si no tiene.",IF((AP209)&gt;D209,"  * La variable Pueblos originarios - Hombres No puede ser mayor al Total Hombres.",""))</f>
        <v/>
      </c>
      <c r="CD209" s="18" t="str">
        <f t="shared" ref="CD209:CD217" si="148">IF(AND(E209&gt;0,OR(AQ209="")), "* No olvide digitar la variable Pueblos originarios - Mujeres. Digite Cero si no tiene.",IF((AQ209)&gt;E209,"  * La variable Pueblos originarios - Mujeres No puede ser mayor al Total Mujeres.",""))</f>
        <v/>
      </c>
      <c r="CE209" s="18" t="str">
        <f t="shared" ref="CE209:CE217" si="149">IF(AND($C209&gt;0,AR209=""), "* No olvide digitar la variable Niños, niñas, adolescentes y jóvenes SENAME. Digite Cero si no tiene.",IF(AR209&gt;$C209,"  * La variable Niños, niñas, adolescentes y jóvenes SENAME No puede ser mayor al Total.",""))</f>
        <v/>
      </c>
      <c r="CF209" s="18" t="str">
        <f t="shared" ref="CF209:CF241" si="150">IF(AND(C209&gt;0,AS209=""), "* No olvide digitar la variable Niños, niñas, adolescentes y jóvenes Mejor Niñez. Digite Cero si no tiene.",IF(AS209&gt;C209,"  * La variable Niños, niñas, adolescentes y jóvenes Mejor Niñez No puede ser mayor al Total.",""))</f>
        <v/>
      </c>
      <c r="CG209" s="18" t="str">
        <f t="shared" si="136"/>
        <v/>
      </c>
      <c r="CH209" s="18" t="str">
        <f t="shared" ref="CH209:CH217" si="151">IF(AND(E209&gt;0,OR(AU209="")), "* No olvide digitar la variable Migrantes - Mujeres. Digite Cero si no tiene.",IF((AU209)&gt;E209,"  * La variable Migrantes - Mujeres No puede ser mayor al Total Mujeres.",""))</f>
        <v/>
      </c>
      <c r="CI209" s="18" t="str">
        <f t="shared" si="137"/>
        <v/>
      </c>
      <c r="CJ209" s="18" t="str">
        <f t="shared" ref="CJ209:CJ241" si="152">IF(AND(D209&gt;0,OR(AW209="")), "* No olvide digitar la variable Trans Femenino. Digite Cero si no tiene.",IF((AW209)&gt;D209,"  * La variable Trans Femenino No puede ser mayor al Total Hombres.",""))</f>
        <v/>
      </c>
      <c r="CK209" s="18" t="str">
        <f t="shared" ref="CK209:CK240" si="153">IF(AND($C209&gt;0,AX209=""), "* No olvide digitar la variable Adolescentes derivados de Espacios Amigables. Digite Cero si no tiene.",IF(AX209&gt;$C209,"  * La variable Adolescentes derivados de Espacios Amigables No puede ser mayor al Total.",""))</f>
        <v/>
      </c>
      <c r="CL209" s="56"/>
      <c r="CO209" s="370">
        <f t="shared" si="127"/>
        <v>0</v>
      </c>
      <c r="CP209" s="370">
        <f t="shared" si="128"/>
        <v>0</v>
      </c>
      <c r="CQ209" s="370">
        <f t="shared" ref="CQ209:CR241" si="154">IF(AND(D209&gt;0,OR(AP209="")),1,IF((AP209)&gt;D209,1,0))</f>
        <v>0</v>
      </c>
      <c r="CR209" s="370">
        <f t="shared" si="129"/>
        <v>0</v>
      </c>
      <c r="CS209" s="370">
        <f t="shared" si="130"/>
        <v>0</v>
      </c>
      <c r="CT209" s="370">
        <f t="shared" si="131"/>
        <v>0</v>
      </c>
      <c r="CU209" s="370">
        <f t="shared" ref="CU209:CV241" si="155">IF(AND(D209&gt;0,OR(AT209="")),1,IF((AT209)&gt;D209,1,0))</f>
        <v>0</v>
      </c>
      <c r="CV209" s="370">
        <f t="shared" si="132"/>
        <v>0</v>
      </c>
      <c r="CW209" s="370">
        <f t="shared" ref="CW209:CW241" si="156">IF(AND(E209&gt;0,OR(AV209="")),1,IF((AV209)&gt;E209,1,0))</f>
        <v>0</v>
      </c>
      <c r="CX209" s="370">
        <f t="shared" ref="CX209:CX241" si="157">IF(AND(D209&gt;0,OR(AW209="")),1,IF((AW209)&gt;D209,1,0))</f>
        <v>0</v>
      </c>
      <c r="CY209" s="370">
        <f t="shared" si="135"/>
        <v>0</v>
      </c>
    </row>
    <row r="210" spans="1:103" ht="15" customHeight="1" x14ac:dyDescent="0.25">
      <c r="A210" s="3923"/>
      <c r="B210" s="406" t="s">
        <v>232</v>
      </c>
      <c r="C210" s="397">
        <f t="shared" si="140"/>
        <v>0</v>
      </c>
      <c r="D210" s="398">
        <f t="shared" si="144"/>
        <v>0</v>
      </c>
      <c r="E210" s="396">
        <f t="shared" si="144"/>
        <v>0</v>
      </c>
      <c r="F210" s="22"/>
      <c r="G210" s="28"/>
      <c r="H210" s="22"/>
      <c r="I210" s="28"/>
      <c r="J210" s="22"/>
      <c r="K210" s="28"/>
      <c r="L210" s="22"/>
      <c r="M210" s="28"/>
      <c r="N210" s="22"/>
      <c r="O210" s="28"/>
      <c r="P210" s="22"/>
      <c r="Q210" s="28"/>
      <c r="R210" s="22"/>
      <c r="S210" s="28"/>
      <c r="T210" s="22"/>
      <c r="U210" s="28"/>
      <c r="V210" s="22"/>
      <c r="W210" s="28"/>
      <c r="X210" s="22"/>
      <c r="Y210" s="28"/>
      <c r="Z210" s="22"/>
      <c r="AA210" s="28"/>
      <c r="AB210" s="22"/>
      <c r="AC210" s="28"/>
      <c r="AD210" s="22"/>
      <c r="AE210" s="28"/>
      <c r="AF210" s="22"/>
      <c r="AG210" s="28"/>
      <c r="AH210" s="22"/>
      <c r="AI210" s="28"/>
      <c r="AJ210" s="22"/>
      <c r="AK210" s="28"/>
      <c r="AL210" s="22"/>
      <c r="AM210" s="216"/>
      <c r="AN210" s="27"/>
      <c r="AO210" s="28"/>
      <c r="AP210" s="22"/>
      <c r="AQ210" s="85"/>
      <c r="AR210" s="2546"/>
      <c r="AS210" s="85"/>
      <c r="AT210" s="353"/>
      <c r="AU210" s="395"/>
      <c r="AV210" s="353"/>
      <c r="AW210" s="395"/>
      <c r="AX210" s="85"/>
      <c r="AY210" s="56" t="str">
        <f t="shared" si="118"/>
        <v/>
      </c>
      <c r="CA210" s="18" t="str">
        <f t="shared" si="145"/>
        <v/>
      </c>
      <c r="CB210" s="18" t="str">
        <f t="shared" si="146"/>
        <v/>
      </c>
      <c r="CC210" s="18" t="str">
        <f t="shared" si="147"/>
        <v/>
      </c>
      <c r="CD210" s="18" t="str">
        <f t="shared" si="148"/>
        <v/>
      </c>
      <c r="CE210" s="18" t="str">
        <f t="shared" si="149"/>
        <v/>
      </c>
      <c r="CF210" s="18" t="str">
        <f t="shared" si="150"/>
        <v/>
      </c>
      <c r="CG210" s="18" t="str">
        <f t="shared" si="136"/>
        <v/>
      </c>
      <c r="CH210" s="18" t="str">
        <f t="shared" si="151"/>
        <v/>
      </c>
      <c r="CI210" s="18" t="str">
        <f t="shared" si="137"/>
        <v/>
      </c>
      <c r="CJ210" s="18" t="str">
        <f t="shared" si="152"/>
        <v/>
      </c>
      <c r="CK210" s="18" t="str">
        <f t="shared" si="153"/>
        <v/>
      </c>
      <c r="CL210" s="56"/>
      <c r="CO210" s="370">
        <f t="shared" si="127"/>
        <v>0</v>
      </c>
      <c r="CP210" s="370">
        <f t="shared" si="128"/>
        <v>0</v>
      </c>
      <c r="CQ210" s="370">
        <f t="shared" si="154"/>
        <v>0</v>
      </c>
      <c r="CR210" s="370">
        <f t="shared" si="129"/>
        <v>0</v>
      </c>
      <c r="CS210" s="370">
        <f t="shared" si="130"/>
        <v>0</v>
      </c>
      <c r="CT210" s="370">
        <f t="shared" si="131"/>
        <v>0</v>
      </c>
      <c r="CU210" s="370">
        <f t="shared" si="155"/>
        <v>0</v>
      </c>
      <c r="CV210" s="370">
        <f t="shared" si="132"/>
        <v>0</v>
      </c>
      <c r="CW210" s="370">
        <f t="shared" si="156"/>
        <v>0</v>
      </c>
      <c r="CX210" s="370">
        <f t="shared" si="157"/>
        <v>0</v>
      </c>
      <c r="CY210" s="370">
        <f t="shared" si="135"/>
        <v>0</v>
      </c>
    </row>
    <row r="211" spans="1:103" ht="15" customHeight="1" x14ac:dyDescent="0.25">
      <c r="A211" s="3923"/>
      <c r="B211" s="407" t="s">
        <v>233</v>
      </c>
      <c r="C211" s="397">
        <f t="shared" si="140"/>
        <v>0</v>
      </c>
      <c r="D211" s="398">
        <f t="shared" si="144"/>
        <v>0</v>
      </c>
      <c r="E211" s="396">
        <f t="shared" si="144"/>
        <v>0</v>
      </c>
      <c r="F211" s="22"/>
      <c r="G211" s="28"/>
      <c r="H211" s="22"/>
      <c r="I211" s="28"/>
      <c r="J211" s="22"/>
      <c r="K211" s="28"/>
      <c r="L211" s="22"/>
      <c r="M211" s="28"/>
      <c r="N211" s="22"/>
      <c r="O211" s="28"/>
      <c r="P211" s="22"/>
      <c r="Q211" s="28"/>
      <c r="R211" s="22"/>
      <c r="S211" s="28"/>
      <c r="T211" s="22"/>
      <c r="U211" s="28"/>
      <c r="V211" s="22"/>
      <c r="W211" s="28"/>
      <c r="X211" s="22"/>
      <c r="Y211" s="28"/>
      <c r="Z211" s="22"/>
      <c r="AA211" s="28"/>
      <c r="AB211" s="22"/>
      <c r="AC211" s="28"/>
      <c r="AD211" s="22"/>
      <c r="AE211" s="28"/>
      <c r="AF211" s="22"/>
      <c r="AG211" s="28"/>
      <c r="AH211" s="22"/>
      <c r="AI211" s="28"/>
      <c r="AJ211" s="22"/>
      <c r="AK211" s="28"/>
      <c r="AL211" s="22"/>
      <c r="AM211" s="216"/>
      <c r="AN211" s="27"/>
      <c r="AO211" s="28"/>
      <c r="AP211" s="22"/>
      <c r="AQ211" s="52"/>
      <c r="AR211" s="49"/>
      <c r="AS211" s="52"/>
      <c r="AT211" s="323"/>
      <c r="AU211" s="399"/>
      <c r="AV211" s="323"/>
      <c r="AW211" s="399"/>
      <c r="AX211" s="52"/>
      <c r="AY211" s="56" t="str">
        <f t="shared" si="118"/>
        <v/>
      </c>
      <c r="CA211" s="18" t="str">
        <f t="shared" si="145"/>
        <v/>
      </c>
      <c r="CB211" s="18" t="str">
        <f t="shared" si="146"/>
        <v/>
      </c>
      <c r="CC211" s="18" t="str">
        <f t="shared" si="147"/>
        <v/>
      </c>
      <c r="CD211" s="18" t="str">
        <f t="shared" si="148"/>
        <v/>
      </c>
      <c r="CE211" s="18" t="str">
        <f t="shared" si="149"/>
        <v/>
      </c>
      <c r="CF211" s="18" t="str">
        <f t="shared" si="150"/>
        <v/>
      </c>
      <c r="CG211" s="18" t="str">
        <f t="shared" si="136"/>
        <v/>
      </c>
      <c r="CH211" s="18" t="str">
        <f t="shared" si="151"/>
        <v/>
      </c>
      <c r="CI211" s="18" t="str">
        <f t="shared" si="137"/>
        <v/>
      </c>
      <c r="CJ211" s="18" t="str">
        <f t="shared" si="152"/>
        <v/>
      </c>
      <c r="CK211" s="18" t="str">
        <f t="shared" si="153"/>
        <v/>
      </c>
      <c r="CL211" s="56"/>
      <c r="CO211" s="370">
        <f t="shared" si="127"/>
        <v>0</v>
      </c>
      <c r="CP211" s="370">
        <f t="shared" si="128"/>
        <v>0</v>
      </c>
      <c r="CQ211" s="370">
        <f t="shared" si="154"/>
        <v>0</v>
      </c>
      <c r="CR211" s="370">
        <f t="shared" si="154"/>
        <v>0</v>
      </c>
      <c r="CS211" s="370">
        <f t="shared" si="130"/>
        <v>0</v>
      </c>
      <c r="CT211" s="370">
        <f t="shared" si="131"/>
        <v>0</v>
      </c>
      <c r="CU211" s="370">
        <f t="shared" si="155"/>
        <v>0</v>
      </c>
      <c r="CV211" s="370">
        <f t="shared" si="155"/>
        <v>0</v>
      </c>
      <c r="CW211" s="370">
        <f t="shared" si="156"/>
        <v>0</v>
      </c>
      <c r="CX211" s="370">
        <f t="shared" si="157"/>
        <v>0</v>
      </c>
      <c r="CY211" s="370">
        <f t="shared" si="135"/>
        <v>0</v>
      </c>
    </row>
    <row r="212" spans="1:103" ht="15" customHeight="1" x14ac:dyDescent="0.25">
      <c r="A212" s="4249"/>
      <c r="B212" s="408" t="s">
        <v>234</v>
      </c>
      <c r="C212" s="409">
        <f t="shared" si="140"/>
        <v>0</v>
      </c>
      <c r="D212" s="400">
        <f>SUM(H212+J212+L212+N212+P212+R212+T212+V212+X212+Z212+AB212+AD212+AF212+AH212+AJ212+AL212)</f>
        <v>0</v>
      </c>
      <c r="E212" s="410">
        <f>SUM(I212+K212+M212+O212+Q212+S212+U212+W212+Y212+AA212+AC212+AE212+AG212+AI212+AK212+AM212)</f>
        <v>0</v>
      </c>
      <c r="F212" s="411"/>
      <c r="G212" s="412"/>
      <c r="H212" s="49"/>
      <c r="I212" s="52"/>
      <c r="J212" s="49"/>
      <c r="K212" s="52"/>
      <c r="L212" s="49"/>
      <c r="M212" s="52"/>
      <c r="N212" s="49"/>
      <c r="O212" s="52"/>
      <c r="P212" s="49"/>
      <c r="Q212" s="52"/>
      <c r="R212" s="49"/>
      <c r="S212" s="52"/>
      <c r="T212" s="49"/>
      <c r="U212" s="52"/>
      <c r="V212" s="49"/>
      <c r="W212" s="52"/>
      <c r="X212" s="49"/>
      <c r="Y212" s="52"/>
      <c r="Z212" s="49"/>
      <c r="AA212" s="52"/>
      <c r="AB212" s="49"/>
      <c r="AC212" s="52"/>
      <c r="AD212" s="49"/>
      <c r="AE212" s="52"/>
      <c r="AF212" s="49"/>
      <c r="AG212" s="52"/>
      <c r="AH212" s="49"/>
      <c r="AI212" s="52"/>
      <c r="AJ212" s="49"/>
      <c r="AK212" s="52"/>
      <c r="AL212" s="49"/>
      <c r="AM212" s="323"/>
      <c r="AN212" s="254"/>
      <c r="AO212" s="52"/>
      <c r="AP212" s="49"/>
      <c r="AQ212" s="37"/>
      <c r="AR212" s="30"/>
      <c r="AS212" s="37"/>
      <c r="AT212" s="223"/>
      <c r="AU212" s="243"/>
      <c r="AV212" s="223"/>
      <c r="AW212" s="243"/>
      <c r="AX212" s="37"/>
      <c r="AY212" s="56" t="str">
        <f t="shared" si="118"/>
        <v/>
      </c>
      <c r="CA212" s="18" t="str">
        <f t="shared" si="145"/>
        <v/>
      </c>
      <c r="CB212" s="18" t="str">
        <f t="shared" si="146"/>
        <v/>
      </c>
      <c r="CC212" s="18" t="str">
        <f t="shared" si="147"/>
        <v/>
      </c>
      <c r="CD212" s="18" t="str">
        <f t="shared" si="148"/>
        <v/>
      </c>
      <c r="CE212" s="18" t="str">
        <f t="shared" si="149"/>
        <v/>
      </c>
      <c r="CF212" s="18" t="str">
        <f t="shared" si="150"/>
        <v/>
      </c>
      <c r="CG212" s="18" t="str">
        <f t="shared" si="136"/>
        <v/>
      </c>
      <c r="CH212" s="18" t="str">
        <f t="shared" si="151"/>
        <v/>
      </c>
      <c r="CI212" s="18" t="str">
        <f t="shared" si="137"/>
        <v/>
      </c>
      <c r="CJ212" s="18" t="str">
        <f t="shared" si="152"/>
        <v/>
      </c>
      <c r="CK212" s="18" t="str">
        <f t="shared" si="153"/>
        <v/>
      </c>
      <c r="CL212" s="56"/>
      <c r="CO212" s="370">
        <f t="shared" si="127"/>
        <v>0</v>
      </c>
      <c r="CP212" s="370">
        <f t="shared" si="128"/>
        <v>0</v>
      </c>
      <c r="CQ212" s="370">
        <f t="shared" si="154"/>
        <v>0</v>
      </c>
      <c r="CR212" s="370">
        <f t="shared" si="154"/>
        <v>0</v>
      </c>
      <c r="CS212" s="370">
        <f t="shared" si="130"/>
        <v>0</v>
      </c>
      <c r="CT212" s="370">
        <f t="shared" si="131"/>
        <v>0</v>
      </c>
      <c r="CU212" s="370">
        <f t="shared" si="155"/>
        <v>0</v>
      </c>
      <c r="CV212" s="370">
        <f t="shared" si="155"/>
        <v>0</v>
      </c>
      <c r="CW212" s="370">
        <f t="shared" si="156"/>
        <v>0</v>
      </c>
      <c r="CX212" s="370">
        <f t="shared" si="157"/>
        <v>0</v>
      </c>
      <c r="CY212" s="370">
        <f t="shared" si="135"/>
        <v>0</v>
      </c>
    </row>
    <row r="213" spans="1:103" ht="15" customHeight="1" x14ac:dyDescent="0.25">
      <c r="A213" s="3524" t="s">
        <v>235</v>
      </c>
      <c r="B213" s="2923" t="s">
        <v>236</v>
      </c>
      <c r="C213" s="2919">
        <f t="shared" si="140"/>
        <v>0</v>
      </c>
      <c r="D213" s="2540">
        <f t="shared" si="144"/>
        <v>0</v>
      </c>
      <c r="E213" s="2918">
        <f t="shared" si="144"/>
        <v>0</v>
      </c>
      <c r="F213" s="2797"/>
      <c r="G213" s="2878"/>
      <c r="H213" s="2797"/>
      <c r="I213" s="2878"/>
      <c r="J213" s="2797"/>
      <c r="K213" s="2878"/>
      <c r="L213" s="2797"/>
      <c r="M213" s="2878"/>
      <c r="N213" s="2797"/>
      <c r="O213" s="2878"/>
      <c r="P213" s="2797"/>
      <c r="Q213" s="2878"/>
      <c r="R213" s="2797"/>
      <c r="S213" s="2878"/>
      <c r="T213" s="2797"/>
      <c r="U213" s="2878"/>
      <c r="V213" s="2797"/>
      <c r="W213" s="2878"/>
      <c r="X213" s="2797"/>
      <c r="Y213" s="2878"/>
      <c r="Z213" s="2797"/>
      <c r="AA213" s="2878"/>
      <c r="AB213" s="2797"/>
      <c r="AC213" s="2878"/>
      <c r="AD213" s="2797"/>
      <c r="AE213" s="2878"/>
      <c r="AF213" s="2797"/>
      <c r="AG213" s="2878"/>
      <c r="AH213" s="2797"/>
      <c r="AI213" s="2878"/>
      <c r="AJ213" s="2797"/>
      <c r="AK213" s="2878"/>
      <c r="AL213" s="2797"/>
      <c r="AM213" s="2868"/>
      <c r="AN213" s="2800"/>
      <c r="AO213" s="2878"/>
      <c r="AP213" s="2797"/>
      <c r="AQ213" s="414"/>
      <c r="AR213" s="1194"/>
      <c r="AS213" s="414"/>
      <c r="AT213" s="415"/>
      <c r="AU213" s="1195"/>
      <c r="AV213" s="415"/>
      <c r="AW213" s="1195"/>
      <c r="AX213" s="414"/>
      <c r="AY213" s="56" t="str">
        <f t="shared" si="118"/>
        <v/>
      </c>
      <c r="CA213" s="18" t="str">
        <f t="shared" si="145"/>
        <v/>
      </c>
      <c r="CB213" s="18" t="str">
        <f t="shared" si="146"/>
        <v/>
      </c>
      <c r="CC213" s="18" t="str">
        <f t="shared" si="147"/>
        <v/>
      </c>
      <c r="CD213" s="18" t="str">
        <f t="shared" si="148"/>
        <v/>
      </c>
      <c r="CE213" s="18" t="str">
        <f t="shared" si="149"/>
        <v/>
      </c>
      <c r="CF213" s="18" t="str">
        <f t="shared" si="150"/>
        <v/>
      </c>
      <c r="CG213" s="18" t="str">
        <f t="shared" si="136"/>
        <v/>
      </c>
      <c r="CH213" s="18" t="str">
        <f t="shared" si="151"/>
        <v/>
      </c>
      <c r="CI213" s="18" t="str">
        <f t="shared" si="137"/>
        <v/>
      </c>
      <c r="CJ213" s="18" t="str">
        <f t="shared" si="152"/>
        <v/>
      </c>
      <c r="CK213" s="18" t="str">
        <f t="shared" si="153"/>
        <v/>
      </c>
      <c r="CL213" s="56"/>
      <c r="CO213" s="370">
        <f t="shared" si="127"/>
        <v>0</v>
      </c>
      <c r="CP213" s="370">
        <f t="shared" si="128"/>
        <v>0</v>
      </c>
      <c r="CQ213" s="370">
        <f t="shared" si="154"/>
        <v>0</v>
      </c>
      <c r="CR213" s="370">
        <f t="shared" si="154"/>
        <v>0</v>
      </c>
      <c r="CS213" s="370">
        <f t="shared" si="130"/>
        <v>0</v>
      </c>
      <c r="CT213" s="370">
        <f t="shared" si="131"/>
        <v>0</v>
      </c>
      <c r="CU213" s="370">
        <f t="shared" si="155"/>
        <v>0</v>
      </c>
      <c r="CV213" s="370">
        <f t="shared" si="155"/>
        <v>0</v>
      </c>
      <c r="CW213" s="370">
        <f t="shared" si="156"/>
        <v>0</v>
      </c>
      <c r="CX213" s="370">
        <f t="shared" si="157"/>
        <v>0</v>
      </c>
      <c r="CY213" s="370">
        <f t="shared" si="135"/>
        <v>0</v>
      </c>
    </row>
    <row r="214" spans="1:103" ht="15" customHeight="1" x14ac:dyDescent="0.25">
      <c r="A214" s="3923"/>
      <c r="B214" s="396" t="s">
        <v>237</v>
      </c>
      <c r="C214" s="397">
        <f t="shared" si="140"/>
        <v>0</v>
      </c>
      <c r="D214" s="398">
        <f>SUM(F214+H214+J214+L214+N214+P214+R214+T214+V214+X214+Z214+AB214+AD214+AF214+AH214+AJ214+AL214)</f>
        <v>0</v>
      </c>
      <c r="E214" s="396">
        <f t="shared" si="144"/>
        <v>0</v>
      </c>
      <c r="F214" s="22"/>
      <c r="G214" s="28"/>
      <c r="H214" s="22"/>
      <c r="I214" s="28"/>
      <c r="J214" s="22"/>
      <c r="K214" s="28"/>
      <c r="L214" s="22"/>
      <c r="M214" s="28"/>
      <c r="N214" s="22"/>
      <c r="O214" s="28"/>
      <c r="P214" s="22"/>
      <c r="Q214" s="28"/>
      <c r="R214" s="22"/>
      <c r="S214" s="28"/>
      <c r="T214" s="22"/>
      <c r="U214" s="28"/>
      <c r="V214" s="22"/>
      <c r="W214" s="28"/>
      <c r="X214" s="22"/>
      <c r="Y214" s="28"/>
      <c r="Z214" s="22"/>
      <c r="AA214" s="28"/>
      <c r="AB214" s="22"/>
      <c r="AC214" s="28"/>
      <c r="AD214" s="22"/>
      <c r="AE214" s="28"/>
      <c r="AF214" s="22"/>
      <c r="AG214" s="28"/>
      <c r="AH214" s="22"/>
      <c r="AI214" s="28"/>
      <c r="AJ214" s="22"/>
      <c r="AK214" s="28"/>
      <c r="AL214" s="22"/>
      <c r="AM214" s="216"/>
      <c r="AN214" s="27"/>
      <c r="AO214" s="28"/>
      <c r="AP214" s="22"/>
      <c r="AQ214" s="52"/>
      <c r="AR214" s="49"/>
      <c r="AS214" s="52"/>
      <c r="AT214" s="323"/>
      <c r="AU214" s="399"/>
      <c r="AV214" s="323"/>
      <c r="AW214" s="399"/>
      <c r="AX214" s="52"/>
      <c r="AY214" s="56" t="str">
        <f t="shared" si="118"/>
        <v/>
      </c>
      <c r="CA214" s="18" t="str">
        <f t="shared" si="145"/>
        <v/>
      </c>
      <c r="CB214" s="18" t="str">
        <f t="shared" si="146"/>
        <v/>
      </c>
      <c r="CC214" s="18" t="str">
        <f t="shared" si="147"/>
        <v/>
      </c>
      <c r="CD214" s="18" t="str">
        <f t="shared" si="148"/>
        <v/>
      </c>
      <c r="CE214" s="18" t="str">
        <f t="shared" si="149"/>
        <v/>
      </c>
      <c r="CF214" s="18" t="str">
        <f t="shared" si="150"/>
        <v/>
      </c>
      <c r="CG214" s="18" t="str">
        <f t="shared" si="136"/>
        <v/>
      </c>
      <c r="CH214" s="18" t="str">
        <f t="shared" si="151"/>
        <v/>
      </c>
      <c r="CI214" s="18" t="str">
        <f t="shared" si="137"/>
        <v/>
      </c>
      <c r="CJ214" s="18" t="str">
        <f t="shared" si="152"/>
        <v/>
      </c>
      <c r="CK214" s="18" t="str">
        <f t="shared" si="153"/>
        <v/>
      </c>
      <c r="CL214" s="56"/>
      <c r="CO214" s="370">
        <f t="shared" si="127"/>
        <v>0</v>
      </c>
      <c r="CP214" s="370">
        <f t="shared" si="128"/>
        <v>0</v>
      </c>
      <c r="CQ214" s="370">
        <f t="shared" si="154"/>
        <v>0</v>
      </c>
      <c r="CR214" s="370">
        <f t="shared" si="154"/>
        <v>0</v>
      </c>
      <c r="CS214" s="370">
        <f t="shared" si="130"/>
        <v>0</v>
      </c>
      <c r="CT214" s="370">
        <f t="shared" si="131"/>
        <v>0</v>
      </c>
      <c r="CU214" s="370">
        <f t="shared" si="155"/>
        <v>0</v>
      </c>
      <c r="CV214" s="370">
        <f t="shared" si="155"/>
        <v>0</v>
      </c>
      <c r="CW214" s="370">
        <f t="shared" si="156"/>
        <v>0</v>
      </c>
      <c r="CX214" s="370">
        <f t="shared" si="157"/>
        <v>0</v>
      </c>
      <c r="CY214" s="370">
        <f t="shared" si="135"/>
        <v>0</v>
      </c>
    </row>
    <row r="215" spans="1:103" ht="15" customHeight="1" x14ac:dyDescent="0.25">
      <c r="A215" s="3923"/>
      <c r="B215" s="410" t="s">
        <v>238</v>
      </c>
      <c r="C215" s="409">
        <f t="shared" si="140"/>
        <v>0</v>
      </c>
      <c r="D215" s="400">
        <f>SUM(F215+H215+J215+L215+N215+P215+R215+T215+V215+X215+Z215+AB215+AD215+AF215+AH215+AJ215+AL215)</f>
        <v>0</v>
      </c>
      <c r="E215" s="410">
        <f>SUM(G215+I215+K215+M215+O215+Q215+S215+U215+W215+Y215+AA215+AC215+AE215+AG215+AI215+AK215+AM215)</f>
        <v>0</v>
      </c>
      <c r="F215" s="49"/>
      <c r="G215" s="52"/>
      <c r="H215" s="49"/>
      <c r="I215" s="52"/>
      <c r="J215" s="49"/>
      <c r="K215" s="52"/>
      <c r="L215" s="49"/>
      <c r="M215" s="52"/>
      <c r="N215" s="49"/>
      <c r="O215" s="52"/>
      <c r="P215" s="49"/>
      <c r="Q215" s="52"/>
      <c r="R215" s="49"/>
      <c r="S215" s="52"/>
      <c r="T215" s="49"/>
      <c r="U215" s="52"/>
      <c r="V215" s="49"/>
      <c r="W215" s="52"/>
      <c r="X215" s="49"/>
      <c r="Y215" s="52"/>
      <c r="Z215" s="49"/>
      <c r="AA215" s="52"/>
      <c r="AB215" s="49"/>
      <c r="AC215" s="52"/>
      <c r="AD215" s="49"/>
      <c r="AE215" s="52"/>
      <c r="AF215" s="49"/>
      <c r="AG215" s="52"/>
      <c r="AH215" s="49"/>
      <c r="AI215" s="52"/>
      <c r="AJ215" s="49"/>
      <c r="AK215" s="52"/>
      <c r="AL215" s="49"/>
      <c r="AM215" s="323"/>
      <c r="AN215" s="254"/>
      <c r="AO215" s="52"/>
      <c r="AP215" s="49"/>
      <c r="AQ215" s="52"/>
      <c r="AR215" s="49"/>
      <c r="AS215" s="52"/>
      <c r="AT215" s="323"/>
      <c r="AU215" s="399"/>
      <c r="AV215" s="323"/>
      <c r="AW215" s="399"/>
      <c r="AX215" s="52"/>
      <c r="AY215" s="56" t="str">
        <f t="shared" si="118"/>
        <v/>
      </c>
      <c r="CA215" s="18" t="str">
        <f t="shared" si="145"/>
        <v/>
      </c>
      <c r="CB215" s="18" t="str">
        <f t="shared" si="146"/>
        <v/>
      </c>
      <c r="CC215" s="18" t="str">
        <f t="shared" si="147"/>
        <v/>
      </c>
      <c r="CD215" s="18" t="str">
        <f t="shared" si="148"/>
        <v/>
      </c>
      <c r="CE215" s="18" t="str">
        <f t="shared" si="149"/>
        <v/>
      </c>
      <c r="CF215" s="18" t="str">
        <f t="shared" si="150"/>
        <v/>
      </c>
      <c r="CG215" s="18" t="str">
        <f t="shared" si="136"/>
        <v/>
      </c>
      <c r="CH215" s="18" t="str">
        <f t="shared" si="151"/>
        <v/>
      </c>
      <c r="CI215" s="18" t="str">
        <f t="shared" si="137"/>
        <v/>
      </c>
      <c r="CJ215" s="18" t="str">
        <f t="shared" si="152"/>
        <v/>
      </c>
      <c r="CK215" s="18" t="str">
        <f t="shared" si="153"/>
        <v/>
      </c>
      <c r="CL215" s="56"/>
      <c r="CO215" s="370">
        <f t="shared" si="127"/>
        <v>0</v>
      </c>
      <c r="CP215" s="370">
        <f t="shared" si="128"/>
        <v>0</v>
      </c>
      <c r="CQ215" s="370">
        <f t="shared" si="154"/>
        <v>0</v>
      </c>
      <c r="CR215" s="370">
        <f t="shared" si="154"/>
        <v>0</v>
      </c>
      <c r="CS215" s="370">
        <f t="shared" si="130"/>
        <v>0</v>
      </c>
      <c r="CT215" s="370">
        <f t="shared" si="131"/>
        <v>0</v>
      </c>
      <c r="CU215" s="370">
        <f t="shared" si="155"/>
        <v>0</v>
      </c>
      <c r="CV215" s="370">
        <f t="shared" si="155"/>
        <v>0</v>
      </c>
      <c r="CW215" s="370">
        <f t="shared" si="156"/>
        <v>0</v>
      </c>
      <c r="CX215" s="370">
        <f t="shared" si="157"/>
        <v>0</v>
      </c>
      <c r="CY215" s="370">
        <f t="shared" si="135"/>
        <v>0</v>
      </c>
    </row>
    <row r="216" spans="1:103" ht="15" customHeight="1" x14ac:dyDescent="0.25">
      <c r="A216" s="3923"/>
      <c r="B216" s="410" t="s">
        <v>239</v>
      </c>
      <c r="C216" s="409">
        <f t="shared" si="140"/>
        <v>0</v>
      </c>
      <c r="D216" s="400">
        <f>SUM(F216+H216+J216+L216+N216+P216+R216+T216+V216+X216+Z216+AB216+AD216+AF216+AH216+AJ216+AL216)</f>
        <v>0</v>
      </c>
      <c r="E216" s="410">
        <f>SUM(G216+I216+K216+M216+O216+Q216+S216+U216+W216+Y216+AA216+AC216+AE216+AG216+AI216+AK216+AM216)</f>
        <v>0</v>
      </c>
      <c r="F216" s="49"/>
      <c r="G216" s="52"/>
      <c r="H216" s="49"/>
      <c r="I216" s="52"/>
      <c r="J216" s="49"/>
      <c r="K216" s="52"/>
      <c r="L216" s="49"/>
      <c r="M216" s="52"/>
      <c r="N216" s="49"/>
      <c r="O216" s="52"/>
      <c r="P216" s="49"/>
      <c r="Q216" s="52"/>
      <c r="R216" s="49"/>
      <c r="S216" s="52"/>
      <c r="T216" s="49"/>
      <c r="U216" s="52"/>
      <c r="V216" s="49"/>
      <c r="W216" s="52"/>
      <c r="X216" s="49"/>
      <c r="Y216" s="52"/>
      <c r="Z216" s="49"/>
      <c r="AA216" s="52"/>
      <c r="AB216" s="49"/>
      <c r="AC216" s="52"/>
      <c r="AD216" s="49"/>
      <c r="AE216" s="52"/>
      <c r="AF216" s="49"/>
      <c r="AG216" s="52"/>
      <c r="AH216" s="49"/>
      <c r="AI216" s="52"/>
      <c r="AJ216" s="49"/>
      <c r="AK216" s="52"/>
      <c r="AL216" s="49"/>
      <c r="AM216" s="323"/>
      <c r="AN216" s="254"/>
      <c r="AO216" s="52"/>
      <c r="AP216" s="49"/>
      <c r="AQ216" s="52"/>
      <c r="AR216" s="49"/>
      <c r="AS216" s="52"/>
      <c r="AT216" s="323"/>
      <c r="AU216" s="399"/>
      <c r="AV216" s="323"/>
      <c r="AW216" s="399"/>
      <c r="AX216" s="52"/>
      <c r="AY216" s="56" t="str">
        <f t="shared" si="118"/>
        <v/>
      </c>
      <c r="CA216" s="18" t="str">
        <f t="shared" si="145"/>
        <v/>
      </c>
      <c r="CB216" s="18" t="str">
        <f t="shared" si="146"/>
        <v/>
      </c>
      <c r="CC216" s="18" t="str">
        <f t="shared" si="147"/>
        <v/>
      </c>
      <c r="CD216" s="18" t="str">
        <f t="shared" si="148"/>
        <v/>
      </c>
      <c r="CE216" s="18" t="str">
        <f t="shared" si="149"/>
        <v/>
      </c>
      <c r="CF216" s="18" t="str">
        <f t="shared" si="150"/>
        <v/>
      </c>
      <c r="CG216" s="18" t="str">
        <f t="shared" si="136"/>
        <v/>
      </c>
      <c r="CH216" s="18" t="str">
        <f t="shared" si="151"/>
        <v/>
      </c>
      <c r="CI216" s="18" t="str">
        <f t="shared" si="137"/>
        <v/>
      </c>
      <c r="CJ216" s="18" t="str">
        <f t="shared" si="152"/>
        <v/>
      </c>
      <c r="CK216" s="18" t="str">
        <f t="shared" si="153"/>
        <v/>
      </c>
      <c r="CL216" s="56"/>
      <c r="CO216" s="370">
        <f t="shared" si="127"/>
        <v>0</v>
      </c>
      <c r="CP216" s="370">
        <f t="shared" si="128"/>
        <v>0</v>
      </c>
      <c r="CQ216" s="370">
        <f t="shared" si="154"/>
        <v>0</v>
      </c>
      <c r="CR216" s="370">
        <f t="shared" si="154"/>
        <v>0</v>
      </c>
      <c r="CS216" s="370">
        <f t="shared" si="130"/>
        <v>0</v>
      </c>
      <c r="CT216" s="370">
        <f t="shared" si="131"/>
        <v>0</v>
      </c>
      <c r="CU216" s="370">
        <f t="shared" si="155"/>
        <v>0</v>
      </c>
      <c r="CV216" s="370">
        <f t="shared" si="155"/>
        <v>0</v>
      </c>
      <c r="CW216" s="370">
        <f t="shared" si="156"/>
        <v>0</v>
      </c>
      <c r="CX216" s="370">
        <f t="shared" si="157"/>
        <v>0</v>
      </c>
      <c r="CY216" s="370">
        <f t="shared" si="135"/>
        <v>0</v>
      </c>
    </row>
    <row r="217" spans="1:103" ht="15" customHeight="1" x14ac:dyDescent="0.25">
      <c r="A217" s="4249"/>
      <c r="B217" s="377" t="s">
        <v>240</v>
      </c>
      <c r="C217" s="416">
        <f t="shared" si="140"/>
        <v>0</v>
      </c>
      <c r="D217" s="417">
        <f>SUM(F217+H217+J217+L217+N217+P217+R217+T217+V217+X217+Z217+AB217+AD217+AF217+AH217+AJ217+AL217)</f>
        <v>0</v>
      </c>
      <c r="E217" s="377">
        <f t="shared" si="144"/>
        <v>0</v>
      </c>
      <c r="F217" s="30"/>
      <c r="G217" s="37"/>
      <c r="H217" s="30"/>
      <c r="I217" s="37"/>
      <c r="J217" s="30"/>
      <c r="K217" s="37"/>
      <c r="L217" s="30"/>
      <c r="M217" s="37"/>
      <c r="N217" s="30"/>
      <c r="O217" s="37"/>
      <c r="P217" s="30"/>
      <c r="Q217" s="37"/>
      <c r="R217" s="30"/>
      <c r="S217" s="37"/>
      <c r="T217" s="30"/>
      <c r="U217" s="37"/>
      <c r="V217" s="30"/>
      <c r="W217" s="37"/>
      <c r="X217" s="30"/>
      <c r="Y217" s="37"/>
      <c r="Z217" s="30"/>
      <c r="AA217" s="37"/>
      <c r="AB217" s="30"/>
      <c r="AC217" s="37"/>
      <c r="AD217" s="30"/>
      <c r="AE217" s="37"/>
      <c r="AF217" s="30"/>
      <c r="AG217" s="37"/>
      <c r="AH217" s="30"/>
      <c r="AI217" s="37"/>
      <c r="AJ217" s="30"/>
      <c r="AK217" s="37"/>
      <c r="AL217" s="30"/>
      <c r="AM217" s="223"/>
      <c r="AN217" s="35"/>
      <c r="AO217" s="37"/>
      <c r="AP217" s="30"/>
      <c r="AQ217" s="37"/>
      <c r="AR217" s="30"/>
      <c r="AS217" s="37"/>
      <c r="AT217" s="223"/>
      <c r="AU217" s="243"/>
      <c r="AV217" s="223"/>
      <c r="AW217" s="243"/>
      <c r="AX217" s="37"/>
      <c r="AY217" s="56" t="str">
        <f t="shared" si="118"/>
        <v/>
      </c>
      <c r="CA217" s="18" t="str">
        <f t="shared" si="145"/>
        <v/>
      </c>
      <c r="CB217" s="18" t="str">
        <f t="shared" si="146"/>
        <v/>
      </c>
      <c r="CC217" s="18" t="str">
        <f t="shared" si="147"/>
        <v/>
      </c>
      <c r="CD217" s="18" t="str">
        <f t="shared" si="148"/>
        <v/>
      </c>
      <c r="CE217" s="18" t="str">
        <f t="shared" si="149"/>
        <v/>
      </c>
      <c r="CF217" s="18" t="str">
        <f t="shared" si="150"/>
        <v/>
      </c>
      <c r="CG217" s="18" t="str">
        <f t="shared" si="136"/>
        <v/>
      </c>
      <c r="CH217" s="18" t="str">
        <f t="shared" si="151"/>
        <v/>
      </c>
      <c r="CI217" s="18" t="str">
        <f t="shared" si="137"/>
        <v/>
      </c>
      <c r="CJ217" s="18" t="str">
        <f t="shared" si="152"/>
        <v/>
      </c>
      <c r="CK217" s="18" t="str">
        <f t="shared" si="153"/>
        <v/>
      </c>
      <c r="CL217" s="56"/>
      <c r="CO217" s="370">
        <f t="shared" si="127"/>
        <v>0</v>
      </c>
      <c r="CP217" s="370">
        <f t="shared" si="128"/>
        <v>0</v>
      </c>
      <c r="CQ217" s="370">
        <f t="shared" si="154"/>
        <v>0</v>
      </c>
      <c r="CR217" s="370">
        <f t="shared" si="154"/>
        <v>0</v>
      </c>
      <c r="CS217" s="370">
        <f t="shared" si="130"/>
        <v>0</v>
      </c>
      <c r="CT217" s="370">
        <f t="shared" si="131"/>
        <v>0</v>
      </c>
      <c r="CU217" s="370">
        <f t="shared" si="155"/>
        <v>0</v>
      </c>
      <c r="CV217" s="370">
        <f t="shared" si="155"/>
        <v>0</v>
      </c>
      <c r="CW217" s="370">
        <f t="shared" si="156"/>
        <v>0</v>
      </c>
      <c r="CX217" s="370">
        <f t="shared" si="157"/>
        <v>0</v>
      </c>
      <c r="CY217" s="370">
        <f t="shared" si="135"/>
        <v>0</v>
      </c>
    </row>
    <row r="218" spans="1:103" ht="15" customHeight="1" x14ac:dyDescent="0.25">
      <c r="A218" s="3524" t="s">
        <v>241</v>
      </c>
      <c r="B218" s="2918" t="s">
        <v>242</v>
      </c>
      <c r="C218" s="2919">
        <f t="shared" si="140"/>
        <v>3</v>
      </c>
      <c r="D218" s="2540">
        <f>SUM(F218+H218+J218+L218+N218)</f>
        <v>2</v>
      </c>
      <c r="E218" s="2918">
        <f t="shared" ref="D218:E221" si="158">SUM(G218+I218+K218+M218+O218)</f>
        <v>1</v>
      </c>
      <c r="F218" s="2797">
        <v>0</v>
      </c>
      <c r="G218" s="2878">
        <v>0</v>
      </c>
      <c r="H218" s="2797">
        <v>2</v>
      </c>
      <c r="I218" s="2878">
        <v>0</v>
      </c>
      <c r="J218" s="2797">
        <v>0</v>
      </c>
      <c r="K218" s="2878">
        <v>1</v>
      </c>
      <c r="L218" s="2797">
        <v>0</v>
      </c>
      <c r="M218" s="2878">
        <v>0</v>
      </c>
      <c r="N218" s="2797">
        <v>0</v>
      </c>
      <c r="O218" s="2878">
        <v>0</v>
      </c>
      <c r="P218" s="1676"/>
      <c r="Q218" s="418"/>
      <c r="R218" s="418"/>
      <c r="S218" s="418"/>
      <c r="T218" s="418"/>
      <c r="U218" s="418"/>
      <c r="V218" s="418"/>
      <c r="W218" s="418"/>
      <c r="X218" s="418"/>
      <c r="Y218" s="418"/>
      <c r="Z218" s="418"/>
      <c r="AA218" s="418"/>
      <c r="AB218" s="418"/>
      <c r="AC218" s="418"/>
      <c r="AD218" s="418"/>
      <c r="AE218" s="418"/>
      <c r="AF218" s="418"/>
      <c r="AG218" s="418"/>
      <c r="AH218" s="418"/>
      <c r="AI218" s="418"/>
      <c r="AJ218" s="418"/>
      <c r="AK218" s="418"/>
      <c r="AL218" s="418"/>
      <c r="AM218" s="419"/>
      <c r="AN218" s="2800">
        <v>0</v>
      </c>
      <c r="AO218" s="420"/>
      <c r="AP218" s="2797">
        <v>0</v>
      </c>
      <c r="AQ218" s="414">
        <v>0</v>
      </c>
      <c r="AR218" s="1194">
        <v>0</v>
      </c>
      <c r="AS218" s="414">
        <v>0</v>
      </c>
      <c r="AT218" s="415">
        <v>0</v>
      </c>
      <c r="AU218" s="1195">
        <v>0</v>
      </c>
      <c r="AV218" s="415">
        <v>0</v>
      </c>
      <c r="AW218" s="1195">
        <v>0</v>
      </c>
      <c r="AX218" s="414">
        <v>0</v>
      </c>
      <c r="AY218" s="56" t="str">
        <f>CA218&amp;CC218&amp;CD218&amp;CE218&amp;CF218&amp;CG218&amp;CH218&amp;CI218&amp;CJ218&amp;CK218</f>
        <v/>
      </c>
      <c r="CA218" s="18" t="str">
        <f>IF(AND(E218&gt;0,AN218=""), "* No olvide digitar la variable Gestantes. Digite Cero si no tiene.",IF(AN218&gt;E218,"  * La  variable Gestantes No puede ser mayor al Total Mujeres.",""))</f>
        <v/>
      </c>
      <c r="CB218" s="421"/>
      <c r="CC218" s="18" t="str">
        <f t="shared" ref="CC218:CC241" si="159">IF(AND(D218&gt;0,OR(AP218="")), "* No olvide digitar la variable Pueblos originarios - Hombres. Digite Cero si no tiene.",IF((AP218)&gt;D218,"  * La variable Pueblos originarios - Hombres No puede ser mayor al Total.",""))</f>
        <v/>
      </c>
      <c r="CD218" s="18" t="str">
        <f t="shared" si="142"/>
        <v/>
      </c>
      <c r="CE218" s="18" t="str">
        <f t="shared" si="143"/>
        <v/>
      </c>
      <c r="CF218" s="18" t="str">
        <f t="shared" si="150"/>
        <v/>
      </c>
      <c r="CG218" s="18" t="str">
        <f t="shared" si="136"/>
        <v/>
      </c>
      <c r="CH218" s="18" t="str">
        <f t="shared" ref="CH218:CH241" si="160">IF(AND(E218&gt;0,OR(AU218="")), "* No olvide digitar la variable Migrantes - Mujeres. Digite Cero si no tiene.",IF((AU218)&gt;E218,"  * La variable Migrantes - Mujeres No puede ser mayor al Total.",""))</f>
        <v/>
      </c>
      <c r="CI218" s="18" t="str">
        <f t="shared" si="137"/>
        <v/>
      </c>
      <c r="CJ218" s="18" t="str">
        <f t="shared" si="152"/>
        <v/>
      </c>
      <c r="CK218" s="18" t="str">
        <f t="shared" si="153"/>
        <v/>
      </c>
      <c r="CL218" s="56"/>
      <c r="CO218" s="370">
        <f t="shared" si="127"/>
        <v>0</v>
      </c>
      <c r="CP218" s="405"/>
      <c r="CQ218" s="370">
        <f t="shared" si="154"/>
        <v>0</v>
      </c>
      <c r="CR218" s="370">
        <f t="shared" si="154"/>
        <v>0</v>
      </c>
      <c r="CS218" s="370">
        <f t="shared" si="130"/>
        <v>0</v>
      </c>
      <c r="CT218" s="370">
        <f t="shared" si="131"/>
        <v>0</v>
      </c>
      <c r="CU218" s="370">
        <f t="shared" si="155"/>
        <v>0</v>
      </c>
      <c r="CV218" s="370">
        <f t="shared" si="155"/>
        <v>0</v>
      </c>
      <c r="CW218" s="370">
        <f t="shared" si="156"/>
        <v>0</v>
      </c>
      <c r="CX218" s="370">
        <f t="shared" si="157"/>
        <v>0</v>
      </c>
      <c r="CY218" s="370">
        <f t="shared" si="135"/>
        <v>0</v>
      </c>
    </row>
    <row r="219" spans="1:103" ht="23.25" customHeight="1" x14ac:dyDescent="0.25">
      <c r="A219" s="3923"/>
      <c r="B219" s="396" t="s">
        <v>243</v>
      </c>
      <c r="C219" s="397">
        <f t="shared" si="140"/>
        <v>0</v>
      </c>
      <c r="D219" s="398">
        <f>SUM(F219+H219+J219+L219+N219)</f>
        <v>0</v>
      </c>
      <c r="E219" s="396">
        <f t="shared" si="158"/>
        <v>0</v>
      </c>
      <c r="F219" s="22"/>
      <c r="G219" s="28"/>
      <c r="H219" s="22"/>
      <c r="I219" s="28"/>
      <c r="J219" s="22"/>
      <c r="K219" s="28"/>
      <c r="L219" s="22"/>
      <c r="M219" s="28"/>
      <c r="N219" s="22"/>
      <c r="O219" s="28"/>
      <c r="P219" s="2551"/>
      <c r="Q219" s="422"/>
      <c r="R219" s="422"/>
      <c r="S219" s="422"/>
      <c r="T219" s="422"/>
      <c r="U219" s="422"/>
      <c r="V219" s="422"/>
      <c r="W219" s="422"/>
      <c r="X219" s="422"/>
      <c r="Y219" s="422"/>
      <c r="Z219" s="422"/>
      <c r="AA219" s="422"/>
      <c r="AB219" s="422"/>
      <c r="AC219" s="422"/>
      <c r="AD219" s="422"/>
      <c r="AE219" s="422"/>
      <c r="AF219" s="422"/>
      <c r="AG219" s="422"/>
      <c r="AH219" s="422"/>
      <c r="AI219" s="422"/>
      <c r="AJ219" s="422"/>
      <c r="AK219" s="422"/>
      <c r="AL219" s="422"/>
      <c r="AM219" s="423"/>
      <c r="AN219" s="27"/>
      <c r="AO219" s="424"/>
      <c r="AP219" s="22"/>
      <c r="AQ219" s="52"/>
      <c r="AR219" s="49"/>
      <c r="AS219" s="52"/>
      <c r="AT219" s="323"/>
      <c r="AU219" s="399"/>
      <c r="AV219" s="323"/>
      <c r="AW219" s="399"/>
      <c r="AX219" s="52"/>
      <c r="AY219" s="56" t="str">
        <f t="shared" ref="AY219:AY221" si="161">CA219&amp;CC219&amp;CD219&amp;CE219&amp;CF219&amp;CG219&amp;CH219&amp;CI219&amp;CJ219&amp;CK219</f>
        <v/>
      </c>
      <c r="CA219" s="18" t="str">
        <f t="shared" si="141"/>
        <v/>
      </c>
      <c r="CB219" s="421"/>
      <c r="CC219" s="18" t="str">
        <f t="shared" si="159"/>
        <v/>
      </c>
      <c r="CD219" s="18" t="str">
        <f t="shared" si="142"/>
        <v/>
      </c>
      <c r="CE219" s="18" t="str">
        <f t="shared" si="143"/>
        <v/>
      </c>
      <c r="CF219" s="18" t="str">
        <f t="shared" si="150"/>
        <v/>
      </c>
      <c r="CG219" s="18" t="str">
        <f t="shared" si="136"/>
        <v/>
      </c>
      <c r="CH219" s="18" t="str">
        <f t="shared" si="160"/>
        <v/>
      </c>
      <c r="CI219" s="18" t="str">
        <f t="shared" si="137"/>
        <v/>
      </c>
      <c r="CJ219" s="18" t="str">
        <f t="shared" si="152"/>
        <v/>
      </c>
      <c r="CK219" s="18" t="str">
        <f t="shared" si="153"/>
        <v/>
      </c>
      <c r="CL219" s="56"/>
      <c r="CO219" s="370">
        <f t="shared" si="127"/>
        <v>0</v>
      </c>
      <c r="CP219" s="405"/>
      <c r="CQ219" s="370">
        <f t="shared" si="154"/>
        <v>0</v>
      </c>
      <c r="CR219" s="370">
        <f t="shared" si="154"/>
        <v>0</v>
      </c>
      <c r="CS219" s="370">
        <f t="shared" si="130"/>
        <v>0</v>
      </c>
      <c r="CT219" s="370">
        <f t="shared" si="131"/>
        <v>0</v>
      </c>
      <c r="CU219" s="370">
        <f t="shared" si="155"/>
        <v>0</v>
      </c>
      <c r="CV219" s="370">
        <f t="shared" si="155"/>
        <v>0</v>
      </c>
      <c r="CW219" s="370">
        <f t="shared" si="156"/>
        <v>0</v>
      </c>
      <c r="CX219" s="370">
        <f t="shared" si="157"/>
        <v>0</v>
      </c>
      <c r="CY219" s="370">
        <f t="shared" si="135"/>
        <v>0</v>
      </c>
    </row>
    <row r="220" spans="1:103" ht="23.25" customHeight="1" x14ac:dyDescent="0.25">
      <c r="A220" s="3923"/>
      <c r="B220" s="396" t="s">
        <v>244</v>
      </c>
      <c r="C220" s="397">
        <f t="shared" si="140"/>
        <v>0</v>
      </c>
      <c r="D220" s="398">
        <f t="shared" si="158"/>
        <v>0</v>
      </c>
      <c r="E220" s="396">
        <f t="shared" si="158"/>
        <v>0</v>
      </c>
      <c r="F220" s="22"/>
      <c r="G220" s="28"/>
      <c r="H220" s="22"/>
      <c r="I220" s="28"/>
      <c r="J220" s="22"/>
      <c r="K220" s="28"/>
      <c r="L220" s="22"/>
      <c r="M220" s="28"/>
      <c r="N220" s="22"/>
      <c r="O220" s="28"/>
      <c r="P220" s="2551"/>
      <c r="Q220" s="422"/>
      <c r="R220" s="422"/>
      <c r="S220" s="422"/>
      <c r="T220" s="422"/>
      <c r="U220" s="422"/>
      <c r="V220" s="422"/>
      <c r="W220" s="422"/>
      <c r="X220" s="422"/>
      <c r="Y220" s="422"/>
      <c r="Z220" s="422"/>
      <c r="AA220" s="422"/>
      <c r="AB220" s="422"/>
      <c r="AC220" s="422"/>
      <c r="AD220" s="422"/>
      <c r="AE220" s="422"/>
      <c r="AF220" s="422"/>
      <c r="AG220" s="422"/>
      <c r="AH220" s="422"/>
      <c r="AI220" s="422"/>
      <c r="AJ220" s="422"/>
      <c r="AK220" s="422"/>
      <c r="AL220" s="422"/>
      <c r="AM220" s="423"/>
      <c r="AN220" s="27"/>
      <c r="AO220" s="424"/>
      <c r="AP220" s="22"/>
      <c r="AQ220" s="52"/>
      <c r="AR220" s="49"/>
      <c r="AS220" s="52"/>
      <c r="AT220" s="323"/>
      <c r="AU220" s="399"/>
      <c r="AV220" s="323"/>
      <c r="AW220" s="399"/>
      <c r="AX220" s="52"/>
      <c r="AY220" s="56" t="str">
        <f t="shared" si="161"/>
        <v/>
      </c>
      <c r="CA220" s="18" t="str">
        <f t="shared" si="141"/>
        <v/>
      </c>
      <c r="CB220" s="421"/>
      <c r="CC220" s="18" t="str">
        <f t="shared" si="159"/>
        <v/>
      </c>
      <c r="CD220" s="18" t="str">
        <f t="shared" si="142"/>
        <v/>
      </c>
      <c r="CE220" s="18" t="str">
        <f t="shared" si="143"/>
        <v/>
      </c>
      <c r="CF220" s="18" t="str">
        <f t="shared" si="150"/>
        <v/>
      </c>
      <c r="CG220" s="18" t="str">
        <f t="shared" si="136"/>
        <v/>
      </c>
      <c r="CH220" s="18" t="str">
        <f t="shared" si="160"/>
        <v/>
      </c>
      <c r="CI220" s="18" t="str">
        <f t="shared" si="137"/>
        <v/>
      </c>
      <c r="CJ220" s="18" t="str">
        <f t="shared" si="152"/>
        <v/>
      </c>
      <c r="CK220" s="18" t="str">
        <f t="shared" si="153"/>
        <v/>
      </c>
      <c r="CL220" s="56"/>
      <c r="CO220" s="370">
        <f t="shared" si="127"/>
        <v>0</v>
      </c>
      <c r="CP220" s="405"/>
      <c r="CQ220" s="370">
        <f t="shared" si="154"/>
        <v>0</v>
      </c>
      <c r="CR220" s="370">
        <f t="shared" si="154"/>
        <v>0</v>
      </c>
      <c r="CS220" s="370">
        <f t="shared" si="130"/>
        <v>0</v>
      </c>
      <c r="CT220" s="370">
        <f t="shared" si="131"/>
        <v>0</v>
      </c>
      <c r="CU220" s="370">
        <f t="shared" si="155"/>
        <v>0</v>
      </c>
      <c r="CV220" s="370">
        <f t="shared" si="155"/>
        <v>0</v>
      </c>
      <c r="CW220" s="370">
        <f t="shared" si="156"/>
        <v>0</v>
      </c>
      <c r="CX220" s="370">
        <f t="shared" si="157"/>
        <v>0</v>
      </c>
      <c r="CY220" s="370">
        <f t="shared" si="135"/>
        <v>0</v>
      </c>
    </row>
    <row r="221" spans="1:103" ht="36" customHeight="1" x14ac:dyDescent="0.25">
      <c r="A221" s="4249"/>
      <c r="B221" s="377" t="s">
        <v>245</v>
      </c>
      <c r="C221" s="416">
        <f t="shared" si="140"/>
        <v>2</v>
      </c>
      <c r="D221" s="417">
        <f t="shared" si="158"/>
        <v>2</v>
      </c>
      <c r="E221" s="377">
        <f t="shared" si="158"/>
        <v>0</v>
      </c>
      <c r="F221" s="30">
        <v>1</v>
      </c>
      <c r="G221" s="37">
        <v>0</v>
      </c>
      <c r="H221" s="30">
        <v>0</v>
      </c>
      <c r="I221" s="37">
        <v>0</v>
      </c>
      <c r="J221" s="30">
        <v>1</v>
      </c>
      <c r="K221" s="37">
        <v>0</v>
      </c>
      <c r="L221" s="30">
        <v>0</v>
      </c>
      <c r="M221" s="37">
        <v>0</v>
      </c>
      <c r="N221" s="30">
        <v>0</v>
      </c>
      <c r="O221" s="37">
        <v>0</v>
      </c>
      <c r="P221" s="2924"/>
      <c r="Q221" s="2925"/>
      <c r="R221" s="2925"/>
      <c r="S221" s="2925"/>
      <c r="T221" s="2925"/>
      <c r="U221" s="2925"/>
      <c r="V221" s="2925"/>
      <c r="W221" s="2925"/>
      <c r="X221" s="2925"/>
      <c r="Y221" s="2925"/>
      <c r="Z221" s="2925"/>
      <c r="AA221" s="2925"/>
      <c r="AB221" s="2925"/>
      <c r="AC221" s="2925"/>
      <c r="AD221" s="2925"/>
      <c r="AE221" s="2925"/>
      <c r="AF221" s="2925"/>
      <c r="AG221" s="2925"/>
      <c r="AH221" s="2925"/>
      <c r="AI221" s="2925"/>
      <c r="AJ221" s="2925"/>
      <c r="AK221" s="2925"/>
      <c r="AL221" s="2925"/>
      <c r="AM221" s="2926"/>
      <c r="AN221" s="35">
        <v>0</v>
      </c>
      <c r="AO221" s="2869"/>
      <c r="AP221" s="30">
        <v>0</v>
      </c>
      <c r="AQ221" s="37">
        <v>0</v>
      </c>
      <c r="AR221" s="30">
        <v>0</v>
      </c>
      <c r="AS221" s="37">
        <v>1</v>
      </c>
      <c r="AT221" s="223">
        <v>0</v>
      </c>
      <c r="AU221" s="243">
        <v>0</v>
      </c>
      <c r="AV221" s="223">
        <v>0</v>
      </c>
      <c r="AW221" s="243">
        <v>0</v>
      </c>
      <c r="AX221" s="37">
        <v>0</v>
      </c>
      <c r="AY221" s="56" t="str">
        <f t="shared" si="161"/>
        <v/>
      </c>
      <c r="CA221" s="18" t="str">
        <f t="shared" si="141"/>
        <v/>
      </c>
      <c r="CB221" s="421"/>
      <c r="CC221" s="18" t="str">
        <f t="shared" si="159"/>
        <v/>
      </c>
      <c r="CD221" s="18" t="str">
        <f t="shared" si="142"/>
        <v/>
      </c>
      <c r="CE221" s="18" t="str">
        <f t="shared" si="143"/>
        <v/>
      </c>
      <c r="CF221" s="18" t="str">
        <f t="shared" si="150"/>
        <v/>
      </c>
      <c r="CG221" s="18" t="str">
        <f t="shared" si="136"/>
        <v/>
      </c>
      <c r="CH221" s="18" t="str">
        <f t="shared" si="160"/>
        <v/>
      </c>
      <c r="CI221" s="18" t="str">
        <f t="shared" si="137"/>
        <v/>
      </c>
      <c r="CJ221" s="18" t="str">
        <f t="shared" si="152"/>
        <v/>
      </c>
      <c r="CK221" s="18" t="str">
        <f t="shared" si="153"/>
        <v/>
      </c>
      <c r="CL221" s="56"/>
      <c r="CO221" s="370">
        <f t="shared" si="127"/>
        <v>0</v>
      </c>
      <c r="CP221" s="405"/>
      <c r="CQ221" s="370">
        <f t="shared" si="154"/>
        <v>0</v>
      </c>
      <c r="CR221" s="370">
        <f t="shared" si="154"/>
        <v>0</v>
      </c>
      <c r="CS221" s="370">
        <f t="shared" si="130"/>
        <v>0</v>
      </c>
      <c r="CT221" s="370">
        <f t="shared" si="131"/>
        <v>0</v>
      </c>
      <c r="CU221" s="370">
        <f t="shared" si="155"/>
        <v>0</v>
      </c>
      <c r="CV221" s="370">
        <f t="shared" si="155"/>
        <v>0</v>
      </c>
      <c r="CW221" s="370">
        <f t="shared" si="156"/>
        <v>0</v>
      </c>
      <c r="CX221" s="370">
        <f t="shared" si="157"/>
        <v>0</v>
      </c>
      <c r="CY221" s="370">
        <f t="shared" si="135"/>
        <v>0</v>
      </c>
    </row>
    <row r="222" spans="1:103" ht="15" customHeight="1" x14ac:dyDescent="0.25">
      <c r="A222" s="3524" t="s">
        <v>246</v>
      </c>
      <c r="B222" s="2927" t="s">
        <v>247</v>
      </c>
      <c r="C222" s="378">
        <f t="shared" si="140"/>
        <v>11</v>
      </c>
      <c r="D222" s="379">
        <f t="shared" ref="D222:E241" si="162">SUM(F222+H222+J222+L222+N222+P222+R222+T222+V222+X222+Z222+AB222+AD222+AF222+AH222+AJ222+AL222)</f>
        <v>3</v>
      </c>
      <c r="E222" s="380">
        <f t="shared" si="162"/>
        <v>8</v>
      </c>
      <c r="F222" s="45">
        <v>0</v>
      </c>
      <c r="G222" s="48">
        <v>0</v>
      </c>
      <c r="H222" s="45">
        <v>1</v>
      </c>
      <c r="I222" s="48">
        <v>1</v>
      </c>
      <c r="J222" s="45">
        <v>1</v>
      </c>
      <c r="K222" s="48">
        <v>3</v>
      </c>
      <c r="L222" s="45">
        <v>1</v>
      </c>
      <c r="M222" s="48">
        <v>3</v>
      </c>
      <c r="N222" s="45">
        <v>0</v>
      </c>
      <c r="O222" s="48">
        <v>0</v>
      </c>
      <c r="P222" s="45">
        <v>0</v>
      </c>
      <c r="Q222" s="48">
        <v>0</v>
      </c>
      <c r="R222" s="45">
        <v>0</v>
      </c>
      <c r="S222" s="48">
        <v>0</v>
      </c>
      <c r="T222" s="45">
        <v>0</v>
      </c>
      <c r="U222" s="48">
        <v>0</v>
      </c>
      <c r="V222" s="45">
        <v>0</v>
      </c>
      <c r="W222" s="48">
        <v>0</v>
      </c>
      <c r="X222" s="45">
        <v>0</v>
      </c>
      <c r="Y222" s="48">
        <v>0</v>
      </c>
      <c r="Z222" s="45">
        <v>0</v>
      </c>
      <c r="AA222" s="48">
        <v>1</v>
      </c>
      <c r="AB222" s="45">
        <v>0</v>
      </c>
      <c r="AC222" s="48">
        <v>0</v>
      </c>
      <c r="AD222" s="45">
        <v>0</v>
      </c>
      <c r="AE222" s="48">
        <v>0</v>
      </c>
      <c r="AF222" s="45">
        <v>0</v>
      </c>
      <c r="AG222" s="48">
        <v>0</v>
      </c>
      <c r="AH222" s="45">
        <v>0</v>
      </c>
      <c r="AI222" s="48">
        <v>0</v>
      </c>
      <c r="AJ222" s="45">
        <v>0</v>
      </c>
      <c r="AK222" s="48">
        <v>0</v>
      </c>
      <c r="AL222" s="45">
        <v>0</v>
      </c>
      <c r="AM222" s="46">
        <v>0</v>
      </c>
      <c r="AN222" s="105">
        <v>0</v>
      </c>
      <c r="AO222" s="2878">
        <v>0</v>
      </c>
      <c r="AP222" s="2798">
        <v>0</v>
      </c>
      <c r="AQ222" s="48">
        <v>0</v>
      </c>
      <c r="AR222" s="45">
        <v>0</v>
      </c>
      <c r="AS222" s="48">
        <v>7</v>
      </c>
      <c r="AT222" s="333">
        <v>0</v>
      </c>
      <c r="AU222" s="352">
        <v>0</v>
      </c>
      <c r="AV222" s="351">
        <v>0</v>
      </c>
      <c r="AW222" s="352">
        <v>0</v>
      </c>
      <c r="AX222" s="48">
        <v>0</v>
      </c>
      <c r="AY222" s="56" t="str">
        <f t="shared" si="118"/>
        <v/>
      </c>
      <c r="CA222" s="18" t="str">
        <f t="shared" si="141"/>
        <v/>
      </c>
      <c r="CB222" s="18" t="str">
        <f>IF(AND(E222&gt;0,AO222=""), "* No olvide digitar la variable Madre de hijo menor de 5 años. Digite Cero si no tiene.",IF(AO222&gt;E222,"  * La variable Madre de hijo menor de 5 años No puede ser mayor al Total Mujeres.",""))</f>
        <v/>
      </c>
      <c r="CC222" s="18" t="str">
        <f t="shared" si="159"/>
        <v/>
      </c>
      <c r="CD222" s="18" t="str">
        <f t="shared" si="142"/>
        <v/>
      </c>
      <c r="CE222" s="18" t="str">
        <f t="shared" si="143"/>
        <v/>
      </c>
      <c r="CF222" s="18" t="str">
        <f t="shared" si="150"/>
        <v/>
      </c>
      <c r="CG222" s="18" t="str">
        <f t="shared" si="136"/>
        <v/>
      </c>
      <c r="CH222" s="18" t="str">
        <f t="shared" si="160"/>
        <v/>
      </c>
      <c r="CI222" s="18" t="str">
        <f t="shared" si="137"/>
        <v/>
      </c>
      <c r="CJ222" s="18" t="str">
        <f t="shared" si="152"/>
        <v/>
      </c>
      <c r="CK222" s="18" t="str">
        <f t="shared" si="153"/>
        <v/>
      </c>
      <c r="CL222" s="56"/>
      <c r="CO222" s="370">
        <f t="shared" si="127"/>
        <v>0</v>
      </c>
      <c r="CP222" s="370">
        <f>IF(AND(E222&gt;0,AO222=""),1,IF(AO222&gt;E222,1,0))</f>
        <v>0</v>
      </c>
      <c r="CQ222" s="370">
        <f t="shared" si="154"/>
        <v>0</v>
      </c>
      <c r="CR222" s="370">
        <f t="shared" si="154"/>
        <v>0</v>
      </c>
      <c r="CS222" s="370">
        <f t="shared" si="130"/>
        <v>0</v>
      </c>
      <c r="CT222" s="370">
        <f t="shared" si="131"/>
        <v>0</v>
      </c>
      <c r="CU222" s="370">
        <f t="shared" si="155"/>
        <v>0</v>
      </c>
      <c r="CV222" s="370">
        <f t="shared" si="155"/>
        <v>0</v>
      </c>
      <c r="CW222" s="370">
        <f t="shared" si="156"/>
        <v>0</v>
      </c>
      <c r="CX222" s="370">
        <f t="shared" si="157"/>
        <v>0</v>
      </c>
      <c r="CY222" s="370">
        <f t="shared" si="135"/>
        <v>0</v>
      </c>
    </row>
    <row r="223" spans="1:103" ht="15" customHeight="1" x14ac:dyDescent="0.25">
      <c r="A223" s="3923"/>
      <c r="B223" s="429" t="s">
        <v>248</v>
      </c>
      <c r="C223" s="397">
        <f t="shared" si="140"/>
        <v>0</v>
      </c>
      <c r="D223" s="398">
        <f t="shared" si="162"/>
        <v>0</v>
      </c>
      <c r="E223" s="396">
        <f t="shared" si="162"/>
        <v>0</v>
      </c>
      <c r="F223" s="22">
        <v>0</v>
      </c>
      <c r="G223" s="28">
        <v>0</v>
      </c>
      <c r="H223" s="22">
        <v>0</v>
      </c>
      <c r="I223" s="28">
        <v>0</v>
      </c>
      <c r="J223" s="22">
        <v>0</v>
      </c>
      <c r="K223" s="28">
        <v>0</v>
      </c>
      <c r="L223" s="22">
        <v>0</v>
      </c>
      <c r="M223" s="28">
        <v>0</v>
      </c>
      <c r="N223" s="22">
        <v>0</v>
      </c>
      <c r="O223" s="28">
        <v>0</v>
      </c>
      <c r="P223" s="22">
        <v>0</v>
      </c>
      <c r="Q223" s="28">
        <v>0</v>
      </c>
      <c r="R223" s="22">
        <v>0</v>
      </c>
      <c r="S223" s="28">
        <v>0</v>
      </c>
      <c r="T223" s="22">
        <v>0</v>
      </c>
      <c r="U223" s="28">
        <v>0</v>
      </c>
      <c r="V223" s="22">
        <v>0</v>
      </c>
      <c r="W223" s="28">
        <v>0</v>
      </c>
      <c r="X223" s="22">
        <v>0</v>
      </c>
      <c r="Y223" s="28">
        <v>0</v>
      </c>
      <c r="Z223" s="22">
        <v>0</v>
      </c>
      <c r="AA223" s="28">
        <v>0</v>
      </c>
      <c r="AB223" s="22">
        <v>0</v>
      </c>
      <c r="AC223" s="28">
        <v>0</v>
      </c>
      <c r="AD223" s="22">
        <v>0</v>
      </c>
      <c r="AE223" s="28">
        <v>0</v>
      </c>
      <c r="AF223" s="22">
        <v>0</v>
      </c>
      <c r="AG223" s="28">
        <v>0</v>
      </c>
      <c r="AH223" s="22">
        <v>0</v>
      </c>
      <c r="AI223" s="28">
        <v>0</v>
      </c>
      <c r="AJ223" s="22">
        <v>0</v>
      </c>
      <c r="AK223" s="28">
        <v>0</v>
      </c>
      <c r="AL223" s="22">
        <v>0</v>
      </c>
      <c r="AM223" s="26">
        <v>0</v>
      </c>
      <c r="AN223" s="27">
        <v>0</v>
      </c>
      <c r="AO223" s="28">
        <v>0</v>
      </c>
      <c r="AP223" s="23">
        <v>0</v>
      </c>
      <c r="AQ223" s="28">
        <v>0</v>
      </c>
      <c r="AR223" s="22">
        <v>0</v>
      </c>
      <c r="AS223" s="28">
        <v>0</v>
      </c>
      <c r="AT223" s="216">
        <v>0</v>
      </c>
      <c r="AU223" s="239">
        <v>0</v>
      </c>
      <c r="AV223" s="430">
        <v>0</v>
      </c>
      <c r="AW223" s="239">
        <v>0</v>
      </c>
      <c r="AX223" s="28">
        <v>0</v>
      </c>
      <c r="AY223" s="56" t="str">
        <f t="shared" si="118"/>
        <v/>
      </c>
      <c r="CA223" s="18" t="str">
        <f t="shared" si="141"/>
        <v/>
      </c>
      <c r="CB223" s="18" t="str">
        <f>IF(AND(E223&gt;0,AO223=""), "* No olvide digitar la variable Madre de hijo menor de 5 años. Digite Cero si no tiene.",IF(AO223&gt;E223,"  * La variable Madre de hijo menor de 5 años No puede ser mayor al Total Mujeres.",""))</f>
        <v/>
      </c>
      <c r="CC223" s="18" t="str">
        <f t="shared" si="159"/>
        <v/>
      </c>
      <c r="CD223" s="18" t="str">
        <f t="shared" si="142"/>
        <v/>
      </c>
      <c r="CE223" s="18" t="str">
        <f t="shared" si="143"/>
        <v/>
      </c>
      <c r="CF223" s="18" t="str">
        <f t="shared" si="150"/>
        <v/>
      </c>
      <c r="CG223" s="18" t="str">
        <f t="shared" si="136"/>
        <v/>
      </c>
      <c r="CH223" s="18" t="str">
        <f t="shared" si="160"/>
        <v/>
      </c>
      <c r="CI223" s="18" t="str">
        <f t="shared" si="137"/>
        <v/>
      </c>
      <c r="CJ223" s="18" t="str">
        <f t="shared" si="152"/>
        <v/>
      </c>
      <c r="CK223" s="18" t="str">
        <f t="shared" si="153"/>
        <v/>
      </c>
      <c r="CL223" s="56"/>
      <c r="CO223" s="370">
        <f t="shared" si="127"/>
        <v>0</v>
      </c>
      <c r="CP223" s="370">
        <f>IF(AND(E223&gt;0,AO223=""),1,IF(AO223&gt;E223,1,0))</f>
        <v>0</v>
      </c>
      <c r="CQ223" s="370">
        <f t="shared" si="154"/>
        <v>0</v>
      </c>
      <c r="CR223" s="370">
        <f t="shared" si="154"/>
        <v>0</v>
      </c>
      <c r="CS223" s="370">
        <f t="shared" si="130"/>
        <v>0</v>
      </c>
      <c r="CT223" s="370">
        <f t="shared" si="131"/>
        <v>0</v>
      </c>
      <c r="CU223" s="370">
        <f t="shared" si="155"/>
        <v>0</v>
      </c>
      <c r="CV223" s="370">
        <f t="shared" si="155"/>
        <v>0</v>
      </c>
      <c r="CW223" s="370">
        <f t="shared" si="156"/>
        <v>0</v>
      </c>
      <c r="CX223" s="370">
        <f t="shared" si="157"/>
        <v>0</v>
      </c>
      <c r="CY223" s="370">
        <f t="shared" si="135"/>
        <v>0</v>
      </c>
    </row>
    <row r="224" spans="1:103" ht="15" customHeight="1" x14ac:dyDescent="0.25">
      <c r="A224" s="3923"/>
      <c r="B224" s="401" t="s">
        <v>249</v>
      </c>
      <c r="C224" s="397">
        <f t="shared" si="140"/>
        <v>0</v>
      </c>
      <c r="D224" s="398">
        <f t="shared" si="162"/>
        <v>0</v>
      </c>
      <c r="E224" s="396">
        <f t="shared" si="162"/>
        <v>0</v>
      </c>
      <c r="F224" s="22">
        <v>0</v>
      </c>
      <c r="G224" s="28">
        <v>0</v>
      </c>
      <c r="H224" s="22">
        <v>0</v>
      </c>
      <c r="I224" s="28">
        <v>0</v>
      </c>
      <c r="J224" s="22">
        <v>0</v>
      </c>
      <c r="K224" s="28">
        <v>0</v>
      </c>
      <c r="L224" s="22">
        <v>0</v>
      </c>
      <c r="M224" s="28">
        <v>0</v>
      </c>
      <c r="N224" s="22">
        <v>0</v>
      </c>
      <c r="O224" s="28">
        <v>0</v>
      </c>
      <c r="P224" s="22">
        <v>0</v>
      </c>
      <c r="Q224" s="28">
        <v>0</v>
      </c>
      <c r="R224" s="22">
        <v>0</v>
      </c>
      <c r="S224" s="28">
        <v>0</v>
      </c>
      <c r="T224" s="22">
        <v>0</v>
      </c>
      <c r="U224" s="28">
        <v>0</v>
      </c>
      <c r="V224" s="22">
        <v>0</v>
      </c>
      <c r="W224" s="28">
        <v>0</v>
      </c>
      <c r="X224" s="22">
        <v>0</v>
      </c>
      <c r="Y224" s="28">
        <v>0</v>
      </c>
      <c r="Z224" s="22">
        <v>0</v>
      </c>
      <c r="AA224" s="28">
        <v>0</v>
      </c>
      <c r="AB224" s="22">
        <v>0</v>
      </c>
      <c r="AC224" s="28">
        <v>0</v>
      </c>
      <c r="AD224" s="22">
        <v>0</v>
      </c>
      <c r="AE224" s="28">
        <v>0</v>
      </c>
      <c r="AF224" s="22">
        <v>0</v>
      </c>
      <c r="AG224" s="28">
        <v>0</v>
      </c>
      <c r="AH224" s="22">
        <v>0</v>
      </c>
      <c r="AI224" s="28">
        <v>0</v>
      </c>
      <c r="AJ224" s="22">
        <v>0</v>
      </c>
      <c r="AK224" s="28">
        <v>0</v>
      </c>
      <c r="AL224" s="22">
        <v>0</v>
      </c>
      <c r="AM224" s="26">
        <v>0</v>
      </c>
      <c r="AN224" s="27">
        <v>0</v>
      </c>
      <c r="AO224" s="28">
        <v>0</v>
      </c>
      <c r="AP224" s="23">
        <v>0</v>
      </c>
      <c r="AQ224" s="28">
        <v>0</v>
      </c>
      <c r="AR224" s="22">
        <v>0</v>
      </c>
      <c r="AS224" s="28">
        <v>0</v>
      </c>
      <c r="AT224" s="216">
        <v>0</v>
      </c>
      <c r="AU224" s="239">
        <v>0</v>
      </c>
      <c r="AV224" s="430">
        <v>0</v>
      </c>
      <c r="AW224" s="239">
        <v>0</v>
      </c>
      <c r="AX224" s="28">
        <v>0</v>
      </c>
      <c r="AY224" s="56" t="str">
        <f t="shared" si="118"/>
        <v/>
      </c>
      <c r="CA224" s="18" t="str">
        <f t="shared" si="141"/>
        <v/>
      </c>
      <c r="CB224" s="18" t="str">
        <f>IF(AND(E224&gt;0,AO224=""), "* No olvide digitar la variable Madre de hijo menor de 5 años. Digite Cero si no tiene.",IF(AO224&gt;E224,"  * La variable Madre de hijo menor de 5 años No puede ser mayor al Total Mujeres.",""))</f>
        <v/>
      </c>
      <c r="CC224" s="18" t="str">
        <f t="shared" si="159"/>
        <v/>
      </c>
      <c r="CD224" s="18" t="str">
        <f t="shared" si="142"/>
        <v/>
      </c>
      <c r="CE224" s="18" t="str">
        <f t="shared" si="143"/>
        <v/>
      </c>
      <c r="CF224" s="18" t="str">
        <f t="shared" si="150"/>
        <v/>
      </c>
      <c r="CG224" s="18" t="str">
        <f t="shared" si="136"/>
        <v/>
      </c>
      <c r="CH224" s="18" t="str">
        <f t="shared" si="160"/>
        <v/>
      </c>
      <c r="CI224" s="18" t="str">
        <f t="shared" si="137"/>
        <v/>
      </c>
      <c r="CJ224" s="18" t="str">
        <f t="shared" si="152"/>
        <v/>
      </c>
      <c r="CK224" s="18" t="str">
        <f t="shared" si="153"/>
        <v/>
      </c>
      <c r="CL224" s="56"/>
      <c r="CO224" s="370">
        <f t="shared" si="127"/>
        <v>0</v>
      </c>
      <c r="CP224" s="370">
        <f>IF(AND(E224&gt;0,AO224=""),1,IF(AO224&gt;E224,1,0))</f>
        <v>0</v>
      </c>
      <c r="CQ224" s="370">
        <f t="shared" si="154"/>
        <v>0</v>
      </c>
      <c r="CR224" s="370">
        <f t="shared" si="154"/>
        <v>0</v>
      </c>
      <c r="CS224" s="370">
        <f t="shared" si="130"/>
        <v>0</v>
      </c>
      <c r="CT224" s="370">
        <f t="shared" si="131"/>
        <v>0</v>
      </c>
      <c r="CU224" s="370">
        <f t="shared" si="155"/>
        <v>0</v>
      </c>
      <c r="CV224" s="370">
        <f t="shared" si="155"/>
        <v>0</v>
      </c>
      <c r="CW224" s="370">
        <f t="shared" si="156"/>
        <v>0</v>
      </c>
      <c r="CX224" s="370">
        <f t="shared" si="157"/>
        <v>0</v>
      </c>
      <c r="CY224" s="370">
        <f t="shared" si="135"/>
        <v>0</v>
      </c>
    </row>
    <row r="225" spans="1:103" ht="15" customHeight="1" x14ac:dyDescent="0.25">
      <c r="A225" s="3923"/>
      <c r="B225" s="401" t="s">
        <v>250</v>
      </c>
      <c r="C225" s="397">
        <f t="shared" si="140"/>
        <v>0</v>
      </c>
      <c r="D225" s="398">
        <f t="shared" si="162"/>
        <v>0</v>
      </c>
      <c r="E225" s="396">
        <f t="shared" si="162"/>
        <v>0</v>
      </c>
      <c r="F225" s="22">
        <v>0</v>
      </c>
      <c r="G225" s="28">
        <v>0</v>
      </c>
      <c r="H225" s="22">
        <v>0</v>
      </c>
      <c r="I225" s="28">
        <v>0</v>
      </c>
      <c r="J225" s="22">
        <v>0</v>
      </c>
      <c r="K225" s="28">
        <v>0</v>
      </c>
      <c r="L225" s="22">
        <v>0</v>
      </c>
      <c r="M225" s="28">
        <v>0</v>
      </c>
      <c r="N225" s="22">
        <v>0</v>
      </c>
      <c r="O225" s="28">
        <v>0</v>
      </c>
      <c r="P225" s="22">
        <v>0</v>
      </c>
      <c r="Q225" s="28">
        <v>0</v>
      </c>
      <c r="R225" s="22">
        <v>0</v>
      </c>
      <c r="S225" s="28">
        <v>0</v>
      </c>
      <c r="T225" s="22">
        <v>0</v>
      </c>
      <c r="U225" s="28">
        <v>0</v>
      </c>
      <c r="V225" s="22">
        <v>0</v>
      </c>
      <c r="W225" s="28">
        <v>0</v>
      </c>
      <c r="X225" s="22">
        <v>0</v>
      </c>
      <c r="Y225" s="28">
        <v>0</v>
      </c>
      <c r="Z225" s="22">
        <v>0</v>
      </c>
      <c r="AA225" s="28">
        <v>0</v>
      </c>
      <c r="AB225" s="22">
        <v>0</v>
      </c>
      <c r="AC225" s="28">
        <v>0</v>
      </c>
      <c r="AD225" s="22">
        <v>0</v>
      </c>
      <c r="AE225" s="28">
        <v>0</v>
      </c>
      <c r="AF225" s="22">
        <v>0</v>
      </c>
      <c r="AG225" s="28">
        <v>0</v>
      </c>
      <c r="AH225" s="22">
        <v>0</v>
      </c>
      <c r="AI225" s="28">
        <v>0</v>
      </c>
      <c r="AJ225" s="22">
        <v>0</v>
      </c>
      <c r="AK225" s="28">
        <v>0</v>
      </c>
      <c r="AL225" s="22">
        <v>0</v>
      </c>
      <c r="AM225" s="26">
        <v>0</v>
      </c>
      <c r="AN225" s="27">
        <v>0</v>
      </c>
      <c r="AO225" s="28">
        <v>0</v>
      </c>
      <c r="AP225" s="23">
        <v>0</v>
      </c>
      <c r="AQ225" s="28">
        <v>0</v>
      </c>
      <c r="AR225" s="22">
        <v>0</v>
      </c>
      <c r="AS225" s="28">
        <v>0</v>
      </c>
      <c r="AT225" s="216">
        <v>0</v>
      </c>
      <c r="AU225" s="239">
        <v>0</v>
      </c>
      <c r="AV225" s="430">
        <v>0</v>
      </c>
      <c r="AW225" s="239">
        <v>0</v>
      </c>
      <c r="AX225" s="28">
        <v>0</v>
      </c>
      <c r="AY225" s="56" t="str">
        <f t="shared" si="118"/>
        <v/>
      </c>
      <c r="CA225" s="18" t="str">
        <f t="shared" si="141"/>
        <v/>
      </c>
      <c r="CB225" s="18" t="str">
        <f>IF(AND(E225&gt;0,AO225=""), "* No olvide digitar la variable Madre de hijo menor de 5 años. Digite Cero si no tiene.",IF(AO225&gt;E225,"  * La variable Madre de hijo menor de 5 años No puede ser mayor al Total Mujeres.",""))</f>
        <v/>
      </c>
      <c r="CC225" s="18" t="str">
        <f t="shared" si="159"/>
        <v/>
      </c>
      <c r="CD225" s="18" t="str">
        <f t="shared" si="142"/>
        <v/>
      </c>
      <c r="CE225" s="18" t="str">
        <f t="shared" si="143"/>
        <v/>
      </c>
      <c r="CF225" s="18" t="str">
        <f t="shared" si="150"/>
        <v/>
      </c>
      <c r="CG225" s="18" t="str">
        <f t="shared" si="136"/>
        <v/>
      </c>
      <c r="CH225" s="18" t="str">
        <f t="shared" si="160"/>
        <v/>
      </c>
      <c r="CI225" s="18" t="str">
        <f t="shared" si="137"/>
        <v/>
      </c>
      <c r="CJ225" s="18" t="str">
        <f t="shared" si="152"/>
        <v/>
      </c>
      <c r="CK225" s="18" t="str">
        <f t="shared" si="153"/>
        <v/>
      </c>
      <c r="CL225" s="56"/>
      <c r="CO225" s="370">
        <f t="shared" si="127"/>
        <v>0</v>
      </c>
      <c r="CP225" s="370">
        <f>IF(AND(E225&gt;0,AO225=""),1,IF(AO225&gt;E225,1,0))</f>
        <v>0</v>
      </c>
      <c r="CQ225" s="370">
        <f t="shared" si="154"/>
        <v>0</v>
      </c>
      <c r="CR225" s="370">
        <f t="shared" si="154"/>
        <v>0</v>
      </c>
      <c r="CS225" s="370">
        <f t="shared" si="130"/>
        <v>0</v>
      </c>
      <c r="CT225" s="370">
        <f t="shared" si="131"/>
        <v>0</v>
      </c>
      <c r="CU225" s="370">
        <f t="shared" si="155"/>
        <v>0</v>
      </c>
      <c r="CV225" s="370">
        <f t="shared" si="155"/>
        <v>0</v>
      </c>
      <c r="CW225" s="370">
        <f t="shared" si="156"/>
        <v>0</v>
      </c>
      <c r="CX225" s="370">
        <f t="shared" si="157"/>
        <v>0</v>
      </c>
      <c r="CY225" s="370">
        <f t="shared" si="135"/>
        <v>0</v>
      </c>
    </row>
    <row r="226" spans="1:103" ht="15" customHeight="1" x14ac:dyDescent="0.25">
      <c r="A226" s="4249"/>
      <c r="B226" s="2928" t="s">
        <v>251</v>
      </c>
      <c r="C226" s="2544">
        <f t="shared" si="140"/>
        <v>2</v>
      </c>
      <c r="D226" s="388">
        <f t="shared" si="162"/>
        <v>1</v>
      </c>
      <c r="E226" s="369">
        <f t="shared" si="162"/>
        <v>1</v>
      </c>
      <c r="F226" s="22">
        <v>0</v>
      </c>
      <c r="G226" s="28">
        <v>0</v>
      </c>
      <c r="H226" s="22">
        <v>0</v>
      </c>
      <c r="I226" s="28">
        <v>0</v>
      </c>
      <c r="J226" s="22">
        <v>0</v>
      </c>
      <c r="K226" s="28">
        <v>0</v>
      </c>
      <c r="L226" s="22">
        <v>0</v>
      </c>
      <c r="M226" s="28">
        <v>1</v>
      </c>
      <c r="N226" s="22">
        <v>1</v>
      </c>
      <c r="O226" s="28">
        <v>0</v>
      </c>
      <c r="P226" s="22">
        <v>0</v>
      </c>
      <c r="Q226" s="28">
        <v>0</v>
      </c>
      <c r="R226" s="22">
        <v>0</v>
      </c>
      <c r="S226" s="28">
        <v>0</v>
      </c>
      <c r="T226" s="22">
        <v>0</v>
      </c>
      <c r="U226" s="28">
        <v>0</v>
      </c>
      <c r="V226" s="22">
        <v>0</v>
      </c>
      <c r="W226" s="28">
        <v>0</v>
      </c>
      <c r="X226" s="22">
        <v>0</v>
      </c>
      <c r="Y226" s="28">
        <v>0</v>
      </c>
      <c r="Z226" s="22">
        <v>0</v>
      </c>
      <c r="AA226" s="28">
        <v>0</v>
      </c>
      <c r="AB226" s="22">
        <v>0</v>
      </c>
      <c r="AC226" s="28">
        <v>0</v>
      </c>
      <c r="AD226" s="22">
        <v>0</v>
      </c>
      <c r="AE226" s="28">
        <v>0</v>
      </c>
      <c r="AF226" s="22">
        <v>0</v>
      </c>
      <c r="AG226" s="28">
        <v>0</v>
      </c>
      <c r="AH226" s="22">
        <v>0</v>
      </c>
      <c r="AI226" s="28">
        <v>0</v>
      </c>
      <c r="AJ226" s="22">
        <v>0</v>
      </c>
      <c r="AK226" s="28">
        <v>0</v>
      </c>
      <c r="AL226" s="30">
        <v>0</v>
      </c>
      <c r="AM226" s="34">
        <v>0</v>
      </c>
      <c r="AN226" s="35">
        <v>0</v>
      </c>
      <c r="AO226" s="37">
        <v>0</v>
      </c>
      <c r="AP226" s="31">
        <v>0</v>
      </c>
      <c r="AQ226" s="37">
        <v>0</v>
      </c>
      <c r="AR226" s="30">
        <v>0</v>
      </c>
      <c r="AS226" s="37">
        <v>0</v>
      </c>
      <c r="AT226" s="223">
        <v>0</v>
      </c>
      <c r="AU226" s="243">
        <v>0</v>
      </c>
      <c r="AV226" s="432">
        <v>0</v>
      </c>
      <c r="AW226" s="243">
        <v>0</v>
      </c>
      <c r="AX226" s="37">
        <v>0</v>
      </c>
      <c r="AY226" s="56" t="str">
        <f t="shared" si="118"/>
        <v/>
      </c>
      <c r="CA226" s="18" t="str">
        <f t="shared" si="141"/>
        <v/>
      </c>
      <c r="CB226" s="18" t="str">
        <f>IF(AND(E226&gt;0,AO226=""), "* No olvide digitar la variable Madre de hijo menor de 5 años. Digite Cero si no tiene.",IF(AO226&gt;E226,"  * La variable Madre de hijo menor de 5 años No puede ser mayor al Total Mujeres.",""))</f>
        <v/>
      </c>
      <c r="CC226" s="18" t="str">
        <f t="shared" si="159"/>
        <v/>
      </c>
      <c r="CD226" s="18" t="str">
        <f t="shared" si="142"/>
        <v/>
      </c>
      <c r="CE226" s="18" t="str">
        <f t="shared" si="143"/>
        <v/>
      </c>
      <c r="CF226" s="18" t="str">
        <f t="shared" si="150"/>
        <v/>
      </c>
      <c r="CG226" s="18" t="str">
        <f t="shared" si="136"/>
        <v/>
      </c>
      <c r="CH226" s="18" t="str">
        <f t="shared" si="160"/>
        <v/>
      </c>
      <c r="CI226" s="18" t="str">
        <f t="shared" si="137"/>
        <v/>
      </c>
      <c r="CJ226" s="18" t="str">
        <f t="shared" si="152"/>
        <v/>
      </c>
      <c r="CK226" s="18" t="str">
        <f t="shared" si="153"/>
        <v/>
      </c>
      <c r="CL226" s="56"/>
      <c r="CO226" s="370">
        <f t="shared" si="127"/>
        <v>0</v>
      </c>
      <c r="CP226" s="370">
        <f>IF(AND(E226&gt;0,AO226=""),1,IF(AO226&gt;E226,1,0))</f>
        <v>0</v>
      </c>
      <c r="CQ226" s="370">
        <f t="shared" si="154"/>
        <v>0</v>
      </c>
      <c r="CR226" s="370">
        <f t="shared" si="154"/>
        <v>0</v>
      </c>
      <c r="CS226" s="370">
        <f t="shared" si="130"/>
        <v>0</v>
      </c>
      <c r="CT226" s="370">
        <f t="shared" si="131"/>
        <v>0</v>
      </c>
      <c r="CU226" s="370">
        <f t="shared" si="155"/>
        <v>0</v>
      </c>
      <c r="CV226" s="370">
        <f t="shared" si="155"/>
        <v>0</v>
      </c>
      <c r="CW226" s="370">
        <f t="shared" si="156"/>
        <v>0</v>
      </c>
      <c r="CX226" s="370">
        <f t="shared" si="157"/>
        <v>0</v>
      </c>
      <c r="CY226" s="370">
        <f t="shared" si="135"/>
        <v>0</v>
      </c>
    </row>
    <row r="227" spans="1:103" ht="15" customHeight="1" x14ac:dyDescent="0.25">
      <c r="A227" s="3524" t="s">
        <v>252</v>
      </c>
      <c r="B227" s="2923" t="s">
        <v>253</v>
      </c>
      <c r="C227" s="2919">
        <f t="shared" si="140"/>
        <v>0</v>
      </c>
      <c r="D227" s="2540">
        <f t="shared" si="162"/>
        <v>0</v>
      </c>
      <c r="E227" s="2918">
        <f t="shared" si="162"/>
        <v>0</v>
      </c>
      <c r="F227" s="2920"/>
      <c r="G227" s="2921"/>
      <c r="H227" s="2920"/>
      <c r="I227" s="2921"/>
      <c r="J227" s="2920"/>
      <c r="K227" s="2921"/>
      <c r="L227" s="2920"/>
      <c r="M227" s="2921"/>
      <c r="N227" s="2920"/>
      <c r="O227" s="2921"/>
      <c r="P227" s="2920"/>
      <c r="Q227" s="2921"/>
      <c r="R227" s="2797"/>
      <c r="S227" s="2878"/>
      <c r="T227" s="2797"/>
      <c r="U227" s="2878"/>
      <c r="V227" s="2797"/>
      <c r="W227" s="2878"/>
      <c r="X227" s="2797"/>
      <c r="Y227" s="2878"/>
      <c r="Z227" s="2797"/>
      <c r="AA227" s="2878"/>
      <c r="AB227" s="2797"/>
      <c r="AC227" s="2878"/>
      <c r="AD227" s="2797"/>
      <c r="AE227" s="2878"/>
      <c r="AF227" s="2797"/>
      <c r="AG227" s="2878"/>
      <c r="AH227" s="2797"/>
      <c r="AI227" s="2878"/>
      <c r="AJ227" s="2797"/>
      <c r="AK227" s="2878"/>
      <c r="AL227" s="2797"/>
      <c r="AM227" s="2023"/>
      <c r="AN227" s="1199"/>
      <c r="AO227" s="420"/>
      <c r="AP227" s="2798"/>
      <c r="AQ227" s="414"/>
      <c r="AR227" s="1200"/>
      <c r="AS227" s="437"/>
      <c r="AT227" s="415"/>
      <c r="AU227" s="1195"/>
      <c r="AV227" s="415"/>
      <c r="AW227" s="1195"/>
      <c r="AX227" s="437"/>
      <c r="AY227" s="56" t="str">
        <f>CC227&amp;CD227&amp;CE227&amp;CF227&amp;CG227&amp;CH227&amp;CI227&amp;CJ227</f>
        <v/>
      </c>
      <c r="CA227" s="421"/>
      <c r="CB227" s="421"/>
      <c r="CC227" s="18" t="str">
        <f t="shared" si="159"/>
        <v/>
      </c>
      <c r="CD227" s="18" t="str">
        <f t="shared" si="142"/>
        <v/>
      </c>
      <c r="CE227" s="438"/>
      <c r="CF227" s="438"/>
      <c r="CG227" s="18" t="str">
        <f t="shared" si="136"/>
        <v/>
      </c>
      <c r="CH227" s="18" t="str">
        <f>IF(AND(E227&gt;0,OR(AU227="")), "* No olvide digitar la variable Migrantes - Mujeres. Digite Cero si no tiene.",IF((AU227)&gt;E227,"  * La variable Migrantes - Mujeres No puede ser mayor al Total.",""))</f>
        <v/>
      </c>
      <c r="CI227" s="18" t="str">
        <f t="shared" si="137"/>
        <v/>
      </c>
      <c r="CJ227" s="18" t="str">
        <f t="shared" si="152"/>
        <v/>
      </c>
      <c r="CK227" s="421"/>
      <c r="CL227" s="56"/>
      <c r="CO227" s="405"/>
      <c r="CP227" s="405"/>
      <c r="CQ227" s="370">
        <f t="shared" si="154"/>
        <v>0</v>
      </c>
      <c r="CR227" s="370">
        <f>IF(AND(E227&gt;0,OR(AQ227="")),1,IF((AQ227)&gt;E227,1,0))</f>
        <v>0</v>
      </c>
      <c r="CS227" s="405"/>
      <c r="CT227" s="405"/>
      <c r="CU227" s="370">
        <f>IF(AND(D227&gt;0,OR(AT227="")),1,IF((AT227)&gt;D227,1,0))</f>
        <v>0</v>
      </c>
      <c r="CV227" s="370">
        <f t="shared" si="155"/>
        <v>0</v>
      </c>
      <c r="CW227" s="370">
        <f t="shared" si="156"/>
        <v>0</v>
      </c>
      <c r="CX227" s="370">
        <f t="shared" si="157"/>
        <v>0</v>
      </c>
      <c r="CY227" s="405"/>
    </row>
    <row r="228" spans="1:103" ht="15" customHeight="1" x14ac:dyDescent="0.25">
      <c r="A228" s="3923"/>
      <c r="B228" s="401" t="s">
        <v>254</v>
      </c>
      <c r="C228" s="397">
        <f t="shared" si="140"/>
        <v>0</v>
      </c>
      <c r="D228" s="398">
        <f>SUM(F228+H228+J228+L228+N228+P228+R228+T228+V228+X228+Z228+AB228+AD228+AF228+AH228+AJ228+AL228)</f>
        <v>0</v>
      </c>
      <c r="E228" s="396">
        <f t="shared" si="162"/>
        <v>0</v>
      </c>
      <c r="F228" s="439"/>
      <c r="G228" s="440"/>
      <c r="H228" s="439"/>
      <c r="I228" s="440"/>
      <c r="J228" s="439"/>
      <c r="K228" s="440"/>
      <c r="L228" s="439"/>
      <c r="M228" s="440"/>
      <c r="N228" s="439"/>
      <c r="O228" s="440"/>
      <c r="P228" s="439"/>
      <c r="Q228" s="440"/>
      <c r="R228" s="22"/>
      <c r="S228" s="28"/>
      <c r="T228" s="22"/>
      <c r="U228" s="28"/>
      <c r="V228" s="22"/>
      <c r="W228" s="28"/>
      <c r="X228" s="22"/>
      <c r="Y228" s="28"/>
      <c r="Z228" s="22"/>
      <c r="AA228" s="28"/>
      <c r="AB228" s="22"/>
      <c r="AC228" s="28"/>
      <c r="AD228" s="22"/>
      <c r="AE228" s="28"/>
      <c r="AF228" s="22"/>
      <c r="AG228" s="28"/>
      <c r="AH228" s="22"/>
      <c r="AI228" s="28"/>
      <c r="AJ228" s="22"/>
      <c r="AK228" s="28"/>
      <c r="AL228" s="22"/>
      <c r="AM228" s="26"/>
      <c r="AN228" s="441"/>
      <c r="AO228" s="424"/>
      <c r="AP228" s="22"/>
      <c r="AQ228" s="52"/>
      <c r="AR228" s="442"/>
      <c r="AS228" s="443"/>
      <c r="AT228" s="323"/>
      <c r="AU228" s="399"/>
      <c r="AV228" s="323"/>
      <c r="AW228" s="399"/>
      <c r="AX228" s="443"/>
      <c r="AY228" s="56" t="str">
        <f t="shared" ref="AY228:AY229" si="163">CC228&amp;CD228&amp;CE228&amp;CF228&amp;CG228&amp;CH228&amp;CI228&amp;CJ228</f>
        <v/>
      </c>
      <c r="CA228" s="421"/>
      <c r="CB228" s="421"/>
      <c r="CC228" s="18" t="str">
        <f t="shared" si="159"/>
        <v/>
      </c>
      <c r="CD228" s="18" t="str">
        <f t="shared" si="142"/>
        <v/>
      </c>
      <c r="CE228" s="438"/>
      <c r="CF228" s="438"/>
      <c r="CG228" s="18" t="str">
        <f t="shared" si="136"/>
        <v/>
      </c>
      <c r="CH228" s="18" t="str">
        <f t="shared" si="160"/>
        <v/>
      </c>
      <c r="CI228" s="18" t="str">
        <f t="shared" si="137"/>
        <v/>
      </c>
      <c r="CJ228" s="18" t="str">
        <f t="shared" si="152"/>
        <v/>
      </c>
      <c r="CK228" s="421"/>
      <c r="CL228" s="56"/>
      <c r="CO228" s="405"/>
      <c r="CP228" s="405"/>
      <c r="CQ228" s="370">
        <f t="shared" si="154"/>
        <v>0</v>
      </c>
      <c r="CR228" s="370">
        <f t="shared" si="154"/>
        <v>0</v>
      </c>
      <c r="CS228" s="405"/>
      <c r="CT228" s="405"/>
      <c r="CU228" s="370">
        <f t="shared" si="155"/>
        <v>0</v>
      </c>
      <c r="CV228" s="370">
        <f t="shared" si="155"/>
        <v>0</v>
      </c>
      <c r="CW228" s="370">
        <f t="shared" si="156"/>
        <v>0</v>
      </c>
      <c r="CX228" s="370">
        <f t="shared" si="157"/>
        <v>0</v>
      </c>
      <c r="CY228" s="405"/>
    </row>
    <row r="229" spans="1:103" ht="15" customHeight="1" x14ac:dyDescent="0.25">
      <c r="A229" s="4249"/>
      <c r="B229" s="444" t="s">
        <v>255</v>
      </c>
      <c r="C229" s="416">
        <f t="shared" si="140"/>
        <v>0</v>
      </c>
      <c r="D229" s="417">
        <f t="shared" si="162"/>
        <v>0</v>
      </c>
      <c r="E229" s="377">
        <f t="shared" si="162"/>
        <v>0</v>
      </c>
      <c r="F229" s="445"/>
      <c r="G229" s="446"/>
      <c r="H229" s="445"/>
      <c r="I229" s="446"/>
      <c r="J229" s="445"/>
      <c r="K229" s="446"/>
      <c r="L229" s="445"/>
      <c r="M229" s="446"/>
      <c r="N229" s="445"/>
      <c r="O229" s="446"/>
      <c r="P229" s="445"/>
      <c r="Q229" s="446"/>
      <c r="R229" s="30"/>
      <c r="S229" s="37"/>
      <c r="T229" s="30"/>
      <c r="U229" s="37"/>
      <c r="V229" s="30"/>
      <c r="W229" s="37"/>
      <c r="X229" s="30"/>
      <c r="Y229" s="37"/>
      <c r="Z229" s="30"/>
      <c r="AA229" s="37"/>
      <c r="AB229" s="30"/>
      <c r="AC229" s="37"/>
      <c r="AD229" s="30"/>
      <c r="AE229" s="37"/>
      <c r="AF229" s="30"/>
      <c r="AG229" s="37"/>
      <c r="AH229" s="30"/>
      <c r="AI229" s="37"/>
      <c r="AJ229" s="30"/>
      <c r="AK229" s="37"/>
      <c r="AL229" s="30"/>
      <c r="AM229" s="34"/>
      <c r="AN229" s="447"/>
      <c r="AO229" s="2869"/>
      <c r="AP229" s="30"/>
      <c r="AQ229" s="37"/>
      <c r="AR229" s="445"/>
      <c r="AS229" s="446"/>
      <c r="AT229" s="223"/>
      <c r="AU229" s="243"/>
      <c r="AV229" s="223"/>
      <c r="AW229" s="243"/>
      <c r="AX229" s="446"/>
      <c r="AY229" s="56" t="str">
        <f t="shared" si="163"/>
        <v/>
      </c>
      <c r="CA229" s="421"/>
      <c r="CB229" s="421"/>
      <c r="CC229" s="18" t="str">
        <f t="shared" si="159"/>
        <v/>
      </c>
      <c r="CD229" s="18" t="str">
        <f t="shared" si="142"/>
        <v/>
      </c>
      <c r="CE229" s="438"/>
      <c r="CF229" s="438"/>
      <c r="CG229" s="18" t="str">
        <f t="shared" si="136"/>
        <v/>
      </c>
      <c r="CH229" s="18" t="str">
        <f t="shared" si="160"/>
        <v/>
      </c>
      <c r="CI229" s="18" t="str">
        <f t="shared" si="137"/>
        <v/>
      </c>
      <c r="CJ229" s="18" t="str">
        <f t="shared" si="152"/>
        <v/>
      </c>
      <c r="CK229" s="421"/>
      <c r="CL229" s="56"/>
      <c r="CO229" s="405"/>
      <c r="CP229" s="405"/>
      <c r="CQ229" s="370">
        <f t="shared" si="154"/>
        <v>0</v>
      </c>
      <c r="CR229" s="370">
        <f>IF(AND(E229&gt;0,OR(AQ229="")),1,IF((AQ229)&gt;E229,1,0))</f>
        <v>0</v>
      </c>
      <c r="CS229" s="405"/>
      <c r="CT229" s="405"/>
      <c r="CU229" s="370">
        <f t="shared" si="155"/>
        <v>0</v>
      </c>
      <c r="CV229" s="370">
        <f t="shared" si="155"/>
        <v>0</v>
      </c>
      <c r="CW229" s="370">
        <f t="shared" si="156"/>
        <v>0</v>
      </c>
      <c r="CX229" s="370">
        <f t="shared" si="157"/>
        <v>0</v>
      </c>
      <c r="CY229" s="405"/>
    </row>
    <row r="230" spans="1:103" ht="15" customHeight="1" x14ac:dyDescent="0.25">
      <c r="A230" s="4589" t="s">
        <v>256</v>
      </c>
      <c r="B230" s="4659"/>
      <c r="C230" s="2919">
        <f>SUM(D230+E230)</f>
        <v>1</v>
      </c>
      <c r="D230" s="2540">
        <f>SUM(F230+H230+J230+L230+N230+P230+R230+T230+V230+X230+Z230+AB230+AD230+AF230+AH230+AJ230+AL230)</f>
        <v>1</v>
      </c>
      <c r="E230" s="2918">
        <f>SUM(G230+I230+K230+M230+O230+Q230+S230+U230+W230+Y230+AA230+AC230+AE230+AG230+AI230+AK230+AM230)</f>
        <v>0</v>
      </c>
      <c r="F230" s="2797">
        <v>0</v>
      </c>
      <c r="G230" s="2878">
        <v>0</v>
      </c>
      <c r="H230" s="2797">
        <v>0</v>
      </c>
      <c r="I230" s="2878">
        <v>0</v>
      </c>
      <c r="J230" s="2797">
        <v>0</v>
      </c>
      <c r="K230" s="2878">
        <v>0</v>
      </c>
      <c r="L230" s="2797">
        <v>0</v>
      </c>
      <c r="M230" s="2878">
        <v>0</v>
      </c>
      <c r="N230" s="2797">
        <v>1</v>
      </c>
      <c r="O230" s="2878">
        <v>0</v>
      </c>
      <c r="P230" s="2797">
        <v>0</v>
      </c>
      <c r="Q230" s="2878">
        <v>0</v>
      </c>
      <c r="R230" s="2797">
        <v>0</v>
      </c>
      <c r="S230" s="2878">
        <v>0</v>
      </c>
      <c r="T230" s="2797">
        <v>0</v>
      </c>
      <c r="U230" s="2878">
        <v>0</v>
      </c>
      <c r="V230" s="2797">
        <v>0</v>
      </c>
      <c r="W230" s="2878">
        <v>0</v>
      </c>
      <c r="X230" s="2797">
        <v>0</v>
      </c>
      <c r="Y230" s="2878">
        <v>0</v>
      </c>
      <c r="Z230" s="2797">
        <v>0</v>
      </c>
      <c r="AA230" s="2878">
        <v>0</v>
      </c>
      <c r="AB230" s="2797">
        <v>0</v>
      </c>
      <c r="AC230" s="2878">
        <v>0</v>
      </c>
      <c r="AD230" s="2797">
        <v>0</v>
      </c>
      <c r="AE230" s="2878">
        <v>0</v>
      </c>
      <c r="AF230" s="2797">
        <v>0</v>
      </c>
      <c r="AG230" s="2878">
        <v>0</v>
      </c>
      <c r="AH230" s="2797">
        <v>0</v>
      </c>
      <c r="AI230" s="2878">
        <v>0</v>
      </c>
      <c r="AJ230" s="2797">
        <v>0</v>
      </c>
      <c r="AK230" s="2878">
        <v>0</v>
      </c>
      <c r="AL230" s="2797">
        <v>0</v>
      </c>
      <c r="AM230" s="2023">
        <v>0</v>
      </c>
      <c r="AN230" s="27">
        <v>0</v>
      </c>
      <c r="AO230" s="28">
        <v>0</v>
      </c>
      <c r="AP230" s="2797">
        <v>0</v>
      </c>
      <c r="AQ230" s="2878">
        <v>0</v>
      </c>
      <c r="AR230" s="2797">
        <v>0</v>
      </c>
      <c r="AS230" s="2878">
        <v>0</v>
      </c>
      <c r="AT230" s="2868">
        <v>0</v>
      </c>
      <c r="AU230" s="2014">
        <v>0</v>
      </c>
      <c r="AV230" s="2868">
        <v>0</v>
      </c>
      <c r="AW230" s="2014">
        <v>0</v>
      </c>
      <c r="AX230" s="2878">
        <v>0</v>
      </c>
      <c r="AY230" s="56" t="str">
        <f t="shared" si="118"/>
        <v/>
      </c>
      <c r="CA230" s="18" t="str">
        <f t="shared" ref="CA230:CA241" si="164">IF(AND(E230&gt;0,AN230=""), "* No olvide digitar la variable Gestantes. Digite Cero si no tiene.",IF(AN230&gt;E230,"  * La  variable Gestantes No puede ser mayor al Total Mujeres.",""))</f>
        <v/>
      </c>
      <c r="CB230" s="18" t="str">
        <f t="shared" ref="CB230:CB241" si="165">IF(AND(E230&gt;0,AO230=""), "* No olvide digitar la variable Madre de hijo menor de 5 años. Digite Cero si no tiene.",IF(AO230&gt;E230,"  * La variable Madre de hijo menor de 5 años No puede ser mayor al Total Mujeres.",""))</f>
        <v/>
      </c>
      <c r="CC230" s="18" t="str">
        <f t="shared" si="159"/>
        <v/>
      </c>
      <c r="CD230" s="18" t="str">
        <f t="shared" si="142"/>
        <v/>
      </c>
      <c r="CE230" s="18" t="str">
        <f t="shared" si="143"/>
        <v/>
      </c>
      <c r="CF230" s="18" t="str">
        <f t="shared" si="150"/>
        <v/>
      </c>
      <c r="CG230" s="18" t="str">
        <f t="shared" si="136"/>
        <v/>
      </c>
      <c r="CH230" s="18" t="str">
        <f t="shared" si="160"/>
        <v/>
      </c>
      <c r="CI230" s="18" t="str">
        <f t="shared" si="137"/>
        <v/>
      </c>
      <c r="CJ230" s="18" t="str">
        <f t="shared" si="152"/>
        <v/>
      </c>
      <c r="CK230" s="18" t="str">
        <f t="shared" si="153"/>
        <v/>
      </c>
      <c r="CL230" s="56"/>
      <c r="CO230" s="370">
        <f t="shared" ref="CO230:CO241" si="166">IF(AND(E230&gt;0,AN230=""),1,IF(AN230&gt;E230,1,0))</f>
        <v>0</v>
      </c>
      <c r="CP230" s="370">
        <f t="shared" ref="CP230:CP241" si="167">IF(AND(E230&gt;0,AO230=""),1,IF(AO230&gt;E230,1,0))</f>
        <v>0</v>
      </c>
      <c r="CQ230" s="370">
        <f t="shared" si="154"/>
        <v>0</v>
      </c>
      <c r="CR230" s="370">
        <f t="shared" si="154"/>
        <v>0</v>
      </c>
      <c r="CS230" s="370">
        <f t="shared" si="130"/>
        <v>0</v>
      </c>
      <c r="CT230" s="370">
        <f t="shared" si="131"/>
        <v>0</v>
      </c>
      <c r="CU230" s="370">
        <f t="shared" si="155"/>
        <v>0</v>
      </c>
      <c r="CV230" s="370">
        <f t="shared" si="155"/>
        <v>0</v>
      </c>
      <c r="CW230" s="370">
        <f t="shared" si="156"/>
        <v>0</v>
      </c>
      <c r="CX230" s="370">
        <f t="shared" si="157"/>
        <v>0</v>
      </c>
      <c r="CY230" s="370">
        <f t="shared" si="135"/>
        <v>0</v>
      </c>
    </row>
    <row r="231" spans="1:103" ht="15" customHeight="1" x14ac:dyDescent="0.25">
      <c r="A231" s="3178" t="s">
        <v>257</v>
      </c>
      <c r="B231" s="3179"/>
      <c r="C231" s="378">
        <f>SUM(D231+E231)</f>
        <v>1</v>
      </c>
      <c r="D231" s="379">
        <f>SUM(F231+H231+J231+L231+N231+P231+R231+T231+V231+X231+Z231+AB231+AD231+AF231+AH231+AJ231+AL231)</f>
        <v>0</v>
      </c>
      <c r="E231" s="380">
        <f>SUM(G231+I231+K231+M231+O231+Q231+S231+U231+W231+Y231+AA231+AC231+AE231+AG231+AI231+AK231+AM231)</f>
        <v>1</v>
      </c>
      <c r="F231" s="45">
        <v>0</v>
      </c>
      <c r="G231" s="48">
        <v>0</v>
      </c>
      <c r="H231" s="45">
        <v>0</v>
      </c>
      <c r="I231" s="48">
        <v>0</v>
      </c>
      <c r="J231" s="45">
        <v>0</v>
      </c>
      <c r="K231" s="48">
        <v>1</v>
      </c>
      <c r="L231" s="45">
        <v>0</v>
      </c>
      <c r="M231" s="48">
        <v>0</v>
      </c>
      <c r="N231" s="45">
        <v>0</v>
      </c>
      <c r="O231" s="48">
        <v>0</v>
      </c>
      <c r="P231" s="45">
        <v>0</v>
      </c>
      <c r="Q231" s="48">
        <v>0</v>
      </c>
      <c r="R231" s="45">
        <v>0</v>
      </c>
      <c r="S231" s="48">
        <v>0</v>
      </c>
      <c r="T231" s="45">
        <v>0</v>
      </c>
      <c r="U231" s="48">
        <v>0</v>
      </c>
      <c r="V231" s="45">
        <v>0</v>
      </c>
      <c r="W231" s="48">
        <v>0</v>
      </c>
      <c r="X231" s="45">
        <v>0</v>
      </c>
      <c r="Y231" s="48">
        <v>0</v>
      </c>
      <c r="Z231" s="45">
        <v>0</v>
      </c>
      <c r="AA231" s="48">
        <v>0</v>
      </c>
      <c r="AB231" s="45">
        <v>0</v>
      </c>
      <c r="AC231" s="48">
        <v>0</v>
      </c>
      <c r="AD231" s="45">
        <v>0</v>
      </c>
      <c r="AE231" s="48">
        <v>0</v>
      </c>
      <c r="AF231" s="45">
        <v>0</v>
      </c>
      <c r="AG231" s="48">
        <v>0</v>
      </c>
      <c r="AH231" s="45">
        <v>0</v>
      </c>
      <c r="AI231" s="48">
        <v>0</v>
      </c>
      <c r="AJ231" s="45">
        <v>0</v>
      </c>
      <c r="AK231" s="48">
        <v>0</v>
      </c>
      <c r="AL231" s="45">
        <v>0</v>
      </c>
      <c r="AM231" s="333">
        <v>0</v>
      </c>
      <c r="AN231" s="27">
        <v>0</v>
      </c>
      <c r="AO231" s="28">
        <v>0</v>
      </c>
      <c r="AP231" s="22">
        <v>0</v>
      </c>
      <c r="AQ231" s="28">
        <v>0</v>
      </c>
      <c r="AR231" s="22">
        <v>0</v>
      </c>
      <c r="AS231" s="28">
        <v>0</v>
      </c>
      <c r="AT231" s="216">
        <v>0</v>
      </c>
      <c r="AU231" s="239">
        <v>0</v>
      </c>
      <c r="AV231" s="216">
        <v>0</v>
      </c>
      <c r="AW231" s="239">
        <v>0</v>
      </c>
      <c r="AX231" s="28">
        <v>0</v>
      </c>
      <c r="AY231" s="56" t="str">
        <f t="shared" si="118"/>
        <v/>
      </c>
      <c r="CA231" s="18" t="str">
        <f t="shared" si="164"/>
        <v/>
      </c>
      <c r="CB231" s="18" t="str">
        <f t="shared" si="165"/>
        <v/>
      </c>
      <c r="CC231" s="18" t="str">
        <f t="shared" si="159"/>
        <v/>
      </c>
      <c r="CD231" s="18" t="str">
        <f t="shared" si="142"/>
        <v/>
      </c>
      <c r="CE231" s="18" t="str">
        <f t="shared" si="143"/>
        <v/>
      </c>
      <c r="CF231" s="18" t="str">
        <f t="shared" si="150"/>
        <v/>
      </c>
      <c r="CG231" s="18" t="str">
        <f t="shared" si="136"/>
        <v/>
      </c>
      <c r="CH231" s="18" t="str">
        <f t="shared" si="160"/>
        <v/>
      </c>
      <c r="CI231" s="18" t="str">
        <f t="shared" si="137"/>
        <v/>
      </c>
      <c r="CJ231" s="18" t="str">
        <f t="shared" si="152"/>
        <v/>
      </c>
      <c r="CK231" s="18" t="str">
        <f t="shared" si="153"/>
        <v/>
      </c>
      <c r="CL231" s="56"/>
      <c r="CO231" s="370">
        <f t="shared" si="166"/>
        <v>0</v>
      </c>
      <c r="CP231" s="370">
        <f t="shared" si="167"/>
        <v>0</v>
      </c>
      <c r="CQ231" s="370">
        <f t="shared" si="154"/>
        <v>0</v>
      </c>
      <c r="CR231" s="370">
        <f t="shared" si="154"/>
        <v>0</v>
      </c>
      <c r="CS231" s="370">
        <f t="shared" si="130"/>
        <v>0</v>
      </c>
      <c r="CT231" s="370">
        <f t="shared" si="131"/>
        <v>0</v>
      </c>
      <c r="CU231" s="370">
        <f t="shared" si="155"/>
        <v>0</v>
      </c>
      <c r="CV231" s="370">
        <f t="shared" si="155"/>
        <v>0</v>
      </c>
      <c r="CW231" s="370">
        <f t="shared" si="156"/>
        <v>0</v>
      </c>
      <c r="CX231" s="370">
        <f t="shared" si="157"/>
        <v>0</v>
      </c>
      <c r="CY231" s="370">
        <f t="shared" si="135"/>
        <v>0</v>
      </c>
    </row>
    <row r="232" spans="1:103" ht="15" customHeight="1" x14ac:dyDescent="0.25">
      <c r="A232" s="3010" t="s">
        <v>258</v>
      </c>
      <c r="B232" s="3011"/>
      <c r="C232" s="397">
        <f t="shared" si="140"/>
        <v>1</v>
      </c>
      <c r="D232" s="398">
        <f t="shared" si="162"/>
        <v>0</v>
      </c>
      <c r="E232" s="396">
        <f t="shared" si="162"/>
        <v>1</v>
      </c>
      <c r="F232" s="22">
        <v>0</v>
      </c>
      <c r="G232" s="28">
        <v>0</v>
      </c>
      <c r="H232" s="22">
        <v>0</v>
      </c>
      <c r="I232" s="28">
        <v>0</v>
      </c>
      <c r="J232" s="22">
        <v>0</v>
      </c>
      <c r="K232" s="28">
        <v>0</v>
      </c>
      <c r="L232" s="22">
        <v>0</v>
      </c>
      <c r="M232" s="28">
        <v>1</v>
      </c>
      <c r="N232" s="22">
        <v>0</v>
      </c>
      <c r="O232" s="28">
        <v>0</v>
      </c>
      <c r="P232" s="22">
        <v>0</v>
      </c>
      <c r="Q232" s="28">
        <v>0</v>
      </c>
      <c r="R232" s="22">
        <v>0</v>
      </c>
      <c r="S232" s="28">
        <v>0</v>
      </c>
      <c r="T232" s="22">
        <v>0</v>
      </c>
      <c r="U232" s="28">
        <v>0</v>
      </c>
      <c r="V232" s="22">
        <v>0</v>
      </c>
      <c r="W232" s="28">
        <v>0</v>
      </c>
      <c r="X232" s="22">
        <v>0</v>
      </c>
      <c r="Y232" s="28">
        <v>0</v>
      </c>
      <c r="Z232" s="22">
        <v>0</v>
      </c>
      <c r="AA232" s="28">
        <v>0</v>
      </c>
      <c r="AB232" s="22">
        <v>0</v>
      </c>
      <c r="AC232" s="28">
        <v>0</v>
      </c>
      <c r="AD232" s="22">
        <v>0</v>
      </c>
      <c r="AE232" s="28">
        <v>0</v>
      </c>
      <c r="AF232" s="22">
        <v>0</v>
      </c>
      <c r="AG232" s="28">
        <v>0</v>
      </c>
      <c r="AH232" s="22">
        <v>0</v>
      </c>
      <c r="AI232" s="28">
        <v>0</v>
      </c>
      <c r="AJ232" s="22">
        <v>0</v>
      </c>
      <c r="AK232" s="28">
        <v>0</v>
      </c>
      <c r="AL232" s="22">
        <v>0</v>
      </c>
      <c r="AM232" s="216">
        <v>0</v>
      </c>
      <c r="AN232" s="27">
        <v>0</v>
      </c>
      <c r="AO232" s="28">
        <v>0</v>
      </c>
      <c r="AP232" s="22">
        <v>0</v>
      </c>
      <c r="AQ232" s="28">
        <v>0</v>
      </c>
      <c r="AR232" s="22">
        <v>0</v>
      </c>
      <c r="AS232" s="28">
        <v>0</v>
      </c>
      <c r="AT232" s="216">
        <v>0</v>
      </c>
      <c r="AU232" s="239">
        <v>0</v>
      </c>
      <c r="AV232" s="216">
        <v>0</v>
      </c>
      <c r="AW232" s="239">
        <v>0</v>
      </c>
      <c r="AX232" s="28">
        <v>0</v>
      </c>
      <c r="AY232" s="56" t="str">
        <f t="shared" si="118"/>
        <v/>
      </c>
      <c r="CA232" s="18" t="str">
        <f t="shared" si="164"/>
        <v/>
      </c>
      <c r="CB232" s="18" t="str">
        <f t="shared" si="165"/>
        <v/>
      </c>
      <c r="CC232" s="18" t="str">
        <f t="shared" si="159"/>
        <v/>
      </c>
      <c r="CD232" s="18" t="str">
        <f t="shared" si="142"/>
        <v/>
      </c>
      <c r="CE232" s="18" t="str">
        <f t="shared" si="143"/>
        <v/>
      </c>
      <c r="CF232" s="18" t="str">
        <f t="shared" si="150"/>
        <v/>
      </c>
      <c r="CG232" s="18" t="str">
        <f t="shared" si="136"/>
        <v/>
      </c>
      <c r="CH232" s="18" t="str">
        <f t="shared" si="160"/>
        <v/>
      </c>
      <c r="CI232" s="18" t="str">
        <f t="shared" si="137"/>
        <v/>
      </c>
      <c r="CJ232" s="18" t="str">
        <f t="shared" si="152"/>
        <v/>
      </c>
      <c r="CK232" s="18" t="str">
        <f t="shared" si="153"/>
        <v/>
      </c>
      <c r="CL232" s="56"/>
      <c r="CO232" s="370">
        <f t="shared" si="166"/>
        <v>0</v>
      </c>
      <c r="CP232" s="370">
        <f t="shared" si="167"/>
        <v>0</v>
      </c>
      <c r="CQ232" s="370">
        <f t="shared" si="154"/>
        <v>0</v>
      </c>
      <c r="CR232" s="370">
        <f t="shared" si="154"/>
        <v>0</v>
      </c>
      <c r="CS232" s="370">
        <f t="shared" si="130"/>
        <v>0</v>
      </c>
      <c r="CT232" s="370">
        <f t="shared" si="131"/>
        <v>0</v>
      </c>
      <c r="CU232" s="370">
        <f t="shared" si="155"/>
        <v>0</v>
      </c>
      <c r="CV232" s="370">
        <f t="shared" si="155"/>
        <v>0</v>
      </c>
      <c r="CW232" s="370">
        <f t="shared" si="156"/>
        <v>0</v>
      </c>
      <c r="CX232" s="370">
        <f t="shared" si="157"/>
        <v>0</v>
      </c>
      <c r="CY232" s="370">
        <f t="shared" si="135"/>
        <v>0</v>
      </c>
    </row>
    <row r="233" spans="1:103" ht="15" customHeight="1" x14ac:dyDescent="0.25">
      <c r="A233" s="3010" t="s">
        <v>259</v>
      </c>
      <c r="B233" s="3011"/>
      <c r="C233" s="397">
        <f t="shared" si="140"/>
        <v>3</v>
      </c>
      <c r="D233" s="398">
        <f t="shared" si="162"/>
        <v>1</v>
      </c>
      <c r="E233" s="396">
        <f t="shared" si="162"/>
        <v>2</v>
      </c>
      <c r="F233" s="22">
        <v>0</v>
      </c>
      <c r="G233" s="28">
        <v>0</v>
      </c>
      <c r="H233" s="22">
        <v>0</v>
      </c>
      <c r="I233" s="28">
        <v>0</v>
      </c>
      <c r="J233" s="22">
        <v>1</v>
      </c>
      <c r="K233" s="28">
        <v>2</v>
      </c>
      <c r="L233" s="22">
        <v>0</v>
      </c>
      <c r="M233" s="28">
        <v>0</v>
      </c>
      <c r="N233" s="22">
        <v>0</v>
      </c>
      <c r="O233" s="28">
        <v>0</v>
      </c>
      <c r="P233" s="22">
        <v>0</v>
      </c>
      <c r="Q233" s="28">
        <v>0</v>
      </c>
      <c r="R233" s="22">
        <v>0</v>
      </c>
      <c r="S233" s="28">
        <v>0</v>
      </c>
      <c r="T233" s="22">
        <v>0</v>
      </c>
      <c r="U233" s="28">
        <v>0</v>
      </c>
      <c r="V233" s="22">
        <v>0</v>
      </c>
      <c r="W233" s="28">
        <v>0</v>
      </c>
      <c r="X233" s="22">
        <v>0</v>
      </c>
      <c r="Y233" s="28">
        <v>0</v>
      </c>
      <c r="Z233" s="22">
        <v>0</v>
      </c>
      <c r="AA233" s="28">
        <v>0</v>
      </c>
      <c r="AB233" s="22">
        <v>0</v>
      </c>
      <c r="AC233" s="28">
        <v>0</v>
      </c>
      <c r="AD233" s="22">
        <v>0</v>
      </c>
      <c r="AE233" s="28">
        <v>0</v>
      </c>
      <c r="AF233" s="22">
        <v>0</v>
      </c>
      <c r="AG233" s="28">
        <v>0</v>
      </c>
      <c r="AH233" s="22">
        <v>0</v>
      </c>
      <c r="AI233" s="28">
        <v>0</v>
      </c>
      <c r="AJ233" s="22">
        <v>0</v>
      </c>
      <c r="AK233" s="28">
        <v>0</v>
      </c>
      <c r="AL233" s="22">
        <v>0</v>
      </c>
      <c r="AM233" s="216">
        <v>0</v>
      </c>
      <c r="AN233" s="27">
        <v>0</v>
      </c>
      <c r="AO233" s="28">
        <v>0</v>
      </c>
      <c r="AP233" s="22">
        <v>0</v>
      </c>
      <c r="AQ233" s="28">
        <v>0</v>
      </c>
      <c r="AR233" s="22">
        <v>0</v>
      </c>
      <c r="AS233" s="28">
        <v>0</v>
      </c>
      <c r="AT233" s="216">
        <v>0</v>
      </c>
      <c r="AU233" s="239">
        <v>0</v>
      </c>
      <c r="AV233" s="216">
        <v>0</v>
      </c>
      <c r="AW233" s="239">
        <v>0</v>
      </c>
      <c r="AX233" s="28">
        <v>0</v>
      </c>
      <c r="AY233" s="56" t="str">
        <f t="shared" si="118"/>
        <v/>
      </c>
      <c r="CA233" s="18" t="str">
        <f t="shared" si="164"/>
        <v/>
      </c>
      <c r="CB233" s="18" t="str">
        <f t="shared" si="165"/>
        <v/>
      </c>
      <c r="CC233" s="18" t="str">
        <f t="shared" si="159"/>
        <v/>
      </c>
      <c r="CD233" s="18" t="str">
        <f t="shared" si="142"/>
        <v/>
      </c>
      <c r="CE233" s="18" t="str">
        <f t="shared" si="143"/>
        <v/>
      </c>
      <c r="CF233" s="18" t="str">
        <f t="shared" si="150"/>
        <v/>
      </c>
      <c r="CG233" s="18" t="str">
        <f t="shared" si="136"/>
        <v/>
      </c>
      <c r="CH233" s="18" t="str">
        <f t="shared" si="160"/>
        <v/>
      </c>
      <c r="CI233" s="18" t="str">
        <f t="shared" si="137"/>
        <v/>
      </c>
      <c r="CJ233" s="18" t="str">
        <f t="shared" si="152"/>
        <v/>
      </c>
      <c r="CK233" s="18" t="str">
        <f t="shared" si="153"/>
        <v/>
      </c>
      <c r="CL233" s="56"/>
      <c r="CO233" s="370">
        <f t="shared" si="166"/>
        <v>0</v>
      </c>
      <c r="CP233" s="370">
        <f t="shared" si="167"/>
        <v>0</v>
      </c>
      <c r="CQ233" s="370">
        <f t="shared" si="154"/>
        <v>0</v>
      </c>
      <c r="CR233" s="370">
        <f t="shared" si="154"/>
        <v>0</v>
      </c>
      <c r="CS233" s="370">
        <f t="shared" si="130"/>
        <v>0</v>
      </c>
      <c r="CT233" s="370">
        <f t="shared" si="131"/>
        <v>0</v>
      </c>
      <c r="CU233" s="370">
        <f t="shared" si="155"/>
        <v>0</v>
      </c>
      <c r="CV233" s="370">
        <f t="shared" si="155"/>
        <v>0</v>
      </c>
      <c r="CW233" s="370">
        <f t="shared" si="156"/>
        <v>0</v>
      </c>
      <c r="CX233" s="370">
        <f t="shared" si="157"/>
        <v>0</v>
      </c>
      <c r="CY233" s="370">
        <f t="shared" si="135"/>
        <v>0</v>
      </c>
    </row>
    <row r="234" spans="1:103" ht="15" customHeight="1" x14ac:dyDescent="0.25">
      <c r="A234" s="3020" t="s">
        <v>260</v>
      </c>
      <c r="B234" s="3021"/>
      <c r="C234" s="409">
        <f t="shared" si="140"/>
        <v>6</v>
      </c>
      <c r="D234" s="400">
        <f t="shared" si="162"/>
        <v>3</v>
      </c>
      <c r="E234" s="410">
        <f t="shared" si="162"/>
        <v>3</v>
      </c>
      <c r="F234" s="30">
        <v>0</v>
      </c>
      <c r="G234" s="37">
        <v>0</v>
      </c>
      <c r="H234" s="30">
        <v>0</v>
      </c>
      <c r="I234" s="37">
        <v>0</v>
      </c>
      <c r="J234" s="30">
        <v>0</v>
      </c>
      <c r="K234" s="37">
        <v>3</v>
      </c>
      <c r="L234" s="30">
        <v>2</v>
      </c>
      <c r="M234" s="37">
        <v>0</v>
      </c>
      <c r="N234" s="30">
        <v>1</v>
      </c>
      <c r="O234" s="37">
        <v>0</v>
      </c>
      <c r="P234" s="30">
        <v>0</v>
      </c>
      <c r="Q234" s="37">
        <v>0</v>
      </c>
      <c r="R234" s="30">
        <v>0</v>
      </c>
      <c r="S234" s="37">
        <v>0</v>
      </c>
      <c r="T234" s="30">
        <v>0</v>
      </c>
      <c r="U234" s="37">
        <v>0</v>
      </c>
      <c r="V234" s="30">
        <v>0</v>
      </c>
      <c r="W234" s="37">
        <v>0</v>
      </c>
      <c r="X234" s="30">
        <v>0</v>
      </c>
      <c r="Y234" s="37">
        <v>0</v>
      </c>
      <c r="Z234" s="30">
        <v>0</v>
      </c>
      <c r="AA234" s="37">
        <v>0</v>
      </c>
      <c r="AB234" s="30">
        <v>0</v>
      </c>
      <c r="AC234" s="37">
        <v>0</v>
      </c>
      <c r="AD234" s="30">
        <v>0</v>
      </c>
      <c r="AE234" s="37">
        <v>0</v>
      </c>
      <c r="AF234" s="30">
        <v>0</v>
      </c>
      <c r="AG234" s="37">
        <v>0</v>
      </c>
      <c r="AH234" s="30">
        <v>0</v>
      </c>
      <c r="AI234" s="37">
        <v>0</v>
      </c>
      <c r="AJ234" s="30">
        <v>0</v>
      </c>
      <c r="AK234" s="37">
        <v>0</v>
      </c>
      <c r="AL234" s="30">
        <v>0</v>
      </c>
      <c r="AM234" s="223">
        <v>0</v>
      </c>
      <c r="AN234" s="35">
        <v>0</v>
      </c>
      <c r="AO234" s="37">
        <v>0</v>
      </c>
      <c r="AP234" s="30">
        <v>0</v>
      </c>
      <c r="AQ234" s="37">
        <v>0</v>
      </c>
      <c r="AR234" s="30">
        <v>0</v>
      </c>
      <c r="AS234" s="37">
        <v>2</v>
      </c>
      <c r="AT234" s="223">
        <v>0</v>
      </c>
      <c r="AU234" s="243">
        <v>0</v>
      </c>
      <c r="AV234" s="223">
        <v>0</v>
      </c>
      <c r="AW234" s="243">
        <v>0</v>
      </c>
      <c r="AX234" s="37">
        <v>0</v>
      </c>
      <c r="AY234" s="56" t="str">
        <f t="shared" si="118"/>
        <v/>
      </c>
      <c r="CA234" s="18" t="str">
        <f t="shared" si="164"/>
        <v/>
      </c>
      <c r="CB234" s="18" t="str">
        <f t="shared" si="165"/>
        <v/>
      </c>
      <c r="CC234" s="18" t="str">
        <f t="shared" si="159"/>
        <v/>
      </c>
      <c r="CD234" s="18" t="str">
        <f t="shared" si="142"/>
        <v/>
      </c>
      <c r="CE234" s="18" t="str">
        <f t="shared" si="143"/>
        <v/>
      </c>
      <c r="CF234" s="18" t="str">
        <f t="shared" si="150"/>
        <v/>
      </c>
      <c r="CG234" s="18" t="str">
        <f t="shared" si="136"/>
        <v/>
      </c>
      <c r="CH234" s="18" t="str">
        <f t="shared" si="160"/>
        <v/>
      </c>
      <c r="CI234" s="18" t="str">
        <f t="shared" si="137"/>
        <v/>
      </c>
      <c r="CJ234" s="18" t="str">
        <f t="shared" si="152"/>
        <v/>
      </c>
      <c r="CK234" s="18" t="str">
        <f t="shared" si="153"/>
        <v/>
      </c>
      <c r="CL234" s="56"/>
      <c r="CO234" s="370">
        <f t="shared" si="166"/>
        <v>0</v>
      </c>
      <c r="CP234" s="370">
        <f t="shared" si="167"/>
        <v>0</v>
      </c>
      <c r="CQ234" s="370">
        <f t="shared" si="154"/>
        <v>0</v>
      </c>
      <c r="CR234" s="370">
        <f t="shared" si="154"/>
        <v>0</v>
      </c>
      <c r="CS234" s="370">
        <f t="shared" si="130"/>
        <v>0</v>
      </c>
      <c r="CT234" s="370">
        <f t="shared" si="131"/>
        <v>0</v>
      </c>
      <c r="CU234" s="370">
        <f t="shared" si="155"/>
        <v>0</v>
      </c>
      <c r="CV234" s="370">
        <f t="shared" si="155"/>
        <v>0</v>
      </c>
      <c r="CW234" s="370">
        <f t="shared" si="156"/>
        <v>0</v>
      </c>
      <c r="CX234" s="370">
        <f t="shared" si="157"/>
        <v>0</v>
      </c>
      <c r="CY234" s="370">
        <f t="shared" si="135"/>
        <v>0</v>
      </c>
    </row>
    <row r="235" spans="1:103" ht="15" customHeight="1" x14ac:dyDescent="0.25">
      <c r="A235" s="3524" t="s">
        <v>261</v>
      </c>
      <c r="B235" s="2927" t="s">
        <v>262</v>
      </c>
      <c r="C235" s="2919">
        <f t="shared" si="140"/>
        <v>12</v>
      </c>
      <c r="D235" s="2540">
        <f t="shared" si="162"/>
        <v>9</v>
      </c>
      <c r="E235" s="2187">
        <f t="shared" si="162"/>
        <v>3</v>
      </c>
      <c r="F235" s="2546">
        <v>1</v>
      </c>
      <c r="G235" s="85">
        <v>0</v>
      </c>
      <c r="H235" s="2546">
        <v>1</v>
      </c>
      <c r="I235" s="85">
        <v>0</v>
      </c>
      <c r="J235" s="2546">
        <v>5</v>
      </c>
      <c r="K235" s="85">
        <v>3</v>
      </c>
      <c r="L235" s="2546">
        <v>2</v>
      </c>
      <c r="M235" s="85">
        <v>0</v>
      </c>
      <c r="N235" s="2546">
        <v>0</v>
      </c>
      <c r="O235" s="85">
        <v>0</v>
      </c>
      <c r="P235" s="2546">
        <v>0</v>
      </c>
      <c r="Q235" s="85">
        <v>0</v>
      </c>
      <c r="R235" s="2546">
        <v>0</v>
      </c>
      <c r="S235" s="85">
        <v>0</v>
      </c>
      <c r="T235" s="2546">
        <v>0</v>
      </c>
      <c r="U235" s="85">
        <v>0</v>
      </c>
      <c r="V235" s="2546">
        <v>0</v>
      </c>
      <c r="W235" s="85">
        <v>0</v>
      </c>
      <c r="X235" s="2546">
        <v>0</v>
      </c>
      <c r="Y235" s="85">
        <v>0</v>
      </c>
      <c r="Z235" s="2546">
        <v>0</v>
      </c>
      <c r="AA235" s="85">
        <v>0</v>
      </c>
      <c r="AB235" s="2546">
        <v>0</v>
      </c>
      <c r="AC235" s="85">
        <v>0</v>
      </c>
      <c r="AD235" s="2546">
        <v>0</v>
      </c>
      <c r="AE235" s="85">
        <v>0</v>
      </c>
      <c r="AF235" s="2546">
        <v>0</v>
      </c>
      <c r="AG235" s="85">
        <v>0</v>
      </c>
      <c r="AH235" s="2546">
        <v>0</v>
      </c>
      <c r="AI235" s="85">
        <v>0</v>
      </c>
      <c r="AJ235" s="2546">
        <v>0</v>
      </c>
      <c r="AK235" s="85">
        <v>0</v>
      </c>
      <c r="AL235" s="2546">
        <v>0</v>
      </c>
      <c r="AM235" s="353">
        <v>0</v>
      </c>
      <c r="AN235" s="84">
        <v>0</v>
      </c>
      <c r="AO235" s="85">
        <v>0</v>
      </c>
      <c r="AP235" s="2546">
        <v>0</v>
      </c>
      <c r="AQ235" s="85">
        <v>0</v>
      </c>
      <c r="AR235" s="2546">
        <v>0</v>
      </c>
      <c r="AS235" s="85">
        <v>4</v>
      </c>
      <c r="AT235" s="353">
        <v>0</v>
      </c>
      <c r="AU235" s="395">
        <v>0</v>
      </c>
      <c r="AV235" s="353">
        <v>0</v>
      </c>
      <c r="AW235" s="395">
        <v>0</v>
      </c>
      <c r="AX235" s="85">
        <v>0</v>
      </c>
      <c r="AY235" s="56" t="str">
        <f t="shared" si="118"/>
        <v/>
      </c>
      <c r="CA235" s="18" t="str">
        <f t="shared" si="164"/>
        <v/>
      </c>
      <c r="CB235" s="18" t="str">
        <f t="shared" si="165"/>
        <v/>
      </c>
      <c r="CC235" s="18" t="str">
        <f t="shared" si="159"/>
        <v/>
      </c>
      <c r="CD235" s="18" t="str">
        <f t="shared" si="142"/>
        <v/>
      </c>
      <c r="CE235" s="18" t="str">
        <f t="shared" si="143"/>
        <v/>
      </c>
      <c r="CF235" s="18" t="str">
        <f t="shared" si="150"/>
        <v/>
      </c>
      <c r="CG235" s="18" t="str">
        <f t="shared" si="136"/>
        <v/>
      </c>
      <c r="CH235" s="18" t="str">
        <f t="shared" si="160"/>
        <v/>
      </c>
      <c r="CI235" s="18" t="str">
        <f t="shared" si="137"/>
        <v/>
      </c>
      <c r="CJ235" s="18" t="str">
        <f t="shared" si="152"/>
        <v/>
      </c>
      <c r="CK235" s="18" t="str">
        <f t="shared" si="153"/>
        <v/>
      </c>
      <c r="CL235" s="56"/>
      <c r="CO235" s="370">
        <f t="shared" si="166"/>
        <v>0</v>
      </c>
      <c r="CP235" s="370">
        <f t="shared" si="167"/>
        <v>0</v>
      </c>
      <c r="CQ235" s="370">
        <f t="shared" si="154"/>
        <v>0</v>
      </c>
      <c r="CR235" s="370">
        <f t="shared" si="154"/>
        <v>0</v>
      </c>
      <c r="CS235" s="370">
        <f t="shared" si="130"/>
        <v>0</v>
      </c>
      <c r="CT235" s="370">
        <f t="shared" si="131"/>
        <v>0</v>
      </c>
      <c r="CU235" s="370">
        <f t="shared" si="155"/>
        <v>0</v>
      </c>
      <c r="CV235" s="370">
        <f t="shared" si="155"/>
        <v>0</v>
      </c>
      <c r="CW235" s="370">
        <f t="shared" si="156"/>
        <v>0</v>
      </c>
      <c r="CX235" s="370">
        <f t="shared" si="157"/>
        <v>0</v>
      </c>
      <c r="CY235" s="370">
        <f t="shared" si="135"/>
        <v>0</v>
      </c>
    </row>
    <row r="236" spans="1:103" ht="15" customHeight="1" x14ac:dyDescent="0.25">
      <c r="A236" s="3923"/>
      <c r="B236" s="253" t="s">
        <v>263</v>
      </c>
      <c r="C236" s="397">
        <f t="shared" si="140"/>
        <v>0</v>
      </c>
      <c r="D236" s="398">
        <f t="shared" si="162"/>
        <v>0</v>
      </c>
      <c r="E236" s="449">
        <f t="shared" si="162"/>
        <v>0</v>
      </c>
      <c r="F236" s="49"/>
      <c r="G236" s="52"/>
      <c r="H236" s="49"/>
      <c r="I236" s="52"/>
      <c r="J236" s="49"/>
      <c r="K236" s="52"/>
      <c r="L236" s="49"/>
      <c r="M236" s="52"/>
      <c r="N236" s="49"/>
      <c r="O236" s="52"/>
      <c r="P236" s="49"/>
      <c r="Q236" s="52"/>
      <c r="R236" s="49"/>
      <c r="S236" s="52"/>
      <c r="T236" s="49"/>
      <c r="U236" s="52"/>
      <c r="V236" s="49"/>
      <c r="W236" s="52"/>
      <c r="X236" s="49"/>
      <c r="Y236" s="52"/>
      <c r="Z236" s="49"/>
      <c r="AA236" s="52"/>
      <c r="AB236" s="49"/>
      <c r="AC236" s="52"/>
      <c r="AD236" s="49"/>
      <c r="AE236" s="52"/>
      <c r="AF236" s="49"/>
      <c r="AG236" s="52"/>
      <c r="AH236" s="49"/>
      <c r="AI236" s="52"/>
      <c r="AJ236" s="49"/>
      <c r="AK236" s="52"/>
      <c r="AL236" s="49"/>
      <c r="AM236" s="323"/>
      <c r="AN236" s="254"/>
      <c r="AO236" s="52"/>
      <c r="AP236" s="49"/>
      <c r="AQ236" s="52"/>
      <c r="AR236" s="49"/>
      <c r="AS236" s="52"/>
      <c r="AT236" s="323"/>
      <c r="AU236" s="399"/>
      <c r="AV236" s="323"/>
      <c r="AW236" s="399"/>
      <c r="AX236" s="52"/>
      <c r="AY236" s="56" t="str">
        <f t="shared" si="118"/>
        <v/>
      </c>
      <c r="CA236" s="18" t="str">
        <f t="shared" si="164"/>
        <v/>
      </c>
      <c r="CB236" s="18" t="str">
        <f t="shared" si="165"/>
        <v/>
      </c>
      <c r="CC236" s="18" t="str">
        <f t="shared" si="159"/>
        <v/>
      </c>
      <c r="CD236" s="18" t="str">
        <f t="shared" si="142"/>
        <v/>
      </c>
      <c r="CE236" s="18" t="str">
        <f t="shared" si="143"/>
        <v/>
      </c>
      <c r="CF236" s="18" t="str">
        <f t="shared" si="150"/>
        <v/>
      </c>
      <c r="CG236" s="18" t="str">
        <f t="shared" si="136"/>
        <v/>
      </c>
      <c r="CH236" s="18" t="str">
        <f t="shared" si="160"/>
        <v/>
      </c>
      <c r="CI236" s="18" t="str">
        <f t="shared" si="137"/>
        <v/>
      </c>
      <c r="CJ236" s="18" t="str">
        <f t="shared" si="152"/>
        <v/>
      </c>
      <c r="CK236" s="18" t="str">
        <f t="shared" si="153"/>
        <v/>
      </c>
      <c r="CL236" s="56"/>
      <c r="CO236" s="370">
        <f t="shared" si="166"/>
        <v>0</v>
      </c>
      <c r="CP236" s="370">
        <f t="shared" si="167"/>
        <v>0</v>
      </c>
      <c r="CQ236" s="370">
        <f t="shared" si="154"/>
        <v>0</v>
      </c>
      <c r="CR236" s="370">
        <f t="shared" si="154"/>
        <v>0</v>
      </c>
      <c r="CS236" s="370">
        <f t="shared" si="130"/>
        <v>0</v>
      </c>
      <c r="CT236" s="370">
        <f t="shared" si="131"/>
        <v>0</v>
      </c>
      <c r="CU236" s="370">
        <f t="shared" si="155"/>
        <v>0</v>
      </c>
      <c r="CV236" s="370">
        <f t="shared" si="155"/>
        <v>0</v>
      </c>
      <c r="CW236" s="370">
        <f t="shared" si="156"/>
        <v>0</v>
      </c>
      <c r="CX236" s="370">
        <f t="shared" si="157"/>
        <v>0</v>
      </c>
      <c r="CY236" s="370">
        <f t="shared" si="135"/>
        <v>0</v>
      </c>
    </row>
    <row r="237" spans="1:103" ht="15" customHeight="1" x14ac:dyDescent="0.25">
      <c r="A237" s="3923"/>
      <c r="B237" s="253" t="s">
        <v>264</v>
      </c>
      <c r="C237" s="397">
        <f t="shared" si="140"/>
        <v>0</v>
      </c>
      <c r="D237" s="398">
        <f t="shared" si="162"/>
        <v>0</v>
      </c>
      <c r="E237" s="449">
        <f t="shared" si="162"/>
        <v>0</v>
      </c>
      <c r="F237" s="49"/>
      <c r="G237" s="52"/>
      <c r="H237" s="49"/>
      <c r="I237" s="52"/>
      <c r="J237" s="49"/>
      <c r="K237" s="52"/>
      <c r="L237" s="49"/>
      <c r="M237" s="52"/>
      <c r="N237" s="49"/>
      <c r="O237" s="52"/>
      <c r="P237" s="49"/>
      <c r="Q237" s="52"/>
      <c r="R237" s="49"/>
      <c r="S237" s="52"/>
      <c r="T237" s="49"/>
      <c r="U237" s="52"/>
      <c r="V237" s="49"/>
      <c r="W237" s="52"/>
      <c r="X237" s="49"/>
      <c r="Y237" s="52"/>
      <c r="Z237" s="49"/>
      <c r="AA237" s="52"/>
      <c r="AB237" s="49"/>
      <c r="AC237" s="52"/>
      <c r="AD237" s="49"/>
      <c r="AE237" s="52"/>
      <c r="AF237" s="49"/>
      <c r="AG237" s="52"/>
      <c r="AH237" s="49"/>
      <c r="AI237" s="52"/>
      <c r="AJ237" s="49"/>
      <c r="AK237" s="52"/>
      <c r="AL237" s="49"/>
      <c r="AM237" s="323"/>
      <c r="AN237" s="254"/>
      <c r="AO237" s="52"/>
      <c r="AP237" s="49"/>
      <c r="AQ237" s="52"/>
      <c r="AR237" s="49"/>
      <c r="AS237" s="52"/>
      <c r="AT237" s="323"/>
      <c r="AU237" s="399"/>
      <c r="AV237" s="323"/>
      <c r="AW237" s="399"/>
      <c r="AX237" s="52"/>
      <c r="AY237" s="56" t="str">
        <f t="shared" si="118"/>
        <v/>
      </c>
      <c r="CA237" s="18" t="str">
        <f t="shared" si="164"/>
        <v/>
      </c>
      <c r="CB237" s="18" t="str">
        <f t="shared" si="165"/>
        <v/>
      </c>
      <c r="CC237" s="18" t="str">
        <f t="shared" si="159"/>
        <v/>
      </c>
      <c r="CD237" s="18" t="str">
        <f t="shared" si="142"/>
        <v/>
      </c>
      <c r="CE237" s="18" t="str">
        <f t="shared" si="143"/>
        <v/>
      </c>
      <c r="CF237" s="18" t="str">
        <f t="shared" si="150"/>
        <v/>
      </c>
      <c r="CG237" s="18" t="str">
        <f t="shared" si="136"/>
        <v/>
      </c>
      <c r="CH237" s="18" t="str">
        <f t="shared" si="160"/>
        <v/>
      </c>
      <c r="CI237" s="18" t="str">
        <f t="shared" si="137"/>
        <v/>
      </c>
      <c r="CJ237" s="18" t="str">
        <f t="shared" si="152"/>
        <v/>
      </c>
      <c r="CK237" s="18" t="str">
        <f t="shared" si="153"/>
        <v/>
      </c>
      <c r="CL237" s="56"/>
      <c r="CO237" s="370">
        <f t="shared" si="166"/>
        <v>0</v>
      </c>
      <c r="CP237" s="370">
        <f t="shared" si="167"/>
        <v>0</v>
      </c>
      <c r="CQ237" s="370">
        <f t="shared" si="154"/>
        <v>0</v>
      </c>
      <c r="CR237" s="370">
        <f t="shared" si="154"/>
        <v>0</v>
      </c>
      <c r="CS237" s="370">
        <f t="shared" si="130"/>
        <v>0</v>
      </c>
      <c r="CT237" s="370">
        <f t="shared" si="131"/>
        <v>0</v>
      </c>
      <c r="CU237" s="370">
        <f t="shared" si="155"/>
        <v>0</v>
      </c>
      <c r="CV237" s="370">
        <f t="shared" si="155"/>
        <v>0</v>
      </c>
      <c r="CW237" s="370">
        <f t="shared" si="156"/>
        <v>0</v>
      </c>
      <c r="CX237" s="370">
        <f t="shared" si="157"/>
        <v>0</v>
      </c>
      <c r="CY237" s="370">
        <f t="shared" si="135"/>
        <v>0</v>
      </c>
    </row>
    <row r="238" spans="1:103" ht="15" customHeight="1" x14ac:dyDescent="0.25">
      <c r="A238" s="3923"/>
      <c r="B238" s="253" t="s">
        <v>265</v>
      </c>
      <c r="C238" s="397">
        <f t="shared" si="140"/>
        <v>0</v>
      </c>
      <c r="D238" s="398">
        <f t="shared" si="162"/>
        <v>0</v>
      </c>
      <c r="E238" s="449">
        <f t="shared" si="162"/>
        <v>0</v>
      </c>
      <c r="F238" s="49"/>
      <c r="G238" s="52"/>
      <c r="H238" s="49"/>
      <c r="I238" s="52"/>
      <c r="J238" s="49"/>
      <c r="K238" s="52"/>
      <c r="L238" s="49"/>
      <c r="M238" s="52"/>
      <c r="N238" s="49"/>
      <c r="O238" s="52"/>
      <c r="P238" s="49"/>
      <c r="Q238" s="52"/>
      <c r="R238" s="49"/>
      <c r="S238" s="52"/>
      <c r="T238" s="49"/>
      <c r="U238" s="52"/>
      <c r="V238" s="49"/>
      <c r="W238" s="52"/>
      <c r="X238" s="49"/>
      <c r="Y238" s="52"/>
      <c r="Z238" s="49"/>
      <c r="AA238" s="52"/>
      <c r="AB238" s="49"/>
      <c r="AC238" s="52"/>
      <c r="AD238" s="49"/>
      <c r="AE238" s="52"/>
      <c r="AF238" s="49"/>
      <c r="AG238" s="52"/>
      <c r="AH238" s="49"/>
      <c r="AI238" s="52"/>
      <c r="AJ238" s="49"/>
      <c r="AK238" s="52"/>
      <c r="AL238" s="49"/>
      <c r="AM238" s="323"/>
      <c r="AN238" s="254"/>
      <c r="AO238" s="52"/>
      <c r="AP238" s="49"/>
      <c r="AQ238" s="52"/>
      <c r="AR238" s="49"/>
      <c r="AS238" s="52"/>
      <c r="AT238" s="323"/>
      <c r="AU238" s="399"/>
      <c r="AV238" s="323"/>
      <c r="AW238" s="399"/>
      <c r="AX238" s="52"/>
      <c r="AY238" s="56" t="str">
        <f t="shared" si="118"/>
        <v/>
      </c>
      <c r="CA238" s="18" t="str">
        <f t="shared" si="164"/>
        <v/>
      </c>
      <c r="CB238" s="18" t="str">
        <f t="shared" si="165"/>
        <v/>
      </c>
      <c r="CC238" s="18" t="str">
        <f t="shared" si="159"/>
        <v/>
      </c>
      <c r="CD238" s="18" t="str">
        <f t="shared" si="142"/>
        <v/>
      </c>
      <c r="CE238" s="18" t="str">
        <f t="shared" si="143"/>
        <v/>
      </c>
      <c r="CF238" s="18" t="str">
        <f t="shared" si="150"/>
        <v/>
      </c>
      <c r="CG238" s="18" t="str">
        <f t="shared" si="136"/>
        <v/>
      </c>
      <c r="CH238" s="18" t="str">
        <f t="shared" si="160"/>
        <v/>
      </c>
      <c r="CI238" s="18" t="str">
        <f t="shared" si="137"/>
        <v/>
      </c>
      <c r="CJ238" s="18" t="str">
        <f t="shared" si="152"/>
        <v/>
      </c>
      <c r="CK238" s="18" t="str">
        <f t="shared" si="153"/>
        <v/>
      </c>
      <c r="CL238" s="56"/>
      <c r="CO238" s="370">
        <f t="shared" si="166"/>
        <v>0</v>
      </c>
      <c r="CP238" s="370">
        <f t="shared" si="167"/>
        <v>0</v>
      </c>
      <c r="CQ238" s="370">
        <f t="shared" si="154"/>
        <v>0</v>
      </c>
      <c r="CR238" s="370">
        <f t="shared" si="154"/>
        <v>0</v>
      </c>
      <c r="CS238" s="370">
        <f t="shared" si="130"/>
        <v>0</v>
      </c>
      <c r="CT238" s="370">
        <f t="shared" si="131"/>
        <v>0</v>
      </c>
      <c r="CU238" s="370">
        <f t="shared" si="155"/>
        <v>0</v>
      </c>
      <c r="CV238" s="370">
        <f t="shared" si="155"/>
        <v>0</v>
      </c>
      <c r="CW238" s="370">
        <f t="shared" si="156"/>
        <v>0</v>
      </c>
      <c r="CX238" s="370">
        <f t="shared" si="157"/>
        <v>0</v>
      </c>
      <c r="CY238" s="370">
        <f t="shared" si="135"/>
        <v>0</v>
      </c>
    </row>
    <row r="239" spans="1:103" ht="24" customHeight="1" x14ac:dyDescent="0.25">
      <c r="A239" s="4249"/>
      <c r="B239" s="450" t="s">
        <v>266</v>
      </c>
      <c r="C239" s="416">
        <f t="shared" si="140"/>
        <v>0</v>
      </c>
      <c r="D239" s="417">
        <f t="shared" si="162"/>
        <v>0</v>
      </c>
      <c r="E239" s="451">
        <f t="shared" si="162"/>
        <v>0</v>
      </c>
      <c r="F239" s="30"/>
      <c r="G239" s="37"/>
      <c r="H239" s="30"/>
      <c r="I239" s="37"/>
      <c r="J239" s="30"/>
      <c r="K239" s="37"/>
      <c r="L239" s="30"/>
      <c r="M239" s="37"/>
      <c r="N239" s="30"/>
      <c r="O239" s="37"/>
      <c r="P239" s="30"/>
      <c r="Q239" s="37"/>
      <c r="R239" s="30"/>
      <c r="S239" s="37"/>
      <c r="T239" s="30"/>
      <c r="U239" s="37"/>
      <c r="V239" s="30"/>
      <c r="W239" s="37"/>
      <c r="X239" s="30"/>
      <c r="Y239" s="37"/>
      <c r="Z239" s="30"/>
      <c r="AA239" s="37"/>
      <c r="AB239" s="30"/>
      <c r="AC239" s="37"/>
      <c r="AD239" s="30"/>
      <c r="AE239" s="37"/>
      <c r="AF239" s="30"/>
      <c r="AG239" s="37"/>
      <c r="AH239" s="30"/>
      <c r="AI239" s="37"/>
      <c r="AJ239" s="30"/>
      <c r="AK239" s="37"/>
      <c r="AL239" s="30"/>
      <c r="AM239" s="223"/>
      <c r="AN239" s="35"/>
      <c r="AO239" s="37"/>
      <c r="AP239" s="30"/>
      <c r="AQ239" s="37"/>
      <c r="AR239" s="30"/>
      <c r="AS239" s="37"/>
      <c r="AT239" s="223"/>
      <c r="AU239" s="243"/>
      <c r="AV239" s="223"/>
      <c r="AW239" s="243"/>
      <c r="AX239" s="37"/>
      <c r="AY239" s="56" t="str">
        <f t="shared" si="118"/>
        <v/>
      </c>
      <c r="CA239" s="18" t="str">
        <f t="shared" si="164"/>
        <v/>
      </c>
      <c r="CB239" s="18" t="str">
        <f t="shared" si="165"/>
        <v/>
      </c>
      <c r="CC239" s="18" t="str">
        <f t="shared" si="159"/>
        <v/>
      </c>
      <c r="CD239" s="18" t="str">
        <f t="shared" si="142"/>
        <v/>
      </c>
      <c r="CE239" s="18" t="str">
        <f t="shared" si="143"/>
        <v/>
      </c>
      <c r="CF239" s="18" t="str">
        <f t="shared" si="150"/>
        <v/>
      </c>
      <c r="CG239" s="18" t="str">
        <f t="shared" si="136"/>
        <v/>
      </c>
      <c r="CH239" s="18" t="str">
        <f t="shared" si="160"/>
        <v/>
      </c>
      <c r="CI239" s="18" t="str">
        <f t="shared" si="137"/>
        <v/>
      </c>
      <c r="CJ239" s="18" t="str">
        <f t="shared" si="152"/>
        <v/>
      </c>
      <c r="CK239" s="18" t="str">
        <f t="shared" si="153"/>
        <v/>
      </c>
      <c r="CL239" s="56"/>
      <c r="CO239" s="370">
        <f t="shared" si="166"/>
        <v>0</v>
      </c>
      <c r="CP239" s="370">
        <f t="shared" si="167"/>
        <v>0</v>
      </c>
      <c r="CQ239" s="370">
        <f t="shared" si="154"/>
        <v>0</v>
      </c>
      <c r="CR239" s="370">
        <f t="shared" si="154"/>
        <v>0</v>
      </c>
      <c r="CS239" s="370">
        <f t="shared" si="130"/>
        <v>0</v>
      </c>
      <c r="CT239" s="370">
        <f t="shared" si="131"/>
        <v>0</v>
      </c>
      <c r="CU239" s="370">
        <f t="shared" si="155"/>
        <v>0</v>
      </c>
      <c r="CV239" s="370">
        <f t="shared" si="155"/>
        <v>0</v>
      </c>
      <c r="CW239" s="370">
        <f t="shared" si="156"/>
        <v>0</v>
      </c>
      <c r="CX239" s="370">
        <f t="shared" si="157"/>
        <v>0</v>
      </c>
      <c r="CY239" s="370">
        <f t="shared" si="135"/>
        <v>0</v>
      </c>
    </row>
    <row r="240" spans="1:103" ht="15" customHeight="1" x14ac:dyDescent="0.25">
      <c r="A240" s="3176" t="s">
        <v>267</v>
      </c>
      <c r="B240" s="3177"/>
      <c r="C240" s="2544">
        <f t="shared" si="140"/>
        <v>0</v>
      </c>
      <c r="D240" s="388">
        <f t="shared" si="162"/>
        <v>0</v>
      </c>
      <c r="E240" s="369">
        <f t="shared" si="162"/>
        <v>0</v>
      </c>
      <c r="F240" s="2546"/>
      <c r="G240" s="85"/>
      <c r="H240" s="2546"/>
      <c r="I240" s="85"/>
      <c r="J240" s="2546"/>
      <c r="K240" s="85"/>
      <c r="L240" s="2546"/>
      <c r="M240" s="85"/>
      <c r="N240" s="2546"/>
      <c r="O240" s="85"/>
      <c r="P240" s="2546"/>
      <c r="Q240" s="85"/>
      <c r="R240" s="2546"/>
      <c r="S240" s="85"/>
      <c r="T240" s="2546"/>
      <c r="U240" s="85"/>
      <c r="V240" s="2546"/>
      <c r="W240" s="85"/>
      <c r="X240" s="2546"/>
      <c r="Y240" s="85"/>
      <c r="Z240" s="2546"/>
      <c r="AA240" s="85"/>
      <c r="AB240" s="2546"/>
      <c r="AC240" s="85"/>
      <c r="AD240" s="2546"/>
      <c r="AE240" s="85"/>
      <c r="AF240" s="2546"/>
      <c r="AG240" s="85"/>
      <c r="AH240" s="2546"/>
      <c r="AI240" s="85"/>
      <c r="AJ240" s="2546"/>
      <c r="AK240" s="85"/>
      <c r="AL240" s="2546"/>
      <c r="AM240" s="353"/>
      <c r="AN240" s="84"/>
      <c r="AO240" s="85"/>
      <c r="AP240" s="2546"/>
      <c r="AQ240" s="85"/>
      <c r="AR240" s="2546"/>
      <c r="AS240" s="85"/>
      <c r="AT240" s="353"/>
      <c r="AU240" s="395"/>
      <c r="AV240" s="353"/>
      <c r="AW240" s="395"/>
      <c r="AX240" s="85"/>
      <c r="AY240" s="56" t="str">
        <f t="shared" si="118"/>
        <v/>
      </c>
      <c r="CA240" s="18" t="str">
        <f t="shared" si="164"/>
        <v/>
      </c>
      <c r="CB240" s="18" t="str">
        <f t="shared" si="165"/>
        <v/>
      </c>
      <c r="CC240" s="18" t="str">
        <f t="shared" si="159"/>
        <v/>
      </c>
      <c r="CD240" s="18" t="str">
        <f t="shared" si="142"/>
        <v/>
      </c>
      <c r="CE240" s="18" t="str">
        <f t="shared" si="143"/>
        <v/>
      </c>
      <c r="CF240" s="18" t="str">
        <f t="shared" si="150"/>
        <v/>
      </c>
      <c r="CG240" s="18" t="str">
        <f t="shared" si="136"/>
        <v/>
      </c>
      <c r="CH240" s="18" t="str">
        <f t="shared" si="160"/>
        <v/>
      </c>
      <c r="CI240" s="18" t="str">
        <f t="shared" si="137"/>
        <v/>
      </c>
      <c r="CJ240" s="18" t="str">
        <f>IF(AND(D240&gt;0,OR(AW240="")), "* No olvide digitar la variable Trans Femenino. Digite Cero si no tiene.",IF((AW240)&gt;D240,"  * La variable Trans Femenino No puede ser mayor al Total Hombres.",""))</f>
        <v/>
      </c>
      <c r="CK240" s="18" t="str">
        <f t="shared" si="153"/>
        <v/>
      </c>
      <c r="CL240" s="56"/>
      <c r="CO240" s="370">
        <f t="shared" si="166"/>
        <v>0</v>
      </c>
      <c r="CP240" s="370">
        <f t="shared" si="167"/>
        <v>0</v>
      </c>
      <c r="CQ240" s="370">
        <f t="shared" si="154"/>
        <v>0</v>
      </c>
      <c r="CR240" s="370">
        <f t="shared" si="154"/>
        <v>0</v>
      </c>
      <c r="CS240" s="370">
        <f t="shared" si="130"/>
        <v>0</v>
      </c>
      <c r="CT240" s="370">
        <f t="shared" si="131"/>
        <v>0</v>
      </c>
      <c r="CU240" s="370">
        <f t="shared" si="155"/>
        <v>0</v>
      </c>
      <c r="CV240" s="370">
        <f t="shared" si="155"/>
        <v>0</v>
      </c>
      <c r="CW240" s="370">
        <f t="shared" si="156"/>
        <v>0</v>
      </c>
      <c r="CX240" s="370">
        <f t="shared" si="157"/>
        <v>0</v>
      </c>
      <c r="CY240" s="370">
        <f t="shared" si="135"/>
        <v>0</v>
      </c>
    </row>
    <row r="241" spans="1:103" ht="15" customHeight="1" x14ac:dyDescent="0.25">
      <c r="A241" s="3016" t="s">
        <v>268</v>
      </c>
      <c r="B241" s="3017"/>
      <c r="C241" s="416">
        <f t="shared" si="140"/>
        <v>0</v>
      </c>
      <c r="D241" s="417">
        <f t="shared" si="162"/>
        <v>0</v>
      </c>
      <c r="E241" s="377">
        <f t="shared" si="162"/>
        <v>0</v>
      </c>
      <c r="F241" s="30"/>
      <c r="G241" s="37"/>
      <c r="H241" s="30"/>
      <c r="I241" s="37"/>
      <c r="J241" s="30"/>
      <c r="K241" s="37"/>
      <c r="L241" s="30"/>
      <c r="M241" s="37"/>
      <c r="N241" s="30"/>
      <c r="O241" s="37"/>
      <c r="P241" s="30"/>
      <c r="Q241" s="37"/>
      <c r="R241" s="30"/>
      <c r="S241" s="37"/>
      <c r="T241" s="30"/>
      <c r="U241" s="37"/>
      <c r="V241" s="30"/>
      <c r="W241" s="37"/>
      <c r="X241" s="30"/>
      <c r="Y241" s="37"/>
      <c r="Z241" s="30"/>
      <c r="AA241" s="37"/>
      <c r="AB241" s="30"/>
      <c r="AC241" s="37"/>
      <c r="AD241" s="30"/>
      <c r="AE241" s="37"/>
      <c r="AF241" s="30"/>
      <c r="AG241" s="37"/>
      <c r="AH241" s="30"/>
      <c r="AI241" s="37"/>
      <c r="AJ241" s="30"/>
      <c r="AK241" s="37"/>
      <c r="AL241" s="30"/>
      <c r="AM241" s="223"/>
      <c r="AN241" s="452"/>
      <c r="AO241" s="453"/>
      <c r="AP241" s="30"/>
      <c r="AQ241" s="37"/>
      <c r="AR241" s="30"/>
      <c r="AS241" s="37"/>
      <c r="AT241" s="223"/>
      <c r="AU241" s="243"/>
      <c r="AV241" s="223"/>
      <c r="AW241" s="243"/>
      <c r="AX241" s="37"/>
      <c r="AY241" s="56" t="str">
        <f t="shared" si="118"/>
        <v/>
      </c>
      <c r="CA241" s="18" t="str">
        <f t="shared" si="164"/>
        <v/>
      </c>
      <c r="CB241" s="18" t="str">
        <f t="shared" si="165"/>
        <v/>
      </c>
      <c r="CC241" s="18" t="str">
        <f t="shared" si="159"/>
        <v/>
      </c>
      <c r="CD241" s="18" t="str">
        <f t="shared" si="142"/>
        <v/>
      </c>
      <c r="CE241" s="18" t="str">
        <f t="shared" si="143"/>
        <v/>
      </c>
      <c r="CF241" s="18" t="str">
        <f t="shared" si="150"/>
        <v/>
      </c>
      <c r="CG241" s="18" t="str">
        <f t="shared" si="136"/>
        <v/>
      </c>
      <c r="CH241" s="18" t="str">
        <f t="shared" si="160"/>
        <v/>
      </c>
      <c r="CI241" s="18" t="str">
        <f t="shared" si="137"/>
        <v/>
      </c>
      <c r="CJ241" s="18" t="str">
        <f t="shared" si="152"/>
        <v/>
      </c>
      <c r="CK241" s="18" t="str">
        <f>IF(AND($C241&gt;0,AX241=""), "* No olvide digitar la variable Adolescentes derivados de Espacios Amigables. Digite Cero si no tiene.",IF(AX241&gt;$C241,"  * La variable Adolescentes derivados de Espacios Amigables No puede ser mayor al Total.",""))</f>
        <v/>
      </c>
      <c r="CL241" s="56"/>
      <c r="CO241" s="370">
        <f t="shared" si="166"/>
        <v>0</v>
      </c>
      <c r="CP241" s="370">
        <f t="shared" si="167"/>
        <v>0</v>
      </c>
      <c r="CQ241" s="370">
        <f t="shared" si="154"/>
        <v>0</v>
      </c>
      <c r="CR241" s="370">
        <f t="shared" si="154"/>
        <v>0</v>
      </c>
      <c r="CS241" s="370">
        <f t="shared" si="130"/>
        <v>0</v>
      </c>
      <c r="CT241" s="370">
        <f t="shared" si="131"/>
        <v>0</v>
      </c>
      <c r="CU241" s="370">
        <f t="shared" si="155"/>
        <v>0</v>
      </c>
      <c r="CV241" s="370">
        <f t="shared" si="155"/>
        <v>0</v>
      </c>
      <c r="CW241" s="370">
        <f t="shared" si="156"/>
        <v>0</v>
      </c>
      <c r="CX241" s="370">
        <f t="shared" si="157"/>
        <v>0</v>
      </c>
      <c r="CY241" s="370">
        <f t="shared" si="135"/>
        <v>0</v>
      </c>
    </row>
    <row r="242" spans="1:103" s="56" customFormat="1" ht="18" customHeight="1" x14ac:dyDescent="0.2">
      <c r="A242" s="2460" t="s">
        <v>269</v>
      </c>
      <c r="B242" s="2460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  <c r="AP242" s="55"/>
      <c r="AQ242" s="55"/>
      <c r="AR242" s="55"/>
      <c r="AS242" s="55"/>
      <c r="AT242" s="55"/>
      <c r="AU242" s="55"/>
      <c r="AV242" s="55"/>
      <c r="AW242" s="55"/>
      <c r="AX242" s="55"/>
    </row>
    <row r="243" spans="1:103" ht="30" customHeight="1" x14ac:dyDescent="0.25">
      <c r="A243" s="3443" t="s">
        <v>270</v>
      </c>
      <c r="B243" s="2987"/>
      <c r="C243" s="4649" t="s">
        <v>91</v>
      </c>
      <c r="D243" s="4649"/>
      <c r="E243" s="4649"/>
      <c r="F243" s="4649" t="s">
        <v>202</v>
      </c>
      <c r="G243" s="4649"/>
      <c r="H243" s="4649" t="s">
        <v>203</v>
      </c>
      <c r="I243" s="4649"/>
      <c r="J243" s="4649" t="s">
        <v>204</v>
      </c>
      <c r="K243" s="4649"/>
      <c r="L243" s="4649" t="s">
        <v>16</v>
      </c>
      <c r="M243" s="4649"/>
      <c r="N243" s="4603" t="s">
        <v>17</v>
      </c>
      <c r="O243" s="4648"/>
      <c r="P243" s="4641" t="s">
        <v>18</v>
      </c>
      <c r="Q243" s="4641"/>
      <c r="R243" s="4641" t="s">
        <v>19</v>
      </c>
      <c r="S243" s="4641"/>
      <c r="T243" s="4641" t="s">
        <v>20</v>
      </c>
      <c r="U243" s="4641"/>
      <c r="V243" s="4641" t="s">
        <v>21</v>
      </c>
      <c r="W243" s="4641"/>
      <c r="X243" s="4641" t="s">
        <v>22</v>
      </c>
      <c r="Y243" s="4641"/>
      <c r="Z243" s="4641" t="s">
        <v>23</v>
      </c>
      <c r="AA243" s="4641"/>
      <c r="AB243" s="4641" t="s">
        <v>61</v>
      </c>
      <c r="AC243" s="4641"/>
      <c r="AD243" s="4641" t="s">
        <v>62</v>
      </c>
      <c r="AE243" s="4641"/>
      <c r="AF243" s="4641" t="s">
        <v>63</v>
      </c>
      <c r="AG243" s="4641"/>
      <c r="AH243" s="4641" t="s">
        <v>148</v>
      </c>
      <c r="AI243" s="4641"/>
      <c r="AJ243" s="4641" t="s">
        <v>149</v>
      </c>
      <c r="AK243" s="4641"/>
      <c r="AL243" s="4641" t="s">
        <v>150</v>
      </c>
      <c r="AM243" s="4595"/>
      <c r="AN243" s="4666" t="s">
        <v>271</v>
      </c>
      <c r="AO243" s="4596"/>
      <c r="AP243" s="4647"/>
      <c r="AQ243" s="4674" t="s">
        <v>205</v>
      </c>
      <c r="AR243" s="4672" t="s">
        <v>206</v>
      </c>
      <c r="AS243" s="4641" t="s">
        <v>12</v>
      </c>
      <c r="AT243" s="4641"/>
      <c r="AU243" s="3553" t="s">
        <v>207</v>
      </c>
      <c r="AV243" s="2987" t="s">
        <v>272</v>
      </c>
      <c r="AW243" s="3553" t="s">
        <v>13</v>
      </c>
      <c r="AX243" s="2987" t="s">
        <v>273</v>
      </c>
    </row>
    <row r="244" spans="1:103" ht="30" customHeight="1" x14ac:dyDescent="0.25">
      <c r="A244" s="4010"/>
      <c r="B244" s="4005"/>
      <c r="C244" s="2811" t="s">
        <v>120</v>
      </c>
      <c r="D244" s="2813" t="s">
        <v>79</v>
      </c>
      <c r="E244" s="2754" t="s">
        <v>121</v>
      </c>
      <c r="F244" s="2907" t="s">
        <v>79</v>
      </c>
      <c r="G244" s="2754" t="s">
        <v>121</v>
      </c>
      <c r="H244" s="2907" t="s">
        <v>79</v>
      </c>
      <c r="I244" s="2754" t="s">
        <v>121</v>
      </c>
      <c r="J244" s="2907" t="s">
        <v>79</v>
      </c>
      <c r="K244" s="2754" t="s">
        <v>121</v>
      </c>
      <c r="L244" s="2907" t="s">
        <v>79</v>
      </c>
      <c r="M244" s="2754" t="s">
        <v>121</v>
      </c>
      <c r="N244" s="2907" t="s">
        <v>79</v>
      </c>
      <c r="O244" s="2754" t="s">
        <v>121</v>
      </c>
      <c r="P244" s="2907" t="s">
        <v>79</v>
      </c>
      <c r="Q244" s="2754" t="s">
        <v>121</v>
      </c>
      <c r="R244" s="2907" t="s">
        <v>79</v>
      </c>
      <c r="S244" s="2754" t="s">
        <v>121</v>
      </c>
      <c r="T244" s="2907" t="s">
        <v>79</v>
      </c>
      <c r="U244" s="2754" t="s">
        <v>121</v>
      </c>
      <c r="V244" s="2907" t="s">
        <v>79</v>
      </c>
      <c r="W244" s="2754" t="s">
        <v>121</v>
      </c>
      <c r="X244" s="2907" t="s">
        <v>79</v>
      </c>
      <c r="Y244" s="2754" t="s">
        <v>121</v>
      </c>
      <c r="Z244" s="2907" t="s">
        <v>79</v>
      </c>
      <c r="AA244" s="2754" t="s">
        <v>121</v>
      </c>
      <c r="AB244" s="2907" t="s">
        <v>79</v>
      </c>
      <c r="AC244" s="2754" t="s">
        <v>121</v>
      </c>
      <c r="AD244" s="2907" t="s">
        <v>79</v>
      </c>
      <c r="AE244" s="2754" t="s">
        <v>121</v>
      </c>
      <c r="AF244" s="2907" t="s">
        <v>79</v>
      </c>
      <c r="AG244" s="2754" t="s">
        <v>121</v>
      </c>
      <c r="AH244" s="2907" t="s">
        <v>79</v>
      </c>
      <c r="AI244" s="2754" t="s">
        <v>121</v>
      </c>
      <c r="AJ244" s="2907" t="s">
        <v>79</v>
      </c>
      <c r="AK244" s="2754" t="s">
        <v>121</v>
      </c>
      <c r="AL244" s="2907" t="s">
        <v>79</v>
      </c>
      <c r="AM244" s="2753" t="s">
        <v>121</v>
      </c>
      <c r="AN244" s="2896" t="s">
        <v>164</v>
      </c>
      <c r="AO244" s="2840" t="s">
        <v>166</v>
      </c>
      <c r="AP244" s="2861" t="s">
        <v>274</v>
      </c>
      <c r="AQ244" s="3188"/>
      <c r="AR244" s="3174"/>
      <c r="AS244" s="2907" t="s">
        <v>79</v>
      </c>
      <c r="AT244" s="2754" t="s">
        <v>121</v>
      </c>
      <c r="AU244" s="3019"/>
      <c r="AV244" s="4005"/>
      <c r="AW244" s="3019"/>
      <c r="AX244" s="4005"/>
    </row>
    <row r="245" spans="1:103" s="56" customFormat="1" ht="18" customHeight="1" x14ac:dyDescent="0.25">
      <c r="A245" s="4673" t="s">
        <v>275</v>
      </c>
      <c r="B245" s="4668"/>
      <c r="C245" s="2909">
        <f>SUM(D245+E245)</f>
        <v>37</v>
      </c>
      <c r="D245" s="2910">
        <f>SUM(F245+H245+J245+L245+N245+P245+R245+T245+V245+X245+Z245+AB245+AD245+AF245+AH245+AJ245+AL245)</f>
        <v>10</v>
      </c>
      <c r="E245" s="369">
        <f>SUM(G245+I245+K245+M245+O245+Q245+S245+U245+W245+Y245+AA245+AC245+AE245+AG245+AI245+AK245+AM245)</f>
        <v>27</v>
      </c>
      <c r="F245" s="2802">
        <v>0</v>
      </c>
      <c r="G245" s="2805">
        <v>0</v>
      </c>
      <c r="H245" s="2802">
        <v>1</v>
      </c>
      <c r="I245" s="2805">
        <v>0</v>
      </c>
      <c r="J245" s="2802">
        <v>2</v>
      </c>
      <c r="K245" s="2805">
        <v>4</v>
      </c>
      <c r="L245" s="2802">
        <v>1</v>
      </c>
      <c r="M245" s="2805">
        <v>7</v>
      </c>
      <c r="N245" s="2802">
        <v>0</v>
      </c>
      <c r="O245" s="2805">
        <v>0</v>
      </c>
      <c r="P245" s="2802">
        <v>0</v>
      </c>
      <c r="Q245" s="2805">
        <v>0</v>
      </c>
      <c r="R245" s="2802">
        <v>1</v>
      </c>
      <c r="S245" s="2805">
        <v>2</v>
      </c>
      <c r="T245" s="2802">
        <v>0</v>
      </c>
      <c r="U245" s="2805">
        <v>1</v>
      </c>
      <c r="V245" s="2802">
        <v>0</v>
      </c>
      <c r="W245" s="2805">
        <v>3</v>
      </c>
      <c r="X245" s="2802">
        <v>1</v>
      </c>
      <c r="Y245" s="2805">
        <v>1</v>
      </c>
      <c r="Z245" s="2802">
        <v>1</v>
      </c>
      <c r="AA245" s="2805">
        <v>1</v>
      </c>
      <c r="AB245" s="2802">
        <v>1</v>
      </c>
      <c r="AC245" s="2805">
        <v>2</v>
      </c>
      <c r="AD245" s="2802">
        <v>1</v>
      </c>
      <c r="AE245" s="2805">
        <v>3</v>
      </c>
      <c r="AF245" s="2802">
        <v>1</v>
      </c>
      <c r="AG245" s="2805">
        <v>1</v>
      </c>
      <c r="AH245" s="2802">
        <v>0</v>
      </c>
      <c r="AI245" s="2805">
        <v>0</v>
      </c>
      <c r="AJ245" s="2802">
        <v>0</v>
      </c>
      <c r="AK245" s="2805">
        <v>1</v>
      </c>
      <c r="AL245" s="2802">
        <v>0</v>
      </c>
      <c r="AM245" s="2911">
        <v>1</v>
      </c>
      <c r="AN245" s="95">
        <v>0</v>
      </c>
      <c r="AO245" s="2760">
        <v>1</v>
      </c>
      <c r="AP245" s="220">
        <v>15</v>
      </c>
      <c r="AQ245" s="2804">
        <v>0</v>
      </c>
      <c r="AR245" s="2805">
        <v>0</v>
      </c>
      <c r="AS245" s="2802">
        <v>0</v>
      </c>
      <c r="AT245" s="2805">
        <v>0</v>
      </c>
      <c r="AU245" s="2804">
        <v>0</v>
      </c>
      <c r="AV245" s="2805">
        <v>3</v>
      </c>
      <c r="AW245" s="2802">
        <v>0</v>
      </c>
      <c r="AX245" s="2805">
        <v>0</v>
      </c>
      <c r="AY245" s="56" t="str">
        <f>CA245&amp;CB245&amp;CC245&amp;CD245&amp;CE245&amp;CF245&amp;CG245&amp;CH245&amp;CI245</f>
        <v/>
      </c>
      <c r="CA245" s="40"/>
      <c r="CB245" s="18" t="str">
        <f>IF(AND(E245&gt;0,AQ245=""), "* No olvide digitar la variable Gestantes. Digite Cero si no tiene.", IF(AQ245&gt;E245," * La variable Gestantes No puede ser mayor al Total Mujeres.",""))</f>
        <v/>
      </c>
      <c r="CC245" s="18" t="str">
        <f>IF(AND(E245&gt;0,AR245=""), "* No olvide digitar la variable Madre de hijo menor de 5 años. Digite Cero si no tiene.",IF(AR245&gt;E245,"  * La variable Madre de hijo menor de 5 años No puede ser mayor al Total Mujeres.",""))</f>
        <v/>
      </c>
      <c r="CD245" s="18" t="str">
        <f>IF(AND(D245&gt;0,OR(AS245="")), "* No olvide digitar la variable Pueblos originarios Hombres. Digite Cero si no tiene.",IF(AS245&gt;D245,"  * La variable Pueblos originarios Hombres No puede ser mayor al Total Hombres.",""))</f>
        <v/>
      </c>
      <c r="CE245" s="18" t="str">
        <f>IF(AND(E245&gt;0,OR(AT245="")), "* No olvide digitar la variable Pueblos originarios Mujeres. Digite Cero si no tiene.",IF(AT245&gt;E245,"  * La variable Pueblos originarios Mujeres No puede ser mayor al Total Mujeres.",""))</f>
        <v/>
      </c>
      <c r="CF245" s="18" t="str">
        <f>IF(AND(C245&gt;0,AU245=""), "* No olvide digitar la variable Niños, niñas, adolescentes y jóvenes SENAME. Digite Cero si no tiene.",IF(AU245&gt;C245,"  * La variable Niños, niñas, adolescentes y jóvenes SENAME No puede ser mayor al Total.",""))</f>
        <v/>
      </c>
      <c r="CG245" s="18" t="str">
        <f>IF(AND(C245&gt;0,AV245=""), "* No olvide digitar la variable Niños, niñas, adolescentes y jóvenes Mejor Niñez. Digite Cero si no tiene.",IF(AV245&gt;C245,"  * La variable Niños, niñas, adolescentes y jóvenes Mejor Niñez No puede ser mayor al Total.",""))</f>
        <v/>
      </c>
      <c r="CH245" s="18" t="str">
        <f>IF(AND(C245&gt;0,AW245=""), "* No olvide digitar la variable Migrantes. Digite Cero si no tiene.",IF(AW245&gt;C245,"  * La variable Migrantes No puede ser mayor al Total.",""))</f>
        <v/>
      </c>
      <c r="CI245" s="18" t="str">
        <f>IF(AND(C245&gt;0,AX245=""), "* No olvide digitar la variable Trans (Masculino/ Femenino). Digite Cero si no tiene.",IF(AX245&gt;C245,"  * La variable Trans (Masculino/Femenino) No puede ser mayor al Total Ambos Sexos.",""))</f>
        <v/>
      </c>
      <c r="CL245"/>
      <c r="CO245"/>
      <c r="CP245" s="459">
        <f>IF(AND(E245&gt;0,AQ245=""),1,IF(AQ245&gt;E245,1,0))</f>
        <v>0</v>
      </c>
      <c r="CQ245" s="459">
        <f>IF(AND(E245&gt;0,AR245=""),1,IF(AR245&gt;E245,1,0))</f>
        <v>0</v>
      </c>
      <c r="CR245" s="459">
        <f>IF(AND(D245&gt;0,OR(AS245="")),1,IF(AS245&gt;D245,1,0))</f>
        <v>0</v>
      </c>
      <c r="CS245" s="459">
        <f>IF(AND(E245&gt;0,OR(AT245="")),1,IF(AT245&gt;E245,1,0))</f>
        <v>0</v>
      </c>
      <c r="CT245" s="459">
        <f>IF(AND(C245&gt;0,AU245=""),1,IF(AU245&gt;C245,1,0))</f>
        <v>0</v>
      </c>
      <c r="CU245" s="459">
        <f>IF(AND(C245&gt;0,AV245=""),1,IF(AV245&gt;C245,1,0))</f>
        <v>0</v>
      </c>
      <c r="CV245" s="459">
        <f>IF(AND(C245&gt;0,AW245=""),1,IF(AW245&gt;C245,1,0))</f>
        <v>0</v>
      </c>
      <c r="CW245" s="459">
        <f>IF(AND(C245&gt;0,AX245=""),1,IF(AX245&gt;C245,1,0))</f>
        <v>0</v>
      </c>
    </row>
    <row r="246" spans="1:103" s="56" customFormat="1" ht="18" customHeight="1" x14ac:dyDescent="0.2">
      <c r="A246" s="4669" t="s">
        <v>215</v>
      </c>
      <c r="B246" s="4670"/>
      <c r="C246" s="1678"/>
      <c r="D246" s="461"/>
      <c r="E246" s="461"/>
      <c r="F246" s="462"/>
      <c r="G246" s="462"/>
      <c r="H246" s="462"/>
      <c r="I246" s="462"/>
      <c r="J246" s="462"/>
      <c r="K246" s="462"/>
      <c r="L246" s="462"/>
      <c r="M246" s="462"/>
      <c r="N246" s="462"/>
      <c r="O246" s="462"/>
      <c r="P246" s="462"/>
      <c r="Q246" s="462"/>
      <c r="R246" s="462"/>
      <c r="S246" s="462"/>
      <c r="T246" s="462"/>
      <c r="U246" s="462"/>
      <c r="V246" s="462"/>
      <c r="W246" s="462"/>
      <c r="X246" s="462"/>
      <c r="Y246" s="462"/>
      <c r="Z246" s="462"/>
      <c r="AA246" s="462"/>
      <c r="AB246" s="462"/>
      <c r="AC246" s="462"/>
      <c r="AD246" s="462"/>
      <c r="AE246" s="462"/>
      <c r="AF246" s="462"/>
      <c r="AG246" s="462"/>
      <c r="AH246" s="462"/>
      <c r="AI246" s="462"/>
      <c r="AJ246" s="462"/>
      <c r="AK246" s="462"/>
      <c r="AL246" s="462"/>
      <c r="AM246" s="2929"/>
      <c r="AN246" s="2929"/>
      <c r="AO246" s="2929"/>
      <c r="AP246" s="2930"/>
      <c r="AQ246" s="2929"/>
      <c r="AR246" s="2929"/>
      <c r="AS246" s="2929"/>
      <c r="AT246" s="2929"/>
      <c r="AU246" s="2929"/>
      <c r="AV246" s="2929"/>
      <c r="AW246" s="2929"/>
      <c r="AX246" s="2931"/>
    </row>
    <row r="247" spans="1:103" s="56" customFormat="1" ht="15" customHeight="1" x14ac:dyDescent="0.25">
      <c r="A247" s="3524" t="s">
        <v>216</v>
      </c>
      <c r="B247" s="2918" t="s">
        <v>217</v>
      </c>
      <c r="C247" s="2919">
        <f t="shared" ref="C247:C250" si="168">SUM(D247+E247)</f>
        <v>4</v>
      </c>
      <c r="D247" s="2540">
        <f t="shared" ref="D247:E250" si="169">SUM(F247+H247+J247+L247+N247+P247+R247+T247+V247+X247+Z247+AB247+AD247+AF247+AH247+AJ247+AL247)</f>
        <v>0</v>
      </c>
      <c r="E247" s="2918">
        <f>SUM(G247+I247+K247+M247+O247+Q247+S247+U247+W247+Y247+AA247+AC247+AE247+AG247+AI247+AK247+AM247)</f>
        <v>4</v>
      </c>
      <c r="F247" s="2797"/>
      <c r="G247" s="2878"/>
      <c r="H247" s="2802">
        <v>0</v>
      </c>
      <c r="I247" s="2805">
        <v>0</v>
      </c>
      <c r="J247" s="2802">
        <v>0</v>
      </c>
      <c r="K247" s="2805">
        <v>1</v>
      </c>
      <c r="L247" s="2802">
        <v>0</v>
      </c>
      <c r="M247" s="2805">
        <v>3</v>
      </c>
      <c r="N247" s="2802">
        <v>0</v>
      </c>
      <c r="O247" s="2805">
        <v>0</v>
      </c>
      <c r="P247" s="2802">
        <v>0</v>
      </c>
      <c r="Q247" s="2805">
        <v>0</v>
      </c>
      <c r="R247" s="2802">
        <v>0</v>
      </c>
      <c r="S247" s="2805">
        <v>0</v>
      </c>
      <c r="T247" s="2802">
        <v>0</v>
      </c>
      <c r="U247" s="2805">
        <v>0</v>
      </c>
      <c r="V247" s="2802">
        <v>0</v>
      </c>
      <c r="W247" s="2805">
        <v>0</v>
      </c>
      <c r="X247" s="2802">
        <v>0</v>
      </c>
      <c r="Y247" s="2805">
        <v>0</v>
      </c>
      <c r="Z247" s="2802">
        <v>0</v>
      </c>
      <c r="AA247" s="2805">
        <v>0</v>
      </c>
      <c r="AB247" s="2802">
        <v>0</v>
      </c>
      <c r="AC247" s="2805">
        <v>0</v>
      </c>
      <c r="AD247" s="2802">
        <v>0</v>
      </c>
      <c r="AE247" s="2805">
        <v>0</v>
      </c>
      <c r="AF247" s="2802">
        <v>0</v>
      </c>
      <c r="AG247" s="2805">
        <v>0</v>
      </c>
      <c r="AH247" s="2802">
        <v>0</v>
      </c>
      <c r="AI247" s="2805">
        <v>0</v>
      </c>
      <c r="AJ247" s="2802">
        <v>0</v>
      </c>
      <c r="AK247" s="2805">
        <v>0</v>
      </c>
      <c r="AL247" s="2802">
        <v>0</v>
      </c>
      <c r="AM247" s="2911">
        <v>0</v>
      </c>
      <c r="AN247" s="95">
        <v>0</v>
      </c>
      <c r="AO247" s="2760">
        <v>0</v>
      </c>
      <c r="AP247" s="220">
        <v>4</v>
      </c>
      <c r="AQ247" s="2804">
        <v>0</v>
      </c>
      <c r="AR247" s="2805">
        <v>0</v>
      </c>
      <c r="AS247" s="2802">
        <v>0</v>
      </c>
      <c r="AT247" s="2805">
        <v>0</v>
      </c>
      <c r="AU247" s="2804">
        <v>0</v>
      </c>
      <c r="AV247" s="2805">
        <v>2</v>
      </c>
      <c r="AW247" s="2802">
        <v>0</v>
      </c>
      <c r="AX247" s="2805">
        <v>0</v>
      </c>
      <c r="AY247" s="56" t="str">
        <f>CA247&amp;CB247&amp;CC247&amp;CD247&amp;CE247&amp;CF247&amp;CG247&amp;CH247&amp;CI247</f>
        <v/>
      </c>
      <c r="CA247" s="40"/>
      <c r="CB247" s="18" t="str">
        <f t="shared" ref="CB247:CB268" si="170">IF(AND(E247&gt;0,AQ247=""), "* No olvide digitar la variable Gestantes. Digite Cero si no tiene.",IF(AQ247&gt;E247,"  * La variable Gestantes No puede ser mayor al Total Mujeres.",""))</f>
        <v/>
      </c>
      <c r="CC247" s="18" t="str">
        <f t="shared" ref="CC247:CC293" si="171">IF(AND(E247&gt;0,AR247=""), "* No olvide digitar la variable Madre de hijo menor de 5 años. Digite Cero si no tiene.",IF(AR247&gt;E247,"  * La variable Madre de hijo menor de 5 años No puede ser mayor al Total Mujeres.",""))</f>
        <v/>
      </c>
      <c r="CD247" s="18" t="str">
        <f t="shared" ref="CD247:CD259" si="172">IF(AND(D247&gt;0,OR(AS247="")), "* No olvide digitar la variable Pueblos originarios Hombres. Digite Cero si no tiene.",IF(AS247&gt;D247,"  * La variable Pueblos originarios Hombres No puede ser mayor al Total Hombres.",""))</f>
        <v/>
      </c>
      <c r="CE247" s="18" t="str">
        <f t="shared" ref="CE247:CE293" si="173">IF(AND(E247&gt;0,OR(AT247="")), "* No olvide digitar la variable Pueblos originarios Mujeres. Digite Cero si no tiene.",IF(AT247&gt;E247,"  * La variable Pueblos originarios Mujeres No puede ser mayor al Total Mujeres.",""))</f>
        <v/>
      </c>
      <c r="CF247" s="18" t="str">
        <f t="shared" ref="CF247:CF293" si="174">IF(AND(C247&gt;0,AU247=""), "* No olvide digitar la variable Niños, niñas, adolescentes y jóvenes SENAME. Digite Cero si no tiene.",IF(AU247&gt;C247,"  * La variable Niños, niñas, adolescentes y jóvenes SENAME No puede ser mayor al Total.",""))</f>
        <v/>
      </c>
      <c r="CG247" s="18" t="str">
        <f t="shared" ref="CG247:CG293" si="175">IF(AND(C247&gt;0,AV247=""), "* No olvide digitar la variable Niños, niñas, adolescentes y jóvenes Mejor Niñez. Digite Cero si no tiene.",IF(AV247&gt;C247,"  * La variable Niños, niñas, adolescentes y jóvenes Mejor Niñez No puede ser mayor al Total.",""))</f>
        <v/>
      </c>
      <c r="CH247" s="18" t="str">
        <f t="shared" ref="CH247:CH293" si="176">IF(AND(C247&gt;0,AW247=""), "* No olvide digitar la variable Migrantes. Digite Cero si no tiene.",IF(AW247&gt;C247,"  * La variable Migrantes No puede ser mayor al Total.",""))</f>
        <v/>
      </c>
      <c r="CI247" s="18" t="str">
        <f t="shared" ref="CI247:CI293" si="177">IF(AND(C247&gt;0,AX247=""), "* No olvide digitar la variable Trans (Masculino/ Femenino). Digite Cero si no tiene.",IF(AX247&gt;C247,"  * La variable Trans (Masculino/Femenino) No puede ser mayor al Total Ambos Sexos.",""))</f>
        <v/>
      </c>
      <c r="CL247"/>
      <c r="CO247"/>
      <c r="CP247" s="459">
        <f t="shared" ref="CP247:CP278" si="178">IF(AND(E247&gt;0,AQ247=""),1,IF(AQ247&gt;E247,1,0))</f>
        <v>0</v>
      </c>
      <c r="CQ247" s="459">
        <f t="shared" ref="CQ247:CQ269" si="179">IF(AND(E247&gt;0,AR247=""),1,IF(AR247&gt;E247,1,0))</f>
        <v>0</v>
      </c>
      <c r="CR247" s="459">
        <f t="shared" ref="CR247:CS262" si="180">IF(AND(D247&gt;0,OR(AS247="")),1,IF(AS247&gt;D247,1,0))</f>
        <v>0</v>
      </c>
      <c r="CS247" s="459">
        <f t="shared" si="180"/>
        <v>0</v>
      </c>
      <c r="CT247" s="459">
        <f t="shared" ref="CT247:CT293" si="181">IF(AND(C247&gt;0,AU247=""),1,IF(AU247&gt;C247,1,0))</f>
        <v>0</v>
      </c>
      <c r="CU247" s="459">
        <f t="shared" ref="CU247:CU293" si="182">IF(AND(C247&gt;0,AV247=""),1,IF(AV247&gt;C247,1,0))</f>
        <v>0</v>
      </c>
      <c r="CV247" s="459">
        <f t="shared" ref="CV247:CV293" si="183">IF(AND(C247&gt;0,AW247=""),1,IF(AW247&gt;C247,1,0))</f>
        <v>0</v>
      </c>
      <c r="CW247" s="459">
        <f t="shared" ref="CW247:CW293" si="184">IF(AND(C247&gt;0,AX247=""),1,IF(AX247&gt;C247,1,0))</f>
        <v>0</v>
      </c>
    </row>
    <row r="248" spans="1:103" s="56" customFormat="1" ht="15" customHeight="1" x14ac:dyDescent="0.25">
      <c r="A248" s="4249"/>
      <c r="B248" s="377" t="s">
        <v>218</v>
      </c>
      <c r="C248" s="378">
        <f t="shared" si="168"/>
        <v>0</v>
      </c>
      <c r="D248" s="379">
        <f t="shared" si="169"/>
        <v>0</v>
      </c>
      <c r="E248" s="380">
        <f t="shared" si="169"/>
        <v>0</v>
      </c>
      <c r="F248" s="45"/>
      <c r="G248" s="48"/>
      <c r="H248" s="45">
        <v>0</v>
      </c>
      <c r="I248" s="48">
        <v>0</v>
      </c>
      <c r="J248" s="45">
        <v>0</v>
      </c>
      <c r="K248" s="48">
        <v>0</v>
      </c>
      <c r="L248" s="45">
        <v>0</v>
      </c>
      <c r="M248" s="48">
        <v>0</v>
      </c>
      <c r="N248" s="45">
        <v>0</v>
      </c>
      <c r="O248" s="48">
        <v>0</v>
      </c>
      <c r="P248" s="45">
        <v>0</v>
      </c>
      <c r="Q248" s="48">
        <v>0</v>
      </c>
      <c r="R248" s="45">
        <v>0</v>
      </c>
      <c r="S248" s="48">
        <v>0</v>
      </c>
      <c r="T248" s="45">
        <v>0</v>
      </c>
      <c r="U248" s="48">
        <v>0</v>
      </c>
      <c r="V248" s="45">
        <v>0</v>
      </c>
      <c r="W248" s="48">
        <v>0</v>
      </c>
      <c r="X248" s="45">
        <v>0</v>
      </c>
      <c r="Y248" s="48">
        <v>0</v>
      </c>
      <c r="Z248" s="45">
        <v>0</v>
      </c>
      <c r="AA248" s="48">
        <v>0</v>
      </c>
      <c r="AB248" s="45">
        <v>0</v>
      </c>
      <c r="AC248" s="48">
        <v>0</v>
      </c>
      <c r="AD248" s="45">
        <v>0</v>
      </c>
      <c r="AE248" s="48">
        <v>0</v>
      </c>
      <c r="AF248" s="45">
        <v>0</v>
      </c>
      <c r="AG248" s="48">
        <v>0</v>
      </c>
      <c r="AH248" s="45">
        <v>0</v>
      </c>
      <c r="AI248" s="48">
        <v>0</v>
      </c>
      <c r="AJ248" s="45">
        <v>0</v>
      </c>
      <c r="AK248" s="48">
        <v>0</v>
      </c>
      <c r="AL248" s="45">
        <v>0</v>
      </c>
      <c r="AM248" s="333">
        <v>0</v>
      </c>
      <c r="AN248" s="105">
        <v>0</v>
      </c>
      <c r="AO248" s="47">
        <v>0</v>
      </c>
      <c r="AP248" s="286">
        <v>0</v>
      </c>
      <c r="AQ248" s="2760">
        <v>0</v>
      </c>
      <c r="AR248" s="2761">
        <v>0</v>
      </c>
      <c r="AS248" s="91">
        <v>0</v>
      </c>
      <c r="AT248" s="2761">
        <v>0</v>
      </c>
      <c r="AU248" s="2760">
        <v>0</v>
      </c>
      <c r="AV248" s="2761">
        <v>0</v>
      </c>
      <c r="AW248" s="2760">
        <v>0</v>
      </c>
      <c r="AX248" s="2761">
        <v>0</v>
      </c>
      <c r="AY248" s="56" t="str">
        <f t="shared" ref="AY248:AY293" si="185">CA248&amp;CB248&amp;CC248&amp;CD248&amp;CE248&amp;CF248&amp;CG248&amp;CH248&amp;CI248</f>
        <v/>
      </c>
      <c r="CA248" s="40"/>
      <c r="CB248" s="18" t="str">
        <f t="shared" si="170"/>
        <v/>
      </c>
      <c r="CC248" s="18" t="str">
        <f t="shared" si="171"/>
        <v/>
      </c>
      <c r="CD248" s="18" t="str">
        <f t="shared" si="172"/>
        <v/>
      </c>
      <c r="CE248" s="18" t="str">
        <f t="shared" si="173"/>
        <v/>
      </c>
      <c r="CF248" s="18" t="str">
        <f t="shared" si="174"/>
        <v/>
      </c>
      <c r="CG248" s="18" t="str">
        <f t="shared" si="175"/>
        <v/>
      </c>
      <c r="CH248" s="18" t="str">
        <f t="shared" si="176"/>
        <v/>
      </c>
      <c r="CI248" s="18" t="str">
        <f t="shared" si="177"/>
        <v/>
      </c>
      <c r="CL248"/>
      <c r="CO248"/>
      <c r="CP248" s="459">
        <f t="shared" si="178"/>
        <v>0</v>
      </c>
      <c r="CQ248" s="459">
        <f t="shared" si="179"/>
        <v>0</v>
      </c>
      <c r="CR248" s="459">
        <f t="shared" si="180"/>
        <v>0</v>
      </c>
      <c r="CS248" s="459">
        <f t="shared" si="180"/>
        <v>0</v>
      </c>
      <c r="CT248" s="459">
        <f t="shared" si="181"/>
        <v>0</v>
      </c>
      <c r="CU248" s="459">
        <f t="shared" si="182"/>
        <v>0</v>
      </c>
      <c r="CV248" s="459">
        <f t="shared" si="183"/>
        <v>0</v>
      </c>
      <c r="CW248" s="459">
        <f t="shared" si="184"/>
        <v>0</v>
      </c>
    </row>
    <row r="249" spans="1:103" s="56" customFormat="1" ht="15" customHeight="1" x14ac:dyDescent="0.25">
      <c r="A249" s="3524" t="s">
        <v>219</v>
      </c>
      <c r="B249" s="2918" t="s">
        <v>217</v>
      </c>
      <c r="C249" s="2919">
        <f t="shared" si="168"/>
        <v>0</v>
      </c>
      <c r="D249" s="2540">
        <f t="shared" si="169"/>
        <v>0</v>
      </c>
      <c r="E249" s="2918">
        <f t="shared" si="169"/>
        <v>0</v>
      </c>
      <c r="F249" s="2797"/>
      <c r="G249" s="2878"/>
      <c r="H249" s="2797">
        <v>0</v>
      </c>
      <c r="I249" s="2878">
        <v>0</v>
      </c>
      <c r="J249" s="2797">
        <v>0</v>
      </c>
      <c r="K249" s="2878">
        <v>0</v>
      </c>
      <c r="L249" s="2797">
        <v>0</v>
      </c>
      <c r="M249" s="2878">
        <v>0</v>
      </c>
      <c r="N249" s="2797">
        <v>0</v>
      </c>
      <c r="O249" s="2878">
        <v>0</v>
      </c>
      <c r="P249" s="2797">
        <v>0</v>
      </c>
      <c r="Q249" s="2878">
        <v>0</v>
      </c>
      <c r="R249" s="2797">
        <v>0</v>
      </c>
      <c r="S249" s="2878">
        <v>0</v>
      </c>
      <c r="T249" s="2797">
        <v>0</v>
      </c>
      <c r="U249" s="2878">
        <v>0</v>
      </c>
      <c r="V249" s="2797">
        <v>0</v>
      </c>
      <c r="W249" s="2878">
        <v>0</v>
      </c>
      <c r="X249" s="2797">
        <v>0</v>
      </c>
      <c r="Y249" s="2878">
        <v>0</v>
      </c>
      <c r="Z249" s="2797">
        <v>0</v>
      </c>
      <c r="AA249" s="2878">
        <v>0</v>
      </c>
      <c r="AB249" s="2797">
        <v>0</v>
      </c>
      <c r="AC249" s="2878">
        <v>0</v>
      </c>
      <c r="AD249" s="2797">
        <v>0</v>
      </c>
      <c r="AE249" s="2878">
        <v>0</v>
      </c>
      <c r="AF249" s="2797">
        <v>0</v>
      </c>
      <c r="AG249" s="2878">
        <v>0</v>
      </c>
      <c r="AH249" s="2797">
        <v>0</v>
      </c>
      <c r="AI249" s="2878">
        <v>0</v>
      </c>
      <c r="AJ249" s="2797">
        <v>0</v>
      </c>
      <c r="AK249" s="2878">
        <v>0</v>
      </c>
      <c r="AL249" s="2797">
        <v>0</v>
      </c>
      <c r="AM249" s="2868">
        <v>0</v>
      </c>
      <c r="AN249" s="2800">
        <v>0</v>
      </c>
      <c r="AO249" s="2798">
        <v>0</v>
      </c>
      <c r="AP249" s="2865">
        <v>0</v>
      </c>
      <c r="AQ249" s="2798">
        <v>0</v>
      </c>
      <c r="AR249" s="2878">
        <v>0</v>
      </c>
      <c r="AS249" s="2797">
        <v>0</v>
      </c>
      <c r="AT249" s="2878">
        <v>0</v>
      </c>
      <c r="AU249" s="2798">
        <v>0</v>
      </c>
      <c r="AV249" s="2878">
        <v>0</v>
      </c>
      <c r="AW249" s="2798">
        <v>0</v>
      </c>
      <c r="AX249" s="2878">
        <v>0</v>
      </c>
      <c r="AY249" s="56" t="str">
        <f t="shared" si="185"/>
        <v/>
      </c>
      <c r="CA249" s="40"/>
      <c r="CB249" s="18" t="str">
        <f t="shared" si="170"/>
        <v/>
      </c>
      <c r="CC249" s="18" t="str">
        <f t="shared" si="171"/>
        <v/>
      </c>
      <c r="CD249" s="18" t="str">
        <f t="shared" si="172"/>
        <v/>
      </c>
      <c r="CE249" s="18" t="str">
        <f t="shared" si="173"/>
        <v/>
      </c>
      <c r="CF249" s="18" t="str">
        <f t="shared" si="174"/>
        <v/>
      </c>
      <c r="CG249" s="18" t="str">
        <f t="shared" si="175"/>
        <v/>
      </c>
      <c r="CH249" s="18" t="str">
        <f t="shared" si="176"/>
        <v/>
      </c>
      <c r="CI249" s="18" t="str">
        <f t="shared" si="177"/>
        <v/>
      </c>
      <c r="CL249"/>
      <c r="CO249"/>
      <c r="CP249" s="459">
        <f t="shared" si="178"/>
        <v>0</v>
      </c>
      <c r="CQ249" s="459">
        <f t="shared" si="179"/>
        <v>0</v>
      </c>
      <c r="CR249" s="459">
        <f t="shared" si="180"/>
        <v>0</v>
      </c>
      <c r="CS249" s="459">
        <f t="shared" si="180"/>
        <v>0</v>
      </c>
      <c r="CT249" s="459">
        <f t="shared" si="181"/>
        <v>0</v>
      </c>
      <c r="CU249" s="459">
        <f t="shared" si="182"/>
        <v>0</v>
      </c>
      <c r="CV249" s="459">
        <f t="shared" si="183"/>
        <v>0</v>
      </c>
      <c r="CW249" s="459">
        <f t="shared" si="184"/>
        <v>0</v>
      </c>
    </row>
    <row r="250" spans="1:103" s="56" customFormat="1" ht="15" customHeight="1" x14ac:dyDescent="0.25">
      <c r="A250" s="4249"/>
      <c r="B250" s="377" t="s">
        <v>218</v>
      </c>
      <c r="C250" s="378">
        <f t="shared" si="168"/>
        <v>0</v>
      </c>
      <c r="D250" s="379">
        <f t="shared" si="169"/>
        <v>0</v>
      </c>
      <c r="E250" s="380">
        <f t="shared" si="169"/>
        <v>0</v>
      </c>
      <c r="F250" s="45"/>
      <c r="G250" s="48"/>
      <c r="H250" s="45">
        <v>0</v>
      </c>
      <c r="I250" s="48">
        <v>0</v>
      </c>
      <c r="J250" s="45">
        <v>0</v>
      </c>
      <c r="K250" s="48">
        <v>0</v>
      </c>
      <c r="L250" s="45">
        <v>0</v>
      </c>
      <c r="M250" s="48">
        <v>0</v>
      </c>
      <c r="N250" s="45">
        <v>0</v>
      </c>
      <c r="O250" s="48">
        <v>0</v>
      </c>
      <c r="P250" s="45">
        <v>0</v>
      </c>
      <c r="Q250" s="48">
        <v>0</v>
      </c>
      <c r="R250" s="45">
        <v>0</v>
      </c>
      <c r="S250" s="48">
        <v>0</v>
      </c>
      <c r="T250" s="45">
        <v>0</v>
      </c>
      <c r="U250" s="48">
        <v>0</v>
      </c>
      <c r="V250" s="45">
        <v>0</v>
      </c>
      <c r="W250" s="48">
        <v>0</v>
      </c>
      <c r="X250" s="45">
        <v>0</v>
      </c>
      <c r="Y250" s="48">
        <v>0</v>
      </c>
      <c r="Z250" s="45">
        <v>0</v>
      </c>
      <c r="AA250" s="48">
        <v>0</v>
      </c>
      <c r="AB250" s="45">
        <v>0</v>
      </c>
      <c r="AC250" s="48">
        <v>0</v>
      </c>
      <c r="AD250" s="45">
        <v>0</v>
      </c>
      <c r="AE250" s="48">
        <v>0</v>
      </c>
      <c r="AF250" s="45">
        <v>0</v>
      </c>
      <c r="AG250" s="48">
        <v>0</v>
      </c>
      <c r="AH250" s="45">
        <v>0</v>
      </c>
      <c r="AI250" s="48">
        <v>0</v>
      </c>
      <c r="AJ250" s="45">
        <v>0</v>
      </c>
      <c r="AK250" s="48">
        <v>0</v>
      </c>
      <c r="AL250" s="45">
        <v>0</v>
      </c>
      <c r="AM250" s="333">
        <v>0</v>
      </c>
      <c r="AN250" s="105">
        <v>0</v>
      </c>
      <c r="AO250" s="47">
        <v>0</v>
      </c>
      <c r="AP250" s="286">
        <v>0</v>
      </c>
      <c r="AQ250" s="2760">
        <v>0</v>
      </c>
      <c r="AR250" s="2761">
        <v>0</v>
      </c>
      <c r="AS250" s="91">
        <v>0</v>
      </c>
      <c r="AT250" s="2761">
        <v>0</v>
      </c>
      <c r="AU250" s="2760">
        <v>0</v>
      </c>
      <c r="AV250" s="2761">
        <v>0</v>
      </c>
      <c r="AW250" s="2760">
        <v>0</v>
      </c>
      <c r="AX250" s="2761">
        <v>0</v>
      </c>
      <c r="AY250" s="56" t="str">
        <f t="shared" si="185"/>
        <v/>
      </c>
      <c r="CA250" s="40"/>
      <c r="CB250" s="18" t="str">
        <f t="shared" si="170"/>
        <v/>
      </c>
      <c r="CC250" s="18" t="str">
        <f t="shared" si="171"/>
        <v/>
      </c>
      <c r="CD250" s="18" t="str">
        <f t="shared" si="172"/>
        <v/>
      </c>
      <c r="CE250" s="18" t="str">
        <f t="shared" si="173"/>
        <v/>
      </c>
      <c r="CF250" s="18" t="str">
        <f t="shared" si="174"/>
        <v/>
      </c>
      <c r="CG250" s="18" t="str">
        <f t="shared" si="175"/>
        <v/>
      </c>
      <c r="CH250" s="18" t="str">
        <f t="shared" si="176"/>
        <v/>
      </c>
      <c r="CI250" s="18" t="str">
        <f t="shared" si="177"/>
        <v/>
      </c>
      <c r="CL250"/>
      <c r="CO250"/>
      <c r="CP250" s="459">
        <f t="shared" si="178"/>
        <v>0</v>
      </c>
      <c r="CQ250" s="459">
        <f t="shared" si="179"/>
        <v>0</v>
      </c>
      <c r="CR250" s="459">
        <f t="shared" si="180"/>
        <v>0</v>
      </c>
      <c r="CS250" s="459">
        <f t="shared" si="180"/>
        <v>0</v>
      </c>
      <c r="CT250" s="459">
        <f t="shared" si="181"/>
        <v>0</v>
      </c>
      <c r="CU250" s="459">
        <f t="shared" si="182"/>
        <v>0</v>
      </c>
      <c r="CV250" s="459">
        <f t="shared" si="183"/>
        <v>0</v>
      </c>
      <c r="CW250" s="459">
        <f t="shared" si="184"/>
        <v>0</v>
      </c>
    </row>
    <row r="251" spans="1:103" ht="15" customHeight="1" x14ac:dyDescent="0.25">
      <c r="A251" s="3524" t="s">
        <v>220</v>
      </c>
      <c r="B251" s="2918" t="s">
        <v>217</v>
      </c>
      <c r="C251" s="2919">
        <f>SUM(D251+E251)</f>
        <v>0</v>
      </c>
      <c r="D251" s="2540">
        <f t="shared" ref="D251:E259" si="186">SUM(F251+H251+J251+L251+N251+P251+R251+T251+V251+X251+Z251+AB251+AD251+AF251+AH251+AJ251+AL251)</f>
        <v>0</v>
      </c>
      <c r="E251" s="2918">
        <f t="shared" si="186"/>
        <v>0</v>
      </c>
      <c r="F251" s="2797"/>
      <c r="G251" s="2878"/>
      <c r="H251" s="2797">
        <v>0</v>
      </c>
      <c r="I251" s="2878">
        <v>0</v>
      </c>
      <c r="J251" s="2797">
        <v>0</v>
      </c>
      <c r="K251" s="2878">
        <v>0</v>
      </c>
      <c r="L251" s="2797">
        <v>0</v>
      </c>
      <c r="M251" s="2878">
        <v>0</v>
      </c>
      <c r="N251" s="2797">
        <v>0</v>
      </c>
      <c r="O251" s="2878">
        <v>0</v>
      </c>
      <c r="P251" s="2797">
        <v>0</v>
      </c>
      <c r="Q251" s="2878">
        <v>0</v>
      </c>
      <c r="R251" s="2797">
        <v>0</v>
      </c>
      <c r="S251" s="2878">
        <v>0</v>
      </c>
      <c r="T251" s="2797">
        <v>0</v>
      </c>
      <c r="U251" s="2878">
        <v>0</v>
      </c>
      <c r="V251" s="2797">
        <v>0</v>
      </c>
      <c r="W251" s="2878">
        <v>0</v>
      </c>
      <c r="X251" s="2797">
        <v>0</v>
      </c>
      <c r="Y251" s="2878">
        <v>0</v>
      </c>
      <c r="Z251" s="2797">
        <v>0</v>
      </c>
      <c r="AA251" s="2878">
        <v>0</v>
      </c>
      <c r="AB251" s="2797">
        <v>0</v>
      </c>
      <c r="AC251" s="2878">
        <v>0</v>
      </c>
      <c r="AD251" s="2797">
        <v>0</v>
      </c>
      <c r="AE251" s="2878">
        <v>0</v>
      </c>
      <c r="AF251" s="2797">
        <v>0</v>
      </c>
      <c r="AG251" s="2878">
        <v>0</v>
      </c>
      <c r="AH251" s="2797">
        <v>0</v>
      </c>
      <c r="AI251" s="2878">
        <v>0</v>
      </c>
      <c r="AJ251" s="2797">
        <v>0</v>
      </c>
      <c r="AK251" s="2878">
        <v>0</v>
      </c>
      <c r="AL251" s="2797">
        <v>0</v>
      </c>
      <c r="AM251" s="2868">
        <v>0</v>
      </c>
      <c r="AN251" s="2800">
        <v>0</v>
      </c>
      <c r="AO251" s="2798">
        <v>0</v>
      </c>
      <c r="AP251" s="2865">
        <v>0</v>
      </c>
      <c r="AQ251" s="2798">
        <v>0</v>
      </c>
      <c r="AR251" s="2878">
        <v>0</v>
      </c>
      <c r="AS251" s="2797">
        <v>0</v>
      </c>
      <c r="AT251" s="2878">
        <v>0</v>
      </c>
      <c r="AU251" s="2798">
        <v>0</v>
      </c>
      <c r="AV251" s="2878">
        <v>0</v>
      </c>
      <c r="AW251" s="2798">
        <v>0</v>
      </c>
      <c r="AX251" s="2878">
        <v>0</v>
      </c>
      <c r="AY251" s="56" t="str">
        <f t="shared" si="185"/>
        <v/>
      </c>
      <c r="AZ251" s="56"/>
      <c r="BA251" s="56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6"/>
      <c r="BM251" s="56"/>
      <c r="BN251" s="56"/>
      <c r="BO251" s="56"/>
      <c r="CA251" s="40"/>
      <c r="CB251" s="18" t="str">
        <f t="shared" si="170"/>
        <v/>
      </c>
      <c r="CC251" s="18" t="str">
        <f t="shared" si="171"/>
        <v/>
      </c>
      <c r="CD251" s="18" t="str">
        <f t="shared" si="172"/>
        <v/>
      </c>
      <c r="CE251" s="18" t="str">
        <f t="shared" si="173"/>
        <v/>
      </c>
      <c r="CF251" s="18" t="str">
        <f t="shared" si="174"/>
        <v/>
      </c>
      <c r="CG251" s="18" t="str">
        <f t="shared" si="175"/>
        <v/>
      </c>
      <c r="CH251" s="18" t="str">
        <f t="shared" si="176"/>
        <v/>
      </c>
      <c r="CI251" s="18" t="str">
        <f t="shared" si="177"/>
        <v/>
      </c>
      <c r="CJ251" s="56"/>
      <c r="CK251" s="56"/>
      <c r="CM251" s="56"/>
      <c r="CN251" s="56"/>
      <c r="CP251" s="459">
        <f t="shared" si="178"/>
        <v>0</v>
      </c>
      <c r="CQ251" s="459">
        <f t="shared" si="179"/>
        <v>0</v>
      </c>
      <c r="CR251" s="459">
        <f t="shared" si="180"/>
        <v>0</v>
      </c>
      <c r="CS251" s="459">
        <f t="shared" si="180"/>
        <v>0</v>
      </c>
      <c r="CT251" s="459">
        <f t="shared" si="181"/>
        <v>0</v>
      </c>
      <c r="CU251" s="459">
        <f t="shared" si="182"/>
        <v>0</v>
      </c>
      <c r="CV251" s="459">
        <f t="shared" si="183"/>
        <v>0</v>
      </c>
      <c r="CW251" s="459">
        <f t="shared" si="184"/>
        <v>0</v>
      </c>
    </row>
    <row r="252" spans="1:103" ht="15" customHeight="1" x14ac:dyDescent="0.25">
      <c r="A252" s="4249"/>
      <c r="B252" s="377" t="s">
        <v>218</v>
      </c>
      <c r="C252" s="416">
        <f>SUM(D252+E252)</f>
        <v>0</v>
      </c>
      <c r="D252" s="417">
        <f t="shared" si="186"/>
        <v>0</v>
      </c>
      <c r="E252" s="377">
        <f t="shared" si="186"/>
        <v>0</v>
      </c>
      <c r="F252" s="30"/>
      <c r="G252" s="37"/>
      <c r="H252" s="30">
        <v>0</v>
      </c>
      <c r="I252" s="37">
        <v>0</v>
      </c>
      <c r="J252" s="30">
        <v>0</v>
      </c>
      <c r="K252" s="37">
        <v>0</v>
      </c>
      <c r="L252" s="30">
        <v>0</v>
      </c>
      <c r="M252" s="37">
        <v>0</v>
      </c>
      <c r="N252" s="30">
        <v>0</v>
      </c>
      <c r="O252" s="37">
        <v>0</v>
      </c>
      <c r="P252" s="30">
        <v>0</v>
      </c>
      <c r="Q252" s="37">
        <v>0</v>
      </c>
      <c r="R252" s="30">
        <v>0</v>
      </c>
      <c r="S252" s="37">
        <v>0</v>
      </c>
      <c r="T252" s="30">
        <v>0</v>
      </c>
      <c r="U252" s="37">
        <v>0</v>
      </c>
      <c r="V252" s="30">
        <v>0</v>
      </c>
      <c r="W252" s="37">
        <v>0</v>
      </c>
      <c r="X252" s="30">
        <v>0</v>
      </c>
      <c r="Y252" s="37">
        <v>0</v>
      </c>
      <c r="Z252" s="30">
        <v>0</v>
      </c>
      <c r="AA252" s="37">
        <v>0</v>
      </c>
      <c r="AB252" s="30">
        <v>0</v>
      </c>
      <c r="AC252" s="37">
        <v>0</v>
      </c>
      <c r="AD252" s="30">
        <v>0</v>
      </c>
      <c r="AE252" s="37">
        <v>0</v>
      </c>
      <c r="AF252" s="30">
        <v>0</v>
      </c>
      <c r="AG252" s="37">
        <v>0</v>
      </c>
      <c r="AH252" s="30">
        <v>0</v>
      </c>
      <c r="AI252" s="37">
        <v>0</v>
      </c>
      <c r="AJ252" s="49">
        <v>0</v>
      </c>
      <c r="AK252" s="52">
        <v>0</v>
      </c>
      <c r="AL252" s="45">
        <v>0</v>
      </c>
      <c r="AM252" s="333">
        <v>0</v>
      </c>
      <c r="AN252" s="105">
        <v>0</v>
      </c>
      <c r="AO252" s="47">
        <v>0</v>
      </c>
      <c r="AP252" s="286">
        <v>0</v>
      </c>
      <c r="AQ252" s="2760">
        <v>0</v>
      </c>
      <c r="AR252" s="2761">
        <v>0</v>
      </c>
      <c r="AS252" s="91">
        <v>0</v>
      </c>
      <c r="AT252" s="2761">
        <v>0</v>
      </c>
      <c r="AU252" s="2760">
        <v>0</v>
      </c>
      <c r="AV252" s="2761">
        <v>0</v>
      </c>
      <c r="AW252" s="2760">
        <v>0</v>
      </c>
      <c r="AX252" s="2761">
        <v>0</v>
      </c>
      <c r="AY252" s="56" t="str">
        <f t="shared" si="185"/>
        <v/>
      </c>
      <c r="AZ252" s="56"/>
      <c r="BA252" s="56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6"/>
      <c r="BM252" s="56"/>
      <c r="BN252" s="56"/>
      <c r="BO252" s="56"/>
      <c r="CA252" s="40"/>
      <c r="CB252" s="18" t="str">
        <f t="shared" si="170"/>
        <v/>
      </c>
      <c r="CC252" s="18" t="str">
        <f t="shared" si="171"/>
        <v/>
      </c>
      <c r="CD252" s="18" t="str">
        <f t="shared" si="172"/>
        <v/>
      </c>
      <c r="CE252" s="18" t="str">
        <f t="shared" si="173"/>
        <v/>
      </c>
      <c r="CF252" s="18" t="str">
        <f t="shared" si="174"/>
        <v/>
      </c>
      <c r="CG252" s="18" t="str">
        <f t="shared" si="175"/>
        <v/>
      </c>
      <c r="CH252" s="18" t="str">
        <f t="shared" si="176"/>
        <v/>
      </c>
      <c r="CI252" s="18" t="str">
        <f t="shared" si="177"/>
        <v/>
      </c>
      <c r="CJ252" s="56"/>
      <c r="CK252" s="56"/>
      <c r="CM252" s="56"/>
      <c r="CN252" s="56"/>
      <c r="CP252" s="459">
        <f t="shared" si="178"/>
        <v>0</v>
      </c>
      <c r="CQ252" s="459">
        <f t="shared" si="179"/>
        <v>0</v>
      </c>
      <c r="CR252" s="459">
        <f t="shared" si="180"/>
        <v>0</v>
      </c>
      <c r="CS252" s="459">
        <f t="shared" si="180"/>
        <v>0</v>
      </c>
      <c r="CT252" s="459">
        <f t="shared" si="181"/>
        <v>0</v>
      </c>
      <c r="CU252" s="459">
        <f t="shared" si="182"/>
        <v>0</v>
      </c>
      <c r="CV252" s="459">
        <f t="shared" si="183"/>
        <v>0</v>
      </c>
      <c r="CW252" s="459">
        <f t="shared" si="184"/>
        <v>0</v>
      </c>
    </row>
    <row r="253" spans="1:103" x14ac:dyDescent="0.25">
      <c r="A253" s="4643" t="s">
        <v>221</v>
      </c>
      <c r="B253" s="4644"/>
      <c r="C253" s="2932">
        <f t="shared" ref="C253:C292" si="187">SUM(D253+E253)</f>
        <v>2</v>
      </c>
      <c r="D253" s="2910">
        <f t="shared" si="186"/>
        <v>0</v>
      </c>
      <c r="E253" s="2871">
        <f t="shared" si="186"/>
        <v>2</v>
      </c>
      <c r="F253" s="2802"/>
      <c r="G253" s="2805"/>
      <c r="H253" s="2802">
        <v>0</v>
      </c>
      <c r="I253" s="2805">
        <v>0</v>
      </c>
      <c r="J253" s="2802">
        <v>0</v>
      </c>
      <c r="K253" s="2805">
        <v>0</v>
      </c>
      <c r="L253" s="2802">
        <v>0</v>
      </c>
      <c r="M253" s="2805">
        <v>2</v>
      </c>
      <c r="N253" s="2802">
        <v>0</v>
      </c>
      <c r="O253" s="2805">
        <v>0</v>
      </c>
      <c r="P253" s="2802">
        <v>0</v>
      </c>
      <c r="Q253" s="2805">
        <v>0</v>
      </c>
      <c r="R253" s="2802">
        <v>0</v>
      </c>
      <c r="S253" s="2805">
        <v>0</v>
      </c>
      <c r="T253" s="2802">
        <v>0</v>
      </c>
      <c r="U253" s="2805">
        <v>0</v>
      </c>
      <c r="V253" s="2802">
        <v>0</v>
      </c>
      <c r="W253" s="2805">
        <v>0</v>
      </c>
      <c r="X253" s="2802">
        <v>0</v>
      </c>
      <c r="Y253" s="2805">
        <v>0</v>
      </c>
      <c r="Z253" s="2802">
        <v>0</v>
      </c>
      <c r="AA253" s="2805">
        <v>0</v>
      </c>
      <c r="AB253" s="2802">
        <v>0</v>
      </c>
      <c r="AC253" s="2805">
        <v>0</v>
      </c>
      <c r="AD253" s="2802">
        <v>0</v>
      </c>
      <c r="AE253" s="2805">
        <v>0</v>
      </c>
      <c r="AF253" s="2802">
        <v>0</v>
      </c>
      <c r="AG253" s="2805">
        <v>0</v>
      </c>
      <c r="AH253" s="2802">
        <v>0</v>
      </c>
      <c r="AI253" s="2805">
        <v>0</v>
      </c>
      <c r="AJ253" s="2802">
        <v>0</v>
      </c>
      <c r="AK253" s="2805">
        <v>0</v>
      </c>
      <c r="AL253" s="2797">
        <v>0</v>
      </c>
      <c r="AM253" s="2868">
        <v>0</v>
      </c>
      <c r="AN253" s="2800">
        <v>0</v>
      </c>
      <c r="AO253" s="2798">
        <v>0</v>
      </c>
      <c r="AP253" s="2865">
        <v>2</v>
      </c>
      <c r="AQ253" s="2804">
        <v>0</v>
      </c>
      <c r="AR253" s="2805">
        <v>0</v>
      </c>
      <c r="AS253" s="2802">
        <v>0</v>
      </c>
      <c r="AT253" s="2805">
        <v>0</v>
      </c>
      <c r="AU253" s="2804">
        <v>0</v>
      </c>
      <c r="AV253" s="2805">
        <v>2</v>
      </c>
      <c r="AW253" s="2804">
        <v>0</v>
      </c>
      <c r="AX253" s="2805">
        <v>0</v>
      </c>
      <c r="AY253" s="56" t="str">
        <f t="shared" si="185"/>
        <v/>
      </c>
      <c r="AZ253" s="56"/>
      <c r="BA253" s="56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6"/>
      <c r="BM253" s="56"/>
      <c r="BN253" s="56"/>
      <c r="BO253" s="56"/>
      <c r="CA253" s="40"/>
      <c r="CB253" s="18" t="str">
        <f t="shared" si="170"/>
        <v/>
      </c>
      <c r="CC253" s="18" t="str">
        <f t="shared" si="171"/>
        <v/>
      </c>
      <c r="CD253" s="18" t="str">
        <f t="shared" si="172"/>
        <v/>
      </c>
      <c r="CE253" s="18" t="str">
        <f t="shared" si="173"/>
        <v/>
      </c>
      <c r="CF253" s="18" t="str">
        <f t="shared" si="174"/>
        <v/>
      </c>
      <c r="CG253" s="18" t="str">
        <f t="shared" si="175"/>
        <v/>
      </c>
      <c r="CH253" s="18" t="str">
        <f t="shared" si="176"/>
        <v/>
      </c>
      <c r="CI253" s="18" t="str">
        <f t="shared" si="177"/>
        <v/>
      </c>
      <c r="CJ253" s="56"/>
      <c r="CK253" s="56"/>
      <c r="CM253" s="56"/>
      <c r="CN253" s="56"/>
      <c r="CP253" s="459">
        <f t="shared" si="178"/>
        <v>0</v>
      </c>
      <c r="CQ253" s="459">
        <f t="shared" si="179"/>
        <v>0</v>
      </c>
      <c r="CR253" s="459">
        <f t="shared" si="180"/>
        <v>0</v>
      </c>
      <c r="CS253" s="459">
        <f t="shared" si="180"/>
        <v>0</v>
      </c>
      <c r="CT253" s="459">
        <f t="shared" si="181"/>
        <v>0</v>
      </c>
      <c r="CU253" s="459">
        <f t="shared" si="182"/>
        <v>0</v>
      </c>
      <c r="CV253" s="459">
        <f t="shared" si="183"/>
        <v>0</v>
      </c>
      <c r="CW253" s="459">
        <f t="shared" si="184"/>
        <v>0</v>
      </c>
    </row>
    <row r="254" spans="1:103" x14ac:dyDescent="0.25">
      <c r="A254" s="3524" t="s">
        <v>222</v>
      </c>
      <c r="B254" s="2918" t="s">
        <v>223</v>
      </c>
      <c r="C254" s="2919">
        <f t="shared" si="187"/>
        <v>6</v>
      </c>
      <c r="D254" s="2540">
        <f>SUM(H254+J254+L254+N254+P254+R254+T254+V254+X254+Z254+AB254+AD254+AF254+AH254+AJ254+AL254)</f>
        <v>1</v>
      </c>
      <c r="E254" s="2918">
        <f>SUM(I254+K254+M254+O254+Q254+S254+U254+W254+Y254+AA254+AC254+AE254+AG254+AI254+AK254+AM254)</f>
        <v>5</v>
      </c>
      <c r="F254" s="2920"/>
      <c r="G254" s="2921"/>
      <c r="H254" s="2797">
        <v>0</v>
      </c>
      <c r="I254" s="2878">
        <v>0</v>
      </c>
      <c r="J254" s="2797">
        <v>0</v>
      </c>
      <c r="K254" s="2878">
        <v>1</v>
      </c>
      <c r="L254" s="2797">
        <v>1</v>
      </c>
      <c r="M254" s="2878">
        <v>4</v>
      </c>
      <c r="N254" s="2797">
        <v>0</v>
      </c>
      <c r="O254" s="2878">
        <v>0</v>
      </c>
      <c r="P254" s="2797">
        <v>0</v>
      </c>
      <c r="Q254" s="2878">
        <v>0</v>
      </c>
      <c r="R254" s="2797">
        <v>0</v>
      </c>
      <c r="S254" s="2878">
        <v>0</v>
      </c>
      <c r="T254" s="2797">
        <v>0</v>
      </c>
      <c r="U254" s="2878">
        <v>0</v>
      </c>
      <c r="V254" s="2797">
        <v>0</v>
      </c>
      <c r="W254" s="2878">
        <v>0</v>
      </c>
      <c r="X254" s="2797">
        <v>0</v>
      </c>
      <c r="Y254" s="2878">
        <v>0</v>
      </c>
      <c r="Z254" s="2797">
        <v>0</v>
      </c>
      <c r="AA254" s="2878">
        <v>0</v>
      </c>
      <c r="AB254" s="2797">
        <v>0</v>
      </c>
      <c r="AC254" s="2878">
        <v>0</v>
      </c>
      <c r="AD254" s="2797">
        <v>0</v>
      </c>
      <c r="AE254" s="2878">
        <v>0</v>
      </c>
      <c r="AF254" s="2797">
        <v>0</v>
      </c>
      <c r="AG254" s="2878">
        <v>0</v>
      </c>
      <c r="AH254" s="2797">
        <v>0</v>
      </c>
      <c r="AI254" s="2878">
        <v>0</v>
      </c>
      <c r="AJ254" s="2797">
        <v>0</v>
      </c>
      <c r="AK254" s="2878">
        <v>0</v>
      </c>
      <c r="AL254" s="2797">
        <v>0</v>
      </c>
      <c r="AM254" s="2868">
        <v>0</v>
      </c>
      <c r="AN254" s="2800">
        <v>0</v>
      </c>
      <c r="AO254" s="2798">
        <v>0</v>
      </c>
      <c r="AP254" s="2865">
        <v>6</v>
      </c>
      <c r="AQ254" s="2798">
        <v>0</v>
      </c>
      <c r="AR254" s="2878">
        <v>0</v>
      </c>
      <c r="AS254" s="2797">
        <v>0</v>
      </c>
      <c r="AT254" s="2878">
        <v>0</v>
      </c>
      <c r="AU254" s="2798">
        <v>0</v>
      </c>
      <c r="AV254" s="2878">
        <v>1</v>
      </c>
      <c r="AW254" s="2798">
        <v>0</v>
      </c>
      <c r="AX254" s="2878">
        <v>0</v>
      </c>
      <c r="AY254" s="56" t="str">
        <f t="shared" si="185"/>
        <v/>
      </c>
      <c r="AZ254" s="56"/>
      <c r="BA254" s="56"/>
      <c r="BB254" s="56"/>
      <c r="BC254" s="56"/>
      <c r="BD254" s="56"/>
      <c r="BE254" s="56"/>
      <c r="BF254" s="56"/>
      <c r="BG254" s="56"/>
      <c r="BH254" s="56"/>
      <c r="BI254" s="56"/>
      <c r="BJ254" s="56"/>
      <c r="BK254" s="56"/>
      <c r="BL254" s="56"/>
      <c r="BM254" s="56"/>
      <c r="BN254" s="56"/>
      <c r="BO254" s="56"/>
      <c r="CA254" s="40"/>
      <c r="CB254" s="18" t="str">
        <f t="shared" si="170"/>
        <v/>
      </c>
      <c r="CC254" s="18" t="str">
        <f t="shared" si="171"/>
        <v/>
      </c>
      <c r="CD254" s="18" t="str">
        <f t="shared" si="172"/>
        <v/>
      </c>
      <c r="CE254" s="18" t="str">
        <f t="shared" si="173"/>
        <v/>
      </c>
      <c r="CF254" s="18" t="str">
        <f t="shared" si="174"/>
        <v/>
      </c>
      <c r="CG254" s="18" t="str">
        <f t="shared" si="175"/>
        <v/>
      </c>
      <c r="CH254" s="18" t="str">
        <f t="shared" si="176"/>
        <v/>
      </c>
      <c r="CI254" s="18" t="str">
        <f t="shared" si="177"/>
        <v/>
      </c>
      <c r="CJ254" s="56"/>
      <c r="CK254" s="56"/>
      <c r="CM254" s="56"/>
      <c r="CN254" s="56"/>
      <c r="CP254" s="459">
        <f t="shared" si="178"/>
        <v>0</v>
      </c>
      <c r="CQ254" s="459">
        <f t="shared" si="179"/>
        <v>0</v>
      </c>
      <c r="CR254" s="459">
        <f t="shared" si="180"/>
        <v>0</v>
      </c>
      <c r="CS254" s="459">
        <f t="shared" si="180"/>
        <v>0</v>
      </c>
      <c r="CT254" s="459">
        <f t="shared" si="181"/>
        <v>0</v>
      </c>
      <c r="CU254" s="459">
        <f t="shared" si="182"/>
        <v>0</v>
      </c>
      <c r="CV254" s="459">
        <f t="shared" si="183"/>
        <v>0</v>
      </c>
      <c r="CW254" s="459">
        <f t="shared" si="184"/>
        <v>0</v>
      </c>
    </row>
    <row r="255" spans="1:103" x14ac:dyDescent="0.25">
      <c r="A255" s="4249"/>
      <c r="B255" s="377" t="s">
        <v>224</v>
      </c>
      <c r="C255" s="2544">
        <f t="shared" si="187"/>
        <v>8</v>
      </c>
      <c r="D255" s="388">
        <f>SUM(H255+J255+L255+N255+P255+R255+T255+V255+X255+Z255+AB255+AD255+AF255+AH255+AJ255+AL255)</f>
        <v>2</v>
      </c>
      <c r="E255" s="369">
        <f>SUM(I255+K255+M255+O255+Q255+S255+U255+W255+Y255+AA255+AC255+AE255+AG255+AI255+AK255+AM255)</f>
        <v>6</v>
      </c>
      <c r="F255" s="2545"/>
      <c r="G255" s="389"/>
      <c r="H255" s="2546">
        <v>0</v>
      </c>
      <c r="I255" s="85">
        <v>0</v>
      </c>
      <c r="J255" s="2546">
        <v>1</v>
      </c>
      <c r="K255" s="85">
        <v>1</v>
      </c>
      <c r="L255" s="2546">
        <v>1</v>
      </c>
      <c r="M255" s="85">
        <v>5</v>
      </c>
      <c r="N255" s="2546">
        <v>0</v>
      </c>
      <c r="O255" s="85">
        <v>0</v>
      </c>
      <c r="P255" s="2546">
        <v>0</v>
      </c>
      <c r="Q255" s="85">
        <v>0</v>
      </c>
      <c r="R255" s="2546">
        <v>0</v>
      </c>
      <c r="S255" s="85">
        <v>0</v>
      </c>
      <c r="T255" s="2546">
        <v>0</v>
      </c>
      <c r="U255" s="85">
        <v>0</v>
      </c>
      <c r="V255" s="2546">
        <v>0</v>
      </c>
      <c r="W255" s="85">
        <v>0</v>
      </c>
      <c r="X255" s="2546">
        <v>0</v>
      </c>
      <c r="Y255" s="85">
        <v>0</v>
      </c>
      <c r="Z255" s="2546">
        <v>0</v>
      </c>
      <c r="AA255" s="85">
        <v>0</v>
      </c>
      <c r="AB255" s="2546">
        <v>0</v>
      </c>
      <c r="AC255" s="85">
        <v>0</v>
      </c>
      <c r="AD255" s="2546">
        <v>0</v>
      </c>
      <c r="AE255" s="85">
        <v>0</v>
      </c>
      <c r="AF255" s="2546">
        <v>0</v>
      </c>
      <c r="AG255" s="85">
        <v>0</v>
      </c>
      <c r="AH255" s="2546">
        <v>0</v>
      </c>
      <c r="AI255" s="85">
        <v>0</v>
      </c>
      <c r="AJ255" s="91">
        <v>0</v>
      </c>
      <c r="AK255" s="2761">
        <v>0</v>
      </c>
      <c r="AL255" s="45">
        <v>0</v>
      </c>
      <c r="AM255" s="333">
        <v>0</v>
      </c>
      <c r="AN255" s="105">
        <v>0</v>
      </c>
      <c r="AO255" s="47">
        <v>0</v>
      </c>
      <c r="AP255" s="286">
        <v>8</v>
      </c>
      <c r="AQ255" s="2760">
        <v>0</v>
      </c>
      <c r="AR255" s="2761">
        <v>0</v>
      </c>
      <c r="AS255" s="91">
        <v>0</v>
      </c>
      <c r="AT255" s="2761">
        <v>0</v>
      </c>
      <c r="AU255" s="2760">
        <v>0</v>
      </c>
      <c r="AV255" s="2761">
        <v>2</v>
      </c>
      <c r="AW255" s="2760">
        <v>0</v>
      </c>
      <c r="AX255" s="2761">
        <v>0</v>
      </c>
      <c r="AY255" s="56" t="str">
        <f t="shared" si="185"/>
        <v/>
      </c>
      <c r="AZ255" s="56"/>
      <c r="BA255" s="56"/>
      <c r="BB255" s="56"/>
      <c r="BC255" s="56"/>
      <c r="BD255" s="56"/>
      <c r="BE255" s="56"/>
      <c r="BF255" s="56"/>
      <c r="BG255" s="56"/>
      <c r="BH255" s="56"/>
      <c r="BI255" s="56"/>
      <c r="BJ255" s="56"/>
      <c r="BK255" s="56"/>
      <c r="BL255" s="56"/>
      <c r="BM255" s="56"/>
      <c r="BN255" s="56"/>
      <c r="BO255" s="56"/>
      <c r="CA255" s="40"/>
      <c r="CB255" s="18" t="str">
        <f t="shared" si="170"/>
        <v/>
      </c>
      <c r="CC255" s="18" t="str">
        <f t="shared" si="171"/>
        <v/>
      </c>
      <c r="CD255" s="18" t="str">
        <f t="shared" si="172"/>
        <v/>
      </c>
      <c r="CE255" s="18" t="str">
        <f t="shared" si="173"/>
        <v/>
      </c>
      <c r="CF255" s="18" t="str">
        <f t="shared" si="174"/>
        <v/>
      </c>
      <c r="CG255" s="18" t="str">
        <f t="shared" si="175"/>
        <v/>
      </c>
      <c r="CH255" s="18" t="str">
        <f t="shared" si="176"/>
        <v/>
      </c>
      <c r="CI255" s="18" t="str">
        <f t="shared" si="177"/>
        <v/>
      </c>
      <c r="CJ255" s="56"/>
      <c r="CK255" s="56"/>
      <c r="CM255" s="56"/>
      <c r="CN255" s="56"/>
      <c r="CP255" s="459">
        <f t="shared" si="178"/>
        <v>0</v>
      </c>
      <c r="CQ255" s="459">
        <f t="shared" si="179"/>
        <v>0</v>
      </c>
      <c r="CR255" s="459">
        <f t="shared" si="180"/>
        <v>0</v>
      </c>
      <c r="CS255" s="459">
        <f t="shared" si="180"/>
        <v>0</v>
      </c>
      <c r="CT255" s="459">
        <f t="shared" si="181"/>
        <v>0</v>
      </c>
      <c r="CU255" s="459">
        <f t="shared" si="182"/>
        <v>0</v>
      </c>
      <c r="CV255" s="459">
        <f t="shared" si="183"/>
        <v>0</v>
      </c>
      <c r="CW255" s="459">
        <f t="shared" si="184"/>
        <v>0</v>
      </c>
    </row>
    <row r="256" spans="1:103" s="56" customFormat="1" ht="18" customHeight="1" x14ac:dyDescent="0.25">
      <c r="A256" s="2922" t="s">
        <v>225</v>
      </c>
      <c r="B256" s="2908"/>
      <c r="C256" s="2818">
        <f t="shared" si="187"/>
        <v>37</v>
      </c>
      <c r="D256" s="2819">
        <f t="shared" si="186"/>
        <v>10</v>
      </c>
      <c r="E256" s="2821">
        <f t="shared" si="186"/>
        <v>27</v>
      </c>
      <c r="F256" s="2933">
        <v>0</v>
      </c>
      <c r="G256" s="2934">
        <v>0</v>
      </c>
      <c r="H256" s="2933">
        <v>1</v>
      </c>
      <c r="I256" s="2934">
        <v>0</v>
      </c>
      <c r="J256" s="2933">
        <v>2</v>
      </c>
      <c r="K256" s="2934">
        <v>4</v>
      </c>
      <c r="L256" s="2933">
        <v>1</v>
      </c>
      <c r="M256" s="2934">
        <v>7</v>
      </c>
      <c r="N256" s="2933">
        <v>0</v>
      </c>
      <c r="O256" s="2934">
        <v>0</v>
      </c>
      <c r="P256" s="2933">
        <v>0</v>
      </c>
      <c r="Q256" s="2934">
        <v>0</v>
      </c>
      <c r="R256" s="2933">
        <v>1</v>
      </c>
      <c r="S256" s="2934">
        <v>2</v>
      </c>
      <c r="T256" s="2933">
        <v>0</v>
      </c>
      <c r="U256" s="2934">
        <v>1</v>
      </c>
      <c r="V256" s="2933">
        <v>0</v>
      </c>
      <c r="W256" s="2934">
        <v>3</v>
      </c>
      <c r="X256" s="2933">
        <v>1</v>
      </c>
      <c r="Y256" s="2934">
        <v>1</v>
      </c>
      <c r="Z256" s="2933">
        <v>1</v>
      </c>
      <c r="AA256" s="2934">
        <v>1</v>
      </c>
      <c r="AB256" s="2933">
        <v>1</v>
      </c>
      <c r="AC256" s="2934">
        <v>2</v>
      </c>
      <c r="AD256" s="2933">
        <v>1</v>
      </c>
      <c r="AE256" s="2934">
        <v>3</v>
      </c>
      <c r="AF256" s="2933">
        <v>1</v>
      </c>
      <c r="AG256" s="2934">
        <v>1</v>
      </c>
      <c r="AH256" s="2933">
        <v>0</v>
      </c>
      <c r="AI256" s="2934">
        <v>0</v>
      </c>
      <c r="AJ256" s="2933">
        <v>0</v>
      </c>
      <c r="AK256" s="2934">
        <v>1</v>
      </c>
      <c r="AL256" s="2797">
        <v>0</v>
      </c>
      <c r="AM256" s="2868">
        <v>1</v>
      </c>
      <c r="AN256" s="2800">
        <v>0</v>
      </c>
      <c r="AO256" s="2798">
        <v>1</v>
      </c>
      <c r="AP256" s="2865">
        <v>15</v>
      </c>
      <c r="AQ256" s="2804">
        <v>0</v>
      </c>
      <c r="AR256" s="2805">
        <v>0</v>
      </c>
      <c r="AS256" s="2802">
        <v>0</v>
      </c>
      <c r="AT256" s="2805">
        <v>0</v>
      </c>
      <c r="AU256" s="2804">
        <v>0</v>
      </c>
      <c r="AV256" s="2805">
        <v>3</v>
      </c>
      <c r="AW256" s="2804">
        <v>0</v>
      </c>
      <c r="AX256" s="2805">
        <v>0</v>
      </c>
      <c r="AY256" s="56" t="str">
        <f t="shared" si="185"/>
        <v/>
      </c>
      <c r="CA256" s="40"/>
      <c r="CB256" s="18" t="str">
        <f t="shared" si="170"/>
        <v/>
      </c>
      <c r="CC256" s="18" t="str">
        <f t="shared" si="171"/>
        <v/>
      </c>
      <c r="CD256" s="18" t="str">
        <f t="shared" si="172"/>
        <v/>
      </c>
      <c r="CE256" s="18" t="str">
        <f t="shared" si="173"/>
        <v/>
      </c>
      <c r="CF256" s="18" t="str">
        <f t="shared" si="174"/>
        <v/>
      </c>
      <c r="CG256" s="18" t="str">
        <f t="shared" si="175"/>
        <v/>
      </c>
      <c r="CH256" s="18" t="str">
        <f t="shared" si="176"/>
        <v/>
      </c>
      <c r="CI256" s="18" t="str">
        <f t="shared" si="177"/>
        <v/>
      </c>
      <c r="CL256"/>
      <c r="CO256"/>
      <c r="CP256" s="459">
        <f t="shared" si="178"/>
        <v>0</v>
      </c>
      <c r="CQ256" s="459">
        <f t="shared" si="179"/>
        <v>0</v>
      </c>
      <c r="CR256" s="459">
        <f t="shared" si="180"/>
        <v>0</v>
      </c>
      <c r="CS256" s="459">
        <f t="shared" si="180"/>
        <v>0</v>
      </c>
      <c r="CT256" s="459">
        <f t="shared" si="181"/>
        <v>0</v>
      </c>
      <c r="CU256" s="459">
        <f t="shared" si="182"/>
        <v>0</v>
      </c>
      <c r="CV256" s="459">
        <f t="shared" si="183"/>
        <v>0</v>
      </c>
      <c r="CW256" s="459">
        <f t="shared" si="184"/>
        <v>0</v>
      </c>
    </row>
    <row r="257" spans="1:101" ht="15" customHeight="1" x14ac:dyDescent="0.25">
      <c r="A257" s="3524" t="s">
        <v>226</v>
      </c>
      <c r="B257" s="380" t="s">
        <v>227</v>
      </c>
      <c r="C257" s="378">
        <f t="shared" si="187"/>
        <v>3</v>
      </c>
      <c r="D257" s="379">
        <f t="shared" si="186"/>
        <v>0</v>
      </c>
      <c r="E257" s="380">
        <f t="shared" si="186"/>
        <v>3</v>
      </c>
      <c r="F257" s="45">
        <v>0</v>
      </c>
      <c r="G257" s="48">
        <v>0</v>
      </c>
      <c r="H257" s="45">
        <v>0</v>
      </c>
      <c r="I257" s="48">
        <v>0</v>
      </c>
      <c r="J257" s="45">
        <v>0</v>
      </c>
      <c r="K257" s="48">
        <v>0</v>
      </c>
      <c r="L257" s="45">
        <v>0</v>
      </c>
      <c r="M257" s="48">
        <v>1</v>
      </c>
      <c r="N257" s="45">
        <v>0</v>
      </c>
      <c r="O257" s="48">
        <v>0</v>
      </c>
      <c r="P257" s="45">
        <v>0</v>
      </c>
      <c r="Q257" s="48">
        <v>0</v>
      </c>
      <c r="R257" s="45">
        <v>0</v>
      </c>
      <c r="S257" s="48">
        <v>0</v>
      </c>
      <c r="T257" s="45">
        <v>0</v>
      </c>
      <c r="U257" s="48">
        <v>0</v>
      </c>
      <c r="V257" s="45">
        <v>0</v>
      </c>
      <c r="W257" s="48">
        <v>1</v>
      </c>
      <c r="X257" s="45">
        <v>0</v>
      </c>
      <c r="Y257" s="48">
        <v>0</v>
      </c>
      <c r="Z257" s="45">
        <v>0</v>
      </c>
      <c r="AA257" s="48">
        <v>0</v>
      </c>
      <c r="AB257" s="45">
        <v>0</v>
      </c>
      <c r="AC257" s="48">
        <v>0</v>
      </c>
      <c r="AD257" s="45">
        <v>0</v>
      </c>
      <c r="AE257" s="48">
        <v>1</v>
      </c>
      <c r="AF257" s="45">
        <v>0</v>
      </c>
      <c r="AG257" s="48">
        <v>0</v>
      </c>
      <c r="AH257" s="45">
        <v>0</v>
      </c>
      <c r="AI257" s="48">
        <v>0</v>
      </c>
      <c r="AJ257" s="45">
        <v>0</v>
      </c>
      <c r="AK257" s="48">
        <v>0</v>
      </c>
      <c r="AL257" s="2797">
        <v>0</v>
      </c>
      <c r="AM257" s="2868">
        <v>0</v>
      </c>
      <c r="AN257" s="2800">
        <v>0</v>
      </c>
      <c r="AO257" s="2798">
        <v>0</v>
      </c>
      <c r="AP257" s="2865">
        <v>1</v>
      </c>
      <c r="AQ257" s="2798">
        <v>0</v>
      </c>
      <c r="AR257" s="2878">
        <v>0</v>
      </c>
      <c r="AS257" s="2797">
        <v>0</v>
      </c>
      <c r="AT257" s="2878">
        <v>0</v>
      </c>
      <c r="AU257" s="2798">
        <v>0</v>
      </c>
      <c r="AV257" s="2878">
        <v>0</v>
      </c>
      <c r="AW257" s="2798">
        <v>0</v>
      </c>
      <c r="AX257" s="2878">
        <v>0</v>
      </c>
      <c r="AY257" s="56" t="str">
        <f t="shared" si="185"/>
        <v/>
      </c>
      <c r="AZ257" s="56"/>
      <c r="BA257" s="56"/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CA257" s="40"/>
      <c r="CB257" s="18" t="str">
        <f t="shared" si="170"/>
        <v/>
      </c>
      <c r="CC257" s="18" t="str">
        <f t="shared" si="171"/>
        <v/>
      </c>
      <c r="CD257" s="18" t="str">
        <f t="shared" si="172"/>
        <v/>
      </c>
      <c r="CE257" s="18" t="str">
        <f t="shared" si="173"/>
        <v/>
      </c>
      <c r="CF257" s="18" t="str">
        <f t="shared" si="174"/>
        <v/>
      </c>
      <c r="CG257" s="18" t="str">
        <f t="shared" si="175"/>
        <v/>
      </c>
      <c r="CH257" s="18" t="str">
        <f t="shared" si="176"/>
        <v/>
      </c>
      <c r="CI257" s="18" t="str">
        <f t="shared" si="177"/>
        <v/>
      </c>
      <c r="CJ257" s="56"/>
      <c r="CK257" s="56"/>
      <c r="CM257" s="56"/>
      <c r="CN257" s="56"/>
      <c r="CP257" s="459">
        <f t="shared" si="178"/>
        <v>0</v>
      </c>
      <c r="CQ257" s="459">
        <f t="shared" si="179"/>
        <v>0</v>
      </c>
      <c r="CR257" s="459">
        <f t="shared" si="180"/>
        <v>0</v>
      </c>
      <c r="CS257" s="459">
        <f t="shared" si="180"/>
        <v>0</v>
      </c>
      <c r="CT257" s="459">
        <f t="shared" si="181"/>
        <v>0</v>
      </c>
      <c r="CU257" s="459">
        <f t="shared" si="182"/>
        <v>0</v>
      </c>
      <c r="CV257" s="459">
        <f t="shared" si="183"/>
        <v>0</v>
      </c>
      <c r="CW257" s="459">
        <f t="shared" si="184"/>
        <v>0</v>
      </c>
    </row>
    <row r="258" spans="1:101" x14ac:dyDescent="0.25">
      <c r="A258" s="3923"/>
      <c r="B258" s="396" t="s">
        <v>228</v>
      </c>
      <c r="C258" s="397">
        <f t="shared" si="187"/>
        <v>2</v>
      </c>
      <c r="D258" s="398">
        <f t="shared" si="186"/>
        <v>1</v>
      </c>
      <c r="E258" s="396">
        <f t="shared" si="186"/>
        <v>1</v>
      </c>
      <c r="F258" s="22">
        <v>0</v>
      </c>
      <c r="G258" s="28">
        <v>0</v>
      </c>
      <c r="H258" s="22">
        <v>0</v>
      </c>
      <c r="I258" s="28">
        <v>0</v>
      </c>
      <c r="J258" s="22">
        <v>0</v>
      </c>
      <c r="K258" s="28">
        <v>0</v>
      </c>
      <c r="L258" s="22">
        <v>0</v>
      </c>
      <c r="M258" s="28">
        <v>0</v>
      </c>
      <c r="N258" s="22">
        <v>0</v>
      </c>
      <c r="O258" s="28">
        <v>0</v>
      </c>
      <c r="P258" s="22">
        <v>0</v>
      </c>
      <c r="Q258" s="28">
        <v>0</v>
      </c>
      <c r="R258" s="22">
        <v>0</v>
      </c>
      <c r="S258" s="28">
        <v>0</v>
      </c>
      <c r="T258" s="22">
        <v>0</v>
      </c>
      <c r="U258" s="28">
        <v>0</v>
      </c>
      <c r="V258" s="22">
        <v>0</v>
      </c>
      <c r="W258" s="28">
        <v>0</v>
      </c>
      <c r="X258" s="22">
        <v>0</v>
      </c>
      <c r="Y258" s="28">
        <v>0</v>
      </c>
      <c r="Z258" s="22">
        <v>0</v>
      </c>
      <c r="AA258" s="28">
        <v>1</v>
      </c>
      <c r="AB258" s="22">
        <v>0</v>
      </c>
      <c r="AC258" s="28">
        <v>0</v>
      </c>
      <c r="AD258" s="22">
        <v>0</v>
      </c>
      <c r="AE258" s="28">
        <v>0</v>
      </c>
      <c r="AF258" s="22">
        <v>1</v>
      </c>
      <c r="AG258" s="28">
        <v>0</v>
      </c>
      <c r="AH258" s="22">
        <v>0</v>
      </c>
      <c r="AI258" s="28">
        <v>0</v>
      </c>
      <c r="AJ258" s="22">
        <v>0</v>
      </c>
      <c r="AK258" s="28">
        <v>0</v>
      </c>
      <c r="AL258" s="22">
        <v>0</v>
      </c>
      <c r="AM258" s="216">
        <v>0</v>
      </c>
      <c r="AN258" s="27">
        <v>0</v>
      </c>
      <c r="AO258" s="23">
        <v>0</v>
      </c>
      <c r="AP258" s="213">
        <v>0</v>
      </c>
      <c r="AQ258" s="23">
        <v>0</v>
      </c>
      <c r="AR258" s="28">
        <v>0</v>
      </c>
      <c r="AS258" s="22">
        <v>0</v>
      </c>
      <c r="AT258" s="28">
        <v>0</v>
      </c>
      <c r="AU258" s="23">
        <v>0</v>
      </c>
      <c r="AV258" s="28">
        <v>0</v>
      </c>
      <c r="AW258" s="23">
        <v>0</v>
      </c>
      <c r="AX258" s="28">
        <v>0</v>
      </c>
      <c r="AY258" s="56" t="str">
        <f t="shared" si="185"/>
        <v/>
      </c>
      <c r="AZ258" s="56"/>
      <c r="BA258" s="56"/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6"/>
      <c r="BM258" s="56"/>
      <c r="BN258" s="56"/>
      <c r="BO258" s="56"/>
      <c r="CA258" s="40"/>
      <c r="CB258" s="18" t="str">
        <f t="shared" si="170"/>
        <v/>
      </c>
      <c r="CC258" s="18" t="str">
        <f t="shared" si="171"/>
        <v/>
      </c>
      <c r="CD258" s="18" t="str">
        <f t="shared" si="172"/>
        <v/>
      </c>
      <c r="CE258" s="18" t="str">
        <f t="shared" si="173"/>
        <v/>
      </c>
      <c r="CF258" s="18" t="str">
        <f t="shared" si="174"/>
        <v/>
      </c>
      <c r="CG258" s="18" t="str">
        <f t="shared" si="175"/>
        <v/>
      </c>
      <c r="CH258" s="18" t="str">
        <f t="shared" si="176"/>
        <v/>
      </c>
      <c r="CI258" s="18" t="str">
        <f t="shared" si="177"/>
        <v/>
      </c>
      <c r="CJ258" s="56"/>
      <c r="CK258" s="56"/>
      <c r="CM258" s="56"/>
      <c r="CN258" s="56"/>
      <c r="CP258" s="459">
        <f t="shared" si="178"/>
        <v>0</v>
      </c>
      <c r="CQ258" s="459">
        <f t="shared" si="179"/>
        <v>0</v>
      </c>
      <c r="CR258" s="459">
        <f t="shared" si="180"/>
        <v>0</v>
      </c>
      <c r="CS258" s="459">
        <f t="shared" si="180"/>
        <v>0</v>
      </c>
      <c r="CT258" s="459">
        <f t="shared" si="181"/>
        <v>0</v>
      </c>
      <c r="CU258" s="459">
        <f t="shared" si="182"/>
        <v>0</v>
      </c>
      <c r="CV258" s="459">
        <f t="shared" si="183"/>
        <v>0</v>
      </c>
      <c r="CW258" s="459">
        <f t="shared" si="184"/>
        <v>0</v>
      </c>
    </row>
    <row r="259" spans="1:101" x14ac:dyDescent="0.25">
      <c r="A259" s="3923"/>
      <c r="B259" s="396" t="s">
        <v>229</v>
      </c>
      <c r="C259" s="397">
        <f t="shared" si="187"/>
        <v>3</v>
      </c>
      <c r="D259" s="398">
        <f t="shared" si="186"/>
        <v>0</v>
      </c>
      <c r="E259" s="396">
        <f>SUM(G259+I259+K259+M259+O259+Q259+S259+U259+W259+Y259+AA259+AC259+AE259+AG259+AI259+AK259+AM259)</f>
        <v>3</v>
      </c>
      <c r="F259" s="22">
        <v>0</v>
      </c>
      <c r="G259" s="28">
        <v>0</v>
      </c>
      <c r="H259" s="22">
        <v>0</v>
      </c>
      <c r="I259" s="28">
        <v>0</v>
      </c>
      <c r="J259" s="22">
        <v>0</v>
      </c>
      <c r="K259" s="28">
        <v>1</v>
      </c>
      <c r="L259" s="22">
        <v>0</v>
      </c>
      <c r="M259" s="28">
        <v>2</v>
      </c>
      <c r="N259" s="22">
        <v>0</v>
      </c>
      <c r="O259" s="28">
        <v>0</v>
      </c>
      <c r="P259" s="22">
        <v>0</v>
      </c>
      <c r="Q259" s="28">
        <v>0</v>
      </c>
      <c r="R259" s="22">
        <v>0</v>
      </c>
      <c r="S259" s="28">
        <v>0</v>
      </c>
      <c r="T259" s="22">
        <v>0</v>
      </c>
      <c r="U259" s="28">
        <v>0</v>
      </c>
      <c r="V259" s="22">
        <v>0</v>
      </c>
      <c r="W259" s="28">
        <v>0</v>
      </c>
      <c r="X259" s="22">
        <v>0</v>
      </c>
      <c r="Y259" s="28">
        <v>0</v>
      </c>
      <c r="Z259" s="22">
        <v>0</v>
      </c>
      <c r="AA259" s="28">
        <v>0</v>
      </c>
      <c r="AB259" s="22">
        <v>0</v>
      </c>
      <c r="AC259" s="28">
        <v>0</v>
      </c>
      <c r="AD259" s="22">
        <v>0</v>
      </c>
      <c r="AE259" s="28">
        <v>0</v>
      </c>
      <c r="AF259" s="22">
        <v>0</v>
      </c>
      <c r="AG259" s="28">
        <v>0</v>
      </c>
      <c r="AH259" s="22">
        <v>0</v>
      </c>
      <c r="AI259" s="28">
        <v>0</v>
      </c>
      <c r="AJ259" s="22">
        <v>0</v>
      </c>
      <c r="AK259" s="28">
        <v>0</v>
      </c>
      <c r="AL259" s="45">
        <v>0</v>
      </c>
      <c r="AM259" s="333">
        <v>0</v>
      </c>
      <c r="AN259" s="105">
        <v>0</v>
      </c>
      <c r="AO259" s="47">
        <v>0</v>
      </c>
      <c r="AP259" s="286">
        <v>3</v>
      </c>
      <c r="AQ259" s="27">
        <v>0</v>
      </c>
      <c r="AR259" s="28">
        <v>0</v>
      </c>
      <c r="AS259" s="22">
        <v>0</v>
      </c>
      <c r="AT259" s="28">
        <v>0</v>
      </c>
      <c r="AU259" s="23">
        <v>0</v>
      </c>
      <c r="AV259" s="28">
        <v>0</v>
      </c>
      <c r="AW259" s="23">
        <v>0</v>
      </c>
      <c r="AX259" s="28">
        <v>0</v>
      </c>
      <c r="AY259" s="56" t="str">
        <f t="shared" si="185"/>
        <v/>
      </c>
      <c r="AZ259" s="56"/>
      <c r="BA259" s="56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6"/>
      <c r="BM259" s="56"/>
      <c r="BN259" s="56"/>
      <c r="BO259" s="56"/>
      <c r="CA259" s="40"/>
      <c r="CB259" s="18" t="str">
        <f t="shared" si="170"/>
        <v/>
      </c>
      <c r="CC259" s="18" t="str">
        <f t="shared" si="171"/>
        <v/>
      </c>
      <c r="CD259" s="18" t="str">
        <f t="shared" si="172"/>
        <v/>
      </c>
      <c r="CE259" s="18" t="str">
        <f t="shared" si="173"/>
        <v/>
      </c>
      <c r="CF259" s="18" t="str">
        <f t="shared" si="174"/>
        <v/>
      </c>
      <c r="CG259" s="18" t="str">
        <f t="shared" si="175"/>
        <v/>
      </c>
      <c r="CH259" s="18" t="str">
        <f t="shared" si="176"/>
        <v/>
      </c>
      <c r="CI259" s="18" t="str">
        <f t="shared" si="177"/>
        <v/>
      </c>
      <c r="CJ259" s="56"/>
      <c r="CK259" s="56"/>
      <c r="CM259" s="56"/>
      <c r="CN259" s="56"/>
      <c r="CP259" s="459">
        <f t="shared" si="178"/>
        <v>0</v>
      </c>
      <c r="CQ259" s="459">
        <f t="shared" si="179"/>
        <v>0</v>
      </c>
      <c r="CR259" s="459">
        <f t="shared" si="180"/>
        <v>0</v>
      </c>
      <c r="CS259" s="459">
        <f t="shared" si="180"/>
        <v>0</v>
      </c>
      <c r="CT259" s="459">
        <f t="shared" si="181"/>
        <v>0</v>
      </c>
      <c r="CU259" s="459">
        <f t="shared" si="182"/>
        <v>0</v>
      </c>
      <c r="CV259" s="459">
        <f t="shared" si="183"/>
        <v>0</v>
      </c>
      <c r="CW259" s="459">
        <f t="shared" si="184"/>
        <v>0</v>
      </c>
    </row>
    <row r="260" spans="1:101" x14ac:dyDescent="0.25">
      <c r="A260" s="3923"/>
      <c r="B260" s="401" t="s">
        <v>230</v>
      </c>
      <c r="C260" s="397">
        <f t="shared" si="187"/>
        <v>0</v>
      </c>
      <c r="D260" s="467"/>
      <c r="E260" s="396">
        <f>SUM(K260+M260+O260+Q260+S260+U260+W260+Y260+AA260+AC260+AE260+AG260+AI260+AK260+AM260)</f>
        <v>0</v>
      </c>
      <c r="F260" s="345"/>
      <c r="G260" s="346"/>
      <c r="H260" s="345"/>
      <c r="I260" s="346"/>
      <c r="J260" s="345"/>
      <c r="K260" s="28"/>
      <c r="L260" s="345"/>
      <c r="M260" s="28"/>
      <c r="N260" s="345"/>
      <c r="O260" s="28"/>
      <c r="P260" s="345"/>
      <c r="Q260" s="28"/>
      <c r="R260" s="345"/>
      <c r="S260" s="28"/>
      <c r="T260" s="345"/>
      <c r="U260" s="28"/>
      <c r="V260" s="345"/>
      <c r="W260" s="28"/>
      <c r="X260" s="345"/>
      <c r="Y260" s="28"/>
      <c r="Z260" s="345"/>
      <c r="AA260" s="28"/>
      <c r="AB260" s="345"/>
      <c r="AC260" s="28"/>
      <c r="AD260" s="345"/>
      <c r="AE260" s="28"/>
      <c r="AF260" s="345"/>
      <c r="AG260" s="28"/>
      <c r="AH260" s="345"/>
      <c r="AI260" s="28"/>
      <c r="AJ260" s="345"/>
      <c r="AK260" s="28"/>
      <c r="AL260" s="345"/>
      <c r="AM260" s="216"/>
      <c r="AN260" s="105"/>
      <c r="AO260" s="47"/>
      <c r="AP260" s="286"/>
      <c r="AQ260" s="47"/>
      <c r="AR260" s="48"/>
      <c r="AS260" s="439"/>
      <c r="AT260" s="48"/>
      <c r="AU260" s="47"/>
      <c r="AV260" s="48"/>
      <c r="AW260" s="47"/>
      <c r="AX260" s="48"/>
      <c r="AY260" s="56" t="str">
        <f t="shared" si="185"/>
        <v/>
      </c>
      <c r="AZ260" s="56"/>
      <c r="BA260" s="56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6"/>
      <c r="BM260" s="56"/>
      <c r="BN260" s="56"/>
      <c r="BO260" s="56"/>
      <c r="CA260" s="40"/>
      <c r="CB260" s="18" t="str">
        <f t="shared" si="170"/>
        <v/>
      </c>
      <c r="CC260" s="18" t="str">
        <f t="shared" si="171"/>
        <v/>
      </c>
      <c r="CD260" s="421"/>
      <c r="CE260" s="18" t="str">
        <f t="shared" si="173"/>
        <v/>
      </c>
      <c r="CF260" s="18" t="str">
        <f t="shared" si="174"/>
        <v/>
      </c>
      <c r="CG260" s="18" t="str">
        <f t="shared" si="175"/>
        <v/>
      </c>
      <c r="CH260" s="18" t="str">
        <f t="shared" si="176"/>
        <v/>
      </c>
      <c r="CI260" s="18" t="str">
        <f t="shared" si="177"/>
        <v/>
      </c>
      <c r="CP260" s="370">
        <f t="shared" si="178"/>
        <v>0</v>
      </c>
      <c r="CQ260" s="370">
        <f t="shared" si="179"/>
        <v>0</v>
      </c>
      <c r="CR260" s="370">
        <f t="shared" si="180"/>
        <v>0</v>
      </c>
      <c r="CS260" s="370">
        <f t="shared" si="180"/>
        <v>0</v>
      </c>
      <c r="CT260" s="370">
        <f t="shared" si="181"/>
        <v>0</v>
      </c>
      <c r="CU260" s="370">
        <f t="shared" si="182"/>
        <v>0</v>
      </c>
      <c r="CV260" s="370">
        <f t="shared" si="183"/>
        <v>0</v>
      </c>
      <c r="CW260" s="370">
        <f t="shared" si="184"/>
        <v>0</v>
      </c>
    </row>
    <row r="261" spans="1:101" x14ac:dyDescent="0.25">
      <c r="A261" s="3923"/>
      <c r="B261" s="396" t="s">
        <v>231</v>
      </c>
      <c r="C261" s="397">
        <f t="shared" si="187"/>
        <v>0</v>
      </c>
      <c r="D261" s="398">
        <f t="shared" ref="D261:E269" si="188">SUM(F261+H261+J261+L261+N261+P261+R261+T261+V261+X261+Z261+AB261+AD261+AF261+AH261+AJ261+AL261)</f>
        <v>0</v>
      </c>
      <c r="E261" s="396">
        <f t="shared" si="188"/>
        <v>0</v>
      </c>
      <c r="F261" s="22"/>
      <c r="G261" s="28"/>
      <c r="H261" s="22"/>
      <c r="I261" s="28"/>
      <c r="J261" s="22"/>
      <c r="K261" s="28"/>
      <c r="L261" s="22"/>
      <c r="M261" s="28"/>
      <c r="N261" s="22"/>
      <c r="O261" s="28"/>
      <c r="P261" s="22"/>
      <c r="Q261" s="28"/>
      <c r="R261" s="22"/>
      <c r="S261" s="28"/>
      <c r="T261" s="22"/>
      <c r="U261" s="28"/>
      <c r="V261" s="22"/>
      <c r="W261" s="28"/>
      <c r="X261" s="22"/>
      <c r="Y261" s="28"/>
      <c r="Z261" s="22"/>
      <c r="AA261" s="28"/>
      <c r="AB261" s="22"/>
      <c r="AC261" s="28"/>
      <c r="AD261" s="22"/>
      <c r="AE261" s="28"/>
      <c r="AF261" s="22"/>
      <c r="AG261" s="28"/>
      <c r="AH261" s="22"/>
      <c r="AI261" s="28"/>
      <c r="AJ261" s="22"/>
      <c r="AK261" s="28"/>
      <c r="AL261" s="22"/>
      <c r="AM261" s="216"/>
      <c r="AN261" s="105"/>
      <c r="AO261" s="47"/>
      <c r="AP261" s="286"/>
      <c r="AQ261" s="23"/>
      <c r="AR261" s="28"/>
      <c r="AS261" s="22"/>
      <c r="AT261" s="28"/>
      <c r="AU261" s="23"/>
      <c r="AV261" s="28"/>
      <c r="AW261" s="23"/>
      <c r="AX261" s="28"/>
      <c r="AY261" s="56" t="str">
        <f t="shared" si="185"/>
        <v/>
      </c>
      <c r="AZ261" s="56"/>
      <c r="BA261" s="56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6"/>
      <c r="BM261" s="56"/>
      <c r="BN261" s="56"/>
      <c r="BO261" s="56"/>
      <c r="CA261" s="40"/>
      <c r="CB261" s="18" t="str">
        <f t="shared" si="170"/>
        <v/>
      </c>
      <c r="CC261" s="18" t="str">
        <f t="shared" si="171"/>
        <v/>
      </c>
      <c r="CD261" s="18" t="str">
        <f t="shared" ref="CD261:CD293" si="189">IF(AND(D261&gt;0,OR(AS261="")), "* No olvide digitar la variable Pueblos originarios Hombres. Digite Cero si no tiene.",IF(AS261&gt;D261,"  * La variable Pueblos originarios Hombres No puede ser mayor al Total Hombres.",""))</f>
        <v/>
      </c>
      <c r="CE261" s="18" t="str">
        <f t="shared" si="173"/>
        <v/>
      </c>
      <c r="CF261" s="18" t="str">
        <f t="shared" si="174"/>
        <v/>
      </c>
      <c r="CG261" s="18" t="str">
        <f t="shared" si="175"/>
        <v/>
      </c>
      <c r="CH261" s="18" t="str">
        <f t="shared" si="176"/>
        <v/>
      </c>
      <c r="CI261" s="18" t="str">
        <f t="shared" si="177"/>
        <v/>
      </c>
      <c r="CP261" s="370">
        <f t="shared" si="178"/>
        <v>0</v>
      </c>
      <c r="CQ261" s="370">
        <f t="shared" si="179"/>
        <v>0</v>
      </c>
      <c r="CR261" s="370">
        <f t="shared" si="180"/>
        <v>0</v>
      </c>
      <c r="CS261" s="370">
        <f t="shared" si="180"/>
        <v>0</v>
      </c>
      <c r="CT261" s="370">
        <f t="shared" si="181"/>
        <v>0</v>
      </c>
      <c r="CU261" s="370">
        <f t="shared" si="182"/>
        <v>0</v>
      </c>
      <c r="CV261" s="370">
        <f t="shared" si="183"/>
        <v>0</v>
      </c>
      <c r="CW261" s="370">
        <f t="shared" si="184"/>
        <v>0</v>
      </c>
    </row>
    <row r="262" spans="1:101" x14ac:dyDescent="0.25">
      <c r="A262" s="3923"/>
      <c r="B262" s="406" t="s">
        <v>232</v>
      </c>
      <c r="C262" s="397">
        <f t="shared" si="187"/>
        <v>0</v>
      </c>
      <c r="D262" s="398">
        <f t="shared" si="188"/>
        <v>0</v>
      </c>
      <c r="E262" s="396">
        <f t="shared" si="188"/>
        <v>0</v>
      </c>
      <c r="F262" s="22"/>
      <c r="G262" s="28"/>
      <c r="H262" s="22"/>
      <c r="I262" s="28"/>
      <c r="J262" s="22"/>
      <c r="K262" s="28"/>
      <c r="L262" s="22"/>
      <c r="M262" s="28"/>
      <c r="N262" s="22"/>
      <c r="O262" s="28"/>
      <c r="P262" s="22"/>
      <c r="Q262" s="28"/>
      <c r="R262" s="22"/>
      <c r="S262" s="28"/>
      <c r="T262" s="22"/>
      <c r="U262" s="28"/>
      <c r="V262" s="22"/>
      <c r="W262" s="28"/>
      <c r="X262" s="22"/>
      <c r="Y262" s="28"/>
      <c r="Z262" s="22"/>
      <c r="AA262" s="28"/>
      <c r="AB262" s="22"/>
      <c r="AC262" s="28"/>
      <c r="AD262" s="22"/>
      <c r="AE262" s="28"/>
      <c r="AF262" s="22"/>
      <c r="AG262" s="28"/>
      <c r="AH262" s="22"/>
      <c r="AI262" s="28"/>
      <c r="AJ262" s="22"/>
      <c r="AK262" s="28"/>
      <c r="AL262" s="22"/>
      <c r="AM262" s="216"/>
      <c r="AN262" s="105"/>
      <c r="AO262" s="47"/>
      <c r="AP262" s="286"/>
      <c r="AQ262" s="23"/>
      <c r="AR262" s="28"/>
      <c r="AS262" s="22"/>
      <c r="AT262" s="28"/>
      <c r="AU262" s="23"/>
      <c r="AV262" s="28"/>
      <c r="AW262" s="23"/>
      <c r="AX262" s="28"/>
      <c r="AY262" s="56" t="str">
        <f t="shared" si="185"/>
        <v/>
      </c>
      <c r="AZ262" s="56"/>
      <c r="BA262" s="56"/>
      <c r="BB262" s="56"/>
      <c r="BC262" s="56"/>
      <c r="BD262" s="56"/>
      <c r="BE262" s="56"/>
      <c r="BF262" s="56"/>
      <c r="BG262" s="56"/>
      <c r="BH262" s="56"/>
      <c r="BI262" s="56"/>
      <c r="BJ262" s="56"/>
      <c r="BK262" s="56"/>
      <c r="BL262" s="56"/>
      <c r="BM262" s="56"/>
      <c r="BN262" s="56"/>
      <c r="BO262" s="56"/>
      <c r="CA262" s="40"/>
      <c r="CB262" s="18" t="str">
        <f t="shared" si="170"/>
        <v/>
      </c>
      <c r="CC262" s="18" t="str">
        <f t="shared" si="171"/>
        <v/>
      </c>
      <c r="CD262" s="18" t="str">
        <f t="shared" si="189"/>
        <v/>
      </c>
      <c r="CE262" s="18" t="str">
        <f t="shared" si="173"/>
        <v/>
      </c>
      <c r="CF262" s="18" t="str">
        <f t="shared" si="174"/>
        <v/>
      </c>
      <c r="CG262" s="18" t="str">
        <f t="shared" si="175"/>
        <v/>
      </c>
      <c r="CH262" s="18" t="str">
        <f t="shared" si="176"/>
        <v/>
      </c>
      <c r="CI262" s="18" t="str">
        <f t="shared" si="177"/>
        <v/>
      </c>
      <c r="CP262" s="370">
        <f t="shared" si="178"/>
        <v>0</v>
      </c>
      <c r="CQ262" s="370">
        <f t="shared" si="179"/>
        <v>0</v>
      </c>
      <c r="CR262" s="370">
        <f t="shared" si="180"/>
        <v>0</v>
      </c>
      <c r="CS262" s="370">
        <f t="shared" si="180"/>
        <v>0</v>
      </c>
      <c r="CT262" s="370">
        <f t="shared" si="181"/>
        <v>0</v>
      </c>
      <c r="CU262" s="370">
        <f t="shared" si="182"/>
        <v>0</v>
      </c>
      <c r="CV262" s="370">
        <f t="shared" si="183"/>
        <v>0</v>
      </c>
      <c r="CW262" s="370">
        <f t="shared" si="184"/>
        <v>0</v>
      </c>
    </row>
    <row r="263" spans="1:101" x14ac:dyDescent="0.25">
      <c r="A263" s="3923"/>
      <c r="B263" s="407" t="s">
        <v>276</v>
      </c>
      <c r="C263" s="397">
        <f t="shared" si="187"/>
        <v>0</v>
      </c>
      <c r="D263" s="398">
        <f t="shared" si="188"/>
        <v>0</v>
      </c>
      <c r="E263" s="396">
        <f t="shared" si="188"/>
        <v>0</v>
      </c>
      <c r="F263" s="22"/>
      <c r="G263" s="28"/>
      <c r="H263" s="22"/>
      <c r="I263" s="28"/>
      <c r="J263" s="22"/>
      <c r="K263" s="28"/>
      <c r="L263" s="22"/>
      <c r="M263" s="28"/>
      <c r="N263" s="22"/>
      <c r="O263" s="28"/>
      <c r="P263" s="22"/>
      <c r="Q263" s="28"/>
      <c r="R263" s="22"/>
      <c r="S263" s="28"/>
      <c r="T263" s="22"/>
      <c r="U263" s="28"/>
      <c r="V263" s="22"/>
      <c r="W263" s="28"/>
      <c r="X263" s="22"/>
      <c r="Y263" s="28"/>
      <c r="Z263" s="22"/>
      <c r="AA263" s="28"/>
      <c r="AB263" s="22"/>
      <c r="AC263" s="28"/>
      <c r="AD263" s="22"/>
      <c r="AE263" s="28"/>
      <c r="AF263" s="22"/>
      <c r="AG263" s="28"/>
      <c r="AH263" s="22"/>
      <c r="AI263" s="28"/>
      <c r="AJ263" s="22"/>
      <c r="AK263" s="28"/>
      <c r="AL263" s="22"/>
      <c r="AM263" s="216"/>
      <c r="AN263" s="105"/>
      <c r="AO263" s="47"/>
      <c r="AP263" s="286"/>
      <c r="AQ263" s="23"/>
      <c r="AR263" s="28"/>
      <c r="AS263" s="22"/>
      <c r="AT263" s="28"/>
      <c r="AU263" s="23"/>
      <c r="AV263" s="28"/>
      <c r="AW263" s="23"/>
      <c r="AX263" s="28"/>
      <c r="AY263" s="56" t="str">
        <f t="shared" si="185"/>
        <v/>
      </c>
      <c r="AZ263" s="56"/>
      <c r="BA263" s="56"/>
      <c r="BB263" s="56"/>
      <c r="BC263" s="56"/>
      <c r="BD263" s="56"/>
      <c r="BE263" s="56"/>
      <c r="BF263" s="56"/>
      <c r="BG263" s="56"/>
      <c r="BH263" s="56"/>
      <c r="BI263" s="56"/>
      <c r="BJ263" s="56"/>
      <c r="BK263" s="56"/>
      <c r="BL263" s="56"/>
      <c r="BM263" s="56"/>
      <c r="BN263" s="56"/>
      <c r="BO263" s="56"/>
      <c r="CA263" s="40"/>
      <c r="CB263" s="18" t="str">
        <f t="shared" si="170"/>
        <v/>
      </c>
      <c r="CC263" s="18" t="str">
        <f t="shared" si="171"/>
        <v/>
      </c>
      <c r="CD263" s="18" t="str">
        <f t="shared" si="189"/>
        <v/>
      </c>
      <c r="CE263" s="18" t="str">
        <f t="shared" si="173"/>
        <v/>
      </c>
      <c r="CF263" s="18" t="str">
        <f t="shared" si="174"/>
        <v/>
      </c>
      <c r="CG263" s="18" t="str">
        <f t="shared" si="175"/>
        <v/>
      </c>
      <c r="CH263" s="18" t="str">
        <f t="shared" si="176"/>
        <v/>
      </c>
      <c r="CI263" s="18" t="str">
        <f t="shared" si="177"/>
        <v/>
      </c>
      <c r="CP263" s="370">
        <f t="shared" si="178"/>
        <v>0</v>
      </c>
      <c r="CQ263" s="370">
        <f t="shared" si="179"/>
        <v>0</v>
      </c>
      <c r="CR263" s="370">
        <f t="shared" ref="CR263:CS293" si="190">IF(AND(D263&gt;0,OR(AS263="")),1,IF(AS263&gt;D263,1,0))</f>
        <v>0</v>
      </c>
      <c r="CS263" s="370">
        <f t="shared" si="190"/>
        <v>0</v>
      </c>
      <c r="CT263" s="370">
        <f t="shared" si="181"/>
        <v>0</v>
      </c>
      <c r="CU263" s="370">
        <f t="shared" si="182"/>
        <v>0</v>
      </c>
      <c r="CV263" s="370">
        <f t="shared" si="183"/>
        <v>0</v>
      </c>
      <c r="CW263" s="370">
        <f t="shared" si="184"/>
        <v>0</v>
      </c>
    </row>
    <row r="264" spans="1:101" x14ac:dyDescent="0.25">
      <c r="A264" s="4249"/>
      <c r="B264" s="408" t="s">
        <v>234</v>
      </c>
      <c r="C264" s="409">
        <f t="shared" si="187"/>
        <v>0</v>
      </c>
      <c r="D264" s="400">
        <f>SUM(H264+J264+L264+N264+P264+R264+T264+V264+X264+Z264+AB264+AD264+AF264+AH264+AJ264+AL264)</f>
        <v>0</v>
      </c>
      <c r="E264" s="410">
        <f>SUM(I264+K264+M264+O264+Q264+S264+U264+W264+Y264+AA264+AC264+AE264+AG264+AI264+AK264+AM264)</f>
        <v>0</v>
      </c>
      <c r="F264" s="411"/>
      <c r="G264" s="412"/>
      <c r="H264" s="49"/>
      <c r="I264" s="52"/>
      <c r="J264" s="49"/>
      <c r="K264" s="52"/>
      <c r="L264" s="49"/>
      <c r="M264" s="52"/>
      <c r="N264" s="49"/>
      <c r="O264" s="52"/>
      <c r="P264" s="49"/>
      <c r="Q264" s="52"/>
      <c r="R264" s="49"/>
      <c r="S264" s="52"/>
      <c r="T264" s="49"/>
      <c r="U264" s="52"/>
      <c r="V264" s="49"/>
      <c r="W264" s="52"/>
      <c r="X264" s="49"/>
      <c r="Y264" s="52"/>
      <c r="Z264" s="49"/>
      <c r="AA264" s="52"/>
      <c r="AB264" s="49"/>
      <c r="AC264" s="52"/>
      <c r="AD264" s="49"/>
      <c r="AE264" s="52"/>
      <c r="AF264" s="49"/>
      <c r="AG264" s="52"/>
      <c r="AH264" s="49"/>
      <c r="AI264" s="52"/>
      <c r="AJ264" s="49"/>
      <c r="AK264" s="52"/>
      <c r="AL264" s="49"/>
      <c r="AM264" s="323"/>
      <c r="AN264" s="35"/>
      <c r="AO264" s="31"/>
      <c r="AP264" s="220"/>
      <c r="AQ264" s="51"/>
      <c r="AR264" s="52"/>
      <c r="AS264" s="49"/>
      <c r="AT264" s="52"/>
      <c r="AU264" s="51"/>
      <c r="AV264" s="52"/>
      <c r="AW264" s="51"/>
      <c r="AX264" s="52"/>
      <c r="AY264" s="56" t="str">
        <f t="shared" si="185"/>
        <v/>
      </c>
      <c r="AZ264" s="56"/>
      <c r="BA264" s="56"/>
      <c r="BB264" s="56"/>
      <c r="BC264" s="56"/>
      <c r="BD264" s="56"/>
      <c r="BE264" s="56"/>
      <c r="BF264" s="56"/>
      <c r="BG264" s="56"/>
      <c r="BH264" s="56"/>
      <c r="BI264" s="56"/>
      <c r="BJ264" s="56"/>
      <c r="BK264" s="56"/>
      <c r="BL264" s="56"/>
      <c r="BM264" s="56"/>
      <c r="BN264" s="56"/>
      <c r="BO264" s="56"/>
      <c r="CA264" s="40"/>
      <c r="CB264" s="18" t="str">
        <f t="shared" si="170"/>
        <v/>
      </c>
      <c r="CC264" s="18" t="str">
        <f t="shared" si="171"/>
        <v/>
      </c>
      <c r="CD264" s="18" t="str">
        <f t="shared" si="189"/>
        <v/>
      </c>
      <c r="CE264" s="18" t="str">
        <f t="shared" si="173"/>
        <v/>
      </c>
      <c r="CF264" s="18" t="str">
        <f t="shared" si="174"/>
        <v/>
      </c>
      <c r="CG264" s="18" t="str">
        <f t="shared" si="175"/>
        <v/>
      </c>
      <c r="CH264" s="18" t="str">
        <f t="shared" si="176"/>
        <v/>
      </c>
      <c r="CI264" s="18" t="str">
        <f t="shared" si="177"/>
        <v/>
      </c>
      <c r="CP264" s="370">
        <f t="shared" si="178"/>
        <v>0</v>
      </c>
      <c r="CQ264" s="370">
        <f t="shared" si="179"/>
        <v>0</v>
      </c>
      <c r="CR264" s="370">
        <f t="shared" si="190"/>
        <v>0</v>
      </c>
      <c r="CS264" s="370">
        <f t="shared" si="190"/>
        <v>0</v>
      </c>
      <c r="CT264" s="370">
        <f t="shared" si="181"/>
        <v>0</v>
      </c>
      <c r="CU264" s="370">
        <f t="shared" si="182"/>
        <v>0</v>
      </c>
      <c r="CV264" s="370">
        <f t="shared" si="183"/>
        <v>0</v>
      </c>
      <c r="CW264" s="370">
        <f t="shared" si="184"/>
        <v>0</v>
      </c>
    </row>
    <row r="265" spans="1:101" ht="15" customHeight="1" x14ac:dyDescent="0.25">
      <c r="A265" s="3524" t="s">
        <v>235</v>
      </c>
      <c r="B265" s="2923" t="s">
        <v>236</v>
      </c>
      <c r="C265" s="2919">
        <f t="shared" si="187"/>
        <v>0</v>
      </c>
      <c r="D265" s="2540">
        <f t="shared" si="188"/>
        <v>0</v>
      </c>
      <c r="E265" s="2918">
        <f t="shared" si="188"/>
        <v>0</v>
      </c>
      <c r="F265" s="2797"/>
      <c r="G265" s="2878"/>
      <c r="H265" s="2797"/>
      <c r="I265" s="2878"/>
      <c r="J265" s="2797"/>
      <c r="K265" s="2878"/>
      <c r="L265" s="2797"/>
      <c r="M265" s="2878"/>
      <c r="N265" s="2797"/>
      <c r="O265" s="2878"/>
      <c r="P265" s="2797"/>
      <c r="Q265" s="2878"/>
      <c r="R265" s="2797"/>
      <c r="S265" s="2878"/>
      <c r="T265" s="2797"/>
      <c r="U265" s="2878"/>
      <c r="V265" s="2797"/>
      <c r="W265" s="2878"/>
      <c r="X265" s="2797"/>
      <c r="Y265" s="2878"/>
      <c r="Z265" s="2797"/>
      <c r="AA265" s="2878"/>
      <c r="AB265" s="2797"/>
      <c r="AC265" s="2878"/>
      <c r="AD265" s="2797"/>
      <c r="AE265" s="2878"/>
      <c r="AF265" s="2797"/>
      <c r="AG265" s="2878"/>
      <c r="AH265" s="2797"/>
      <c r="AI265" s="2878"/>
      <c r="AJ265" s="1194"/>
      <c r="AK265" s="414"/>
      <c r="AL265" s="2797"/>
      <c r="AM265" s="2868"/>
      <c r="AN265" s="105"/>
      <c r="AO265" s="47"/>
      <c r="AP265" s="286"/>
      <c r="AQ265" s="2798"/>
      <c r="AR265" s="2878"/>
      <c r="AS265" s="2797"/>
      <c r="AT265" s="2878"/>
      <c r="AU265" s="2798"/>
      <c r="AV265" s="2878"/>
      <c r="AW265" s="2798"/>
      <c r="AX265" s="2878"/>
      <c r="AY265" s="56" t="str">
        <f t="shared" si="185"/>
        <v/>
      </c>
      <c r="AZ265" s="56"/>
      <c r="BA265" s="56"/>
      <c r="BB265" s="56"/>
      <c r="BC265" s="56"/>
      <c r="BD265" s="56"/>
      <c r="BE265" s="56"/>
      <c r="BF265" s="56"/>
      <c r="BG265" s="56"/>
      <c r="BH265" s="56"/>
      <c r="BI265" s="56"/>
      <c r="BJ265" s="56"/>
      <c r="BK265" s="56"/>
      <c r="BL265" s="56"/>
      <c r="BM265" s="56"/>
      <c r="BN265" s="56"/>
      <c r="BO265" s="56"/>
      <c r="CA265" s="40"/>
      <c r="CB265" s="18" t="str">
        <f t="shared" si="170"/>
        <v/>
      </c>
      <c r="CC265" s="18" t="str">
        <f t="shared" si="171"/>
        <v/>
      </c>
      <c r="CD265" s="18" t="str">
        <f t="shared" si="189"/>
        <v/>
      </c>
      <c r="CE265" s="18" t="str">
        <f t="shared" si="173"/>
        <v/>
      </c>
      <c r="CF265" s="18" t="str">
        <f t="shared" si="174"/>
        <v/>
      </c>
      <c r="CG265" s="18" t="str">
        <f t="shared" si="175"/>
        <v/>
      </c>
      <c r="CH265" s="18" t="str">
        <f t="shared" si="176"/>
        <v/>
      </c>
      <c r="CI265" s="18" t="str">
        <f t="shared" si="177"/>
        <v/>
      </c>
      <c r="CP265" s="370">
        <f t="shared" si="178"/>
        <v>0</v>
      </c>
      <c r="CQ265" s="370">
        <f t="shared" si="179"/>
        <v>0</v>
      </c>
      <c r="CR265" s="370">
        <f t="shared" si="190"/>
        <v>0</v>
      </c>
      <c r="CS265" s="370">
        <f t="shared" si="190"/>
        <v>0</v>
      </c>
      <c r="CT265" s="370">
        <f t="shared" si="181"/>
        <v>0</v>
      </c>
      <c r="CU265" s="370">
        <f t="shared" si="182"/>
        <v>0</v>
      </c>
      <c r="CV265" s="370">
        <f t="shared" si="183"/>
        <v>0</v>
      </c>
      <c r="CW265" s="370">
        <f t="shared" si="184"/>
        <v>0</v>
      </c>
    </row>
    <row r="266" spans="1:101" x14ac:dyDescent="0.25">
      <c r="A266" s="3923"/>
      <c r="B266" s="396" t="s">
        <v>237</v>
      </c>
      <c r="C266" s="397">
        <f t="shared" si="187"/>
        <v>0</v>
      </c>
      <c r="D266" s="398">
        <f t="shared" si="188"/>
        <v>0</v>
      </c>
      <c r="E266" s="396">
        <f>SUM(G266+I266+K266+M266+O266+Q266+S266+U266+W266+Y266+AA266+AC266+AE266+AG266+AI266+AK266+AM266)</f>
        <v>0</v>
      </c>
      <c r="F266" s="22"/>
      <c r="G266" s="28"/>
      <c r="H266" s="22"/>
      <c r="I266" s="28"/>
      <c r="J266" s="22"/>
      <c r="K266" s="28"/>
      <c r="L266" s="22"/>
      <c r="M266" s="28"/>
      <c r="N266" s="22"/>
      <c r="O266" s="28"/>
      <c r="P266" s="22"/>
      <c r="Q266" s="28"/>
      <c r="R266" s="22"/>
      <c r="S266" s="28"/>
      <c r="T266" s="22"/>
      <c r="U266" s="28"/>
      <c r="V266" s="22"/>
      <c r="W266" s="28"/>
      <c r="X266" s="22"/>
      <c r="Y266" s="28"/>
      <c r="Z266" s="22"/>
      <c r="AA266" s="28"/>
      <c r="AB266" s="22"/>
      <c r="AC266" s="28"/>
      <c r="AD266" s="22"/>
      <c r="AE266" s="28"/>
      <c r="AF266" s="22"/>
      <c r="AG266" s="28"/>
      <c r="AH266" s="22"/>
      <c r="AI266" s="28"/>
      <c r="AJ266" s="49"/>
      <c r="AK266" s="52"/>
      <c r="AL266" s="22"/>
      <c r="AM266" s="216"/>
      <c r="AN266" s="105"/>
      <c r="AO266" s="47"/>
      <c r="AP266" s="286"/>
      <c r="AQ266" s="23"/>
      <c r="AR266" s="28"/>
      <c r="AS266" s="22"/>
      <c r="AT266" s="28"/>
      <c r="AU266" s="23"/>
      <c r="AV266" s="28"/>
      <c r="AW266" s="23"/>
      <c r="AX266" s="28"/>
      <c r="AY266" s="56" t="str">
        <f t="shared" si="185"/>
        <v/>
      </c>
      <c r="AZ266" s="56"/>
      <c r="BA266" s="56"/>
      <c r="BB266" s="56"/>
      <c r="BC266" s="56"/>
      <c r="BD266" s="56"/>
      <c r="BE266" s="56"/>
      <c r="BF266" s="56"/>
      <c r="BG266" s="56"/>
      <c r="BH266" s="56"/>
      <c r="BI266" s="56"/>
      <c r="BJ266" s="56"/>
      <c r="BK266" s="56"/>
      <c r="BL266" s="56"/>
      <c r="BM266" s="56"/>
      <c r="BN266" s="56"/>
      <c r="BO266" s="56"/>
      <c r="CA266" s="40"/>
      <c r="CB266" s="18" t="str">
        <f t="shared" si="170"/>
        <v/>
      </c>
      <c r="CC266" s="18" t="str">
        <f t="shared" si="171"/>
        <v/>
      </c>
      <c r="CD266" s="18" t="str">
        <f t="shared" si="189"/>
        <v/>
      </c>
      <c r="CE266" s="18" t="str">
        <f t="shared" si="173"/>
        <v/>
      </c>
      <c r="CF266" s="18" t="str">
        <f t="shared" si="174"/>
        <v/>
      </c>
      <c r="CG266" s="18" t="str">
        <f t="shared" si="175"/>
        <v/>
      </c>
      <c r="CH266" s="18" t="str">
        <f t="shared" si="176"/>
        <v/>
      </c>
      <c r="CI266" s="18" t="str">
        <f t="shared" si="177"/>
        <v/>
      </c>
      <c r="CP266" s="370">
        <f t="shared" si="178"/>
        <v>0</v>
      </c>
      <c r="CQ266" s="370">
        <f t="shared" si="179"/>
        <v>0</v>
      </c>
      <c r="CR266" s="370">
        <f t="shared" si="190"/>
        <v>0</v>
      </c>
      <c r="CS266" s="370">
        <f t="shared" si="190"/>
        <v>0</v>
      </c>
      <c r="CT266" s="370">
        <f t="shared" si="181"/>
        <v>0</v>
      </c>
      <c r="CU266" s="370">
        <f t="shared" si="182"/>
        <v>0</v>
      </c>
      <c r="CV266" s="370">
        <f t="shared" si="183"/>
        <v>0</v>
      </c>
      <c r="CW266" s="370">
        <f t="shared" si="184"/>
        <v>0</v>
      </c>
    </row>
    <row r="267" spans="1:101" x14ac:dyDescent="0.25">
      <c r="A267" s="3923"/>
      <c r="B267" s="410" t="s">
        <v>238</v>
      </c>
      <c r="C267" s="409">
        <f>SUM(D267+E267)</f>
        <v>0</v>
      </c>
      <c r="D267" s="400">
        <f>SUM(F267+H267+J267+L267+N267+P267+R267+T267+V267+X267+Z267+AB267+AD267+AF267+AH267+AJ267+AL267)</f>
        <v>0</v>
      </c>
      <c r="E267" s="410">
        <f>SUM(G267+I267+K267+M267+O267+Q267+S267+U267+W267+Y267+AA267+AC267+AE267+AG267+AI267+AK267+AM267)</f>
        <v>0</v>
      </c>
      <c r="F267" s="49"/>
      <c r="G267" s="52"/>
      <c r="H267" s="49"/>
      <c r="I267" s="52"/>
      <c r="J267" s="49"/>
      <c r="K267" s="52"/>
      <c r="L267" s="49"/>
      <c r="M267" s="52"/>
      <c r="N267" s="49"/>
      <c r="O267" s="52"/>
      <c r="P267" s="49"/>
      <c r="Q267" s="52"/>
      <c r="R267" s="49"/>
      <c r="S267" s="52"/>
      <c r="T267" s="49"/>
      <c r="U267" s="52"/>
      <c r="V267" s="49"/>
      <c r="W267" s="52"/>
      <c r="X267" s="49"/>
      <c r="Y267" s="52"/>
      <c r="Z267" s="49"/>
      <c r="AA267" s="52"/>
      <c r="AB267" s="49"/>
      <c r="AC267" s="52"/>
      <c r="AD267" s="49"/>
      <c r="AE267" s="52"/>
      <c r="AF267" s="49"/>
      <c r="AG267" s="52"/>
      <c r="AH267" s="49"/>
      <c r="AI267" s="52"/>
      <c r="AJ267" s="49"/>
      <c r="AK267" s="52"/>
      <c r="AL267" s="49"/>
      <c r="AM267" s="323"/>
      <c r="AN267" s="27"/>
      <c r="AO267" s="23"/>
      <c r="AP267" s="213"/>
      <c r="AQ267" s="51"/>
      <c r="AR267" s="52"/>
      <c r="AS267" s="49"/>
      <c r="AT267" s="52"/>
      <c r="AU267" s="51"/>
      <c r="AV267" s="52"/>
      <c r="AW267" s="51"/>
      <c r="AX267" s="52"/>
      <c r="AY267" s="56" t="str">
        <f t="shared" si="185"/>
        <v/>
      </c>
      <c r="AZ267" s="56"/>
      <c r="BA267" s="56"/>
      <c r="BB267" s="56"/>
      <c r="BC267" s="56"/>
      <c r="BD267" s="56"/>
      <c r="BE267" s="56"/>
      <c r="BF267" s="56"/>
      <c r="BG267" s="56"/>
      <c r="BH267" s="56"/>
      <c r="BI267" s="56"/>
      <c r="BJ267" s="56"/>
      <c r="BK267" s="56"/>
      <c r="BL267" s="56"/>
      <c r="BM267" s="56"/>
      <c r="BN267" s="56"/>
      <c r="BO267" s="56"/>
      <c r="CA267" s="40"/>
      <c r="CB267" s="18" t="str">
        <f t="shared" si="170"/>
        <v/>
      </c>
      <c r="CC267" s="18" t="str">
        <f t="shared" si="171"/>
        <v/>
      </c>
      <c r="CD267" s="18" t="str">
        <f t="shared" si="189"/>
        <v/>
      </c>
      <c r="CE267" s="18" t="str">
        <f t="shared" si="173"/>
        <v/>
      </c>
      <c r="CF267" s="18" t="str">
        <f t="shared" si="174"/>
        <v/>
      </c>
      <c r="CG267" s="18" t="str">
        <f t="shared" si="175"/>
        <v/>
      </c>
      <c r="CH267" s="18" t="str">
        <f t="shared" si="176"/>
        <v/>
      </c>
      <c r="CI267" s="18" t="str">
        <f t="shared" si="177"/>
        <v/>
      </c>
      <c r="CP267" s="370">
        <f t="shared" si="178"/>
        <v>0</v>
      </c>
      <c r="CQ267" s="370">
        <f t="shared" si="179"/>
        <v>0</v>
      </c>
      <c r="CR267" s="370">
        <f t="shared" si="190"/>
        <v>0</v>
      </c>
      <c r="CS267" s="370">
        <f t="shared" si="190"/>
        <v>0</v>
      </c>
      <c r="CT267" s="370">
        <f t="shared" si="181"/>
        <v>0</v>
      </c>
      <c r="CU267" s="370">
        <f t="shared" si="182"/>
        <v>0</v>
      </c>
      <c r="CV267" s="370">
        <f t="shared" si="183"/>
        <v>0</v>
      </c>
      <c r="CW267" s="370">
        <f t="shared" si="184"/>
        <v>0</v>
      </c>
    </row>
    <row r="268" spans="1:101" x14ac:dyDescent="0.25">
      <c r="A268" s="3923"/>
      <c r="B268" s="410" t="s">
        <v>239</v>
      </c>
      <c r="C268" s="409">
        <f>SUM(D268+E268)</f>
        <v>0</v>
      </c>
      <c r="D268" s="400">
        <f>SUM(F268+H268+J268+L268+N268+P268+R268+T268+V268+X268+Z268+AB268+AD268+AF268+AH268+AJ268+AL268)</f>
        <v>0</v>
      </c>
      <c r="E268" s="410">
        <f>SUM(G268+I268+K268+M268+O268+Q268+S268+U268+W268+Y268+AA268+AC268+AE268+AG268+AI268+AK268+AM268)</f>
        <v>0</v>
      </c>
      <c r="F268" s="49"/>
      <c r="G268" s="52"/>
      <c r="H268" s="49"/>
      <c r="I268" s="52"/>
      <c r="J268" s="49"/>
      <c r="K268" s="52"/>
      <c r="L268" s="49"/>
      <c r="M268" s="52"/>
      <c r="N268" s="49"/>
      <c r="O268" s="52"/>
      <c r="P268" s="49"/>
      <c r="Q268" s="52"/>
      <c r="R268" s="49"/>
      <c r="S268" s="52"/>
      <c r="T268" s="49"/>
      <c r="U268" s="52"/>
      <c r="V268" s="49"/>
      <c r="W268" s="52"/>
      <c r="X268" s="49"/>
      <c r="Y268" s="52"/>
      <c r="Z268" s="49"/>
      <c r="AA268" s="52"/>
      <c r="AB268" s="49"/>
      <c r="AC268" s="52"/>
      <c r="AD268" s="49"/>
      <c r="AE268" s="52"/>
      <c r="AF268" s="49"/>
      <c r="AG268" s="52"/>
      <c r="AH268" s="49"/>
      <c r="AI268" s="52"/>
      <c r="AJ268" s="49"/>
      <c r="AK268" s="52"/>
      <c r="AL268" s="49"/>
      <c r="AM268" s="323"/>
      <c r="AN268" s="84"/>
      <c r="AO268" s="468"/>
      <c r="AP268" s="469"/>
      <c r="AQ268" s="51"/>
      <c r="AR268" s="52"/>
      <c r="AS268" s="49"/>
      <c r="AT268" s="52"/>
      <c r="AU268" s="51"/>
      <c r="AV268" s="52"/>
      <c r="AW268" s="51"/>
      <c r="AX268" s="52"/>
      <c r="AY268" s="56" t="str">
        <f t="shared" si="185"/>
        <v/>
      </c>
      <c r="AZ268" s="56"/>
      <c r="BA268" s="56"/>
      <c r="BB268" s="56"/>
      <c r="BC268" s="56"/>
      <c r="BD268" s="56"/>
      <c r="BE268" s="56"/>
      <c r="BF268" s="56"/>
      <c r="BG268" s="56"/>
      <c r="BH268" s="56"/>
      <c r="BI268" s="56"/>
      <c r="BJ268" s="56"/>
      <c r="BK268" s="56"/>
      <c r="BL268" s="56"/>
      <c r="BM268" s="56"/>
      <c r="BN268" s="56"/>
      <c r="BO268" s="56"/>
      <c r="CA268" s="40"/>
      <c r="CB268" s="18" t="str">
        <f t="shared" si="170"/>
        <v/>
      </c>
      <c r="CC268" s="18" t="str">
        <f t="shared" si="171"/>
        <v/>
      </c>
      <c r="CD268" s="18" t="str">
        <f t="shared" si="189"/>
        <v/>
      </c>
      <c r="CE268" s="18" t="str">
        <f t="shared" si="173"/>
        <v/>
      </c>
      <c r="CF268" s="18" t="str">
        <f t="shared" si="174"/>
        <v/>
      </c>
      <c r="CG268" s="18" t="str">
        <f t="shared" si="175"/>
        <v/>
      </c>
      <c r="CH268" s="18" t="str">
        <f t="shared" si="176"/>
        <v/>
      </c>
      <c r="CI268" s="18" t="str">
        <f t="shared" si="177"/>
        <v/>
      </c>
      <c r="CP268" s="370">
        <f t="shared" si="178"/>
        <v>0</v>
      </c>
      <c r="CQ268" s="370">
        <f t="shared" si="179"/>
        <v>0</v>
      </c>
      <c r="CR268" s="370">
        <f t="shared" si="190"/>
        <v>0</v>
      </c>
      <c r="CS268" s="370">
        <f t="shared" si="190"/>
        <v>0</v>
      </c>
      <c r="CT268" s="370">
        <f t="shared" si="181"/>
        <v>0</v>
      </c>
      <c r="CU268" s="370">
        <f t="shared" si="182"/>
        <v>0</v>
      </c>
      <c r="CV268" s="370">
        <f t="shared" si="183"/>
        <v>0</v>
      </c>
      <c r="CW268" s="370">
        <f t="shared" si="184"/>
        <v>0</v>
      </c>
    </row>
    <row r="269" spans="1:101" x14ac:dyDescent="0.25">
      <c r="A269" s="4249"/>
      <c r="B269" s="377" t="s">
        <v>240</v>
      </c>
      <c r="C269" s="416">
        <f t="shared" si="187"/>
        <v>0</v>
      </c>
      <c r="D269" s="417">
        <f t="shared" si="188"/>
        <v>0</v>
      </c>
      <c r="E269" s="377">
        <f t="shared" si="188"/>
        <v>0</v>
      </c>
      <c r="F269" s="30"/>
      <c r="G269" s="37"/>
      <c r="H269" s="30"/>
      <c r="I269" s="37"/>
      <c r="J269" s="30"/>
      <c r="K269" s="37"/>
      <c r="L269" s="30"/>
      <c r="M269" s="37"/>
      <c r="N269" s="30"/>
      <c r="O269" s="37"/>
      <c r="P269" s="30"/>
      <c r="Q269" s="37"/>
      <c r="R269" s="30"/>
      <c r="S269" s="37"/>
      <c r="T269" s="30"/>
      <c r="U269" s="37"/>
      <c r="V269" s="30"/>
      <c r="W269" s="37"/>
      <c r="X269" s="30"/>
      <c r="Y269" s="37"/>
      <c r="Z269" s="30"/>
      <c r="AA269" s="37"/>
      <c r="AB269" s="30"/>
      <c r="AC269" s="37"/>
      <c r="AD269" s="30"/>
      <c r="AE269" s="37"/>
      <c r="AF269" s="30"/>
      <c r="AG269" s="37"/>
      <c r="AH269" s="30"/>
      <c r="AI269" s="37"/>
      <c r="AJ269" s="30"/>
      <c r="AK269" s="37"/>
      <c r="AL269" s="30"/>
      <c r="AM269" s="223"/>
      <c r="AN269" s="35"/>
      <c r="AO269" s="31"/>
      <c r="AP269" s="220"/>
      <c r="AQ269" s="31"/>
      <c r="AR269" s="37"/>
      <c r="AS269" s="30"/>
      <c r="AT269" s="37"/>
      <c r="AU269" s="31"/>
      <c r="AV269" s="37"/>
      <c r="AW269" s="31"/>
      <c r="AX269" s="37"/>
      <c r="AY269" s="56" t="str">
        <f t="shared" si="185"/>
        <v/>
      </c>
      <c r="AZ269" s="56"/>
      <c r="BA269" s="56"/>
      <c r="BB269" s="56"/>
      <c r="BC269" s="56"/>
      <c r="BD269" s="56"/>
      <c r="BE269" s="56"/>
      <c r="BF269" s="56"/>
      <c r="BG269" s="56"/>
      <c r="BH269" s="56"/>
      <c r="BI269" s="56"/>
      <c r="BJ269" s="56"/>
      <c r="BK269" s="56"/>
      <c r="BL269" s="56"/>
      <c r="BM269" s="56"/>
      <c r="BN269" s="56"/>
      <c r="BO269" s="56"/>
      <c r="CA269" s="40"/>
      <c r="CB269" s="18" t="str">
        <f>IF(AND(E269&gt;0,AQ269=""), "* No olvide digitar la variable Gestantes. Digite Cero si no tiene.",IF(AQ269&gt;E269,"  * La variable Gestantes No puede ser mayor al Total Mujeres.",""))</f>
        <v/>
      </c>
      <c r="CC269" s="18" t="str">
        <f t="shared" si="171"/>
        <v/>
      </c>
      <c r="CD269" s="18" t="str">
        <f t="shared" si="189"/>
        <v/>
      </c>
      <c r="CE269" s="18" t="str">
        <f t="shared" si="173"/>
        <v/>
      </c>
      <c r="CF269" s="18" t="str">
        <f t="shared" si="174"/>
        <v/>
      </c>
      <c r="CG269" s="18" t="str">
        <f t="shared" si="175"/>
        <v/>
      </c>
      <c r="CH269" s="18" t="str">
        <f t="shared" si="176"/>
        <v/>
      </c>
      <c r="CI269" s="18" t="str">
        <f t="shared" si="177"/>
        <v/>
      </c>
      <c r="CP269" s="370">
        <f t="shared" si="178"/>
        <v>0</v>
      </c>
      <c r="CQ269" s="370">
        <f t="shared" si="179"/>
        <v>0</v>
      </c>
      <c r="CR269" s="370">
        <f t="shared" si="190"/>
        <v>0</v>
      </c>
      <c r="CS269" s="370">
        <f t="shared" si="190"/>
        <v>0</v>
      </c>
      <c r="CT269" s="370">
        <f t="shared" si="181"/>
        <v>0</v>
      </c>
      <c r="CU269" s="370">
        <f t="shared" si="182"/>
        <v>0</v>
      </c>
      <c r="CV269" s="370">
        <f t="shared" si="183"/>
        <v>0</v>
      </c>
      <c r="CW269" s="370">
        <f t="shared" si="184"/>
        <v>0</v>
      </c>
    </row>
    <row r="270" spans="1:101" ht="15" customHeight="1" x14ac:dyDescent="0.25">
      <c r="A270" s="3524" t="s">
        <v>277</v>
      </c>
      <c r="B270" s="2918" t="s">
        <v>242</v>
      </c>
      <c r="C270" s="2919">
        <f t="shared" si="187"/>
        <v>0</v>
      </c>
      <c r="D270" s="2540">
        <f>SUM(F270+H270+J270+L270+N270)</f>
        <v>0</v>
      </c>
      <c r="E270" s="2918">
        <f>SUM(G270+I270+K270+M270+O270)</f>
        <v>0</v>
      </c>
      <c r="F270" s="2797"/>
      <c r="G270" s="2878"/>
      <c r="H270" s="2797"/>
      <c r="I270" s="2878"/>
      <c r="J270" s="2797"/>
      <c r="K270" s="2878"/>
      <c r="L270" s="2797"/>
      <c r="M270" s="2878"/>
      <c r="N270" s="2797"/>
      <c r="O270" s="2878"/>
      <c r="P270" s="1676"/>
      <c r="Q270" s="418"/>
      <c r="R270" s="418"/>
      <c r="S270" s="418"/>
      <c r="T270" s="418"/>
      <c r="U270" s="418"/>
      <c r="V270" s="418"/>
      <c r="W270" s="418"/>
      <c r="X270" s="418"/>
      <c r="Y270" s="418"/>
      <c r="Z270" s="418"/>
      <c r="AA270" s="418"/>
      <c r="AB270" s="418"/>
      <c r="AC270" s="418"/>
      <c r="AD270" s="418"/>
      <c r="AE270" s="418"/>
      <c r="AF270" s="418"/>
      <c r="AG270" s="418"/>
      <c r="AH270" s="418"/>
      <c r="AI270" s="418"/>
      <c r="AJ270" s="418"/>
      <c r="AK270" s="418"/>
      <c r="AL270" s="418"/>
      <c r="AM270" s="419"/>
      <c r="AN270" s="2800"/>
      <c r="AO270" s="2798"/>
      <c r="AP270" s="2865"/>
      <c r="AQ270" s="2798"/>
      <c r="AR270" s="420"/>
      <c r="AS270" s="2797"/>
      <c r="AT270" s="2878"/>
      <c r="AU270" s="2798"/>
      <c r="AV270" s="2878"/>
      <c r="AW270" s="2798"/>
      <c r="AX270" s="2878"/>
      <c r="AY270" s="56" t="str">
        <f t="shared" si="185"/>
        <v/>
      </c>
      <c r="AZ270" s="56"/>
      <c r="BA270" s="56"/>
      <c r="BB270" s="56"/>
      <c r="BC270" s="56"/>
      <c r="BD270" s="56"/>
      <c r="BE270" s="56"/>
      <c r="BF270" s="56"/>
      <c r="BG270" s="56"/>
      <c r="BH270" s="56"/>
      <c r="BI270" s="56"/>
      <c r="BJ270" s="56"/>
      <c r="BK270" s="56"/>
      <c r="BL270" s="56"/>
      <c r="BM270" s="56"/>
      <c r="BN270" s="56"/>
      <c r="BO270" s="56"/>
      <c r="CA270" s="40"/>
      <c r="CB270" s="18" t="str">
        <f t="shared" ref="CB270:CB272" si="191">IF(AND(E270&gt;0,AQ270=""), "* No olvide digitar la variable Gestantes. Digite Cero si no tiene.",IF(AQ270&gt;E270,"  * La variable Gestantes No puede ser mayor al Total Mujeres.",""))</f>
        <v/>
      </c>
      <c r="CC270" s="470"/>
      <c r="CD270" s="18" t="str">
        <f t="shared" si="189"/>
        <v/>
      </c>
      <c r="CE270" s="18" t="str">
        <f t="shared" si="173"/>
        <v/>
      </c>
      <c r="CF270" s="18" t="str">
        <f t="shared" si="174"/>
        <v/>
      </c>
      <c r="CG270" s="18" t="str">
        <f t="shared" si="175"/>
        <v/>
      </c>
      <c r="CH270" s="18" t="str">
        <f t="shared" si="176"/>
        <v/>
      </c>
      <c r="CI270" s="18" t="str">
        <f t="shared" si="177"/>
        <v/>
      </c>
      <c r="CP270" s="370">
        <f t="shared" si="178"/>
        <v>0</v>
      </c>
      <c r="CQ270" s="169"/>
      <c r="CR270" s="370">
        <f t="shared" si="190"/>
        <v>0</v>
      </c>
      <c r="CS270" s="370">
        <f t="shared" si="190"/>
        <v>0</v>
      </c>
      <c r="CT270" s="370">
        <f t="shared" si="181"/>
        <v>0</v>
      </c>
      <c r="CU270" s="370">
        <f t="shared" si="182"/>
        <v>0</v>
      </c>
      <c r="CV270" s="370">
        <f t="shared" si="183"/>
        <v>0</v>
      </c>
      <c r="CW270" s="370">
        <f t="shared" si="184"/>
        <v>0</v>
      </c>
    </row>
    <row r="271" spans="1:101" ht="22.5" x14ac:dyDescent="0.25">
      <c r="A271" s="3923"/>
      <c r="B271" s="396" t="s">
        <v>243</v>
      </c>
      <c r="C271" s="397">
        <f t="shared" si="187"/>
        <v>0</v>
      </c>
      <c r="D271" s="398">
        <f t="shared" ref="D271:E273" si="192">SUM(F271+H271+J271+L271+N271)</f>
        <v>0</v>
      </c>
      <c r="E271" s="396">
        <f t="shared" si="192"/>
        <v>0</v>
      </c>
      <c r="F271" s="22"/>
      <c r="G271" s="28"/>
      <c r="H271" s="22"/>
      <c r="I271" s="28"/>
      <c r="J271" s="22"/>
      <c r="K271" s="28"/>
      <c r="L271" s="22"/>
      <c r="M271" s="28"/>
      <c r="N271" s="22"/>
      <c r="O271" s="28"/>
      <c r="P271" s="2551"/>
      <c r="Q271" s="422"/>
      <c r="R271" s="422"/>
      <c r="S271" s="422"/>
      <c r="T271" s="422"/>
      <c r="U271" s="422"/>
      <c r="V271" s="422"/>
      <c r="W271" s="422"/>
      <c r="X271" s="422"/>
      <c r="Y271" s="422"/>
      <c r="Z271" s="422"/>
      <c r="AA271" s="422"/>
      <c r="AB271" s="422"/>
      <c r="AC271" s="422"/>
      <c r="AD271" s="422"/>
      <c r="AE271" s="422"/>
      <c r="AF271" s="422"/>
      <c r="AG271" s="422"/>
      <c r="AH271" s="422"/>
      <c r="AI271" s="422"/>
      <c r="AJ271" s="422"/>
      <c r="AK271" s="422"/>
      <c r="AL271" s="422"/>
      <c r="AM271" s="423"/>
      <c r="AN271" s="105"/>
      <c r="AO271" s="47"/>
      <c r="AP271" s="286"/>
      <c r="AQ271" s="23"/>
      <c r="AR271" s="424"/>
      <c r="AS271" s="22"/>
      <c r="AT271" s="28"/>
      <c r="AU271" s="23"/>
      <c r="AV271" s="28"/>
      <c r="AW271" s="23"/>
      <c r="AX271" s="28"/>
      <c r="AY271" s="56" t="str">
        <f t="shared" si="185"/>
        <v/>
      </c>
      <c r="AZ271" s="56"/>
      <c r="BA271" s="56"/>
      <c r="BB271" s="56"/>
      <c r="BC271" s="56"/>
      <c r="BD271" s="56"/>
      <c r="BE271" s="56"/>
      <c r="BF271" s="56"/>
      <c r="BG271" s="56"/>
      <c r="BH271" s="56"/>
      <c r="BI271" s="56"/>
      <c r="BJ271" s="56"/>
      <c r="BK271" s="56"/>
      <c r="BL271" s="56"/>
      <c r="BM271" s="56"/>
      <c r="BN271" s="56"/>
      <c r="BO271" s="56"/>
      <c r="CA271" s="40"/>
      <c r="CB271" s="18" t="str">
        <f t="shared" si="191"/>
        <v/>
      </c>
      <c r="CC271" s="470"/>
      <c r="CD271" s="18" t="str">
        <f t="shared" si="189"/>
        <v/>
      </c>
      <c r="CE271" s="18" t="str">
        <f t="shared" si="173"/>
        <v/>
      </c>
      <c r="CF271" s="18" t="str">
        <f t="shared" si="174"/>
        <v/>
      </c>
      <c r="CG271" s="18" t="str">
        <f t="shared" si="175"/>
        <v/>
      </c>
      <c r="CH271" s="18" t="str">
        <f t="shared" si="176"/>
        <v/>
      </c>
      <c r="CI271" s="18" t="str">
        <f t="shared" si="177"/>
        <v/>
      </c>
      <c r="CP271" s="370">
        <f t="shared" si="178"/>
        <v>0</v>
      </c>
      <c r="CQ271" s="169"/>
      <c r="CR271" s="370">
        <f t="shared" si="190"/>
        <v>0</v>
      </c>
      <c r="CS271" s="370">
        <f t="shared" si="190"/>
        <v>0</v>
      </c>
      <c r="CT271" s="370">
        <f t="shared" si="181"/>
        <v>0</v>
      </c>
      <c r="CU271" s="370">
        <f t="shared" si="182"/>
        <v>0</v>
      </c>
      <c r="CV271" s="370">
        <f t="shared" si="183"/>
        <v>0</v>
      </c>
      <c r="CW271" s="370">
        <f t="shared" si="184"/>
        <v>0</v>
      </c>
    </row>
    <row r="272" spans="1:101" ht="22.5" x14ac:dyDescent="0.25">
      <c r="A272" s="3923"/>
      <c r="B272" s="396" t="s">
        <v>244</v>
      </c>
      <c r="C272" s="397">
        <f t="shared" si="187"/>
        <v>0</v>
      </c>
      <c r="D272" s="398">
        <f t="shared" si="192"/>
        <v>0</v>
      </c>
      <c r="E272" s="396">
        <f t="shared" si="192"/>
        <v>0</v>
      </c>
      <c r="F272" s="22"/>
      <c r="G272" s="28"/>
      <c r="H272" s="22"/>
      <c r="I272" s="28"/>
      <c r="J272" s="22"/>
      <c r="K272" s="28"/>
      <c r="L272" s="22"/>
      <c r="M272" s="28"/>
      <c r="N272" s="22"/>
      <c r="O272" s="28"/>
      <c r="P272" s="2551"/>
      <c r="Q272" s="422"/>
      <c r="R272" s="422"/>
      <c r="S272" s="422"/>
      <c r="T272" s="422"/>
      <c r="U272" s="422"/>
      <c r="V272" s="422"/>
      <c r="W272" s="422"/>
      <c r="X272" s="422"/>
      <c r="Y272" s="422"/>
      <c r="Z272" s="422"/>
      <c r="AA272" s="422"/>
      <c r="AB272" s="422"/>
      <c r="AC272" s="422"/>
      <c r="AD272" s="422"/>
      <c r="AE272" s="422"/>
      <c r="AF272" s="422"/>
      <c r="AG272" s="422"/>
      <c r="AH272" s="422"/>
      <c r="AI272" s="422"/>
      <c r="AJ272" s="422"/>
      <c r="AK272" s="422"/>
      <c r="AL272" s="422"/>
      <c r="AM272" s="423"/>
      <c r="AN272" s="105"/>
      <c r="AO272" s="47"/>
      <c r="AP272" s="286"/>
      <c r="AQ272" s="23"/>
      <c r="AR272" s="424"/>
      <c r="AS272" s="22"/>
      <c r="AT272" s="28"/>
      <c r="AU272" s="23"/>
      <c r="AV272" s="28"/>
      <c r="AW272" s="23"/>
      <c r="AX272" s="28"/>
      <c r="AY272" s="56" t="str">
        <f>CA272&amp;CB272&amp;CC272&amp;CD272&amp;CE272&amp;CF272&amp;CG272&amp;CH272&amp;CI272</f>
        <v/>
      </c>
      <c r="AZ272" s="56"/>
      <c r="BA272" s="56"/>
      <c r="BB272" s="56"/>
      <c r="BC272" s="56"/>
      <c r="BD272" s="56"/>
      <c r="BE272" s="56"/>
      <c r="BF272" s="56"/>
      <c r="BG272" s="56"/>
      <c r="BH272" s="56"/>
      <c r="BI272" s="56"/>
      <c r="BJ272" s="56"/>
      <c r="BK272" s="56"/>
      <c r="BL272" s="56"/>
      <c r="BM272" s="56"/>
      <c r="BN272" s="56"/>
      <c r="BO272" s="56"/>
      <c r="CA272" s="40"/>
      <c r="CB272" s="18" t="str">
        <f t="shared" si="191"/>
        <v/>
      </c>
      <c r="CC272" s="470"/>
      <c r="CD272" s="18" t="str">
        <f t="shared" si="189"/>
        <v/>
      </c>
      <c r="CE272" s="18" t="str">
        <f t="shared" si="173"/>
        <v/>
      </c>
      <c r="CF272" s="18" t="str">
        <f t="shared" si="174"/>
        <v/>
      </c>
      <c r="CG272" s="18" t="str">
        <f t="shared" si="175"/>
        <v/>
      </c>
      <c r="CH272" s="18" t="str">
        <f t="shared" si="176"/>
        <v/>
      </c>
      <c r="CI272" s="18" t="str">
        <f t="shared" si="177"/>
        <v/>
      </c>
      <c r="CP272" s="370">
        <f t="shared" si="178"/>
        <v>0</v>
      </c>
      <c r="CQ272" s="169"/>
      <c r="CR272" s="370">
        <f t="shared" si="190"/>
        <v>0</v>
      </c>
      <c r="CS272" s="370">
        <f t="shared" si="190"/>
        <v>0</v>
      </c>
      <c r="CT272" s="370">
        <f t="shared" si="181"/>
        <v>0</v>
      </c>
      <c r="CU272" s="370">
        <f t="shared" si="182"/>
        <v>0</v>
      </c>
      <c r="CV272" s="370">
        <f t="shared" si="183"/>
        <v>0</v>
      </c>
      <c r="CW272" s="370">
        <f t="shared" si="184"/>
        <v>0</v>
      </c>
    </row>
    <row r="273" spans="1:101" ht="33" x14ac:dyDescent="0.25">
      <c r="A273" s="4249"/>
      <c r="B273" s="377" t="s">
        <v>245</v>
      </c>
      <c r="C273" s="416">
        <f t="shared" si="187"/>
        <v>0</v>
      </c>
      <c r="D273" s="417">
        <f t="shared" si="192"/>
        <v>0</v>
      </c>
      <c r="E273" s="377">
        <f t="shared" si="192"/>
        <v>0</v>
      </c>
      <c r="F273" s="30"/>
      <c r="G273" s="37"/>
      <c r="H273" s="30"/>
      <c r="I273" s="37"/>
      <c r="J273" s="30"/>
      <c r="K273" s="37"/>
      <c r="L273" s="30"/>
      <c r="M273" s="37"/>
      <c r="N273" s="30"/>
      <c r="O273" s="37"/>
      <c r="P273" s="2924"/>
      <c r="Q273" s="2925"/>
      <c r="R273" s="2925"/>
      <c r="S273" s="2925"/>
      <c r="T273" s="2925"/>
      <c r="U273" s="2925"/>
      <c r="V273" s="2925"/>
      <c r="W273" s="2925"/>
      <c r="X273" s="2925"/>
      <c r="Y273" s="2925"/>
      <c r="Z273" s="2925"/>
      <c r="AA273" s="2925"/>
      <c r="AB273" s="2925"/>
      <c r="AC273" s="2925"/>
      <c r="AD273" s="2925"/>
      <c r="AE273" s="2925"/>
      <c r="AF273" s="2925"/>
      <c r="AG273" s="2925"/>
      <c r="AH273" s="2925"/>
      <c r="AI273" s="2925"/>
      <c r="AJ273" s="2925"/>
      <c r="AK273" s="2925"/>
      <c r="AL273" s="2925"/>
      <c r="AM273" s="2926"/>
      <c r="AN273" s="105"/>
      <c r="AO273" s="47"/>
      <c r="AP273" s="34"/>
      <c r="AQ273" s="31"/>
      <c r="AR273" s="2869"/>
      <c r="AS273" s="30"/>
      <c r="AT273" s="37"/>
      <c r="AU273" s="31"/>
      <c r="AV273" s="37"/>
      <c r="AW273" s="31"/>
      <c r="AX273" s="37"/>
      <c r="AY273" s="56" t="str">
        <f t="shared" si="185"/>
        <v/>
      </c>
      <c r="AZ273" s="56"/>
      <c r="BA273" s="56"/>
      <c r="BB273" s="56"/>
      <c r="BC273" s="56"/>
      <c r="BD273" s="56"/>
      <c r="BE273" s="56"/>
      <c r="BF273" s="56"/>
      <c r="BG273" s="56"/>
      <c r="BH273" s="56"/>
      <c r="BI273" s="56"/>
      <c r="BJ273" s="56"/>
      <c r="BK273" s="56"/>
      <c r="BL273" s="56"/>
      <c r="BM273" s="56"/>
      <c r="BN273" s="56"/>
      <c r="BO273" s="56"/>
      <c r="CA273" s="40"/>
      <c r="CB273" s="18" t="str">
        <f>IF(AND(E273&gt;0,AQ273=""), "* No olvide digitar la variable Gestantes. Digite Cero si no tiene.",IF(AQ273&gt;E273,"  * La variable Gestantes No puede ser mayor al Total Mujeres.",""))</f>
        <v/>
      </c>
      <c r="CC273" s="470"/>
      <c r="CD273" s="18" t="str">
        <f t="shared" si="189"/>
        <v/>
      </c>
      <c r="CE273" s="18" t="str">
        <f t="shared" si="173"/>
        <v/>
      </c>
      <c r="CF273" s="18" t="str">
        <f t="shared" si="174"/>
        <v/>
      </c>
      <c r="CG273" s="18" t="str">
        <f t="shared" si="175"/>
        <v/>
      </c>
      <c r="CH273" s="18" t="str">
        <f t="shared" si="176"/>
        <v/>
      </c>
      <c r="CI273" s="18" t="str">
        <f t="shared" si="177"/>
        <v/>
      </c>
      <c r="CP273" s="370">
        <f t="shared" si="178"/>
        <v>0</v>
      </c>
      <c r="CQ273" s="169"/>
      <c r="CR273" s="370">
        <f t="shared" si="190"/>
        <v>0</v>
      </c>
      <c r="CS273" s="370">
        <f t="shared" si="190"/>
        <v>0</v>
      </c>
      <c r="CT273" s="370">
        <f t="shared" si="181"/>
        <v>0</v>
      </c>
      <c r="CU273" s="370">
        <f t="shared" si="182"/>
        <v>0</v>
      </c>
      <c r="CV273" s="370">
        <f t="shared" si="183"/>
        <v>0</v>
      </c>
      <c r="CW273" s="370">
        <f t="shared" si="184"/>
        <v>0</v>
      </c>
    </row>
    <row r="274" spans="1:101" x14ac:dyDescent="0.25">
      <c r="A274" s="3524" t="s">
        <v>278</v>
      </c>
      <c r="B274" s="2927" t="s">
        <v>247</v>
      </c>
      <c r="C274" s="378">
        <f t="shared" si="187"/>
        <v>2</v>
      </c>
      <c r="D274" s="379">
        <f t="shared" ref="D274:E292" si="193">SUM(F274+H274+J274+L274+N274+P274+R274+T274+V274+X274+Z274+AB274+AD274+AF274+AH274+AJ274+AL274)</f>
        <v>0</v>
      </c>
      <c r="E274" s="380">
        <f>SUM(G274+I274+K274+M274+O274+Q274+S274+U274+W274+Y274+AA274+AC274+AE274+AG274+AI274+AK274+AM274)</f>
        <v>2</v>
      </c>
      <c r="F274" s="45">
        <v>0</v>
      </c>
      <c r="G274" s="48">
        <v>0</v>
      </c>
      <c r="H274" s="45">
        <v>0</v>
      </c>
      <c r="I274" s="48">
        <v>0</v>
      </c>
      <c r="J274" s="45">
        <v>0</v>
      </c>
      <c r="K274" s="48">
        <v>0</v>
      </c>
      <c r="L274" s="45">
        <v>0</v>
      </c>
      <c r="M274" s="48">
        <v>1</v>
      </c>
      <c r="N274" s="45">
        <v>0</v>
      </c>
      <c r="O274" s="48">
        <v>0</v>
      </c>
      <c r="P274" s="45">
        <v>0</v>
      </c>
      <c r="Q274" s="48">
        <v>0</v>
      </c>
      <c r="R274" s="45">
        <v>0</v>
      </c>
      <c r="S274" s="48">
        <v>0</v>
      </c>
      <c r="T274" s="45">
        <v>0</v>
      </c>
      <c r="U274" s="48">
        <v>0</v>
      </c>
      <c r="V274" s="45">
        <v>0</v>
      </c>
      <c r="W274" s="48">
        <v>0</v>
      </c>
      <c r="X274" s="45">
        <v>0</v>
      </c>
      <c r="Y274" s="48">
        <v>0</v>
      </c>
      <c r="Z274" s="45">
        <v>0</v>
      </c>
      <c r="AA274" s="48">
        <v>0</v>
      </c>
      <c r="AB274" s="45">
        <v>0</v>
      </c>
      <c r="AC274" s="48">
        <v>0</v>
      </c>
      <c r="AD274" s="45">
        <v>0</v>
      </c>
      <c r="AE274" s="48">
        <v>1</v>
      </c>
      <c r="AF274" s="45">
        <v>0</v>
      </c>
      <c r="AG274" s="48">
        <v>0</v>
      </c>
      <c r="AH274" s="45">
        <v>0</v>
      </c>
      <c r="AI274" s="48">
        <v>0</v>
      </c>
      <c r="AJ274" s="45">
        <v>0</v>
      </c>
      <c r="AK274" s="48">
        <v>0</v>
      </c>
      <c r="AL274" s="45">
        <v>0</v>
      </c>
      <c r="AM274" s="2023">
        <v>0</v>
      </c>
      <c r="AN274" s="2798">
        <v>0</v>
      </c>
      <c r="AO274" s="2005">
        <v>0</v>
      </c>
      <c r="AP274" s="2023">
        <v>1</v>
      </c>
      <c r="AQ274" s="47">
        <v>0</v>
      </c>
      <c r="AR274" s="48">
        <v>0</v>
      </c>
      <c r="AS274" s="2797">
        <v>0</v>
      </c>
      <c r="AT274" s="28">
        <v>0</v>
      </c>
      <c r="AU274" s="23">
        <v>0</v>
      </c>
      <c r="AV274" s="28">
        <v>0</v>
      </c>
      <c r="AW274" s="23">
        <v>0</v>
      </c>
      <c r="AX274" s="28">
        <v>0</v>
      </c>
      <c r="AY274" s="56" t="str">
        <f t="shared" si="185"/>
        <v/>
      </c>
      <c r="AZ274" s="56"/>
      <c r="BA274" s="56"/>
      <c r="BB274" s="56"/>
      <c r="BC274" s="56"/>
      <c r="BD274" s="56"/>
      <c r="BE274" s="56"/>
      <c r="BF274" s="56"/>
      <c r="BG274" s="56"/>
      <c r="BH274" s="56"/>
      <c r="BI274" s="56"/>
      <c r="BJ274" s="56"/>
      <c r="BK274" s="56"/>
      <c r="BL274" s="56"/>
      <c r="BM274" s="56"/>
      <c r="BN274" s="56"/>
      <c r="BO274" s="56"/>
      <c r="CA274" s="40"/>
      <c r="CB274" s="18" t="str">
        <f t="shared" ref="CB274:CB278" si="194">IF(AND(E274&gt;0,AQ274=""), "* No olvide digitar la variable Gestantes. Digite Cero si no tiene.",IF(AQ274&gt;E274,"  * La variable Gestantes No puede ser mayor al Total Mujeres.",""))</f>
        <v/>
      </c>
      <c r="CC274" s="18" t="str">
        <f t="shared" si="171"/>
        <v/>
      </c>
      <c r="CD274" s="18" t="str">
        <f t="shared" si="189"/>
        <v/>
      </c>
      <c r="CE274" s="18" t="str">
        <f t="shared" si="173"/>
        <v/>
      </c>
      <c r="CF274" s="18" t="str">
        <f t="shared" si="174"/>
        <v/>
      </c>
      <c r="CG274" s="18" t="str">
        <f t="shared" si="175"/>
        <v/>
      </c>
      <c r="CH274" s="18" t="str">
        <f t="shared" si="176"/>
        <v/>
      </c>
      <c r="CI274" s="18" t="str">
        <f t="shared" si="177"/>
        <v/>
      </c>
      <c r="CP274" s="370">
        <f t="shared" si="178"/>
        <v>0</v>
      </c>
      <c r="CQ274" s="370">
        <f>IF(AND(E274&gt;0,AR274=""),1,IF(AR274&gt;E274,1,0))</f>
        <v>0</v>
      </c>
      <c r="CR274" s="370">
        <f t="shared" si="190"/>
        <v>0</v>
      </c>
      <c r="CS274" s="370">
        <f t="shared" si="190"/>
        <v>0</v>
      </c>
      <c r="CT274" s="370">
        <f t="shared" si="181"/>
        <v>0</v>
      </c>
      <c r="CU274" s="370">
        <f t="shared" si="182"/>
        <v>0</v>
      </c>
      <c r="CV274" s="370">
        <f t="shared" si="183"/>
        <v>0</v>
      </c>
      <c r="CW274" s="370">
        <f t="shared" si="184"/>
        <v>0</v>
      </c>
    </row>
    <row r="275" spans="1:101" x14ac:dyDescent="0.25">
      <c r="A275" s="3923"/>
      <c r="B275" s="429" t="s">
        <v>248</v>
      </c>
      <c r="C275" s="397">
        <f t="shared" si="187"/>
        <v>0</v>
      </c>
      <c r="D275" s="398">
        <f t="shared" si="193"/>
        <v>0</v>
      </c>
      <c r="E275" s="396">
        <f t="shared" si="193"/>
        <v>0</v>
      </c>
      <c r="F275" s="22">
        <v>0</v>
      </c>
      <c r="G275" s="28">
        <v>0</v>
      </c>
      <c r="H275" s="22">
        <v>0</v>
      </c>
      <c r="I275" s="28">
        <v>0</v>
      </c>
      <c r="J275" s="22">
        <v>0</v>
      </c>
      <c r="K275" s="28">
        <v>0</v>
      </c>
      <c r="L275" s="22">
        <v>0</v>
      </c>
      <c r="M275" s="28">
        <v>0</v>
      </c>
      <c r="N275" s="22">
        <v>0</v>
      </c>
      <c r="O275" s="28">
        <v>0</v>
      </c>
      <c r="P275" s="22">
        <v>0</v>
      </c>
      <c r="Q275" s="28">
        <v>0</v>
      </c>
      <c r="R275" s="22">
        <v>0</v>
      </c>
      <c r="S275" s="28">
        <v>0</v>
      </c>
      <c r="T275" s="22">
        <v>0</v>
      </c>
      <c r="U275" s="28">
        <v>0</v>
      </c>
      <c r="V275" s="22">
        <v>0</v>
      </c>
      <c r="W275" s="28">
        <v>0</v>
      </c>
      <c r="X275" s="22">
        <v>0</v>
      </c>
      <c r="Y275" s="28">
        <v>0</v>
      </c>
      <c r="Z275" s="22">
        <v>0</v>
      </c>
      <c r="AA275" s="28">
        <v>0</v>
      </c>
      <c r="AB275" s="22">
        <v>0</v>
      </c>
      <c r="AC275" s="28">
        <v>0</v>
      </c>
      <c r="AD275" s="22">
        <v>0</v>
      </c>
      <c r="AE275" s="28">
        <v>0</v>
      </c>
      <c r="AF275" s="22">
        <v>0</v>
      </c>
      <c r="AG275" s="28">
        <v>0</v>
      </c>
      <c r="AH275" s="22">
        <v>0</v>
      </c>
      <c r="AI275" s="28">
        <v>0</v>
      </c>
      <c r="AJ275" s="22">
        <v>0</v>
      </c>
      <c r="AK275" s="28">
        <v>0</v>
      </c>
      <c r="AL275" s="22">
        <v>0</v>
      </c>
      <c r="AM275" s="26">
        <v>0</v>
      </c>
      <c r="AN275" s="23">
        <v>0</v>
      </c>
      <c r="AO275" s="24">
        <v>0</v>
      </c>
      <c r="AP275" s="26">
        <v>0</v>
      </c>
      <c r="AQ275" s="23">
        <v>0</v>
      </c>
      <c r="AR275" s="28">
        <v>0</v>
      </c>
      <c r="AS275" s="22">
        <v>0</v>
      </c>
      <c r="AT275" s="28">
        <v>0</v>
      </c>
      <c r="AU275" s="23">
        <v>0</v>
      </c>
      <c r="AV275" s="28">
        <v>0</v>
      </c>
      <c r="AW275" s="23">
        <v>0</v>
      </c>
      <c r="AX275" s="28">
        <v>0</v>
      </c>
      <c r="AY275" s="56" t="str">
        <f t="shared" si="185"/>
        <v/>
      </c>
      <c r="AZ275" s="56"/>
      <c r="BA275" s="56"/>
      <c r="BB275" s="56"/>
      <c r="BC275" s="56"/>
      <c r="BD275" s="56"/>
      <c r="BE275" s="56"/>
      <c r="BF275" s="56"/>
      <c r="BG275" s="56"/>
      <c r="BH275" s="56"/>
      <c r="BI275" s="56"/>
      <c r="BJ275" s="56"/>
      <c r="BK275" s="56"/>
      <c r="BL275" s="56"/>
      <c r="BM275" s="56"/>
      <c r="BN275" s="56"/>
      <c r="BO275" s="56"/>
      <c r="CA275" s="40"/>
      <c r="CB275" s="18" t="str">
        <f t="shared" si="194"/>
        <v/>
      </c>
      <c r="CC275" s="18" t="str">
        <f t="shared" si="171"/>
        <v/>
      </c>
      <c r="CD275" s="18" t="str">
        <f t="shared" si="189"/>
        <v/>
      </c>
      <c r="CE275" s="18" t="str">
        <f t="shared" si="173"/>
        <v/>
      </c>
      <c r="CF275" s="18" t="str">
        <f t="shared" si="174"/>
        <v/>
      </c>
      <c r="CG275" s="18" t="str">
        <f t="shared" si="175"/>
        <v/>
      </c>
      <c r="CH275" s="18" t="str">
        <f t="shared" si="176"/>
        <v/>
      </c>
      <c r="CI275" s="18" t="str">
        <f t="shared" si="177"/>
        <v/>
      </c>
      <c r="CP275" s="370">
        <f t="shared" si="178"/>
        <v>0</v>
      </c>
      <c r="CQ275" s="370">
        <f>IF(AND(E275&gt;0,AR275=""),1,IF(AR275&gt;E275,1,0))</f>
        <v>0</v>
      </c>
      <c r="CR275" s="370">
        <f t="shared" si="190"/>
        <v>0</v>
      </c>
      <c r="CS275" s="370">
        <f t="shared" si="190"/>
        <v>0</v>
      </c>
      <c r="CT275" s="370">
        <f t="shared" si="181"/>
        <v>0</v>
      </c>
      <c r="CU275" s="370">
        <f t="shared" si="182"/>
        <v>0</v>
      </c>
      <c r="CV275" s="370">
        <f t="shared" si="183"/>
        <v>0</v>
      </c>
      <c r="CW275" s="370">
        <f t="shared" si="184"/>
        <v>0</v>
      </c>
    </row>
    <row r="276" spans="1:101" x14ac:dyDescent="0.25">
      <c r="A276" s="3923"/>
      <c r="B276" s="401" t="s">
        <v>249</v>
      </c>
      <c r="C276" s="397">
        <f t="shared" si="187"/>
        <v>0</v>
      </c>
      <c r="D276" s="398">
        <f t="shared" si="193"/>
        <v>0</v>
      </c>
      <c r="E276" s="396">
        <f t="shared" si="193"/>
        <v>0</v>
      </c>
      <c r="F276" s="22">
        <v>0</v>
      </c>
      <c r="G276" s="28">
        <v>0</v>
      </c>
      <c r="H276" s="22">
        <v>0</v>
      </c>
      <c r="I276" s="28">
        <v>0</v>
      </c>
      <c r="J276" s="22">
        <v>0</v>
      </c>
      <c r="K276" s="28">
        <v>0</v>
      </c>
      <c r="L276" s="22">
        <v>0</v>
      </c>
      <c r="M276" s="28">
        <v>0</v>
      </c>
      <c r="N276" s="22">
        <v>0</v>
      </c>
      <c r="O276" s="28">
        <v>0</v>
      </c>
      <c r="P276" s="22">
        <v>0</v>
      </c>
      <c r="Q276" s="28">
        <v>0</v>
      </c>
      <c r="R276" s="22">
        <v>0</v>
      </c>
      <c r="S276" s="28">
        <v>0</v>
      </c>
      <c r="T276" s="22">
        <v>0</v>
      </c>
      <c r="U276" s="28">
        <v>0</v>
      </c>
      <c r="V276" s="22">
        <v>0</v>
      </c>
      <c r="W276" s="28">
        <v>0</v>
      </c>
      <c r="X276" s="22">
        <v>0</v>
      </c>
      <c r="Y276" s="28">
        <v>0</v>
      </c>
      <c r="Z276" s="22">
        <v>0</v>
      </c>
      <c r="AA276" s="28">
        <v>0</v>
      </c>
      <c r="AB276" s="22">
        <v>0</v>
      </c>
      <c r="AC276" s="28">
        <v>0</v>
      </c>
      <c r="AD276" s="22">
        <v>0</v>
      </c>
      <c r="AE276" s="28">
        <v>0</v>
      </c>
      <c r="AF276" s="22">
        <v>0</v>
      </c>
      <c r="AG276" s="28">
        <v>0</v>
      </c>
      <c r="AH276" s="22">
        <v>0</v>
      </c>
      <c r="AI276" s="28">
        <v>0</v>
      </c>
      <c r="AJ276" s="22">
        <v>0</v>
      </c>
      <c r="AK276" s="28">
        <v>0</v>
      </c>
      <c r="AL276" s="22">
        <v>0</v>
      </c>
      <c r="AM276" s="26">
        <v>0</v>
      </c>
      <c r="AN276" s="23">
        <v>0</v>
      </c>
      <c r="AO276" s="24">
        <v>0</v>
      </c>
      <c r="AP276" s="26">
        <v>0</v>
      </c>
      <c r="AQ276" s="23">
        <v>0</v>
      </c>
      <c r="AR276" s="28">
        <v>0</v>
      </c>
      <c r="AS276" s="22">
        <v>0</v>
      </c>
      <c r="AT276" s="28">
        <v>0</v>
      </c>
      <c r="AU276" s="23">
        <v>0</v>
      </c>
      <c r="AV276" s="28">
        <v>0</v>
      </c>
      <c r="AW276" s="23">
        <v>0</v>
      </c>
      <c r="AX276" s="28">
        <v>0</v>
      </c>
      <c r="AY276" s="56" t="str">
        <f t="shared" si="185"/>
        <v/>
      </c>
      <c r="AZ276" s="56"/>
      <c r="BA276" s="56"/>
      <c r="BB276" s="56"/>
      <c r="BC276" s="56"/>
      <c r="BD276" s="56"/>
      <c r="BE276" s="56"/>
      <c r="BF276" s="56"/>
      <c r="BG276" s="56"/>
      <c r="BH276" s="56"/>
      <c r="BI276" s="56"/>
      <c r="BJ276" s="56"/>
      <c r="BK276" s="56"/>
      <c r="BL276" s="56"/>
      <c r="BM276" s="56"/>
      <c r="BN276" s="56"/>
      <c r="BO276" s="56"/>
      <c r="CA276" s="40"/>
      <c r="CB276" s="18" t="str">
        <f t="shared" si="194"/>
        <v/>
      </c>
      <c r="CC276" s="18" t="str">
        <f t="shared" si="171"/>
        <v/>
      </c>
      <c r="CD276" s="18" t="str">
        <f t="shared" si="189"/>
        <v/>
      </c>
      <c r="CE276" s="18" t="str">
        <f t="shared" si="173"/>
        <v/>
      </c>
      <c r="CF276" s="18" t="str">
        <f t="shared" si="174"/>
        <v/>
      </c>
      <c r="CG276" s="18" t="str">
        <f t="shared" si="175"/>
        <v/>
      </c>
      <c r="CH276" s="18" t="str">
        <f t="shared" si="176"/>
        <v/>
      </c>
      <c r="CI276" s="18" t="str">
        <f t="shared" si="177"/>
        <v/>
      </c>
      <c r="CP276" s="370">
        <f t="shared" si="178"/>
        <v>0</v>
      </c>
      <c r="CQ276" s="370">
        <f>IF(AND(E276&gt;0,AR276=""),1,IF(AR276&gt;E276,1,0))</f>
        <v>0</v>
      </c>
      <c r="CR276" s="370">
        <f t="shared" si="190"/>
        <v>0</v>
      </c>
      <c r="CS276" s="370">
        <f t="shared" si="190"/>
        <v>0</v>
      </c>
      <c r="CT276" s="370">
        <f t="shared" si="181"/>
        <v>0</v>
      </c>
      <c r="CU276" s="370">
        <f t="shared" si="182"/>
        <v>0</v>
      </c>
      <c r="CV276" s="370">
        <f t="shared" si="183"/>
        <v>0</v>
      </c>
      <c r="CW276" s="370">
        <f t="shared" si="184"/>
        <v>0</v>
      </c>
    </row>
    <row r="277" spans="1:101" x14ac:dyDescent="0.25">
      <c r="A277" s="3923"/>
      <c r="B277" s="401" t="s">
        <v>250</v>
      </c>
      <c r="C277" s="378">
        <f t="shared" si="187"/>
        <v>0</v>
      </c>
      <c r="D277" s="379">
        <f t="shared" si="193"/>
        <v>0</v>
      </c>
      <c r="E277" s="380">
        <f t="shared" si="193"/>
        <v>0</v>
      </c>
      <c r="F277" s="22">
        <v>0</v>
      </c>
      <c r="G277" s="28">
        <v>0</v>
      </c>
      <c r="H277" s="22">
        <v>0</v>
      </c>
      <c r="I277" s="28">
        <v>0</v>
      </c>
      <c r="J277" s="22">
        <v>0</v>
      </c>
      <c r="K277" s="28">
        <v>0</v>
      </c>
      <c r="L277" s="22">
        <v>0</v>
      </c>
      <c r="M277" s="28">
        <v>0</v>
      </c>
      <c r="N277" s="22">
        <v>0</v>
      </c>
      <c r="O277" s="28">
        <v>0</v>
      </c>
      <c r="P277" s="22">
        <v>0</v>
      </c>
      <c r="Q277" s="28">
        <v>0</v>
      </c>
      <c r="R277" s="22">
        <v>0</v>
      </c>
      <c r="S277" s="28">
        <v>0</v>
      </c>
      <c r="T277" s="22">
        <v>0</v>
      </c>
      <c r="U277" s="28">
        <v>0</v>
      </c>
      <c r="V277" s="22">
        <v>0</v>
      </c>
      <c r="W277" s="28">
        <v>0</v>
      </c>
      <c r="X277" s="22">
        <v>0</v>
      </c>
      <c r="Y277" s="28">
        <v>0</v>
      </c>
      <c r="Z277" s="22">
        <v>0</v>
      </c>
      <c r="AA277" s="28">
        <v>0</v>
      </c>
      <c r="AB277" s="22">
        <v>0</v>
      </c>
      <c r="AC277" s="28">
        <v>0</v>
      </c>
      <c r="AD277" s="22">
        <v>0</v>
      </c>
      <c r="AE277" s="28">
        <v>0</v>
      </c>
      <c r="AF277" s="22">
        <v>0</v>
      </c>
      <c r="AG277" s="28">
        <v>0</v>
      </c>
      <c r="AH277" s="22">
        <v>0</v>
      </c>
      <c r="AI277" s="28">
        <v>0</v>
      </c>
      <c r="AJ277" s="22">
        <v>0</v>
      </c>
      <c r="AK277" s="28">
        <v>0</v>
      </c>
      <c r="AL277" s="22">
        <v>0</v>
      </c>
      <c r="AM277" s="26">
        <v>0</v>
      </c>
      <c r="AN277" s="23">
        <v>0</v>
      </c>
      <c r="AO277" s="24">
        <v>0</v>
      </c>
      <c r="AP277" s="26">
        <v>0</v>
      </c>
      <c r="AQ277" s="23">
        <v>0</v>
      </c>
      <c r="AR277" s="28">
        <v>0</v>
      </c>
      <c r="AS277" s="22">
        <v>0</v>
      </c>
      <c r="AT277" s="28">
        <v>0</v>
      </c>
      <c r="AU277" s="23">
        <v>0</v>
      </c>
      <c r="AV277" s="28">
        <v>0</v>
      </c>
      <c r="AW277" s="23">
        <v>0</v>
      </c>
      <c r="AX277" s="28">
        <v>0</v>
      </c>
      <c r="AY277" s="56" t="str">
        <f t="shared" si="185"/>
        <v/>
      </c>
      <c r="AZ277" s="56"/>
      <c r="BA277" s="56"/>
      <c r="BB277" s="56"/>
      <c r="BC277" s="56"/>
      <c r="BD277" s="56"/>
      <c r="BE277" s="56"/>
      <c r="BF277" s="56"/>
      <c r="BG277" s="56"/>
      <c r="BH277" s="56"/>
      <c r="BI277" s="56"/>
      <c r="BJ277" s="56"/>
      <c r="BK277" s="56"/>
      <c r="BL277" s="56"/>
      <c r="BM277" s="56"/>
      <c r="BN277" s="56"/>
      <c r="BO277" s="56"/>
      <c r="CA277" s="40"/>
      <c r="CB277" s="18" t="str">
        <f t="shared" si="194"/>
        <v/>
      </c>
      <c r="CC277" s="18" t="str">
        <f t="shared" si="171"/>
        <v/>
      </c>
      <c r="CD277" s="18" t="str">
        <f t="shared" si="189"/>
        <v/>
      </c>
      <c r="CE277" s="18" t="str">
        <f t="shared" si="173"/>
        <v/>
      </c>
      <c r="CF277" s="18" t="str">
        <f t="shared" si="174"/>
        <v/>
      </c>
      <c r="CG277" s="18" t="str">
        <f t="shared" si="175"/>
        <v/>
      </c>
      <c r="CH277" s="18" t="str">
        <f t="shared" si="176"/>
        <v/>
      </c>
      <c r="CI277" s="18" t="str">
        <f t="shared" si="177"/>
        <v/>
      </c>
      <c r="CP277" s="370">
        <f t="shared" si="178"/>
        <v>0</v>
      </c>
      <c r="CQ277" s="370">
        <f>IF(AND(E277&gt;0,AR277=""),1,IF(AR277&gt;E277,1,0))</f>
        <v>0</v>
      </c>
      <c r="CR277" s="370">
        <f t="shared" si="190"/>
        <v>0</v>
      </c>
      <c r="CS277" s="370">
        <f t="shared" si="190"/>
        <v>0</v>
      </c>
      <c r="CT277" s="370">
        <f t="shared" si="181"/>
        <v>0</v>
      </c>
      <c r="CU277" s="370">
        <f t="shared" si="182"/>
        <v>0</v>
      </c>
      <c r="CV277" s="370">
        <f t="shared" si="183"/>
        <v>0</v>
      </c>
      <c r="CW277" s="370">
        <f t="shared" si="184"/>
        <v>0</v>
      </c>
    </row>
    <row r="278" spans="1:101" x14ac:dyDescent="0.25">
      <c r="A278" s="4249"/>
      <c r="B278" s="2928" t="s">
        <v>251</v>
      </c>
      <c r="C278" s="2544">
        <f t="shared" si="187"/>
        <v>3</v>
      </c>
      <c r="D278" s="388">
        <f t="shared" si="193"/>
        <v>1</v>
      </c>
      <c r="E278" s="369">
        <f t="shared" si="193"/>
        <v>2</v>
      </c>
      <c r="F278" s="22">
        <v>0</v>
      </c>
      <c r="G278" s="28">
        <v>0</v>
      </c>
      <c r="H278" s="22">
        <v>0</v>
      </c>
      <c r="I278" s="28">
        <v>0</v>
      </c>
      <c r="J278" s="22">
        <v>1</v>
      </c>
      <c r="K278" s="28">
        <v>0</v>
      </c>
      <c r="L278" s="22">
        <v>0</v>
      </c>
      <c r="M278" s="28">
        <v>1</v>
      </c>
      <c r="N278" s="22">
        <v>0</v>
      </c>
      <c r="O278" s="28">
        <v>0</v>
      </c>
      <c r="P278" s="22">
        <v>0</v>
      </c>
      <c r="Q278" s="28">
        <v>0</v>
      </c>
      <c r="R278" s="22">
        <v>0</v>
      </c>
      <c r="S278" s="28">
        <v>0</v>
      </c>
      <c r="T278" s="22">
        <v>0</v>
      </c>
      <c r="U278" s="28">
        <v>0</v>
      </c>
      <c r="V278" s="22">
        <v>0</v>
      </c>
      <c r="W278" s="28">
        <v>0</v>
      </c>
      <c r="X278" s="22">
        <v>0</v>
      </c>
      <c r="Y278" s="28">
        <v>1</v>
      </c>
      <c r="Z278" s="22">
        <v>0</v>
      </c>
      <c r="AA278" s="28">
        <v>0</v>
      </c>
      <c r="AB278" s="22">
        <v>0</v>
      </c>
      <c r="AC278" s="28">
        <v>0</v>
      </c>
      <c r="AD278" s="22">
        <v>0</v>
      </c>
      <c r="AE278" s="28">
        <v>0</v>
      </c>
      <c r="AF278" s="22">
        <v>0</v>
      </c>
      <c r="AG278" s="28">
        <v>0</v>
      </c>
      <c r="AH278" s="22">
        <v>0</v>
      </c>
      <c r="AI278" s="28">
        <v>0</v>
      </c>
      <c r="AJ278" s="22">
        <v>0</v>
      </c>
      <c r="AK278" s="28">
        <v>0</v>
      </c>
      <c r="AL278" s="30">
        <v>0</v>
      </c>
      <c r="AM278" s="34">
        <v>0</v>
      </c>
      <c r="AN278" s="31">
        <v>0</v>
      </c>
      <c r="AO278" s="32">
        <v>0</v>
      </c>
      <c r="AP278" s="34">
        <v>2</v>
      </c>
      <c r="AQ278" s="31">
        <v>0</v>
      </c>
      <c r="AR278" s="37">
        <v>0</v>
      </c>
      <c r="AS278" s="22">
        <v>0</v>
      </c>
      <c r="AT278" s="28">
        <v>0</v>
      </c>
      <c r="AU278" s="23">
        <v>0</v>
      </c>
      <c r="AV278" s="28">
        <v>0</v>
      </c>
      <c r="AW278" s="23">
        <v>0</v>
      </c>
      <c r="AX278" s="28">
        <v>0</v>
      </c>
      <c r="AY278" s="56" t="str">
        <f t="shared" si="185"/>
        <v/>
      </c>
      <c r="AZ278" s="56"/>
      <c r="BA278" s="56"/>
      <c r="BB278" s="56"/>
      <c r="BC278" s="56"/>
      <c r="BD278" s="56"/>
      <c r="BE278" s="56"/>
      <c r="BF278" s="56"/>
      <c r="BG278" s="56"/>
      <c r="BH278" s="56"/>
      <c r="BI278" s="56"/>
      <c r="BJ278" s="56"/>
      <c r="BK278" s="56"/>
      <c r="BL278" s="56"/>
      <c r="BM278" s="56"/>
      <c r="BN278" s="56"/>
      <c r="BO278" s="56"/>
      <c r="CA278" s="40"/>
      <c r="CB278" s="18" t="str">
        <f t="shared" si="194"/>
        <v/>
      </c>
      <c r="CC278" s="18" t="str">
        <f t="shared" si="171"/>
        <v/>
      </c>
      <c r="CD278" s="18" t="str">
        <f t="shared" si="189"/>
        <v/>
      </c>
      <c r="CE278" s="18" t="str">
        <f t="shared" si="173"/>
        <v/>
      </c>
      <c r="CF278" s="18" t="str">
        <f t="shared" si="174"/>
        <v/>
      </c>
      <c r="CG278" s="18" t="str">
        <f t="shared" si="175"/>
        <v/>
      </c>
      <c r="CH278" s="18" t="str">
        <f t="shared" si="176"/>
        <v/>
      </c>
      <c r="CI278" s="18" t="str">
        <f t="shared" si="177"/>
        <v/>
      </c>
      <c r="CP278" s="370">
        <f t="shared" si="178"/>
        <v>0</v>
      </c>
      <c r="CQ278" s="370">
        <f>IF(AND(E278&gt;0,AR278=""),1,IF(AR278&gt;E278,1,0))</f>
        <v>0</v>
      </c>
      <c r="CR278" s="370">
        <f t="shared" si="190"/>
        <v>0</v>
      </c>
      <c r="CS278" s="370">
        <f t="shared" si="190"/>
        <v>0</v>
      </c>
      <c r="CT278" s="370">
        <f t="shared" si="181"/>
        <v>0</v>
      </c>
      <c r="CU278" s="370">
        <f t="shared" si="182"/>
        <v>0</v>
      </c>
      <c r="CV278" s="370">
        <f t="shared" si="183"/>
        <v>0</v>
      </c>
      <c r="CW278" s="370">
        <f t="shared" si="184"/>
        <v>0</v>
      </c>
    </row>
    <row r="279" spans="1:101" ht="15" customHeight="1" x14ac:dyDescent="0.25">
      <c r="A279" s="3524" t="s">
        <v>252</v>
      </c>
      <c r="B279" s="2923" t="s">
        <v>253</v>
      </c>
      <c r="C279" s="2919">
        <f t="shared" si="187"/>
        <v>0</v>
      </c>
      <c r="D279" s="2540">
        <f t="shared" si="193"/>
        <v>0</v>
      </c>
      <c r="E279" s="2918">
        <f t="shared" si="193"/>
        <v>0</v>
      </c>
      <c r="F279" s="2920"/>
      <c r="G279" s="2921"/>
      <c r="H279" s="2920"/>
      <c r="I279" s="2921"/>
      <c r="J279" s="2920"/>
      <c r="K279" s="2921"/>
      <c r="L279" s="2920"/>
      <c r="M279" s="2921"/>
      <c r="N279" s="2920"/>
      <c r="O279" s="2921"/>
      <c r="P279" s="2920"/>
      <c r="Q279" s="2921"/>
      <c r="R279" s="2797"/>
      <c r="S279" s="2878"/>
      <c r="T279" s="2797"/>
      <c r="U279" s="2878"/>
      <c r="V279" s="2797"/>
      <c r="W279" s="2878"/>
      <c r="X279" s="2797"/>
      <c r="Y279" s="2878"/>
      <c r="Z279" s="2797"/>
      <c r="AA279" s="2878"/>
      <c r="AB279" s="2797"/>
      <c r="AC279" s="2878"/>
      <c r="AD279" s="2797"/>
      <c r="AE279" s="2878"/>
      <c r="AF279" s="2797"/>
      <c r="AG279" s="2878"/>
      <c r="AH279" s="2797"/>
      <c r="AI279" s="2878"/>
      <c r="AJ279" s="2797"/>
      <c r="AK279" s="2878"/>
      <c r="AL279" s="2797"/>
      <c r="AM279" s="2868"/>
      <c r="AN279" s="105"/>
      <c r="AO279" s="47"/>
      <c r="AP279" s="286"/>
      <c r="AQ279" s="471"/>
      <c r="AR279" s="420"/>
      <c r="AS279" s="2797"/>
      <c r="AT279" s="2878"/>
      <c r="AU279" s="2831"/>
      <c r="AV279" s="2921"/>
      <c r="AW279" s="2798"/>
      <c r="AX279" s="2878"/>
      <c r="AY279" s="56" t="str">
        <f t="shared" si="185"/>
        <v/>
      </c>
      <c r="AZ279" s="56"/>
      <c r="BA279" s="56"/>
      <c r="BB279" s="56"/>
      <c r="BC279" s="56"/>
      <c r="BD279" s="56"/>
      <c r="BE279" s="56"/>
      <c r="BF279" s="56"/>
      <c r="BG279" s="56"/>
      <c r="BH279" s="56"/>
      <c r="BI279" s="56"/>
      <c r="BJ279" s="56"/>
      <c r="BK279" s="56"/>
      <c r="BL279" s="56"/>
      <c r="BM279" s="56"/>
      <c r="BN279" s="56"/>
      <c r="BO279" s="56"/>
      <c r="CA279" s="40"/>
      <c r="CB279" s="438"/>
      <c r="CC279" s="438"/>
      <c r="CD279" s="18" t="str">
        <f t="shared" si="189"/>
        <v/>
      </c>
      <c r="CE279" s="18" t="str">
        <f t="shared" si="173"/>
        <v/>
      </c>
      <c r="CF279" s="470"/>
      <c r="CG279" s="470"/>
      <c r="CH279" s="18" t="str">
        <f t="shared" si="176"/>
        <v/>
      </c>
      <c r="CI279" s="18" t="str">
        <f t="shared" si="177"/>
        <v/>
      </c>
      <c r="CP279" s="169"/>
      <c r="CQ279" s="169"/>
      <c r="CR279" s="370">
        <f t="shared" si="190"/>
        <v>0</v>
      </c>
      <c r="CS279" s="370">
        <f t="shared" si="190"/>
        <v>0</v>
      </c>
      <c r="CT279" s="472"/>
      <c r="CU279" s="472"/>
      <c r="CV279" s="370">
        <f t="shared" si="183"/>
        <v>0</v>
      </c>
      <c r="CW279" s="370">
        <f t="shared" si="184"/>
        <v>0</v>
      </c>
    </row>
    <row r="280" spans="1:101" x14ac:dyDescent="0.25">
      <c r="A280" s="3923"/>
      <c r="B280" s="401" t="s">
        <v>254</v>
      </c>
      <c r="C280" s="378">
        <f t="shared" si="187"/>
        <v>0</v>
      </c>
      <c r="D280" s="379">
        <f t="shared" si="193"/>
        <v>0</v>
      </c>
      <c r="E280" s="380">
        <f t="shared" si="193"/>
        <v>0</v>
      </c>
      <c r="F280" s="473"/>
      <c r="G280" s="474"/>
      <c r="H280" s="473"/>
      <c r="I280" s="474"/>
      <c r="J280" s="473"/>
      <c r="K280" s="474"/>
      <c r="L280" s="473"/>
      <c r="M280" s="474"/>
      <c r="N280" s="473"/>
      <c r="O280" s="474"/>
      <c r="P280" s="473"/>
      <c r="Q280" s="474"/>
      <c r="R280" s="45"/>
      <c r="S280" s="48"/>
      <c r="T280" s="45"/>
      <c r="U280" s="48"/>
      <c r="V280" s="45"/>
      <c r="W280" s="48"/>
      <c r="X280" s="45"/>
      <c r="Y280" s="48"/>
      <c r="Z280" s="45"/>
      <c r="AA280" s="48"/>
      <c r="AB280" s="45"/>
      <c r="AC280" s="48"/>
      <c r="AD280" s="45"/>
      <c r="AE280" s="48"/>
      <c r="AF280" s="45"/>
      <c r="AG280" s="48"/>
      <c r="AH280" s="45"/>
      <c r="AI280" s="48"/>
      <c r="AJ280" s="45"/>
      <c r="AK280" s="48"/>
      <c r="AL280" s="45"/>
      <c r="AM280" s="333"/>
      <c r="AN280" s="105"/>
      <c r="AO280" s="47"/>
      <c r="AP280" s="286"/>
      <c r="AQ280" s="475"/>
      <c r="AR280" s="424"/>
      <c r="AS280" s="45"/>
      <c r="AT280" s="48"/>
      <c r="AU280" s="128"/>
      <c r="AV280" s="474"/>
      <c r="AW280" s="47"/>
      <c r="AX280" s="48"/>
      <c r="AY280" s="56" t="str">
        <f t="shared" si="185"/>
        <v/>
      </c>
      <c r="AZ280" s="56"/>
      <c r="BA280" s="56"/>
      <c r="BB280" s="56"/>
      <c r="BC280" s="56"/>
      <c r="BD280" s="56"/>
      <c r="BE280" s="56"/>
      <c r="BF280" s="56"/>
      <c r="BG280" s="56"/>
      <c r="BH280" s="56"/>
      <c r="BI280" s="56"/>
      <c r="BJ280" s="56"/>
      <c r="BK280" s="56"/>
      <c r="BL280" s="56"/>
      <c r="BM280" s="56"/>
      <c r="BN280" s="56"/>
      <c r="BO280" s="56"/>
      <c r="CA280" s="40"/>
      <c r="CB280" s="421"/>
      <c r="CC280" s="438"/>
      <c r="CD280" s="18" t="str">
        <f t="shared" si="189"/>
        <v/>
      </c>
      <c r="CE280" s="18" t="str">
        <f t="shared" si="173"/>
        <v/>
      </c>
      <c r="CF280" s="470"/>
      <c r="CG280" s="470"/>
      <c r="CH280" s="18" t="str">
        <f t="shared" si="176"/>
        <v/>
      </c>
      <c r="CI280" s="18" t="str">
        <f t="shared" si="177"/>
        <v/>
      </c>
      <c r="CP280" s="169"/>
      <c r="CQ280" s="169"/>
      <c r="CR280" s="370">
        <f t="shared" si="190"/>
        <v>0</v>
      </c>
      <c r="CS280" s="370">
        <f t="shared" si="190"/>
        <v>0</v>
      </c>
      <c r="CT280" s="472"/>
      <c r="CU280" s="472"/>
      <c r="CV280" s="370">
        <f t="shared" si="183"/>
        <v>0</v>
      </c>
      <c r="CW280" s="370">
        <f t="shared" si="184"/>
        <v>0</v>
      </c>
    </row>
    <row r="281" spans="1:101" x14ac:dyDescent="0.25">
      <c r="A281" s="4249"/>
      <c r="B281" s="444" t="s">
        <v>255</v>
      </c>
      <c r="C281" s="381">
        <f t="shared" si="187"/>
        <v>0</v>
      </c>
      <c r="D281" s="382">
        <f t="shared" si="193"/>
        <v>0</v>
      </c>
      <c r="E281" s="2758">
        <f t="shared" si="193"/>
        <v>0</v>
      </c>
      <c r="F281" s="476"/>
      <c r="G281" s="2935"/>
      <c r="H281" s="476"/>
      <c r="I281" s="2935"/>
      <c r="J281" s="476"/>
      <c r="K281" s="2935"/>
      <c r="L281" s="476"/>
      <c r="M281" s="2935"/>
      <c r="N281" s="476"/>
      <c r="O281" s="2935"/>
      <c r="P281" s="476"/>
      <c r="Q281" s="2935"/>
      <c r="R281" s="91"/>
      <c r="S281" s="2761"/>
      <c r="T281" s="91"/>
      <c r="U281" s="2761"/>
      <c r="V281" s="91"/>
      <c r="W281" s="2761"/>
      <c r="X281" s="91"/>
      <c r="Y281" s="2761"/>
      <c r="Z281" s="91"/>
      <c r="AA281" s="2761"/>
      <c r="AB281" s="91"/>
      <c r="AC281" s="2761"/>
      <c r="AD281" s="91"/>
      <c r="AE281" s="2761"/>
      <c r="AF281" s="91"/>
      <c r="AG281" s="2761"/>
      <c r="AH281" s="91"/>
      <c r="AI281" s="2761"/>
      <c r="AJ281" s="91"/>
      <c r="AK281" s="2761"/>
      <c r="AL281" s="91"/>
      <c r="AM281" s="2762"/>
      <c r="AN281" s="95"/>
      <c r="AO281" s="2760"/>
      <c r="AP281" s="2763"/>
      <c r="AQ281" s="2936"/>
      <c r="AR281" s="2869"/>
      <c r="AS281" s="91"/>
      <c r="AT281" s="2761"/>
      <c r="AU281" s="2832"/>
      <c r="AV281" s="2935"/>
      <c r="AW281" s="2760"/>
      <c r="AX281" s="2761"/>
      <c r="AY281" s="56" t="str">
        <f t="shared" si="185"/>
        <v/>
      </c>
      <c r="AZ281" s="56"/>
      <c r="BA281" s="56"/>
      <c r="BB281" s="56"/>
      <c r="BC281" s="56"/>
      <c r="BD281" s="56"/>
      <c r="BE281" s="56"/>
      <c r="BF281" s="56"/>
      <c r="BG281" s="56"/>
      <c r="BH281" s="56"/>
      <c r="BI281" s="56"/>
      <c r="BJ281" s="56"/>
      <c r="BK281" s="56"/>
      <c r="BL281" s="56"/>
      <c r="BM281" s="56"/>
      <c r="BN281" s="56"/>
      <c r="BO281" s="56"/>
      <c r="CA281" s="40"/>
      <c r="CB281" s="421"/>
      <c r="CC281" s="438"/>
      <c r="CD281" s="18" t="str">
        <f t="shared" si="189"/>
        <v/>
      </c>
      <c r="CE281" s="18" t="str">
        <f t="shared" si="173"/>
        <v/>
      </c>
      <c r="CF281" s="470"/>
      <c r="CG281" s="470"/>
      <c r="CH281" s="18" t="str">
        <f t="shared" si="176"/>
        <v/>
      </c>
      <c r="CI281" s="18" t="str">
        <f t="shared" si="177"/>
        <v/>
      </c>
      <c r="CP281" s="169"/>
      <c r="CQ281" s="169"/>
      <c r="CR281" s="370">
        <f t="shared" si="190"/>
        <v>0</v>
      </c>
      <c r="CS281" s="370">
        <f t="shared" si="190"/>
        <v>0</v>
      </c>
      <c r="CT281" s="472"/>
      <c r="CU281" s="472"/>
      <c r="CV281" s="370">
        <f t="shared" si="183"/>
        <v>0</v>
      </c>
      <c r="CW281" s="370">
        <f t="shared" si="184"/>
        <v>0</v>
      </c>
    </row>
    <row r="282" spans="1:101" x14ac:dyDescent="0.25">
      <c r="A282" s="4589" t="s">
        <v>256</v>
      </c>
      <c r="B282" s="4659"/>
      <c r="C282" s="2919">
        <f>SUM(D282+E282)</f>
        <v>9</v>
      </c>
      <c r="D282" s="2540">
        <f>SUM(F282+H282+J282+L282+N282+P282+R282+T282+V282+X282+Z282+AB282+AD282+AF282+AH282+AJ282+AL282)</f>
        <v>4</v>
      </c>
      <c r="E282" s="2918">
        <f>SUM(G282+I282+K282+M282+O282+Q282+S282+U282+W282+Y282+AA282+AC282+AE282+AG282+AI282+AK282+AM282)</f>
        <v>5</v>
      </c>
      <c r="F282" s="2797">
        <v>0</v>
      </c>
      <c r="G282" s="2878">
        <v>0</v>
      </c>
      <c r="H282" s="2797">
        <v>0</v>
      </c>
      <c r="I282" s="2878">
        <v>0</v>
      </c>
      <c r="J282" s="2797">
        <v>0</v>
      </c>
      <c r="K282" s="2878">
        <v>0</v>
      </c>
      <c r="L282" s="2797">
        <v>0</v>
      </c>
      <c r="M282" s="2878">
        <v>0</v>
      </c>
      <c r="N282" s="2797">
        <v>0</v>
      </c>
      <c r="O282" s="2878">
        <v>0</v>
      </c>
      <c r="P282" s="2797">
        <v>0</v>
      </c>
      <c r="Q282" s="2878">
        <v>0</v>
      </c>
      <c r="R282" s="2797">
        <v>1</v>
      </c>
      <c r="S282" s="2878">
        <v>1</v>
      </c>
      <c r="T282" s="2797">
        <v>0</v>
      </c>
      <c r="U282" s="2878">
        <v>0</v>
      </c>
      <c r="V282" s="2797">
        <v>0</v>
      </c>
      <c r="W282" s="2878">
        <v>0</v>
      </c>
      <c r="X282" s="2797">
        <v>0</v>
      </c>
      <c r="Y282" s="2878">
        <v>0</v>
      </c>
      <c r="Z282" s="2797">
        <v>1</v>
      </c>
      <c r="AA282" s="2878">
        <v>0</v>
      </c>
      <c r="AB282" s="2797">
        <v>1</v>
      </c>
      <c r="AC282" s="2878">
        <v>1</v>
      </c>
      <c r="AD282" s="2797">
        <v>1</v>
      </c>
      <c r="AE282" s="2878">
        <v>0</v>
      </c>
      <c r="AF282" s="2797">
        <v>0</v>
      </c>
      <c r="AG282" s="2878">
        <v>1</v>
      </c>
      <c r="AH282" s="2797">
        <v>0</v>
      </c>
      <c r="AI282" s="2878">
        <v>0</v>
      </c>
      <c r="AJ282" s="2797">
        <v>0</v>
      </c>
      <c r="AK282" s="2878">
        <v>1</v>
      </c>
      <c r="AL282" s="2797">
        <v>0</v>
      </c>
      <c r="AM282" s="2868">
        <v>1</v>
      </c>
      <c r="AN282" s="2800">
        <v>0</v>
      </c>
      <c r="AO282" s="2798">
        <v>1</v>
      </c>
      <c r="AP282" s="2865">
        <v>0</v>
      </c>
      <c r="AQ282" s="2798">
        <v>0</v>
      </c>
      <c r="AR282" s="2878">
        <v>0</v>
      </c>
      <c r="AS282" s="2797">
        <v>0</v>
      </c>
      <c r="AT282" s="2878">
        <v>0</v>
      </c>
      <c r="AU282" s="2798">
        <v>0</v>
      </c>
      <c r="AV282" s="2878">
        <v>0</v>
      </c>
      <c r="AW282" s="2798">
        <v>0</v>
      </c>
      <c r="AX282" s="2878">
        <v>0</v>
      </c>
      <c r="AY282" s="56" t="str">
        <f t="shared" si="185"/>
        <v/>
      </c>
      <c r="AZ282" s="56"/>
      <c r="BA282" s="56"/>
      <c r="BB282" s="56"/>
      <c r="BC282" s="56"/>
      <c r="BD282" s="56"/>
      <c r="BE282" s="56"/>
      <c r="BF282" s="56"/>
      <c r="BG282" s="56"/>
      <c r="BH282" s="56"/>
      <c r="BI282" s="56"/>
      <c r="BJ282" s="56"/>
      <c r="BK282" s="56"/>
      <c r="BL282" s="56"/>
      <c r="BM282" s="56"/>
      <c r="BN282" s="56"/>
      <c r="BO282" s="56"/>
      <c r="CA282" s="40"/>
      <c r="CB282" s="18" t="str">
        <f t="shared" ref="CB282:CB293" si="195">IF(AND(E282&gt;0,AQ282=""), "* No olvide digitar la variable Gestantes. Digite Cero si no tiene.",IF(AQ282&gt;E282,"  * La variable Gestantes No puede ser mayor al Total Mujeres.",""))</f>
        <v/>
      </c>
      <c r="CC282" s="18" t="str">
        <f t="shared" si="171"/>
        <v/>
      </c>
      <c r="CD282" s="18" t="str">
        <f t="shared" si="189"/>
        <v/>
      </c>
      <c r="CE282" s="18" t="str">
        <f t="shared" si="173"/>
        <v/>
      </c>
      <c r="CF282" s="18" t="str">
        <f t="shared" si="174"/>
        <v/>
      </c>
      <c r="CG282" s="18" t="str">
        <f t="shared" si="175"/>
        <v/>
      </c>
      <c r="CH282" s="18" t="str">
        <f t="shared" si="176"/>
        <v/>
      </c>
      <c r="CI282" s="18" t="str">
        <f t="shared" si="177"/>
        <v/>
      </c>
      <c r="CP282" s="370">
        <f t="shared" ref="CP282:CP293" si="196">IF(AND(E282&gt;0,AQ282=""),1,IF(AQ282&gt;E282,1,0))</f>
        <v>0</v>
      </c>
      <c r="CQ282" s="370">
        <f t="shared" ref="CQ282:CQ293" si="197">IF(AND(E282&gt;0,AR282=""),1,IF(AR282&gt;E282,1,0))</f>
        <v>0</v>
      </c>
      <c r="CR282" s="370">
        <f t="shared" si="190"/>
        <v>0</v>
      </c>
      <c r="CS282" s="370">
        <f t="shared" si="190"/>
        <v>0</v>
      </c>
      <c r="CT282" s="370">
        <f t="shared" si="181"/>
        <v>0</v>
      </c>
      <c r="CU282" s="370">
        <f t="shared" si="182"/>
        <v>0</v>
      </c>
      <c r="CV282" s="370">
        <f t="shared" si="183"/>
        <v>0</v>
      </c>
      <c r="CW282" s="370">
        <f t="shared" si="184"/>
        <v>0</v>
      </c>
    </row>
    <row r="283" spans="1:101" x14ac:dyDescent="0.25">
      <c r="A283" s="3178" t="s">
        <v>257</v>
      </c>
      <c r="B283" s="3179"/>
      <c r="C283" s="397">
        <f>SUM(D283+E283)</f>
        <v>1</v>
      </c>
      <c r="D283" s="398">
        <f>SUM(F283+H283+J283+L283+N283+P283+R283+T283+V283+X283+Z283+AB283+AD283+AF283+AH283+AJ283+AL283)</f>
        <v>0</v>
      </c>
      <c r="E283" s="396">
        <f>SUM(G283+I283+K283+M283+O283+Q283+S283+U283+W283+Y283+AA283+AC283+AE283+AG283+AI283+AK283+AM283)</f>
        <v>1</v>
      </c>
      <c r="F283" s="45">
        <v>0</v>
      </c>
      <c r="G283" s="48">
        <v>0</v>
      </c>
      <c r="H283" s="45">
        <v>0</v>
      </c>
      <c r="I283" s="48">
        <v>0</v>
      </c>
      <c r="J283" s="45">
        <v>0</v>
      </c>
      <c r="K283" s="48">
        <v>0</v>
      </c>
      <c r="L283" s="45">
        <v>0</v>
      </c>
      <c r="M283" s="48">
        <v>0</v>
      </c>
      <c r="N283" s="45">
        <v>0</v>
      </c>
      <c r="O283" s="48">
        <v>0</v>
      </c>
      <c r="P283" s="45">
        <v>0</v>
      </c>
      <c r="Q283" s="48">
        <v>0</v>
      </c>
      <c r="R283" s="45">
        <v>0</v>
      </c>
      <c r="S283" s="48">
        <v>0</v>
      </c>
      <c r="T283" s="45">
        <v>0</v>
      </c>
      <c r="U283" s="48">
        <v>0</v>
      </c>
      <c r="V283" s="45">
        <v>0</v>
      </c>
      <c r="W283" s="48">
        <v>0</v>
      </c>
      <c r="X283" s="45">
        <v>0</v>
      </c>
      <c r="Y283" s="48">
        <v>0</v>
      </c>
      <c r="Z283" s="45">
        <v>0</v>
      </c>
      <c r="AA283" s="48">
        <v>0</v>
      </c>
      <c r="AB283" s="45">
        <v>0</v>
      </c>
      <c r="AC283" s="48">
        <v>0</v>
      </c>
      <c r="AD283" s="45">
        <v>0</v>
      </c>
      <c r="AE283" s="48">
        <v>1</v>
      </c>
      <c r="AF283" s="45">
        <v>0</v>
      </c>
      <c r="AG283" s="48">
        <v>0</v>
      </c>
      <c r="AH283" s="45">
        <v>0</v>
      </c>
      <c r="AI283" s="48">
        <v>0</v>
      </c>
      <c r="AJ283" s="45">
        <v>0</v>
      </c>
      <c r="AK283" s="48">
        <v>0</v>
      </c>
      <c r="AL283" s="45">
        <v>0</v>
      </c>
      <c r="AM283" s="333">
        <v>0</v>
      </c>
      <c r="AN283" s="105">
        <v>0</v>
      </c>
      <c r="AO283" s="47">
        <v>0</v>
      </c>
      <c r="AP283" s="286">
        <v>0</v>
      </c>
      <c r="AQ283" s="47">
        <v>0</v>
      </c>
      <c r="AR283" s="48">
        <v>0</v>
      </c>
      <c r="AS283" s="45">
        <v>0</v>
      </c>
      <c r="AT283" s="48">
        <v>0</v>
      </c>
      <c r="AU283" s="47">
        <v>0</v>
      </c>
      <c r="AV283" s="48">
        <v>0</v>
      </c>
      <c r="AW283" s="47">
        <v>0</v>
      </c>
      <c r="AX283" s="48">
        <v>0</v>
      </c>
      <c r="AY283" s="56" t="str">
        <f t="shared" si="185"/>
        <v/>
      </c>
      <c r="AZ283" s="56"/>
      <c r="BA283" s="56"/>
      <c r="BB283" s="56"/>
      <c r="BC283" s="56"/>
      <c r="BD283" s="56"/>
      <c r="BE283" s="56"/>
      <c r="BF283" s="56"/>
      <c r="BG283" s="56"/>
      <c r="BH283" s="56"/>
      <c r="BI283" s="56"/>
      <c r="BJ283" s="56"/>
      <c r="BK283" s="56"/>
      <c r="BL283" s="56"/>
      <c r="BM283" s="56"/>
      <c r="BN283" s="56"/>
      <c r="BO283" s="56"/>
      <c r="CA283" s="40"/>
      <c r="CB283" s="18" t="str">
        <f t="shared" si="195"/>
        <v/>
      </c>
      <c r="CC283" s="18" t="str">
        <f t="shared" si="171"/>
        <v/>
      </c>
      <c r="CD283" s="18" t="str">
        <f t="shared" si="189"/>
        <v/>
      </c>
      <c r="CE283" s="18" t="str">
        <f t="shared" si="173"/>
        <v/>
      </c>
      <c r="CF283" s="18" t="str">
        <f t="shared" si="174"/>
        <v/>
      </c>
      <c r="CG283" s="18" t="str">
        <f t="shared" si="175"/>
        <v/>
      </c>
      <c r="CH283" s="18" t="str">
        <f t="shared" si="176"/>
        <v/>
      </c>
      <c r="CI283" s="18" t="str">
        <f t="shared" si="177"/>
        <v/>
      </c>
      <c r="CP283" s="370">
        <f t="shared" si="196"/>
        <v>0</v>
      </c>
      <c r="CQ283" s="370">
        <f t="shared" si="197"/>
        <v>0</v>
      </c>
      <c r="CR283" s="370">
        <f t="shared" si="190"/>
        <v>0</v>
      </c>
      <c r="CS283" s="370">
        <f t="shared" si="190"/>
        <v>0</v>
      </c>
      <c r="CT283" s="370">
        <f t="shared" si="181"/>
        <v>0</v>
      </c>
      <c r="CU283" s="370">
        <f t="shared" si="182"/>
        <v>0</v>
      </c>
      <c r="CV283" s="370">
        <f t="shared" si="183"/>
        <v>0</v>
      </c>
      <c r="CW283" s="370">
        <f t="shared" si="184"/>
        <v>0</v>
      </c>
    </row>
    <row r="284" spans="1:101" ht="15" customHeight="1" x14ac:dyDescent="0.25">
      <c r="A284" s="3010" t="s">
        <v>258</v>
      </c>
      <c r="B284" s="3011"/>
      <c r="C284" s="397">
        <f t="shared" si="187"/>
        <v>0</v>
      </c>
      <c r="D284" s="398">
        <f t="shared" si="193"/>
        <v>0</v>
      </c>
      <c r="E284" s="396">
        <f t="shared" si="193"/>
        <v>0</v>
      </c>
      <c r="F284" s="22">
        <v>0</v>
      </c>
      <c r="G284" s="28">
        <v>0</v>
      </c>
      <c r="H284" s="22">
        <v>0</v>
      </c>
      <c r="I284" s="28">
        <v>0</v>
      </c>
      <c r="J284" s="22">
        <v>0</v>
      </c>
      <c r="K284" s="28">
        <v>0</v>
      </c>
      <c r="L284" s="22">
        <v>0</v>
      </c>
      <c r="M284" s="28">
        <v>0</v>
      </c>
      <c r="N284" s="22">
        <v>0</v>
      </c>
      <c r="O284" s="28">
        <v>0</v>
      </c>
      <c r="P284" s="22">
        <v>0</v>
      </c>
      <c r="Q284" s="28">
        <v>0</v>
      </c>
      <c r="R284" s="22">
        <v>0</v>
      </c>
      <c r="S284" s="28">
        <v>0</v>
      </c>
      <c r="T284" s="22">
        <v>0</v>
      </c>
      <c r="U284" s="28">
        <v>0</v>
      </c>
      <c r="V284" s="22">
        <v>0</v>
      </c>
      <c r="W284" s="28">
        <v>0</v>
      </c>
      <c r="X284" s="22">
        <v>0</v>
      </c>
      <c r="Y284" s="28">
        <v>0</v>
      </c>
      <c r="Z284" s="22">
        <v>0</v>
      </c>
      <c r="AA284" s="28">
        <v>0</v>
      </c>
      <c r="AB284" s="22">
        <v>0</v>
      </c>
      <c r="AC284" s="28">
        <v>0</v>
      </c>
      <c r="AD284" s="22">
        <v>0</v>
      </c>
      <c r="AE284" s="28">
        <v>0</v>
      </c>
      <c r="AF284" s="22">
        <v>0</v>
      </c>
      <c r="AG284" s="28">
        <v>0</v>
      </c>
      <c r="AH284" s="22">
        <v>0</v>
      </c>
      <c r="AI284" s="28">
        <v>0</v>
      </c>
      <c r="AJ284" s="22">
        <v>0</v>
      </c>
      <c r="AK284" s="28">
        <v>0</v>
      </c>
      <c r="AL284" s="22">
        <v>0</v>
      </c>
      <c r="AM284" s="216">
        <v>0</v>
      </c>
      <c r="AN284" s="105">
        <v>0</v>
      </c>
      <c r="AO284" s="47">
        <v>0</v>
      </c>
      <c r="AP284" s="286">
        <v>0</v>
      </c>
      <c r="AQ284" s="23">
        <v>0</v>
      </c>
      <c r="AR284" s="28">
        <v>0</v>
      </c>
      <c r="AS284" s="22">
        <v>0</v>
      </c>
      <c r="AT284" s="28">
        <v>0</v>
      </c>
      <c r="AU284" s="23">
        <v>0</v>
      </c>
      <c r="AV284" s="28">
        <v>0</v>
      </c>
      <c r="AW284" s="23">
        <v>0</v>
      </c>
      <c r="AX284" s="28">
        <v>0</v>
      </c>
      <c r="AY284" s="56" t="str">
        <f t="shared" si="185"/>
        <v/>
      </c>
      <c r="AZ284" s="56"/>
      <c r="BA284" s="56"/>
      <c r="BB284" s="56"/>
      <c r="BC284" s="56"/>
      <c r="BD284" s="56"/>
      <c r="BE284" s="56"/>
      <c r="BF284" s="56"/>
      <c r="BG284" s="56"/>
      <c r="BH284" s="56"/>
      <c r="BI284" s="56"/>
      <c r="BJ284" s="56"/>
      <c r="BK284" s="56"/>
      <c r="BL284" s="56"/>
      <c r="BM284" s="56"/>
      <c r="BN284" s="56"/>
      <c r="BO284" s="56"/>
      <c r="CA284" s="40"/>
      <c r="CB284" s="18" t="str">
        <f t="shared" si="195"/>
        <v/>
      </c>
      <c r="CC284" s="18" t="str">
        <f t="shared" si="171"/>
        <v/>
      </c>
      <c r="CD284" s="18" t="str">
        <f t="shared" si="189"/>
        <v/>
      </c>
      <c r="CE284" s="18" t="str">
        <f t="shared" si="173"/>
        <v/>
      </c>
      <c r="CF284" s="18" t="str">
        <f t="shared" si="174"/>
        <v/>
      </c>
      <c r="CG284" s="18" t="str">
        <f t="shared" si="175"/>
        <v/>
      </c>
      <c r="CH284" s="18" t="str">
        <f t="shared" si="176"/>
        <v/>
      </c>
      <c r="CI284" s="18" t="str">
        <f t="shared" si="177"/>
        <v/>
      </c>
      <c r="CP284" s="370">
        <f t="shared" si="196"/>
        <v>0</v>
      </c>
      <c r="CQ284" s="370">
        <f t="shared" si="197"/>
        <v>0</v>
      </c>
      <c r="CR284" s="370">
        <f t="shared" si="190"/>
        <v>0</v>
      </c>
      <c r="CS284" s="370">
        <f t="shared" si="190"/>
        <v>0</v>
      </c>
      <c r="CT284" s="370">
        <f t="shared" si="181"/>
        <v>0</v>
      </c>
      <c r="CU284" s="370">
        <f t="shared" si="182"/>
        <v>0</v>
      </c>
      <c r="CV284" s="370">
        <f t="shared" si="183"/>
        <v>0</v>
      </c>
      <c r="CW284" s="370">
        <f t="shared" si="184"/>
        <v>0</v>
      </c>
    </row>
    <row r="285" spans="1:101" x14ac:dyDescent="0.25">
      <c r="A285" s="3010" t="s">
        <v>259</v>
      </c>
      <c r="B285" s="3011"/>
      <c r="C285" s="397">
        <f t="shared" si="187"/>
        <v>1</v>
      </c>
      <c r="D285" s="398">
        <f t="shared" si="193"/>
        <v>0</v>
      </c>
      <c r="E285" s="396">
        <f t="shared" si="193"/>
        <v>1</v>
      </c>
      <c r="F285" s="22">
        <v>0</v>
      </c>
      <c r="G285" s="28">
        <v>0</v>
      </c>
      <c r="H285" s="22">
        <v>0</v>
      </c>
      <c r="I285" s="28">
        <v>0</v>
      </c>
      <c r="J285" s="22">
        <v>0</v>
      </c>
      <c r="K285" s="28">
        <v>0</v>
      </c>
      <c r="L285" s="22">
        <v>0</v>
      </c>
      <c r="M285" s="28">
        <v>1</v>
      </c>
      <c r="N285" s="22">
        <v>0</v>
      </c>
      <c r="O285" s="28">
        <v>0</v>
      </c>
      <c r="P285" s="22">
        <v>0</v>
      </c>
      <c r="Q285" s="28">
        <v>0</v>
      </c>
      <c r="R285" s="22">
        <v>0</v>
      </c>
      <c r="S285" s="28">
        <v>0</v>
      </c>
      <c r="T285" s="22">
        <v>0</v>
      </c>
      <c r="U285" s="28">
        <v>0</v>
      </c>
      <c r="V285" s="22">
        <v>0</v>
      </c>
      <c r="W285" s="28">
        <v>0</v>
      </c>
      <c r="X285" s="22">
        <v>0</v>
      </c>
      <c r="Y285" s="28">
        <v>0</v>
      </c>
      <c r="Z285" s="22">
        <v>0</v>
      </c>
      <c r="AA285" s="28">
        <v>0</v>
      </c>
      <c r="AB285" s="22">
        <v>0</v>
      </c>
      <c r="AC285" s="28">
        <v>0</v>
      </c>
      <c r="AD285" s="22">
        <v>0</v>
      </c>
      <c r="AE285" s="28">
        <v>0</v>
      </c>
      <c r="AF285" s="22">
        <v>0</v>
      </c>
      <c r="AG285" s="28">
        <v>0</v>
      </c>
      <c r="AH285" s="22">
        <v>0</v>
      </c>
      <c r="AI285" s="28">
        <v>0</v>
      </c>
      <c r="AJ285" s="22">
        <v>0</v>
      </c>
      <c r="AK285" s="28">
        <v>0</v>
      </c>
      <c r="AL285" s="22">
        <v>0</v>
      </c>
      <c r="AM285" s="216">
        <v>0</v>
      </c>
      <c r="AN285" s="105">
        <v>0</v>
      </c>
      <c r="AO285" s="47">
        <v>0</v>
      </c>
      <c r="AP285" s="286">
        <v>1</v>
      </c>
      <c r="AQ285" s="23">
        <v>0</v>
      </c>
      <c r="AR285" s="28">
        <v>0</v>
      </c>
      <c r="AS285" s="22">
        <v>0</v>
      </c>
      <c r="AT285" s="28">
        <v>0</v>
      </c>
      <c r="AU285" s="23">
        <v>0</v>
      </c>
      <c r="AV285" s="28">
        <v>1</v>
      </c>
      <c r="AW285" s="23">
        <v>0</v>
      </c>
      <c r="AX285" s="28">
        <v>0</v>
      </c>
      <c r="AY285" s="56" t="str">
        <f t="shared" si="185"/>
        <v/>
      </c>
      <c r="AZ285" s="56"/>
      <c r="BA285" s="56"/>
      <c r="BB285" s="56"/>
      <c r="BC285" s="56"/>
      <c r="BD285" s="56"/>
      <c r="BE285" s="56"/>
      <c r="BF285" s="56"/>
      <c r="BG285" s="56"/>
      <c r="BH285" s="56"/>
      <c r="BI285" s="56"/>
      <c r="BJ285" s="56"/>
      <c r="BK285" s="56"/>
      <c r="BL285" s="56"/>
      <c r="BM285" s="56"/>
      <c r="BN285" s="56"/>
      <c r="BO285" s="56"/>
      <c r="CA285" s="40"/>
      <c r="CB285" s="18" t="str">
        <f t="shared" si="195"/>
        <v/>
      </c>
      <c r="CC285" s="18" t="str">
        <f t="shared" si="171"/>
        <v/>
      </c>
      <c r="CD285" s="18" t="str">
        <f t="shared" si="189"/>
        <v/>
      </c>
      <c r="CE285" s="18" t="str">
        <f t="shared" si="173"/>
        <v/>
      </c>
      <c r="CF285" s="18" t="str">
        <f t="shared" si="174"/>
        <v/>
      </c>
      <c r="CG285" s="18" t="str">
        <f t="shared" si="175"/>
        <v/>
      </c>
      <c r="CH285" s="18" t="str">
        <f t="shared" si="176"/>
        <v/>
      </c>
      <c r="CI285" s="18" t="str">
        <f t="shared" si="177"/>
        <v/>
      </c>
      <c r="CP285" s="370">
        <f t="shared" si="196"/>
        <v>0</v>
      </c>
      <c r="CQ285" s="370">
        <f t="shared" si="197"/>
        <v>0</v>
      </c>
      <c r="CR285" s="370">
        <f t="shared" si="190"/>
        <v>0</v>
      </c>
      <c r="CS285" s="370">
        <f t="shared" si="190"/>
        <v>0</v>
      </c>
      <c r="CT285" s="370">
        <f t="shared" si="181"/>
        <v>0</v>
      </c>
      <c r="CU285" s="370">
        <f t="shared" si="182"/>
        <v>0</v>
      </c>
      <c r="CV285" s="370">
        <f t="shared" si="183"/>
        <v>0</v>
      </c>
      <c r="CW285" s="370">
        <f t="shared" si="184"/>
        <v>0</v>
      </c>
    </row>
    <row r="286" spans="1:101" x14ac:dyDescent="0.25">
      <c r="A286" s="3020" t="s">
        <v>260</v>
      </c>
      <c r="B286" s="3021"/>
      <c r="C286" s="416">
        <f t="shared" si="187"/>
        <v>9</v>
      </c>
      <c r="D286" s="417">
        <f t="shared" si="193"/>
        <v>1</v>
      </c>
      <c r="E286" s="377">
        <f t="shared" si="193"/>
        <v>8</v>
      </c>
      <c r="F286" s="22">
        <v>0</v>
      </c>
      <c r="G286" s="28">
        <v>0</v>
      </c>
      <c r="H286" s="22">
        <v>0</v>
      </c>
      <c r="I286" s="28">
        <v>0</v>
      </c>
      <c r="J286" s="22">
        <v>0</v>
      </c>
      <c r="K286" s="28">
        <v>3</v>
      </c>
      <c r="L286" s="22">
        <v>1</v>
      </c>
      <c r="M286" s="28">
        <v>0</v>
      </c>
      <c r="N286" s="22">
        <v>0</v>
      </c>
      <c r="O286" s="28">
        <v>0</v>
      </c>
      <c r="P286" s="22">
        <v>0</v>
      </c>
      <c r="Q286" s="28">
        <v>0</v>
      </c>
      <c r="R286" s="22">
        <v>0</v>
      </c>
      <c r="S286" s="28">
        <v>1</v>
      </c>
      <c r="T286" s="22">
        <v>0</v>
      </c>
      <c r="U286" s="28">
        <v>1</v>
      </c>
      <c r="V286" s="22">
        <v>0</v>
      </c>
      <c r="W286" s="28">
        <v>2</v>
      </c>
      <c r="X286" s="22">
        <v>0</v>
      </c>
      <c r="Y286" s="28">
        <v>0</v>
      </c>
      <c r="Z286" s="22">
        <v>0</v>
      </c>
      <c r="AA286" s="28">
        <v>0</v>
      </c>
      <c r="AB286" s="22">
        <v>0</v>
      </c>
      <c r="AC286" s="28">
        <v>1</v>
      </c>
      <c r="AD286" s="22">
        <v>0</v>
      </c>
      <c r="AE286" s="28">
        <v>0</v>
      </c>
      <c r="AF286" s="22">
        <v>0</v>
      </c>
      <c r="AG286" s="28">
        <v>0</v>
      </c>
      <c r="AH286" s="22">
        <v>0</v>
      </c>
      <c r="AI286" s="28">
        <v>0</v>
      </c>
      <c r="AJ286" s="22">
        <v>0</v>
      </c>
      <c r="AK286" s="28">
        <v>0</v>
      </c>
      <c r="AL286" s="22">
        <v>0</v>
      </c>
      <c r="AM286" s="216">
        <v>0</v>
      </c>
      <c r="AN286" s="105">
        <v>0</v>
      </c>
      <c r="AO286" s="47">
        <v>0</v>
      </c>
      <c r="AP286" s="286">
        <v>4</v>
      </c>
      <c r="AQ286" s="23">
        <v>0</v>
      </c>
      <c r="AR286" s="28">
        <v>0</v>
      </c>
      <c r="AS286" s="22">
        <v>0</v>
      </c>
      <c r="AT286" s="28">
        <v>0</v>
      </c>
      <c r="AU286" s="23">
        <v>0</v>
      </c>
      <c r="AV286" s="28">
        <v>2</v>
      </c>
      <c r="AW286" s="23">
        <v>0</v>
      </c>
      <c r="AX286" s="28">
        <v>0</v>
      </c>
      <c r="AY286" s="56" t="str">
        <f t="shared" si="185"/>
        <v/>
      </c>
      <c r="AZ286" s="56"/>
      <c r="BA286" s="56"/>
      <c r="BB286" s="56"/>
      <c r="BC286" s="56"/>
      <c r="BD286" s="56"/>
      <c r="BE286" s="56"/>
      <c r="BF286" s="56"/>
      <c r="BG286" s="56"/>
      <c r="BH286" s="56"/>
      <c r="BI286" s="56"/>
      <c r="BJ286" s="56"/>
      <c r="BK286" s="56"/>
      <c r="BL286" s="56"/>
      <c r="BM286" s="56"/>
      <c r="BN286" s="56"/>
      <c r="BO286" s="56"/>
      <c r="CA286" s="40"/>
      <c r="CB286" s="18" t="str">
        <f t="shared" si="195"/>
        <v/>
      </c>
      <c r="CC286" s="18" t="str">
        <f t="shared" si="171"/>
        <v/>
      </c>
      <c r="CD286" s="18" t="str">
        <f t="shared" si="189"/>
        <v/>
      </c>
      <c r="CE286" s="18" t="str">
        <f t="shared" si="173"/>
        <v/>
      </c>
      <c r="CF286" s="18" t="str">
        <f t="shared" si="174"/>
        <v/>
      </c>
      <c r="CG286" s="18" t="str">
        <f t="shared" si="175"/>
        <v/>
      </c>
      <c r="CH286" s="18" t="str">
        <f t="shared" si="176"/>
        <v/>
      </c>
      <c r="CI286" s="18" t="str">
        <f t="shared" si="177"/>
        <v/>
      </c>
      <c r="CP286" s="370">
        <f t="shared" si="196"/>
        <v>0</v>
      </c>
      <c r="CQ286" s="370">
        <f t="shared" si="197"/>
        <v>0</v>
      </c>
      <c r="CR286" s="370">
        <f t="shared" si="190"/>
        <v>0</v>
      </c>
      <c r="CS286" s="370">
        <f t="shared" si="190"/>
        <v>0</v>
      </c>
      <c r="CT286" s="370">
        <f t="shared" si="181"/>
        <v>0</v>
      </c>
      <c r="CU286" s="370">
        <f t="shared" si="182"/>
        <v>0</v>
      </c>
      <c r="CV286" s="370">
        <f t="shared" si="183"/>
        <v>0</v>
      </c>
      <c r="CW286" s="370">
        <f t="shared" si="184"/>
        <v>0</v>
      </c>
    </row>
    <row r="287" spans="1:101" ht="15" customHeight="1" x14ac:dyDescent="0.25">
      <c r="A287" s="3524" t="s">
        <v>261</v>
      </c>
      <c r="B287" s="2927" t="s">
        <v>262</v>
      </c>
      <c r="C287" s="378">
        <f t="shared" si="187"/>
        <v>0</v>
      </c>
      <c r="D287" s="379">
        <f t="shared" si="193"/>
        <v>0</v>
      </c>
      <c r="E287" s="380">
        <f t="shared" si="193"/>
        <v>0</v>
      </c>
      <c r="F287" s="49">
        <v>0</v>
      </c>
      <c r="G287" s="52">
        <v>0</v>
      </c>
      <c r="H287" s="49">
        <v>0</v>
      </c>
      <c r="I287" s="52">
        <v>0</v>
      </c>
      <c r="J287" s="49">
        <v>0</v>
      </c>
      <c r="K287" s="52">
        <v>0</v>
      </c>
      <c r="L287" s="49">
        <v>0</v>
      </c>
      <c r="M287" s="52">
        <v>0</v>
      </c>
      <c r="N287" s="49">
        <v>0</v>
      </c>
      <c r="O287" s="52">
        <v>0</v>
      </c>
      <c r="P287" s="49">
        <v>0</v>
      </c>
      <c r="Q287" s="52">
        <v>0</v>
      </c>
      <c r="R287" s="49">
        <v>0</v>
      </c>
      <c r="S287" s="52">
        <v>0</v>
      </c>
      <c r="T287" s="49">
        <v>0</v>
      </c>
      <c r="U287" s="52">
        <v>0</v>
      </c>
      <c r="V287" s="49">
        <v>0</v>
      </c>
      <c r="W287" s="52">
        <v>0</v>
      </c>
      <c r="X287" s="49">
        <v>0</v>
      </c>
      <c r="Y287" s="52">
        <v>0</v>
      </c>
      <c r="Z287" s="49">
        <v>0</v>
      </c>
      <c r="AA287" s="52">
        <v>0</v>
      </c>
      <c r="AB287" s="49">
        <v>0</v>
      </c>
      <c r="AC287" s="52">
        <v>0</v>
      </c>
      <c r="AD287" s="49">
        <v>0</v>
      </c>
      <c r="AE287" s="52">
        <v>0</v>
      </c>
      <c r="AF287" s="49">
        <v>0</v>
      </c>
      <c r="AG287" s="52">
        <v>0</v>
      </c>
      <c r="AH287" s="49">
        <v>0</v>
      </c>
      <c r="AI287" s="52">
        <v>0</v>
      </c>
      <c r="AJ287" s="49">
        <v>0</v>
      </c>
      <c r="AK287" s="52">
        <v>0</v>
      </c>
      <c r="AL287" s="49">
        <v>0</v>
      </c>
      <c r="AM287" s="323">
        <v>0</v>
      </c>
      <c r="AN287" s="105">
        <v>0</v>
      </c>
      <c r="AO287" s="47">
        <v>0</v>
      </c>
      <c r="AP287" s="286">
        <v>0</v>
      </c>
      <c r="AQ287" s="51">
        <v>0</v>
      </c>
      <c r="AR287" s="52">
        <v>0</v>
      </c>
      <c r="AS287" s="49">
        <v>0</v>
      </c>
      <c r="AT287" s="52">
        <v>0</v>
      </c>
      <c r="AU287" s="51">
        <v>0</v>
      </c>
      <c r="AV287" s="52">
        <v>0</v>
      </c>
      <c r="AW287" s="51">
        <v>0</v>
      </c>
      <c r="AX287" s="52">
        <v>0</v>
      </c>
      <c r="AY287" s="56" t="str">
        <f t="shared" si="185"/>
        <v/>
      </c>
      <c r="AZ287" s="56"/>
      <c r="BA287" s="56"/>
      <c r="BB287" s="56"/>
      <c r="BC287" s="56"/>
      <c r="BD287" s="56"/>
      <c r="BE287" s="56"/>
      <c r="BF287" s="56"/>
      <c r="BG287" s="56"/>
      <c r="BH287" s="56"/>
      <c r="BI287" s="56"/>
      <c r="BJ287" s="56"/>
      <c r="BK287" s="56"/>
      <c r="BL287" s="56"/>
      <c r="BM287" s="56"/>
      <c r="BN287" s="56"/>
      <c r="BO287" s="56"/>
      <c r="CA287" s="40"/>
      <c r="CB287" s="18" t="str">
        <f t="shared" si="195"/>
        <v/>
      </c>
      <c r="CC287" s="18" t="str">
        <f t="shared" si="171"/>
        <v/>
      </c>
      <c r="CD287" s="18" t="str">
        <f t="shared" si="189"/>
        <v/>
      </c>
      <c r="CE287" s="18" t="str">
        <f t="shared" si="173"/>
        <v/>
      </c>
      <c r="CF287" s="18" t="str">
        <f t="shared" si="174"/>
        <v/>
      </c>
      <c r="CG287" s="18" t="str">
        <f t="shared" si="175"/>
        <v/>
      </c>
      <c r="CH287" s="18" t="str">
        <f t="shared" si="176"/>
        <v/>
      </c>
      <c r="CI287" s="18" t="str">
        <f t="shared" si="177"/>
        <v/>
      </c>
      <c r="CP287" s="370">
        <f t="shared" si="196"/>
        <v>0</v>
      </c>
      <c r="CQ287" s="370">
        <f t="shared" si="197"/>
        <v>0</v>
      </c>
      <c r="CR287" s="370">
        <f t="shared" si="190"/>
        <v>0</v>
      </c>
      <c r="CS287" s="370">
        <f t="shared" si="190"/>
        <v>0</v>
      </c>
      <c r="CT287" s="370">
        <f t="shared" si="181"/>
        <v>0</v>
      </c>
      <c r="CU287" s="370">
        <f t="shared" si="182"/>
        <v>0</v>
      </c>
      <c r="CV287" s="370">
        <f t="shared" si="183"/>
        <v>0</v>
      </c>
      <c r="CW287" s="370">
        <f t="shared" si="184"/>
        <v>0</v>
      </c>
    </row>
    <row r="288" spans="1:101" x14ac:dyDescent="0.25">
      <c r="A288" s="3923"/>
      <c r="B288" s="253" t="s">
        <v>263</v>
      </c>
      <c r="C288" s="397">
        <f t="shared" si="187"/>
        <v>3</v>
      </c>
      <c r="D288" s="398">
        <f t="shared" si="193"/>
        <v>2</v>
      </c>
      <c r="E288" s="396">
        <f t="shared" si="193"/>
        <v>1</v>
      </c>
      <c r="F288" s="49">
        <v>0</v>
      </c>
      <c r="G288" s="52">
        <v>0</v>
      </c>
      <c r="H288" s="49">
        <v>1</v>
      </c>
      <c r="I288" s="52">
        <v>0</v>
      </c>
      <c r="J288" s="49">
        <v>1</v>
      </c>
      <c r="K288" s="52">
        <v>0</v>
      </c>
      <c r="L288" s="49">
        <v>0</v>
      </c>
      <c r="M288" s="52">
        <v>1</v>
      </c>
      <c r="N288" s="49">
        <v>0</v>
      </c>
      <c r="O288" s="52">
        <v>0</v>
      </c>
      <c r="P288" s="49">
        <v>0</v>
      </c>
      <c r="Q288" s="52">
        <v>0</v>
      </c>
      <c r="R288" s="49">
        <v>0</v>
      </c>
      <c r="S288" s="52">
        <v>0</v>
      </c>
      <c r="T288" s="49">
        <v>0</v>
      </c>
      <c r="U288" s="52">
        <v>0</v>
      </c>
      <c r="V288" s="49">
        <v>0</v>
      </c>
      <c r="W288" s="52">
        <v>0</v>
      </c>
      <c r="X288" s="49">
        <v>0</v>
      </c>
      <c r="Y288" s="52">
        <v>0</v>
      </c>
      <c r="Z288" s="49">
        <v>0</v>
      </c>
      <c r="AA288" s="52">
        <v>0</v>
      </c>
      <c r="AB288" s="49">
        <v>0</v>
      </c>
      <c r="AC288" s="52">
        <v>0</v>
      </c>
      <c r="AD288" s="49">
        <v>0</v>
      </c>
      <c r="AE288" s="52">
        <v>0</v>
      </c>
      <c r="AF288" s="49">
        <v>0</v>
      </c>
      <c r="AG288" s="52">
        <v>0</v>
      </c>
      <c r="AH288" s="49">
        <v>0</v>
      </c>
      <c r="AI288" s="52">
        <v>0</v>
      </c>
      <c r="AJ288" s="49">
        <v>0</v>
      </c>
      <c r="AK288" s="52">
        <v>0</v>
      </c>
      <c r="AL288" s="49">
        <v>0</v>
      </c>
      <c r="AM288" s="323">
        <v>0</v>
      </c>
      <c r="AN288" s="105">
        <v>0</v>
      </c>
      <c r="AO288" s="47">
        <v>0</v>
      </c>
      <c r="AP288" s="286">
        <v>3</v>
      </c>
      <c r="AQ288" s="51">
        <v>0</v>
      </c>
      <c r="AR288" s="52">
        <v>0</v>
      </c>
      <c r="AS288" s="49">
        <v>0</v>
      </c>
      <c r="AT288" s="52">
        <v>0</v>
      </c>
      <c r="AU288" s="51">
        <v>0</v>
      </c>
      <c r="AV288" s="52">
        <v>0</v>
      </c>
      <c r="AW288" s="51">
        <v>0</v>
      </c>
      <c r="AX288" s="52">
        <v>0</v>
      </c>
      <c r="AY288" s="56" t="str">
        <f t="shared" si="185"/>
        <v/>
      </c>
      <c r="AZ288" s="56"/>
      <c r="BA288" s="56"/>
      <c r="BB288" s="56"/>
      <c r="BC288" s="56"/>
      <c r="BD288" s="56"/>
      <c r="BE288" s="56"/>
      <c r="BF288" s="56"/>
      <c r="BG288" s="56"/>
      <c r="BH288" s="56"/>
      <c r="BI288" s="56"/>
      <c r="BJ288" s="56"/>
      <c r="BK288" s="56"/>
      <c r="BL288" s="56"/>
      <c r="BM288" s="56"/>
      <c r="BN288" s="56"/>
      <c r="BO288" s="56"/>
      <c r="CA288" s="40"/>
      <c r="CB288" s="18" t="str">
        <f t="shared" si="195"/>
        <v/>
      </c>
      <c r="CC288" s="18" t="str">
        <f t="shared" si="171"/>
        <v/>
      </c>
      <c r="CD288" s="18" t="str">
        <f t="shared" si="189"/>
        <v/>
      </c>
      <c r="CE288" s="18" t="str">
        <f t="shared" si="173"/>
        <v/>
      </c>
      <c r="CF288" s="18" t="str">
        <f t="shared" si="174"/>
        <v/>
      </c>
      <c r="CG288" s="18" t="str">
        <f t="shared" si="175"/>
        <v/>
      </c>
      <c r="CH288" s="18" t="str">
        <f t="shared" si="176"/>
        <v/>
      </c>
      <c r="CI288" s="18" t="str">
        <f t="shared" si="177"/>
        <v/>
      </c>
      <c r="CP288" s="370">
        <f t="shared" si="196"/>
        <v>0</v>
      </c>
      <c r="CQ288" s="370">
        <f t="shared" si="197"/>
        <v>0</v>
      </c>
      <c r="CR288" s="370">
        <f t="shared" si="190"/>
        <v>0</v>
      </c>
      <c r="CS288" s="370">
        <f t="shared" si="190"/>
        <v>0</v>
      </c>
      <c r="CT288" s="370">
        <f t="shared" si="181"/>
        <v>0</v>
      </c>
      <c r="CU288" s="370">
        <f t="shared" si="182"/>
        <v>0</v>
      </c>
      <c r="CV288" s="370">
        <f t="shared" si="183"/>
        <v>0</v>
      </c>
      <c r="CW288" s="370">
        <f t="shared" si="184"/>
        <v>0</v>
      </c>
    </row>
    <row r="289" spans="1:101" x14ac:dyDescent="0.25">
      <c r="A289" s="3923"/>
      <c r="B289" s="253" t="s">
        <v>264</v>
      </c>
      <c r="C289" s="397">
        <f t="shared" si="187"/>
        <v>0</v>
      </c>
      <c r="D289" s="398">
        <f t="shared" si="193"/>
        <v>0</v>
      </c>
      <c r="E289" s="396">
        <f t="shared" si="193"/>
        <v>0</v>
      </c>
      <c r="F289" s="49">
        <v>0</v>
      </c>
      <c r="G289" s="52">
        <v>0</v>
      </c>
      <c r="H289" s="49">
        <v>0</v>
      </c>
      <c r="I289" s="52">
        <v>0</v>
      </c>
      <c r="J289" s="49">
        <v>0</v>
      </c>
      <c r="K289" s="52">
        <v>0</v>
      </c>
      <c r="L289" s="49">
        <v>0</v>
      </c>
      <c r="M289" s="52">
        <v>0</v>
      </c>
      <c r="N289" s="49">
        <v>0</v>
      </c>
      <c r="O289" s="52">
        <v>0</v>
      </c>
      <c r="P289" s="49">
        <v>0</v>
      </c>
      <c r="Q289" s="52">
        <v>0</v>
      </c>
      <c r="R289" s="49">
        <v>0</v>
      </c>
      <c r="S289" s="52">
        <v>0</v>
      </c>
      <c r="T289" s="49">
        <v>0</v>
      </c>
      <c r="U289" s="52">
        <v>0</v>
      </c>
      <c r="V289" s="49">
        <v>0</v>
      </c>
      <c r="W289" s="52">
        <v>0</v>
      </c>
      <c r="X289" s="49">
        <v>0</v>
      </c>
      <c r="Y289" s="52">
        <v>0</v>
      </c>
      <c r="Z289" s="49">
        <v>0</v>
      </c>
      <c r="AA289" s="52">
        <v>0</v>
      </c>
      <c r="AB289" s="49">
        <v>0</v>
      </c>
      <c r="AC289" s="52">
        <v>0</v>
      </c>
      <c r="AD289" s="49">
        <v>0</v>
      </c>
      <c r="AE289" s="52">
        <v>0</v>
      </c>
      <c r="AF289" s="49">
        <v>0</v>
      </c>
      <c r="AG289" s="52">
        <v>0</v>
      </c>
      <c r="AH289" s="49">
        <v>0</v>
      </c>
      <c r="AI289" s="52">
        <v>0</v>
      </c>
      <c r="AJ289" s="49">
        <v>0</v>
      </c>
      <c r="AK289" s="52">
        <v>0</v>
      </c>
      <c r="AL289" s="49">
        <v>0</v>
      </c>
      <c r="AM289" s="323">
        <v>0</v>
      </c>
      <c r="AN289" s="105">
        <v>0</v>
      </c>
      <c r="AO289" s="47">
        <v>0</v>
      </c>
      <c r="AP289" s="286">
        <v>0</v>
      </c>
      <c r="AQ289" s="51">
        <v>0</v>
      </c>
      <c r="AR289" s="52">
        <v>0</v>
      </c>
      <c r="AS289" s="49">
        <v>0</v>
      </c>
      <c r="AT289" s="52">
        <v>0</v>
      </c>
      <c r="AU289" s="51">
        <v>0</v>
      </c>
      <c r="AV289" s="52">
        <v>0</v>
      </c>
      <c r="AW289" s="51">
        <v>0</v>
      </c>
      <c r="AX289" s="52">
        <v>0</v>
      </c>
      <c r="AY289" s="56" t="str">
        <f t="shared" si="185"/>
        <v/>
      </c>
      <c r="AZ289" s="56"/>
      <c r="BA289" s="56"/>
      <c r="BB289" s="56"/>
      <c r="BC289" s="56"/>
      <c r="BD289" s="56"/>
      <c r="BE289" s="56"/>
      <c r="BF289" s="56"/>
      <c r="BG289" s="56"/>
      <c r="BH289" s="56"/>
      <c r="BI289" s="56"/>
      <c r="BJ289" s="56"/>
      <c r="BK289" s="56"/>
      <c r="BL289" s="56"/>
      <c r="BM289" s="56"/>
      <c r="BN289" s="56"/>
      <c r="BO289" s="56"/>
      <c r="CA289" s="40"/>
      <c r="CB289" s="18" t="str">
        <f t="shared" si="195"/>
        <v/>
      </c>
      <c r="CC289" s="18" t="str">
        <f t="shared" si="171"/>
        <v/>
      </c>
      <c r="CD289" s="18" t="str">
        <f t="shared" si="189"/>
        <v/>
      </c>
      <c r="CE289" s="18" t="str">
        <f t="shared" si="173"/>
        <v/>
      </c>
      <c r="CF289" s="18" t="str">
        <f t="shared" si="174"/>
        <v/>
      </c>
      <c r="CG289" s="18" t="str">
        <f t="shared" si="175"/>
        <v/>
      </c>
      <c r="CH289" s="18" t="str">
        <f t="shared" si="176"/>
        <v/>
      </c>
      <c r="CI289" s="18" t="str">
        <f t="shared" si="177"/>
        <v/>
      </c>
      <c r="CP289" s="370">
        <f t="shared" si="196"/>
        <v>0</v>
      </c>
      <c r="CQ289" s="370">
        <f t="shared" si="197"/>
        <v>0</v>
      </c>
      <c r="CR289" s="370">
        <f t="shared" si="190"/>
        <v>0</v>
      </c>
      <c r="CS289" s="370">
        <f t="shared" si="190"/>
        <v>0</v>
      </c>
      <c r="CT289" s="370">
        <f t="shared" si="181"/>
        <v>0</v>
      </c>
      <c r="CU289" s="370">
        <f t="shared" si="182"/>
        <v>0</v>
      </c>
      <c r="CV289" s="370">
        <f t="shared" si="183"/>
        <v>0</v>
      </c>
      <c r="CW289" s="370">
        <f t="shared" si="184"/>
        <v>0</v>
      </c>
    </row>
    <row r="290" spans="1:101" x14ac:dyDescent="0.25">
      <c r="A290" s="3923"/>
      <c r="B290" s="253" t="s">
        <v>265</v>
      </c>
      <c r="C290" s="397">
        <f t="shared" si="187"/>
        <v>0</v>
      </c>
      <c r="D290" s="398">
        <f t="shared" si="193"/>
        <v>0</v>
      </c>
      <c r="E290" s="396">
        <f t="shared" si="193"/>
        <v>0</v>
      </c>
      <c r="F290" s="49">
        <v>0</v>
      </c>
      <c r="G290" s="52">
        <v>0</v>
      </c>
      <c r="H290" s="49">
        <v>0</v>
      </c>
      <c r="I290" s="52">
        <v>0</v>
      </c>
      <c r="J290" s="49">
        <v>0</v>
      </c>
      <c r="K290" s="52">
        <v>0</v>
      </c>
      <c r="L290" s="49">
        <v>0</v>
      </c>
      <c r="M290" s="52">
        <v>0</v>
      </c>
      <c r="N290" s="49">
        <v>0</v>
      </c>
      <c r="O290" s="52">
        <v>0</v>
      </c>
      <c r="P290" s="49">
        <v>0</v>
      </c>
      <c r="Q290" s="52">
        <v>0</v>
      </c>
      <c r="R290" s="49">
        <v>0</v>
      </c>
      <c r="S290" s="52">
        <v>0</v>
      </c>
      <c r="T290" s="49">
        <v>0</v>
      </c>
      <c r="U290" s="52">
        <v>0</v>
      </c>
      <c r="V290" s="49">
        <v>0</v>
      </c>
      <c r="W290" s="52">
        <v>0</v>
      </c>
      <c r="X290" s="49">
        <v>0</v>
      </c>
      <c r="Y290" s="52">
        <v>0</v>
      </c>
      <c r="Z290" s="49">
        <v>0</v>
      </c>
      <c r="AA290" s="52">
        <v>0</v>
      </c>
      <c r="AB290" s="49">
        <v>0</v>
      </c>
      <c r="AC290" s="52">
        <v>0</v>
      </c>
      <c r="AD290" s="49">
        <v>0</v>
      </c>
      <c r="AE290" s="52">
        <v>0</v>
      </c>
      <c r="AF290" s="49">
        <v>0</v>
      </c>
      <c r="AG290" s="52">
        <v>0</v>
      </c>
      <c r="AH290" s="49">
        <v>0</v>
      </c>
      <c r="AI290" s="52">
        <v>0</v>
      </c>
      <c r="AJ290" s="49">
        <v>0</v>
      </c>
      <c r="AK290" s="52">
        <v>0</v>
      </c>
      <c r="AL290" s="49">
        <v>0</v>
      </c>
      <c r="AM290" s="323">
        <v>0</v>
      </c>
      <c r="AN290" s="105">
        <v>0</v>
      </c>
      <c r="AO290" s="47">
        <v>0</v>
      </c>
      <c r="AP290" s="286">
        <v>0</v>
      </c>
      <c r="AQ290" s="51">
        <v>0</v>
      </c>
      <c r="AR290" s="52">
        <v>0</v>
      </c>
      <c r="AS290" s="49">
        <v>0</v>
      </c>
      <c r="AT290" s="52">
        <v>0</v>
      </c>
      <c r="AU290" s="51">
        <v>0</v>
      </c>
      <c r="AV290" s="52">
        <v>0</v>
      </c>
      <c r="AW290" s="51">
        <v>0</v>
      </c>
      <c r="AX290" s="52">
        <v>0</v>
      </c>
      <c r="AY290" s="56" t="str">
        <f t="shared" si="185"/>
        <v/>
      </c>
      <c r="AZ290" s="56"/>
      <c r="BA290" s="56"/>
      <c r="BB290" s="56"/>
      <c r="BC290" s="56"/>
      <c r="BD290" s="56"/>
      <c r="BE290" s="56"/>
      <c r="BF290" s="56"/>
      <c r="BG290" s="56"/>
      <c r="BH290" s="56"/>
      <c r="BI290" s="56"/>
      <c r="BJ290" s="56"/>
      <c r="BK290" s="56"/>
      <c r="BL290" s="56"/>
      <c r="BM290" s="56"/>
      <c r="BN290" s="56"/>
      <c r="BO290" s="56"/>
      <c r="CA290" s="40"/>
      <c r="CB290" s="18" t="str">
        <f t="shared" si="195"/>
        <v/>
      </c>
      <c r="CC290" s="18" t="str">
        <f t="shared" si="171"/>
        <v/>
      </c>
      <c r="CD290" s="18" t="str">
        <f t="shared" si="189"/>
        <v/>
      </c>
      <c r="CE290" s="18" t="str">
        <f t="shared" si="173"/>
        <v/>
      </c>
      <c r="CF290" s="18" t="str">
        <f t="shared" si="174"/>
        <v/>
      </c>
      <c r="CG290" s="18" t="str">
        <f t="shared" si="175"/>
        <v/>
      </c>
      <c r="CH290" s="18" t="str">
        <f t="shared" si="176"/>
        <v/>
      </c>
      <c r="CI290" s="18" t="str">
        <f t="shared" si="177"/>
        <v/>
      </c>
      <c r="CP290" s="370">
        <f t="shared" si="196"/>
        <v>0</v>
      </c>
      <c r="CQ290" s="370">
        <f t="shared" si="197"/>
        <v>0</v>
      </c>
      <c r="CR290" s="370">
        <f t="shared" si="190"/>
        <v>0</v>
      </c>
      <c r="CS290" s="370">
        <f t="shared" si="190"/>
        <v>0</v>
      </c>
      <c r="CT290" s="370">
        <f t="shared" si="181"/>
        <v>0</v>
      </c>
      <c r="CU290" s="370">
        <f t="shared" si="182"/>
        <v>0</v>
      </c>
      <c r="CV290" s="370">
        <f t="shared" si="183"/>
        <v>0</v>
      </c>
      <c r="CW290" s="370">
        <f t="shared" si="184"/>
        <v>0</v>
      </c>
    </row>
    <row r="291" spans="1:101" ht="22.5" customHeight="1" x14ac:dyDescent="0.25">
      <c r="A291" s="4249"/>
      <c r="B291" s="450" t="s">
        <v>266</v>
      </c>
      <c r="C291" s="416">
        <f t="shared" si="187"/>
        <v>0</v>
      </c>
      <c r="D291" s="417">
        <f t="shared" si="193"/>
        <v>0</v>
      </c>
      <c r="E291" s="377">
        <f t="shared" si="193"/>
        <v>0</v>
      </c>
      <c r="F291" s="30">
        <v>0</v>
      </c>
      <c r="G291" s="37">
        <v>0</v>
      </c>
      <c r="H291" s="30">
        <v>0</v>
      </c>
      <c r="I291" s="37">
        <v>0</v>
      </c>
      <c r="J291" s="30">
        <v>0</v>
      </c>
      <c r="K291" s="37">
        <v>0</v>
      </c>
      <c r="L291" s="30">
        <v>0</v>
      </c>
      <c r="M291" s="37">
        <v>0</v>
      </c>
      <c r="N291" s="30">
        <v>0</v>
      </c>
      <c r="O291" s="37">
        <v>0</v>
      </c>
      <c r="P291" s="30">
        <v>0</v>
      </c>
      <c r="Q291" s="37">
        <v>0</v>
      </c>
      <c r="R291" s="30">
        <v>0</v>
      </c>
      <c r="S291" s="37">
        <v>0</v>
      </c>
      <c r="T291" s="30">
        <v>0</v>
      </c>
      <c r="U291" s="37">
        <v>0</v>
      </c>
      <c r="V291" s="30">
        <v>0</v>
      </c>
      <c r="W291" s="37">
        <v>0</v>
      </c>
      <c r="X291" s="30">
        <v>0</v>
      </c>
      <c r="Y291" s="37">
        <v>0</v>
      </c>
      <c r="Z291" s="30">
        <v>0</v>
      </c>
      <c r="AA291" s="37">
        <v>0</v>
      </c>
      <c r="AB291" s="30">
        <v>0</v>
      </c>
      <c r="AC291" s="37">
        <v>0</v>
      </c>
      <c r="AD291" s="30">
        <v>0</v>
      </c>
      <c r="AE291" s="37">
        <v>0</v>
      </c>
      <c r="AF291" s="30">
        <v>0</v>
      </c>
      <c r="AG291" s="37">
        <v>0</v>
      </c>
      <c r="AH291" s="30">
        <v>0</v>
      </c>
      <c r="AI291" s="37">
        <v>0</v>
      </c>
      <c r="AJ291" s="30">
        <v>0</v>
      </c>
      <c r="AK291" s="37">
        <v>0</v>
      </c>
      <c r="AL291" s="30">
        <v>0</v>
      </c>
      <c r="AM291" s="223">
        <v>0</v>
      </c>
      <c r="AN291" s="35">
        <v>0</v>
      </c>
      <c r="AO291" s="31">
        <v>0</v>
      </c>
      <c r="AP291" s="220">
        <v>0</v>
      </c>
      <c r="AQ291" s="31">
        <v>0</v>
      </c>
      <c r="AR291" s="37">
        <v>0</v>
      </c>
      <c r="AS291" s="30">
        <v>0</v>
      </c>
      <c r="AT291" s="37">
        <v>0</v>
      </c>
      <c r="AU291" s="31">
        <v>0</v>
      </c>
      <c r="AV291" s="37">
        <v>0</v>
      </c>
      <c r="AW291" s="31">
        <v>0</v>
      </c>
      <c r="AX291" s="37">
        <v>0</v>
      </c>
      <c r="AY291" s="56" t="str">
        <f t="shared" si="185"/>
        <v/>
      </c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6"/>
      <c r="BK291" s="56"/>
      <c r="BL291" s="56"/>
      <c r="BM291" s="56"/>
      <c r="BN291" s="56"/>
      <c r="BO291" s="56"/>
      <c r="CA291" s="40"/>
      <c r="CB291" s="18" t="str">
        <f t="shared" si="195"/>
        <v/>
      </c>
      <c r="CC291" s="18" t="str">
        <f t="shared" si="171"/>
        <v/>
      </c>
      <c r="CD291" s="18" t="str">
        <f t="shared" si="189"/>
        <v/>
      </c>
      <c r="CE291" s="18" t="str">
        <f t="shared" si="173"/>
        <v/>
      </c>
      <c r="CF291" s="18" t="str">
        <f t="shared" si="174"/>
        <v/>
      </c>
      <c r="CG291" s="18" t="str">
        <f t="shared" si="175"/>
        <v/>
      </c>
      <c r="CH291" s="18" t="str">
        <f t="shared" si="176"/>
        <v/>
      </c>
      <c r="CI291" s="18" t="str">
        <f t="shared" si="177"/>
        <v/>
      </c>
      <c r="CP291" s="370">
        <f t="shared" si="196"/>
        <v>0</v>
      </c>
      <c r="CQ291" s="370">
        <f t="shared" si="197"/>
        <v>0</v>
      </c>
      <c r="CR291" s="370">
        <f t="shared" si="190"/>
        <v>0</v>
      </c>
      <c r="CS291" s="370">
        <f t="shared" si="190"/>
        <v>0</v>
      </c>
      <c r="CT291" s="370">
        <f t="shared" si="181"/>
        <v>0</v>
      </c>
      <c r="CU291" s="370">
        <f t="shared" si="182"/>
        <v>0</v>
      </c>
      <c r="CV291" s="370">
        <f t="shared" si="183"/>
        <v>0</v>
      </c>
      <c r="CW291" s="370">
        <f t="shared" si="184"/>
        <v>0</v>
      </c>
    </row>
    <row r="292" spans="1:101" x14ac:dyDescent="0.25">
      <c r="A292" s="3176" t="s">
        <v>267</v>
      </c>
      <c r="B292" s="3177"/>
      <c r="C292" s="2544">
        <f t="shared" si="187"/>
        <v>0</v>
      </c>
      <c r="D292" s="388">
        <f t="shared" si="193"/>
        <v>0</v>
      </c>
      <c r="E292" s="369">
        <f t="shared" si="193"/>
        <v>0</v>
      </c>
      <c r="F292" s="2546">
        <v>0</v>
      </c>
      <c r="G292" s="85">
        <v>0</v>
      </c>
      <c r="H292" s="2546">
        <v>0</v>
      </c>
      <c r="I292" s="85">
        <v>0</v>
      </c>
      <c r="J292" s="2546">
        <v>0</v>
      </c>
      <c r="K292" s="85">
        <v>0</v>
      </c>
      <c r="L292" s="2546">
        <v>0</v>
      </c>
      <c r="M292" s="85">
        <v>0</v>
      </c>
      <c r="N292" s="2546">
        <v>0</v>
      </c>
      <c r="O292" s="85">
        <v>0</v>
      </c>
      <c r="P292" s="2546">
        <v>0</v>
      </c>
      <c r="Q292" s="85">
        <v>0</v>
      </c>
      <c r="R292" s="2546">
        <v>0</v>
      </c>
      <c r="S292" s="85">
        <v>0</v>
      </c>
      <c r="T292" s="2546">
        <v>0</v>
      </c>
      <c r="U292" s="85">
        <v>0</v>
      </c>
      <c r="V292" s="2546">
        <v>0</v>
      </c>
      <c r="W292" s="85">
        <v>0</v>
      </c>
      <c r="X292" s="2546">
        <v>0</v>
      </c>
      <c r="Y292" s="85">
        <v>0</v>
      </c>
      <c r="Z292" s="2546">
        <v>0</v>
      </c>
      <c r="AA292" s="85">
        <v>0</v>
      </c>
      <c r="AB292" s="2546">
        <v>0</v>
      </c>
      <c r="AC292" s="85">
        <v>0</v>
      </c>
      <c r="AD292" s="2546">
        <v>0</v>
      </c>
      <c r="AE292" s="85">
        <v>0</v>
      </c>
      <c r="AF292" s="2546">
        <v>0</v>
      </c>
      <c r="AG292" s="85">
        <v>0</v>
      </c>
      <c r="AH292" s="2546">
        <v>0</v>
      </c>
      <c r="AI292" s="85">
        <v>0</v>
      </c>
      <c r="AJ292" s="2546">
        <v>0</v>
      </c>
      <c r="AK292" s="85">
        <v>0</v>
      </c>
      <c r="AL292" s="2546">
        <v>0</v>
      </c>
      <c r="AM292" s="353">
        <v>0</v>
      </c>
      <c r="AN292" s="105">
        <v>0</v>
      </c>
      <c r="AO292" s="47">
        <v>0</v>
      </c>
      <c r="AP292" s="286">
        <v>0</v>
      </c>
      <c r="AQ292" s="468">
        <v>0</v>
      </c>
      <c r="AR292" s="85">
        <v>0</v>
      </c>
      <c r="AS292" s="2546">
        <v>0</v>
      </c>
      <c r="AT292" s="85">
        <v>0</v>
      </c>
      <c r="AU292" s="468">
        <v>0</v>
      </c>
      <c r="AV292" s="85">
        <v>0</v>
      </c>
      <c r="AW292" s="468">
        <v>0</v>
      </c>
      <c r="AX292" s="85">
        <v>0</v>
      </c>
      <c r="AY292" s="56" t="str">
        <f t="shared" si="185"/>
        <v/>
      </c>
      <c r="AZ292" s="56"/>
      <c r="BA292" s="56"/>
      <c r="BB292" s="56"/>
      <c r="BC292" s="56"/>
      <c r="BD292" s="56"/>
      <c r="BE292" s="56"/>
      <c r="BF292" s="56"/>
      <c r="BG292" s="56"/>
      <c r="BH292" s="56"/>
      <c r="BI292" s="56"/>
      <c r="BJ292" s="56"/>
      <c r="BK292" s="56"/>
      <c r="BL292" s="56"/>
      <c r="BM292" s="56"/>
      <c r="BN292" s="56"/>
      <c r="BO292" s="56"/>
      <c r="CA292" s="40"/>
      <c r="CB292" s="18" t="str">
        <f t="shared" si="195"/>
        <v/>
      </c>
      <c r="CC292" s="18" t="str">
        <f t="shared" si="171"/>
        <v/>
      </c>
      <c r="CD292" s="18" t="str">
        <f t="shared" si="189"/>
        <v/>
      </c>
      <c r="CE292" s="18" t="str">
        <f t="shared" si="173"/>
        <v/>
      </c>
      <c r="CF292" s="18" t="str">
        <f t="shared" si="174"/>
        <v/>
      </c>
      <c r="CG292" s="18" t="str">
        <f t="shared" si="175"/>
        <v/>
      </c>
      <c r="CH292" s="18" t="str">
        <f t="shared" si="176"/>
        <v/>
      </c>
      <c r="CI292" s="18" t="str">
        <f t="shared" si="177"/>
        <v/>
      </c>
      <c r="CP292" s="370">
        <f t="shared" si="196"/>
        <v>0</v>
      </c>
      <c r="CQ292" s="370">
        <f t="shared" si="197"/>
        <v>0</v>
      </c>
      <c r="CR292" s="370">
        <f t="shared" si="190"/>
        <v>0</v>
      </c>
      <c r="CS292" s="370">
        <f t="shared" si="190"/>
        <v>0</v>
      </c>
      <c r="CT292" s="370">
        <f t="shared" si="181"/>
        <v>0</v>
      </c>
      <c r="CU292" s="370">
        <f t="shared" si="182"/>
        <v>0</v>
      </c>
      <c r="CV292" s="370">
        <f t="shared" si="183"/>
        <v>0</v>
      </c>
      <c r="CW292" s="370">
        <f t="shared" si="184"/>
        <v>0</v>
      </c>
    </row>
    <row r="293" spans="1:101" x14ac:dyDescent="0.25">
      <c r="A293" s="3016" t="s">
        <v>268</v>
      </c>
      <c r="B293" s="3017"/>
      <c r="C293" s="416">
        <f>SUM(D293+E293)</f>
        <v>1</v>
      </c>
      <c r="D293" s="417">
        <f>SUM(F293+H293+J293+L293+N293+P293+R293+T293+V293+X293+Z293+AB293+AD293+AF293+AH293+AJ293+AL293)</f>
        <v>1</v>
      </c>
      <c r="E293" s="377">
        <f t="shared" ref="E293" si="198">SUM(G293+I293+K293+M293+O293+Q293+S293+U293+W293+Y293+AA293+AC293+AE293+AG293+AI293+AK293+AM293)</f>
        <v>0</v>
      </c>
      <c r="F293" s="30">
        <v>0</v>
      </c>
      <c r="G293" s="37">
        <v>0</v>
      </c>
      <c r="H293" s="30">
        <v>0</v>
      </c>
      <c r="I293" s="37">
        <v>0</v>
      </c>
      <c r="J293" s="30">
        <v>0</v>
      </c>
      <c r="K293" s="37">
        <v>0</v>
      </c>
      <c r="L293" s="30">
        <v>0</v>
      </c>
      <c r="M293" s="37">
        <v>0</v>
      </c>
      <c r="N293" s="30">
        <v>0</v>
      </c>
      <c r="O293" s="37">
        <v>0</v>
      </c>
      <c r="P293" s="30">
        <v>0</v>
      </c>
      <c r="Q293" s="37">
        <v>0</v>
      </c>
      <c r="R293" s="30">
        <v>0</v>
      </c>
      <c r="S293" s="37">
        <v>0</v>
      </c>
      <c r="T293" s="30">
        <v>0</v>
      </c>
      <c r="U293" s="37">
        <v>0</v>
      </c>
      <c r="V293" s="30">
        <v>0</v>
      </c>
      <c r="W293" s="37">
        <v>0</v>
      </c>
      <c r="X293" s="30">
        <v>1</v>
      </c>
      <c r="Y293" s="37">
        <v>0</v>
      </c>
      <c r="Z293" s="30">
        <v>0</v>
      </c>
      <c r="AA293" s="37">
        <v>0</v>
      </c>
      <c r="AB293" s="30">
        <v>0</v>
      </c>
      <c r="AC293" s="37">
        <v>0</v>
      </c>
      <c r="AD293" s="30">
        <v>0</v>
      </c>
      <c r="AE293" s="37">
        <v>0</v>
      </c>
      <c r="AF293" s="30">
        <v>0</v>
      </c>
      <c r="AG293" s="37">
        <v>0</v>
      </c>
      <c r="AH293" s="30">
        <v>0</v>
      </c>
      <c r="AI293" s="37">
        <v>0</v>
      </c>
      <c r="AJ293" s="30">
        <v>0</v>
      </c>
      <c r="AK293" s="37">
        <v>0</v>
      </c>
      <c r="AL293" s="30">
        <v>0</v>
      </c>
      <c r="AM293" s="223">
        <v>0</v>
      </c>
      <c r="AN293" s="95">
        <v>0</v>
      </c>
      <c r="AO293" s="2760">
        <v>0</v>
      </c>
      <c r="AP293" s="2763">
        <v>0</v>
      </c>
      <c r="AQ293" s="479">
        <v>0</v>
      </c>
      <c r="AR293" s="453">
        <v>0</v>
      </c>
      <c r="AS293" s="30">
        <v>0</v>
      </c>
      <c r="AT293" s="37">
        <v>0</v>
      </c>
      <c r="AU293" s="31">
        <v>0</v>
      </c>
      <c r="AV293" s="37">
        <v>0</v>
      </c>
      <c r="AW293" s="31">
        <v>0</v>
      </c>
      <c r="AX293" s="37">
        <v>0</v>
      </c>
      <c r="AY293" s="56" t="str">
        <f t="shared" si="185"/>
        <v/>
      </c>
      <c r="AZ293" s="56"/>
      <c r="BA293" s="56"/>
      <c r="BB293" s="56"/>
      <c r="BC293" s="56"/>
      <c r="BD293" s="56"/>
      <c r="BE293" s="56"/>
      <c r="BF293" s="56"/>
      <c r="BG293" s="56"/>
      <c r="BH293" s="56"/>
      <c r="BI293" s="56"/>
      <c r="BJ293" s="56"/>
      <c r="BK293" s="56"/>
      <c r="BL293" s="56"/>
      <c r="BM293" s="56"/>
      <c r="BN293" s="56"/>
      <c r="BO293" s="56"/>
      <c r="CA293" s="40"/>
      <c r="CB293" s="18" t="str">
        <f t="shared" si="195"/>
        <v/>
      </c>
      <c r="CC293" s="18" t="str">
        <f t="shared" si="171"/>
        <v/>
      </c>
      <c r="CD293" s="18" t="str">
        <f t="shared" si="189"/>
        <v/>
      </c>
      <c r="CE293" s="18" t="str">
        <f t="shared" si="173"/>
        <v/>
      </c>
      <c r="CF293" s="18" t="str">
        <f t="shared" si="174"/>
        <v/>
      </c>
      <c r="CG293" s="18" t="str">
        <f t="shared" si="175"/>
        <v/>
      </c>
      <c r="CH293" s="18" t="str">
        <f t="shared" si="176"/>
        <v/>
      </c>
      <c r="CI293" s="18" t="str">
        <f t="shared" si="177"/>
        <v/>
      </c>
      <c r="CP293" s="370">
        <f t="shared" si="196"/>
        <v>0</v>
      </c>
      <c r="CQ293" s="370">
        <f t="shared" si="197"/>
        <v>0</v>
      </c>
      <c r="CR293" s="370">
        <f t="shared" si="190"/>
        <v>0</v>
      </c>
      <c r="CS293" s="370">
        <f t="shared" si="190"/>
        <v>0</v>
      </c>
      <c r="CT293" s="370">
        <f t="shared" si="181"/>
        <v>0</v>
      </c>
      <c r="CU293" s="370">
        <f t="shared" si="182"/>
        <v>0</v>
      </c>
      <c r="CV293" s="370">
        <f t="shared" si="183"/>
        <v>0</v>
      </c>
      <c r="CW293" s="370">
        <f t="shared" si="184"/>
        <v>0</v>
      </c>
    </row>
    <row r="294" spans="1:101" s="56" customFormat="1" ht="18" customHeight="1" x14ac:dyDescent="0.2">
      <c r="A294" s="38" t="s">
        <v>279</v>
      </c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</row>
    <row r="295" spans="1:101" x14ac:dyDescent="0.25">
      <c r="A295" s="4675" t="s">
        <v>280</v>
      </c>
      <c r="B295" s="4676" t="s">
        <v>281</v>
      </c>
      <c r="C295" s="3443" t="s">
        <v>4</v>
      </c>
      <c r="D295" s="3108"/>
      <c r="E295" s="2987"/>
      <c r="F295" s="4677" t="s">
        <v>139</v>
      </c>
      <c r="G295" s="4678"/>
      <c r="H295" s="4678"/>
      <c r="I295" s="4678"/>
      <c r="J295" s="4678"/>
      <c r="K295" s="4678"/>
      <c r="L295" s="4678"/>
      <c r="M295" s="4678"/>
      <c r="N295" s="4678"/>
      <c r="O295" s="4678"/>
      <c r="P295" s="4678"/>
      <c r="Q295" s="4678"/>
      <c r="R295" s="4678"/>
      <c r="S295" s="4678"/>
      <c r="T295" s="4678"/>
      <c r="U295" s="4678"/>
      <c r="V295" s="4678"/>
      <c r="W295" s="4678"/>
      <c r="X295" s="4678"/>
      <c r="Y295" s="4678"/>
      <c r="Z295" s="4678"/>
      <c r="AA295" s="4678"/>
      <c r="AB295" s="4678"/>
      <c r="AC295" s="4678"/>
      <c r="AD295" s="4678"/>
      <c r="AE295" s="4678"/>
      <c r="AF295" s="4678"/>
      <c r="AG295" s="4678"/>
      <c r="AH295" s="4678"/>
      <c r="AI295" s="4678"/>
      <c r="AJ295" s="4678"/>
      <c r="AK295" s="4679"/>
      <c r="AL295" s="3538" t="s">
        <v>12</v>
      </c>
      <c r="AM295" s="4680" t="s">
        <v>13</v>
      </c>
      <c r="AN295" s="4680" t="s">
        <v>207</v>
      </c>
      <c r="AO295" s="2987" t="s">
        <v>272</v>
      </c>
    </row>
    <row r="296" spans="1:101" x14ac:dyDescent="0.25">
      <c r="A296" s="3992"/>
      <c r="B296" s="3994"/>
      <c r="C296" s="4010"/>
      <c r="D296" s="4007"/>
      <c r="E296" s="4005"/>
      <c r="F296" s="4649" t="s">
        <v>203</v>
      </c>
      <c r="G296" s="4649"/>
      <c r="H296" s="4649" t="s">
        <v>204</v>
      </c>
      <c r="I296" s="4649"/>
      <c r="J296" s="4649" t="s">
        <v>16</v>
      </c>
      <c r="K296" s="4649"/>
      <c r="L296" s="4603" t="s">
        <v>17</v>
      </c>
      <c r="M296" s="4648"/>
      <c r="N296" s="4641" t="s">
        <v>18</v>
      </c>
      <c r="O296" s="4641"/>
      <c r="P296" s="4641" t="s">
        <v>19</v>
      </c>
      <c r="Q296" s="4641"/>
      <c r="R296" s="4641" t="s">
        <v>20</v>
      </c>
      <c r="S296" s="4641"/>
      <c r="T296" s="4641" t="s">
        <v>21</v>
      </c>
      <c r="U296" s="4641"/>
      <c r="V296" s="4641" t="s">
        <v>22</v>
      </c>
      <c r="W296" s="4641"/>
      <c r="X296" s="4641" t="s">
        <v>23</v>
      </c>
      <c r="Y296" s="4641"/>
      <c r="Z296" s="4641" t="s">
        <v>61</v>
      </c>
      <c r="AA296" s="4641"/>
      <c r="AB296" s="4641" t="s">
        <v>62</v>
      </c>
      <c r="AC296" s="4641"/>
      <c r="AD296" s="4641" t="s">
        <v>63</v>
      </c>
      <c r="AE296" s="4641"/>
      <c r="AF296" s="4641" t="s">
        <v>148</v>
      </c>
      <c r="AG296" s="4641"/>
      <c r="AH296" s="4641" t="s">
        <v>149</v>
      </c>
      <c r="AI296" s="4641"/>
      <c r="AJ296" s="4641" t="s">
        <v>150</v>
      </c>
      <c r="AK296" s="4642"/>
      <c r="AL296" s="3130"/>
      <c r="AM296" s="3200"/>
      <c r="AN296" s="3200"/>
      <c r="AO296" s="2994"/>
    </row>
    <row r="297" spans="1:101" ht="26.25" customHeight="1" x14ac:dyDescent="0.25">
      <c r="A297" s="4319"/>
      <c r="B297" s="4321"/>
      <c r="C297" s="1214" t="s">
        <v>120</v>
      </c>
      <c r="D297" s="2938" t="s">
        <v>79</v>
      </c>
      <c r="E297" s="482" t="s">
        <v>121</v>
      </c>
      <c r="F297" s="1216" t="s">
        <v>79</v>
      </c>
      <c r="G297" s="484" t="s">
        <v>121</v>
      </c>
      <c r="H297" s="1216" t="s">
        <v>79</v>
      </c>
      <c r="I297" s="484" t="s">
        <v>121</v>
      </c>
      <c r="J297" s="1216" t="s">
        <v>79</v>
      </c>
      <c r="K297" s="484" t="s">
        <v>121</v>
      </c>
      <c r="L297" s="1216" t="s">
        <v>79</v>
      </c>
      <c r="M297" s="484" t="s">
        <v>121</v>
      </c>
      <c r="N297" s="1216" t="s">
        <v>79</v>
      </c>
      <c r="O297" s="484" t="s">
        <v>121</v>
      </c>
      <c r="P297" s="1216" t="s">
        <v>79</v>
      </c>
      <c r="Q297" s="484" t="s">
        <v>121</v>
      </c>
      <c r="R297" s="1216" t="s">
        <v>79</v>
      </c>
      <c r="S297" s="484" t="s">
        <v>121</v>
      </c>
      <c r="T297" s="2937" t="s">
        <v>79</v>
      </c>
      <c r="U297" s="2937" t="s">
        <v>121</v>
      </c>
      <c r="V297" s="2939" t="s">
        <v>79</v>
      </c>
      <c r="W297" s="484" t="s">
        <v>121</v>
      </c>
      <c r="X297" s="1216" t="s">
        <v>79</v>
      </c>
      <c r="Y297" s="484" t="s">
        <v>121</v>
      </c>
      <c r="Z297" s="1216" t="s">
        <v>79</v>
      </c>
      <c r="AA297" s="484" t="s">
        <v>121</v>
      </c>
      <c r="AB297" s="1216" t="s">
        <v>79</v>
      </c>
      <c r="AC297" s="484" t="s">
        <v>121</v>
      </c>
      <c r="AD297" s="1216" t="s">
        <v>79</v>
      </c>
      <c r="AE297" s="484" t="s">
        <v>121</v>
      </c>
      <c r="AF297" s="1216" t="s">
        <v>79</v>
      </c>
      <c r="AG297" s="484" t="s">
        <v>121</v>
      </c>
      <c r="AH297" s="1216" t="s">
        <v>79</v>
      </c>
      <c r="AI297" s="484" t="s">
        <v>121</v>
      </c>
      <c r="AJ297" s="1216" t="s">
        <v>79</v>
      </c>
      <c r="AK297" s="487" t="s">
        <v>121</v>
      </c>
      <c r="AL297" s="3001"/>
      <c r="AM297" s="2983"/>
      <c r="AN297" s="2983"/>
      <c r="AO297" s="4005"/>
    </row>
    <row r="298" spans="1:101" ht="15" customHeight="1" x14ac:dyDescent="0.25">
      <c r="A298" s="4681" t="s">
        <v>282</v>
      </c>
      <c r="B298" s="2940" t="s">
        <v>92</v>
      </c>
      <c r="C298" s="1220">
        <f>SUM(D298+E298)</f>
        <v>0</v>
      </c>
      <c r="D298" s="2941">
        <f>SUM(F298+H298+J298+L298+N298+P298+R298+T298+V298+X298+Z298+AB298+AD298+AF298+AH298+AJ298)</f>
        <v>0</v>
      </c>
      <c r="E298" s="2898">
        <f>SUM(G298+I298+K298+M298+O298+Q298+S298+U298+W298+Y298+AA298+AC298+AE298+AG298+AI298+AK298)</f>
        <v>0</v>
      </c>
      <c r="F298" s="2797"/>
      <c r="G298" s="2878"/>
      <c r="H298" s="2797"/>
      <c r="I298" s="2878"/>
      <c r="J298" s="2797"/>
      <c r="K298" s="2878"/>
      <c r="L298" s="2797"/>
      <c r="M298" s="2878"/>
      <c r="N298" s="2797"/>
      <c r="O298" s="2878"/>
      <c r="P298" s="2797"/>
      <c r="Q298" s="2878"/>
      <c r="R298" s="2797"/>
      <c r="S298" s="2878"/>
      <c r="T298" s="2797"/>
      <c r="U298" s="2878"/>
      <c r="V298" s="2797"/>
      <c r="W298" s="2878"/>
      <c r="X298" s="2797"/>
      <c r="Y298" s="2878"/>
      <c r="Z298" s="2797"/>
      <c r="AA298" s="2878"/>
      <c r="AB298" s="2797"/>
      <c r="AC298" s="2878"/>
      <c r="AD298" s="2797"/>
      <c r="AE298" s="2878"/>
      <c r="AF298" s="2797"/>
      <c r="AG298" s="2878"/>
      <c r="AH298" s="2797"/>
      <c r="AI298" s="2878"/>
      <c r="AJ298" s="2797"/>
      <c r="AK298" s="2865"/>
      <c r="AL298" s="2800"/>
      <c r="AM298" s="2005"/>
      <c r="AN298" s="2005"/>
      <c r="AO298" s="2878"/>
      <c r="AP298" t="str">
        <f>CA298&amp;CB298&amp;CC298&amp;CD298</f>
        <v/>
      </c>
      <c r="CA298" s="18" t="str">
        <f>IF(AND(C298&gt;0,AL298="")," * No olvide digitar la variable Pueblos Originarios. Digite Cero si no tiene.",IF(AL298&gt;C298," * La variable Pueblos originarios No puede ser mayor al Total.",""))</f>
        <v/>
      </c>
      <c r="CB298" s="18" t="str">
        <f>IF(AND(C298&gt;0,AM298="")," * No olvide digitar la variable Migrantes. Digite Cero si no tiene.",IF(AM298&gt;C298," * La variable Migrantes No puede ser mayor al Total.",""))</f>
        <v/>
      </c>
      <c r="CC298" s="18" t="str">
        <f>IF(AND(C298&gt;0,AN298="")," * No olvide digitar la variable Niños, Niñas, adolescentes y Jóvenes SENAME. Digite Cero si no tiene.",IF(AN298&gt;C298," * La variable Niños, Niñas, adolescentes y Jóvenes SENAME No puede ser mayor al Total.",""))</f>
        <v/>
      </c>
      <c r="CD298" s="18" t="str">
        <f>IF(AND(C298&gt;0,AO298="")," * No olvide digitar la variable Niños, Niñas, adolescentes y Jóvenes Mejor Niñez. Digite Cero si no tiene.",IF(AO298&gt;C298," * La variable Niños, Niñas, adolescentes y Jóvenes Mejor Niñez No puede ser mayor al Total.",""))</f>
        <v/>
      </c>
      <c r="CO298" s="69">
        <f>IF(AND(C298&gt;0,AL298=""),1,IF(AL298&gt;C298,1,0))</f>
        <v>0</v>
      </c>
      <c r="CP298" s="69">
        <f>IF(AND(C298&gt;0,AM298=""),1,IF(AM298&gt;C298,1,0))</f>
        <v>0</v>
      </c>
      <c r="CQ298" s="69">
        <f>IF(AND(C298&gt;0,AN298=""),1,IF(AN298&gt;C298,1,0))</f>
        <v>0</v>
      </c>
      <c r="CR298" s="69">
        <f>IF(AND(C298&gt;0,AO298=""),1,IF(AO298&gt;C298,1,0))</f>
        <v>0</v>
      </c>
    </row>
    <row r="299" spans="1:101" x14ac:dyDescent="0.25">
      <c r="A299" s="4327"/>
      <c r="B299" s="492" t="s">
        <v>102</v>
      </c>
      <c r="C299" s="493">
        <f>SUM(D299+E299)</f>
        <v>0</v>
      </c>
      <c r="D299" s="494">
        <f t="shared" ref="D299:E301" si="199">SUM(F299+H299+J299+L299+N299+P299+R299+T299+V299+X299+Z299+AB299+AD299+AF299+AH299+AJ299)</f>
        <v>0</v>
      </c>
      <c r="E299" s="358">
        <f>SUM(G299+I299+K299+M299+O299+Q299+S299+U299+W299+Y299+AA299+AC299+AE299+AG299+AI299+AK299)</f>
        <v>0</v>
      </c>
      <c r="F299" s="30"/>
      <c r="G299" s="37"/>
      <c r="H299" s="30"/>
      <c r="I299" s="37"/>
      <c r="J299" s="30"/>
      <c r="K299" s="37"/>
      <c r="L299" s="30"/>
      <c r="M299" s="37"/>
      <c r="N299" s="30"/>
      <c r="O299" s="37"/>
      <c r="P299" s="30"/>
      <c r="Q299" s="37"/>
      <c r="R299" s="30"/>
      <c r="S299" s="37"/>
      <c r="T299" s="30"/>
      <c r="U299" s="37"/>
      <c r="V299" s="30"/>
      <c r="W299" s="37"/>
      <c r="X299" s="30"/>
      <c r="Y299" s="37"/>
      <c r="Z299" s="30"/>
      <c r="AA299" s="37"/>
      <c r="AB299" s="30"/>
      <c r="AC299" s="37"/>
      <c r="AD299" s="30"/>
      <c r="AE299" s="37"/>
      <c r="AF299" s="30"/>
      <c r="AG299" s="37"/>
      <c r="AH299" s="30"/>
      <c r="AI299" s="37"/>
      <c r="AJ299" s="30"/>
      <c r="AK299" s="220"/>
      <c r="AL299" s="35"/>
      <c r="AM299" s="32"/>
      <c r="AN299" s="32"/>
      <c r="AO299" s="37"/>
      <c r="AP299" t="str">
        <f>CA299&amp;CB299&amp;CC299&amp;CD299</f>
        <v/>
      </c>
      <c r="CA299" s="18" t="str">
        <f t="shared" ref="CA299:CA301" si="200">IF(AND(C299&gt;0,AL299="")," * No olvide digitar la variable Pueblos Originarios. Digite Cero si no tiene.",IF(AL299&gt;C299," * La variable Pueblos originarios No puede ser mayor al Total.",""))</f>
        <v/>
      </c>
      <c r="CB299" s="18" t="str">
        <f>IF(AND(C299&gt;0,AM299=""),"  * No olvide digitar la variable Migrantes. Digite Cero si no tiene.",IF(AM299&gt;C299,"  * La variable Migrantes No puede ser mayor al Total.",""))</f>
        <v/>
      </c>
      <c r="CC299" s="18" t="str">
        <f>IF(AND(C299&gt;0,AN299=""),"  * No olvide digitar la variable Niños, Niñas, adolescentes y Jóvenes SENAME. Digite Cero si no tiene.",IF(AN299&gt;C299,"  * La variable Niños, Niñas, adolescentes y Jóvenes SENAME No puede ser mayor al Total.",""))</f>
        <v/>
      </c>
      <c r="CD299" s="18" t="str">
        <f t="shared" ref="CD299:CD301" si="201">IF(AND(C299&gt;0,AO299="")," * No olvide digitar la variable Niños, Niñas, adolescentes y Jóvenes Mejor Niñez. Digite Cero si no tiene.",IF(AO299&gt;C299," * La variable Niños, Niñas, adolescentes y Jóvenes Mejor Niñez No puede ser mayor al Total.",""))</f>
        <v/>
      </c>
      <c r="CO299" s="69">
        <f>IF(AND(C299&gt;0,AL299=""),1,IF(AL299&gt;C299,1,0))</f>
        <v>0</v>
      </c>
      <c r="CP299" s="69">
        <f>IF(AND(C299&gt;0,AM299=""),1,IF(AM299&gt;C299,1,0))</f>
        <v>0</v>
      </c>
      <c r="CQ299" s="69">
        <f>IF(AND(C299&gt;0,AN299=""),1,IF(AN299&gt;C299,1,0))</f>
        <v>0</v>
      </c>
      <c r="CR299" s="69">
        <f>IF(AND(C299&gt;0,AO299=""),1,IF(AO299&gt;C299,1,0))</f>
        <v>0</v>
      </c>
    </row>
    <row r="300" spans="1:101" x14ac:dyDescent="0.25">
      <c r="A300" s="4681" t="s">
        <v>283</v>
      </c>
      <c r="B300" s="2940" t="s">
        <v>92</v>
      </c>
      <c r="C300" s="2578">
        <f>SUM(D300+E300)</f>
        <v>0</v>
      </c>
      <c r="D300" s="496">
        <f t="shared" si="199"/>
        <v>0</v>
      </c>
      <c r="E300" s="332">
        <f t="shared" si="199"/>
        <v>0</v>
      </c>
      <c r="F300" s="45"/>
      <c r="G300" s="48"/>
      <c r="H300" s="45"/>
      <c r="I300" s="48"/>
      <c r="J300" s="45"/>
      <c r="K300" s="48"/>
      <c r="L300" s="45"/>
      <c r="M300" s="48"/>
      <c r="N300" s="45"/>
      <c r="O300" s="48"/>
      <c r="P300" s="45"/>
      <c r="Q300" s="48"/>
      <c r="R300" s="45"/>
      <c r="S300" s="48"/>
      <c r="T300" s="45"/>
      <c r="U300" s="48"/>
      <c r="V300" s="45"/>
      <c r="W300" s="48"/>
      <c r="X300" s="45"/>
      <c r="Y300" s="48"/>
      <c r="Z300" s="45"/>
      <c r="AA300" s="48"/>
      <c r="AB300" s="45"/>
      <c r="AC300" s="48"/>
      <c r="AD300" s="45"/>
      <c r="AE300" s="48"/>
      <c r="AF300" s="45"/>
      <c r="AG300" s="48"/>
      <c r="AH300" s="45"/>
      <c r="AI300" s="48"/>
      <c r="AJ300" s="45"/>
      <c r="AK300" s="286"/>
      <c r="AL300" s="105"/>
      <c r="AM300" s="102"/>
      <c r="AN300" s="102"/>
      <c r="AO300" s="48"/>
      <c r="AP300" t="str">
        <f>CA300&amp;CB300&amp;CC300&amp;CD300</f>
        <v/>
      </c>
      <c r="CA300" s="18" t="str">
        <f t="shared" si="200"/>
        <v/>
      </c>
      <c r="CB300" s="18" t="str">
        <f>IF(AND(C300&gt;0,AM300=""),"  * No olvide digitar la variable Migrantes. Digite Cero si no tiene.",IF(AM300&gt;C300,"  * La variable Migrantes No puede ser mayor al Total.",""))</f>
        <v/>
      </c>
      <c r="CC300" s="18" t="str">
        <f>IF(AND(C300&gt;0,AN300=""),"  * No olvide digitar la variable Niños, Niñas, adolescentes y Jóvenes SENAME. Digite Cero si no tiene.",IF(AN300&gt;C300,"  * La variable Niños, Niñas, adolescentes y Jóvenes SENAME No puede ser mayor al Total.",""))</f>
        <v/>
      </c>
      <c r="CD300" s="18" t="str">
        <f t="shared" si="201"/>
        <v/>
      </c>
      <c r="CO300" s="69">
        <f>IF(AND(C300&gt;0,AL300=""),1,IF(AL300&gt;C300,1,0))</f>
        <v>0</v>
      </c>
      <c r="CP300" s="69">
        <f>IF(AND(C300&gt;0,AM300=""),1,IF(AM300&gt;C300,1,0))</f>
        <v>0</v>
      </c>
      <c r="CQ300" s="69">
        <f>IF(AND(C300&gt;0,AN300=""),1,IF(AN300&gt;C300,1,0))</f>
        <v>0</v>
      </c>
      <c r="CR300" s="69">
        <f>IF(AND(C300&gt;0,AO300=""),1,IF(AO300&gt;C300,1,0))</f>
        <v>0</v>
      </c>
    </row>
    <row r="301" spans="1:101" x14ac:dyDescent="0.25">
      <c r="A301" s="4327"/>
      <c r="B301" s="492" t="s">
        <v>102</v>
      </c>
      <c r="C301" s="493">
        <f>SUM(D301+E301)</f>
        <v>0</v>
      </c>
      <c r="D301" s="494">
        <f t="shared" si="199"/>
        <v>0</v>
      </c>
      <c r="E301" s="358">
        <f t="shared" si="199"/>
        <v>0</v>
      </c>
      <c r="F301" s="30"/>
      <c r="G301" s="37"/>
      <c r="H301" s="30"/>
      <c r="I301" s="37"/>
      <c r="J301" s="30"/>
      <c r="K301" s="37"/>
      <c r="L301" s="30"/>
      <c r="M301" s="37"/>
      <c r="N301" s="30"/>
      <c r="O301" s="37"/>
      <c r="P301" s="30"/>
      <c r="Q301" s="37"/>
      <c r="R301" s="30"/>
      <c r="S301" s="37"/>
      <c r="T301" s="30"/>
      <c r="U301" s="37"/>
      <c r="V301" s="30"/>
      <c r="W301" s="37"/>
      <c r="X301" s="30"/>
      <c r="Y301" s="37"/>
      <c r="Z301" s="30"/>
      <c r="AA301" s="37"/>
      <c r="AB301" s="30"/>
      <c r="AC301" s="37"/>
      <c r="AD301" s="30"/>
      <c r="AE301" s="37"/>
      <c r="AF301" s="30"/>
      <c r="AG301" s="37"/>
      <c r="AH301" s="30"/>
      <c r="AI301" s="37"/>
      <c r="AJ301" s="30"/>
      <c r="AK301" s="220"/>
      <c r="AL301" s="35"/>
      <c r="AM301" s="32"/>
      <c r="AN301" s="32"/>
      <c r="AO301" s="37"/>
      <c r="AP301" t="str">
        <f>CA301&amp;CB301&amp;CC301&amp;CD301</f>
        <v/>
      </c>
      <c r="CA301" s="18" t="str">
        <f t="shared" si="200"/>
        <v/>
      </c>
      <c r="CB301" s="18" t="str">
        <f>IF(AND(C301&gt;0,AM301=""),"  * No olvide digitar la variable Migrantes. Digite Cero si no tiene.",IF(AM301&gt;C301,"  * La variable Migrantes No puede ser mayor al Total.",""))</f>
        <v/>
      </c>
      <c r="CC301" s="18" t="str">
        <f>IF(AND(C301&gt;0,AN301=""),"  * No olvide digitar la variable Niños, Niñas, adolescentes y Jóvenes SENAME. Digite Cero si no tiene.",IF(AN301&gt;C301,"  * La variable Niños, Niñas, adolescentes y Jóvenes SENAME No puede ser mayor al Total.",""))</f>
        <v/>
      </c>
      <c r="CD301" s="18" t="str">
        <f t="shared" si="201"/>
        <v/>
      </c>
      <c r="CO301" s="69">
        <f>IF(AND(C301&gt;0,AL301=""),1,IF(AL301&gt;C301,1,0))</f>
        <v>0</v>
      </c>
      <c r="CP301" s="69">
        <f>IF(AND(C301&gt;0,AM301=""),1,IF(AM301&gt;C301,1,0))</f>
        <v>0</v>
      </c>
      <c r="CQ301" s="69">
        <f>IF(AND(C301&gt;0,AN301=""),1,IF(AN301&gt;C301,1,0))</f>
        <v>0</v>
      </c>
      <c r="CR301" s="69">
        <f>IF(AND(C301&gt;0,AO301=""),1,IF(AO301&gt;C301,1,0))</f>
        <v>0</v>
      </c>
    </row>
    <row r="302" spans="1:101" s="56" customFormat="1" ht="18" customHeight="1" x14ac:dyDescent="0.2">
      <c r="A302" s="38" t="s">
        <v>284</v>
      </c>
      <c r="B302" s="2460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  <c r="AS302" s="55"/>
      <c r="AT302" s="55"/>
      <c r="AU302" s="55"/>
      <c r="AV302" s="647"/>
    </row>
    <row r="303" spans="1:101" x14ac:dyDescent="0.25">
      <c r="A303" s="3443" t="s">
        <v>285</v>
      </c>
      <c r="B303" s="2987"/>
      <c r="C303" s="4649" t="s">
        <v>286</v>
      </c>
      <c r="D303" s="4649"/>
      <c r="E303" s="4649"/>
      <c r="F303" s="4603" t="s">
        <v>139</v>
      </c>
      <c r="G303" s="4682"/>
      <c r="H303" s="4682"/>
      <c r="I303" s="4682"/>
      <c r="J303" s="4682"/>
      <c r="K303" s="4682"/>
      <c r="L303" s="4682"/>
      <c r="M303" s="4682"/>
      <c r="N303" s="4682"/>
      <c r="O303" s="4682"/>
      <c r="P303" s="4682"/>
      <c r="Q303" s="4682"/>
      <c r="R303" s="4682"/>
      <c r="S303" s="4682"/>
      <c r="T303" s="4682"/>
      <c r="U303" s="4682"/>
      <c r="V303" s="4682"/>
      <c r="W303" s="4682"/>
      <c r="X303" s="4682"/>
      <c r="Y303" s="4682"/>
      <c r="Z303" s="4682"/>
      <c r="AA303" s="4682"/>
      <c r="AB303" s="4682"/>
      <c r="AC303" s="4682"/>
      <c r="AD303" s="4682"/>
      <c r="AE303" s="4682"/>
      <c r="AF303" s="4682"/>
      <c r="AG303" s="4682"/>
      <c r="AH303" s="4682"/>
      <c r="AI303" s="4682"/>
      <c r="AJ303" s="4682"/>
      <c r="AK303" s="4682"/>
      <c r="AL303" s="4682"/>
      <c r="AM303" s="4605"/>
      <c r="AN303" s="4665" t="s">
        <v>271</v>
      </c>
      <c r="AO303" s="4665"/>
      <c r="AP303" s="4597"/>
      <c r="AQ303" s="3443" t="s">
        <v>209</v>
      </c>
      <c r="AR303" s="2987"/>
      <c r="AS303" s="3553" t="s">
        <v>12</v>
      </c>
      <c r="AT303" s="4680" t="s">
        <v>13</v>
      </c>
      <c r="AU303" s="4680" t="s">
        <v>287</v>
      </c>
      <c r="AV303" s="2987" t="s">
        <v>272</v>
      </c>
    </row>
    <row r="304" spans="1:101" x14ac:dyDescent="0.25">
      <c r="A304" s="3124"/>
      <c r="B304" s="2994"/>
      <c r="C304" s="4649"/>
      <c r="D304" s="4649"/>
      <c r="E304" s="4649"/>
      <c r="F304" s="4649" t="s">
        <v>202</v>
      </c>
      <c r="G304" s="4649"/>
      <c r="H304" s="4649" t="s">
        <v>203</v>
      </c>
      <c r="I304" s="4649"/>
      <c r="J304" s="4649" t="s">
        <v>204</v>
      </c>
      <c r="K304" s="4649"/>
      <c r="L304" s="4649" t="s">
        <v>16</v>
      </c>
      <c r="M304" s="4649"/>
      <c r="N304" s="4603" t="s">
        <v>17</v>
      </c>
      <c r="O304" s="4648"/>
      <c r="P304" s="4641" t="s">
        <v>18</v>
      </c>
      <c r="Q304" s="4641"/>
      <c r="R304" s="4641" t="s">
        <v>19</v>
      </c>
      <c r="S304" s="4641"/>
      <c r="T304" s="4641" t="s">
        <v>20</v>
      </c>
      <c r="U304" s="4641"/>
      <c r="V304" s="4641" t="s">
        <v>21</v>
      </c>
      <c r="W304" s="4641"/>
      <c r="X304" s="4641" t="s">
        <v>22</v>
      </c>
      <c r="Y304" s="4641"/>
      <c r="Z304" s="4641" t="s">
        <v>23</v>
      </c>
      <c r="AA304" s="4641"/>
      <c r="AB304" s="4641" t="s">
        <v>61</v>
      </c>
      <c r="AC304" s="4641"/>
      <c r="AD304" s="4641" t="s">
        <v>62</v>
      </c>
      <c r="AE304" s="4641"/>
      <c r="AF304" s="4641" t="s">
        <v>63</v>
      </c>
      <c r="AG304" s="4641"/>
      <c r="AH304" s="4641" t="s">
        <v>148</v>
      </c>
      <c r="AI304" s="4641"/>
      <c r="AJ304" s="4641" t="s">
        <v>149</v>
      </c>
      <c r="AK304" s="4641"/>
      <c r="AL304" s="4641" t="s">
        <v>150</v>
      </c>
      <c r="AM304" s="4642"/>
      <c r="AN304" s="3004" t="s">
        <v>288</v>
      </c>
      <c r="AO304" s="3004" t="s">
        <v>289</v>
      </c>
      <c r="AP304" s="2987" t="s">
        <v>290</v>
      </c>
      <c r="AQ304" s="4010"/>
      <c r="AR304" s="4005"/>
      <c r="AS304" s="4003"/>
      <c r="AT304" s="3200"/>
      <c r="AU304" s="3200"/>
      <c r="AV304" s="2994"/>
    </row>
    <row r="305" spans="1:99" ht="21.75" customHeight="1" x14ac:dyDescent="0.25">
      <c r="A305" s="4010"/>
      <c r="B305" s="4005"/>
      <c r="C305" s="2811" t="s">
        <v>120</v>
      </c>
      <c r="D305" s="2859" t="s">
        <v>79</v>
      </c>
      <c r="E305" s="2879" t="s">
        <v>121</v>
      </c>
      <c r="F305" s="2811" t="s">
        <v>291</v>
      </c>
      <c r="G305" s="2841" t="s">
        <v>121</v>
      </c>
      <c r="H305" s="2811" t="s">
        <v>291</v>
      </c>
      <c r="I305" s="2841" t="s">
        <v>121</v>
      </c>
      <c r="J305" s="2811" t="s">
        <v>291</v>
      </c>
      <c r="K305" s="2841" t="s">
        <v>121</v>
      </c>
      <c r="L305" s="2811" t="s">
        <v>291</v>
      </c>
      <c r="M305" s="2841" t="s">
        <v>121</v>
      </c>
      <c r="N305" s="2811" t="s">
        <v>291</v>
      </c>
      <c r="O305" s="2841" t="s">
        <v>121</v>
      </c>
      <c r="P305" s="2811" t="s">
        <v>291</v>
      </c>
      <c r="Q305" s="2841" t="s">
        <v>121</v>
      </c>
      <c r="R305" s="2811" t="s">
        <v>291</v>
      </c>
      <c r="S305" s="2841" t="s">
        <v>121</v>
      </c>
      <c r="T305" s="2811" t="s">
        <v>291</v>
      </c>
      <c r="U305" s="2841" t="s">
        <v>121</v>
      </c>
      <c r="V305" s="2811" t="s">
        <v>291</v>
      </c>
      <c r="W305" s="2841" t="s">
        <v>121</v>
      </c>
      <c r="X305" s="2811" t="s">
        <v>291</v>
      </c>
      <c r="Y305" s="2841" t="s">
        <v>121</v>
      </c>
      <c r="Z305" s="2811" t="s">
        <v>291</v>
      </c>
      <c r="AA305" s="2841" t="s">
        <v>121</v>
      </c>
      <c r="AB305" s="2811" t="s">
        <v>291</v>
      </c>
      <c r="AC305" s="2841" t="s">
        <v>121</v>
      </c>
      <c r="AD305" s="2811" t="s">
        <v>291</v>
      </c>
      <c r="AE305" s="2841" t="s">
        <v>121</v>
      </c>
      <c r="AF305" s="2811" t="s">
        <v>291</v>
      </c>
      <c r="AG305" s="2841" t="s">
        <v>121</v>
      </c>
      <c r="AH305" s="2811" t="s">
        <v>291</v>
      </c>
      <c r="AI305" s="2841" t="s">
        <v>121</v>
      </c>
      <c r="AJ305" s="2811" t="s">
        <v>291</v>
      </c>
      <c r="AK305" s="2841" t="s">
        <v>121</v>
      </c>
      <c r="AL305" s="2811" t="s">
        <v>291</v>
      </c>
      <c r="AM305" s="2814" t="s">
        <v>121</v>
      </c>
      <c r="AN305" s="4017"/>
      <c r="AO305" s="4017"/>
      <c r="AP305" s="4005"/>
      <c r="AQ305" s="2811" t="s">
        <v>212</v>
      </c>
      <c r="AR305" s="2755" t="s">
        <v>213</v>
      </c>
      <c r="AS305" s="3019"/>
      <c r="AT305" s="2983"/>
      <c r="AU305" s="2983"/>
      <c r="AV305" s="4005"/>
    </row>
    <row r="306" spans="1:99" s="56" customFormat="1" ht="18" customHeight="1" x14ac:dyDescent="0.2">
      <c r="A306" s="4595" t="s">
        <v>292</v>
      </c>
      <c r="B306" s="4597"/>
      <c r="C306" s="2909">
        <f>SUM(D306+E306)</f>
        <v>26</v>
      </c>
      <c r="D306" s="2910">
        <f>SUM(F306+H306+J306+L306+N306+P306+R306+T306+V306+X306+Z306+AB306+AD306+AF306+AH306+AJ306+AL306)</f>
        <v>9</v>
      </c>
      <c r="E306" s="2871">
        <f>SUM(G306+I306+K306+M306+O306+Q306+S306+U306+W306+Y306+AA306+AC306+AE306+AG306+AI306+AK306+AM306)</f>
        <v>17</v>
      </c>
      <c r="F306" s="2909">
        <f>SUM(F316:F324)</f>
        <v>0</v>
      </c>
      <c r="G306" s="2942">
        <f>SUM(G316:G324)</f>
        <v>0</v>
      </c>
      <c r="H306" s="2909">
        <f>SUM(H316:H324)</f>
        <v>0</v>
      </c>
      <c r="I306" s="2942">
        <f>SUM(I316:I324)</f>
        <v>0</v>
      </c>
      <c r="J306" s="2909">
        <f>SUM(J316:J324)</f>
        <v>0</v>
      </c>
      <c r="K306" s="2942">
        <f>SUM(K307:K324)</f>
        <v>0</v>
      </c>
      <c r="L306" s="2909">
        <f>SUM(L316:L324)</f>
        <v>0</v>
      </c>
      <c r="M306" s="2942">
        <f>SUM(M307:M324)</f>
        <v>0</v>
      </c>
      <c r="N306" s="2909">
        <f>SUM(N316:N324)</f>
        <v>6</v>
      </c>
      <c r="O306" s="2942">
        <f>SUM(O307:O324)</f>
        <v>3</v>
      </c>
      <c r="P306" s="2909">
        <f>SUM(P316:P324)</f>
        <v>1</v>
      </c>
      <c r="Q306" s="2942">
        <f>SUM(Q307:Q324)</f>
        <v>2</v>
      </c>
      <c r="R306" s="2909">
        <f>SUM(R316:R324)</f>
        <v>0</v>
      </c>
      <c r="S306" s="2942">
        <f>SUM(S307:S324)</f>
        <v>1</v>
      </c>
      <c r="T306" s="2909">
        <f>SUM(T316:T324)</f>
        <v>0</v>
      </c>
      <c r="U306" s="2942">
        <f>SUM(U307:U324)</f>
        <v>4</v>
      </c>
      <c r="V306" s="2909">
        <f>SUM(V316:V324)</f>
        <v>1</v>
      </c>
      <c r="W306" s="2942">
        <f>SUM(W307:W324)</f>
        <v>2</v>
      </c>
      <c r="X306" s="2909">
        <f>SUM(X316:X324)</f>
        <v>0</v>
      </c>
      <c r="Y306" s="2942">
        <f>SUM(Y307:Y324)</f>
        <v>3</v>
      </c>
      <c r="Z306" s="2909">
        <f>SUM(Z316:Z324)</f>
        <v>0</v>
      </c>
      <c r="AA306" s="2942">
        <f>SUM(AA307:AA324)</f>
        <v>1</v>
      </c>
      <c r="AB306" s="2909">
        <f t="shared" ref="AB306:AM306" si="202">SUM(AB316:AB324)</f>
        <v>1</v>
      </c>
      <c r="AC306" s="2942">
        <f>SUM(AC307:AC324)</f>
        <v>0</v>
      </c>
      <c r="AD306" s="2909">
        <f t="shared" si="202"/>
        <v>0</v>
      </c>
      <c r="AE306" s="2942">
        <f t="shared" si="202"/>
        <v>1</v>
      </c>
      <c r="AF306" s="2909">
        <f t="shared" si="202"/>
        <v>0</v>
      </c>
      <c r="AG306" s="2942">
        <f t="shared" si="202"/>
        <v>0</v>
      </c>
      <c r="AH306" s="2909">
        <f t="shared" si="202"/>
        <v>0</v>
      </c>
      <c r="AI306" s="2942">
        <f t="shared" si="202"/>
        <v>0</v>
      </c>
      <c r="AJ306" s="2909">
        <f t="shared" si="202"/>
        <v>0</v>
      </c>
      <c r="AK306" s="2942">
        <f t="shared" si="202"/>
        <v>0</v>
      </c>
      <c r="AL306" s="2909">
        <f>SUM(AL316:AL324)</f>
        <v>0</v>
      </c>
      <c r="AM306" s="2943">
        <f t="shared" si="202"/>
        <v>0</v>
      </c>
      <c r="AN306" s="2932">
        <f t="shared" ref="AN306:AU306" si="203">SUM(AN307:AN324)</f>
        <v>1</v>
      </c>
      <c r="AO306" s="2932">
        <f t="shared" si="203"/>
        <v>1</v>
      </c>
      <c r="AP306" s="2944">
        <f t="shared" si="203"/>
        <v>0</v>
      </c>
      <c r="AQ306" s="2909">
        <f t="shared" si="203"/>
        <v>1</v>
      </c>
      <c r="AR306" s="2944">
        <f t="shared" si="203"/>
        <v>0</v>
      </c>
      <c r="AS306" s="2909">
        <f t="shared" si="203"/>
        <v>0</v>
      </c>
      <c r="AT306" s="2910">
        <f t="shared" si="203"/>
        <v>0</v>
      </c>
      <c r="AU306" s="2910">
        <f t="shared" si="203"/>
        <v>0</v>
      </c>
      <c r="AV306" s="2871">
        <f>SUM(AV307:AV324)</f>
        <v>0</v>
      </c>
    </row>
    <row r="307" spans="1:99" ht="15" customHeight="1" x14ac:dyDescent="0.25">
      <c r="A307" s="3205" t="s">
        <v>205</v>
      </c>
      <c r="B307" s="101" t="s">
        <v>293</v>
      </c>
      <c r="C307" s="249">
        <f>SUM(E307)</f>
        <v>2</v>
      </c>
      <c r="D307" s="502"/>
      <c r="E307" s="380">
        <f t="shared" ref="E307:E315" si="204">SUM(K307+M307+O307+Q307+S307+U307+W307+Y307+AA307+AC307)</f>
        <v>2</v>
      </c>
      <c r="F307" s="503"/>
      <c r="G307" s="422"/>
      <c r="H307" s="422"/>
      <c r="I307" s="422"/>
      <c r="J307" s="475"/>
      <c r="K307" s="48"/>
      <c r="L307" s="2582"/>
      <c r="M307" s="48"/>
      <c r="N307" s="2582"/>
      <c r="O307" s="48">
        <v>1</v>
      </c>
      <c r="P307" s="2582"/>
      <c r="Q307" s="48">
        <v>1</v>
      </c>
      <c r="R307" s="2582"/>
      <c r="S307" s="48"/>
      <c r="T307" s="2582"/>
      <c r="U307" s="48"/>
      <c r="V307" s="2582"/>
      <c r="W307" s="48"/>
      <c r="X307" s="2582"/>
      <c r="Y307" s="48"/>
      <c r="Z307" s="2582"/>
      <c r="AA307" s="48"/>
      <c r="AB307" s="2582"/>
      <c r="AC307" s="48"/>
      <c r="AD307" s="503"/>
      <c r="AE307" s="422"/>
      <c r="AF307" s="422"/>
      <c r="AG307" s="422"/>
      <c r="AH307" s="422"/>
      <c r="AI307" s="422"/>
      <c r="AJ307" s="422"/>
      <c r="AK307" s="422"/>
      <c r="AL307" s="422"/>
      <c r="AM307" s="423"/>
      <c r="AN307" s="47">
        <v>0</v>
      </c>
      <c r="AO307" s="47">
        <v>0</v>
      </c>
      <c r="AP307" s="48">
        <v>0</v>
      </c>
      <c r="AQ307" s="45">
        <v>0</v>
      </c>
      <c r="AR307" s="422"/>
      <c r="AS307" s="45">
        <v>0</v>
      </c>
      <c r="AT307" s="102">
        <v>0</v>
      </c>
      <c r="AU307" s="102">
        <v>0</v>
      </c>
      <c r="AV307" s="48">
        <v>0</v>
      </c>
      <c r="AW307" t="str">
        <f t="shared" ref="AW307:AW324" si="205">CA307&amp;CB307&amp;CC307&amp;CD307&amp;CE307&amp;CF307&amp;CG307</f>
        <v/>
      </c>
      <c r="CA307" s="18" t="str">
        <f>IF((AO307+AP307)&gt;AN307," * Los Egresos Por Alta + Egresos Por Abandono no pueden ser mayor que el Total de Egresos.","")</f>
        <v/>
      </c>
      <c r="CB307" s="263" t="str">
        <f>IF(AND(E307&gt;0,OR(AQ307=""))," * No olvide digitar la variable Trans (Masculino). Digite Cero si no tiene.",IF(AQ307&gt;E307,"  * La variable Trans (Masculino) No puede ser mayor al Total Mujeres.",""))</f>
        <v/>
      </c>
      <c r="CC307" s="504"/>
      <c r="CD307" s="263" t="str">
        <f>IF(AND(C307&gt;0,AS307=""), " * No olvide digitar la variable Pueblos originarios. Digite Cero si no tiene.",IF(AS307&gt;C307,"  * La variable Pueblos originarios No puede ser mayor al Total.",""))</f>
        <v/>
      </c>
      <c r="CE307" s="263" t="str">
        <f>IF(AND(C307&gt;0,AT307=""), " * No olvide digitar la variable Migrantes. Digite Cero si no tiene.",IF(AT307&gt;C307,"  * La variable Migrantes No puede ser mayor al Total.",""))</f>
        <v/>
      </c>
      <c r="CF307" s="263" t="str">
        <f>IF(AND(C307&gt;0,AU307=""), " * No olvide digitar la variable Niños, Niñas, adolescentes y jóvenes SENAME. Digite Cero si no tiene.",IF(AU307&gt;C307,"  * La variable Niños, Niñas, adolescentes y jóvenes SENAME No puede ser mayor al Total.",""))</f>
        <v/>
      </c>
      <c r="CG307" s="263" t="str">
        <f>IF(AND(C307&gt;0,AV307=""), " * No olvide digitar la variable Niños, Niñas, adolescentes y jóvenes Mejor Niñez. Digite Cero si no tiene.",IF(AV307&gt;C307,"  * La variable Niños, Niñas, adolescentes y jóvenes Mejor Niñez No puede ser mayor al Total.",""))</f>
        <v/>
      </c>
      <c r="CO307" s="69">
        <f t="shared" ref="CO307:CO324" si="206">IF((AO307+AP307)&gt;AN307,1,0)</f>
        <v>0</v>
      </c>
      <c r="CP307" s="69">
        <f t="shared" ref="CP307:CP324" si="207">IF(AND(E307&gt;0,OR(AQ307="")),1,IF(AQ307&gt;E307,1,0))</f>
        <v>0</v>
      </c>
      <c r="CQ307" s="505"/>
      <c r="CR307" s="69">
        <f t="shared" ref="CR307:CR324" si="208">IF(AND(C307&gt;0,AS307=""),1,IF(AS307&gt;C307,1,0))</f>
        <v>0</v>
      </c>
      <c r="CS307" s="69">
        <f t="shared" ref="CS307:CS324" si="209">IF(AND(C307&gt;0,AT307=""),1,IF(AT307&gt;C307,1,0))</f>
        <v>0</v>
      </c>
      <c r="CT307" s="69">
        <f t="shared" ref="CT307:CT324" si="210">IF(AND(C307&gt;0,AU307=""),1,IF(AU307&gt;C307,1,0))</f>
        <v>0</v>
      </c>
      <c r="CU307" s="69">
        <f t="shared" ref="CU307:CU324" si="211">IF(AND(C307&gt;0,AV307=""),1,IF(AV307&gt;C307,1,0))</f>
        <v>0</v>
      </c>
    </row>
    <row r="308" spans="1:99" ht="15" customHeight="1" x14ac:dyDescent="0.25">
      <c r="A308" s="3205"/>
      <c r="B308" s="506" t="s">
        <v>294</v>
      </c>
      <c r="C308" s="210">
        <f>SUM(E308)</f>
        <v>0</v>
      </c>
      <c r="D308" s="502"/>
      <c r="E308" s="396">
        <f t="shared" si="204"/>
        <v>0</v>
      </c>
      <c r="F308" s="503"/>
      <c r="G308" s="422"/>
      <c r="H308" s="422"/>
      <c r="I308" s="422"/>
      <c r="J308" s="475"/>
      <c r="K308" s="48"/>
      <c r="L308" s="2582"/>
      <c r="M308" s="48"/>
      <c r="N308" s="2582"/>
      <c r="O308" s="48"/>
      <c r="P308" s="2582"/>
      <c r="Q308" s="48"/>
      <c r="R308" s="2582"/>
      <c r="S308" s="48"/>
      <c r="T308" s="2582"/>
      <c r="U308" s="48"/>
      <c r="V308" s="2582"/>
      <c r="W308" s="48"/>
      <c r="X308" s="2582"/>
      <c r="Y308" s="48"/>
      <c r="Z308" s="2582"/>
      <c r="AA308" s="48"/>
      <c r="AB308" s="2582"/>
      <c r="AC308" s="48"/>
      <c r="AD308" s="503"/>
      <c r="AE308" s="422"/>
      <c r="AF308" s="422"/>
      <c r="AG308" s="422"/>
      <c r="AH308" s="422"/>
      <c r="AI308" s="422"/>
      <c r="AJ308" s="422"/>
      <c r="AK308" s="422"/>
      <c r="AL308" s="422"/>
      <c r="AM308" s="423"/>
      <c r="AN308" s="47"/>
      <c r="AO308" s="47"/>
      <c r="AP308" s="48"/>
      <c r="AQ308" s="45"/>
      <c r="AR308" s="422"/>
      <c r="AS308" s="45"/>
      <c r="AT308" s="102"/>
      <c r="AU308" s="102"/>
      <c r="AV308" s="48"/>
      <c r="AW308" t="str">
        <f t="shared" si="205"/>
        <v/>
      </c>
      <c r="CA308" s="18" t="str">
        <f t="shared" ref="CA308:CA324" si="212">IF((AO308+AP308)&gt;AN308," * Los Egresos Por Alta + Egresos Por Abandono no pueden ser mayor que el Total de Egresos.","")</f>
        <v/>
      </c>
      <c r="CB308" s="263" t="str">
        <f t="shared" ref="CB308:CB324" si="213">IF(AND(E308&gt;0,OR(AQ308=""))," * No olvide digitar la variable Trans (Masculino). Digite Cero si no tiene.",IF(AQ308&gt;E308,"  * La variable Trans (Masculino) No puede ser mayor al Total Mujeres.",""))</f>
        <v/>
      </c>
      <c r="CC308" s="504"/>
      <c r="CD308" s="263" t="str">
        <f t="shared" ref="CD308:CD324" si="214">IF(AND(C308&gt;0,AS308=""), " * No olvide digitar la variable Pueblos originarios. Digite Cero si no tiene.",IF(AS308&gt;C308,"  * La variable Pueblos originarios No puede ser mayor al Total.",""))</f>
        <v/>
      </c>
      <c r="CE308" s="263" t="str">
        <f t="shared" ref="CE308:CE324" si="215">IF(AND(C308&gt;0,AT308=""), " * No olvide digitar la variable Migrantes. Digite Cero si no tiene.",IF(AT308&gt;C308,"  * La variable Migrantes No puede ser mayor al Total.",""))</f>
        <v/>
      </c>
      <c r="CF308" s="263" t="str">
        <f t="shared" ref="CF308:CF324" si="216">IF(AND(C308&gt;0,AU308=""), " * No olvide digitar la variable Niños, Niñas, adolescentes y jóvenes SENAME. Digite Cero si no tiene.",IF(AU308&gt;C308,"  * La variable Niños, Niñas, adolescentes y jóvenes SENAME No puede ser mayor al Total.",""))</f>
        <v/>
      </c>
      <c r="CG308" s="263" t="str">
        <f t="shared" ref="CG308:CG324" si="217">IF(AND(C308&gt;0,AV308=""), " * No olvide digitar la variable Niños, Niñas, adolescentes y jóvenes Mejor Niñez. Digite Cero si no tiene.",IF(AV308&gt;C308,"  * La variable Niños, Niñas, adolescentes y jóvenes Mejor Niñez No puede ser mayor al Total.",""))</f>
        <v/>
      </c>
      <c r="CO308" s="69">
        <f t="shared" si="206"/>
        <v>0</v>
      </c>
      <c r="CP308" s="69">
        <f t="shared" si="207"/>
        <v>0</v>
      </c>
      <c r="CQ308" s="505"/>
      <c r="CR308" s="69">
        <f t="shared" si="208"/>
        <v>0</v>
      </c>
      <c r="CS308" s="69">
        <f t="shared" si="209"/>
        <v>0</v>
      </c>
      <c r="CT308" s="69">
        <f t="shared" si="210"/>
        <v>0</v>
      </c>
      <c r="CU308" s="69">
        <f t="shared" si="211"/>
        <v>0</v>
      </c>
    </row>
    <row r="309" spans="1:99" ht="15" customHeight="1" x14ac:dyDescent="0.25">
      <c r="A309" s="3205"/>
      <c r="B309" s="507" t="s">
        <v>295</v>
      </c>
      <c r="C309" s="210">
        <f t="shared" ref="C309:C324" si="218">SUM(D309+E309)</f>
        <v>0</v>
      </c>
      <c r="D309" s="502"/>
      <c r="E309" s="396">
        <f t="shared" si="204"/>
        <v>0</v>
      </c>
      <c r="F309" s="503"/>
      <c r="G309" s="422"/>
      <c r="H309" s="422"/>
      <c r="I309" s="422"/>
      <c r="J309" s="475"/>
      <c r="K309" s="28"/>
      <c r="L309" s="2582"/>
      <c r="M309" s="28"/>
      <c r="N309" s="2582"/>
      <c r="O309" s="28"/>
      <c r="P309" s="2582"/>
      <c r="Q309" s="28"/>
      <c r="R309" s="2582"/>
      <c r="S309" s="28"/>
      <c r="T309" s="2582"/>
      <c r="U309" s="28"/>
      <c r="V309" s="2582"/>
      <c r="W309" s="28"/>
      <c r="X309" s="2582"/>
      <c r="Y309" s="28"/>
      <c r="Z309" s="2582"/>
      <c r="AA309" s="28"/>
      <c r="AB309" s="2582"/>
      <c r="AC309" s="28"/>
      <c r="AD309" s="503"/>
      <c r="AE309" s="422"/>
      <c r="AF309" s="422"/>
      <c r="AG309" s="422"/>
      <c r="AH309" s="422"/>
      <c r="AI309" s="422"/>
      <c r="AJ309" s="422"/>
      <c r="AK309" s="422"/>
      <c r="AL309" s="422"/>
      <c r="AM309" s="423"/>
      <c r="AN309" s="23">
        <v>0</v>
      </c>
      <c r="AO309" s="23">
        <v>0</v>
      </c>
      <c r="AP309" s="28">
        <v>0</v>
      </c>
      <c r="AQ309" s="22">
        <v>0</v>
      </c>
      <c r="AR309" s="422"/>
      <c r="AS309" s="22">
        <v>0</v>
      </c>
      <c r="AT309" s="24">
        <v>0</v>
      </c>
      <c r="AU309" s="24">
        <v>0</v>
      </c>
      <c r="AV309" s="28">
        <v>0</v>
      </c>
      <c r="AW309" t="str">
        <f t="shared" si="205"/>
        <v/>
      </c>
      <c r="CA309" s="18" t="str">
        <f t="shared" si="212"/>
        <v/>
      </c>
      <c r="CB309" s="263" t="str">
        <f t="shared" si="213"/>
        <v/>
      </c>
      <c r="CC309" s="504"/>
      <c r="CD309" s="263" t="str">
        <f t="shared" si="214"/>
        <v/>
      </c>
      <c r="CE309" s="263" t="str">
        <f t="shared" si="215"/>
        <v/>
      </c>
      <c r="CF309" s="263" t="str">
        <f t="shared" si="216"/>
        <v/>
      </c>
      <c r="CG309" s="263" t="str">
        <f t="shared" si="217"/>
        <v/>
      </c>
      <c r="CO309" s="69">
        <f t="shared" si="206"/>
        <v>0</v>
      </c>
      <c r="CP309" s="69">
        <f t="shared" si="207"/>
        <v>0</v>
      </c>
      <c r="CQ309" s="505"/>
      <c r="CR309" s="69">
        <f t="shared" si="208"/>
        <v>0</v>
      </c>
      <c r="CS309" s="69">
        <f t="shared" si="209"/>
        <v>0</v>
      </c>
      <c r="CT309" s="69">
        <f t="shared" si="210"/>
        <v>0</v>
      </c>
      <c r="CU309" s="69">
        <f t="shared" si="211"/>
        <v>0</v>
      </c>
    </row>
    <row r="310" spans="1:99" ht="15" customHeight="1" x14ac:dyDescent="0.25">
      <c r="A310" s="3205"/>
      <c r="B310" s="507" t="s">
        <v>296</v>
      </c>
      <c r="C310" s="210">
        <f t="shared" ref="C310:C315" si="219">SUM(E310)</f>
        <v>0</v>
      </c>
      <c r="D310" s="502"/>
      <c r="E310" s="396">
        <f t="shared" si="204"/>
        <v>0</v>
      </c>
      <c r="F310" s="503"/>
      <c r="G310" s="422"/>
      <c r="H310" s="422"/>
      <c r="I310" s="422"/>
      <c r="J310" s="475"/>
      <c r="K310" s="28"/>
      <c r="L310" s="2582"/>
      <c r="M310" s="28"/>
      <c r="N310" s="2582"/>
      <c r="O310" s="28"/>
      <c r="P310" s="2582"/>
      <c r="Q310" s="28"/>
      <c r="R310" s="2582"/>
      <c r="S310" s="28"/>
      <c r="T310" s="2582"/>
      <c r="U310" s="28"/>
      <c r="V310" s="2582"/>
      <c r="W310" s="28"/>
      <c r="X310" s="2582"/>
      <c r="Y310" s="28"/>
      <c r="Z310" s="2582"/>
      <c r="AA310" s="28"/>
      <c r="AB310" s="2582"/>
      <c r="AC310" s="28"/>
      <c r="AD310" s="503"/>
      <c r="AE310" s="422"/>
      <c r="AF310" s="422"/>
      <c r="AG310" s="422"/>
      <c r="AH310" s="422"/>
      <c r="AI310" s="422"/>
      <c r="AJ310" s="422"/>
      <c r="AK310" s="422"/>
      <c r="AL310" s="422"/>
      <c r="AM310" s="423"/>
      <c r="AN310" s="23"/>
      <c r="AO310" s="23"/>
      <c r="AP310" s="28"/>
      <c r="AQ310" s="22"/>
      <c r="AR310" s="422"/>
      <c r="AS310" s="22"/>
      <c r="AT310" s="24"/>
      <c r="AU310" s="24"/>
      <c r="AV310" s="28"/>
      <c r="AW310" t="str">
        <f t="shared" si="205"/>
        <v/>
      </c>
      <c r="CA310" s="18" t="str">
        <f t="shared" si="212"/>
        <v/>
      </c>
      <c r="CB310" s="263" t="str">
        <f t="shared" si="213"/>
        <v/>
      </c>
      <c r="CC310" s="504"/>
      <c r="CD310" s="263" t="str">
        <f t="shared" si="214"/>
        <v/>
      </c>
      <c r="CE310" s="263" t="str">
        <f t="shared" si="215"/>
        <v/>
      </c>
      <c r="CF310" s="263" t="str">
        <f t="shared" si="216"/>
        <v/>
      </c>
      <c r="CG310" s="263" t="str">
        <f t="shared" si="217"/>
        <v/>
      </c>
      <c r="CO310" s="69">
        <f t="shared" si="206"/>
        <v>0</v>
      </c>
      <c r="CP310" s="69">
        <f t="shared" si="207"/>
        <v>0</v>
      </c>
      <c r="CQ310" s="505"/>
      <c r="CR310" s="69">
        <f t="shared" si="208"/>
        <v>0</v>
      </c>
      <c r="CS310" s="69">
        <f t="shared" si="209"/>
        <v>0</v>
      </c>
      <c r="CT310" s="69">
        <f t="shared" si="210"/>
        <v>0</v>
      </c>
      <c r="CU310" s="69">
        <f t="shared" si="211"/>
        <v>0</v>
      </c>
    </row>
    <row r="311" spans="1:99" ht="15" customHeight="1" x14ac:dyDescent="0.25">
      <c r="A311" s="3205"/>
      <c r="B311" s="507" t="s">
        <v>297</v>
      </c>
      <c r="C311" s="210">
        <f t="shared" si="219"/>
        <v>0</v>
      </c>
      <c r="D311" s="502"/>
      <c r="E311" s="396">
        <f t="shared" si="204"/>
        <v>0</v>
      </c>
      <c r="F311" s="503"/>
      <c r="G311" s="422"/>
      <c r="H311" s="422"/>
      <c r="I311" s="422"/>
      <c r="J311" s="475"/>
      <c r="K311" s="28"/>
      <c r="L311" s="2582"/>
      <c r="M311" s="28"/>
      <c r="N311" s="2582"/>
      <c r="O311" s="28"/>
      <c r="P311" s="2582"/>
      <c r="Q311" s="28"/>
      <c r="R311" s="2582"/>
      <c r="S311" s="28"/>
      <c r="T311" s="2582"/>
      <c r="U311" s="28"/>
      <c r="V311" s="2582"/>
      <c r="W311" s="28"/>
      <c r="X311" s="2582"/>
      <c r="Y311" s="28"/>
      <c r="Z311" s="2582"/>
      <c r="AA311" s="28"/>
      <c r="AB311" s="2582"/>
      <c r="AC311" s="28"/>
      <c r="AD311" s="503"/>
      <c r="AE311" s="422"/>
      <c r="AF311" s="422"/>
      <c r="AG311" s="422"/>
      <c r="AH311" s="422"/>
      <c r="AI311" s="422"/>
      <c r="AJ311" s="422"/>
      <c r="AK311" s="422"/>
      <c r="AL311" s="422"/>
      <c r="AM311" s="423"/>
      <c r="AN311" s="23"/>
      <c r="AO311" s="23"/>
      <c r="AP311" s="28"/>
      <c r="AQ311" s="22"/>
      <c r="AR311" s="422"/>
      <c r="AS311" s="22"/>
      <c r="AT311" s="24"/>
      <c r="AU311" s="24"/>
      <c r="AV311" s="28"/>
      <c r="AW311" t="str">
        <f t="shared" si="205"/>
        <v/>
      </c>
      <c r="CA311" s="18" t="str">
        <f t="shared" si="212"/>
        <v/>
      </c>
      <c r="CB311" s="263" t="str">
        <f t="shared" si="213"/>
        <v/>
      </c>
      <c r="CC311" s="504"/>
      <c r="CD311" s="263" t="str">
        <f t="shared" si="214"/>
        <v/>
      </c>
      <c r="CE311" s="263" t="str">
        <f t="shared" si="215"/>
        <v/>
      </c>
      <c r="CF311" s="263" t="str">
        <f t="shared" si="216"/>
        <v/>
      </c>
      <c r="CG311" s="263" t="str">
        <f t="shared" si="217"/>
        <v/>
      </c>
      <c r="CO311" s="69">
        <f t="shared" si="206"/>
        <v>0</v>
      </c>
      <c r="CP311" s="69">
        <f t="shared" si="207"/>
        <v>0</v>
      </c>
      <c r="CQ311" s="505"/>
      <c r="CR311" s="69">
        <f t="shared" si="208"/>
        <v>0</v>
      </c>
      <c r="CS311" s="69">
        <f t="shared" si="209"/>
        <v>0</v>
      </c>
      <c r="CT311" s="69">
        <f t="shared" si="210"/>
        <v>0</v>
      </c>
      <c r="CU311" s="69">
        <f t="shared" si="211"/>
        <v>0</v>
      </c>
    </row>
    <row r="312" spans="1:99" ht="15" customHeight="1" x14ac:dyDescent="0.25">
      <c r="A312" s="3205"/>
      <c r="B312" s="507" t="s">
        <v>298</v>
      </c>
      <c r="C312" s="210">
        <f t="shared" si="219"/>
        <v>0</v>
      </c>
      <c r="D312" s="502"/>
      <c r="E312" s="396">
        <f t="shared" si="204"/>
        <v>0</v>
      </c>
      <c r="F312" s="503"/>
      <c r="G312" s="422"/>
      <c r="H312" s="422"/>
      <c r="I312" s="422"/>
      <c r="J312" s="475"/>
      <c r="K312" s="28"/>
      <c r="L312" s="2582"/>
      <c r="M312" s="28"/>
      <c r="N312" s="2582"/>
      <c r="O312" s="28"/>
      <c r="P312" s="2582"/>
      <c r="Q312" s="28"/>
      <c r="R312" s="2582"/>
      <c r="S312" s="28"/>
      <c r="T312" s="2582"/>
      <c r="U312" s="28"/>
      <c r="V312" s="2582"/>
      <c r="W312" s="28"/>
      <c r="X312" s="2582"/>
      <c r="Y312" s="28"/>
      <c r="Z312" s="2582"/>
      <c r="AA312" s="28"/>
      <c r="AB312" s="2582"/>
      <c r="AC312" s="28"/>
      <c r="AD312" s="503"/>
      <c r="AE312" s="422"/>
      <c r="AF312" s="422"/>
      <c r="AG312" s="422"/>
      <c r="AH312" s="422"/>
      <c r="AI312" s="422"/>
      <c r="AJ312" s="422"/>
      <c r="AK312" s="422"/>
      <c r="AL312" s="422"/>
      <c r="AM312" s="423"/>
      <c r="AN312" s="23"/>
      <c r="AO312" s="23"/>
      <c r="AP312" s="28"/>
      <c r="AQ312" s="22"/>
      <c r="AR312" s="422"/>
      <c r="AS312" s="22"/>
      <c r="AT312" s="24"/>
      <c r="AU312" s="24"/>
      <c r="AV312" s="28"/>
      <c r="AW312" t="str">
        <f t="shared" si="205"/>
        <v/>
      </c>
      <c r="CA312" s="18" t="str">
        <f t="shared" si="212"/>
        <v/>
      </c>
      <c r="CB312" s="263" t="str">
        <f t="shared" si="213"/>
        <v/>
      </c>
      <c r="CC312" s="504"/>
      <c r="CD312" s="263" t="str">
        <f t="shared" si="214"/>
        <v/>
      </c>
      <c r="CE312" s="263" t="str">
        <f t="shared" si="215"/>
        <v/>
      </c>
      <c r="CF312" s="263" t="str">
        <f t="shared" si="216"/>
        <v/>
      </c>
      <c r="CG312" s="263" t="str">
        <f t="shared" si="217"/>
        <v/>
      </c>
      <c r="CO312" s="69">
        <f t="shared" si="206"/>
        <v>0</v>
      </c>
      <c r="CP312" s="69">
        <f t="shared" si="207"/>
        <v>0</v>
      </c>
      <c r="CQ312" s="505"/>
      <c r="CR312" s="69">
        <f t="shared" si="208"/>
        <v>0</v>
      </c>
      <c r="CS312" s="69">
        <f t="shared" si="209"/>
        <v>0</v>
      </c>
      <c r="CT312" s="69">
        <f t="shared" si="210"/>
        <v>0</v>
      </c>
      <c r="CU312" s="69">
        <f t="shared" si="211"/>
        <v>0</v>
      </c>
    </row>
    <row r="313" spans="1:99" ht="15" customHeight="1" x14ac:dyDescent="0.25">
      <c r="A313" s="3205"/>
      <c r="B313" s="507" t="s">
        <v>299</v>
      </c>
      <c r="C313" s="210">
        <f t="shared" si="219"/>
        <v>0</v>
      </c>
      <c r="D313" s="502"/>
      <c r="E313" s="396">
        <f t="shared" si="204"/>
        <v>0</v>
      </c>
      <c r="F313" s="503"/>
      <c r="G313" s="422"/>
      <c r="H313" s="422"/>
      <c r="I313" s="422"/>
      <c r="J313" s="475"/>
      <c r="K313" s="28"/>
      <c r="L313" s="2582"/>
      <c r="M313" s="28"/>
      <c r="N313" s="2582"/>
      <c r="O313" s="28"/>
      <c r="P313" s="2582"/>
      <c r="Q313" s="28"/>
      <c r="R313" s="2582"/>
      <c r="S313" s="28"/>
      <c r="T313" s="2582"/>
      <c r="U313" s="28"/>
      <c r="V313" s="2582"/>
      <c r="W313" s="28"/>
      <c r="X313" s="2582"/>
      <c r="Y313" s="28"/>
      <c r="Z313" s="2582"/>
      <c r="AA313" s="28"/>
      <c r="AB313" s="2582"/>
      <c r="AC313" s="28"/>
      <c r="AD313" s="503"/>
      <c r="AE313" s="422"/>
      <c r="AF313" s="422"/>
      <c r="AG313" s="422"/>
      <c r="AH313" s="422"/>
      <c r="AI313" s="422"/>
      <c r="AJ313" s="422"/>
      <c r="AK313" s="422"/>
      <c r="AL313" s="422"/>
      <c r="AM313" s="423"/>
      <c r="AN313" s="23"/>
      <c r="AO313" s="23"/>
      <c r="AP313" s="28"/>
      <c r="AQ313" s="22"/>
      <c r="AR313" s="422"/>
      <c r="AS313" s="22"/>
      <c r="AT313" s="24"/>
      <c r="AU313" s="24"/>
      <c r="AV313" s="28"/>
      <c r="AW313" t="str">
        <f t="shared" si="205"/>
        <v/>
      </c>
      <c r="CA313" s="18" t="str">
        <f t="shared" si="212"/>
        <v/>
      </c>
      <c r="CB313" s="263" t="str">
        <f t="shared" si="213"/>
        <v/>
      </c>
      <c r="CC313" s="504"/>
      <c r="CD313" s="263" t="str">
        <f t="shared" si="214"/>
        <v/>
      </c>
      <c r="CE313" s="263" t="str">
        <f t="shared" si="215"/>
        <v/>
      </c>
      <c r="CF313" s="263" t="str">
        <f t="shared" si="216"/>
        <v/>
      </c>
      <c r="CG313" s="263" t="str">
        <f t="shared" si="217"/>
        <v/>
      </c>
      <c r="CO313" s="69">
        <f t="shared" si="206"/>
        <v>0</v>
      </c>
      <c r="CP313" s="69">
        <f t="shared" si="207"/>
        <v>0</v>
      </c>
      <c r="CQ313" s="505"/>
      <c r="CR313" s="69">
        <f t="shared" si="208"/>
        <v>0</v>
      </c>
      <c r="CS313" s="69">
        <f t="shared" si="209"/>
        <v>0</v>
      </c>
      <c r="CT313" s="69">
        <f t="shared" si="210"/>
        <v>0</v>
      </c>
      <c r="CU313" s="69">
        <f t="shared" si="211"/>
        <v>0</v>
      </c>
    </row>
    <row r="314" spans="1:99" ht="15" customHeight="1" x14ac:dyDescent="0.25">
      <c r="A314" s="3205"/>
      <c r="B314" s="507" t="s">
        <v>300</v>
      </c>
      <c r="C314" s="210">
        <f t="shared" si="219"/>
        <v>0</v>
      </c>
      <c r="D314" s="502"/>
      <c r="E314" s="396">
        <f t="shared" si="204"/>
        <v>0</v>
      </c>
      <c r="F314" s="503"/>
      <c r="G314" s="422"/>
      <c r="H314" s="422"/>
      <c r="I314" s="422"/>
      <c r="J314" s="475"/>
      <c r="K314" s="28"/>
      <c r="L314" s="2582"/>
      <c r="M314" s="28"/>
      <c r="N314" s="2582"/>
      <c r="O314" s="28"/>
      <c r="P314" s="2582"/>
      <c r="Q314" s="28"/>
      <c r="R314" s="2582"/>
      <c r="S314" s="28"/>
      <c r="T314" s="2582"/>
      <c r="U314" s="28"/>
      <c r="V314" s="2582"/>
      <c r="W314" s="28"/>
      <c r="X314" s="2582"/>
      <c r="Y314" s="28"/>
      <c r="Z314" s="2582"/>
      <c r="AA314" s="28"/>
      <c r="AB314" s="2582"/>
      <c r="AC314" s="28"/>
      <c r="AD314" s="503"/>
      <c r="AE314" s="422"/>
      <c r="AF314" s="422"/>
      <c r="AG314" s="422"/>
      <c r="AH314" s="422"/>
      <c r="AI314" s="422"/>
      <c r="AJ314" s="422"/>
      <c r="AK314" s="422"/>
      <c r="AL314" s="422"/>
      <c r="AM314" s="423"/>
      <c r="AN314" s="23"/>
      <c r="AO314" s="23"/>
      <c r="AP314" s="28"/>
      <c r="AQ314" s="22"/>
      <c r="AR314" s="422"/>
      <c r="AS314" s="22"/>
      <c r="AT314" s="24"/>
      <c r="AU314" s="24"/>
      <c r="AV314" s="28"/>
      <c r="AW314" t="str">
        <f t="shared" si="205"/>
        <v/>
      </c>
      <c r="CA314" s="18" t="str">
        <f t="shared" si="212"/>
        <v/>
      </c>
      <c r="CB314" s="263" t="str">
        <f t="shared" si="213"/>
        <v/>
      </c>
      <c r="CC314" s="504"/>
      <c r="CD314" s="263" t="str">
        <f t="shared" si="214"/>
        <v/>
      </c>
      <c r="CE314" s="263" t="str">
        <f t="shared" si="215"/>
        <v/>
      </c>
      <c r="CF314" s="263" t="str">
        <f t="shared" si="216"/>
        <v/>
      </c>
      <c r="CG314" s="263" t="str">
        <f t="shared" si="217"/>
        <v/>
      </c>
      <c r="CO314" s="69">
        <f t="shared" si="206"/>
        <v>0</v>
      </c>
      <c r="CP314" s="69">
        <f t="shared" si="207"/>
        <v>0</v>
      </c>
      <c r="CQ314" s="505"/>
      <c r="CR314" s="69">
        <f t="shared" si="208"/>
        <v>0</v>
      </c>
      <c r="CS314" s="69">
        <f t="shared" si="209"/>
        <v>0</v>
      </c>
      <c r="CT314" s="69">
        <f t="shared" si="210"/>
        <v>0</v>
      </c>
      <c r="CU314" s="69">
        <f t="shared" si="211"/>
        <v>0</v>
      </c>
    </row>
    <row r="315" spans="1:99" ht="15" customHeight="1" x14ac:dyDescent="0.25">
      <c r="A315" s="4004"/>
      <c r="B315" s="508" t="s">
        <v>301</v>
      </c>
      <c r="C315" s="266">
        <f t="shared" si="219"/>
        <v>0</v>
      </c>
      <c r="D315" s="509"/>
      <c r="E315" s="377">
        <f t="shared" si="204"/>
        <v>0</v>
      </c>
      <c r="F315" s="2924"/>
      <c r="G315" s="2925"/>
      <c r="H315" s="2925"/>
      <c r="I315" s="2925"/>
      <c r="J315" s="2936"/>
      <c r="K315" s="37"/>
      <c r="L315" s="224"/>
      <c r="M315" s="37"/>
      <c r="N315" s="224"/>
      <c r="O315" s="37"/>
      <c r="P315" s="224"/>
      <c r="Q315" s="37"/>
      <c r="R315" s="224"/>
      <c r="S315" s="37"/>
      <c r="T315" s="224"/>
      <c r="U315" s="37"/>
      <c r="V315" s="224"/>
      <c r="W315" s="37"/>
      <c r="X315" s="224"/>
      <c r="Y315" s="37"/>
      <c r="Z315" s="224"/>
      <c r="AA315" s="37"/>
      <c r="AB315" s="224"/>
      <c r="AC315" s="37"/>
      <c r="AD315" s="2924"/>
      <c r="AE315" s="2925"/>
      <c r="AF315" s="2925"/>
      <c r="AG315" s="2925"/>
      <c r="AH315" s="2925"/>
      <c r="AI315" s="2925"/>
      <c r="AJ315" s="2925"/>
      <c r="AK315" s="2925"/>
      <c r="AL315" s="2925"/>
      <c r="AM315" s="2926"/>
      <c r="AN315" s="31"/>
      <c r="AO315" s="31"/>
      <c r="AP315" s="37"/>
      <c r="AQ315" s="30"/>
      <c r="AR315" s="2925"/>
      <c r="AS315" s="30"/>
      <c r="AT315" s="32"/>
      <c r="AU315" s="32"/>
      <c r="AV315" s="37"/>
      <c r="AW315" t="str">
        <f t="shared" si="205"/>
        <v/>
      </c>
      <c r="CA315" s="18" t="str">
        <f t="shared" si="212"/>
        <v/>
      </c>
      <c r="CB315" s="263" t="str">
        <f t="shared" si="213"/>
        <v/>
      </c>
      <c r="CC315" s="504"/>
      <c r="CD315" s="263" t="str">
        <f t="shared" si="214"/>
        <v/>
      </c>
      <c r="CE315" s="263" t="str">
        <f t="shared" si="215"/>
        <v/>
      </c>
      <c r="CF315" s="263" t="str">
        <f t="shared" si="216"/>
        <v/>
      </c>
      <c r="CG315" s="263" t="str">
        <f t="shared" si="217"/>
        <v/>
      </c>
      <c r="CO315" s="69">
        <f t="shared" si="206"/>
        <v>0</v>
      </c>
      <c r="CP315" s="69">
        <f t="shared" si="207"/>
        <v>0</v>
      </c>
      <c r="CQ315" s="505"/>
      <c r="CR315" s="69">
        <f t="shared" si="208"/>
        <v>0</v>
      </c>
      <c r="CS315" s="69">
        <f t="shared" si="209"/>
        <v>0</v>
      </c>
      <c r="CT315" s="69">
        <f t="shared" si="210"/>
        <v>0</v>
      </c>
      <c r="CU315" s="69">
        <f t="shared" si="211"/>
        <v>0</v>
      </c>
    </row>
    <row r="316" spans="1:99" ht="15" customHeight="1" x14ac:dyDescent="0.25">
      <c r="A316" s="3207" t="s">
        <v>302</v>
      </c>
      <c r="B316" s="2795" t="s">
        <v>293</v>
      </c>
      <c r="C316" s="378">
        <f t="shared" si="218"/>
        <v>6</v>
      </c>
      <c r="D316" s="379">
        <f>SUM(F316+H316+J316+L316+N316+P316+R316+T316+V316+X316+Z316+AB316+AD316+AF316+AH316+AJ316+AL316)</f>
        <v>4</v>
      </c>
      <c r="E316" s="380">
        <f>SUM(G316+I316+K316+M316+O316+Q316+S316+U316+W316+Y316+AA316+AC316+AE316+AG316+AI316+AK316+AM316)</f>
        <v>2</v>
      </c>
      <c r="F316" s="2746"/>
      <c r="G316" s="2747"/>
      <c r="H316" s="2748"/>
      <c r="I316" s="2747"/>
      <c r="J316" s="2748"/>
      <c r="K316" s="352"/>
      <c r="L316" s="2749"/>
      <c r="M316" s="2747"/>
      <c r="N316" s="2748">
        <v>2</v>
      </c>
      <c r="O316" s="2750"/>
      <c r="P316" s="2746">
        <v>1</v>
      </c>
      <c r="Q316" s="2747"/>
      <c r="R316" s="2748"/>
      <c r="S316" s="2750">
        <v>1</v>
      </c>
      <c r="T316" s="2746"/>
      <c r="U316" s="2747"/>
      <c r="V316" s="2748"/>
      <c r="W316" s="2750"/>
      <c r="X316" s="2746"/>
      <c r="Y316" s="2747"/>
      <c r="Z316" s="2748"/>
      <c r="AA316" s="2750">
        <v>1</v>
      </c>
      <c r="AB316" s="2746">
        <v>1</v>
      </c>
      <c r="AC316" s="2747"/>
      <c r="AD316" s="2748"/>
      <c r="AE316" s="2750"/>
      <c r="AF316" s="2746"/>
      <c r="AG316" s="2747"/>
      <c r="AH316" s="2748"/>
      <c r="AI316" s="2750"/>
      <c r="AJ316" s="2746"/>
      <c r="AK316" s="2747"/>
      <c r="AL316" s="2748"/>
      <c r="AM316" s="2751"/>
      <c r="AN316" s="2798">
        <v>0</v>
      </c>
      <c r="AO316" s="47">
        <v>0</v>
      </c>
      <c r="AP316" s="48">
        <v>0</v>
      </c>
      <c r="AQ316" s="45">
        <v>1</v>
      </c>
      <c r="AR316" s="48">
        <v>0</v>
      </c>
      <c r="AS316" s="45">
        <v>0</v>
      </c>
      <c r="AT316" s="102">
        <v>0</v>
      </c>
      <c r="AU316" s="102">
        <v>0</v>
      </c>
      <c r="AV316" s="48">
        <v>0</v>
      </c>
      <c r="AW316" t="str">
        <f t="shared" si="205"/>
        <v/>
      </c>
      <c r="CA316" s="18" t="str">
        <f>IF((AO316+AP316)&gt;AN316," * Los Egresos Por Alta + Egresos Por Abandono no pueden ser mayor que el Total de Egresos.","")</f>
        <v/>
      </c>
      <c r="CB316" s="263" t="str">
        <f t="shared" si="213"/>
        <v/>
      </c>
      <c r="CC316" s="263" t="str">
        <f t="shared" ref="CC316:CC324" si="220">IF(AND(D316&gt;0,OR(AR316=""))," * No olvide digitar la variable Trans (Femenino). Digite Cero si no tiene.",IF(AR316&gt;D316,"  * La variable Trans (Femenino) No puede ser mayor al Total Hombres.",""))</f>
        <v/>
      </c>
      <c r="CD316" s="263" t="str">
        <f t="shared" si="214"/>
        <v/>
      </c>
      <c r="CE316" s="263" t="str">
        <f t="shared" si="215"/>
        <v/>
      </c>
      <c r="CF316" s="263" t="str">
        <f t="shared" si="216"/>
        <v/>
      </c>
      <c r="CG316" s="263" t="str">
        <f t="shared" si="217"/>
        <v/>
      </c>
      <c r="CO316" s="69">
        <f t="shared" si="206"/>
        <v>0</v>
      </c>
      <c r="CP316" s="69">
        <f t="shared" si="207"/>
        <v>0</v>
      </c>
      <c r="CQ316" s="69">
        <f t="shared" ref="CQ316:CQ324" si="221">IF(AND(D316&gt;0,OR(AR316="")),1,IF(AR316&gt;D316,1,0))</f>
        <v>0</v>
      </c>
      <c r="CR316" s="69">
        <f t="shared" si="208"/>
        <v>0</v>
      </c>
      <c r="CS316" s="69">
        <f t="shared" si="209"/>
        <v>0</v>
      </c>
      <c r="CT316" s="69">
        <f t="shared" si="210"/>
        <v>0</v>
      </c>
      <c r="CU316" s="69">
        <f t="shared" si="211"/>
        <v>0</v>
      </c>
    </row>
    <row r="317" spans="1:99" ht="15" customHeight="1" x14ac:dyDescent="0.25">
      <c r="A317" s="3205"/>
      <c r="B317" s="506" t="s">
        <v>294</v>
      </c>
      <c r="C317" s="249">
        <f t="shared" si="218"/>
        <v>1</v>
      </c>
      <c r="D317" s="250">
        <f t="shared" ref="D317:E324" si="222">SUM(F317+H317+J317+L317+N317+P317+R317+T317+V317+X317+Z317+AB317+AD317+AF317+AH317+AJ317+AL317)</f>
        <v>1</v>
      </c>
      <c r="E317" s="380">
        <f t="shared" si="222"/>
        <v>0</v>
      </c>
      <c r="F317" s="45"/>
      <c r="G317" s="352"/>
      <c r="H317" s="45"/>
      <c r="I317" s="352"/>
      <c r="J317" s="45"/>
      <c r="K317" s="352"/>
      <c r="L317" s="45"/>
      <c r="M317" s="352"/>
      <c r="N317" s="47">
        <v>1</v>
      </c>
      <c r="O317" s="510"/>
      <c r="P317" s="45"/>
      <c r="Q317" s="352"/>
      <c r="R317" s="47"/>
      <c r="S317" s="510"/>
      <c r="T317" s="45"/>
      <c r="U317" s="352"/>
      <c r="V317" s="47"/>
      <c r="W317" s="510"/>
      <c r="X317" s="45"/>
      <c r="Y317" s="352"/>
      <c r="Z317" s="47"/>
      <c r="AA317" s="510"/>
      <c r="AB317" s="45"/>
      <c r="AC317" s="352"/>
      <c r="AD317" s="47"/>
      <c r="AE317" s="510"/>
      <c r="AF317" s="45"/>
      <c r="AG317" s="352"/>
      <c r="AH317" s="47"/>
      <c r="AI317" s="510"/>
      <c r="AJ317" s="45"/>
      <c r="AK317" s="352"/>
      <c r="AL317" s="47"/>
      <c r="AM317" s="46"/>
      <c r="AN317" s="47"/>
      <c r="AO317" s="47"/>
      <c r="AP317" s="48"/>
      <c r="AQ317" s="45">
        <v>0</v>
      </c>
      <c r="AR317" s="48">
        <v>0</v>
      </c>
      <c r="AS317" s="45">
        <v>0</v>
      </c>
      <c r="AT317" s="102">
        <v>0</v>
      </c>
      <c r="AU317" s="102">
        <v>0</v>
      </c>
      <c r="AV317" s="48">
        <v>0</v>
      </c>
      <c r="AW317" t="str">
        <f t="shared" si="205"/>
        <v/>
      </c>
      <c r="CA317" s="18" t="str">
        <f t="shared" si="212"/>
        <v/>
      </c>
      <c r="CB317" s="263" t="str">
        <f t="shared" si="213"/>
        <v/>
      </c>
      <c r="CC317" s="263" t="str">
        <f t="shared" si="220"/>
        <v/>
      </c>
      <c r="CD317" s="263" t="str">
        <f t="shared" si="214"/>
        <v/>
      </c>
      <c r="CE317" s="263" t="str">
        <f t="shared" si="215"/>
        <v/>
      </c>
      <c r="CF317" s="263" t="str">
        <f t="shared" si="216"/>
        <v/>
      </c>
      <c r="CG317" s="263" t="str">
        <f t="shared" si="217"/>
        <v/>
      </c>
      <c r="CO317" s="69">
        <f t="shared" si="206"/>
        <v>0</v>
      </c>
      <c r="CP317" s="69">
        <f t="shared" si="207"/>
        <v>0</v>
      </c>
      <c r="CQ317" s="69">
        <f t="shared" si="221"/>
        <v>0</v>
      </c>
      <c r="CR317" s="69">
        <f t="shared" si="208"/>
        <v>0</v>
      </c>
      <c r="CS317" s="69">
        <f t="shared" si="209"/>
        <v>0</v>
      </c>
      <c r="CT317" s="69">
        <f t="shared" si="210"/>
        <v>0</v>
      </c>
      <c r="CU317" s="69">
        <f t="shared" si="211"/>
        <v>0</v>
      </c>
    </row>
    <row r="318" spans="1:99" ht="15" customHeight="1" x14ac:dyDescent="0.25">
      <c r="A318" s="3205"/>
      <c r="B318" s="507" t="s">
        <v>295</v>
      </c>
      <c r="C318" s="210">
        <f t="shared" si="218"/>
        <v>14</v>
      </c>
      <c r="D318" s="252">
        <f t="shared" si="222"/>
        <v>3</v>
      </c>
      <c r="E318" s="396">
        <f t="shared" si="222"/>
        <v>11</v>
      </c>
      <c r="F318" s="22"/>
      <c r="G318" s="239"/>
      <c r="H318" s="22"/>
      <c r="I318" s="239"/>
      <c r="J318" s="22"/>
      <c r="K318" s="239"/>
      <c r="L318" s="22"/>
      <c r="M318" s="239"/>
      <c r="N318" s="22">
        <v>2</v>
      </c>
      <c r="O318" s="25">
        <v>1</v>
      </c>
      <c r="P318" s="22"/>
      <c r="Q318" s="239">
        <v>1</v>
      </c>
      <c r="R318" s="23"/>
      <c r="S318" s="25"/>
      <c r="T318" s="22"/>
      <c r="U318" s="239">
        <v>3</v>
      </c>
      <c r="V318" s="23">
        <v>1</v>
      </c>
      <c r="W318" s="25">
        <v>2</v>
      </c>
      <c r="X318" s="22"/>
      <c r="Y318" s="239">
        <v>3</v>
      </c>
      <c r="Z318" s="23"/>
      <c r="AA318" s="25"/>
      <c r="AB318" s="22"/>
      <c r="AC318" s="239"/>
      <c r="AD318" s="23"/>
      <c r="AE318" s="25">
        <v>1</v>
      </c>
      <c r="AF318" s="22"/>
      <c r="AG318" s="239"/>
      <c r="AH318" s="23"/>
      <c r="AI318" s="25"/>
      <c r="AJ318" s="22"/>
      <c r="AK318" s="239"/>
      <c r="AL318" s="23"/>
      <c r="AM318" s="26"/>
      <c r="AN318" s="23">
        <v>1</v>
      </c>
      <c r="AO318" s="23">
        <v>1</v>
      </c>
      <c r="AP318" s="28">
        <v>0</v>
      </c>
      <c r="AQ318" s="22">
        <v>0</v>
      </c>
      <c r="AR318" s="28">
        <v>0</v>
      </c>
      <c r="AS318" s="22">
        <v>0</v>
      </c>
      <c r="AT318" s="24">
        <v>0</v>
      </c>
      <c r="AU318" s="24">
        <v>0</v>
      </c>
      <c r="AV318" s="28">
        <v>0</v>
      </c>
      <c r="AW318" t="str">
        <f t="shared" si="205"/>
        <v/>
      </c>
      <c r="CA318" s="18" t="str">
        <f t="shared" si="212"/>
        <v/>
      </c>
      <c r="CB318" s="263" t="str">
        <f t="shared" si="213"/>
        <v/>
      </c>
      <c r="CC318" s="263" t="str">
        <f t="shared" si="220"/>
        <v/>
      </c>
      <c r="CD318" s="263" t="str">
        <f t="shared" si="214"/>
        <v/>
      </c>
      <c r="CE318" s="263" t="str">
        <f t="shared" si="215"/>
        <v/>
      </c>
      <c r="CF318" s="263" t="str">
        <f t="shared" si="216"/>
        <v/>
      </c>
      <c r="CG318" s="263" t="str">
        <f t="shared" si="217"/>
        <v/>
      </c>
      <c r="CO318" s="69">
        <f t="shared" si="206"/>
        <v>0</v>
      </c>
      <c r="CP318" s="69">
        <f t="shared" si="207"/>
        <v>0</v>
      </c>
      <c r="CQ318" s="69">
        <f t="shared" si="221"/>
        <v>0</v>
      </c>
      <c r="CR318" s="69">
        <f t="shared" si="208"/>
        <v>0</v>
      </c>
      <c r="CS318" s="69">
        <f t="shared" si="209"/>
        <v>0</v>
      </c>
      <c r="CT318" s="69">
        <f t="shared" si="210"/>
        <v>0</v>
      </c>
      <c r="CU318" s="69">
        <f t="shared" si="211"/>
        <v>0</v>
      </c>
    </row>
    <row r="319" spans="1:99" ht="15" customHeight="1" x14ac:dyDescent="0.25">
      <c r="A319" s="3205"/>
      <c r="B319" s="507" t="s">
        <v>296</v>
      </c>
      <c r="C319" s="210">
        <f t="shared" si="218"/>
        <v>0</v>
      </c>
      <c r="D319" s="252">
        <f t="shared" si="222"/>
        <v>0</v>
      </c>
      <c r="E319" s="396">
        <f t="shared" si="222"/>
        <v>0</v>
      </c>
      <c r="F319" s="22"/>
      <c r="G319" s="239"/>
      <c r="H319" s="22"/>
      <c r="I319" s="239"/>
      <c r="J319" s="22"/>
      <c r="K319" s="239"/>
      <c r="L319" s="22"/>
      <c r="M319" s="239"/>
      <c r="N319" s="22"/>
      <c r="O319" s="25"/>
      <c r="P319" s="22"/>
      <c r="Q319" s="239"/>
      <c r="R319" s="23"/>
      <c r="S319" s="25"/>
      <c r="T319" s="22"/>
      <c r="U319" s="239"/>
      <c r="V319" s="23"/>
      <c r="W319" s="25"/>
      <c r="X319" s="22"/>
      <c r="Y319" s="239"/>
      <c r="Z319" s="23"/>
      <c r="AA319" s="25"/>
      <c r="AB319" s="22"/>
      <c r="AC319" s="239"/>
      <c r="AD319" s="23"/>
      <c r="AE319" s="25"/>
      <c r="AF319" s="22"/>
      <c r="AG319" s="239"/>
      <c r="AH319" s="23"/>
      <c r="AI319" s="25"/>
      <c r="AJ319" s="22"/>
      <c r="AK319" s="239"/>
      <c r="AL319" s="23"/>
      <c r="AM319" s="26"/>
      <c r="AN319" s="23"/>
      <c r="AO319" s="23"/>
      <c r="AP319" s="28">
        <v>0</v>
      </c>
      <c r="AQ319" s="22">
        <v>0</v>
      </c>
      <c r="AR319" s="28">
        <v>0</v>
      </c>
      <c r="AS319" s="22">
        <v>0</v>
      </c>
      <c r="AT319" s="24">
        <v>0</v>
      </c>
      <c r="AU319" s="24">
        <v>0</v>
      </c>
      <c r="AV319" s="28">
        <v>0</v>
      </c>
      <c r="AW319" t="str">
        <f t="shared" si="205"/>
        <v/>
      </c>
      <c r="CA319" s="18" t="str">
        <f t="shared" si="212"/>
        <v/>
      </c>
      <c r="CB319" s="263" t="str">
        <f t="shared" si="213"/>
        <v/>
      </c>
      <c r="CC319" s="263" t="str">
        <f t="shared" si="220"/>
        <v/>
      </c>
      <c r="CD319" s="263" t="str">
        <f t="shared" si="214"/>
        <v/>
      </c>
      <c r="CE319" s="263" t="str">
        <f t="shared" si="215"/>
        <v/>
      </c>
      <c r="CF319" s="263" t="str">
        <f t="shared" si="216"/>
        <v/>
      </c>
      <c r="CG319" s="263" t="str">
        <f t="shared" si="217"/>
        <v/>
      </c>
      <c r="CO319" s="69">
        <f t="shared" si="206"/>
        <v>0</v>
      </c>
      <c r="CP319" s="69">
        <f t="shared" si="207"/>
        <v>0</v>
      </c>
      <c r="CQ319" s="69">
        <f t="shared" si="221"/>
        <v>0</v>
      </c>
      <c r="CR319" s="69">
        <f t="shared" si="208"/>
        <v>0</v>
      </c>
      <c r="CS319" s="69">
        <f t="shared" si="209"/>
        <v>0</v>
      </c>
      <c r="CT319" s="69">
        <f t="shared" si="210"/>
        <v>0</v>
      </c>
      <c r="CU319" s="69">
        <f t="shared" si="211"/>
        <v>0</v>
      </c>
    </row>
    <row r="320" spans="1:99" ht="15" customHeight="1" x14ac:dyDescent="0.25">
      <c r="A320" s="3205"/>
      <c r="B320" s="507" t="s">
        <v>297</v>
      </c>
      <c r="C320" s="210">
        <f t="shared" si="218"/>
        <v>2</v>
      </c>
      <c r="D320" s="252">
        <f t="shared" si="222"/>
        <v>1</v>
      </c>
      <c r="E320" s="396">
        <f t="shared" si="222"/>
        <v>1</v>
      </c>
      <c r="F320" s="22"/>
      <c r="G320" s="239"/>
      <c r="H320" s="22"/>
      <c r="I320" s="239"/>
      <c r="J320" s="22"/>
      <c r="K320" s="239"/>
      <c r="L320" s="22"/>
      <c r="M320" s="239"/>
      <c r="N320" s="22">
        <v>1</v>
      </c>
      <c r="O320" s="25">
        <v>1</v>
      </c>
      <c r="P320" s="22"/>
      <c r="Q320" s="239"/>
      <c r="R320" s="23"/>
      <c r="S320" s="25"/>
      <c r="T320" s="22"/>
      <c r="U320" s="239"/>
      <c r="V320" s="23"/>
      <c r="W320" s="25"/>
      <c r="X320" s="22"/>
      <c r="Y320" s="239"/>
      <c r="Z320" s="23"/>
      <c r="AA320" s="25"/>
      <c r="AB320" s="22"/>
      <c r="AC320" s="239"/>
      <c r="AD320" s="23"/>
      <c r="AE320" s="25"/>
      <c r="AF320" s="22"/>
      <c r="AG320" s="239"/>
      <c r="AH320" s="23"/>
      <c r="AI320" s="25"/>
      <c r="AJ320" s="22"/>
      <c r="AK320" s="239"/>
      <c r="AL320" s="23"/>
      <c r="AM320" s="26"/>
      <c r="AN320" s="23">
        <v>0</v>
      </c>
      <c r="AO320" s="23">
        <v>0</v>
      </c>
      <c r="AP320" s="28">
        <v>0</v>
      </c>
      <c r="AQ320" s="22">
        <v>0</v>
      </c>
      <c r="AR320" s="28">
        <v>0</v>
      </c>
      <c r="AS320" s="22">
        <v>0</v>
      </c>
      <c r="AT320" s="24">
        <v>0</v>
      </c>
      <c r="AU320" s="24">
        <v>0</v>
      </c>
      <c r="AV320" s="28">
        <v>0</v>
      </c>
      <c r="AW320" t="str">
        <f t="shared" si="205"/>
        <v/>
      </c>
      <c r="CA320" s="18" t="str">
        <f t="shared" si="212"/>
        <v/>
      </c>
      <c r="CB320" s="263" t="str">
        <f t="shared" si="213"/>
        <v/>
      </c>
      <c r="CC320" s="263" t="str">
        <f t="shared" si="220"/>
        <v/>
      </c>
      <c r="CD320" s="263" t="str">
        <f t="shared" si="214"/>
        <v/>
      </c>
      <c r="CE320" s="263" t="str">
        <f t="shared" si="215"/>
        <v/>
      </c>
      <c r="CF320" s="263" t="str">
        <f t="shared" si="216"/>
        <v/>
      </c>
      <c r="CG320" s="263" t="str">
        <f t="shared" si="217"/>
        <v/>
      </c>
      <c r="CO320" s="69">
        <f t="shared" si="206"/>
        <v>0</v>
      </c>
      <c r="CP320" s="69">
        <f t="shared" si="207"/>
        <v>0</v>
      </c>
      <c r="CQ320" s="69">
        <f t="shared" si="221"/>
        <v>0</v>
      </c>
      <c r="CR320" s="69">
        <f t="shared" si="208"/>
        <v>0</v>
      </c>
      <c r="CS320" s="69">
        <f t="shared" si="209"/>
        <v>0</v>
      </c>
      <c r="CT320" s="69">
        <f t="shared" si="210"/>
        <v>0</v>
      </c>
      <c r="CU320" s="69">
        <f t="shared" si="211"/>
        <v>0</v>
      </c>
    </row>
    <row r="321" spans="1:99" ht="15" customHeight="1" x14ac:dyDescent="0.25">
      <c r="A321" s="3205"/>
      <c r="B321" s="507" t="s">
        <v>298</v>
      </c>
      <c r="C321" s="210">
        <f t="shared" si="218"/>
        <v>0</v>
      </c>
      <c r="D321" s="252">
        <f t="shared" si="222"/>
        <v>0</v>
      </c>
      <c r="E321" s="396">
        <f t="shared" si="222"/>
        <v>0</v>
      </c>
      <c r="F321" s="22"/>
      <c r="G321" s="239"/>
      <c r="H321" s="22"/>
      <c r="I321" s="239"/>
      <c r="J321" s="22"/>
      <c r="K321" s="239"/>
      <c r="L321" s="22"/>
      <c r="M321" s="239"/>
      <c r="N321" s="22"/>
      <c r="O321" s="25"/>
      <c r="P321" s="22"/>
      <c r="Q321" s="239"/>
      <c r="R321" s="23"/>
      <c r="S321" s="25"/>
      <c r="T321" s="22"/>
      <c r="U321" s="239"/>
      <c r="V321" s="23"/>
      <c r="W321" s="25"/>
      <c r="X321" s="22"/>
      <c r="Y321" s="239"/>
      <c r="Z321" s="23"/>
      <c r="AA321" s="25"/>
      <c r="AB321" s="22"/>
      <c r="AC321" s="239"/>
      <c r="AD321" s="23"/>
      <c r="AE321" s="25"/>
      <c r="AF321" s="22"/>
      <c r="AG321" s="239"/>
      <c r="AH321" s="23"/>
      <c r="AI321" s="25"/>
      <c r="AJ321" s="22"/>
      <c r="AK321" s="239"/>
      <c r="AL321" s="23"/>
      <c r="AM321" s="26"/>
      <c r="AN321" s="23"/>
      <c r="AO321" s="23"/>
      <c r="AP321" s="28"/>
      <c r="AQ321" s="22"/>
      <c r="AR321" s="28"/>
      <c r="AS321" s="22"/>
      <c r="AT321" s="24"/>
      <c r="AU321" s="24"/>
      <c r="AV321" s="28"/>
      <c r="AW321" t="str">
        <f t="shared" si="205"/>
        <v/>
      </c>
      <c r="CA321" s="18" t="str">
        <f t="shared" si="212"/>
        <v/>
      </c>
      <c r="CB321" s="263" t="str">
        <f t="shared" si="213"/>
        <v/>
      </c>
      <c r="CC321" s="263" t="str">
        <f t="shared" si="220"/>
        <v/>
      </c>
      <c r="CD321" s="263" t="str">
        <f t="shared" si="214"/>
        <v/>
      </c>
      <c r="CE321" s="263" t="str">
        <f t="shared" si="215"/>
        <v/>
      </c>
      <c r="CF321" s="263" t="str">
        <f t="shared" si="216"/>
        <v/>
      </c>
      <c r="CG321" s="263" t="str">
        <f t="shared" si="217"/>
        <v/>
      </c>
      <c r="CO321" s="69">
        <f t="shared" si="206"/>
        <v>0</v>
      </c>
      <c r="CP321" s="69">
        <f t="shared" si="207"/>
        <v>0</v>
      </c>
      <c r="CQ321" s="69">
        <f t="shared" si="221"/>
        <v>0</v>
      </c>
      <c r="CR321" s="69">
        <f t="shared" si="208"/>
        <v>0</v>
      </c>
      <c r="CS321" s="69">
        <f t="shared" si="209"/>
        <v>0</v>
      </c>
      <c r="CT321" s="69">
        <f t="shared" si="210"/>
        <v>0</v>
      </c>
      <c r="CU321" s="69">
        <f t="shared" si="211"/>
        <v>0</v>
      </c>
    </row>
    <row r="322" spans="1:99" ht="15" customHeight="1" x14ac:dyDescent="0.25">
      <c r="A322" s="3205"/>
      <c r="B322" s="507" t="s">
        <v>299</v>
      </c>
      <c r="C322" s="210">
        <f t="shared" si="218"/>
        <v>0</v>
      </c>
      <c r="D322" s="252">
        <f t="shared" si="222"/>
        <v>0</v>
      </c>
      <c r="E322" s="396">
        <f t="shared" si="222"/>
        <v>0</v>
      </c>
      <c r="F322" s="22"/>
      <c r="G322" s="239"/>
      <c r="H322" s="22"/>
      <c r="I322" s="239"/>
      <c r="J322" s="22"/>
      <c r="K322" s="239"/>
      <c r="L322" s="22"/>
      <c r="M322" s="239"/>
      <c r="N322" s="22"/>
      <c r="O322" s="25"/>
      <c r="P322" s="22"/>
      <c r="Q322" s="239"/>
      <c r="R322" s="23"/>
      <c r="S322" s="25"/>
      <c r="T322" s="22"/>
      <c r="U322" s="239"/>
      <c r="V322" s="23"/>
      <c r="W322" s="25"/>
      <c r="X322" s="22"/>
      <c r="Y322" s="239"/>
      <c r="Z322" s="23"/>
      <c r="AA322" s="25"/>
      <c r="AB322" s="22"/>
      <c r="AC322" s="239"/>
      <c r="AD322" s="23"/>
      <c r="AE322" s="25"/>
      <c r="AF322" s="22"/>
      <c r="AG322" s="239"/>
      <c r="AH322" s="23"/>
      <c r="AI322" s="25"/>
      <c r="AJ322" s="22"/>
      <c r="AK322" s="239"/>
      <c r="AL322" s="23"/>
      <c r="AM322" s="26"/>
      <c r="AN322" s="23"/>
      <c r="AO322" s="23"/>
      <c r="AP322" s="28"/>
      <c r="AQ322" s="22"/>
      <c r="AR322" s="28"/>
      <c r="AS322" s="22"/>
      <c r="AT322" s="24"/>
      <c r="AU322" s="24"/>
      <c r="AV322" s="28"/>
      <c r="AW322" t="str">
        <f t="shared" si="205"/>
        <v/>
      </c>
      <c r="CA322" s="18" t="str">
        <f t="shared" si="212"/>
        <v/>
      </c>
      <c r="CB322" s="263" t="str">
        <f t="shared" si="213"/>
        <v/>
      </c>
      <c r="CC322" s="263" t="str">
        <f t="shared" si="220"/>
        <v/>
      </c>
      <c r="CD322" s="263" t="str">
        <f t="shared" si="214"/>
        <v/>
      </c>
      <c r="CE322" s="263" t="str">
        <f t="shared" si="215"/>
        <v/>
      </c>
      <c r="CF322" s="263" t="str">
        <f t="shared" si="216"/>
        <v/>
      </c>
      <c r="CG322" s="263" t="str">
        <f t="shared" si="217"/>
        <v/>
      </c>
      <c r="CO322" s="69">
        <f t="shared" si="206"/>
        <v>0</v>
      </c>
      <c r="CP322" s="69">
        <f t="shared" si="207"/>
        <v>0</v>
      </c>
      <c r="CQ322" s="69">
        <f t="shared" si="221"/>
        <v>0</v>
      </c>
      <c r="CR322" s="69">
        <f t="shared" si="208"/>
        <v>0</v>
      </c>
      <c r="CS322" s="69">
        <f t="shared" si="209"/>
        <v>0</v>
      </c>
      <c r="CT322" s="69">
        <f t="shared" si="210"/>
        <v>0</v>
      </c>
      <c r="CU322" s="69">
        <f t="shared" si="211"/>
        <v>0</v>
      </c>
    </row>
    <row r="323" spans="1:99" ht="15" customHeight="1" x14ac:dyDescent="0.25">
      <c r="A323" s="3205"/>
      <c r="B323" s="507" t="s">
        <v>300</v>
      </c>
      <c r="C323" s="210">
        <f t="shared" si="218"/>
        <v>0</v>
      </c>
      <c r="D323" s="252">
        <f t="shared" si="222"/>
        <v>0</v>
      </c>
      <c r="E323" s="396">
        <f t="shared" si="222"/>
        <v>0</v>
      </c>
      <c r="F323" s="22"/>
      <c r="G323" s="239"/>
      <c r="H323" s="22"/>
      <c r="I323" s="239"/>
      <c r="J323" s="22"/>
      <c r="K323" s="239"/>
      <c r="L323" s="22"/>
      <c r="M323" s="239"/>
      <c r="N323" s="22"/>
      <c r="O323" s="25"/>
      <c r="P323" s="22"/>
      <c r="Q323" s="239"/>
      <c r="R323" s="23"/>
      <c r="S323" s="25"/>
      <c r="T323" s="22"/>
      <c r="U323" s="239"/>
      <c r="V323" s="23"/>
      <c r="W323" s="25"/>
      <c r="X323" s="22"/>
      <c r="Y323" s="239"/>
      <c r="Z323" s="23"/>
      <c r="AA323" s="25"/>
      <c r="AB323" s="22"/>
      <c r="AC323" s="239"/>
      <c r="AD323" s="23"/>
      <c r="AE323" s="25"/>
      <c r="AF323" s="22"/>
      <c r="AG323" s="239"/>
      <c r="AH323" s="23"/>
      <c r="AI323" s="25"/>
      <c r="AJ323" s="22"/>
      <c r="AK323" s="239"/>
      <c r="AL323" s="23"/>
      <c r="AM323" s="26"/>
      <c r="AN323" s="23"/>
      <c r="AO323" s="23"/>
      <c r="AP323" s="28"/>
      <c r="AQ323" s="22"/>
      <c r="AR323" s="28"/>
      <c r="AS323" s="22"/>
      <c r="AT323" s="24"/>
      <c r="AU323" s="24"/>
      <c r="AV323" s="28"/>
      <c r="AW323" t="str">
        <f t="shared" si="205"/>
        <v/>
      </c>
      <c r="CA323" s="18" t="str">
        <f t="shared" si="212"/>
        <v/>
      </c>
      <c r="CB323" s="263" t="str">
        <f t="shared" si="213"/>
        <v/>
      </c>
      <c r="CC323" s="263" t="str">
        <f t="shared" si="220"/>
        <v/>
      </c>
      <c r="CD323" s="263" t="str">
        <f t="shared" si="214"/>
        <v/>
      </c>
      <c r="CE323" s="263" t="str">
        <f t="shared" si="215"/>
        <v/>
      </c>
      <c r="CF323" s="263" t="str">
        <f t="shared" si="216"/>
        <v/>
      </c>
      <c r="CG323" s="263" t="str">
        <f t="shared" si="217"/>
        <v/>
      </c>
      <c r="CO323" s="69">
        <f t="shared" si="206"/>
        <v>0</v>
      </c>
      <c r="CP323" s="69">
        <f t="shared" si="207"/>
        <v>0</v>
      </c>
      <c r="CQ323" s="69">
        <f t="shared" si="221"/>
        <v>0</v>
      </c>
      <c r="CR323" s="69">
        <f t="shared" si="208"/>
        <v>0</v>
      </c>
      <c r="CS323" s="69">
        <f t="shared" si="209"/>
        <v>0</v>
      </c>
      <c r="CT323" s="69">
        <f t="shared" si="210"/>
        <v>0</v>
      </c>
      <c r="CU323" s="69">
        <f t="shared" si="211"/>
        <v>0</v>
      </c>
    </row>
    <row r="324" spans="1:99" ht="15" customHeight="1" x14ac:dyDescent="0.25">
      <c r="A324" s="4004"/>
      <c r="B324" s="508" t="s">
        <v>301</v>
      </c>
      <c r="C324" s="266">
        <f t="shared" si="218"/>
        <v>1</v>
      </c>
      <c r="D324" s="267">
        <f t="shared" si="222"/>
        <v>0</v>
      </c>
      <c r="E324" s="377">
        <f t="shared" si="222"/>
        <v>1</v>
      </c>
      <c r="F324" s="30"/>
      <c r="G324" s="243"/>
      <c r="H324" s="30"/>
      <c r="I324" s="243"/>
      <c r="J324" s="30"/>
      <c r="K324" s="243"/>
      <c r="L324" s="30"/>
      <c r="M324" s="243"/>
      <c r="N324" s="30"/>
      <c r="O324" s="33"/>
      <c r="P324" s="30"/>
      <c r="Q324" s="243"/>
      <c r="R324" s="31"/>
      <c r="S324" s="33"/>
      <c r="T324" s="30"/>
      <c r="U324" s="243">
        <v>1</v>
      </c>
      <c r="V324" s="31"/>
      <c r="W324" s="33"/>
      <c r="X324" s="30"/>
      <c r="Y324" s="243"/>
      <c r="Z324" s="31"/>
      <c r="AA324" s="33"/>
      <c r="AB324" s="30"/>
      <c r="AC324" s="243"/>
      <c r="AD324" s="31"/>
      <c r="AE324" s="33"/>
      <c r="AF324" s="30"/>
      <c r="AG324" s="243"/>
      <c r="AH324" s="31"/>
      <c r="AI324" s="33"/>
      <c r="AJ324" s="30"/>
      <c r="AK324" s="243"/>
      <c r="AL324" s="31"/>
      <c r="AM324" s="34"/>
      <c r="AN324" s="31"/>
      <c r="AO324" s="31"/>
      <c r="AP324" s="37"/>
      <c r="AQ324" s="30">
        <v>0</v>
      </c>
      <c r="AR324" s="37">
        <v>0</v>
      </c>
      <c r="AS324" s="30">
        <v>0</v>
      </c>
      <c r="AT324" s="32">
        <v>0</v>
      </c>
      <c r="AU324" s="32">
        <v>0</v>
      </c>
      <c r="AV324" s="37">
        <v>0</v>
      </c>
      <c r="AW324" t="str">
        <f t="shared" si="205"/>
        <v/>
      </c>
      <c r="CA324" s="18" t="str">
        <f t="shared" si="212"/>
        <v/>
      </c>
      <c r="CB324" s="263" t="str">
        <f t="shared" si="213"/>
        <v/>
      </c>
      <c r="CC324" s="263" t="str">
        <f t="shared" si="220"/>
        <v/>
      </c>
      <c r="CD324" s="263" t="str">
        <f t="shared" si="214"/>
        <v/>
      </c>
      <c r="CE324" s="263" t="str">
        <f t="shared" si="215"/>
        <v/>
      </c>
      <c r="CF324" s="263" t="str">
        <f t="shared" si="216"/>
        <v/>
      </c>
      <c r="CG324" s="263" t="str">
        <f t="shared" si="217"/>
        <v/>
      </c>
      <c r="CO324" s="69">
        <f t="shared" si="206"/>
        <v>0</v>
      </c>
      <c r="CP324" s="69">
        <f t="shared" si="207"/>
        <v>0</v>
      </c>
      <c r="CQ324" s="69">
        <f t="shared" si="221"/>
        <v>0</v>
      </c>
      <c r="CR324" s="69">
        <f t="shared" si="208"/>
        <v>0</v>
      </c>
      <c r="CS324" s="69">
        <f t="shared" si="209"/>
        <v>0</v>
      </c>
      <c r="CT324" s="69">
        <f t="shared" si="210"/>
        <v>0</v>
      </c>
      <c r="CU324" s="69">
        <f t="shared" si="211"/>
        <v>0</v>
      </c>
    </row>
    <row r="325" spans="1:99" s="56" customFormat="1" ht="18" customHeight="1" x14ac:dyDescent="0.2">
      <c r="A325" s="38" t="s">
        <v>303</v>
      </c>
      <c r="B325" s="22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  <c r="AP325" s="55"/>
      <c r="AQ325" s="55"/>
      <c r="AR325" s="55"/>
      <c r="AS325" s="55"/>
      <c r="AT325" s="55"/>
      <c r="AU325" s="55"/>
      <c r="AV325" s="55"/>
      <c r="AW325" s="2752"/>
    </row>
    <row r="326" spans="1:99" x14ac:dyDescent="0.25">
      <c r="A326" s="4650" t="s">
        <v>90</v>
      </c>
      <c r="B326" s="2987"/>
      <c r="C326" s="4688" t="s">
        <v>286</v>
      </c>
      <c r="D326" s="3214"/>
      <c r="E326" s="3215"/>
      <c r="F326" s="4603" t="s">
        <v>139</v>
      </c>
      <c r="G326" s="4604"/>
      <c r="H326" s="4604"/>
      <c r="I326" s="4604"/>
      <c r="J326" s="4604"/>
      <c r="K326" s="4604"/>
      <c r="L326" s="4604"/>
      <c r="M326" s="4604"/>
      <c r="N326" s="4604"/>
      <c r="O326" s="4604"/>
      <c r="P326" s="4604"/>
      <c r="Q326" s="4604"/>
      <c r="R326" s="4604"/>
      <c r="S326" s="4604"/>
      <c r="T326" s="4604"/>
      <c r="U326" s="4604"/>
      <c r="V326" s="4604"/>
      <c r="W326" s="4604"/>
      <c r="X326" s="4604"/>
      <c r="Y326" s="4604"/>
      <c r="Z326" s="4604"/>
      <c r="AA326" s="4604"/>
      <c r="AB326" s="4604"/>
      <c r="AC326" s="4604"/>
      <c r="AD326" s="4604"/>
      <c r="AE326" s="4604"/>
      <c r="AF326" s="4604"/>
      <c r="AG326" s="4604"/>
      <c r="AH326" s="4604"/>
      <c r="AI326" s="4604"/>
      <c r="AJ326" s="4604"/>
      <c r="AK326" s="4604"/>
      <c r="AL326" s="4604"/>
      <c r="AM326" s="4604"/>
      <c r="AN326" s="4604"/>
      <c r="AO326" s="4604"/>
      <c r="AP326" s="4604"/>
      <c r="AQ326" s="4605"/>
      <c r="AR326" s="3108" t="s">
        <v>209</v>
      </c>
      <c r="AS326" s="2987"/>
      <c r="AT326" s="4683" t="s">
        <v>12</v>
      </c>
      <c r="AU326" s="3566" t="s">
        <v>13</v>
      </c>
      <c r="AV326" s="3566" t="s">
        <v>287</v>
      </c>
      <c r="AW326" s="2987" t="s">
        <v>272</v>
      </c>
    </row>
    <row r="327" spans="1:99" x14ac:dyDescent="0.25">
      <c r="A327" s="3124"/>
      <c r="B327" s="2994"/>
      <c r="C327" s="4012"/>
      <c r="D327" s="4013"/>
      <c r="E327" s="4014"/>
      <c r="F327" s="4595" t="s">
        <v>304</v>
      </c>
      <c r="G327" s="4596"/>
      <c r="H327" s="4595" t="s">
        <v>305</v>
      </c>
      <c r="I327" s="4596"/>
      <c r="J327" s="4595" t="s">
        <v>306</v>
      </c>
      <c r="K327" s="4596"/>
      <c r="L327" s="4595" t="s">
        <v>307</v>
      </c>
      <c r="M327" s="4596"/>
      <c r="N327" s="4595" t="s">
        <v>203</v>
      </c>
      <c r="O327" s="4596"/>
      <c r="P327" s="4595" t="s">
        <v>204</v>
      </c>
      <c r="Q327" s="4596"/>
      <c r="R327" s="4595" t="s">
        <v>16</v>
      </c>
      <c r="S327" s="4596"/>
      <c r="T327" s="4595" t="s">
        <v>17</v>
      </c>
      <c r="U327" s="4596"/>
      <c r="V327" s="4595" t="s">
        <v>18</v>
      </c>
      <c r="W327" s="4597"/>
      <c r="X327" s="4595" t="s">
        <v>19</v>
      </c>
      <c r="Y327" s="4597"/>
      <c r="Z327" s="4595" t="s">
        <v>20</v>
      </c>
      <c r="AA327" s="4597"/>
      <c r="AB327" s="4595" t="s">
        <v>21</v>
      </c>
      <c r="AC327" s="4597"/>
      <c r="AD327" s="4595" t="s">
        <v>22</v>
      </c>
      <c r="AE327" s="4597"/>
      <c r="AF327" s="4595" t="s">
        <v>23</v>
      </c>
      <c r="AG327" s="4597"/>
      <c r="AH327" s="4595" t="s">
        <v>61</v>
      </c>
      <c r="AI327" s="4597"/>
      <c r="AJ327" s="4595" t="s">
        <v>62</v>
      </c>
      <c r="AK327" s="4597"/>
      <c r="AL327" s="4595" t="s">
        <v>63</v>
      </c>
      <c r="AM327" s="4597"/>
      <c r="AN327" s="4595" t="s">
        <v>148</v>
      </c>
      <c r="AO327" s="4597"/>
      <c r="AP327" s="4595" t="s">
        <v>308</v>
      </c>
      <c r="AQ327" s="4647"/>
      <c r="AR327" s="4007"/>
      <c r="AS327" s="4005"/>
      <c r="AT327" s="4003"/>
      <c r="AU327" s="3200"/>
      <c r="AV327" s="3200"/>
      <c r="AW327" s="2994"/>
    </row>
    <row r="328" spans="1:99" ht="25.5" customHeight="1" x14ac:dyDescent="0.25">
      <c r="A328" s="4010"/>
      <c r="B328" s="4005"/>
      <c r="C328" s="2811" t="s">
        <v>120</v>
      </c>
      <c r="D328" s="1237" t="s">
        <v>79</v>
      </c>
      <c r="E328" s="513" t="s">
        <v>121</v>
      </c>
      <c r="F328" s="2811" t="s">
        <v>291</v>
      </c>
      <c r="G328" s="2841" t="s">
        <v>121</v>
      </c>
      <c r="H328" s="2811" t="s">
        <v>291</v>
      </c>
      <c r="I328" s="2841" t="s">
        <v>121</v>
      </c>
      <c r="J328" s="2811" t="s">
        <v>291</v>
      </c>
      <c r="K328" s="2841" t="s">
        <v>121</v>
      </c>
      <c r="L328" s="2811" t="s">
        <v>291</v>
      </c>
      <c r="M328" s="2841" t="s">
        <v>121</v>
      </c>
      <c r="N328" s="2811" t="s">
        <v>291</v>
      </c>
      <c r="O328" s="2841" t="s">
        <v>121</v>
      </c>
      <c r="P328" s="2811" t="s">
        <v>291</v>
      </c>
      <c r="Q328" s="2841" t="s">
        <v>121</v>
      </c>
      <c r="R328" s="2811" t="s">
        <v>291</v>
      </c>
      <c r="S328" s="2841" t="s">
        <v>121</v>
      </c>
      <c r="T328" s="2811" t="s">
        <v>291</v>
      </c>
      <c r="U328" s="2841" t="s">
        <v>121</v>
      </c>
      <c r="V328" s="2811" t="s">
        <v>291</v>
      </c>
      <c r="W328" s="2841" t="s">
        <v>121</v>
      </c>
      <c r="X328" s="2811" t="s">
        <v>291</v>
      </c>
      <c r="Y328" s="2841" t="s">
        <v>121</v>
      </c>
      <c r="Z328" s="2811" t="s">
        <v>291</v>
      </c>
      <c r="AA328" s="2841" t="s">
        <v>121</v>
      </c>
      <c r="AB328" s="2811" t="s">
        <v>291</v>
      </c>
      <c r="AC328" s="2841" t="s">
        <v>121</v>
      </c>
      <c r="AD328" s="2811" t="s">
        <v>291</v>
      </c>
      <c r="AE328" s="2841" t="s">
        <v>121</v>
      </c>
      <c r="AF328" s="2811" t="s">
        <v>291</v>
      </c>
      <c r="AG328" s="2841" t="s">
        <v>121</v>
      </c>
      <c r="AH328" s="2811" t="s">
        <v>291</v>
      </c>
      <c r="AI328" s="2841" t="s">
        <v>121</v>
      </c>
      <c r="AJ328" s="2811" t="s">
        <v>291</v>
      </c>
      <c r="AK328" s="2841" t="s">
        <v>121</v>
      </c>
      <c r="AL328" s="2811" t="s">
        <v>291</v>
      </c>
      <c r="AM328" s="2841" t="s">
        <v>121</v>
      </c>
      <c r="AN328" s="2811" t="s">
        <v>291</v>
      </c>
      <c r="AO328" s="2841" t="s">
        <v>121</v>
      </c>
      <c r="AP328" s="2811" t="s">
        <v>291</v>
      </c>
      <c r="AQ328" s="2814" t="s">
        <v>121</v>
      </c>
      <c r="AR328" s="2896" t="s">
        <v>212</v>
      </c>
      <c r="AS328" s="2841" t="s">
        <v>213</v>
      </c>
      <c r="AT328" s="3019"/>
      <c r="AU328" s="2983"/>
      <c r="AV328" s="2983"/>
      <c r="AW328" s="4005"/>
    </row>
    <row r="329" spans="1:99" x14ac:dyDescent="0.25">
      <c r="A329" s="4684" t="s">
        <v>309</v>
      </c>
      <c r="B329" s="2918" t="s">
        <v>205</v>
      </c>
      <c r="C329" s="249">
        <f>SUM(E329)</f>
        <v>0</v>
      </c>
      <c r="D329" s="1998"/>
      <c r="E329" s="2884">
        <f>+Q329+S329+U329+W329+Y329+AA329+AC329+AE329+AG329+AI329</f>
        <v>0</v>
      </c>
      <c r="F329" s="2946"/>
      <c r="G329" s="2947"/>
      <c r="H329" s="2947"/>
      <c r="I329" s="2947"/>
      <c r="J329" s="2947"/>
      <c r="K329" s="2947"/>
      <c r="L329" s="2947"/>
      <c r="M329" s="2947"/>
      <c r="N329" s="2947"/>
      <c r="O329" s="2947"/>
      <c r="P329" s="2831"/>
      <c r="Q329" s="2798"/>
      <c r="R329" s="2920"/>
      <c r="S329" s="2798"/>
      <c r="T329" s="2920"/>
      <c r="U329" s="2798"/>
      <c r="V329" s="2920"/>
      <c r="W329" s="2798"/>
      <c r="X329" s="2920"/>
      <c r="Y329" s="2798"/>
      <c r="Z329" s="2920"/>
      <c r="AA329" s="2798"/>
      <c r="AB329" s="2920"/>
      <c r="AC329" s="2798"/>
      <c r="AD329" s="2920"/>
      <c r="AE329" s="2798"/>
      <c r="AF329" s="2920"/>
      <c r="AG329" s="2798"/>
      <c r="AH329" s="2920"/>
      <c r="AI329" s="2798"/>
      <c r="AJ329" s="2920"/>
      <c r="AK329" s="2831"/>
      <c r="AL329" s="2920"/>
      <c r="AM329" s="2831"/>
      <c r="AN329" s="2920"/>
      <c r="AO329" s="2831"/>
      <c r="AP329" s="2920"/>
      <c r="AQ329" s="2948"/>
      <c r="AR329" s="2798"/>
      <c r="AS329" s="2947"/>
      <c r="AT329" s="2797"/>
      <c r="AU329" s="2005"/>
      <c r="AV329" s="2005"/>
      <c r="AW329" s="2878"/>
      <c r="AX329" t="str">
        <f t="shared" ref="AX329:AX339" si="223">CA329&amp;CB329&amp;CC329&amp;CD329&amp;CE329&amp;CF329</f>
        <v/>
      </c>
      <c r="CA329" s="18" t="str">
        <f>IF(AND(E329&gt;0,OR(AR329="")),"* No olvide digitar la variable Trans (masculino). Digite Cero si no tiene.",IF(AR329&gt;E329," * La variable Trans (masculino) No puede ser mayor al Total Mujeres.",""))</f>
        <v/>
      </c>
      <c r="CB329" s="438"/>
      <c r="CC329" s="18" t="str">
        <f>IF(AND(C329&gt;0,AT329="")," * No olvide digitar la variable Pueblos originarios. Digite Cero si no tiene.",IF(AT329&gt;C329," * La variable Pueblos originarios No puede ser mayor al Total Ambos Sexos.",""))</f>
        <v/>
      </c>
      <c r="CD329" s="18" t="str">
        <f>IF(AND(C329&gt;0,AU329="")," * No olvide digitar la variable Migrantes. Digite Cero si no tiene.",IF(AU329&gt;C329," * La variable Migrantes No puede ser mayor al Total Ambos Sexos.",""))</f>
        <v/>
      </c>
      <c r="CE329" s="18" t="str">
        <f>IF(AND(C329&gt;0,AV329="")," * No olvide digitar la variable Niños, niñas adolescentes y Jóvenes SENAME. Digite Cero si no tiene.",IF(AV329&gt;C329," * La variable Niños, niñas adolescentes y Jóvenes SENAME No puede ser mayor al Total Ambos Sexos.",""))</f>
        <v/>
      </c>
      <c r="CF329" s="18" t="str">
        <f>IF(AND(C329&gt;0,AW329="")," * No olvide digitar la variable Niños, niñas adolescentes y Jóvenes Mejor Niñez. Digite Cero si no tiene.",IF(AW329&gt;C329," * La variable Niños, niñas adolescentes y Jóvenes Mejor Niñez No puede ser mayor al Total Ambos Sexos.",""))</f>
        <v/>
      </c>
      <c r="CO329" s="69">
        <f>IF(AND(E329&gt;0,OR(AR329="")),1,IF(AR329&gt;E329,1,0))</f>
        <v>0</v>
      </c>
      <c r="CP329" s="505"/>
      <c r="CQ329" s="69">
        <f t="shared" ref="CQ329:CQ339" si="224">IF(AND(C329&gt;0,AT329=""),1,IF(AT329&gt;C329,1,0))</f>
        <v>0</v>
      </c>
      <c r="CR329" s="69">
        <f t="shared" ref="CR329:CR339" si="225">IF(AND(C329&gt;0,AU329=""),1,IF(AU329&gt;C329,1,0))</f>
        <v>0</v>
      </c>
      <c r="CS329" s="69">
        <f t="shared" ref="CS329:CS339" si="226">IF(AND(C329&gt;0,AV329=""),1,IF(AV329&gt;C329,1,0))</f>
        <v>0</v>
      </c>
      <c r="CT329" s="69">
        <f t="shared" ref="CT329:CT339" si="227">IF(AND(C329&gt;0,AW329=""),1,IF(AW329&gt;C329,1,0))</f>
        <v>0</v>
      </c>
    </row>
    <row r="330" spans="1:99" x14ac:dyDescent="0.25">
      <c r="A330" s="4249"/>
      <c r="B330" s="2758" t="s">
        <v>302</v>
      </c>
      <c r="C330" s="256">
        <f t="shared" ref="C330:C339" si="228">SUM(D330+E330)</f>
        <v>4</v>
      </c>
      <c r="D330" s="257">
        <f t="shared" ref="D330:E333" si="229">SUM(F330+H330+J330+L330+N330+P330+R330+T330+V330+X330+Z330+AB330+AD330+AF330+AH330+AJ330+AL330+AN330+AP330)</f>
        <v>4</v>
      </c>
      <c r="E330" s="270">
        <f t="shared" si="229"/>
        <v>0</v>
      </c>
      <c r="F330" s="2546"/>
      <c r="G330" s="468"/>
      <c r="H330" s="2546"/>
      <c r="I330" s="468"/>
      <c r="J330" s="2546"/>
      <c r="K330" s="85"/>
      <c r="L330" s="2546"/>
      <c r="M330" s="353"/>
      <c r="N330" s="2546"/>
      <c r="O330" s="85"/>
      <c r="P330" s="2546"/>
      <c r="Q330" s="468"/>
      <c r="R330" s="2546">
        <v>1</v>
      </c>
      <c r="S330" s="468"/>
      <c r="T330" s="2546"/>
      <c r="U330" s="468"/>
      <c r="V330" s="2546">
        <v>2</v>
      </c>
      <c r="W330" s="468"/>
      <c r="X330" s="2546">
        <v>1</v>
      </c>
      <c r="Y330" s="468"/>
      <c r="Z330" s="2546"/>
      <c r="AA330" s="468"/>
      <c r="AB330" s="2546"/>
      <c r="AC330" s="468"/>
      <c r="AD330" s="2546"/>
      <c r="AE330" s="468"/>
      <c r="AF330" s="2546"/>
      <c r="AG330" s="468"/>
      <c r="AH330" s="2546"/>
      <c r="AI330" s="468"/>
      <c r="AJ330" s="2546"/>
      <c r="AK330" s="468"/>
      <c r="AL330" s="2546"/>
      <c r="AM330" s="468"/>
      <c r="AN330" s="2546"/>
      <c r="AO330" s="468"/>
      <c r="AP330" s="2546"/>
      <c r="AQ330" s="469"/>
      <c r="AR330" s="468">
        <v>0</v>
      </c>
      <c r="AS330" s="85">
        <v>0</v>
      </c>
      <c r="AT330" s="2546">
        <v>0</v>
      </c>
      <c r="AU330" s="81">
        <v>2</v>
      </c>
      <c r="AV330" s="81">
        <v>0</v>
      </c>
      <c r="AW330" s="85">
        <v>0</v>
      </c>
      <c r="AX330" t="str">
        <f t="shared" si="223"/>
        <v/>
      </c>
      <c r="CA330" s="18" t="str">
        <f t="shared" ref="CA330:CA339" si="230">IF(AND(E330&gt;0,OR(AR330="")),"* No olvide digitar la variable Trans (masculino). Digite Cero si no tiene.",IF(AR330&gt;E330," * La variable Trans (masculino) No puede ser mayor al Total Mujeres.",""))</f>
        <v/>
      </c>
      <c r="CB330" s="18" t="str">
        <f>IF(AND(D330&gt;0,OR(AS330="")),"* No olvide digitar la variable Trans (Femenino). Digite Cero si no tiene.",IF(AS330&gt;D330," * La variable Trans (Femenino) No puede ser mayor al Total Hombres.",""))</f>
        <v/>
      </c>
      <c r="CC330" s="18" t="str">
        <f t="shared" ref="CC330:CC339" si="231">IF(AND(C330&gt;0,AT330="")," * No olvide digitar la variable Pueblos originarios. Digite Cero si no tiene.",IF(AT330&gt;C330," * La variable Pueblos originarios No puede ser mayor al Total Ambos Sexos.",""))</f>
        <v/>
      </c>
      <c r="CD330" s="18" t="str">
        <f t="shared" ref="CD330:CD339" si="232">IF(AND(C330&gt;0,AU330="")," * No olvide digitar la variable Migrantes. Digite Cero si no tiene.",IF(AU330&gt;C330," * La variable Migrantes No puede ser mayor al Total Ambos Sexos.",""))</f>
        <v/>
      </c>
      <c r="CE330" s="18" t="str">
        <f t="shared" ref="CE330:CE339" si="233">IF(AND(C330&gt;0,AV330="")," * No olvide digitar la variable Niños, niñas adolescentes y Jóvenes SENAME. Digite Cero si no tiene.",IF(AV330&gt;C330," * La variable Niños, niñas adolescentes y Jóvenes SENAME No puede ser mayor al Total Ambos Sexos.",""))</f>
        <v/>
      </c>
      <c r="CF330" s="18" t="str">
        <f t="shared" ref="CF330:CF339" si="234">IF(AND(C330&gt;0,AW330="")," * No olvide digitar la variable Niños, niñas adolescentes y Jóvenes Mejor Niñez. Digite Cero si no tiene.",IF(AW330&gt;C330," * La variable Niños, niñas adolescentes y Jóvenes Mejor Niñez No puede ser mayor al Total Ambos Sexos.",""))</f>
        <v/>
      </c>
      <c r="CO330" s="69">
        <f>IF(AND(E330&gt;0,OR(AR330="")),1,IF(AR330&gt;E330,1,0))</f>
        <v>0</v>
      </c>
      <c r="CP330" s="69">
        <f>IF(AND(D330&gt;0,OR(AS330="")),1,IF(AS330&gt;D330,1,0))</f>
        <v>0</v>
      </c>
      <c r="CQ330" s="69">
        <f t="shared" si="224"/>
        <v>0</v>
      </c>
      <c r="CR330" s="69">
        <f t="shared" si="225"/>
        <v>0</v>
      </c>
      <c r="CS330" s="69">
        <f t="shared" si="226"/>
        <v>0</v>
      </c>
      <c r="CT330" s="69">
        <f t="shared" si="227"/>
        <v>0</v>
      </c>
    </row>
    <row r="331" spans="1:99" x14ac:dyDescent="0.25">
      <c r="A331" s="4685" t="s">
        <v>310</v>
      </c>
      <c r="B331" s="4686"/>
      <c r="C331" s="2818">
        <f t="shared" si="228"/>
        <v>2</v>
      </c>
      <c r="D331" s="2819">
        <f t="shared" si="229"/>
        <v>1</v>
      </c>
      <c r="E331" s="2821">
        <f t="shared" si="229"/>
        <v>1</v>
      </c>
      <c r="F331" s="2802"/>
      <c r="G331" s="2804"/>
      <c r="H331" s="2802"/>
      <c r="I331" s="2804"/>
      <c r="J331" s="2802"/>
      <c r="K331" s="2805"/>
      <c r="L331" s="2802"/>
      <c r="M331" s="2911"/>
      <c r="N331" s="2802"/>
      <c r="O331" s="2805"/>
      <c r="P331" s="2802"/>
      <c r="Q331" s="2804"/>
      <c r="R331" s="2802"/>
      <c r="S331" s="2804"/>
      <c r="T331" s="2802"/>
      <c r="U331" s="2804"/>
      <c r="V331" s="2802"/>
      <c r="W331" s="2804"/>
      <c r="X331" s="2802"/>
      <c r="Y331" s="2804"/>
      <c r="Z331" s="2802"/>
      <c r="AA331" s="2804">
        <v>1</v>
      </c>
      <c r="AB331" s="2802">
        <v>1</v>
      </c>
      <c r="AC331" s="2804"/>
      <c r="AD331" s="2802"/>
      <c r="AE331" s="2804"/>
      <c r="AF331" s="2802"/>
      <c r="AG331" s="2804"/>
      <c r="AH331" s="2802"/>
      <c r="AI331" s="2804"/>
      <c r="AJ331" s="2802"/>
      <c r="AK331" s="2804"/>
      <c r="AL331" s="2802"/>
      <c r="AM331" s="2804"/>
      <c r="AN331" s="2802"/>
      <c r="AO331" s="2804"/>
      <c r="AP331" s="2802"/>
      <c r="AQ331" s="2949"/>
      <c r="AR331" s="2804">
        <v>0</v>
      </c>
      <c r="AS331" s="2805">
        <v>0</v>
      </c>
      <c r="AT331" s="2802">
        <v>0</v>
      </c>
      <c r="AU331" s="2824">
        <v>0</v>
      </c>
      <c r="AV331" s="2824">
        <v>0</v>
      </c>
      <c r="AW331" s="2805">
        <v>0</v>
      </c>
      <c r="AX331" t="str">
        <f t="shared" si="223"/>
        <v/>
      </c>
      <c r="CA331" s="18" t="str">
        <f t="shared" si="230"/>
        <v/>
      </c>
      <c r="CB331" s="18" t="str">
        <f>IF(AND(D331&gt;0,OR(AS331="")),"* No olvide digitar la variable Trans (Femenino). Digite Cero si no tiene.",IF(AS331&gt;D331," * La variable Trans (Femenino) No puede ser mayor al Total Hombres.",""))</f>
        <v/>
      </c>
      <c r="CC331" s="18" t="str">
        <f t="shared" si="231"/>
        <v/>
      </c>
      <c r="CD331" s="18" t="str">
        <f t="shared" si="232"/>
        <v/>
      </c>
      <c r="CE331" s="18" t="str">
        <f t="shared" si="233"/>
        <v/>
      </c>
      <c r="CF331" s="18" t="str">
        <f t="shared" si="234"/>
        <v/>
      </c>
      <c r="CO331" s="69">
        <f>IF(AND(E331&gt;0,OR(AR331="")),1,IF(AR331&gt;E331,1,0))</f>
        <v>0</v>
      </c>
      <c r="CP331" s="69">
        <f>IF(AND(D331&gt;0,OR(AS331="")),1,IF(AS331&gt;D331,1,0))</f>
        <v>0</v>
      </c>
      <c r="CQ331" s="69">
        <f t="shared" si="224"/>
        <v>0</v>
      </c>
      <c r="CR331" s="69">
        <f t="shared" si="225"/>
        <v>0</v>
      </c>
      <c r="CS331" s="69">
        <f t="shared" si="226"/>
        <v>0</v>
      </c>
      <c r="CT331" s="69">
        <f t="shared" si="227"/>
        <v>0</v>
      </c>
    </row>
    <row r="332" spans="1:99" x14ac:dyDescent="0.25">
      <c r="A332" s="4687" t="s">
        <v>311</v>
      </c>
      <c r="B332" s="4687"/>
      <c r="C332" s="2818">
        <f t="shared" si="228"/>
        <v>0</v>
      </c>
      <c r="D332" s="2819">
        <f t="shared" si="229"/>
        <v>0</v>
      </c>
      <c r="E332" s="2821">
        <f t="shared" si="229"/>
        <v>0</v>
      </c>
      <c r="F332" s="2802"/>
      <c r="G332" s="2804"/>
      <c r="H332" s="2802"/>
      <c r="I332" s="2804"/>
      <c r="J332" s="2802"/>
      <c r="K332" s="2805"/>
      <c r="L332" s="2802"/>
      <c r="M332" s="2911"/>
      <c r="N332" s="2802"/>
      <c r="O332" s="2805"/>
      <c r="P332" s="2802"/>
      <c r="Q332" s="2804"/>
      <c r="R332" s="2802"/>
      <c r="S332" s="2804"/>
      <c r="T332" s="2802"/>
      <c r="U332" s="2804"/>
      <c r="V332" s="2802"/>
      <c r="W332" s="2804"/>
      <c r="X332" s="2802"/>
      <c r="Y332" s="2804"/>
      <c r="Z332" s="2802"/>
      <c r="AA332" s="2804"/>
      <c r="AB332" s="2802"/>
      <c r="AC332" s="2804"/>
      <c r="AD332" s="2802"/>
      <c r="AE332" s="2804"/>
      <c r="AF332" s="2802"/>
      <c r="AG332" s="2804"/>
      <c r="AH332" s="2802"/>
      <c r="AI332" s="2804"/>
      <c r="AJ332" s="2802"/>
      <c r="AK332" s="2804"/>
      <c r="AL332" s="2802"/>
      <c r="AM332" s="2804"/>
      <c r="AN332" s="2802"/>
      <c r="AO332" s="2804"/>
      <c r="AP332" s="2802"/>
      <c r="AQ332" s="2949"/>
      <c r="AR332" s="2804"/>
      <c r="AS332" s="2805"/>
      <c r="AT332" s="2802"/>
      <c r="AU332" s="2824"/>
      <c r="AV332" s="2824"/>
      <c r="AW332" s="2805"/>
      <c r="AX332" t="str">
        <f t="shared" si="223"/>
        <v/>
      </c>
      <c r="CA332" s="18" t="str">
        <f t="shared" si="230"/>
        <v/>
      </c>
      <c r="CB332" s="18" t="str">
        <f>IF(AND(D332&gt;0,OR(AS332="")),"* No olvide digitar la variable Trans (Femenino). Digite Cero si no tiene.",IF(AS332&gt;D332," * La variable Trans (Femenino) No puede ser mayor al Total Hombres.",""))</f>
        <v/>
      </c>
      <c r="CC332" s="18" t="str">
        <f t="shared" si="231"/>
        <v/>
      </c>
      <c r="CD332" s="18" t="str">
        <f t="shared" si="232"/>
        <v/>
      </c>
      <c r="CE332" s="18" t="str">
        <f t="shared" si="233"/>
        <v/>
      </c>
      <c r="CF332" s="18" t="str">
        <f t="shared" si="234"/>
        <v/>
      </c>
      <c r="CO332" s="69">
        <f>IF(AND(E332&gt;0,OR(AR332="")),1,IF(AR332&gt;E332,1,0))</f>
        <v>0</v>
      </c>
      <c r="CP332" s="69">
        <f>IF(AND(D332&gt;0,OR(AS332="")),1,IF(AS332&gt;D332,1,0))</f>
        <v>0</v>
      </c>
      <c r="CQ332" s="69">
        <f t="shared" si="224"/>
        <v>0</v>
      </c>
      <c r="CR332" s="69">
        <f t="shared" si="225"/>
        <v>0</v>
      </c>
      <c r="CS332" s="69">
        <f t="shared" si="226"/>
        <v>0</v>
      </c>
      <c r="CT332" s="69">
        <f t="shared" si="227"/>
        <v>0</v>
      </c>
    </row>
    <row r="333" spans="1:99" x14ac:dyDescent="0.25">
      <c r="A333" s="3176" t="s">
        <v>312</v>
      </c>
      <c r="B333" s="3177"/>
      <c r="C333" s="249">
        <f t="shared" si="228"/>
        <v>0</v>
      </c>
      <c r="D333" s="250">
        <f t="shared" si="229"/>
        <v>0</v>
      </c>
      <c r="E333" s="295">
        <f t="shared" si="229"/>
        <v>0</v>
      </c>
      <c r="F333" s="45"/>
      <c r="G333" s="47"/>
      <c r="H333" s="45"/>
      <c r="I333" s="47"/>
      <c r="J333" s="45"/>
      <c r="K333" s="48"/>
      <c r="L333" s="45"/>
      <c r="M333" s="333"/>
      <c r="N333" s="45"/>
      <c r="O333" s="48"/>
      <c r="P333" s="45"/>
      <c r="Q333" s="47"/>
      <c r="R333" s="45"/>
      <c r="S333" s="47"/>
      <c r="T333" s="45"/>
      <c r="U333" s="47"/>
      <c r="V333" s="45"/>
      <c r="W333" s="47"/>
      <c r="X333" s="45"/>
      <c r="Y333" s="47"/>
      <c r="Z333" s="45"/>
      <c r="AA333" s="47"/>
      <c r="AB333" s="45"/>
      <c r="AC333" s="47"/>
      <c r="AD333" s="45"/>
      <c r="AE333" s="47"/>
      <c r="AF333" s="45"/>
      <c r="AG333" s="47"/>
      <c r="AH333" s="45"/>
      <c r="AI333" s="47"/>
      <c r="AJ333" s="45"/>
      <c r="AK333" s="47"/>
      <c r="AL333" s="45"/>
      <c r="AM333" s="47"/>
      <c r="AN333" s="45"/>
      <c r="AO333" s="47"/>
      <c r="AP333" s="45"/>
      <c r="AQ333" s="286"/>
      <c r="AR333" s="47"/>
      <c r="AS333" s="48"/>
      <c r="AT333" s="45"/>
      <c r="AU333" s="102"/>
      <c r="AV333" s="102"/>
      <c r="AW333" s="48"/>
      <c r="AX333" t="str">
        <f t="shared" si="223"/>
        <v/>
      </c>
      <c r="CA333" s="18" t="str">
        <f t="shared" si="230"/>
        <v/>
      </c>
      <c r="CB333" s="18" t="str">
        <f>IF(AND(D333&gt;0,OR(AS333="")),"* No olvide digitar la variable Trans (Femenino). Digite Cero si no tiene.",IF(AS333&gt;D333," * La variable Trans (Femenino) No puede ser mayor al Total Hombres.",""))</f>
        <v/>
      </c>
      <c r="CC333" s="18" t="str">
        <f t="shared" si="231"/>
        <v/>
      </c>
      <c r="CD333" s="18" t="str">
        <f t="shared" si="232"/>
        <v/>
      </c>
      <c r="CE333" s="18" t="str">
        <f t="shared" si="233"/>
        <v/>
      </c>
      <c r="CF333" s="18" t="str">
        <f t="shared" si="234"/>
        <v/>
      </c>
      <c r="CO333" s="69">
        <f>IF(AND(E333&gt;0,OR(AR333="")),1,IF(AR333&gt;E333,1,0))</f>
        <v>0</v>
      </c>
      <c r="CP333" s="69">
        <f>IF(AND(D333&gt;0,OR(AS333="")),1,IF(AS333&gt;D333,1,0))</f>
        <v>0</v>
      </c>
      <c r="CQ333" s="69">
        <f t="shared" si="224"/>
        <v>0</v>
      </c>
      <c r="CR333" s="69">
        <f t="shared" si="225"/>
        <v>0</v>
      </c>
      <c r="CS333" s="69">
        <f t="shared" si="226"/>
        <v>0</v>
      </c>
      <c r="CT333" s="69">
        <f t="shared" si="227"/>
        <v>0</v>
      </c>
    </row>
    <row r="334" spans="1:99" x14ac:dyDescent="0.25">
      <c r="A334" s="3219" t="s">
        <v>313</v>
      </c>
      <c r="B334" s="3220"/>
      <c r="C334" s="266">
        <f t="shared" si="228"/>
        <v>0</v>
      </c>
      <c r="D334" s="267">
        <f>SUM(F334+H334+J334+L334)</f>
        <v>0</v>
      </c>
      <c r="E334" s="271">
        <f>SUM(G334+I334+K334+M334)</f>
        <v>0</v>
      </c>
      <c r="F334" s="30"/>
      <c r="G334" s="31"/>
      <c r="H334" s="30"/>
      <c r="I334" s="31"/>
      <c r="J334" s="30"/>
      <c r="K334" s="37"/>
      <c r="L334" s="30"/>
      <c r="M334" s="223"/>
      <c r="N334" s="517"/>
      <c r="O334" s="518"/>
      <c r="P334" s="518"/>
      <c r="Q334" s="518"/>
      <c r="R334" s="518"/>
      <c r="S334" s="518"/>
      <c r="T334" s="518"/>
      <c r="U334" s="518"/>
      <c r="V334" s="518"/>
      <c r="W334" s="518"/>
      <c r="X334" s="518"/>
      <c r="Y334" s="518"/>
      <c r="Z334" s="518"/>
      <c r="AA334" s="518"/>
      <c r="AB334" s="518"/>
      <c r="AC334" s="518"/>
      <c r="AD334" s="518"/>
      <c r="AE334" s="518"/>
      <c r="AF334" s="518"/>
      <c r="AG334" s="518"/>
      <c r="AH334" s="518"/>
      <c r="AI334" s="518"/>
      <c r="AJ334" s="518"/>
      <c r="AK334" s="518"/>
      <c r="AL334" s="518"/>
      <c r="AM334" s="518"/>
      <c r="AN334" s="518"/>
      <c r="AO334" s="518"/>
      <c r="AP334" s="518"/>
      <c r="AQ334" s="518"/>
      <c r="AR334" s="519"/>
      <c r="AS334" s="348"/>
      <c r="AT334" s="30"/>
      <c r="AU334" s="32"/>
      <c r="AV334" s="32"/>
      <c r="AW334" s="37"/>
      <c r="AX334" t="str">
        <f t="shared" si="223"/>
        <v/>
      </c>
      <c r="CA334" s="438"/>
      <c r="CB334" s="438"/>
      <c r="CC334" s="18" t="str">
        <f t="shared" si="231"/>
        <v/>
      </c>
      <c r="CD334" s="18" t="str">
        <f t="shared" si="232"/>
        <v/>
      </c>
      <c r="CE334" s="18" t="str">
        <f t="shared" si="233"/>
        <v/>
      </c>
      <c r="CF334" s="18" t="str">
        <f t="shared" si="234"/>
        <v/>
      </c>
      <c r="CO334" s="520"/>
      <c r="CP334" s="505"/>
      <c r="CQ334" s="69">
        <f t="shared" si="224"/>
        <v>0</v>
      </c>
      <c r="CR334" s="69">
        <f t="shared" si="225"/>
        <v>0</v>
      </c>
      <c r="CS334" s="69">
        <f t="shared" si="226"/>
        <v>0</v>
      </c>
      <c r="CT334" s="69">
        <f t="shared" si="227"/>
        <v>0</v>
      </c>
    </row>
    <row r="335" spans="1:99" x14ac:dyDescent="0.25">
      <c r="A335" s="3923" t="s">
        <v>314</v>
      </c>
      <c r="B335" s="429" t="s">
        <v>315</v>
      </c>
      <c r="C335" s="249">
        <f t="shared" si="228"/>
        <v>0</v>
      </c>
      <c r="D335" s="250">
        <f t="shared" ref="D335:E339" si="235">SUM(F335+H335+J335+L335+N335+P335+R335+T335+V335+X335+Z335+AB335+AD335+AF335+AH335+AJ335+AL335+AN335+AP335)</f>
        <v>0</v>
      </c>
      <c r="E335" s="295">
        <f t="shared" si="235"/>
        <v>0</v>
      </c>
      <c r="F335" s="45"/>
      <c r="G335" s="47"/>
      <c r="H335" s="45"/>
      <c r="I335" s="47"/>
      <c r="J335" s="45"/>
      <c r="K335" s="48"/>
      <c r="L335" s="45"/>
      <c r="M335" s="333"/>
      <c r="N335" s="45"/>
      <c r="O335" s="48"/>
      <c r="P335" s="45"/>
      <c r="Q335" s="47"/>
      <c r="R335" s="45"/>
      <c r="S335" s="47"/>
      <c r="T335" s="45"/>
      <c r="U335" s="47"/>
      <c r="V335" s="45"/>
      <c r="W335" s="47"/>
      <c r="X335" s="45"/>
      <c r="Y335" s="47"/>
      <c r="Z335" s="45"/>
      <c r="AA335" s="47"/>
      <c r="AB335" s="45"/>
      <c r="AC335" s="47"/>
      <c r="AD335" s="45"/>
      <c r="AE335" s="47"/>
      <c r="AF335" s="45"/>
      <c r="AG335" s="47"/>
      <c r="AH335" s="45"/>
      <c r="AI335" s="47"/>
      <c r="AJ335" s="45"/>
      <c r="AK335" s="47"/>
      <c r="AL335" s="45"/>
      <c r="AM335" s="47"/>
      <c r="AN335" s="45"/>
      <c r="AO335" s="47"/>
      <c r="AP335" s="45"/>
      <c r="AQ335" s="286"/>
      <c r="AR335" s="47"/>
      <c r="AS335" s="48"/>
      <c r="AT335" s="45"/>
      <c r="AU335" s="102"/>
      <c r="AV335" s="102"/>
      <c r="AW335" s="48"/>
      <c r="AX335" t="str">
        <f t="shared" si="223"/>
        <v/>
      </c>
      <c r="CA335" s="18" t="str">
        <f t="shared" si="230"/>
        <v/>
      </c>
      <c r="CB335" s="18" t="str">
        <f>IF(AND(D335&gt;0,OR(AS335="")),"* No olvide digitar la variable Trans (Femenino). Digite Cero si no tiene.",IF(AS335&gt;D335," * La variable Trans (Femenino) No puede ser mayor al Total Hombres.",""))</f>
        <v/>
      </c>
      <c r="CC335" s="18" t="str">
        <f t="shared" si="231"/>
        <v/>
      </c>
      <c r="CD335" s="18" t="str">
        <f t="shared" si="232"/>
        <v/>
      </c>
      <c r="CE335" s="18" t="str">
        <f t="shared" si="233"/>
        <v/>
      </c>
      <c r="CF335" s="18" t="str">
        <f t="shared" si="234"/>
        <v/>
      </c>
      <c r="CO335" s="69">
        <f>IF(AND(E335&gt;0,OR(AR335="")),1,IF(AR335&gt;E335,1,0))</f>
        <v>0</v>
      </c>
      <c r="CP335" s="69">
        <f>IF(AND(D335&gt;0,OR(AS335="")),1,IF(AS335&gt;D335,1,0))</f>
        <v>0</v>
      </c>
      <c r="CQ335" s="69">
        <f t="shared" si="224"/>
        <v>0</v>
      </c>
      <c r="CR335" s="69">
        <f t="shared" si="225"/>
        <v>0</v>
      </c>
      <c r="CS335" s="69">
        <f t="shared" si="226"/>
        <v>0</v>
      </c>
      <c r="CT335" s="69">
        <f t="shared" si="227"/>
        <v>0</v>
      </c>
    </row>
    <row r="336" spans="1:99" x14ac:dyDescent="0.25">
      <c r="A336" s="3923"/>
      <c r="B336" s="521" t="s">
        <v>316</v>
      </c>
      <c r="C336" s="249">
        <f t="shared" si="228"/>
        <v>0</v>
      </c>
      <c r="D336" s="250">
        <f t="shared" si="235"/>
        <v>0</v>
      </c>
      <c r="E336" s="295">
        <f t="shared" si="235"/>
        <v>0</v>
      </c>
      <c r="F336" s="22"/>
      <c r="G336" s="23"/>
      <c r="H336" s="22"/>
      <c r="I336" s="23"/>
      <c r="J336" s="22"/>
      <c r="K336" s="28"/>
      <c r="L336" s="22"/>
      <c r="M336" s="216"/>
      <c r="N336" s="22"/>
      <c r="O336" s="28"/>
      <c r="P336" s="22"/>
      <c r="Q336" s="23"/>
      <c r="R336" s="22"/>
      <c r="S336" s="23"/>
      <c r="T336" s="22"/>
      <c r="U336" s="23"/>
      <c r="V336" s="22"/>
      <c r="W336" s="23"/>
      <c r="X336" s="22"/>
      <c r="Y336" s="23"/>
      <c r="Z336" s="22"/>
      <c r="AA336" s="23"/>
      <c r="AB336" s="22"/>
      <c r="AC336" s="23"/>
      <c r="AD336" s="22"/>
      <c r="AE336" s="23"/>
      <c r="AF336" s="22"/>
      <c r="AG336" s="23"/>
      <c r="AH336" s="22"/>
      <c r="AI336" s="23"/>
      <c r="AJ336" s="22"/>
      <c r="AK336" s="23"/>
      <c r="AL336" s="22"/>
      <c r="AM336" s="23"/>
      <c r="AN336" s="22"/>
      <c r="AO336" s="23"/>
      <c r="AP336" s="22"/>
      <c r="AQ336" s="213"/>
      <c r="AR336" s="23"/>
      <c r="AS336" s="28"/>
      <c r="AT336" s="22"/>
      <c r="AU336" s="24"/>
      <c r="AV336" s="24"/>
      <c r="AW336" s="28"/>
      <c r="AX336" t="str">
        <f t="shared" si="223"/>
        <v/>
      </c>
      <c r="CA336" s="18" t="str">
        <f t="shared" si="230"/>
        <v/>
      </c>
      <c r="CB336" s="18" t="str">
        <f>IF(AND(D336&gt;0,OR(AS336="")),"* No olvide digitar la variable Trans (Femenino). Digite Cero si no tiene.",IF(AS336&gt;D336," * La variable Trans (Femenino) No puede ser mayor al Total Hombres.",""))</f>
        <v/>
      </c>
      <c r="CC336" s="18" t="str">
        <f t="shared" si="231"/>
        <v/>
      </c>
      <c r="CD336" s="18" t="str">
        <f t="shared" si="232"/>
        <v/>
      </c>
      <c r="CE336" s="18" t="str">
        <f t="shared" si="233"/>
        <v/>
      </c>
      <c r="CF336" s="18" t="str">
        <f t="shared" si="234"/>
        <v/>
      </c>
      <c r="CO336" s="69">
        <f>IF(AND(E336&gt;0,OR(AR336="")),1,IF(AR336&gt;E336,1,0))</f>
        <v>0</v>
      </c>
      <c r="CP336" s="69">
        <f>IF(AND(D336&gt;0,OR(AS336="")),1,IF(AS336&gt;D336,1,0))</f>
        <v>0</v>
      </c>
      <c r="CQ336" s="69">
        <f t="shared" si="224"/>
        <v>0</v>
      </c>
      <c r="CR336" s="69">
        <f t="shared" si="225"/>
        <v>0</v>
      </c>
      <c r="CS336" s="69">
        <f t="shared" si="226"/>
        <v>0</v>
      </c>
      <c r="CT336" s="69">
        <f t="shared" si="227"/>
        <v>0</v>
      </c>
    </row>
    <row r="337" spans="1:99" x14ac:dyDescent="0.25">
      <c r="A337" s="3923"/>
      <c r="B337" s="521" t="s">
        <v>317</v>
      </c>
      <c r="C337" s="249">
        <f t="shared" si="228"/>
        <v>0</v>
      </c>
      <c r="D337" s="250">
        <f t="shared" si="235"/>
        <v>0</v>
      </c>
      <c r="E337" s="295">
        <f t="shared" si="235"/>
        <v>0</v>
      </c>
      <c r="F337" s="22"/>
      <c r="G337" s="23"/>
      <c r="H337" s="22"/>
      <c r="I337" s="23"/>
      <c r="J337" s="22"/>
      <c r="K337" s="28"/>
      <c r="L337" s="22"/>
      <c r="M337" s="216"/>
      <c r="N337" s="22"/>
      <c r="O337" s="28"/>
      <c r="P337" s="22"/>
      <c r="Q337" s="23"/>
      <c r="R337" s="22"/>
      <c r="S337" s="23"/>
      <c r="T337" s="22"/>
      <c r="U337" s="23"/>
      <c r="V337" s="22"/>
      <c r="W337" s="23"/>
      <c r="X337" s="22"/>
      <c r="Y337" s="23"/>
      <c r="Z337" s="22"/>
      <c r="AA337" s="23"/>
      <c r="AB337" s="22"/>
      <c r="AC337" s="23"/>
      <c r="AD337" s="22"/>
      <c r="AE337" s="23"/>
      <c r="AF337" s="22"/>
      <c r="AG337" s="23"/>
      <c r="AH337" s="22"/>
      <c r="AI337" s="23"/>
      <c r="AJ337" s="22"/>
      <c r="AK337" s="23"/>
      <c r="AL337" s="22"/>
      <c r="AM337" s="23"/>
      <c r="AN337" s="22"/>
      <c r="AO337" s="23"/>
      <c r="AP337" s="22"/>
      <c r="AQ337" s="213"/>
      <c r="AR337" s="23"/>
      <c r="AS337" s="28"/>
      <c r="AT337" s="22"/>
      <c r="AU337" s="24"/>
      <c r="AV337" s="24"/>
      <c r="AW337" s="28"/>
      <c r="AX337" t="str">
        <f t="shared" si="223"/>
        <v/>
      </c>
      <c r="CA337" s="18" t="str">
        <f t="shared" si="230"/>
        <v/>
      </c>
      <c r="CB337" s="18" t="str">
        <f>IF(AND(D337&gt;0,OR(AS337="")),"* No olvide digitar la variable Trans (Femenino). Digite Cero si no tiene.",IF(AS337&gt;D337," * La variable Trans (Femenino) No puede ser mayor al Total Hombres.",""))</f>
        <v/>
      </c>
      <c r="CC337" s="18" t="str">
        <f t="shared" si="231"/>
        <v/>
      </c>
      <c r="CD337" s="18" t="str">
        <f t="shared" si="232"/>
        <v/>
      </c>
      <c r="CE337" s="18" t="str">
        <f t="shared" si="233"/>
        <v/>
      </c>
      <c r="CF337" s="18" t="str">
        <f t="shared" si="234"/>
        <v/>
      </c>
      <c r="CO337" s="69">
        <f>IF(AND(E337&gt;0,OR(AR337="")),1,IF(AR337&gt;E337,1,0))</f>
        <v>0</v>
      </c>
      <c r="CP337" s="69">
        <f>IF(AND(D337&gt;0,OR(AS337="")),1,IF(AS337&gt;D337,1,0))</f>
        <v>0</v>
      </c>
      <c r="CQ337" s="69">
        <f t="shared" si="224"/>
        <v>0</v>
      </c>
      <c r="CR337" s="69">
        <f t="shared" si="225"/>
        <v>0</v>
      </c>
      <c r="CS337" s="69">
        <f t="shared" si="226"/>
        <v>0</v>
      </c>
      <c r="CT337" s="69">
        <f t="shared" si="227"/>
        <v>0</v>
      </c>
    </row>
    <row r="338" spans="1:99" x14ac:dyDescent="0.25">
      <c r="A338" s="3923"/>
      <c r="B338" s="253" t="s">
        <v>7</v>
      </c>
      <c r="C338" s="249">
        <f t="shared" si="228"/>
        <v>2</v>
      </c>
      <c r="D338" s="250">
        <f t="shared" si="235"/>
        <v>2</v>
      </c>
      <c r="E338" s="295">
        <f t="shared" si="235"/>
        <v>0</v>
      </c>
      <c r="F338" s="22"/>
      <c r="G338" s="23"/>
      <c r="H338" s="22"/>
      <c r="I338" s="23"/>
      <c r="J338" s="22"/>
      <c r="K338" s="28"/>
      <c r="L338" s="22"/>
      <c r="M338" s="216"/>
      <c r="N338" s="22"/>
      <c r="O338" s="28"/>
      <c r="P338" s="22"/>
      <c r="Q338" s="23"/>
      <c r="R338" s="22"/>
      <c r="S338" s="23"/>
      <c r="T338" s="22"/>
      <c r="U338" s="23"/>
      <c r="V338" s="22"/>
      <c r="W338" s="23"/>
      <c r="X338" s="22"/>
      <c r="Y338" s="23"/>
      <c r="Z338" s="22"/>
      <c r="AA338" s="23"/>
      <c r="AB338" s="22">
        <v>1</v>
      </c>
      <c r="AC338" s="23"/>
      <c r="AD338" s="22"/>
      <c r="AE338" s="23"/>
      <c r="AF338" s="22">
        <v>1</v>
      </c>
      <c r="AG338" s="23"/>
      <c r="AH338" s="22"/>
      <c r="AI338" s="23"/>
      <c r="AJ338" s="22"/>
      <c r="AK338" s="23"/>
      <c r="AL338" s="22"/>
      <c r="AM338" s="23"/>
      <c r="AN338" s="22"/>
      <c r="AO338" s="23"/>
      <c r="AP338" s="22"/>
      <c r="AQ338" s="213"/>
      <c r="AR338" s="23">
        <v>0</v>
      </c>
      <c r="AS338" s="28">
        <v>0</v>
      </c>
      <c r="AT338" s="22">
        <v>0</v>
      </c>
      <c r="AU338" s="24">
        <v>0</v>
      </c>
      <c r="AV338" s="24">
        <v>0</v>
      </c>
      <c r="AW338" s="28">
        <v>0</v>
      </c>
      <c r="AX338" t="str">
        <f t="shared" si="223"/>
        <v/>
      </c>
      <c r="CA338" s="18" t="str">
        <f t="shared" si="230"/>
        <v/>
      </c>
      <c r="CB338" s="18" t="str">
        <f>IF(AND(D338&gt;0,OR(AS338="")),"* No olvide digitar la variable Trans (Femenino). Digite Cero si no tiene.",IF(AS338&gt;D338," * La variable Trans (Femenino) No puede ser mayor al Total Hombres.",""))</f>
        <v/>
      </c>
      <c r="CC338" s="18" t="str">
        <f t="shared" si="231"/>
        <v/>
      </c>
      <c r="CD338" s="18" t="str">
        <f t="shared" si="232"/>
        <v/>
      </c>
      <c r="CE338" s="18" t="str">
        <f t="shared" si="233"/>
        <v/>
      </c>
      <c r="CF338" s="18" t="str">
        <f t="shared" si="234"/>
        <v/>
      </c>
      <c r="CO338" s="69">
        <f>IF(AND(E338&gt;0,OR(AR338="")),1,IF(AR338&gt;E338,1,0))</f>
        <v>0</v>
      </c>
      <c r="CP338" s="69">
        <f>IF(AND(D338&gt;0,OR(AS338="")),1,IF(AS338&gt;D338,1,0))</f>
        <v>0</v>
      </c>
      <c r="CQ338" s="69">
        <f t="shared" si="224"/>
        <v>0</v>
      </c>
      <c r="CR338" s="69">
        <f t="shared" si="225"/>
        <v>0</v>
      </c>
      <c r="CS338" s="69">
        <f t="shared" si="226"/>
        <v>0</v>
      </c>
      <c r="CT338" s="69">
        <f t="shared" si="227"/>
        <v>0</v>
      </c>
    </row>
    <row r="339" spans="1:99" x14ac:dyDescent="0.25">
      <c r="A339" s="4249"/>
      <c r="B339" s="2229" t="s">
        <v>318</v>
      </c>
      <c r="C339" s="266">
        <f t="shared" si="228"/>
        <v>2</v>
      </c>
      <c r="D339" s="267">
        <f t="shared" si="235"/>
        <v>2</v>
      </c>
      <c r="E339" s="271">
        <f t="shared" si="235"/>
        <v>0</v>
      </c>
      <c r="F339" s="91"/>
      <c r="G339" s="2760"/>
      <c r="H339" s="91"/>
      <c r="I339" s="2760"/>
      <c r="J339" s="91"/>
      <c r="K339" s="2761"/>
      <c r="L339" s="91"/>
      <c r="M339" s="2762"/>
      <c r="N339" s="91"/>
      <c r="O339" s="2761"/>
      <c r="P339" s="91"/>
      <c r="Q339" s="2760"/>
      <c r="R339" s="91"/>
      <c r="S339" s="2760"/>
      <c r="T339" s="91"/>
      <c r="U339" s="2760"/>
      <c r="V339" s="91"/>
      <c r="W339" s="2760"/>
      <c r="X339" s="91">
        <v>1</v>
      </c>
      <c r="Y339" s="2760"/>
      <c r="Z339" s="91"/>
      <c r="AA339" s="2760"/>
      <c r="AB339" s="91"/>
      <c r="AC339" s="2760"/>
      <c r="AD339" s="91">
        <v>1</v>
      </c>
      <c r="AE339" s="2760"/>
      <c r="AF339" s="91"/>
      <c r="AG339" s="2760"/>
      <c r="AH339" s="91"/>
      <c r="AI339" s="2760"/>
      <c r="AJ339" s="91"/>
      <c r="AK339" s="2760"/>
      <c r="AL339" s="91"/>
      <c r="AM339" s="2760"/>
      <c r="AN339" s="91"/>
      <c r="AO339" s="2760"/>
      <c r="AP339" s="91"/>
      <c r="AQ339" s="2763"/>
      <c r="AR339" s="2760">
        <v>0</v>
      </c>
      <c r="AS339" s="2761">
        <v>0</v>
      </c>
      <c r="AT339" s="91">
        <v>0</v>
      </c>
      <c r="AU339" s="92">
        <v>1</v>
      </c>
      <c r="AV339" s="92">
        <v>0</v>
      </c>
      <c r="AW339" s="2761">
        <v>0</v>
      </c>
      <c r="AX339" t="str">
        <f t="shared" si="223"/>
        <v/>
      </c>
      <c r="CA339" s="18" t="str">
        <f t="shared" si="230"/>
        <v/>
      </c>
      <c r="CB339" s="18" t="str">
        <f>IF(AND(D339&gt;0,OR(AS339="")),"* No olvide digitar la variable Trans (Femenino). Digite Cero si no tiene.",IF(AS339&gt;D339," * La variable Trans (Femenino) No puede ser mayor al Total Hombres.",""))</f>
        <v/>
      </c>
      <c r="CC339" s="18" t="str">
        <f t="shared" si="231"/>
        <v/>
      </c>
      <c r="CD339" s="18" t="str">
        <f t="shared" si="232"/>
        <v/>
      </c>
      <c r="CE339" s="18" t="str">
        <f t="shared" si="233"/>
        <v/>
      </c>
      <c r="CF339" s="18" t="str">
        <f t="shared" si="234"/>
        <v/>
      </c>
      <c r="CO339" s="69">
        <f>IF(AND(E339&gt;0,OR(AR339="")),1,IF(AR339&gt;E339,1,0))</f>
        <v>0</v>
      </c>
      <c r="CP339" s="69">
        <f>IF(AND(D339&gt;0,OR(AS339="")),1,IF(AS339&gt;D339,1,0))</f>
        <v>0</v>
      </c>
      <c r="CQ339" s="69">
        <f t="shared" si="224"/>
        <v>0</v>
      </c>
      <c r="CR339" s="69">
        <f t="shared" si="225"/>
        <v>0</v>
      </c>
      <c r="CS339" s="69">
        <f t="shared" si="226"/>
        <v>0</v>
      </c>
      <c r="CT339" s="69">
        <f t="shared" si="227"/>
        <v>0</v>
      </c>
    </row>
    <row r="340" spans="1:99" s="56" customFormat="1" ht="18" customHeight="1" x14ac:dyDescent="0.2">
      <c r="A340" s="38" t="s">
        <v>319</v>
      </c>
      <c r="B340" s="22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</row>
    <row r="341" spans="1:99" x14ac:dyDescent="0.25">
      <c r="A341" s="4650" t="s">
        <v>90</v>
      </c>
      <c r="B341" s="2987"/>
      <c r="C341" s="4649" t="s">
        <v>286</v>
      </c>
      <c r="D341" s="4649"/>
      <c r="E341" s="4649"/>
      <c r="F341" s="4603" t="s">
        <v>139</v>
      </c>
      <c r="G341" s="4604"/>
      <c r="H341" s="4604"/>
      <c r="I341" s="4604"/>
      <c r="J341" s="4604"/>
      <c r="K341" s="4604"/>
      <c r="L341" s="4604"/>
      <c r="M341" s="4604"/>
      <c r="N341" s="4604"/>
      <c r="O341" s="4604"/>
      <c r="P341" s="4604"/>
      <c r="Q341" s="4604"/>
      <c r="R341" s="4604"/>
      <c r="S341" s="4604"/>
      <c r="T341" s="4604"/>
      <c r="U341" s="4604"/>
      <c r="V341" s="4604"/>
      <c r="W341" s="4604"/>
      <c r="X341" s="4604"/>
      <c r="Y341" s="4604"/>
      <c r="Z341" s="4604"/>
      <c r="AA341" s="4604"/>
      <c r="AB341" s="4604"/>
      <c r="AC341" s="4604"/>
      <c r="AD341" s="4604"/>
      <c r="AE341" s="4604"/>
      <c r="AF341" s="4604"/>
      <c r="AG341" s="4605"/>
      <c r="AH341" s="3108" t="s">
        <v>209</v>
      </c>
      <c r="AI341" s="2987"/>
      <c r="AJ341" s="4683" t="s">
        <v>12</v>
      </c>
      <c r="AK341" s="2987" t="s">
        <v>13</v>
      </c>
    </row>
    <row r="342" spans="1:99" x14ac:dyDescent="0.25">
      <c r="A342" s="3124"/>
      <c r="B342" s="2994"/>
      <c r="C342" s="4649"/>
      <c r="D342" s="4649"/>
      <c r="E342" s="4649"/>
      <c r="F342" s="4649" t="s">
        <v>16</v>
      </c>
      <c r="G342" s="4649"/>
      <c r="H342" s="4603" t="s">
        <v>17</v>
      </c>
      <c r="I342" s="4648"/>
      <c r="J342" s="4641" t="s">
        <v>18</v>
      </c>
      <c r="K342" s="4641"/>
      <c r="L342" s="4641" t="s">
        <v>19</v>
      </c>
      <c r="M342" s="4641"/>
      <c r="N342" s="4641" t="s">
        <v>20</v>
      </c>
      <c r="O342" s="4641"/>
      <c r="P342" s="4641" t="s">
        <v>21</v>
      </c>
      <c r="Q342" s="4641"/>
      <c r="R342" s="4641" t="s">
        <v>22</v>
      </c>
      <c r="S342" s="4641"/>
      <c r="T342" s="4641" t="s">
        <v>23</v>
      </c>
      <c r="U342" s="4641"/>
      <c r="V342" s="4641" t="s">
        <v>61</v>
      </c>
      <c r="W342" s="4641"/>
      <c r="X342" s="4641" t="s">
        <v>62</v>
      </c>
      <c r="Y342" s="4641"/>
      <c r="Z342" s="4641" t="s">
        <v>63</v>
      </c>
      <c r="AA342" s="4641"/>
      <c r="AB342" s="4641" t="s">
        <v>148</v>
      </c>
      <c r="AC342" s="4641"/>
      <c r="AD342" s="4641" t="s">
        <v>149</v>
      </c>
      <c r="AE342" s="4641"/>
      <c r="AF342" s="4641" t="s">
        <v>150</v>
      </c>
      <c r="AG342" s="4642"/>
      <c r="AH342" s="4007"/>
      <c r="AI342" s="4005"/>
      <c r="AJ342" s="4003"/>
      <c r="AK342" s="2994"/>
    </row>
    <row r="343" spans="1:99" x14ac:dyDescent="0.25">
      <c r="A343" s="4010"/>
      <c r="B343" s="4005"/>
      <c r="C343" s="2811" t="s">
        <v>120</v>
      </c>
      <c r="D343" s="2859" t="s">
        <v>79</v>
      </c>
      <c r="E343" s="2879" t="s">
        <v>121</v>
      </c>
      <c r="F343" s="2811" t="s">
        <v>291</v>
      </c>
      <c r="G343" s="2841" t="s">
        <v>121</v>
      </c>
      <c r="H343" s="2811" t="s">
        <v>291</v>
      </c>
      <c r="I343" s="2841" t="s">
        <v>121</v>
      </c>
      <c r="J343" s="2811" t="s">
        <v>291</v>
      </c>
      <c r="K343" s="2841" t="s">
        <v>121</v>
      </c>
      <c r="L343" s="2811" t="s">
        <v>291</v>
      </c>
      <c r="M343" s="2841" t="s">
        <v>121</v>
      </c>
      <c r="N343" s="2811" t="s">
        <v>291</v>
      </c>
      <c r="O343" s="2841" t="s">
        <v>121</v>
      </c>
      <c r="P343" s="2811" t="s">
        <v>291</v>
      </c>
      <c r="Q343" s="2841" t="s">
        <v>121</v>
      </c>
      <c r="R343" s="2811" t="s">
        <v>291</v>
      </c>
      <c r="S343" s="2841" t="s">
        <v>121</v>
      </c>
      <c r="T343" s="2811" t="s">
        <v>291</v>
      </c>
      <c r="U343" s="2841" t="s">
        <v>121</v>
      </c>
      <c r="V343" s="2811" t="s">
        <v>291</v>
      </c>
      <c r="W343" s="2841" t="s">
        <v>121</v>
      </c>
      <c r="X343" s="2811" t="s">
        <v>291</v>
      </c>
      <c r="Y343" s="2841" t="s">
        <v>121</v>
      </c>
      <c r="Z343" s="2811" t="s">
        <v>291</v>
      </c>
      <c r="AA343" s="2841" t="s">
        <v>121</v>
      </c>
      <c r="AB343" s="2811" t="s">
        <v>291</v>
      </c>
      <c r="AC343" s="2841" t="s">
        <v>121</v>
      </c>
      <c r="AD343" s="2811" t="s">
        <v>291</v>
      </c>
      <c r="AE343" s="2841" t="s">
        <v>121</v>
      </c>
      <c r="AF343" s="2811" t="s">
        <v>291</v>
      </c>
      <c r="AG343" s="2814" t="s">
        <v>121</v>
      </c>
      <c r="AH343" s="2840" t="s">
        <v>212</v>
      </c>
      <c r="AI343" s="2755" t="s">
        <v>213</v>
      </c>
      <c r="AJ343" s="3019"/>
      <c r="AK343" s="4005"/>
    </row>
    <row r="344" spans="1:99" x14ac:dyDescent="0.25">
      <c r="A344" s="4599" t="s">
        <v>309</v>
      </c>
      <c r="B344" s="4599"/>
      <c r="C344" s="2818">
        <f>SUM(D344+E344)</f>
        <v>0</v>
      </c>
      <c r="D344" s="2819">
        <f t="shared" ref="D344:E346" si="236">SUM(F344+H344+J344+L344+N344+P344+R344+T344+V344+X344+Z344+AB344+AD344+AF344)</f>
        <v>0</v>
      </c>
      <c r="E344" s="2871">
        <f t="shared" si="236"/>
        <v>0</v>
      </c>
      <c r="F344" s="2802"/>
      <c r="G344" s="2804"/>
      <c r="H344" s="2802"/>
      <c r="I344" s="2804"/>
      <c r="J344" s="2802"/>
      <c r="K344" s="2804"/>
      <c r="L344" s="2802"/>
      <c r="M344" s="2804"/>
      <c r="N344" s="2802"/>
      <c r="O344" s="2804"/>
      <c r="P344" s="2802"/>
      <c r="Q344" s="2804"/>
      <c r="R344" s="2802"/>
      <c r="S344" s="2804"/>
      <c r="T344" s="2802"/>
      <c r="U344" s="2804"/>
      <c r="V344" s="2802"/>
      <c r="W344" s="2804"/>
      <c r="X344" s="2802"/>
      <c r="Y344" s="2804"/>
      <c r="Z344" s="2802"/>
      <c r="AA344" s="2804"/>
      <c r="AB344" s="2802"/>
      <c r="AC344" s="2804"/>
      <c r="AD344" s="2802"/>
      <c r="AE344" s="2804"/>
      <c r="AF344" s="2802"/>
      <c r="AG344" s="2949"/>
      <c r="AH344" s="2804">
        <v>0</v>
      </c>
      <c r="AI344" s="2805">
        <v>0</v>
      </c>
      <c r="AJ344" s="2802">
        <v>0</v>
      </c>
      <c r="AK344" s="2805">
        <v>0</v>
      </c>
      <c r="AL344" t="str">
        <f>CA344&amp;CB344&amp;CC344&amp;CD344</f>
        <v/>
      </c>
      <c r="CA344" s="18" t="str">
        <f>IF(AND(E344&gt;0,OR(AH344=""))," * No olvide digitar la variable Trans (Masculino). Digite Cero si no tiene.",IF((AH344)&gt;E344,"*  La variable Trans (Masculino) No puede ser mayor al Total Mujeres.",""))</f>
        <v/>
      </c>
      <c r="CB344" s="18" t="str">
        <f>IF(AND(D344&gt;0,OR(AI344=""))," * No olvide digitar la variable Trans (Femenino). Digite Cero si no tiene.",IF((AI344)&gt;D344,"*  La variable Trans (Femenino) No puede ser mayor al Total Hombres.",""))</f>
        <v/>
      </c>
      <c r="CC344" s="18" t="str">
        <f>IF(AND(C344&gt;0,AJ344="")," * No olvide digitar la variable Pueblos originarios. Digite Cero si no tiene.",IF(AJ344&gt;C344," * La variable Pueblos originarios No puede ser mayor al Total.",""))</f>
        <v/>
      </c>
      <c r="CD344" s="18" t="str">
        <f>IF(AND(C344&gt;0,AK344="")," * No olvide digitar la variable Migrantes. Digite Cero si no tiene.",IF(AK344&gt;C344," * La variable Migrantes No puede ser mayor al Total.",""))</f>
        <v/>
      </c>
      <c r="CO344" s="69">
        <f>IF(AND(E344&gt;0,OR(AH344="")),1,IF((AH344)&gt;E344,1,0))</f>
        <v>0</v>
      </c>
      <c r="CP344" s="69">
        <f>IF(AND(D344&gt;0,OR(AI344="")),1,IF((AI344)&gt;D344,1,0))</f>
        <v>0</v>
      </c>
      <c r="CQ344" s="69">
        <f>IF(AND(C344&gt;0,AJ344=""),1,IF(AJ344&gt;C344,1,0))</f>
        <v>0</v>
      </c>
      <c r="CR344" s="69">
        <f>IF(AND(C344&gt;0,AK344=""),1,IF(AK344&gt;C344,1,0))</f>
        <v>0</v>
      </c>
    </row>
    <row r="345" spans="1:99" x14ac:dyDescent="0.25">
      <c r="A345" s="4599" t="s">
        <v>311</v>
      </c>
      <c r="B345" s="4599"/>
      <c r="C345" s="2818">
        <f>SUM(D345+E345)</f>
        <v>0</v>
      </c>
      <c r="D345" s="2819">
        <f t="shared" si="236"/>
        <v>0</v>
      </c>
      <c r="E345" s="2871">
        <f t="shared" si="236"/>
        <v>0</v>
      </c>
      <c r="F345" s="2802"/>
      <c r="G345" s="2804"/>
      <c r="H345" s="2802"/>
      <c r="I345" s="2804"/>
      <c r="J345" s="2802"/>
      <c r="K345" s="2804"/>
      <c r="L345" s="2802"/>
      <c r="M345" s="2804"/>
      <c r="N345" s="2802"/>
      <c r="O345" s="2804"/>
      <c r="P345" s="2802"/>
      <c r="Q345" s="2804"/>
      <c r="R345" s="2802"/>
      <c r="S345" s="2804"/>
      <c r="T345" s="2802"/>
      <c r="U345" s="2804"/>
      <c r="V345" s="2802"/>
      <c r="W345" s="2804"/>
      <c r="X345" s="2802"/>
      <c r="Y345" s="2804"/>
      <c r="Z345" s="2802"/>
      <c r="AA345" s="2804"/>
      <c r="AB345" s="2802"/>
      <c r="AC345" s="2804"/>
      <c r="AD345" s="2802"/>
      <c r="AE345" s="2804"/>
      <c r="AF345" s="2802"/>
      <c r="AG345" s="2949"/>
      <c r="AH345" s="2804"/>
      <c r="AI345" s="2805"/>
      <c r="AJ345" s="2802"/>
      <c r="AK345" s="2805"/>
      <c r="AL345" t="str">
        <f>CA345&amp;CB345&amp;CC345&amp;CD345</f>
        <v/>
      </c>
      <c r="CA345" s="18" t="str">
        <f>IF(AND(E345&gt;0,OR(AH345=""))," * No olvide digitar la variable Trans (Masculino). Digite Cero si no tiene.",IF((AH345)&gt;E345,"*  La variable Trans (Masculino) No puede ser mayor al Total Mujeres.",""))</f>
        <v/>
      </c>
      <c r="CB345" s="18" t="str">
        <f>IF(AND(D345&gt;0,OR(AI345=""))," * No olvide digitar la variable Trans (Femenino). Digite Cero si no tiene.",IF((AI345)&gt;D345,"*  La variable Trans (Femenino) No puede ser mayor al Total Hombres.",""))</f>
        <v/>
      </c>
      <c r="CC345" s="18" t="str">
        <f>IF(AND(C345&gt;0,AJ345="")," * No olvide digitar la variable Pueblos originarios. Digite Cero si no tiene.",IF(AJ345&gt;C345," * La variable Pueblos originarios No puede ser mayor al Total.",""))</f>
        <v/>
      </c>
      <c r="CD345" s="18" t="str">
        <f>IF(AND(C345&gt;0,AK345="")," * No olvide digitar la variable Migrantes. Digite Cero si no tiene.",IF(AK345&gt;C345," * La variable Migrantes No puede ser mayor al Total.",""))</f>
        <v/>
      </c>
      <c r="CO345" s="69">
        <f>IF(AND(E345&gt;0,OR(AH345="")),1,IF((AH345)&gt;E345,1,0))</f>
        <v>0</v>
      </c>
      <c r="CP345" s="69">
        <f>IF(AND(D345&gt;0,OR(AI345="")),1,IF((AI345)&gt;D345,1,0))</f>
        <v>0</v>
      </c>
      <c r="CQ345" s="69">
        <f>IF(AND(C345&gt;0,AJ345=""),1,IF(AJ345&gt;C345,1,0))</f>
        <v>0</v>
      </c>
      <c r="CR345" s="69">
        <f>IF(AND(C345&gt;0,AK345=""),1,IF(AK345&gt;C345,1,0))</f>
        <v>0</v>
      </c>
    </row>
    <row r="346" spans="1:99" x14ac:dyDescent="0.25">
      <c r="A346" s="4599" t="s">
        <v>320</v>
      </c>
      <c r="B346" s="4599"/>
      <c r="C346" s="2818">
        <f>SUM(D346+E346)</f>
        <v>3</v>
      </c>
      <c r="D346" s="2819">
        <f t="shared" si="236"/>
        <v>1</v>
      </c>
      <c r="E346" s="2871">
        <f t="shared" si="236"/>
        <v>2</v>
      </c>
      <c r="F346" s="2802"/>
      <c r="G346" s="2804"/>
      <c r="H346" s="2802"/>
      <c r="I346" s="2804"/>
      <c r="J346" s="2802">
        <v>1</v>
      </c>
      <c r="K346" s="2804">
        <v>1</v>
      </c>
      <c r="L346" s="2802"/>
      <c r="M346" s="2804"/>
      <c r="N346" s="2802"/>
      <c r="O346" s="2804"/>
      <c r="P346" s="2802"/>
      <c r="Q346" s="2804">
        <v>1</v>
      </c>
      <c r="R346" s="2802"/>
      <c r="S346" s="2804"/>
      <c r="T346" s="2802"/>
      <c r="U346" s="2804"/>
      <c r="V346" s="2802"/>
      <c r="W346" s="2804"/>
      <c r="X346" s="2802"/>
      <c r="Y346" s="2804"/>
      <c r="Z346" s="2802"/>
      <c r="AA346" s="2804"/>
      <c r="AB346" s="2802"/>
      <c r="AC346" s="2804"/>
      <c r="AD346" s="2802"/>
      <c r="AE346" s="2804"/>
      <c r="AF346" s="2802"/>
      <c r="AG346" s="2949"/>
      <c r="AH346" s="2804">
        <v>0</v>
      </c>
      <c r="AI346" s="2805">
        <v>1</v>
      </c>
      <c r="AJ346" s="2802">
        <v>0</v>
      </c>
      <c r="AK346" s="2805">
        <v>1</v>
      </c>
      <c r="AL346" t="str">
        <f>CA346&amp;CB346&amp;CC346&amp;CD346</f>
        <v/>
      </c>
      <c r="CA346" s="18" t="str">
        <f>IF(AND(E346&gt;0,OR(AH346=""))," * No olvide digitar la variable Trans (Masculino). Digite Cero si no tiene.",IF((AH346)&gt;E346,"*  La variable Trans (Masculino) No puede ser mayor al Total Mujeres.",""))</f>
        <v/>
      </c>
      <c r="CB346" s="18" t="str">
        <f>IF(AND(D346&gt;0,OR(AI346=""))," * No olvide digitar la variable Trans (Femenino). Digite Cero si no tiene.",IF((AI346)&gt;D346,"*  La variable Trans (Femenino) No puede ser mayor al Total Hombres.",""))</f>
        <v/>
      </c>
      <c r="CC346" s="18" t="str">
        <f>IF(AND(C346&gt;0,AJ346="")," * No olvide digitar la variable Pueblos originarios. Digite Cero si no tiene.",IF(AJ346&gt;C346," * La variable Pueblos originarios No puede ser mayor al Total.",""))</f>
        <v/>
      </c>
      <c r="CD346" s="18" t="str">
        <f>IF(AND(C346&gt;0,AK346="")," * No olvide digitar la variable Migrantes. Digite Cero si no tiene.",IF(AK346&gt;C346," * La variable Migrantes No puede ser mayor al Total.",""))</f>
        <v/>
      </c>
      <c r="CO346" s="69">
        <f>IF(AND(E346&gt;0,OR(AH346="")),1,IF((AH346)&gt;E346,1,0))</f>
        <v>0</v>
      </c>
      <c r="CP346" s="69">
        <f>IF(AND(D346&gt;0,OR(AI346="")),1,IF((AI346)&gt;D346,1,0))</f>
        <v>0</v>
      </c>
      <c r="CQ346" s="69">
        <f>IF(AND(C346&gt;0,AJ346=""),1,IF(AJ346&gt;C346,1,0))</f>
        <v>0</v>
      </c>
      <c r="CR346" s="69">
        <f>IF(AND(C346&gt;0,AK346=""),1,IF(AK346&gt;C346,1,0))</f>
        <v>0</v>
      </c>
    </row>
    <row r="347" spans="1:99" s="56" customFormat="1" ht="18" customHeight="1" x14ac:dyDescent="0.2">
      <c r="A347" s="2950" t="s">
        <v>321</v>
      </c>
      <c r="B347" s="2951"/>
      <c r="C347" s="2951"/>
      <c r="D347" s="2951"/>
      <c r="E347" s="2951"/>
      <c r="F347" s="2951"/>
      <c r="G347" s="2951"/>
      <c r="H347" s="2951"/>
      <c r="I347" s="2951"/>
      <c r="J347" s="2951"/>
      <c r="K347" s="2951"/>
      <c r="L347" s="2951"/>
      <c r="M347" s="2951"/>
      <c r="N347" s="2951"/>
      <c r="O347" s="55"/>
      <c r="P347" s="55"/>
      <c r="Q347" s="55"/>
      <c r="R347" s="55"/>
    </row>
    <row r="348" spans="1:99" ht="15" customHeight="1" x14ac:dyDescent="0.25">
      <c r="A348" s="4651" t="s">
        <v>322</v>
      </c>
      <c r="B348" s="3222" t="s">
        <v>323</v>
      </c>
      <c r="C348" s="3223"/>
      <c r="D348" s="3224"/>
      <c r="E348" s="3225" t="s">
        <v>139</v>
      </c>
      <c r="F348" s="3226"/>
      <c r="G348" s="3226"/>
      <c r="H348" s="3226"/>
      <c r="I348" s="3226"/>
      <c r="J348" s="3226"/>
      <c r="K348" s="3226"/>
      <c r="L348" s="3226"/>
      <c r="M348" s="3226"/>
      <c r="N348" s="527"/>
      <c r="O348" s="4689" t="s">
        <v>324</v>
      </c>
      <c r="P348" s="3585" t="s">
        <v>325</v>
      </c>
      <c r="Q348" s="3233" t="s">
        <v>326</v>
      </c>
      <c r="R348" s="4689" t="s">
        <v>12</v>
      </c>
      <c r="S348" s="2987" t="s">
        <v>13</v>
      </c>
      <c r="T348" s="4688" t="s">
        <v>209</v>
      </c>
      <c r="U348" s="3215"/>
    </row>
    <row r="349" spans="1:99" x14ac:dyDescent="0.25">
      <c r="A349" s="3958"/>
      <c r="B349" s="4010"/>
      <c r="C349" s="4007"/>
      <c r="D349" s="4005"/>
      <c r="E349" s="4595" t="s">
        <v>202</v>
      </c>
      <c r="F349" s="4597"/>
      <c r="G349" s="4595" t="s">
        <v>203</v>
      </c>
      <c r="H349" s="4597"/>
      <c r="I349" s="4595" t="s">
        <v>204</v>
      </c>
      <c r="J349" s="4597"/>
      <c r="K349" s="4595" t="s">
        <v>16</v>
      </c>
      <c r="L349" s="4597"/>
      <c r="M349" s="4595" t="s">
        <v>17</v>
      </c>
      <c r="N349" s="4596"/>
      <c r="O349" s="3228"/>
      <c r="P349" s="3231"/>
      <c r="Q349" s="3234"/>
      <c r="R349" s="3228"/>
      <c r="S349" s="2994"/>
      <c r="T349" s="4012"/>
      <c r="U349" s="4014"/>
    </row>
    <row r="350" spans="1:99" ht="28.5" customHeight="1" x14ac:dyDescent="0.25">
      <c r="A350" s="4236"/>
      <c r="B350" s="2952" t="s">
        <v>120</v>
      </c>
      <c r="C350" s="2767" t="s">
        <v>79</v>
      </c>
      <c r="D350" s="2755" t="s">
        <v>121</v>
      </c>
      <c r="E350" s="2811" t="s">
        <v>79</v>
      </c>
      <c r="F350" s="2807" t="s">
        <v>121</v>
      </c>
      <c r="G350" s="2811" t="s">
        <v>79</v>
      </c>
      <c r="H350" s="2807" t="s">
        <v>121</v>
      </c>
      <c r="I350" s="2811" t="s">
        <v>79</v>
      </c>
      <c r="J350" s="2807" t="s">
        <v>121</v>
      </c>
      <c r="K350" s="2811" t="s">
        <v>79</v>
      </c>
      <c r="L350" s="2807" t="s">
        <v>121</v>
      </c>
      <c r="M350" s="2811" t="s">
        <v>79</v>
      </c>
      <c r="N350" s="2809" t="s">
        <v>121</v>
      </c>
      <c r="O350" s="3229"/>
      <c r="P350" s="3232"/>
      <c r="Q350" s="4015"/>
      <c r="R350" s="3229"/>
      <c r="S350" s="4005"/>
      <c r="T350" s="2907" t="s">
        <v>212</v>
      </c>
      <c r="U350" s="2879" t="s">
        <v>213</v>
      </c>
    </row>
    <row r="351" spans="1:99" x14ac:dyDescent="0.25">
      <c r="A351" s="2927" t="s">
        <v>92</v>
      </c>
      <c r="B351" s="2919">
        <f>SUM(C351+D351)</f>
        <v>0</v>
      </c>
      <c r="C351" s="2953">
        <f>SUM(E351+G351+I351+K351+M351)</f>
        <v>0</v>
      </c>
      <c r="D351" s="2898">
        <f>SUM(F351+H351+J351+L351+N351)</f>
        <v>0</v>
      </c>
      <c r="E351" s="2797"/>
      <c r="F351" s="2878"/>
      <c r="G351" s="2797"/>
      <c r="H351" s="2878"/>
      <c r="I351" s="2797"/>
      <c r="J351" s="2014"/>
      <c r="K351" s="2797"/>
      <c r="L351" s="2014"/>
      <c r="M351" s="2954"/>
      <c r="N351" s="2005"/>
      <c r="O351" s="533"/>
      <c r="P351" s="2955"/>
      <c r="Q351" s="2956"/>
      <c r="R351" s="2957"/>
      <c r="S351" s="2878"/>
      <c r="T351" s="2798"/>
      <c r="U351" s="2878"/>
      <c r="V351" t="str">
        <f>CD351&amp;CE351&amp;CF351&amp;CG351</f>
        <v/>
      </c>
      <c r="CA351" s="438"/>
      <c r="CB351" s="504"/>
      <c r="CC351" s="504"/>
      <c r="CD351" s="18" t="str">
        <f>IF(AND(B351&gt;0,R351="")," * No olvide digitar la variable Pueblos originarios. Digite Cero si no tiene.",IF(R351&gt;B351," * La variable Pueblos originarios No puede ser mayor al Total.",""))</f>
        <v/>
      </c>
      <c r="CE351" s="18" t="str">
        <f>IF(AND(B351&gt;0,S351="")," * No olvide digitar la variable Migrantes. Digite Cero si no tiene.",IF(S351&gt;B351," * La variable Migrantes No puede ser mayor al Total.",""))</f>
        <v/>
      </c>
      <c r="CF351" s="263" t="str">
        <f>IF(AND(D351&gt;0,OR(T351=""))," * No olvide digitar la variable Trans (Masculino). Digite Cero si no tiene.",IF((T351)&gt;D351," * La variable Trans Masculino No puede ser mayor al Total Mujeres.",""))</f>
        <v/>
      </c>
      <c r="CG351" s="263" t="str">
        <f>IF(AND(C351&gt;0,OR(U351=""))," * No olvide digitar la variable Trans (Femenino). Digite Cero si no tiene.",IF((U351)&gt;C351," * La variable Trans Femenino No puede ser mayor al Total Hombres.",""))</f>
        <v/>
      </c>
      <c r="CO351" s="520"/>
      <c r="CP351" s="520"/>
      <c r="CQ351" s="520"/>
      <c r="CR351" s="69">
        <f>IF(AND(B351&gt;0,R351=""),1,IF(R351&gt;B351,1,0))</f>
        <v>0</v>
      </c>
      <c r="CS351" s="69">
        <f>IF(AND(B351&gt;0,S351=""),1,IF(S351&gt;B351,1,0))</f>
        <v>0</v>
      </c>
      <c r="CT351" s="69">
        <f>IF(AND(D351&gt;0,OR(T351="")),1,IF((T351)&gt;D351,1,0))</f>
        <v>0</v>
      </c>
      <c r="CU351" s="69">
        <f>IF(AND(C351&gt;0,OR(U351="")),1,IF((U351)&gt;C351,1,0))</f>
        <v>0</v>
      </c>
    </row>
    <row r="352" spans="1:99" x14ac:dyDescent="0.25">
      <c r="A352" s="2229" t="s">
        <v>102</v>
      </c>
      <c r="B352" s="381">
        <f>SUM(C352+D352)</f>
        <v>0</v>
      </c>
      <c r="C352" s="2772">
        <f>SUM(E352+G352+I352+K352+M352)</f>
        <v>0</v>
      </c>
      <c r="D352" s="2773">
        <f>SUM(F352+H352+J352+L352+N352)</f>
        <v>0</v>
      </c>
      <c r="E352" s="91"/>
      <c r="F352" s="2761"/>
      <c r="G352" s="91"/>
      <c r="H352" s="385"/>
      <c r="I352" s="91"/>
      <c r="J352" s="2761"/>
      <c r="K352" s="91"/>
      <c r="L352" s="2761"/>
      <c r="M352" s="2762"/>
      <c r="N352" s="538"/>
      <c r="O352" s="539"/>
      <c r="P352" s="92"/>
      <c r="Q352" s="2761"/>
      <c r="R352" s="539"/>
      <c r="S352" s="2761"/>
      <c r="T352" s="2760"/>
      <c r="U352" s="2761"/>
      <c r="V352" t="str">
        <f>CA352&amp;CB352&amp;CC352&amp;CD352&amp;CE352&amp;CF352&amp;CG352</f>
        <v/>
      </c>
      <c r="CA352" s="18" t="str">
        <f>IF(AND(B352&gt;0,O352="")," * No olvide digitar la variable Aumento de funcionalidad familiar (4 puntos o más). Digite Cero si no tiene.",IF(O352&gt;B352," * La variable Aumento de funcionalidad familiar (4 puntos o más) No puede ser mayor al Total.",""))</f>
        <v/>
      </c>
      <c r="CB352" s="18" t="str">
        <f>IF(AND(B352&gt;0,P352="")," * No olvide digitar la variable Cumple con el 70% de los objetivos del plan de acompañamiento. Digite Cero si no tiene.",IF(P352&gt;B352," * La variable Cumple con el 70% de los objetivos del plan de acompañamiento No puede ser mayor al Total.",""))</f>
        <v/>
      </c>
      <c r="CC352" s="18" t="str">
        <f>IF(AND(B352&gt;0,Q352="")," * No olvide digitar la variable Egreso por alta clínica del Prog de Salud Mental. Digite Cero si no tiene.",IF(Q352&gt;B352," * La variable Egreso por alta clínica del Prog de Salud Mental No puede ser mayor al Total.",""))</f>
        <v/>
      </c>
      <c r="CD352" s="18" t="str">
        <f>IF(AND(B352&gt;0,R352="")," * No olvide digitar la variable Pueblos originarios. Digite Cero si no tiene.",IF(R352&gt;B352," * La variable Pueblos originarios No puede ser mayor al Total.",""))</f>
        <v/>
      </c>
      <c r="CE352" s="18" t="str">
        <f>IF(AND(B352&gt;0,S352="")," * No olvide digitar la variable Migrantes. Digite Cero si no tiene.",IF(S352&gt;B352," * La variable Migrantes No puede ser mayor al Total.",""))</f>
        <v/>
      </c>
      <c r="CF352" s="263" t="str">
        <f>IF(AND(D352&gt;0,OR(T352=""))," * No olvide digitar la variable Trans (Masculino). Digite Cero si no tiene.",IF((T352)&gt;D352," * La variable Trans Masculino No puede ser mayor al Total Mujeres.",""))</f>
        <v/>
      </c>
      <c r="CG352" s="263" t="str">
        <f>IF(AND(C352&gt;0,OR(U352=""))," * No olvide digitar la variable Trans (Femenino). Digite Cero si no tiene.",IF((U352)&gt;C352," * La variable Trans Femenino No puede ser mayor al Total Hombres.",""))</f>
        <v/>
      </c>
      <c r="CO352" s="20">
        <f>IF(AND($B352&gt;0,O352=""),1,IF(O352&gt;$B352,1,0))</f>
        <v>0</v>
      </c>
      <c r="CP352" s="20">
        <f>IF(AND($B352&gt;0,P352=""),1,IF(P352&gt;$B352,1,0))</f>
        <v>0</v>
      </c>
      <c r="CQ352" s="20">
        <f>IF(AND($B352&gt;0,Q352=""),1,IF(Q352&gt;$B352,1,0))</f>
        <v>0</v>
      </c>
      <c r="CR352" s="69">
        <f>IF(AND(B352&gt;0,R352=""),1,IF(R352&gt;B352,1,0))</f>
        <v>0</v>
      </c>
      <c r="CS352" s="69">
        <f>IF(AND(B352&gt;0,S352=""),1,IF(S352&gt;B352,1,0))</f>
        <v>0</v>
      </c>
      <c r="CT352" s="69">
        <f>IF(AND(D352&gt;0,OR(T352="")),1,IF((T352)&gt;D352,1,0))</f>
        <v>0</v>
      </c>
      <c r="CU352" s="69">
        <f>IF(AND(C352&gt;0,OR(U352="")),1,IF((U352)&gt;C352,1,0))</f>
        <v>0</v>
      </c>
    </row>
    <row r="353" spans="1:94" s="56" customFormat="1" ht="18" customHeight="1" x14ac:dyDescent="0.2">
      <c r="A353" s="38" t="s">
        <v>327</v>
      </c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</row>
    <row r="354" spans="1:94" x14ac:dyDescent="0.25">
      <c r="A354" s="4651" t="s">
        <v>322</v>
      </c>
      <c r="B354" s="4651" t="s">
        <v>328</v>
      </c>
      <c r="C354" s="4641" t="s">
        <v>323</v>
      </c>
      <c r="D354" s="4641"/>
      <c r="E354" s="4641"/>
      <c r="F354" s="4595" t="s">
        <v>139</v>
      </c>
      <c r="G354" s="4596"/>
      <c r="H354" s="4596"/>
      <c r="I354" s="4596"/>
      <c r="J354" s="4596"/>
      <c r="K354" s="4596"/>
      <c r="L354" s="4596"/>
      <c r="M354" s="4596"/>
      <c r="N354" s="4596"/>
      <c r="O354" s="4596"/>
      <c r="P354" s="4596"/>
      <c r="Q354" s="4596"/>
      <c r="R354" s="4596"/>
      <c r="S354" s="4596"/>
      <c r="T354" s="4596"/>
      <c r="U354" s="4596"/>
      <c r="V354" s="4596"/>
      <c r="W354" s="4596"/>
      <c r="X354" s="4596"/>
      <c r="Y354" s="4596"/>
      <c r="Z354" s="4596"/>
      <c r="AA354" s="4596"/>
      <c r="AB354" s="4596"/>
      <c r="AC354" s="4596"/>
      <c r="AD354" s="4596"/>
      <c r="AE354" s="4596"/>
      <c r="AF354" s="4596"/>
      <c r="AG354" s="4647"/>
      <c r="AH354" s="4655" t="s">
        <v>12</v>
      </c>
      <c r="AI354" s="3137" t="s">
        <v>13</v>
      </c>
      <c r="AJ354" s="4596" t="s">
        <v>329</v>
      </c>
      <c r="AK354" s="4596"/>
      <c r="AL354" s="4597"/>
      <c r="AM354" s="4651" t="s">
        <v>330</v>
      </c>
    </row>
    <row r="355" spans="1:94" x14ac:dyDescent="0.25">
      <c r="A355" s="3958"/>
      <c r="B355" s="3958"/>
      <c r="C355" s="4641"/>
      <c r="D355" s="4641"/>
      <c r="E355" s="4641"/>
      <c r="F355" s="4595" t="s">
        <v>16</v>
      </c>
      <c r="G355" s="4597"/>
      <c r="H355" s="4595" t="s">
        <v>17</v>
      </c>
      <c r="I355" s="4597"/>
      <c r="J355" s="4595" t="s">
        <v>18</v>
      </c>
      <c r="K355" s="4597"/>
      <c r="L355" s="4595" t="s">
        <v>19</v>
      </c>
      <c r="M355" s="4597"/>
      <c r="N355" s="4595" t="s">
        <v>20</v>
      </c>
      <c r="O355" s="4597"/>
      <c r="P355" s="4595" t="s">
        <v>21</v>
      </c>
      <c r="Q355" s="4597"/>
      <c r="R355" s="4595" t="s">
        <v>22</v>
      </c>
      <c r="S355" s="4597"/>
      <c r="T355" s="4595" t="s">
        <v>23</v>
      </c>
      <c r="U355" s="4597"/>
      <c r="V355" s="4595" t="s">
        <v>61</v>
      </c>
      <c r="W355" s="4597"/>
      <c r="X355" s="4595" t="s">
        <v>62</v>
      </c>
      <c r="Y355" s="4597"/>
      <c r="Z355" s="4595" t="s">
        <v>63</v>
      </c>
      <c r="AA355" s="4597"/>
      <c r="AB355" s="4595" t="s">
        <v>148</v>
      </c>
      <c r="AC355" s="4597"/>
      <c r="AD355" s="4595" t="s">
        <v>149</v>
      </c>
      <c r="AE355" s="4597"/>
      <c r="AF355" s="4595" t="s">
        <v>150</v>
      </c>
      <c r="AG355" s="4647"/>
      <c r="AH355" s="3130"/>
      <c r="AI355" s="3237"/>
      <c r="AJ355" s="3004" t="s">
        <v>331</v>
      </c>
      <c r="AK355" s="4680" t="s">
        <v>332</v>
      </c>
      <c r="AL355" s="3589" t="s">
        <v>333</v>
      </c>
      <c r="AM355" s="3958"/>
    </row>
    <row r="356" spans="1:94" ht="27" customHeight="1" x14ac:dyDescent="0.25">
      <c r="A356" s="4236"/>
      <c r="B356" s="4236"/>
      <c r="C356" s="2907" t="s">
        <v>120</v>
      </c>
      <c r="D356" s="2813" t="s">
        <v>79</v>
      </c>
      <c r="E356" s="2807" t="s">
        <v>121</v>
      </c>
      <c r="F356" s="2811" t="s">
        <v>79</v>
      </c>
      <c r="G356" s="2807" t="s">
        <v>121</v>
      </c>
      <c r="H356" s="2811" t="s">
        <v>79</v>
      </c>
      <c r="I356" s="2807" t="s">
        <v>121</v>
      </c>
      <c r="J356" s="2811" t="s">
        <v>291</v>
      </c>
      <c r="K356" s="2807" t="s">
        <v>121</v>
      </c>
      <c r="L356" s="2811" t="s">
        <v>291</v>
      </c>
      <c r="M356" s="2807" t="s">
        <v>121</v>
      </c>
      <c r="N356" s="2811" t="s">
        <v>291</v>
      </c>
      <c r="O356" s="2807" t="s">
        <v>121</v>
      </c>
      <c r="P356" s="2811" t="s">
        <v>291</v>
      </c>
      <c r="Q356" s="2807" t="s">
        <v>121</v>
      </c>
      <c r="R356" s="2811" t="s">
        <v>291</v>
      </c>
      <c r="S356" s="2807" t="s">
        <v>121</v>
      </c>
      <c r="T356" s="2811" t="s">
        <v>291</v>
      </c>
      <c r="U356" s="2807" t="s">
        <v>121</v>
      </c>
      <c r="V356" s="2811" t="s">
        <v>291</v>
      </c>
      <c r="W356" s="2807" t="s">
        <v>121</v>
      </c>
      <c r="X356" s="2811" t="s">
        <v>291</v>
      </c>
      <c r="Y356" s="2807" t="s">
        <v>121</v>
      </c>
      <c r="Z356" s="2811" t="s">
        <v>291</v>
      </c>
      <c r="AA356" s="2807" t="s">
        <v>121</v>
      </c>
      <c r="AB356" s="2811" t="s">
        <v>291</v>
      </c>
      <c r="AC356" s="2807" t="s">
        <v>121</v>
      </c>
      <c r="AD356" s="2811" t="s">
        <v>291</v>
      </c>
      <c r="AE356" s="2807" t="s">
        <v>121</v>
      </c>
      <c r="AF356" s="2811" t="s">
        <v>291</v>
      </c>
      <c r="AG356" s="2861" t="s">
        <v>121</v>
      </c>
      <c r="AH356" s="3001"/>
      <c r="AI356" s="4018"/>
      <c r="AJ356" s="4017"/>
      <c r="AK356" s="2983"/>
      <c r="AL356" s="3027"/>
      <c r="AM356" s="4236"/>
    </row>
    <row r="357" spans="1:94" x14ac:dyDescent="0.25">
      <c r="A357" s="3524" t="s">
        <v>334</v>
      </c>
      <c r="B357" s="2795" t="s">
        <v>335</v>
      </c>
      <c r="C357" s="2958">
        <f>SUM(D357+E357)</f>
        <v>0</v>
      </c>
      <c r="D357" s="2953">
        <f>SUM(F357+H357+J357+L357+N357+P357+R357+T357+V357+X357+Z357+AB357+AD357+AF357)</f>
        <v>0</v>
      </c>
      <c r="E357" s="2959">
        <f>SUM(G357+I357+K357+M357+O357+Q357+S357+U357+W357+Y357+AA357+AC357+AE357+AG357)</f>
        <v>0</v>
      </c>
      <c r="F357" s="2797"/>
      <c r="G357" s="2878"/>
      <c r="H357" s="2797"/>
      <c r="I357" s="2878"/>
      <c r="J357" s="2797"/>
      <c r="K357" s="2878"/>
      <c r="L357" s="2797"/>
      <c r="M357" s="2878"/>
      <c r="N357" s="2797"/>
      <c r="O357" s="2878"/>
      <c r="P357" s="2797"/>
      <c r="Q357" s="2878"/>
      <c r="R357" s="2797"/>
      <c r="S357" s="2878"/>
      <c r="T357" s="2797"/>
      <c r="U357" s="2878"/>
      <c r="V357" s="2797"/>
      <c r="W357" s="2878"/>
      <c r="X357" s="2797"/>
      <c r="Y357" s="2878"/>
      <c r="Z357" s="2797"/>
      <c r="AA357" s="2878"/>
      <c r="AB357" s="2797"/>
      <c r="AC357" s="2878"/>
      <c r="AD357" s="2797"/>
      <c r="AE357" s="2878"/>
      <c r="AF357" s="2797"/>
      <c r="AG357" s="2865"/>
      <c r="AH357" s="2800"/>
      <c r="AI357" s="2023"/>
      <c r="AJ357" s="2798"/>
      <c r="AK357" s="2005"/>
      <c r="AL357" s="2014"/>
      <c r="AM357" s="2014"/>
      <c r="AN357" t="str">
        <f t="shared" ref="AN357:AN366" si="237">CA357&amp;CB357</f>
        <v/>
      </c>
      <c r="CA357" s="18" t="str">
        <f>IF(AND(C357&gt;0,AH357="")," * No olvide digitar la variable Pueblos originarios. Digite Cero si no tiene.",IF(AH357&gt;C357," * La variable Pueblos originarios No puede ser mayor al Total.",""))</f>
        <v/>
      </c>
      <c r="CB357" s="18" t="str">
        <f t="shared" ref="CB357:CB366" si="238">IF(AND(C357&gt;0,AI357="")," * No olvide digitar la variable Migrantes. Digite Cero si no tiene.",IF(AI357&gt;C357," * La variable Migrantes No puede ser mayor al Total.",""))</f>
        <v/>
      </c>
      <c r="CO357" s="69">
        <f t="shared" ref="CO357:CO366" si="239">IF(AND(C357&gt;0,AH357=""),1,IF(AH357&gt;C357,1,0))</f>
        <v>0</v>
      </c>
      <c r="CP357" s="69">
        <f t="shared" ref="CP357:CP366" si="240">IF(AND(C357&gt;0,AI357=""),1,IF(AI357&gt;C357,1,0))</f>
        <v>0</v>
      </c>
    </row>
    <row r="358" spans="1:94" x14ac:dyDescent="0.25">
      <c r="A358" s="3923"/>
      <c r="B358" s="101" t="s">
        <v>336</v>
      </c>
      <c r="C358" s="542">
        <f t="shared" ref="C358:C366" si="241">SUM(D358+E358)</f>
        <v>0</v>
      </c>
      <c r="D358" s="543">
        <f t="shared" ref="D358:E366" si="242">SUM(F358+H358+J358+L358+N358+P358+R358+T358+V358+X358+Z358+AB358+AD358+AF358)</f>
        <v>0</v>
      </c>
      <c r="E358" s="544">
        <f t="shared" si="242"/>
        <v>0</v>
      </c>
      <c r="F358" s="22"/>
      <c r="G358" s="28"/>
      <c r="H358" s="22"/>
      <c r="I358" s="28"/>
      <c r="J358" s="22"/>
      <c r="K358" s="28"/>
      <c r="L358" s="22"/>
      <c r="M358" s="28"/>
      <c r="N358" s="22"/>
      <c r="O358" s="28"/>
      <c r="P358" s="22"/>
      <c r="Q358" s="28"/>
      <c r="R358" s="22"/>
      <c r="S358" s="28"/>
      <c r="T358" s="22"/>
      <c r="U358" s="28"/>
      <c r="V358" s="22"/>
      <c r="W358" s="28"/>
      <c r="X358" s="22"/>
      <c r="Y358" s="28"/>
      <c r="Z358" s="22"/>
      <c r="AA358" s="28"/>
      <c r="AB358" s="22"/>
      <c r="AC358" s="28"/>
      <c r="AD358" s="22"/>
      <c r="AE358" s="28"/>
      <c r="AF358" s="22"/>
      <c r="AG358" s="213"/>
      <c r="AH358" s="27"/>
      <c r="AI358" s="26"/>
      <c r="AJ358" s="23"/>
      <c r="AK358" s="24"/>
      <c r="AL358" s="239"/>
      <c r="AM358" s="239"/>
      <c r="AN358" t="str">
        <f t="shared" si="237"/>
        <v/>
      </c>
      <c r="CA358" s="18" t="str">
        <f t="shared" ref="CA358:CA365" si="243">IF(AND(C358&gt;0,AH358="")," * No olvide digitar la variable Pueblos originarios. Digite Cero si no tiene.",IF(AH358&gt;C358," * La variable Pueblos originarios No puede ser mayor al Total.",""))</f>
        <v/>
      </c>
      <c r="CB358" s="18" t="str">
        <f t="shared" si="238"/>
        <v/>
      </c>
      <c r="CO358" s="69">
        <f t="shared" si="239"/>
        <v>0</v>
      </c>
      <c r="CP358" s="69">
        <f t="shared" si="240"/>
        <v>0</v>
      </c>
    </row>
    <row r="359" spans="1:94" x14ac:dyDescent="0.25">
      <c r="A359" s="4249"/>
      <c r="B359" s="2073" t="s">
        <v>337</v>
      </c>
      <c r="C359" s="545">
        <f t="shared" si="241"/>
        <v>0</v>
      </c>
      <c r="D359" s="546">
        <f t="shared" si="242"/>
        <v>0</v>
      </c>
      <c r="E359" s="547">
        <f t="shared" si="242"/>
        <v>0</v>
      </c>
      <c r="F359" s="30"/>
      <c r="G359" s="37"/>
      <c r="H359" s="30"/>
      <c r="I359" s="37"/>
      <c r="J359" s="30"/>
      <c r="K359" s="37"/>
      <c r="L359" s="30"/>
      <c r="M359" s="37"/>
      <c r="N359" s="30"/>
      <c r="O359" s="37"/>
      <c r="P359" s="30"/>
      <c r="Q359" s="37"/>
      <c r="R359" s="30"/>
      <c r="S359" s="37"/>
      <c r="T359" s="30"/>
      <c r="U359" s="37"/>
      <c r="V359" s="30"/>
      <c r="W359" s="37"/>
      <c r="X359" s="30"/>
      <c r="Y359" s="37"/>
      <c r="Z359" s="30"/>
      <c r="AA359" s="37"/>
      <c r="AB359" s="30"/>
      <c r="AC359" s="37"/>
      <c r="AD359" s="30"/>
      <c r="AE359" s="37"/>
      <c r="AF359" s="30"/>
      <c r="AG359" s="220"/>
      <c r="AH359" s="35"/>
      <c r="AI359" s="34"/>
      <c r="AJ359" s="31"/>
      <c r="AK359" s="32"/>
      <c r="AL359" s="243"/>
      <c r="AM359" s="243"/>
      <c r="AN359" t="str">
        <f t="shared" si="237"/>
        <v/>
      </c>
      <c r="CA359" s="18" t="str">
        <f t="shared" si="243"/>
        <v/>
      </c>
      <c r="CB359" s="18" t="str">
        <f t="shared" si="238"/>
        <v/>
      </c>
      <c r="CO359" s="69">
        <f t="shared" si="239"/>
        <v>0</v>
      </c>
      <c r="CP359" s="69">
        <f t="shared" si="240"/>
        <v>0</v>
      </c>
    </row>
    <row r="360" spans="1:94" x14ac:dyDescent="0.25">
      <c r="A360" s="3524" t="s">
        <v>338</v>
      </c>
      <c r="B360" s="2795" t="s">
        <v>335</v>
      </c>
      <c r="C360" s="2958">
        <f t="shared" si="241"/>
        <v>0</v>
      </c>
      <c r="D360" s="2953">
        <f t="shared" si="242"/>
        <v>0</v>
      </c>
      <c r="E360" s="2959">
        <f t="shared" si="242"/>
        <v>0</v>
      </c>
      <c r="F360" s="45"/>
      <c r="G360" s="48"/>
      <c r="H360" s="45"/>
      <c r="I360" s="48"/>
      <c r="J360" s="45"/>
      <c r="K360" s="48"/>
      <c r="L360" s="45"/>
      <c r="M360" s="48"/>
      <c r="N360" s="45"/>
      <c r="O360" s="48"/>
      <c r="P360" s="45"/>
      <c r="Q360" s="48"/>
      <c r="R360" s="45"/>
      <c r="S360" s="48"/>
      <c r="T360" s="45"/>
      <c r="U360" s="48"/>
      <c r="V360" s="45"/>
      <c r="W360" s="48"/>
      <c r="X360" s="45"/>
      <c r="Y360" s="48"/>
      <c r="Z360" s="45"/>
      <c r="AA360" s="48"/>
      <c r="AB360" s="45"/>
      <c r="AC360" s="48"/>
      <c r="AD360" s="45"/>
      <c r="AE360" s="48"/>
      <c r="AF360" s="45"/>
      <c r="AG360" s="286"/>
      <c r="AH360" s="105"/>
      <c r="AI360" s="46"/>
      <c r="AJ360" s="47"/>
      <c r="AK360" s="102"/>
      <c r="AL360" s="352"/>
      <c r="AM360" s="352"/>
      <c r="AN360" t="str">
        <f t="shared" si="237"/>
        <v/>
      </c>
      <c r="CA360" s="18" t="str">
        <f t="shared" si="243"/>
        <v/>
      </c>
      <c r="CB360" s="18" t="str">
        <f t="shared" si="238"/>
        <v/>
      </c>
      <c r="CO360" s="69">
        <f t="shared" si="239"/>
        <v>0</v>
      </c>
      <c r="CP360" s="69">
        <f t="shared" si="240"/>
        <v>0</v>
      </c>
    </row>
    <row r="361" spans="1:94" x14ac:dyDescent="0.25">
      <c r="A361" s="3923"/>
      <c r="B361" s="101" t="s">
        <v>336</v>
      </c>
      <c r="C361" s="542">
        <f t="shared" si="241"/>
        <v>0</v>
      </c>
      <c r="D361" s="543">
        <f t="shared" si="242"/>
        <v>0</v>
      </c>
      <c r="E361" s="544">
        <f t="shared" si="242"/>
        <v>0</v>
      </c>
      <c r="F361" s="22"/>
      <c r="G361" s="28"/>
      <c r="H361" s="22"/>
      <c r="I361" s="28"/>
      <c r="J361" s="22"/>
      <c r="K361" s="28"/>
      <c r="L361" s="22"/>
      <c r="M361" s="28"/>
      <c r="N361" s="22"/>
      <c r="O361" s="28"/>
      <c r="P361" s="22"/>
      <c r="Q361" s="28"/>
      <c r="R361" s="22"/>
      <c r="S361" s="28"/>
      <c r="T361" s="22"/>
      <c r="U361" s="28"/>
      <c r="V361" s="22"/>
      <c r="W361" s="28"/>
      <c r="X361" s="22"/>
      <c r="Y361" s="28"/>
      <c r="Z361" s="22"/>
      <c r="AA361" s="28"/>
      <c r="AB361" s="22"/>
      <c r="AC361" s="28"/>
      <c r="AD361" s="22"/>
      <c r="AE361" s="28"/>
      <c r="AF361" s="22"/>
      <c r="AG361" s="213"/>
      <c r="AH361" s="27"/>
      <c r="AI361" s="26"/>
      <c r="AJ361" s="23"/>
      <c r="AK361" s="24"/>
      <c r="AL361" s="239"/>
      <c r="AM361" s="239"/>
      <c r="AN361" t="str">
        <f t="shared" si="237"/>
        <v/>
      </c>
      <c r="CA361" s="18" t="str">
        <f t="shared" si="243"/>
        <v/>
      </c>
      <c r="CB361" s="18" t="str">
        <f t="shared" si="238"/>
        <v/>
      </c>
      <c r="CO361" s="69">
        <f t="shared" si="239"/>
        <v>0</v>
      </c>
      <c r="CP361" s="69">
        <f t="shared" si="240"/>
        <v>0</v>
      </c>
    </row>
    <row r="362" spans="1:94" x14ac:dyDescent="0.25">
      <c r="A362" s="4249"/>
      <c r="B362" s="2073" t="s">
        <v>337</v>
      </c>
      <c r="C362" s="493">
        <f t="shared" si="241"/>
        <v>0</v>
      </c>
      <c r="D362" s="548">
        <f t="shared" si="242"/>
        <v>0</v>
      </c>
      <c r="E362" s="549">
        <f t="shared" si="242"/>
        <v>0</v>
      </c>
      <c r="F362" s="91"/>
      <c r="G362" s="2761"/>
      <c r="H362" s="91"/>
      <c r="I362" s="2761"/>
      <c r="J362" s="91"/>
      <c r="K362" s="2761"/>
      <c r="L362" s="91"/>
      <c r="M362" s="2761"/>
      <c r="N362" s="91"/>
      <c r="O362" s="2761"/>
      <c r="P362" s="91"/>
      <c r="Q362" s="2761"/>
      <c r="R362" s="91"/>
      <c r="S362" s="2761"/>
      <c r="T362" s="91"/>
      <c r="U362" s="2761"/>
      <c r="V362" s="91"/>
      <c r="W362" s="2761"/>
      <c r="X362" s="91"/>
      <c r="Y362" s="2761"/>
      <c r="Z362" s="91"/>
      <c r="AA362" s="2761"/>
      <c r="AB362" s="91"/>
      <c r="AC362" s="2761"/>
      <c r="AD362" s="91"/>
      <c r="AE362" s="2761"/>
      <c r="AF362" s="91"/>
      <c r="AG362" s="2763"/>
      <c r="AH362" s="35"/>
      <c r="AI362" s="34"/>
      <c r="AJ362" s="31"/>
      <c r="AK362" s="32"/>
      <c r="AL362" s="243"/>
      <c r="AM362" s="243"/>
      <c r="AN362" t="str">
        <f t="shared" si="237"/>
        <v/>
      </c>
      <c r="CA362" s="18" t="str">
        <f t="shared" si="243"/>
        <v/>
      </c>
      <c r="CB362" s="18" t="str">
        <f t="shared" si="238"/>
        <v/>
      </c>
      <c r="CO362" s="69">
        <f t="shared" si="239"/>
        <v>0</v>
      </c>
      <c r="CP362" s="69">
        <f t="shared" si="240"/>
        <v>0</v>
      </c>
    </row>
    <row r="363" spans="1:94" x14ac:dyDescent="0.25">
      <c r="A363" s="3238" t="s">
        <v>339</v>
      </c>
      <c r="B363" s="2795" t="s">
        <v>340</v>
      </c>
      <c r="C363" s="550">
        <f t="shared" si="241"/>
        <v>0</v>
      </c>
      <c r="D363" s="551">
        <f t="shared" si="242"/>
        <v>0</v>
      </c>
      <c r="E363" s="552">
        <f t="shared" si="242"/>
        <v>0</v>
      </c>
      <c r="F363" s="45"/>
      <c r="G363" s="48"/>
      <c r="H363" s="45"/>
      <c r="I363" s="48"/>
      <c r="J363" s="45"/>
      <c r="K363" s="48"/>
      <c r="L363" s="45"/>
      <c r="M363" s="48"/>
      <c r="N363" s="45"/>
      <c r="O363" s="48"/>
      <c r="P363" s="45"/>
      <c r="Q363" s="48"/>
      <c r="R363" s="45"/>
      <c r="S363" s="48"/>
      <c r="T363" s="45"/>
      <c r="U363" s="48"/>
      <c r="V363" s="45"/>
      <c r="W363" s="48"/>
      <c r="X363" s="45"/>
      <c r="Y363" s="48"/>
      <c r="Z363" s="45"/>
      <c r="AA363" s="48"/>
      <c r="AB363" s="45"/>
      <c r="AC363" s="48"/>
      <c r="AD363" s="45"/>
      <c r="AE363" s="48"/>
      <c r="AF363" s="45"/>
      <c r="AG363" s="286"/>
      <c r="AH363" s="105"/>
      <c r="AI363" s="46"/>
      <c r="AJ363" s="47"/>
      <c r="AK363" s="102"/>
      <c r="AL363" s="352"/>
      <c r="AM363" s="352"/>
      <c r="AN363" t="str">
        <f t="shared" si="237"/>
        <v/>
      </c>
      <c r="CA363" s="18" t="str">
        <f t="shared" si="243"/>
        <v/>
      </c>
      <c r="CB363" s="18" t="str">
        <f t="shared" si="238"/>
        <v/>
      </c>
      <c r="CO363" s="69">
        <f t="shared" si="239"/>
        <v>0</v>
      </c>
      <c r="CP363" s="69">
        <f t="shared" si="240"/>
        <v>0</v>
      </c>
    </row>
    <row r="364" spans="1:94" x14ac:dyDescent="0.25">
      <c r="A364" s="3239"/>
      <c r="B364" s="75" t="s">
        <v>341</v>
      </c>
      <c r="C364" s="542">
        <f t="shared" si="241"/>
        <v>0</v>
      </c>
      <c r="D364" s="543">
        <f t="shared" si="242"/>
        <v>0</v>
      </c>
      <c r="E364" s="544">
        <f t="shared" si="242"/>
        <v>0</v>
      </c>
      <c r="F364" s="22"/>
      <c r="G364" s="28"/>
      <c r="H364" s="22"/>
      <c r="I364" s="28"/>
      <c r="J364" s="22"/>
      <c r="K364" s="28"/>
      <c r="L364" s="22"/>
      <c r="M364" s="28"/>
      <c r="N364" s="22"/>
      <c r="O364" s="28"/>
      <c r="P364" s="22"/>
      <c r="Q364" s="28"/>
      <c r="R364" s="22"/>
      <c r="S364" s="28"/>
      <c r="T364" s="22"/>
      <c r="U364" s="28"/>
      <c r="V364" s="22"/>
      <c r="W364" s="28"/>
      <c r="X364" s="22"/>
      <c r="Y364" s="28"/>
      <c r="Z364" s="22"/>
      <c r="AA364" s="28"/>
      <c r="AB364" s="22"/>
      <c r="AC364" s="28"/>
      <c r="AD364" s="22"/>
      <c r="AE364" s="28"/>
      <c r="AF364" s="22"/>
      <c r="AG364" s="213"/>
      <c r="AH364" s="27"/>
      <c r="AI364" s="26"/>
      <c r="AJ364" s="23"/>
      <c r="AK364" s="24"/>
      <c r="AL364" s="239"/>
      <c r="AM364" s="239"/>
      <c r="AN364" t="str">
        <f t="shared" si="237"/>
        <v/>
      </c>
      <c r="CA364" s="18" t="str">
        <f t="shared" si="243"/>
        <v/>
      </c>
      <c r="CB364" s="18" t="str">
        <f t="shared" si="238"/>
        <v/>
      </c>
      <c r="CO364" s="69">
        <f t="shared" si="239"/>
        <v>0</v>
      </c>
      <c r="CP364" s="69">
        <f t="shared" si="240"/>
        <v>0</v>
      </c>
    </row>
    <row r="365" spans="1:94" x14ac:dyDescent="0.25">
      <c r="A365" s="3239"/>
      <c r="B365" s="75" t="s">
        <v>342</v>
      </c>
      <c r="C365" s="542">
        <f t="shared" si="241"/>
        <v>0</v>
      </c>
      <c r="D365" s="543">
        <f t="shared" si="242"/>
        <v>0</v>
      </c>
      <c r="E365" s="544">
        <f t="shared" si="242"/>
        <v>0</v>
      </c>
      <c r="F365" s="22"/>
      <c r="G365" s="28"/>
      <c r="H365" s="22"/>
      <c r="I365" s="28"/>
      <c r="J365" s="22"/>
      <c r="K365" s="28"/>
      <c r="L365" s="22"/>
      <c r="M365" s="28"/>
      <c r="N365" s="22"/>
      <c r="O365" s="28"/>
      <c r="P365" s="22"/>
      <c r="Q365" s="28"/>
      <c r="R365" s="22"/>
      <c r="S365" s="28"/>
      <c r="T365" s="22"/>
      <c r="U365" s="28"/>
      <c r="V365" s="22"/>
      <c r="W365" s="28"/>
      <c r="X365" s="22"/>
      <c r="Y365" s="28"/>
      <c r="Z365" s="22"/>
      <c r="AA365" s="28"/>
      <c r="AB365" s="22"/>
      <c r="AC365" s="28"/>
      <c r="AD365" s="22"/>
      <c r="AE365" s="28"/>
      <c r="AF365" s="22"/>
      <c r="AG365" s="213"/>
      <c r="AH365" s="27"/>
      <c r="AI365" s="26"/>
      <c r="AJ365" s="23"/>
      <c r="AK365" s="24"/>
      <c r="AL365" s="239"/>
      <c r="AM365" s="239"/>
      <c r="AN365" t="str">
        <f t="shared" si="237"/>
        <v/>
      </c>
      <c r="CA365" s="18" t="str">
        <f t="shared" si="243"/>
        <v/>
      </c>
      <c r="CB365" s="18" t="str">
        <f t="shared" si="238"/>
        <v/>
      </c>
      <c r="CO365" s="69">
        <f t="shared" si="239"/>
        <v>0</v>
      </c>
      <c r="CP365" s="69">
        <f t="shared" si="240"/>
        <v>0</v>
      </c>
    </row>
    <row r="366" spans="1:94" x14ac:dyDescent="0.25">
      <c r="A366" s="4019"/>
      <c r="B366" s="2073" t="s">
        <v>343</v>
      </c>
      <c r="C366" s="493">
        <f t="shared" si="241"/>
        <v>0</v>
      </c>
      <c r="D366" s="548">
        <f t="shared" si="242"/>
        <v>0</v>
      </c>
      <c r="E366" s="549">
        <f t="shared" si="242"/>
        <v>0</v>
      </c>
      <c r="F366" s="91"/>
      <c r="G366" s="2761"/>
      <c r="H366" s="91"/>
      <c r="I366" s="2761"/>
      <c r="J366" s="91"/>
      <c r="K366" s="2761"/>
      <c r="L366" s="91"/>
      <c r="M366" s="2761"/>
      <c r="N366" s="91"/>
      <c r="O366" s="2761"/>
      <c r="P366" s="91"/>
      <c r="Q366" s="2761"/>
      <c r="R366" s="91"/>
      <c r="S366" s="2761"/>
      <c r="T366" s="91"/>
      <c r="U366" s="2761"/>
      <c r="V366" s="91"/>
      <c r="W366" s="2761"/>
      <c r="X366" s="91"/>
      <c r="Y366" s="2761"/>
      <c r="Z366" s="91"/>
      <c r="AA366" s="2761"/>
      <c r="AB366" s="91"/>
      <c r="AC366" s="2761"/>
      <c r="AD366" s="91"/>
      <c r="AE366" s="2761"/>
      <c r="AF366" s="91"/>
      <c r="AG366" s="2763"/>
      <c r="AH366" s="95"/>
      <c r="AI366" s="113"/>
      <c r="AJ366" s="2760"/>
      <c r="AK366" s="92"/>
      <c r="AL366" s="385"/>
      <c r="AM366" s="385"/>
      <c r="AN366" t="str">
        <f t="shared" si="237"/>
        <v/>
      </c>
      <c r="CA366" s="18" t="str">
        <f>IF(AND(C366&gt;0,AH366="")," * No olvide digitar la variable Pueblos originarios. Digite Cero si no tiene.",IF(AH366&gt;C366," * La variable Pueblos originarios No puede ser mayor al Total.",""))</f>
        <v/>
      </c>
      <c r="CB366" s="18" t="str">
        <f t="shared" si="238"/>
        <v/>
      </c>
      <c r="CO366" s="69">
        <f t="shared" si="239"/>
        <v>0</v>
      </c>
      <c r="CP366" s="69">
        <f t="shared" si="240"/>
        <v>0</v>
      </c>
    </row>
    <row r="367" spans="1:94" ht="18" customHeight="1" x14ac:dyDescent="0.25">
      <c r="A367" s="553" t="s">
        <v>344</v>
      </c>
      <c r="B367" s="2460"/>
      <c r="C367" s="140"/>
      <c r="D367" s="56"/>
      <c r="E367" s="140"/>
      <c r="F367" s="140"/>
      <c r="G367" s="140"/>
      <c r="H367" s="140"/>
      <c r="I367" s="140"/>
      <c r="J367" s="140"/>
      <c r="K367" s="554"/>
      <c r="L367" s="140"/>
      <c r="M367" s="140"/>
      <c r="N367" s="140"/>
      <c r="O367" s="140"/>
      <c r="P367" s="140"/>
      <c r="Q367" s="140"/>
      <c r="R367" s="140"/>
      <c r="S367" s="140"/>
      <c r="T367" s="140"/>
      <c r="U367" s="140"/>
      <c r="V367" s="140"/>
      <c r="W367" s="140"/>
      <c r="X367" s="140"/>
      <c r="Y367" s="140"/>
      <c r="Z367" s="140"/>
      <c r="AA367" s="140"/>
      <c r="AB367" s="140"/>
      <c r="AC367" s="140"/>
      <c r="AD367" s="140"/>
      <c r="AE367" s="140"/>
      <c r="AF367" s="140"/>
      <c r="AG367" s="140"/>
      <c r="AH367" s="140"/>
      <c r="AI367" s="140"/>
      <c r="AJ367" s="140"/>
      <c r="AK367" s="140"/>
      <c r="AL367" s="140"/>
      <c r="AM367" s="140"/>
      <c r="AN367" s="140"/>
      <c r="AO367" s="140"/>
      <c r="AP367" s="140"/>
      <c r="AQ367" s="140"/>
      <c r="AR367" s="140"/>
      <c r="AS367" s="140"/>
    </row>
    <row r="368" spans="1:94" x14ac:dyDescent="0.25">
      <c r="A368" s="4690" t="s">
        <v>345</v>
      </c>
      <c r="B368" s="3443" t="s">
        <v>91</v>
      </c>
      <c r="C368" s="3108"/>
      <c r="D368" s="2987"/>
      <c r="E368" s="4603" t="s">
        <v>139</v>
      </c>
      <c r="F368" s="4682"/>
      <c r="G368" s="4682"/>
      <c r="H368" s="4682"/>
      <c r="I368" s="4682"/>
      <c r="J368" s="4682"/>
      <c r="K368" s="4682"/>
      <c r="L368" s="4682"/>
      <c r="M368" s="4682"/>
      <c r="N368" s="4682"/>
      <c r="O368" s="4682"/>
      <c r="P368" s="4682"/>
      <c r="Q368" s="4682"/>
      <c r="R368" s="4682"/>
      <c r="S368" s="4682"/>
      <c r="T368" s="4682"/>
      <c r="U368" s="4682"/>
      <c r="V368" s="4682"/>
      <c r="W368" s="4682"/>
      <c r="X368" s="4682"/>
      <c r="Y368" s="4682"/>
      <c r="Z368" s="4682"/>
      <c r="AA368" s="4682"/>
      <c r="AB368" s="4682"/>
      <c r="AC368" s="4682"/>
      <c r="AD368" s="4682"/>
      <c r="AE368" s="4682"/>
      <c r="AF368" s="4682"/>
      <c r="AG368" s="4682"/>
      <c r="AH368" s="4682"/>
      <c r="AI368" s="4682"/>
      <c r="AJ368" s="4682"/>
      <c r="AK368" s="4682"/>
      <c r="AL368" s="4605"/>
      <c r="AM368" s="4691" t="s">
        <v>346</v>
      </c>
      <c r="AN368" s="4691"/>
      <c r="AO368" s="4691"/>
      <c r="AP368" s="4692"/>
      <c r="AQ368" s="3596" t="s">
        <v>347</v>
      </c>
      <c r="AR368" s="3538" t="s">
        <v>12</v>
      </c>
      <c r="AS368" s="2987" t="s">
        <v>13</v>
      </c>
    </row>
    <row r="369" spans="1:94" x14ac:dyDescent="0.25">
      <c r="A369" s="4020"/>
      <c r="B369" s="3124"/>
      <c r="C369" s="3109"/>
      <c r="D369" s="2994"/>
      <c r="E369" s="4595" t="s">
        <v>202</v>
      </c>
      <c r="F369" s="4597"/>
      <c r="G369" s="4595" t="s">
        <v>203</v>
      </c>
      <c r="H369" s="4597"/>
      <c r="I369" s="4595" t="s">
        <v>204</v>
      </c>
      <c r="J369" s="4597"/>
      <c r="K369" s="4595" t="s">
        <v>16</v>
      </c>
      <c r="L369" s="4597"/>
      <c r="M369" s="4595" t="s">
        <v>17</v>
      </c>
      <c r="N369" s="4597"/>
      <c r="O369" s="4595" t="s">
        <v>348</v>
      </c>
      <c r="P369" s="4597"/>
      <c r="Q369" s="4595" t="s">
        <v>349</v>
      </c>
      <c r="R369" s="4597"/>
      <c r="S369" s="4595" t="s">
        <v>20</v>
      </c>
      <c r="T369" s="4597"/>
      <c r="U369" s="4595" t="s">
        <v>21</v>
      </c>
      <c r="V369" s="4597"/>
      <c r="W369" s="4595" t="s">
        <v>350</v>
      </c>
      <c r="X369" s="4597"/>
      <c r="Y369" s="4595" t="s">
        <v>23</v>
      </c>
      <c r="Z369" s="4597"/>
      <c r="AA369" s="4595" t="s">
        <v>61</v>
      </c>
      <c r="AB369" s="4597"/>
      <c r="AC369" s="4595" t="s">
        <v>62</v>
      </c>
      <c r="AD369" s="4597"/>
      <c r="AE369" s="4595" t="s">
        <v>63</v>
      </c>
      <c r="AF369" s="4597"/>
      <c r="AG369" s="4595" t="s">
        <v>148</v>
      </c>
      <c r="AH369" s="4597"/>
      <c r="AI369" s="4595" t="s">
        <v>149</v>
      </c>
      <c r="AJ369" s="4597"/>
      <c r="AK369" s="4603" t="s">
        <v>351</v>
      </c>
      <c r="AL369" s="4605"/>
      <c r="AM369" s="3249" t="s">
        <v>352</v>
      </c>
      <c r="AN369" s="4693" t="s">
        <v>353</v>
      </c>
      <c r="AO369" s="3253" t="s">
        <v>354</v>
      </c>
      <c r="AP369" s="3254" t="s">
        <v>355</v>
      </c>
      <c r="AQ369" s="4023"/>
      <c r="AR369" s="3130"/>
      <c r="AS369" s="2994"/>
    </row>
    <row r="370" spans="1:94" x14ac:dyDescent="0.25">
      <c r="A370" s="4361"/>
      <c r="B370" s="2811" t="s">
        <v>120</v>
      </c>
      <c r="C370" s="2840" t="s">
        <v>79</v>
      </c>
      <c r="D370" s="2841" t="s">
        <v>121</v>
      </c>
      <c r="E370" s="2811" t="s">
        <v>79</v>
      </c>
      <c r="F370" s="2807" t="s">
        <v>121</v>
      </c>
      <c r="G370" s="2811" t="s">
        <v>79</v>
      </c>
      <c r="H370" s="2807" t="s">
        <v>121</v>
      </c>
      <c r="I370" s="2811" t="s">
        <v>79</v>
      </c>
      <c r="J370" s="2807" t="s">
        <v>121</v>
      </c>
      <c r="K370" s="2811" t="s">
        <v>79</v>
      </c>
      <c r="L370" s="2807" t="s">
        <v>121</v>
      </c>
      <c r="M370" s="2811" t="s">
        <v>79</v>
      </c>
      <c r="N370" s="2807" t="s">
        <v>121</v>
      </c>
      <c r="O370" s="2811" t="s">
        <v>79</v>
      </c>
      <c r="P370" s="2807" t="s">
        <v>121</v>
      </c>
      <c r="Q370" s="2811" t="s">
        <v>79</v>
      </c>
      <c r="R370" s="2807" t="s">
        <v>121</v>
      </c>
      <c r="S370" s="2811" t="s">
        <v>79</v>
      </c>
      <c r="T370" s="2807" t="s">
        <v>121</v>
      </c>
      <c r="U370" s="2811" t="s">
        <v>79</v>
      </c>
      <c r="V370" s="2807" t="s">
        <v>121</v>
      </c>
      <c r="W370" s="2811" t="s">
        <v>79</v>
      </c>
      <c r="X370" s="2807" t="s">
        <v>121</v>
      </c>
      <c r="Y370" s="2811" t="s">
        <v>79</v>
      </c>
      <c r="Z370" s="2807" t="s">
        <v>121</v>
      </c>
      <c r="AA370" s="2811" t="s">
        <v>79</v>
      </c>
      <c r="AB370" s="2807" t="s">
        <v>121</v>
      </c>
      <c r="AC370" s="2811" t="s">
        <v>79</v>
      </c>
      <c r="AD370" s="2807" t="s">
        <v>121</v>
      </c>
      <c r="AE370" s="2811" t="s">
        <v>79</v>
      </c>
      <c r="AF370" s="2807" t="s">
        <v>121</v>
      </c>
      <c r="AG370" s="2811" t="s">
        <v>79</v>
      </c>
      <c r="AH370" s="2807" t="s">
        <v>121</v>
      </c>
      <c r="AI370" s="2811" t="s">
        <v>79</v>
      </c>
      <c r="AJ370" s="2807" t="s">
        <v>121</v>
      </c>
      <c r="AK370" s="2811" t="s">
        <v>79</v>
      </c>
      <c r="AL370" s="2861" t="s">
        <v>121</v>
      </c>
      <c r="AM370" s="4025"/>
      <c r="AN370" s="3252"/>
      <c r="AO370" s="3252"/>
      <c r="AP370" s="4026"/>
      <c r="AQ370" s="4024"/>
      <c r="AR370" s="3001"/>
      <c r="AS370" s="4005"/>
    </row>
    <row r="371" spans="1:94" ht="15" customHeight="1" x14ac:dyDescent="0.25">
      <c r="A371" s="2960" t="s">
        <v>356</v>
      </c>
      <c r="B371" s="2961"/>
      <c r="C371" s="2962"/>
      <c r="D371" s="2963"/>
      <c r="E371" s="2961"/>
      <c r="F371" s="2964"/>
      <c r="G371" s="2961"/>
      <c r="H371" s="2964"/>
      <c r="I371" s="2961"/>
      <c r="J371" s="2964"/>
      <c r="K371" s="2961"/>
      <c r="L371" s="2964"/>
      <c r="M371" s="2961"/>
      <c r="N371" s="2964"/>
      <c r="O371" s="2961"/>
      <c r="P371" s="2964"/>
      <c r="Q371" s="2961"/>
      <c r="R371" s="2964"/>
      <c r="S371" s="2961"/>
      <c r="T371" s="2964"/>
      <c r="U371" s="2961"/>
      <c r="V371" s="2964"/>
      <c r="W371" s="2961"/>
      <c r="X371" s="2964"/>
      <c r="Y371" s="2961"/>
      <c r="Z371" s="2964"/>
      <c r="AA371" s="2961"/>
      <c r="AB371" s="2964"/>
      <c r="AC371" s="2961"/>
      <c r="AD371" s="2964"/>
      <c r="AE371" s="2961"/>
      <c r="AF371" s="2964"/>
      <c r="AG371" s="2961"/>
      <c r="AH371" s="2964"/>
      <c r="AI371" s="2961"/>
      <c r="AJ371" s="2964"/>
      <c r="AK371" s="2961"/>
      <c r="AL371" s="2965"/>
      <c r="AM371" s="2966"/>
      <c r="AN371" s="2825"/>
      <c r="AO371" s="2825"/>
      <c r="AP371" s="2964"/>
      <c r="AQ371" s="2967"/>
      <c r="AR371" s="2966"/>
      <c r="AS371" s="2964"/>
    </row>
    <row r="372" spans="1:94" ht="21" x14ac:dyDescent="0.25">
      <c r="A372" s="563" t="s">
        <v>357</v>
      </c>
      <c r="B372" s="2968">
        <f t="shared" ref="B372:B382" si="244">SUM(C372:D372)</f>
        <v>0</v>
      </c>
      <c r="C372" s="2969">
        <f t="shared" ref="C372:D382" si="245">SUM(E372,G372,I372,K372,M372,O372,Q372,S372,U372,W372,Y372,AA372,AC372,AE372,AG372,AI372,AK372)</f>
        <v>0</v>
      </c>
      <c r="D372" s="2035">
        <f>SUM(F372,H372,J372,L372,N372,P372,R372,T372,V372,X372,Z372,AB372,AD372,AF372,AH372,AJ372,AL372)</f>
        <v>0</v>
      </c>
      <c r="E372" s="2797"/>
      <c r="F372" s="2878"/>
      <c r="G372" s="2797"/>
      <c r="H372" s="2878"/>
      <c r="I372" s="2797"/>
      <c r="J372" s="2878"/>
      <c r="K372" s="2797"/>
      <c r="L372" s="2878"/>
      <c r="M372" s="2797"/>
      <c r="N372" s="2878"/>
      <c r="O372" s="2797"/>
      <c r="P372" s="2878"/>
      <c r="Q372" s="2797"/>
      <c r="R372" s="2878"/>
      <c r="S372" s="2797"/>
      <c r="T372" s="2878"/>
      <c r="U372" s="2797"/>
      <c r="V372" s="2878"/>
      <c r="W372" s="2797"/>
      <c r="X372" s="2878"/>
      <c r="Y372" s="2797"/>
      <c r="Z372" s="2878"/>
      <c r="AA372" s="2797"/>
      <c r="AB372" s="2878"/>
      <c r="AC372" s="2797"/>
      <c r="AD372" s="2878"/>
      <c r="AE372" s="2797"/>
      <c r="AF372" s="2878"/>
      <c r="AG372" s="2797"/>
      <c r="AH372" s="2878"/>
      <c r="AI372" s="2797"/>
      <c r="AJ372" s="2878"/>
      <c r="AK372" s="2797"/>
      <c r="AL372" s="2865"/>
      <c r="AM372" s="2970"/>
      <c r="AN372" s="1998"/>
      <c r="AO372" s="1998"/>
      <c r="AP372" s="2921"/>
      <c r="AQ372" s="2971"/>
      <c r="AR372" s="2800"/>
      <c r="AS372" s="2878"/>
      <c r="AT372" t="str">
        <f>CA372&amp;CB372</f>
        <v/>
      </c>
      <c r="CA372" s="18" t="str">
        <f>IF(AND(B372&gt;0,AR372="")," A:AU* No olvide digitar la variable Pueblos originarios. Digite Cero si no tiene.",IF(AR372&gt;B372," * La variable Pueblos originarios No puede ser mayor al Total.",""))</f>
        <v/>
      </c>
      <c r="CB372" s="18" t="str">
        <f>IF(AND(B372&gt;0,AS372="")," * No olvide digitar la variable Migrantes. Digite Cero si no tiene.",IF(AS372&gt;B372," * La variable Migrantes No puede ser mayor al Total.",""))</f>
        <v/>
      </c>
      <c r="CO372" s="69">
        <f>IF(AND(B372&gt;0,AR372=""),1,IF(AR372&gt;B372,1,0))</f>
        <v>0</v>
      </c>
      <c r="CP372" s="69">
        <f>IF(AND(B372&gt;0,AS372=""),1,IF(AS372&gt;B372,1,0))</f>
        <v>0</v>
      </c>
    </row>
    <row r="373" spans="1:94" ht="21" x14ac:dyDescent="0.25">
      <c r="A373" s="2601" t="s">
        <v>358</v>
      </c>
      <c r="B373" s="2968">
        <f>SUM(C373:D373)</f>
        <v>0</v>
      </c>
      <c r="C373" s="2969">
        <f>SUM(E373,G373,I373,K373,M373,O373,Q373,S373,U373,W373,Y373,AA373,AC373,AE373,AG373,AI373,AK373)</f>
        <v>0</v>
      </c>
      <c r="D373" s="2035">
        <f>SUM(F373,H373,J373,L373,N373,P373,R373,T373,V373,X373,Z373,AB373,AD373,AF373,AH373,AJ373,AL373)</f>
        <v>0</v>
      </c>
      <c r="E373" s="30"/>
      <c r="F373" s="37"/>
      <c r="G373" s="30"/>
      <c r="H373" s="37"/>
      <c r="I373" s="30"/>
      <c r="J373" s="37"/>
      <c r="K373" s="30"/>
      <c r="L373" s="37"/>
      <c r="M373" s="30"/>
      <c r="N373" s="37"/>
      <c r="O373" s="30"/>
      <c r="P373" s="37"/>
      <c r="Q373" s="30"/>
      <c r="R373" s="37"/>
      <c r="S373" s="30"/>
      <c r="T373" s="37"/>
      <c r="U373" s="30"/>
      <c r="V373" s="37"/>
      <c r="W373" s="30"/>
      <c r="X373" s="37"/>
      <c r="Y373" s="30"/>
      <c r="Z373" s="37"/>
      <c r="AA373" s="30"/>
      <c r="AB373" s="37"/>
      <c r="AC373" s="30"/>
      <c r="AD373" s="37"/>
      <c r="AE373" s="30"/>
      <c r="AF373" s="37"/>
      <c r="AG373" s="30"/>
      <c r="AH373" s="37"/>
      <c r="AI373" s="30"/>
      <c r="AJ373" s="37"/>
      <c r="AK373" s="30"/>
      <c r="AL373" s="220"/>
      <c r="AM373" s="570"/>
      <c r="AN373" s="71"/>
      <c r="AO373" s="71"/>
      <c r="AP373" s="446"/>
      <c r="AQ373" s="571"/>
      <c r="AR373" s="35"/>
      <c r="AS373" s="37"/>
      <c r="AT373" t="str">
        <f>CA373&amp;CB373</f>
        <v/>
      </c>
      <c r="CA373" s="18" t="str">
        <f>IF(AND(B373&gt;0,AR373="")," * No olvide digitar la variable Pueblos originarios. Digite Cero si no tiene.",IF(AR373&gt;B373," * La variable Pueblos originarios No puede ser mayor al Total.",""))</f>
        <v/>
      </c>
      <c r="CB373" s="18" t="str">
        <f>IF(AND(B373&gt;0,AS373="")," * No olvide digitar la variable Migrantes. Digite Cero si no tiene.",IF(AS373&gt;B373," * La variable Migrantes No puede ser mayor al Total.",""))</f>
        <v/>
      </c>
      <c r="CO373" s="69">
        <f>IF(AND(B373&gt;0,AR373=""),1,IF(AR373&gt;B373,1,0))</f>
        <v>0</v>
      </c>
      <c r="CP373" s="69">
        <f>IF(AND(B373&gt;0,AS373=""),1,IF(AS373&gt;B373,1,0))</f>
        <v>0</v>
      </c>
    </row>
    <row r="374" spans="1:94" x14ac:dyDescent="0.25">
      <c r="A374" s="2972" t="s">
        <v>359</v>
      </c>
      <c r="B374" s="2973"/>
      <c r="C374" s="2974"/>
      <c r="D374" s="2963"/>
      <c r="E374" s="2961"/>
      <c r="F374" s="2964"/>
      <c r="G374" s="2961"/>
      <c r="H374" s="2964"/>
      <c r="I374" s="2961"/>
      <c r="J374" s="2964"/>
      <c r="K374" s="2961"/>
      <c r="L374" s="2964"/>
      <c r="M374" s="2961"/>
      <c r="N374" s="2964"/>
      <c r="O374" s="2961"/>
      <c r="P374" s="2964"/>
      <c r="Q374" s="2961"/>
      <c r="R374" s="2964"/>
      <c r="S374" s="2961"/>
      <c r="T374" s="2964"/>
      <c r="U374" s="2961"/>
      <c r="V374" s="2964"/>
      <c r="W374" s="2961"/>
      <c r="X374" s="2964"/>
      <c r="Y374" s="2961"/>
      <c r="Z374" s="2964"/>
      <c r="AA374" s="2961"/>
      <c r="AB374" s="2964"/>
      <c r="AC374" s="2961"/>
      <c r="AD374" s="2964"/>
      <c r="AE374" s="2961"/>
      <c r="AF374" s="2964"/>
      <c r="AG374" s="2961"/>
      <c r="AH374" s="2964"/>
      <c r="AI374" s="2961"/>
      <c r="AJ374" s="2964"/>
      <c r="AK374" s="2961"/>
      <c r="AL374" s="2965"/>
      <c r="AM374" s="2966"/>
      <c r="AN374" s="2825"/>
      <c r="AO374" s="2825"/>
      <c r="AP374" s="2964"/>
      <c r="AQ374" s="2967"/>
      <c r="AR374" s="2966"/>
      <c r="AS374" s="2964"/>
      <c r="CA374" s="438"/>
      <c r="CB374" s="438"/>
      <c r="CO374" s="575"/>
      <c r="CP374" s="575"/>
    </row>
    <row r="375" spans="1:94" ht="21" x14ac:dyDescent="0.25">
      <c r="A375" s="563" t="s">
        <v>360</v>
      </c>
      <c r="B375" s="576">
        <f t="shared" si="244"/>
        <v>0</v>
      </c>
      <c r="C375" s="577">
        <f t="shared" si="245"/>
        <v>0</v>
      </c>
      <c r="D375" s="251">
        <f t="shared" si="245"/>
        <v>0</v>
      </c>
      <c r="E375" s="45"/>
      <c r="F375" s="48"/>
      <c r="G375" s="45"/>
      <c r="H375" s="48"/>
      <c r="I375" s="45"/>
      <c r="J375" s="48"/>
      <c r="K375" s="45"/>
      <c r="L375" s="48"/>
      <c r="M375" s="45"/>
      <c r="N375" s="48"/>
      <c r="O375" s="45"/>
      <c r="P375" s="48"/>
      <c r="Q375" s="45"/>
      <c r="R375" s="48"/>
      <c r="S375" s="45"/>
      <c r="T375" s="48"/>
      <c r="U375" s="45"/>
      <c r="V375" s="48"/>
      <c r="W375" s="45"/>
      <c r="X375" s="48"/>
      <c r="Y375" s="45"/>
      <c r="Z375" s="48"/>
      <c r="AA375" s="45"/>
      <c r="AB375" s="48"/>
      <c r="AC375" s="45"/>
      <c r="AD375" s="48"/>
      <c r="AE375" s="45"/>
      <c r="AF375" s="48"/>
      <c r="AG375" s="45"/>
      <c r="AH375" s="48"/>
      <c r="AI375" s="45"/>
      <c r="AJ375" s="48"/>
      <c r="AK375" s="45"/>
      <c r="AL375" s="286"/>
      <c r="AM375" s="578"/>
      <c r="AN375" s="103"/>
      <c r="AO375" s="103"/>
      <c r="AP375" s="474"/>
      <c r="AQ375" s="579"/>
      <c r="AR375" s="105"/>
      <c r="AS375" s="48"/>
      <c r="AT375" t="str">
        <f t="shared" ref="AT375:AT376" si="246">CA375&amp;CB375</f>
        <v/>
      </c>
      <c r="CA375" s="18" t="str">
        <f t="shared" ref="CA375:CA389" si="247">IF(AND(B375&gt;0,AR375="")," * No olvide digitar la variable Pueblos originarios. Digite Cero si no tiene.",IF(AR375&gt;B375," * La variable Pueblos originarios No puede ser mayor al Total.",""))</f>
        <v/>
      </c>
      <c r="CB375" s="18" t="str">
        <f t="shared" ref="CB375:CB389" si="248">IF(AND(B375&gt;0,AS375="")," * No olvide digitar la variable Migrantes. Digite Cero si no tiene.",IF(AS375&gt;B375," * La variable Migrantes No puede ser mayor al Total.",""))</f>
        <v/>
      </c>
      <c r="CO375" s="69">
        <f>IF(AND(B375&gt;0,AR375=""),1,IF(AR375&gt;B375,1,0))</f>
        <v>0</v>
      </c>
      <c r="CP375" s="69">
        <f t="shared" ref="CP375:CP389" si="249">IF(AND(B375&gt;0,AS375=""),1,IF(AS375&gt;B375,1,0))</f>
        <v>0</v>
      </c>
    </row>
    <row r="376" spans="1:94" ht="21" x14ac:dyDescent="0.25">
      <c r="A376" s="580" t="s">
        <v>361</v>
      </c>
      <c r="B376" s="581">
        <f t="shared" si="244"/>
        <v>0</v>
      </c>
      <c r="C376" s="582">
        <f t="shared" si="245"/>
        <v>0</v>
      </c>
      <c r="D376" s="258">
        <f t="shared" si="245"/>
        <v>0</v>
      </c>
      <c r="E376" s="2546"/>
      <c r="F376" s="52"/>
      <c r="G376" s="49"/>
      <c r="H376" s="52"/>
      <c r="I376" s="49"/>
      <c r="J376" s="52"/>
      <c r="K376" s="49"/>
      <c r="L376" s="52"/>
      <c r="M376" s="49"/>
      <c r="N376" s="52"/>
      <c r="O376" s="49"/>
      <c r="P376" s="52"/>
      <c r="Q376" s="49"/>
      <c r="R376" s="52"/>
      <c r="S376" s="49"/>
      <c r="T376" s="52"/>
      <c r="U376" s="49"/>
      <c r="V376" s="52"/>
      <c r="W376" s="49"/>
      <c r="X376" s="52"/>
      <c r="Y376" s="49"/>
      <c r="Z376" s="52"/>
      <c r="AA376" s="49"/>
      <c r="AB376" s="52"/>
      <c r="AC376" s="49"/>
      <c r="AD376" s="52"/>
      <c r="AE376" s="49"/>
      <c r="AF376" s="52"/>
      <c r="AG376" s="49"/>
      <c r="AH376" s="52"/>
      <c r="AI376" s="49"/>
      <c r="AJ376" s="52"/>
      <c r="AK376" s="49"/>
      <c r="AL376" s="264"/>
      <c r="AM376" s="583"/>
      <c r="AN376" s="584"/>
      <c r="AO376" s="584"/>
      <c r="AP376" s="443"/>
      <c r="AQ376" s="585"/>
      <c r="AR376" s="254"/>
      <c r="AS376" s="52"/>
      <c r="AT376" t="str">
        <f t="shared" si="246"/>
        <v/>
      </c>
      <c r="CA376" s="18" t="str">
        <f t="shared" si="247"/>
        <v/>
      </c>
      <c r="CB376" s="18" t="str">
        <f t="shared" si="248"/>
        <v/>
      </c>
      <c r="CO376" s="69">
        <f t="shared" ref="CO376:CO389" si="250">IF(AND(B376&gt;0,AR376=""),1,IF(AR376&gt;B376,1,0))</f>
        <v>0</v>
      </c>
      <c r="CP376" s="69">
        <f t="shared" si="249"/>
        <v>0</v>
      </c>
    </row>
    <row r="377" spans="1:94" x14ac:dyDescent="0.25">
      <c r="A377" s="2960" t="s">
        <v>362</v>
      </c>
      <c r="B377" s="2973"/>
      <c r="C377" s="2974"/>
      <c r="D377" s="2963"/>
      <c r="E377" s="2961"/>
      <c r="F377" s="2964"/>
      <c r="G377" s="2961"/>
      <c r="H377" s="2964"/>
      <c r="I377" s="2961"/>
      <c r="J377" s="2964"/>
      <c r="K377" s="2961"/>
      <c r="L377" s="2964"/>
      <c r="M377" s="2961"/>
      <c r="N377" s="2964"/>
      <c r="O377" s="2961"/>
      <c r="P377" s="2964"/>
      <c r="Q377" s="2961"/>
      <c r="R377" s="2964"/>
      <c r="S377" s="2961"/>
      <c r="T377" s="2964"/>
      <c r="U377" s="2961"/>
      <c r="V377" s="2964"/>
      <c r="W377" s="2961"/>
      <c r="X377" s="2964"/>
      <c r="Y377" s="2961"/>
      <c r="Z377" s="2964"/>
      <c r="AA377" s="2961"/>
      <c r="AB377" s="2964"/>
      <c r="AC377" s="2961"/>
      <c r="AD377" s="2964"/>
      <c r="AE377" s="2961"/>
      <c r="AF377" s="2964"/>
      <c r="AG377" s="2961"/>
      <c r="AH377" s="2964"/>
      <c r="AI377" s="2961"/>
      <c r="AJ377" s="2964"/>
      <c r="AK377" s="2961"/>
      <c r="AL377" s="2965"/>
      <c r="AM377" s="2966"/>
      <c r="AN377" s="2825"/>
      <c r="AO377" s="2825"/>
      <c r="AP377" s="2964"/>
      <c r="AQ377" s="2967"/>
      <c r="AR377" s="2966"/>
      <c r="AS377" s="2964"/>
      <c r="CA377" s="438"/>
      <c r="CB377" s="438"/>
      <c r="CO377" s="575"/>
      <c r="CP377" s="575"/>
    </row>
    <row r="378" spans="1:94" ht="21" x14ac:dyDescent="0.25">
      <c r="A378" s="563" t="s">
        <v>363</v>
      </c>
      <c r="B378" s="2602">
        <f t="shared" si="244"/>
        <v>0</v>
      </c>
      <c r="C378" s="577">
        <f t="shared" si="245"/>
        <v>0</v>
      </c>
      <c r="D378" s="587">
        <f t="shared" si="245"/>
        <v>0</v>
      </c>
      <c r="E378" s="2546"/>
      <c r="F378" s="85"/>
      <c r="G378" s="2546"/>
      <c r="H378" s="85"/>
      <c r="I378" s="2546"/>
      <c r="J378" s="85"/>
      <c r="K378" s="2546"/>
      <c r="L378" s="85"/>
      <c r="M378" s="2546"/>
      <c r="N378" s="85"/>
      <c r="O378" s="2546"/>
      <c r="P378" s="85"/>
      <c r="Q378" s="2546"/>
      <c r="R378" s="85"/>
      <c r="S378" s="2546"/>
      <c r="T378" s="85"/>
      <c r="U378" s="2546"/>
      <c r="V378" s="85"/>
      <c r="W378" s="2546"/>
      <c r="X378" s="85"/>
      <c r="Y378" s="2546"/>
      <c r="Z378" s="85"/>
      <c r="AA378" s="2546"/>
      <c r="AB378" s="85"/>
      <c r="AC378" s="2546"/>
      <c r="AD378" s="85"/>
      <c r="AE378" s="2546"/>
      <c r="AF378" s="85"/>
      <c r="AG378" s="2546"/>
      <c r="AH378" s="85"/>
      <c r="AI378" s="2546"/>
      <c r="AJ378" s="85"/>
      <c r="AK378" s="2546"/>
      <c r="AL378" s="469"/>
      <c r="AM378" s="588"/>
      <c r="AN378" s="82"/>
      <c r="AO378" s="82"/>
      <c r="AP378" s="389"/>
      <c r="AQ378" s="2603"/>
      <c r="AR378" s="84"/>
      <c r="AS378" s="85"/>
      <c r="AT378" t="str">
        <f t="shared" ref="AT378:AT382" si="251">CA378&amp;CB378</f>
        <v/>
      </c>
      <c r="CA378" s="18" t="str">
        <f t="shared" si="247"/>
        <v/>
      </c>
      <c r="CB378" s="18" t="str">
        <f t="shared" si="248"/>
        <v/>
      </c>
      <c r="CO378" s="69">
        <f t="shared" si="250"/>
        <v>0</v>
      </c>
      <c r="CP378" s="69">
        <f t="shared" si="249"/>
        <v>0</v>
      </c>
    </row>
    <row r="379" spans="1:94" x14ac:dyDescent="0.25">
      <c r="A379" s="580" t="s">
        <v>364</v>
      </c>
      <c r="B379" s="581">
        <f t="shared" si="244"/>
        <v>0</v>
      </c>
      <c r="C379" s="582">
        <f t="shared" si="245"/>
        <v>0</v>
      </c>
      <c r="D379" s="258">
        <f t="shared" si="245"/>
        <v>0</v>
      </c>
      <c r="E379" s="49"/>
      <c r="F379" s="52"/>
      <c r="G379" s="49"/>
      <c r="H379" s="52"/>
      <c r="I379" s="49"/>
      <c r="J379" s="52"/>
      <c r="K379" s="49"/>
      <c r="L379" s="52"/>
      <c r="M379" s="49"/>
      <c r="N379" s="52"/>
      <c r="O379" s="49"/>
      <c r="P379" s="52"/>
      <c r="Q379" s="49"/>
      <c r="R379" s="52"/>
      <c r="S379" s="49"/>
      <c r="T379" s="52"/>
      <c r="U379" s="49"/>
      <c r="V379" s="52"/>
      <c r="W379" s="49"/>
      <c r="X379" s="52"/>
      <c r="Y379" s="49"/>
      <c r="Z379" s="52"/>
      <c r="AA379" s="49"/>
      <c r="AB379" s="52"/>
      <c r="AC379" s="49"/>
      <c r="AD379" s="52"/>
      <c r="AE379" s="49"/>
      <c r="AF379" s="52"/>
      <c r="AG379" s="49"/>
      <c r="AH379" s="52"/>
      <c r="AI379" s="49"/>
      <c r="AJ379" s="52"/>
      <c r="AK379" s="49"/>
      <c r="AL379" s="264"/>
      <c r="AM379" s="583"/>
      <c r="AN379" s="584"/>
      <c r="AO379" s="584"/>
      <c r="AP379" s="443"/>
      <c r="AQ379" s="585"/>
      <c r="AR379" s="254"/>
      <c r="AS379" s="52"/>
      <c r="AT379" t="str">
        <f t="shared" si="251"/>
        <v/>
      </c>
      <c r="CA379" s="18" t="str">
        <f t="shared" si="247"/>
        <v/>
      </c>
      <c r="CB379" s="18" t="str">
        <f t="shared" si="248"/>
        <v/>
      </c>
      <c r="CO379" s="69">
        <f t="shared" si="250"/>
        <v>0</v>
      </c>
      <c r="CP379" s="69">
        <f t="shared" si="249"/>
        <v>0</v>
      </c>
    </row>
    <row r="380" spans="1:94" x14ac:dyDescent="0.25">
      <c r="A380" s="590" t="s">
        <v>365</v>
      </c>
      <c r="B380" s="591">
        <f>SUM(C380:D380)</f>
        <v>0</v>
      </c>
      <c r="C380" s="592">
        <f>SUM(E380,G380,I380,K380,M380,O380,Q380,S380,U380,W380,Y380,AA380,AC380,AE380,AG380,AI380,AK380)</f>
        <v>0</v>
      </c>
      <c r="D380" s="212">
        <f>SUM(F380,H380,J380,L380,N380,P380,R380,T380,V380,X380,Z380,AB380,AD380,AF380,AH380,AJ380,AL380)</f>
        <v>0</v>
      </c>
      <c r="E380" s="22"/>
      <c r="F380" s="28"/>
      <c r="G380" s="22"/>
      <c r="H380" s="28"/>
      <c r="I380" s="22"/>
      <c r="J380" s="28"/>
      <c r="K380" s="22"/>
      <c r="L380" s="28"/>
      <c r="M380" s="22"/>
      <c r="N380" s="28"/>
      <c r="O380" s="22"/>
      <c r="P380" s="28"/>
      <c r="Q380" s="22"/>
      <c r="R380" s="28"/>
      <c r="S380" s="22"/>
      <c r="T380" s="28"/>
      <c r="U380" s="22"/>
      <c r="V380" s="28"/>
      <c r="W380" s="22"/>
      <c r="X380" s="28"/>
      <c r="Y380" s="22"/>
      <c r="Z380" s="28"/>
      <c r="AA380" s="22"/>
      <c r="AB380" s="28"/>
      <c r="AC380" s="22"/>
      <c r="AD380" s="28"/>
      <c r="AE380" s="22"/>
      <c r="AF380" s="28"/>
      <c r="AG380" s="22"/>
      <c r="AH380" s="28"/>
      <c r="AI380" s="22"/>
      <c r="AJ380" s="28"/>
      <c r="AK380" s="22"/>
      <c r="AL380" s="213"/>
      <c r="AM380" s="593"/>
      <c r="AN380" s="76"/>
      <c r="AO380" s="76"/>
      <c r="AP380" s="440"/>
      <c r="AQ380" s="594"/>
      <c r="AR380" s="27"/>
      <c r="AS380" s="28"/>
      <c r="AT380" t="str">
        <f t="shared" si="251"/>
        <v/>
      </c>
      <c r="CA380" s="18" t="str">
        <f t="shared" si="247"/>
        <v/>
      </c>
      <c r="CB380" s="18" t="str">
        <f t="shared" si="248"/>
        <v/>
      </c>
      <c r="CO380" s="69">
        <f t="shared" si="250"/>
        <v>0</v>
      </c>
      <c r="CP380" s="69">
        <f t="shared" si="249"/>
        <v>0</v>
      </c>
    </row>
    <row r="381" spans="1:94" x14ac:dyDescent="0.25">
      <c r="A381" s="2601" t="s">
        <v>366</v>
      </c>
      <c r="B381" s="2602">
        <f t="shared" si="244"/>
        <v>0</v>
      </c>
      <c r="C381" s="577">
        <f>SUM(E381,G381,I381,K381,M381,O381,Q381,S381,U381,W381,Y381,AA381,AC381,AE381,AG381,AI381,AK381)</f>
        <v>0</v>
      </c>
      <c r="D381" s="587">
        <f>SUM(F381,H381,J381,L381,N381,P381,R381,T381,V381,X381,Z381,AB381,AD381,AF381,AH381,AJ381,AL381)</f>
        <v>0</v>
      </c>
      <c r="E381" s="2546"/>
      <c r="F381" s="85"/>
      <c r="G381" s="2546"/>
      <c r="H381" s="85"/>
      <c r="I381" s="2546"/>
      <c r="J381" s="85"/>
      <c r="K381" s="2546"/>
      <c r="L381" s="85"/>
      <c r="M381" s="2546"/>
      <c r="N381" s="85"/>
      <c r="O381" s="2546"/>
      <c r="P381" s="85"/>
      <c r="Q381" s="2546"/>
      <c r="R381" s="85"/>
      <c r="S381" s="2546"/>
      <c r="T381" s="85"/>
      <c r="U381" s="2546"/>
      <c r="V381" s="85"/>
      <c r="W381" s="2546"/>
      <c r="X381" s="85"/>
      <c r="Y381" s="2546"/>
      <c r="Z381" s="85"/>
      <c r="AA381" s="2546"/>
      <c r="AB381" s="85"/>
      <c r="AC381" s="2546"/>
      <c r="AD381" s="85"/>
      <c r="AE381" s="2546"/>
      <c r="AF381" s="85"/>
      <c r="AG381" s="2546"/>
      <c r="AH381" s="85"/>
      <c r="AI381" s="2546"/>
      <c r="AJ381" s="85"/>
      <c r="AK381" s="2546"/>
      <c r="AL381" s="469"/>
      <c r="AM381" s="588"/>
      <c r="AN381" s="82"/>
      <c r="AO381" s="82"/>
      <c r="AP381" s="389"/>
      <c r="AQ381" s="2603"/>
      <c r="AR381" s="84"/>
      <c r="AS381" s="85"/>
      <c r="AT381" t="str">
        <f t="shared" si="251"/>
        <v/>
      </c>
      <c r="CA381" s="18" t="str">
        <f t="shared" si="247"/>
        <v/>
      </c>
      <c r="CB381" s="18" t="str">
        <f t="shared" si="248"/>
        <v/>
      </c>
      <c r="CO381" s="69">
        <f t="shared" si="250"/>
        <v>0</v>
      </c>
      <c r="CP381" s="69">
        <f t="shared" si="249"/>
        <v>0</v>
      </c>
    </row>
    <row r="382" spans="1:94" x14ac:dyDescent="0.25">
      <c r="A382" s="580" t="s">
        <v>367</v>
      </c>
      <c r="B382" s="581">
        <f t="shared" si="244"/>
        <v>0</v>
      </c>
      <c r="C382" s="582">
        <f t="shared" si="245"/>
        <v>0</v>
      </c>
      <c r="D382" s="258">
        <f t="shared" si="245"/>
        <v>0</v>
      </c>
      <c r="E382" s="49"/>
      <c r="F382" s="52"/>
      <c r="G382" s="49"/>
      <c r="H382" s="52"/>
      <c r="I382" s="49"/>
      <c r="J382" s="52"/>
      <c r="K382" s="49"/>
      <c r="L382" s="52"/>
      <c r="M382" s="49"/>
      <c r="N382" s="52"/>
      <c r="O382" s="49"/>
      <c r="P382" s="52"/>
      <c r="Q382" s="49"/>
      <c r="R382" s="52"/>
      <c r="S382" s="49"/>
      <c r="T382" s="52"/>
      <c r="U382" s="49"/>
      <c r="V382" s="52"/>
      <c r="W382" s="49"/>
      <c r="X382" s="52"/>
      <c r="Y382" s="49"/>
      <c r="Z382" s="52"/>
      <c r="AA382" s="49"/>
      <c r="AB382" s="52"/>
      <c r="AC382" s="49"/>
      <c r="AD382" s="52"/>
      <c r="AE382" s="49"/>
      <c r="AF382" s="52"/>
      <c r="AG382" s="49"/>
      <c r="AH382" s="52"/>
      <c r="AI382" s="49"/>
      <c r="AJ382" s="52"/>
      <c r="AK382" s="49"/>
      <c r="AL382" s="264"/>
      <c r="AM382" s="583"/>
      <c r="AN382" s="584"/>
      <c r="AO382" s="584"/>
      <c r="AP382" s="443"/>
      <c r="AQ382" s="585"/>
      <c r="AR382" s="254"/>
      <c r="AS382" s="52"/>
      <c r="AT382" t="str">
        <f t="shared" si="251"/>
        <v/>
      </c>
      <c r="CA382" s="18" t="str">
        <f t="shared" si="247"/>
        <v/>
      </c>
      <c r="CB382" s="18" t="str">
        <f t="shared" si="248"/>
        <v/>
      </c>
      <c r="CO382" s="69">
        <f t="shared" si="250"/>
        <v>0</v>
      </c>
      <c r="CP382" s="69">
        <f t="shared" si="249"/>
        <v>0</v>
      </c>
    </row>
    <row r="383" spans="1:94" x14ac:dyDescent="0.25">
      <c r="A383" s="2972" t="s">
        <v>368</v>
      </c>
      <c r="B383" s="2973"/>
      <c r="C383" s="2974"/>
      <c r="D383" s="2963"/>
      <c r="E383" s="2961"/>
      <c r="F383" s="2964"/>
      <c r="G383" s="2961"/>
      <c r="H383" s="2964"/>
      <c r="I383" s="2961"/>
      <c r="J383" s="2964"/>
      <c r="K383" s="2961"/>
      <c r="L383" s="2964"/>
      <c r="M383" s="2961"/>
      <c r="N383" s="2964"/>
      <c r="O383" s="2961"/>
      <c r="P383" s="2964"/>
      <c r="Q383" s="2961"/>
      <c r="R383" s="2964"/>
      <c r="S383" s="2961"/>
      <c r="T383" s="2964"/>
      <c r="U383" s="2961"/>
      <c r="V383" s="2964"/>
      <c r="W383" s="2961"/>
      <c r="X383" s="2964"/>
      <c r="Y383" s="2961"/>
      <c r="Z383" s="2964"/>
      <c r="AA383" s="2961"/>
      <c r="AB383" s="2964"/>
      <c r="AC383" s="2961"/>
      <c r="AD383" s="2964"/>
      <c r="AE383" s="2961"/>
      <c r="AF383" s="2964"/>
      <c r="AG383" s="2961"/>
      <c r="AH383" s="2964"/>
      <c r="AI383" s="2961"/>
      <c r="AJ383" s="2964"/>
      <c r="AK383" s="2961"/>
      <c r="AL383" s="2965"/>
      <c r="AM383" s="2966"/>
      <c r="AN383" s="2825"/>
      <c r="AO383" s="2825"/>
      <c r="AP383" s="2964"/>
      <c r="AQ383" s="2967"/>
      <c r="AR383" s="2966"/>
      <c r="AS383" s="2964"/>
      <c r="CA383" s="438"/>
      <c r="CB383" s="438"/>
      <c r="CO383" s="575"/>
      <c r="CP383" s="575"/>
    </row>
    <row r="384" spans="1:94" x14ac:dyDescent="0.25">
      <c r="A384" s="2975" t="s">
        <v>369</v>
      </c>
      <c r="B384" s="2976">
        <f t="shared" ref="B384:B389" si="252">SUM(C384:D384)</f>
        <v>0</v>
      </c>
      <c r="C384" s="2977">
        <f t="shared" ref="C384:D389" si="253">SUM(E384,G384,I384,K384,M384,O384,Q384,S384,U384,W384,Y384,AA384,AC384,AE384,AG384,AI384,AK384)</f>
        <v>0</v>
      </c>
      <c r="D384" s="2035">
        <f t="shared" si="253"/>
        <v>0</v>
      </c>
      <c r="E384" s="2797"/>
      <c r="F384" s="2878"/>
      <c r="G384" s="2797"/>
      <c r="H384" s="2878"/>
      <c r="I384" s="2797"/>
      <c r="J384" s="2878"/>
      <c r="K384" s="2797"/>
      <c r="L384" s="2878"/>
      <c r="M384" s="2797"/>
      <c r="N384" s="2878"/>
      <c r="O384" s="2797"/>
      <c r="P384" s="2878"/>
      <c r="Q384" s="2797"/>
      <c r="R384" s="2878"/>
      <c r="S384" s="2797"/>
      <c r="T384" s="2878"/>
      <c r="U384" s="2797"/>
      <c r="V384" s="2878"/>
      <c r="W384" s="2797"/>
      <c r="X384" s="2878"/>
      <c r="Y384" s="2797"/>
      <c r="Z384" s="2878"/>
      <c r="AA384" s="2797"/>
      <c r="AB384" s="2878"/>
      <c r="AC384" s="2797"/>
      <c r="AD384" s="2878"/>
      <c r="AE384" s="2797"/>
      <c r="AF384" s="2878"/>
      <c r="AG384" s="2797"/>
      <c r="AH384" s="2878"/>
      <c r="AI384" s="2797"/>
      <c r="AJ384" s="2878"/>
      <c r="AK384" s="2797"/>
      <c r="AL384" s="2865"/>
      <c r="AM384" s="2970"/>
      <c r="AN384" s="1998"/>
      <c r="AO384" s="1998"/>
      <c r="AP384" s="2921"/>
      <c r="AQ384" s="2971"/>
      <c r="AR384" s="2800"/>
      <c r="AS384" s="2878"/>
      <c r="AT384" t="str">
        <f t="shared" ref="AT384:AT389" si="254">CA384&amp;CB384</f>
        <v/>
      </c>
      <c r="CA384" s="18" t="str">
        <f t="shared" si="247"/>
        <v/>
      </c>
      <c r="CB384" s="18" t="str">
        <f t="shared" si="248"/>
        <v/>
      </c>
      <c r="CO384" s="69">
        <f t="shared" si="250"/>
        <v>0</v>
      </c>
      <c r="CP384" s="69">
        <f t="shared" si="249"/>
        <v>0</v>
      </c>
    </row>
    <row r="385" spans="1:94" x14ac:dyDescent="0.25">
      <c r="A385" s="590" t="s">
        <v>370</v>
      </c>
      <c r="B385" s="591">
        <f t="shared" si="252"/>
        <v>0</v>
      </c>
      <c r="C385" s="592">
        <f t="shared" si="253"/>
        <v>0</v>
      </c>
      <c r="D385" s="212">
        <f t="shared" si="253"/>
        <v>0</v>
      </c>
      <c r="E385" s="22"/>
      <c r="F385" s="28"/>
      <c r="G385" s="22"/>
      <c r="H385" s="28"/>
      <c r="I385" s="22"/>
      <c r="J385" s="28"/>
      <c r="K385" s="22"/>
      <c r="L385" s="28"/>
      <c r="M385" s="22"/>
      <c r="N385" s="28"/>
      <c r="O385" s="22"/>
      <c r="P385" s="28"/>
      <c r="Q385" s="22"/>
      <c r="R385" s="28"/>
      <c r="S385" s="22"/>
      <c r="T385" s="28"/>
      <c r="U385" s="22"/>
      <c r="V385" s="28"/>
      <c r="W385" s="22"/>
      <c r="X385" s="28"/>
      <c r="Y385" s="22"/>
      <c r="Z385" s="28"/>
      <c r="AA385" s="22"/>
      <c r="AB385" s="28"/>
      <c r="AC385" s="22"/>
      <c r="AD385" s="28"/>
      <c r="AE385" s="22"/>
      <c r="AF385" s="28"/>
      <c r="AG385" s="22"/>
      <c r="AH385" s="28"/>
      <c r="AI385" s="22"/>
      <c r="AJ385" s="28"/>
      <c r="AK385" s="22"/>
      <c r="AL385" s="213"/>
      <c r="AM385" s="593"/>
      <c r="AN385" s="76"/>
      <c r="AO385" s="76"/>
      <c r="AP385" s="440"/>
      <c r="AQ385" s="594"/>
      <c r="AR385" s="27"/>
      <c r="AS385" s="28"/>
      <c r="AT385" t="str">
        <f t="shared" si="254"/>
        <v/>
      </c>
      <c r="CA385" s="18" t="str">
        <f t="shared" si="247"/>
        <v/>
      </c>
      <c r="CB385" s="18" t="str">
        <f t="shared" si="248"/>
        <v/>
      </c>
      <c r="CO385" s="69">
        <f t="shared" si="250"/>
        <v>0</v>
      </c>
      <c r="CP385" s="69">
        <f t="shared" si="249"/>
        <v>0</v>
      </c>
    </row>
    <row r="386" spans="1:94" x14ac:dyDescent="0.25">
      <c r="A386" s="590" t="s">
        <v>371</v>
      </c>
      <c r="B386" s="591">
        <f t="shared" si="252"/>
        <v>0</v>
      </c>
      <c r="C386" s="592">
        <f t="shared" si="253"/>
        <v>0</v>
      </c>
      <c r="D386" s="212">
        <f t="shared" si="253"/>
        <v>0</v>
      </c>
      <c r="E386" s="22"/>
      <c r="F386" s="28"/>
      <c r="G386" s="22"/>
      <c r="H386" s="28"/>
      <c r="I386" s="22"/>
      <c r="J386" s="28"/>
      <c r="K386" s="22"/>
      <c r="L386" s="28"/>
      <c r="M386" s="22"/>
      <c r="N386" s="28"/>
      <c r="O386" s="22"/>
      <c r="P386" s="28"/>
      <c r="Q386" s="22"/>
      <c r="R386" s="28"/>
      <c r="S386" s="22"/>
      <c r="T386" s="28"/>
      <c r="U386" s="22"/>
      <c r="V386" s="28"/>
      <c r="W386" s="22"/>
      <c r="X386" s="28"/>
      <c r="Y386" s="22"/>
      <c r="Z386" s="28"/>
      <c r="AA386" s="22"/>
      <c r="AB386" s="28"/>
      <c r="AC386" s="22"/>
      <c r="AD386" s="28"/>
      <c r="AE386" s="22"/>
      <c r="AF386" s="28"/>
      <c r="AG386" s="22"/>
      <c r="AH386" s="28"/>
      <c r="AI386" s="22"/>
      <c r="AJ386" s="28"/>
      <c r="AK386" s="22"/>
      <c r="AL386" s="213"/>
      <c r="AM386" s="593"/>
      <c r="AN386" s="76"/>
      <c r="AO386" s="76"/>
      <c r="AP386" s="440"/>
      <c r="AQ386" s="594"/>
      <c r="AR386" s="27"/>
      <c r="AS386" s="28"/>
      <c r="AT386" t="str">
        <f t="shared" si="254"/>
        <v/>
      </c>
      <c r="CA386" s="18" t="str">
        <f t="shared" si="247"/>
        <v/>
      </c>
      <c r="CB386" s="18" t="str">
        <f t="shared" si="248"/>
        <v/>
      </c>
      <c r="CO386" s="69">
        <f t="shared" si="250"/>
        <v>0</v>
      </c>
      <c r="CP386" s="69">
        <f t="shared" si="249"/>
        <v>0</v>
      </c>
    </row>
    <row r="387" spans="1:94" x14ac:dyDescent="0.25">
      <c r="A387" s="590" t="s">
        <v>365</v>
      </c>
      <c r="B387" s="591">
        <f t="shared" si="252"/>
        <v>0</v>
      </c>
      <c r="C387" s="592">
        <f t="shared" si="253"/>
        <v>0</v>
      </c>
      <c r="D387" s="212">
        <f t="shared" si="253"/>
        <v>0</v>
      </c>
      <c r="E387" s="22"/>
      <c r="F387" s="28"/>
      <c r="G387" s="22"/>
      <c r="H387" s="28"/>
      <c r="I387" s="22"/>
      <c r="J387" s="28"/>
      <c r="K387" s="22"/>
      <c r="L387" s="28"/>
      <c r="M387" s="22"/>
      <c r="N387" s="28"/>
      <c r="O387" s="22"/>
      <c r="P387" s="28"/>
      <c r="Q387" s="22"/>
      <c r="R387" s="28"/>
      <c r="S387" s="22"/>
      <c r="T387" s="28"/>
      <c r="U387" s="22"/>
      <c r="V387" s="28"/>
      <c r="W387" s="22"/>
      <c r="X387" s="28"/>
      <c r="Y387" s="22"/>
      <c r="Z387" s="28"/>
      <c r="AA387" s="22"/>
      <c r="AB387" s="28"/>
      <c r="AC387" s="22"/>
      <c r="AD387" s="28"/>
      <c r="AE387" s="22"/>
      <c r="AF387" s="28"/>
      <c r="AG387" s="22"/>
      <c r="AH387" s="28"/>
      <c r="AI387" s="22"/>
      <c r="AJ387" s="28"/>
      <c r="AK387" s="22"/>
      <c r="AL387" s="213"/>
      <c r="AM387" s="593"/>
      <c r="AN387" s="76"/>
      <c r="AO387" s="76"/>
      <c r="AP387" s="440"/>
      <c r="AQ387" s="594"/>
      <c r="AR387" s="27"/>
      <c r="AS387" s="28"/>
      <c r="AT387" t="str">
        <f t="shared" si="254"/>
        <v/>
      </c>
      <c r="CA387" s="18" t="str">
        <f t="shared" si="247"/>
        <v/>
      </c>
      <c r="CB387" s="18" t="str">
        <f t="shared" si="248"/>
        <v/>
      </c>
      <c r="CO387" s="69">
        <f t="shared" si="250"/>
        <v>0</v>
      </c>
      <c r="CP387" s="69">
        <f t="shared" si="249"/>
        <v>0</v>
      </c>
    </row>
    <row r="388" spans="1:94" ht="21" x14ac:dyDescent="0.25">
      <c r="A388" s="590" t="s">
        <v>372</v>
      </c>
      <c r="B388" s="591">
        <f t="shared" si="252"/>
        <v>0</v>
      </c>
      <c r="C388" s="592">
        <f t="shared" si="253"/>
        <v>0</v>
      </c>
      <c r="D388" s="212">
        <f t="shared" si="253"/>
        <v>0</v>
      </c>
      <c r="E388" s="22"/>
      <c r="F388" s="28"/>
      <c r="G388" s="22"/>
      <c r="H388" s="28"/>
      <c r="I388" s="22"/>
      <c r="J388" s="28"/>
      <c r="K388" s="22"/>
      <c r="L388" s="28"/>
      <c r="M388" s="22"/>
      <c r="N388" s="28"/>
      <c r="O388" s="22"/>
      <c r="P388" s="28"/>
      <c r="Q388" s="22"/>
      <c r="R388" s="28"/>
      <c r="S388" s="22"/>
      <c r="T388" s="28"/>
      <c r="U388" s="22"/>
      <c r="V388" s="28"/>
      <c r="W388" s="22"/>
      <c r="X388" s="28"/>
      <c r="Y388" s="22"/>
      <c r="Z388" s="28"/>
      <c r="AA388" s="22"/>
      <c r="AB388" s="28"/>
      <c r="AC388" s="22"/>
      <c r="AD388" s="28"/>
      <c r="AE388" s="22"/>
      <c r="AF388" s="28"/>
      <c r="AG388" s="22"/>
      <c r="AH388" s="28"/>
      <c r="AI388" s="22"/>
      <c r="AJ388" s="28"/>
      <c r="AK388" s="22"/>
      <c r="AL388" s="213"/>
      <c r="AM388" s="593"/>
      <c r="AN388" s="76"/>
      <c r="AO388" s="76"/>
      <c r="AP388" s="440"/>
      <c r="AQ388" s="594"/>
      <c r="AR388" s="27"/>
      <c r="AS388" s="28"/>
      <c r="AT388" t="str">
        <f t="shared" si="254"/>
        <v/>
      </c>
      <c r="CA388" s="18" t="str">
        <f t="shared" si="247"/>
        <v/>
      </c>
      <c r="CB388" s="18" t="str">
        <f t="shared" si="248"/>
        <v/>
      </c>
      <c r="CO388" s="69">
        <f t="shared" si="250"/>
        <v>0</v>
      </c>
      <c r="CP388" s="69">
        <f t="shared" si="249"/>
        <v>0</v>
      </c>
    </row>
    <row r="389" spans="1:94" x14ac:dyDescent="0.25">
      <c r="A389" s="598" t="s">
        <v>373</v>
      </c>
      <c r="B389" s="599">
        <f t="shared" si="252"/>
        <v>0</v>
      </c>
      <c r="C389" s="600">
        <f t="shared" si="253"/>
        <v>0</v>
      </c>
      <c r="D389" s="219">
        <f t="shared" si="253"/>
        <v>0</v>
      </c>
      <c r="E389" s="30"/>
      <c r="F389" s="37"/>
      <c r="G389" s="30"/>
      <c r="H389" s="37"/>
      <c r="I389" s="30"/>
      <c r="J389" s="37"/>
      <c r="K389" s="30"/>
      <c r="L389" s="37"/>
      <c r="M389" s="30"/>
      <c r="N389" s="37"/>
      <c r="O389" s="30"/>
      <c r="P389" s="37"/>
      <c r="Q389" s="30"/>
      <c r="R389" s="37"/>
      <c r="S389" s="30"/>
      <c r="T389" s="37"/>
      <c r="U389" s="30"/>
      <c r="V389" s="37"/>
      <c r="W389" s="30"/>
      <c r="X389" s="37"/>
      <c r="Y389" s="30"/>
      <c r="Z389" s="37"/>
      <c r="AA389" s="30"/>
      <c r="AB389" s="37"/>
      <c r="AC389" s="30"/>
      <c r="AD389" s="37"/>
      <c r="AE389" s="30"/>
      <c r="AF389" s="37"/>
      <c r="AG389" s="30"/>
      <c r="AH389" s="37"/>
      <c r="AI389" s="30"/>
      <c r="AJ389" s="37"/>
      <c r="AK389" s="30"/>
      <c r="AL389" s="220"/>
      <c r="AM389" s="570"/>
      <c r="AN389" s="71"/>
      <c r="AO389" s="71"/>
      <c r="AP389" s="446"/>
      <c r="AQ389" s="571"/>
      <c r="AR389" s="35"/>
      <c r="AS389" s="37"/>
      <c r="AT389" t="str">
        <f t="shared" si="254"/>
        <v/>
      </c>
      <c r="CA389" s="18" t="str">
        <f t="shared" si="247"/>
        <v/>
      </c>
      <c r="CB389" s="18" t="str">
        <f t="shared" si="248"/>
        <v/>
      </c>
      <c r="CO389" s="69">
        <f t="shared" si="250"/>
        <v>0</v>
      </c>
      <c r="CP389" s="69">
        <f t="shared" si="249"/>
        <v>0</v>
      </c>
    </row>
    <row r="390" spans="1:94" x14ac:dyDescent="0.25">
      <c r="A390" s="4694" t="s">
        <v>374</v>
      </c>
      <c r="B390" s="4695"/>
      <c r="C390" s="4695"/>
      <c r="D390" s="4695"/>
      <c r="E390" s="4695"/>
      <c r="F390" s="4695"/>
      <c r="G390" s="4695"/>
      <c r="H390" s="4695"/>
      <c r="I390" s="4695"/>
      <c r="J390" s="4695"/>
      <c r="K390" s="4695"/>
      <c r="L390" s="4695"/>
    </row>
    <row r="391" spans="1:94" x14ac:dyDescent="0.25">
      <c r="A391" s="4690" t="s">
        <v>345</v>
      </c>
      <c r="B391" s="3902" t="s">
        <v>91</v>
      </c>
      <c r="C391" s="4595" t="s">
        <v>5</v>
      </c>
      <c r="D391" s="4665"/>
      <c r="E391" s="4665"/>
      <c r="F391" s="4665"/>
      <c r="G391" s="4665"/>
      <c r="H391" s="4647"/>
      <c r="I391" s="4666" t="s">
        <v>375</v>
      </c>
      <c r="J391" s="4647"/>
      <c r="K391" s="3004" t="s">
        <v>287</v>
      </c>
      <c r="L391" s="3108" t="s">
        <v>272</v>
      </c>
      <c r="M391" s="3260" t="s">
        <v>376</v>
      </c>
      <c r="N391" s="3261"/>
      <c r="O391" s="3261"/>
      <c r="P391" s="3261"/>
      <c r="Q391" s="3261"/>
      <c r="R391" s="3262"/>
      <c r="S391" s="4696" t="s">
        <v>377</v>
      </c>
      <c r="T391" s="4696"/>
      <c r="U391" s="4697"/>
    </row>
    <row r="392" spans="1:94" x14ac:dyDescent="0.25">
      <c r="A392" s="4020"/>
      <c r="B392" s="3958"/>
      <c r="C392" s="4595" t="s">
        <v>378</v>
      </c>
      <c r="D392" s="4665"/>
      <c r="E392" s="4597"/>
      <c r="F392" s="4595" t="s">
        <v>379</v>
      </c>
      <c r="G392" s="4665"/>
      <c r="H392" s="4647"/>
      <c r="I392" s="3538" t="s">
        <v>380</v>
      </c>
      <c r="J392" s="3137" t="s">
        <v>381</v>
      </c>
      <c r="K392" s="3258"/>
      <c r="L392" s="2994"/>
      <c r="M392" s="3124" t="s">
        <v>382</v>
      </c>
      <c r="N392" s="3259" t="s">
        <v>383</v>
      </c>
      <c r="O392" s="4698" t="s">
        <v>384</v>
      </c>
      <c r="P392" s="3109" t="s">
        <v>385</v>
      </c>
      <c r="Q392" s="3266" t="s">
        <v>386</v>
      </c>
      <c r="R392" s="3259" t="s">
        <v>387</v>
      </c>
      <c r="S392" s="3258" t="s">
        <v>388</v>
      </c>
      <c r="T392" s="3258" t="s">
        <v>389</v>
      </c>
      <c r="U392" s="2994" t="s">
        <v>390</v>
      </c>
    </row>
    <row r="393" spans="1:94" ht="37.9" customHeight="1" x14ac:dyDescent="0.25">
      <c r="A393" s="4361"/>
      <c r="B393" s="4236"/>
      <c r="C393" s="2811" t="s">
        <v>391</v>
      </c>
      <c r="D393" s="2840" t="s">
        <v>78</v>
      </c>
      <c r="E393" s="2755" t="s">
        <v>392</v>
      </c>
      <c r="F393" s="2811" t="s">
        <v>391</v>
      </c>
      <c r="G393" s="2840" t="s">
        <v>78</v>
      </c>
      <c r="H393" s="2775" t="s">
        <v>392</v>
      </c>
      <c r="I393" s="3001"/>
      <c r="J393" s="4018"/>
      <c r="K393" s="4017"/>
      <c r="L393" s="4005"/>
      <c r="M393" s="3124"/>
      <c r="N393" s="3265"/>
      <c r="O393" s="3019"/>
      <c r="P393" s="4007"/>
      <c r="Q393" s="2983"/>
      <c r="R393" s="3027"/>
      <c r="S393" s="4017"/>
      <c r="T393" s="4017"/>
      <c r="U393" s="4005"/>
    </row>
    <row r="394" spans="1:94" ht="21" x14ac:dyDescent="0.25">
      <c r="A394" s="2607" t="s">
        <v>393</v>
      </c>
      <c r="B394" s="2271">
        <f t="shared" ref="B394:B404" si="255">SUM(C394:H394)</f>
        <v>45</v>
      </c>
      <c r="C394" s="2797">
        <v>0</v>
      </c>
      <c r="D394" s="2798">
        <v>0</v>
      </c>
      <c r="E394" s="2878">
        <v>0</v>
      </c>
      <c r="F394" s="2797">
        <v>6</v>
      </c>
      <c r="G394" s="2798">
        <v>39</v>
      </c>
      <c r="H394" s="2023">
        <v>0</v>
      </c>
      <c r="I394" s="2827">
        <v>45</v>
      </c>
      <c r="J394" s="2949">
        <v>0</v>
      </c>
      <c r="K394" s="2804">
        <v>0</v>
      </c>
      <c r="L394" s="2868">
        <v>9</v>
      </c>
      <c r="M394" s="604"/>
      <c r="N394" s="605"/>
      <c r="O394" s="2831"/>
      <c r="P394" s="2947"/>
      <c r="Q394" s="2825"/>
      <c r="R394" s="474"/>
      <c r="S394" s="2831"/>
      <c r="T394" s="2831"/>
      <c r="U394" s="2921"/>
      <c r="V394" t="str">
        <f>CA394&amp;CB394</f>
        <v/>
      </c>
      <c r="CA394" s="18" t="str">
        <f>IF(AND(B394&gt;0,K394="")," * No olvide digitar la variable Niños, Niñas, Adolescentes y Jóvenes SENAME. Digite Cero si no tiene.",IF(K394&gt;B394," * La variable Niños, Niñas, Adolescentes y Jóvenes SENAME No puede ser mayor al Total.",""))</f>
        <v/>
      </c>
      <c r="CB394" s="18" t="str">
        <f>IF(AND(B394&gt;0,L394="")," * No olvide digitar la variable Niños, Niñas, Adolescentes y Jóvenes Mejor Niñez. Digite Cero si no tiene.",IF(L394&gt;B394," * La variable Niños, Niñas, Adolescentes y Jóvenes Mejor Niñez No puede ser mayor al Total.",""))</f>
        <v/>
      </c>
      <c r="CO394" s="69">
        <f>IF(AND($B394&gt;0,K394=""),1,IF(K394&gt;$B394,1,0))</f>
        <v>0</v>
      </c>
      <c r="CP394" s="69">
        <f>IF(AND($B394&gt;0,L394=""),1,IF(L394&gt;$B394,1,0))</f>
        <v>0</v>
      </c>
    </row>
    <row r="395" spans="1:94" x14ac:dyDescent="0.25">
      <c r="A395" s="2960" t="s">
        <v>101</v>
      </c>
      <c r="B395" s="2817">
        <f t="shared" si="255"/>
        <v>2</v>
      </c>
      <c r="C395" s="2818">
        <f>SUM(C396:C398)</f>
        <v>0</v>
      </c>
      <c r="D395" s="2875">
        <f t="shared" ref="D395:E395" si="256">SUM(D396:D398)</f>
        <v>0</v>
      </c>
      <c r="E395" s="2875">
        <f t="shared" si="256"/>
        <v>0</v>
      </c>
      <c r="F395" s="2818">
        <f>SUM(F396:F398)</f>
        <v>0</v>
      </c>
      <c r="G395" s="2819">
        <f>SUM(G396:G398)</f>
        <v>2</v>
      </c>
      <c r="H395" s="2830">
        <f>SUM(H396:H398)</f>
        <v>0</v>
      </c>
      <c r="I395" s="298">
        <f>SUM(I396:I398)</f>
        <v>2</v>
      </c>
      <c r="J395" s="606"/>
      <c r="K395" s="2790">
        <f t="shared" ref="K395:U395" si="257">SUM(K396:K398)</f>
        <v>0</v>
      </c>
      <c r="L395" s="2881">
        <f t="shared" si="257"/>
        <v>0</v>
      </c>
      <c r="M395" s="608">
        <f t="shared" si="257"/>
        <v>0</v>
      </c>
      <c r="N395" s="2791">
        <f t="shared" si="257"/>
        <v>2</v>
      </c>
      <c r="O395" s="2818">
        <f t="shared" si="257"/>
        <v>0</v>
      </c>
      <c r="P395" s="2819">
        <f t="shared" si="257"/>
        <v>0</v>
      </c>
      <c r="Q395" s="2875">
        <f t="shared" si="257"/>
        <v>0</v>
      </c>
      <c r="R395" s="2821">
        <f t="shared" si="257"/>
        <v>0</v>
      </c>
      <c r="S395" s="2818">
        <f t="shared" si="257"/>
        <v>2</v>
      </c>
      <c r="T395" s="2875">
        <f t="shared" si="257"/>
        <v>0</v>
      </c>
      <c r="U395" s="2821">
        <f t="shared" si="257"/>
        <v>0</v>
      </c>
    </row>
    <row r="396" spans="1:94" x14ac:dyDescent="0.25">
      <c r="A396" s="2975" t="s">
        <v>394</v>
      </c>
      <c r="B396" s="2978">
        <f t="shared" si="255"/>
        <v>0</v>
      </c>
      <c r="C396" s="2797">
        <v>0</v>
      </c>
      <c r="D396" s="2798">
        <v>0</v>
      </c>
      <c r="E396" s="2878">
        <v>0</v>
      </c>
      <c r="F396" s="2797"/>
      <c r="G396" s="2005"/>
      <c r="H396" s="2865"/>
      <c r="I396" s="2800"/>
      <c r="J396" s="2948"/>
      <c r="K396" s="2798"/>
      <c r="L396" s="2878"/>
      <c r="M396" s="2797"/>
      <c r="N396" s="2878"/>
      <c r="O396" s="2797"/>
      <c r="P396" s="2005"/>
      <c r="Q396" s="2798"/>
      <c r="R396" s="2878"/>
      <c r="S396" s="2797"/>
      <c r="T396" s="2798"/>
      <c r="U396" s="2878"/>
      <c r="V396" t="str">
        <f t="shared" ref="V396:V404" si="258">CA396&amp;CB396</f>
        <v/>
      </c>
      <c r="CA396" s="18" t="str">
        <f>IF(AND(B396&gt;0,K396="")," * No olvide digitar la variable Niños, Niñas, Adolescentes y Jóvenes SENAME. Digite Cero si no tiene.",IF(K396&gt;B396," * La variable Niños, Niñas, Adolescentes y Jóvenes SENAME No puede ser mayor al Total.",""))</f>
        <v/>
      </c>
      <c r="CB396" s="18" t="str">
        <f>IF(AND(B396&gt;0,L396="")," * No olvide digitar la variable Niños, Niñas, Adolescentes y Jóvenes Mejor Niñez. Digite Cero si no tiene.",IF(L396&gt;B396," * La variable Niños, Niñas, Adolescentes y Jóvenes Mejor Niñez No puede ser mayor al Total.",""))</f>
        <v/>
      </c>
      <c r="CO396" s="69">
        <f t="shared" ref="CO396:CP398" si="259">IF(AND($B396&gt;0,K396=""),1,IF(K396&gt;$B396,1,0))</f>
        <v>0</v>
      </c>
      <c r="CP396" s="69">
        <f>IF(AND($B396&gt;0,L396=""),1,IF(L396&gt;$B396,1,0))</f>
        <v>0</v>
      </c>
    </row>
    <row r="397" spans="1:94" x14ac:dyDescent="0.25">
      <c r="A397" s="590" t="s">
        <v>395</v>
      </c>
      <c r="B397" s="610">
        <f t="shared" si="255"/>
        <v>1</v>
      </c>
      <c r="C397" s="22"/>
      <c r="D397" s="23"/>
      <c r="E397" s="28"/>
      <c r="F397" s="22"/>
      <c r="G397" s="23">
        <v>1</v>
      </c>
      <c r="H397" s="213">
        <v>0</v>
      </c>
      <c r="I397" s="27">
        <v>1</v>
      </c>
      <c r="J397" s="611"/>
      <c r="K397" s="23">
        <v>0</v>
      </c>
      <c r="L397" s="28">
        <v>0</v>
      </c>
      <c r="M397" s="22">
        <v>0</v>
      </c>
      <c r="N397" s="239">
        <v>1</v>
      </c>
      <c r="O397" s="22">
        <v>0</v>
      </c>
      <c r="P397" s="24">
        <v>0</v>
      </c>
      <c r="Q397" s="23">
        <v>0</v>
      </c>
      <c r="R397" s="28">
        <v>0</v>
      </c>
      <c r="S397" s="22">
        <v>1</v>
      </c>
      <c r="T397" s="23">
        <v>0</v>
      </c>
      <c r="U397" s="28">
        <v>0</v>
      </c>
      <c r="V397" t="str">
        <f t="shared" si="258"/>
        <v/>
      </c>
      <c r="CA397" s="18" t="str">
        <f t="shared" ref="CA397" si="260">IF(AND(B397&gt;0,K397="")," * No olvide digitar la variable Niños, Niñas, Adolescentes y Jóvenes SENAME. Digite Cero si no tiene.",IF(K397&gt;B397," * La variable Niños, Niñas, Adolescentes y Jóvenes SENAME No puede ser mayor al Total.",""))</f>
        <v/>
      </c>
      <c r="CB397" s="18" t="str">
        <f t="shared" ref="CB397:CB398" si="261">IF(AND(B397&gt;0,L397="")," * No olvide digitar la variable Niños, Niñas, Adolescentes y Jóvenes Mejor Niñez. Digite Cero si no tiene.",IF(L397&gt;B397," * La variable Niños, Niñas, Adolescentes y Jóvenes Mejor Niñez No puede ser mayor al Total.",""))</f>
        <v/>
      </c>
      <c r="CO397" s="69">
        <f t="shared" si="259"/>
        <v>0</v>
      </c>
      <c r="CP397" s="69">
        <f t="shared" si="259"/>
        <v>0</v>
      </c>
    </row>
    <row r="398" spans="1:94" x14ac:dyDescent="0.25">
      <c r="A398" s="590" t="s">
        <v>396</v>
      </c>
      <c r="B398" s="612">
        <f t="shared" si="255"/>
        <v>1</v>
      </c>
      <c r="C398" s="22">
        <v>0</v>
      </c>
      <c r="D398" s="23">
        <v>0</v>
      </c>
      <c r="E398" s="28">
        <v>0</v>
      </c>
      <c r="F398" s="22">
        <v>0</v>
      </c>
      <c r="G398" s="23">
        <v>1</v>
      </c>
      <c r="H398" s="213">
        <v>0</v>
      </c>
      <c r="I398" s="27">
        <v>1</v>
      </c>
      <c r="J398" s="611"/>
      <c r="K398" s="23">
        <v>0</v>
      </c>
      <c r="L398" s="28">
        <v>0</v>
      </c>
      <c r="M398" s="22">
        <v>0</v>
      </c>
      <c r="N398" s="48">
        <v>1</v>
      </c>
      <c r="O398" s="45">
        <v>0</v>
      </c>
      <c r="P398" s="102">
        <v>0</v>
      </c>
      <c r="Q398" s="47">
        <v>0</v>
      </c>
      <c r="R398" s="48">
        <v>0</v>
      </c>
      <c r="S398" s="45">
        <v>1</v>
      </c>
      <c r="T398" s="47">
        <v>0</v>
      </c>
      <c r="U398" s="48">
        <v>0</v>
      </c>
      <c r="V398" t="str">
        <f t="shared" si="258"/>
        <v/>
      </c>
      <c r="CA398" s="18" t="str">
        <f>IF(AND(B398&gt;0,K398="")," * No olvide digitar la variable Niños, Niñas, Adolescentes y Jóvenes SENAME. Digite Cero si no tiene.",IF(K398&gt;B398," * La variable Niños, Niñas, Adolescentes y Jóvenes SENAME No puede ser mayor al Total.",""))</f>
        <v/>
      </c>
      <c r="CB398" s="18" t="str">
        <f t="shared" si="261"/>
        <v/>
      </c>
      <c r="CO398" s="69">
        <f t="shared" si="259"/>
        <v>0</v>
      </c>
      <c r="CP398" s="69">
        <f>IF(AND($B398&gt;0,L398=""),1,IF(L398&gt;$B398,1,0))</f>
        <v>0</v>
      </c>
    </row>
    <row r="399" spans="1:94" x14ac:dyDescent="0.25">
      <c r="A399" s="2960" t="s">
        <v>271</v>
      </c>
      <c r="B399" s="2817">
        <f t="shared" si="255"/>
        <v>2</v>
      </c>
      <c r="C399" s="2818">
        <f>SUM(C400:C403)</f>
        <v>0</v>
      </c>
      <c r="D399" s="2875">
        <f t="shared" ref="D399:U399" si="262">SUM(D400:D403)</f>
        <v>0</v>
      </c>
      <c r="E399" s="2821">
        <f t="shared" si="262"/>
        <v>0</v>
      </c>
      <c r="F399" s="2818">
        <f t="shared" si="262"/>
        <v>1</v>
      </c>
      <c r="G399" s="2979">
        <f t="shared" si="262"/>
        <v>1</v>
      </c>
      <c r="H399" s="2830">
        <f t="shared" si="262"/>
        <v>0</v>
      </c>
      <c r="I399" s="2820">
        <f>SUM(I400:I403)</f>
        <v>2</v>
      </c>
      <c r="J399" s="2980">
        <f t="shared" si="262"/>
        <v>0</v>
      </c>
      <c r="K399" s="2875">
        <f t="shared" si="262"/>
        <v>0</v>
      </c>
      <c r="L399" s="2881">
        <f t="shared" si="262"/>
        <v>0</v>
      </c>
      <c r="M399" s="1296">
        <f t="shared" si="262"/>
        <v>0</v>
      </c>
      <c r="N399" s="616">
        <f t="shared" si="262"/>
        <v>0</v>
      </c>
      <c r="O399" s="1296">
        <f t="shared" si="262"/>
        <v>0</v>
      </c>
      <c r="P399" s="2981">
        <f t="shared" si="262"/>
        <v>0</v>
      </c>
      <c r="Q399" s="618">
        <f t="shared" si="262"/>
        <v>0</v>
      </c>
      <c r="R399" s="616">
        <f t="shared" si="262"/>
        <v>0</v>
      </c>
      <c r="S399" s="1296">
        <f t="shared" si="262"/>
        <v>0</v>
      </c>
      <c r="T399" s="618">
        <f t="shared" si="262"/>
        <v>0</v>
      </c>
      <c r="U399" s="616">
        <f t="shared" si="262"/>
        <v>0</v>
      </c>
    </row>
    <row r="400" spans="1:94" x14ac:dyDescent="0.25">
      <c r="A400" s="2975" t="s">
        <v>397</v>
      </c>
      <c r="B400" s="2978">
        <f t="shared" si="255"/>
        <v>2</v>
      </c>
      <c r="C400" s="2797">
        <v>0</v>
      </c>
      <c r="D400" s="2798">
        <v>0</v>
      </c>
      <c r="E400" s="2878">
        <v>0</v>
      </c>
      <c r="F400" s="2797">
        <v>1</v>
      </c>
      <c r="G400" s="2798">
        <v>1</v>
      </c>
      <c r="H400" s="2865">
        <v>0</v>
      </c>
      <c r="I400" s="2800">
        <v>2</v>
      </c>
      <c r="J400" s="2865">
        <v>0</v>
      </c>
      <c r="K400" s="2798">
        <v>0</v>
      </c>
      <c r="L400" s="2868">
        <v>0</v>
      </c>
      <c r="M400" s="619"/>
      <c r="N400" s="620"/>
      <c r="O400" s="619"/>
      <c r="P400" s="621"/>
      <c r="Q400" s="622"/>
      <c r="R400" s="620"/>
      <c r="S400" s="619"/>
      <c r="T400" s="622"/>
      <c r="U400" s="623"/>
      <c r="V400" t="str">
        <f t="shared" si="258"/>
        <v/>
      </c>
      <c r="CA400" s="18" t="str">
        <f t="shared" ref="CA400:CA403" si="263">IF(AND(B400&gt;0,K400="")," * No olvide digitar la variable Niños, Niñas, Adolescentes y Jóvenes SENAME. Digite Cero si no tiene.",IF(K400&gt;B400," * La variable Niños, Niñas, Adolescentes y Jóvenes SENAME No puede ser mayor al Total.",""))</f>
        <v/>
      </c>
      <c r="CB400" s="18" t="str">
        <f t="shared" ref="CB400:CB404" si="264">IF(AND(B400&gt;0,L400="")," * No olvide digitar la variable Niños, Niñas, Adolescentes y Jóvenes Mejor Niñez. Digite Cero si no tiene.",IF(L400&gt;B400," * La variable Niños, Niñas, Adolescentes y Jóvenes Mejor Niñez No puede ser mayor al Total.",""))</f>
        <v/>
      </c>
      <c r="CO400" s="69">
        <f t="shared" ref="CO400:CP404" si="265">IF(AND($B400&gt;0,K400=""),1,IF(K400&gt;$B400,1,0))</f>
        <v>0</v>
      </c>
      <c r="CP400" s="69">
        <f t="shared" si="265"/>
        <v>0</v>
      </c>
    </row>
    <row r="401" spans="1:94" ht="16.5" customHeight="1" x14ac:dyDescent="0.25">
      <c r="A401" s="590" t="s">
        <v>398</v>
      </c>
      <c r="B401" s="610">
        <f t="shared" si="255"/>
        <v>0</v>
      </c>
      <c r="C401" s="22"/>
      <c r="D401" s="23"/>
      <c r="E401" s="28"/>
      <c r="F401" s="22"/>
      <c r="G401" s="23"/>
      <c r="H401" s="213"/>
      <c r="I401" s="27"/>
      <c r="J401" s="213"/>
      <c r="K401" s="23"/>
      <c r="L401" s="216"/>
      <c r="M401" s="624"/>
      <c r="N401" s="625"/>
      <c r="O401" s="624"/>
      <c r="P401" s="82"/>
      <c r="Q401" s="119"/>
      <c r="R401" s="625"/>
      <c r="S401" s="624"/>
      <c r="T401" s="119"/>
      <c r="U401" s="626"/>
      <c r="V401" t="str">
        <f t="shared" si="258"/>
        <v/>
      </c>
      <c r="CA401" s="18" t="str">
        <f t="shared" si="263"/>
        <v/>
      </c>
      <c r="CB401" s="18" t="str">
        <f t="shared" si="264"/>
        <v/>
      </c>
      <c r="CO401" s="69">
        <f t="shared" si="265"/>
        <v>0</v>
      </c>
      <c r="CP401" s="69">
        <f t="shared" si="265"/>
        <v>0</v>
      </c>
    </row>
    <row r="402" spans="1:94" ht="12" customHeight="1" x14ac:dyDescent="0.25">
      <c r="A402" s="590" t="s">
        <v>399</v>
      </c>
      <c r="B402" s="612">
        <f t="shared" si="255"/>
        <v>0</v>
      </c>
      <c r="C402" s="22"/>
      <c r="D402" s="23"/>
      <c r="E402" s="28"/>
      <c r="F402" s="22"/>
      <c r="G402" s="23"/>
      <c r="H402" s="213"/>
      <c r="I402" s="27"/>
      <c r="J402" s="213"/>
      <c r="K402" s="23"/>
      <c r="L402" s="216"/>
      <c r="M402" s="624"/>
      <c r="N402" s="625"/>
      <c r="O402" s="624"/>
      <c r="P402" s="82"/>
      <c r="Q402" s="119"/>
      <c r="R402" s="625"/>
      <c r="S402" s="624"/>
      <c r="T402" s="119"/>
      <c r="U402" s="626"/>
      <c r="V402" t="str">
        <f t="shared" si="258"/>
        <v/>
      </c>
      <c r="CA402" s="18" t="str">
        <f t="shared" si="263"/>
        <v/>
      </c>
      <c r="CB402" s="18" t="str">
        <f t="shared" si="264"/>
        <v/>
      </c>
      <c r="CO402" s="69">
        <f t="shared" si="265"/>
        <v>0</v>
      </c>
      <c r="CP402" s="69">
        <f t="shared" si="265"/>
        <v>0</v>
      </c>
    </row>
    <row r="403" spans="1:94" ht="15.75" thickBot="1" x14ac:dyDescent="0.3">
      <c r="A403" s="627" t="s">
        <v>400</v>
      </c>
      <c r="B403" s="628">
        <f t="shared" si="255"/>
        <v>0</v>
      </c>
      <c r="C403" s="629"/>
      <c r="D403" s="630"/>
      <c r="E403" s="127"/>
      <c r="F403" s="629"/>
      <c r="G403" s="630"/>
      <c r="H403" s="631"/>
      <c r="I403" s="126"/>
      <c r="J403" s="631"/>
      <c r="K403" s="630"/>
      <c r="L403" s="632"/>
      <c r="M403" s="633"/>
      <c r="N403" s="634"/>
      <c r="O403" s="633"/>
      <c r="P403" s="124"/>
      <c r="Q403" s="123"/>
      <c r="R403" s="634"/>
      <c r="S403" s="633"/>
      <c r="T403" s="123"/>
      <c r="U403" s="635"/>
      <c r="V403" t="str">
        <f t="shared" si="258"/>
        <v/>
      </c>
      <c r="CA403" s="18" t="str">
        <f t="shared" si="263"/>
        <v/>
      </c>
      <c r="CB403" s="18" t="str">
        <f t="shared" si="264"/>
        <v/>
      </c>
      <c r="CO403" s="69">
        <f t="shared" si="265"/>
        <v>0</v>
      </c>
      <c r="CP403" s="69">
        <f t="shared" si="265"/>
        <v>0</v>
      </c>
    </row>
    <row r="404" spans="1:94" ht="15.75" thickTop="1" x14ac:dyDescent="0.25">
      <c r="A404" s="2282" t="s">
        <v>401</v>
      </c>
      <c r="B404" s="2283">
        <f t="shared" si="255"/>
        <v>0</v>
      </c>
      <c r="C404" s="91"/>
      <c r="D404" s="2760"/>
      <c r="E404" s="2761"/>
      <c r="F404" s="91"/>
      <c r="G404" s="2760"/>
      <c r="H404" s="2763"/>
      <c r="I404" s="95"/>
      <c r="J404" s="2763"/>
      <c r="K404" s="2760"/>
      <c r="L404" s="2762"/>
      <c r="M404" s="638"/>
      <c r="N404" s="639"/>
      <c r="O404" s="638"/>
      <c r="P404" s="640"/>
      <c r="Q404" s="641"/>
      <c r="R404" s="639"/>
      <c r="S404" s="638"/>
      <c r="T404" s="641"/>
      <c r="U404" s="642"/>
      <c r="V404" t="str">
        <f t="shared" si="258"/>
        <v/>
      </c>
      <c r="CA404" s="18" t="str">
        <f>IF(AND(B404&gt;0,K404="")," * No olvide digitar la variable Niños, Niñas, Adolescentes y Jóvenes SENAME. Digite Cero si no tiene.",IF(K404&gt;B404," * La variable Niños, Niñas, Adolescentes y Jóvenes SENAME No puede ser mayor al Total.",""))</f>
        <v/>
      </c>
      <c r="CB404" s="18" t="str">
        <f t="shared" si="264"/>
        <v/>
      </c>
      <c r="CO404" s="69">
        <f t="shared" si="265"/>
        <v>0</v>
      </c>
      <c r="CP404" s="69">
        <f t="shared" si="265"/>
        <v>0</v>
      </c>
    </row>
    <row r="405" spans="1:94" x14ac:dyDescent="0.25">
      <c r="A405" s="656" t="s">
        <v>402</v>
      </c>
      <c r="B405" s="657"/>
      <c r="C405" s="140"/>
      <c r="D405" s="56"/>
    </row>
    <row r="406" spans="1:94" x14ac:dyDescent="0.25">
      <c r="A406" s="4690" t="s">
        <v>403</v>
      </c>
      <c r="B406" s="3902" t="s">
        <v>91</v>
      </c>
      <c r="C406" s="4595" t="s">
        <v>5</v>
      </c>
      <c r="D406" s="4647"/>
      <c r="E406" s="2987" t="s">
        <v>287</v>
      </c>
      <c r="F406" s="3902" t="s">
        <v>272</v>
      </c>
    </row>
    <row r="407" spans="1:94" ht="21" customHeight="1" x14ac:dyDescent="0.25">
      <c r="A407" s="4020"/>
      <c r="B407" s="3958"/>
      <c r="C407" s="3553" t="s">
        <v>378</v>
      </c>
      <c r="D407" s="3137" t="s">
        <v>379</v>
      </c>
      <c r="E407" s="2994"/>
      <c r="F407" s="3958"/>
    </row>
    <row r="408" spans="1:94" x14ac:dyDescent="0.25">
      <c r="A408" s="4020"/>
      <c r="B408" s="4236"/>
      <c r="C408" s="3019"/>
      <c r="D408" s="4018"/>
      <c r="E408" s="4005"/>
      <c r="F408" s="4236"/>
    </row>
    <row r="409" spans="1:94" x14ac:dyDescent="0.25">
      <c r="A409" s="2975" t="s">
        <v>404</v>
      </c>
      <c r="B409" s="2978">
        <f>SUM(C409:D409)</f>
        <v>23</v>
      </c>
      <c r="C409" s="2797">
        <v>0</v>
      </c>
      <c r="D409" s="2865">
        <v>23</v>
      </c>
      <c r="E409" s="2798">
        <v>0</v>
      </c>
      <c r="F409" s="2867">
        <v>6</v>
      </c>
      <c r="G409" t="str">
        <f>CA409&amp;CB409</f>
        <v/>
      </c>
      <c r="CA409" s="18" t="str">
        <f>IF(AND(B409&gt;0,E409="")," * No olvide digitar la variable Niños, Niñas, Adolescentes y Jóvenes SENAME. Digite Cero si no tiene.",IF(E409&gt;B409," * La variable Niños, Niñas, Adolescentes y Jóvenes SENAME No puede ser mayor al Total.",""))</f>
        <v/>
      </c>
      <c r="CB409" s="18" t="str">
        <f>IF(AND(B409&gt;0,F409="")," * No olvide digitar la variable Niños, Niñas, Adolescentes y Jóvenes Mejor Niñez. Digite Cero si no tiene.",IF(F409&gt;B409," * La variable Niños, Niñas, Adolescentes y Jóvenes Mejor Niñez No puede ser mayor al Total.",""))</f>
        <v/>
      </c>
      <c r="CO409" s="69">
        <f>IF(AND($B409&gt;0,E409=""),1,IF(E409&gt;$B409,1,0))</f>
        <v>0</v>
      </c>
      <c r="CP409" s="69">
        <f>IF(AND($B409&gt;0,F409=""),1,IF(F409&gt;$B409,1,0))</f>
        <v>0</v>
      </c>
    </row>
    <row r="410" spans="1:94" x14ac:dyDescent="0.25">
      <c r="A410" s="590" t="s">
        <v>405</v>
      </c>
      <c r="B410" s="610">
        <f>SUM(C410:D410)</f>
        <v>30</v>
      </c>
      <c r="C410" s="22">
        <v>0</v>
      </c>
      <c r="D410" s="213">
        <v>30</v>
      </c>
      <c r="E410" s="23">
        <v>0</v>
      </c>
      <c r="F410" s="215">
        <v>0</v>
      </c>
      <c r="G410" t="str">
        <f t="shared" ref="G410" si="266">CA410&amp;CB410</f>
        <v/>
      </c>
      <c r="CA410" s="18" t="str">
        <f t="shared" ref="CA410:CA411" si="267">IF(AND(B410&gt;0,E410="")," * No olvide digitar la variable Niños, Niñas, Adolescentes y Jóvenes SENAME. Digite Cero si no tiene.",IF(E410&gt;B410," * La variable Niños, Niñas, Adolescentes y Jóvenes SENAME No puede ser mayor al Total.",""))</f>
        <v/>
      </c>
      <c r="CB410" s="18" t="str">
        <f t="shared" ref="CB410:CB411" si="268">IF(AND(B410&gt;0,F410="")," * No olvide digitar la variable Niños, Niñas, Adolescentes y Jóvenes Mejor Niñez. Digite Cero si no tiene.",IF(F410&gt;B410," * La variable Niños, Niñas, Adolescentes y Jóvenes Mejor Niñez No puede ser mayor al Total.",""))</f>
        <v/>
      </c>
      <c r="CO410" s="69">
        <f t="shared" ref="CO410:CP411" si="269">IF(AND($B410&gt;0,E410=""),1,IF(E410&gt;$B410,1,0))</f>
        <v>0</v>
      </c>
      <c r="CP410" s="69">
        <f t="shared" si="269"/>
        <v>0</v>
      </c>
    </row>
    <row r="411" spans="1:94" x14ac:dyDescent="0.25">
      <c r="A411" s="2282" t="s">
        <v>406</v>
      </c>
      <c r="B411" s="644">
        <f>SUM(C411:D411)</f>
        <v>3</v>
      </c>
      <c r="C411" s="30">
        <v>0</v>
      </c>
      <c r="D411" s="220">
        <v>3</v>
      </c>
      <c r="E411" s="31">
        <v>0</v>
      </c>
      <c r="F411" s="222">
        <v>2</v>
      </c>
      <c r="G411" t="str">
        <f>CA411&amp;CB411</f>
        <v/>
      </c>
      <c r="CA411" s="18" t="str">
        <f t="shared" si="267"/>
        <v/>
      </c>
      <c r="CB411" s="18" t="str">
        <f t="shared" si="268"/>
        <v/>
      </c>
      <c r="CO411" s="69">
        <f t="shared" si="269"/>
        <v>0</v>
      </c>
      <c r="CP411" s="69">
        <f t="shared" si="269"/>
        <v>0</v>
      </c>
    </row>
    <row r="437" spans="1:2" hidden="1" x14ac:dyDescent="0.25">
      <c r="A437" s="645">
        <f>SUM(C11:C14,C18:D31,C36:C51,C55:C59,C63:C83,B86,C89,C95:E98,C103:E106,C112:E114,C119:E128,C133:E141,C146:E150,C154:E163,C167:E176,C180:E187,C193:E241,C245:E293,C298:E301,C306:E324,C329:E339,C344:E346,B351:D352,C357:E366,B372:D373,B375:D376,B378:D382,B384:D389,B394:B404,B409:B411)</f>
        <v>1065</v>
      </c>
      <c r="B437" s="646">
        <f>SUM(CO11:CY411)</f>
        <v>0</v>
      </c>
    </row>
  </sheetData>
  <mergeCells count="583">
    <mergeCell ref="A406:A408"/>
    <mergeCell ref="B406:B408"/>
    <mergeCell ref="C406:D406"/>
    <mergeCell ref="E406:E408"/>
    <mergeCell ref="F406:F408"/>
    <mergeCell ref="C407:C408"/>
    <mergeCell ref="D407:D408"/>
    <mergeCell ref="P392:P393"/>
    <mergeCell ref="Q392:Q393"/>
    <mergeCell ref="A390:L390"/>
    <mergeCell ref="A391:A393"/>
    <mergeCell ref="B391:B393"/>
    <mergeCell ref="C391:H391"/>
    <mergeCell ref="I391:J391"/>
    <mergeCell ref="K391:K393"/>
    <mergeCell ref="AA369:AB369"/>
    <mergeCell ref="AC369:AD369"/>
    <mergeCell ref="AE369:AF369"/>
    <mergeCell ref="R392:R393"/>
    <mergeCell ref="S392:S393"/>
    <mergeCell ref="T392:T393"/>
    <mergeCell ref="U392:U393"/>
    <mergeCell ref="L391:L393"/>
    <mergeCell ref="M391:R391"/>
    <mergeCell ref="S391:U391"/>
    <mergeCell ref="C392:E392"/>
    <mergeCell ref="F392:H392"/>
    <mergeCell ref="I392:I393"/>
    <mergeCell ref="J392:J393"/>
    <mergeCell ref="M392:M393"/>
    <mergeCell ref="N392:N393"/>
    <mergeCell ref="O392:O393"/>
    <mergeCell ref="AQ368:AQ370"/>
    <mergeCell ref="AR368:AR370"/>
    <mergeCell ref="AS368:AS370"/>
    <mergeCell ref="E369:F369"/>
    <mergeCell ref="G369:H369"/>
    <mergeCell ref="I369:J369"/>
    <mergeCell ref="K369:L369"/>
    <mergeCell ref="M369:N369"/>
    <mergeCell ref="O369:P369"/>
    <mergeCell ref="Q369:R369"/>
    <mergeCell ref="AM369:AM370"/>
    <mergeCell ref="AN369:AN370"/>
    <mergeCell ref="AO369:AO370"/>
    <mergeCell ref="AP369:AP370"/>
    <mergeCell ref="AG369:AH369"/>
    <mergeCell ref="AI369:AJ369"/>
    <mergeCell ref="AK369:AL369"/>
    <mergeCell ref="A360:A362"/>
    <mergeCell ref="A363:A366"/>
    <mergeCell ref="A368:A370"/>
    <mergeCell ref="B368:D369"/>
    <mergeCell ref="E368:AL368"/>
    <mergeCell ref="AM368:AP368"/>
    <mergeCell ref="S369:T369"/>
    <mergeCell ref="U369:V369"/>
    <mergeCell ref="W369:X369"/>
    <mergeCell ref="Y369:Z369"/>
    <mergeCell ref="AD355:AE355"/>
    <mergeCell ref="AF355:AG355"/>
    <mergeCell ref="AJ355:AJ356"/>
    <mergeCell ref="AK355:AK356"/>
    <mergeCell ref="AL355:AL356"/>
    <mergeCell ref="A357:A359"/>
    <mergeCell ref="AJ354:AL354"/>
    <mergeCell ref="AM354:AM356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A354:A356"/>
    <mergeCell ref="B354:B356"/>
    <mergeCell ref="C354:E355"/>
    <mergeCell ref="F354:AG354"/>
    <mergeCell ref="AH354:AH356"/>
    <mergeCell ref="AI354:AI356"/>
    <mergeCell ref="V355:W355"/>
    <mergeCell ref="X355:Y355"/>
    <mergeCell ref="Z355:AA355"/>
    <mergeCell ref="AB355:AC355"/>
    <mergeCell ref="R348:R350"/>
    <mergeCell ref="S348:S350"/>
    <mergeCell ref="T348:U349"/>
    <mergeCell ref="E349:F349"/>
    <mergeCell ref="G349:H349"/>
    <mergeCell ref="I349:J349"/>
    <mergeCell ref="K349:L349"/>
    <mergeCell ref="M349:N349"/>
    <mergeCell ref="A348:A350"/>
    <mergeCell ref="B348:D349"/>
    <mergeCell ref="E348:M348"/>
    <mergeCell ref="O348:O350"/>
    <mergeCell ref="P348:P350"/>
    <mergeCell ref="Q348:Q350"/>
    <mergeCell ref="AB342:AC342"/>
    <mergeCell ref="AD342:AE342"/>
    <mergeCell ref="AF342:AG342"/>
    <mergeCell ref="A344:B344"/>
    <mergeCell ref="A345:B345"/>
    <mergeCell ref="A346:B346"/>
    <mergeCell ref="AH341:AI342"/>
    <mergeCell ref="AJ341:AJ343"/>
    <mergeCell ref="AK341:AK343"/>
    <mergeCell ref="F342:G342"/>
    <mergeCell ref="H342:I342"/>
    <mergeCell ref="J342:K342"/>
    <mergeCell ref="L342:M342"/>
    <mergeCell ref="N342:O342"/>
    <mergeCell ref="P342:Q342"/>
    <mergeCell ref="R342:S342"/>
    <mergeCell ref="A333:B333"/>
    <mergeCell ref="A334:B334"/>
    <mergeCell ref="A335:A339"/>
    <mergeCell ref="A341:B343"/>
    <mergeCell ref="C341:E342"/>
    <mergeCell ref="F341:AG341"/>
    <mergeCell ref="T342:U342"/>
    <mergeCell ref="V342:W342"/>
    <mergeCell ref="X342:Y342"/>
    <mergeCell ref="Z342:AA342"/>
    <mergeCell ref="A329:A330"/>
    <mergeCell ref="A331:B331"/>
    <mergeCell ref="A332:B332"/>
    <mergeCell ref="Z327:AA327"/>
    <mergeCell ref="AB327:AC327"/>
    <mergeCell ref="AD327:AE327"/>
    <mergeCell ref="AF327:AG327"/>
    <mergeCell ref="AH327:AI327"/>
    <mergeCell ref="AJ327:AK327"/>
    <mergeCell ref="A326:B328"/>
    <mergeCell ref="C326:E327"/>
    <mergeCell ref="AU326:AU328"/>
    <mergeCell ref="AV326:AV328"/>
    <mergeCell ref="AW326:AW328"/>
    <mergeCell ref="F327:G327"/>
    <mergeCell ref="H327:I327"/>
    <mergeCell ref="J327:K327"/>
    <mergeCell ref="L327:M327"/>
    <mergeCell ref="N327:O327"/>
    <mergeCell ref="P327:Q327"/>
    <mergeCell ref="AL327:AM327"/>
    <mergeCell ref="AN327:AO327"/>
    <mergeCell ref="AP327:AQ327"/>
    <mergeCell ref="F326:AQ326"/>
    <mergeCell ref="AR326:AS327"/>
    <mergeCell ref="R327:S327"/>
    <mergeCell ref="T327:U327"/>
    <mergeCell ref="V327:W327"/>
    <mergeCell ref="X327:Y327"/>
    <mergeCell ref="AT326:AT328"/>
    <mergeCell ref="A306:B306"/>
    <mergeCell ref="X304:Y304"/>
    <mergeCell ref="Z304:AA304"/>
    <mergeCell ref="AB304:AC304"/>
    <mergeCell ref="AD304:AE304"/>
    <mergeCell ref="AF304:AG304"/>
    <mergeCell ref="AH304:AI304"/>
    <mergeCell ref="A307:A315"/>
    <mergeCell ref="A316:A324"/>
    <mergeCell ref="AQ303:AR304"/>
    <mergeCell ref="AS303:AS305"/>
    <mergeCell ref="AT303:AT305"/>
    <mergeCell ref="AU303:AU305"/>
    <mergeCell ref="AV303:AV305"/>
    <mergeCell ref="F304:G304"/>
    <mergeCell ref="H304:I304"/>
    <mergeCell ref="J304:K304"/>
    <mergeCell ref="L304:M304"/>
    <mergeCell ref="N304:O304"/>
    <mergeCell ref="AJ304:AK304"/>
    <mergeCell ref="AL304:AM304"/>
    <mergeCell ref="AN304:AN305"/>
    <mergeCell ref="AO304:AO305"/>
    <mergeCell ref="AP304:AP305"/>
    <mergeCell ref="A298:A299"/>
    <mergeCell ref="A300:A301"/>
    <mergeCell ref="A303:B305"/>
    <mergeCell ref="C303:E304"/>
    <mergeCell ref="F303:AM303"/>
    <mergeCell ref="AN303:AP303"/>
    <mergeCell ref="P304:Q304"/>
    <mergeCell ref="R304:S304"/>
    <mergeCell ref="T304:U304"/>
    <mergeCell ref="V304:W304"/>
    <mergeCell ref="C295:E296"/>
    <mergeCell ref="F295:AK295"/>
    <mergeCell ref="AL295:AL297"/>
    <mergeCell ref="AM295:AM297"/>
    <mergeCell ref="AN295:AN297"/>
    <mergeCell ref="AO295:AO297"/>
    <mergeCell ref="F296:G296"/>
    <mergeCell ref="H296:I296"/>
    <mergeCell ref="J296:K296"/>
    <mergeCell ref="L296:M296"/>
    <mergeCell ref="Z296:AA296"/>
    <mergeCell ref="AB296:AC296"/>
    <mergeCell ref="AD296:AE296"/>
    <mergeCell ref="AF296:AG296"/>
    <mergeCell ref="AH296:AI296"/>
    <mergeCell ref="AJ296:AK296"/>
    <mergeCell ref="N296:O296"/>
    <mergeCell ref="P296:Q296"/>
    <mergeCell ref="R296:S296"/>
    <mergeCell ref="T296:U296"/>
    <mergeCell ref="V296:W296"/>
    <mergeCell ref="X296:Y296"/>
    <mergeCell ref="A286:B286"/>
    <mergeCell ref="A287:A291"/>
    <mergeCell ref="A292:B292"/>
    <mergeCell ref="A293:B293"/>
    <mergeCell ref="A295:A297"/>
    <mergeCell ref="B295:B297"/>
    <mergeCell ref="A274:A278"/>
    <mergeCell ref="A279:A281"/>
    <mergeCell ref="A282:B282"/>
    <mergeCell ref="A283:B283"/>
    <mergeCell ref="A284:B284"/>
    <mergeCell ref="A285:B285"/>
    <mergeCell ref="A251:A252"/>
    <mergeCell ref="A253:B253"/>
    <mergeCell ref="A254:A255"/>
    <mergeCell ref="A257:A264"/>
    <mergeCell ref="A265:A269"/>
    <mergeCell ref="A270:A273"/>
    <mergeCell ref="AW243:AW244"/>
    <mergeCell ref="AX243:AX244"/>
    <mergeCell ref="A245:B245"/>
    <mergeCell ref="A246:B246"/>
    <mergeCell ref="A247:A248"/>
    <mergeCell ref="A249:A250"/>
    <mergeCell ref="AN243:AP243"/>
    <mergeCell ref="AQ243:AQ244"/>
    <mergeCell ref="AR243:AR244"/>
    <mergeCell ref="AS243:AT243"/>
    <mergeCell ref="AU243:AU244"/>
    <mergeCell ref="AV243:AV244"/>
    <mergeCell ref="AB243:AC243"/>
    <mergeCell ref="AD243:AE243"/>
    <mergeCell ref="AF243:AG243"/>
    <mergeCell ref="AH243:AI243"/>
    <mergeCell ref="AJ243:AK243"/>
    <mergeCell ref="AL243:AM243"/>
    <mergeCell ref="P243:Q243"/>
    <mergeCell ref="R243:S243"/>
    <mergeCell ref="T243:U243"/>
    <mergeCell ref="V243:W243"/>
    <mergeCell ref="X243:Y243"/>
    <mergeCell ref="Z243:AA243"/>
    <mergeCell ref="C243:E243"/>
    <mergeCell ref="F243:G243"/>
    <mergeCell ref="H243:I243"/>
    <mergeCell ref="J243:K243"/>
    <mergeCell ref="L243:M243"/>
    <mergeCell ref="N243:O243"/>
    <mergeCell ref="A233:B233"/>
    <mergeCell ref="A234:B234"/>
    <mergeCell ref="A235:A239"/>
    <mergeCell ref="A240:B240"/>
    <mergeCell ref="A241:B241"/>
    <mergeCell ref="A243:B244"/>
    <mergeCell ref="A218:A221"/>
    <mergeCell ref="A222:A226"/>
    <mergeCell ref="A227:A229"/>
    <mergeCell ref="A230:B230"/>
    <mergeCell ref="A231:B231"/>
    <mergeCell ref="A232:B232"/>
    <mergeCell ref="A197:A198"/>
    <mergeCell ref="A199:A200"/>
    <mergeCell ref="A201:B201"/>
    <mergeCell ref="A202:A203"/>
    <mergeCell ref="A205:A212"/>
    <mergeCell ref="A213:A217"/>
    <mergeCell ref="AT191:AU191"/>
    <mergeCell ref="AV191:AW191"/>
    <mergeCell ref="AX191:AX192"/>
    <mergeCell ref="A193:B193"/>
    <mergeCell ref="A194:B194"/>
    <mergeCell ref="A195:A196"/>
    <mergeCell ref="AL191:AM191"/>
    <mergeCell ref="AN191:AN192"/>
    <mergeCell ref="AO191:AO192"/>
    <mergeCell ref="AP191:AQ191"/>
    <mergeCell ref="AR191:AR192"/>
    <mergeCell ref="AS191:AS192"/>
    <mergeCell ref="Z191:AA191"/>
    <mergeCell ref="AB191:AC191"/>
    <mergeCell ref="AD191:AE191"/>
    <mergeCell ref="AF191:AG191"/>
    <mergeCell ref="AH191:AI191"/>
    <mergeCell ref="AJ191:AK191"/>
    <mergeCell ref="P191:Q191"/>
    <mergeCell ref="R191:S191"/>
    <mergeCell ref="T191:U191"/>
    <mergeCell ref="V191:W191"/>
    <mergeCell ref="X191:Y191"/>
    <mergeCell ref="P178:P179"/>
    <mergeCell ref="Q178:Q179"/>
    <mergeCell ref="A180:A183"/>
    <mergeCell ref="A184:A187"/>
    <mergeCell ref="A191:B192"/>
    <mergeCell ref="C191:E191"/>
    <mergeCell ref="F191:G191"/>
    <mergeCell ref="H191:I191"/>
    <mergeCell ref="J191:K191"/>
    <mergeCell ref="L191:M191"/>
    <mergeCell ref="C178:E178"/>
    <mergeCell ref="F178:G178"/>
    <mergeCell ref="H178:I178"/>
    <mergeCell ref="J178:K178"/>
    <mergeCell ref="L178:M178"/>
    <mergeCell ref="N178:O178"/>
    <mergeCell ref="A170:B170"/>
    <mergeCell ref="A171:A174"/>
    <mergeCell ref="A175:B175"/>
    <mergeCell ref="A176:B176"/>
    <mergeCell ref="A178:B179"/>
    <mergeCell ref="H165:I165"/>
    <mergeCell ref="J165:K165"/>
    <mergeCell ref="L165:M165"/>
    <mergeCell ref="N191:O191"/>
    <mergeCell ref="Q165:Q166"/>
    <mergeCell ref="R165:R166"/>
    <mergeCell ref="A158:A161"/>
    <mergeCell ref="A162:B162"/>
    <mergeCell ref="A163:B163"/>
    <mergeCell ref="A165:B166"/>
    <mergeCell ref="C165:E165"/>
    <mergeCell ref="F165:G165"/>
    <mergeCell ref="A167:A169"/>
    <mergeCell ref="A154:A156"/>
    <mergeCell ref="A157:B157"/>
    <mergeCell ref="A148:A149"/>
    <mergeCell ref="A150:B150"/>
    <mergeCell ref="A152:B153"/>
    <mergeCell ref="C152:E152"/>
    <mergeCell ref="F152:G152"/>
    <mergeCell ref="H152:I152"/>
    <mergeCell ref="N165:P165"/>
    <mergeCell ref="A146:B146"/>
    <mergeCell ref="A147:B147"/>
    <mergeCell ref="Z144:AA144"/>
    <mergeCell ref="AB144:AC144"/>
    <mergeCell ref="AD144:AE144"/>
    <mergeCell ref="AF144:AG144"/>
    <mergeCell ref="AH144:AI144"/>
    <mergeCell ref="AJ144:AK144"/>
    <mergeCell ref="J152:K152"/>
    <mergeCell ref="L152:M152"/>
    <mergeCell ref="N152:N153"/>
    <mergeCell ref="O152:O153"/>
    <mergeCell ref="AN143:AP143"/>
    <mergeCell ref="AQ143:AQ145"/>
    <mergeCell ref="AR143:AR145"/>
    <mergeCell ref="F144:G144"/>
    <mergeCell ref="H144:I144"/>
    <mergeCell ref="J144:K144"/>
    <mergeCell ref="L144:M144"/>
    <mergeCell ref="N144:O144"/>
    <mergeCell ref="P144:Q144"/>
    <mergeCell ref="R144:S144"/>
    <mergeCell ref="AL144:AM144"/>
    <mergeCell ref="AN144:AN145"/>
    <mergeCell ref="AO144:AO145"/>
    <mergeCell ref="AP144:AP145"/>
    <mergeCell ref="A133:B133"/>
    <mergeCell ref="A134:A141"/>
    <mergeCell ref="A143:B145"/>
    <mergeCell ref="C143:E144"/>
    <mergeCell ref="F143:AM143"/>
    <mergeCell ref="T144:U144"/>
    <mergeCell ref="V144:W144"/>
    <mergeCell ref="X144:Y144"/>
    <mergeCell ref="Z131:AA131"/>
    <mergeCell ref="AB131:AC131"/>
    <mergeCell ref="AD131:AE131"/>
    <mergeCell ref="AF131:AG131"/>
    <mergeCell ref="AH131:AH132"/>
    <mergeCell ref="AI131:AI132"/>
    <mergeCell ref="AH130:AK130"/>
    <mergeCell ref="AL130:AL132"/>
    <mergeCell ref="AM130:AM132"/>
    <mergeCell ref="F131:G131"/>
    <mergeCell ref="H131:I131"/>
    <mergeCell ref="J131:K131"/>
    <mergeCell ref="L131:M131"/>
    <mergeCell ref="N131:O131"/>
    <mergeCell ref="P131:Q131"/>
    <mergeCell ref="R131:S131"/>
    <mergeCell ref="AJ131:AJ132"/>
    <mergeCell ref="AK131:AK132"/>
    <mergeCell ref="A119:B119"/>
    <mergeCell ref="A120:A127"/>
    <mergeCell ref="A128:B128"/>
    <mergeCell ref="A130:B132"/>
    <mergeCell ref="C130:E131"/>
    <mergeCell ref="F130:AG130"/>
    <mergeCell ref="T131:U131"/>
    <mergeCell ref="V131:W131"/>
    <mergeCell ref="X131:Y131"/>
    <mergeCell ref="F116:AG116"/>
    <mergeCell ref="AH116:AH118"/>
    <mergeCell ref="AI116:AI118"/>
    <mergeCell ref="F117:G117"/>
    <mergeCell ref="H117:I117"/>
    <mergeCell ref="J117:K117"/>
    <mergeCell ref="L117:M117"/>
    <mergeCell ref="N117:O117"/>
    <mergeCell ref="P117:Q117"/>
    <mergeCell ref="R117:S117"/>
    <mergeCell ref="AF117:AG117"/>
    <mergeCell ref="T117:U117"/>
    <mergeCell ref="V117:W117"/>
    <mergeCell ref="X117:Y117"/>
    <mergeCell ref="Z117:AA117"/>
    <mergeCell ref="AB117:AC117"/>
    <mergeCell ref="AD117:AE117"/>
    <mergeCell ref="A111:B111"/>
    <mergeCell ref="A112:B112"/>
    <mergeCell ref="A113:B113"/>
    <mergeCell ref="A114:B114"/>
    <mergeCell ref="A116:B118"/>
    <mergeCell ref="C116:E117"/>
    <mergeCell ref="A106:B106"/>
    <mergeCell ref="A108:B110"/>
    <mergeCell ref="C108:E109"/>
    <mergeCell ref="F108:M108"/>
    <mergeCell ref="F109:G109"/>
    <mergeCell ref="H109:I109"/>
    <mergeCell ref="J109:K109"/>
    <mergeCell ref="L109:M109"/>
    <mergeCell ref="AB101:AC101"/>
    <mergeCell ref="AD101:AG101"/>
    <mergeCell ref="AH101:AI101"/>
    <mergeCell ref="A103:B103"/>
    <mergeCell ref="A104:B104"/>
    <mergeCell ref="A105:B105"/>
    <mergeCell ref="A100:B102"/>
    <mergeCell ref="C100:E101"/>
    <mergeCell ref="AJ100:AJ102"/>
    <mergeCell ref="AK100:AK102"/>
    <mergeCell ref="AL100:AL102"/>
    <mergeCell ref="F101:G101"/>
    <mergeCell ref="H101:I101"/>
    <mergeCell ref="J101:K101"/>
    <mergeCell ref="L101:M101"/>
    <mergeCell ref="N101:O101"/>
    <mergeCell ref="P101:Q101"/>
    <mergeCell ref="R101:S101"/>
    <mergeCell ref="F100:Q100"/>
    <mergeCell ref="R100:W100"/>
    <mergeCell ref="X100:AC100"/>
    <mergeCell ref="AD100:AI100"/>
    <mergeCell ref="T101:U101"/>
    <mergeCell ref="V101:W101"/>
    <mergeCell ref="X101:Y101"/>
    <mergeCell ref="Z101:AA101"/>
    <mergeCell ref="A95:B95"/>
    <mergeCell ref="A96:B96"/>
    <mergeCell ref="A97:B97"/>
    <mergeCell ref="A98:B98"/>
    <mergeCell ref="Z93:AA93"/>
    <mergeCell ref="AB93:AC93"/>
    <mergeCell ref="AD93:AE93"/>
    <mergeCell ref="AF93:AG93"/>
    <mergeCell ref="AH93:AI93"/>
    <mergeCell ref="N93:O93"/>
    <mergeCell ref="P93:Q93"/>
    <mergeCell ref="R93:S93"/>
    <mergeCell ref="T93:U93"/>
    <mergeCell ref="V93:W93"/>
    <mergeCell ref="X93:Y93"/>
    <mergeCell ref="A91:B94"/>
    <mergeCell ref="C91:E93"/>
    <mergeCell ref="AW91:AW94"/>
    <mergeCell ref="F92:Q92"/>
    <mergeCell ref="R92:W92"/>
    <mergeCell ref="X92:AC92"/>
    <mergeCell ref="AD92:AO92"/>
    <mergeCell ref="AP92:AP94"/>
    <mergeCell ref="AQ92:AQ94"/>
    <mergeCell ref="AR92:AR94"/>
    <mergeCell ref="AS92:AS94"/>
    <mergeCell ref="AT92:AT94"/>
    <mergeCell ref="F91:AC91"/>
    <mergeCell ref="AD91:AT91"/>
    <mergeCell ref="AU91:AU94"/>
    <mergeCell ref="AV91:AV94"/>
    <mergeCell ref="F93:G93"/>
    <mergeCell ref="H93:I93"/>
    <mergeCell ref="J93:K93"/>
    <mergeCell ref="L93:M93"/>
    <mergeCell ref="AL93:AM93"/>
    <mergeCell ref="AN93:AO93"/>
    <mergeCell ref="AJ93:AK93"/>
    <mergeCell ref="A78:B78"/>
    <mergeCell ref="A79:A80"/>
    <mergeCell ref="A81:A82"/>
    <mergeCell ref="A83:B83"/>
    <mergeCell ref="A88:B88"/>
    <mergeCell ref="A89:B89"/>
    <mergeCell ref="A64:B64"/>
    <mergeCell ref="A65:B65"/>
    <mergeCell ref="A66:A72"/>
    <mergeCell ref="A73:A74"/>
    <mergeCell ref="A75:A76"/>
    <mergeCell ref="A77:B77"/>
    <mergeCell ref="A61:B62"/>
    <mergeCell ref="C61:C62"/>
    <mergeCell ref="D61:P61"/>
    <mergeCell ref="Q61:Q62"/>
    <mergeCell ref="R61:R62"/>
    <mergeCell ref="A63:B63"/>
    <mergeCell ref="S53:T53"/>
    <mergeCell ref="U53:W53"/>
    <mergeCell ref="X53:X54"/>
    <mergeCell ref="A55:A56"/>
    <mergeCell ref="A57:A58"/>
    <mergeCell ref="A59:B59"/>
    <mergeCell ref="A51:B51"/>
    <mergeCell ref="A53:B54"/>
    <mergeCell ref="C53:C54"/>
    <mergeCell ref="D53:P53"/>
    <mergeCell ref="Q53:Q54"/>
    <mergeCell ref="R53:R54"/>
    <mergeCell ref="A37:B37"/>
    <mergeCell ref="A38:A44"/>
    <mergeCell ref="A45:A46"/>
    <mergeCell ref="A47:A48"/>
    <mergeCell ref="A49:B49"/>
    <mergeCell ref="A50:B50"/>
    <mergeCell ref="V33:V34"/>
    <mergeCell ref="W33:W34"/>
    <mergeCell ref="X33:Z33"/>
    <mergeCell ref="AA33:AA34"/>
    <mergeCell ref="A35:B35"/>
    <mergeCell ref="A36:B36"/>
    <mergeCell ref="C33:C34"/>
    <mergeCell ref="D33:P33"/>
    <mergeCell ref="Q33:Q34"/>
    <mergeCell ref="R33:R34"/>
    <mergeCell ref="S33:S34"/>
    <mergeCell ref="T33:U33"/>
    <mergeCell ref="A27:B27"/>
    <mergeCell ref="A28:B28"/>
    <mergeCell ref="A29:B29"/>
    <mergeCell ref="A30:B30"/>
    <mergeCell ref="A31:B31"/>
    <mergeCell ref="A33:B34"/>
    <mergeCell ref="A21:B21"/>
    <mergeCell ref="A22:B22"/>
    <mergeCell ref="A23:B23"/>
    <mergeCell ref="A24:B24"/>
    <mergeCell ref="A25:B25"/>
    <mergeCell ref="A26:B26"/>
    <mergeCell ref="D16:D17"/>
    <mergeCell ref="E16:E17"/>
    <mergeCell ref="F16:F17"/>
    <mergeCell ref="A18:B18"/>
    <mergeCell ref="A19:B19"/>
    <mergeCell ref="A20:B20"/>
    <mergeCell ref="A11:B11"/>
    <mergeCell ref="A12:B12"/>
    <mergeCell ref="A13:B13"/>
    <mergeCell ref="A14:B14"/>
    <mergeCell ref="A16:B17"/>
    <mergeCell ref="C16:C17"/>
    <mergeCell ref="Q9:Q10"/>
    <mergeCell ref="R9:R10"/>
    <mergeCell ref="S9:T9"/>
    <mergeCell ref="U9:U10"/>
    <mergeCell ref="V9:V10"/>
    <mergeCell ref="W9:X9"/>
    <mergeCell ref="A6:P6"/>
    <mergeCell ref="A9:B10"/>
    <mergeCell ref="C9:C10"/>
    <mergeCell ref="D9:N9"/>
    <mergeCell ref="O9:O10"/>
    <mergeCell ref="P9:P10"/>
  </mergeCells>
  <dataValidations count="12">
    <dataValidation type="whole" allowBlank="1" showInputMessage="1" showErrorMessage="1" sqref="C394:U394 C396:U398 C400:U404 C409:F411" xr:uid="{045D6CC4-1626-456E-BCF4-65E033BB836D}">
      <formula1>0</formula1>
      <formula2>9.99999999999999E+34</formula2>
    </dataValidation>
    <dataValidation type="whole" allowBlank="1" showInputMessage="1" showErrorMessage="1" sqref="F195:AX241 F329:AW339" xr:uid="{89C5183C-4B85-4BBD-84F1-BEC313720000}">
      <formula1>0</formula1>
      <formula2>9.99999999999999E+37</formula2>
    </dataValidation>
    <dataValidation type="whole" allowBlank="1" showInputMessage="1" showErrorMessage="1" sqref="F95:AW98" xr:uid="{F8C3C8BA-4B59-4591-9B5B-B2FE5A4AC1E0}">
      <formula1>0</formula1>
      <formula2>9.99999999999999E+39</formula2>
    </dataValidation>
    <dataValidation type="whole" allowBlank="1" showInputMessage="1" showErrorMessage="1" sqref="D64:R83" xr:uid="{4F080ED8-FAC2-4177-A2E7-26F142C4B6C1}">
      <formula1>0</formula1>
      <formula2>9.99999999999999E+28</formula2>
    </dataValidation>
    <dataValidation type="whole" allowBlank="1" showInputMessage="1" showErrorMessage="1" sqref="D36:M51 O36:AA51 N36 N38:N51" xr:uid="{167760A2-34BF-42BD-91F1-051FD3DB1C83}">
      <formula1>0</formula1>
      <formula2>9.99999999999999E+32</formula2>
    </dataValidation>
    <dataValidation type="whole" operator="equal" allowBlank="1" showInputMessage="1" showErrorMessage="1" error="Valor no Permitido" sqref="B371:AS371 B374:AS374 B377:AS377 B383:AS383 J395" xr:uid="{D68881DF-0B71-432A-838C-9C9E3D10932A}">
      <formula1>0</formula1>
    </dataValidation>
    <dataValidation type="whole" operator="equal" allowBlank="1" showInputMessage="1" showErrorMessage="1" sqref="C246:AX246 D208 D329 C194:AX194 N37" xr:uid="{FDAD2472-950F-4ADA-BB63-269DE6FAF6B8}">
      <formula1>0</formula1>
    </dataValidation>
    <dataValidation type="whole" operator="greaterThanOrEqual" allowBlank="1" showInputMessage="1" showErrorMessage="1" error="Valor no Permitido" sqref="C399:U399 B384:AS389 B372:AS373 B375:AS376 B378:AS382 K395:U395 B395:B402 C395:I395 B409:B411" xr:uid="{67CD1213-6B3F-4350-B7D9-ED1EE96FEF15}">
      <formula1>0</formula1>
    </dataValidation>
    <dataValidation allowBlank="1" showInputMessage="1" showErrorMessage="1" errorTitle="Error de ingreso" error="Debe ingresar sólo números enteros positivos." sqref="AA33:AA34 X33 X53:X54 U53" xr:uid="{BB8BFF15-A3D6-4CE9-B088-3D509A10285E}"/>
    <dataValidation type="whole" allowBlank="1" showInputMessage="1" showErrorMessage="1" sqref="F307:AV324 F180:Q182 F184:Q187" xr:uid="{BD4CA63A-5FD8-4C41-951A-1AA3E06C7560}">
      <formula1>0</formula1>
      <formula2>9.99999999999999E+38</formula2>
    </dataValidation>
    <dataValidation type="whole" allowBlank="1" showInputMessage="1" showErrorMessage="1" sqref="E351:U352 F247:G293 H248:AX293" xr:uid="{F91A0999-E6F1-4417-8F51-C0181C76C7A6}">
      <formula1>0</formula1>
      <formula2>9.99999999999999E+35</formula2>
    </dataValidation>
    <dataValidation type="whole" operator="greaterThanOrEqual" allowBlank="1" showInputMessage="1" showErrorMessage="1" sqref="F344:AK346 C18:F31 F357:AM366 D11:X14 B86:D86 F133:AM141 F119:AI128 F111:M114 F154:O156 F158:O161 F146:AR150 D89:E89 F167:R169 F298:AO301 F245:AX245 D55:X59 F193:AX193 D52:U52 F171:R174 F103:AL106 H247:AX247" xr:uid="{83836CC9-8553-496C-AC05-4565C9CA05AB}">
      <formula1>0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Z437"/>
  <sheetViews>
    <sheetView tabSelected="1" workbookViewId="0">
      <selection activeCell="A6" sqref="A6:P6"/>
    </sheetView>
  </sheetViews>
  <sheetFormatPr baseColWidth="10" defaultColWidth="11.42578125" defaultRowHeight="15" x14ac:dyDescent="0.25"/>
  <cols>
    <col min="1" max="1" width="41.7109375" customWidth="1"/>
    <col min="2" max="2" width="37.42578125" customWidth="1"/>
    <col min="3" max="3" width="12.140625" customWidth="1"/>
    <col min="14" max="14" width="12.7109375" customWidth="1"/>
    <col min="15" max="15" width="13.7109375" customWidth="1"/>
    <col min="16" max="16" width="15.85546875" customWidth="1"/>
    <col min="17" max="17" width="12.5703125" customWidth="1"/>
    <col min="18" max="18" width="12.85546875" customWidth="1"/>
    <col min="20" max="20" width="11.85546875" customWidth="1"/>
    <col min="21" max="21" width="11.5703125" customWidth="1"/>
    <col min="22" max="22" width="12.28515625" customWidth="1"/>
    <col min="23" max="23" width="13.140625" customWidth="1"/>
    <col min="24" max="24" width="13.5703125" customWidth="1"/>
    <col min="35" max="35" width="10.7109375" customWidth="1"/>
    <col min="36" max="36" width="11.5703125" customWidth="1"/>
    <col min="37" max="37" width="10.42578125" customWidth="1"/>
    <col min="39" max="39" width="12.28515625" customWidth="1"/>
    <col min="40" max="40" width="12.5703125" customWidth="1"/>
    <col min="41" max="41" width="13.7109375" customWidth="1"/>
    <col min="42" max="42" width="12.5703125" customWidth="1"/>
    <col min="46" max="46" width="11.140625" customWidth="1"/>
    <col min="49" max="50" width="12.5703125" customWidth="1"/>
    <col min="66" max="67" width="11.42578125" customWidth="1"/>
    <col min="76" max="77" width="11.42578125" customWidth="1"/>
    <col min="78" max="104" width="11.42578125" hidden="1" customWidth="1"/>
  </cols>
  <sheetData>
    <row r="1" spans="1:102" x14ac:dyDescent="0.25">
      <c r="A1" s="1" t="s">
        <v>0</v>
      </c>
    </row>
    <row r="2" spans="1:102" x14ac:dyDescent="0.25">
      <c r="A2" s="1" t="str">
        <f>CONCATENATE("COMUNA: ",[13]NOMBRE!B2," (",[13]NOMBRE!C2,[13]NOMBRE!D2,[13]NOMBRE!E2,[13]NOMBRE!F2,[13]NOMBRE!G2,")")</f>
        <v>COMUNA: LINARES (07401)</v>
      </c>
    </row>
    <row r="3" spans="1:102" x14ac:dyDescent="0.25">
      <c r="A3" s="1" t="str">
        <f>CONCATENATE("ESTABLECIMIENTO/ESTRATEGIA: ", [13]NOMBRE!B3," (",[13]NOMBRE!C3,[13]NOMBRE!D3,[13]NOMBRE!E3,[13]NOMBRE!F3,[13]NOMBRE!G3,[13]NOMBRE!H3,")")</f>
        <v>ESTABLECIMIENTO/ESTRATEGIA: HOSPITAL PRESIDENTE CARLOS IBAÑEZ DEL CAMPO (116108)</v>
      </c>
    </row>
    <row r="4" spans="1:102" x14ac:dyDescent="0.25">
      <c r="A4" s="1" t="str">
        <f>CONCATENATE("MES: ",[13]NOMBRE!B6," (",[13]NOMBRE!C6,[13]NOMBRE!D6,")")</f>
        <v>MES: DICIEMBRE (12)</v>
      </c>
    </row>
    <row r="5" spans="1:102" x14ac:dyDescent="0.25">
      <c r="A5" s="1" t="str">
        <f>CONCATENATE("AÑO: ",[13]NOMBRE!B7)</f>
        <v>AÑO: 2025</v>
      </c>
    </row>
    <row r="6" spans="1:102" ht="18" customHeight="1" x14ac:dyDescent="0.25">
      <c r="A6" s="2991" t="s">
        <v>1</v>
      </c>
      <c r="B6" s="2991"/>
      <c r="C6" s="2991"/>
      <c r="D6" s="2991"/>
      <c r="E6" s="2991"/>
      <c r="F6" s="2991"/>
      <c r="G6" s="2991"/>
      <c r="H6" s="2991"/>
      <c r="I6" s="2991"/>
      <c r="J6" s="2991"/>
      <c r="K6" s="2991"/>
      <c r="L6" s="2991"/>
      <c r="M6" s="2991"/>
      <c r="N6" s="2991"/>
      <c r="O6" s="2991"/>
      <c r="P6" s="2991"/>
    </row>
    <row r="8" spans="1:102" ht="18" customHeight="1" x14ac:dyDescent="0.25">
      <c r="A8" s="2" t="s">
        <v>2</v>
      </c>
    </row>
    <row r="9" spans="1:102" ht="21.6" customHeight="1" x14ac:dyDescent="0.25">
      <c r="A9" s="4592" t="s">
        <v>3</v>
      </c>
      <c r="B9" s="2987"/>
      <c r="C9" s="4602" t="s">
        <v>4</v>
      </c>
      <c r="D9" s="4699" t="s">
        <v>5</v>
      </c>
      <c r="E9" s="4682"/>
      <c r="F9" s="4682"/>
      <c r="G9" s="4682"/>
      <c r="H9" s="4682"/>
      <c r="I9" s="4682"/>
      <c r="J9" s="4682"/>
      <c r="K9" s="4682"/>
      <c r="L9" s="4682"/>
      <c r="M9" s="4682"/>
      <c r="N9" s="4700"/>
      <c r="O9" s="4655" t="s">
        <v>6</v>
      </c>
      <c r="P9" s="4680" t="s">
        <v>7</v>
      </c>
      <c r="Q9" s="4680" t="s">
        <v>8</v>
      </c>
      <c r="R9" s="4701" t="s">
        <v>9</v>
      </c>
      <c r="S9" s="2986" t="s">
        <v>10</v>
      </c>
      <c r="T9" s="2986"/>
      <c r="U9" s="4680" t="s">
        <v>11</v>
      </c>
      <c r="V9" s="2987" t="s">
        <v>12</v>
      </c>
      <c r="W9" s="4660" t="s">
        <v>13</v>
      </c>
      <c r="X9" s="4661"/>
    </row>
    <row r="10" spans="1:102" ht="27" customHeight="1" x14ac:dyDescent="0.25">
      <c r="A10" s="3901"/>
      <c r="B10" s="2994"/>
      <c r="C10" s="4236"/>
      <c r="D10" s="2889" t="s">
        <v>14</v>
      </c>
      <c r="E10" s="4702" t="s">
        <v>15</v>
      </c>
      <c r="F10" s="4703" t="s">
        <v>16</v>
      </c>
      <c r="G10" s="4703" t="s">
        <v>17</v>
      </c>
      <c r="H10" s="4703" t="s">
        <v>18</v>
      </c>
      <c r="I10" s="4703" t="s">
        <v>19</v>
      </c>
      <c r="J10" s="4703" t="s">
        <v>20</v>
      </c>
      <c r="K10" s="4703" t="s">
        <v>21</v>
      </c>
      <c r="L10" s="4703" t="s">
        <v>22</v>
      </c>
      <c r="M10" s="4703" t="s">
        <v>23</v>
      </c>
      <c r="N10" s="4704" t="s">
        <v>24</v>
      </c>
      <c r="O10" s="3001"/>
      <c r="P10" s="2983"/>
      <c r="Q10" s="2983"/>
      <c r="R10" s="2985"/>
      <c r="S10" s="7" t="s">
        <v>25</v>
      </c>
      <c r="T10" s="7" t="s">
        <v>26</v>
      </c>
      <c r="U10" s="2983"/>
      <c r="V10" s="2988"/>
      <c r="W10" s="2889" t="s">
        <v>27</v>
      </c>
      <c r="X10" s="8" t="s">
        <v>28</v>
      </c>
    </row>
    <row r="11" spans="1:102" ht="15" customHeight="1" x14ac:dyDescent="0.25">
      <c r="A11" s="4705" t="s">
        <v>29</v>
      </c>
      <c r="B11" s="4705"/>
      <c r="C11" s="4706">
        <f>SUM(D11:N11)</f>
        <v>0</v>
      </c>
      <c r="D11" s="4707"/>
      <c r="E11" s="4708"/>
      <c r="F11" s="4709"/>
      <c r="G11" s="4709"/>
      <c r="H11" s="4709"/>
      <c r="I11" s="4709"/>
      <c r="J11" s="4709"/>
      <c r="K11" s="4709"/>
      <c r="L11" s="4709"/>
      <c r="M11" s="4710"/>
      <c r="N11" s="4711"/>
      <c r="O11" s="4712"/>
      <c r="P11" s="4709"/>
      <c r="Q11" s="4709"/>
      <c r="R11" s="16"/>
      <c r="S11" s="16"/>
      <c r="T11" s="16"/>
      <c r="U11" s="16"/>
      <c r="V11" s="4713"/>
      <c r="W11" s="4707"/>
      <c r="X11" s="4713"/>
      <c r="Y11" t="str">
        <f>CA11&amp;CB11&amp;CC11&amp;CD11&amp;CE11&amp;CF11&amp;CG11&amp;CH11&amp;CI11&amp;CJ11</f>
        <v/>
      </c>
      <c r="CA11" s="18" t="str">
        <f>IF(AND($C11&gt;0,O11="")," * No olvide digitar la variable Víctima de Violencia de Género. Digite Cero si no tiene.",IF(O11&gt;$C11," * La variable Víctima de Violencia de Género No puede ser mayor al Total.",""))</f>
        <v/>
      </c>
      <c r="CB11" s="18" t="str">
        <f>IF(AND(C11&gt;0,P11=""),"  * No olvide digitar la variable Ingresos por Traslados. Digite Cero si no tiene.",IF(P11&gt;C11,"  * La variable Ingresos por Traslados No puede ser mayor al Total.",""))</f>
        <v/>
      </c>
      <c r="CC11" s="18" t="str">
        <f>IF(AND($C11&gt;0,Q11="")," * No olvide digitar la variable Ingresos con Control Precoz Extrasistema. Digite Cero si no tiene.",IF(Q11&gt;$C11," * La variable Ingresos con Control Precoz Extrasistema No puede ser mayor al Total.",""))</f>
        <v/>
      </c>
      <c r="CD11" s="18" t="str">
        <f>IF(AND($C11&gt;0,R11="")," * No olvide digitar la variable Derivación por IVE causal 3 &lt;14 años. Digite Cero si no tiene.",IF(R11&gt;$C11," * La variable Derivación por IVE causal 3 &lt;14 años No puede ser mayor al Total.",""))</f>
        <v/>
      </c>
      <c r="CE11" s="18" t="str">
        <f>IF(AND($C11&gt;0,S11=""),"  * No olvide digitar la variable Trans masculino. Digite Cero si no tiene.",IF(S11&gt;$C11,"  * La variable Trans masculino No puede ser mayor al Total.",""))</f>
        <v/>
      </c>
      <c r="CF11" s="18" t="str">
        <f>IF(AND($C11&gt;0,T11=""),"  * No olvide digitar la variable No binarie. Digite Cero si no tiene.",IF(T11&gt;$C11," * La variable No binarie No puede ser mayor al Total.",""))</f>
        <v/>
      </c>
      <c r="CG11" s="18" t="str">
        <f>IF(AND($C11&gt;0,U11="")," * No olvide digitar la variable Personas con discapacidad. Digite Cero si no tiene.",IF(U11&gt;$C11," *La variable Personas con discapacidad No puede ser mayor al Total.",""))</f>
        <v/>
      </c>
      <c r="CH11" s="18" t="str">
        <f>IF(AND($C11&gt;0,V11="")," * No olvide digitar la variable Pueblos Originarios. Digite Cero si no tiene.",IF(V11&gt;$C11," *La variable Pueblos Originarios No puede ser mayor al Total.",""))</f>
        <v/>
      </c>
      <c r="CI11" s="18" t="str">
        <f>IF(AND($D11+E11+F11&gt;0,W11="")," * No olvide digitar la variable Migrantes Menor de 20 años. Digite Cero si no tiene.",IF(W11&gt;$D11+E11+F11," * La variable Migrantes Menor de 20 años No puede ser mayor a la suma del grupo Rango Etario menor de 20 años.",""))</f>
        <v/>
      </c>
      <c r="CJ11" s="18" t="str">
        <f>IF(AND($G11+$H11+$I11+$J11+$K11+$L11+$M11+$N11&gt;0,$X11="")," * No olvide digitar la variable Migrantes 20 y más años. Digite Cero si no tiene.",IF($G11+$H11+$I11+$J11+$K11+$L11+$M11+$N11&lt;$X11," * La variable Migrantes 20 y más años No puede ser mayor a la suma del grupo Rango Etario 20 y más años.",""))</f>
        <v/>
      </c>
      <c r="CO11" s="19">
        <f t="shared" ref="CO11:CQ14" si="0">IF(AND($C11&gt;0,O11=""),1,IF(O11&gt;$C11,1,0))</f>
        <v>0</v>
      </c>
      <c r="CP11" s="19">
        <f t="shared" si="0"/>
        <v>0</v>
      </c>
      <c r="CQ11" s="19">
        <f t="shared" si="0"/>
        <v>0</v>
      </c>
      <c r="CR11" s="20">
        <f>IF(R11&gt;$E11+D11,1,0)</f>
        <v>0</v>
      </c>
      <c r="CS11" s="19">
        <f t="shared" ref="CS11:CV14" si="1">IF(AND($C11&gt;0,S11=""),1,IF(S11&gt;$C11,1,0))</f>
        <v>0</v>
      </c>
      <c r="CT11" s="19">
        <f t="shared" si="1"/>
        <v>0</v>
      </c>
      <c r="CU11" s="19">
        <f t="shared" si="1"/>
        <v>0</v>
      </c>
      <c r="CV11" s="19">
        <f t="shared" si="1"/>
        <v>0</v>
      </c>
      <c r="CW11" s="19">
        <f>IF(AND(D11+E11+F11&gt;0,W11=""),1,IF(W11&gt;D11+E11+F11,1,0))</f>
        <v>0</v>
      </c>
      <c r="CX11" s="19">
        <f>IF(AND($G11+$H11+$I11+$J11+$K11+$L11+$M11+$N11&gt;0,$X11=""),1,IF($G11+$H11+$I11+$J11+$K11+$L11+$M11+$N11&lt;$X11,1,0))</f>
        <v>0</v>
      </c>
    </row>
    <row r="12" spans="1:102" ht="15" customHeight="1" x14ac:dyDescent="0.25">
      <c r="A12" s="3013" t="s">
        <v>30</v>
      </c>
      <c r="B12" s="3013"/>
      <c r="C12" s="21">
        <f t="shared" ref="C12:C14" si="2">SUM(D12:N12)</f>
        <v>0</v>
      </c>
      <c r="D12" s="22"/>
      <c r="E12" s="23"/>
      <c r="F12" s="24"/>
      <c r="G12" s="24"/>
      <c r="H12" s="24"/>
      <c r="I12" s="24"/>
      <c r="J12" s="24"/>
      <c r="K12" s="24"/>
      <c r="L12" s="24"/>
      <c r="M12" s="25"/>
      <c r="N12" s="26"/>
      <c r="O12" s="27"/>
      <c r="P12" s="24"/>
      <c r="Q12" s="24"/>
      <c r="R12" s="16"/>
      <c r="S12" s="16"/>
      <c r="T12" s="16"/>
      <c r="U12" s="16"/>
      <c r="V12" s="28"/>
      <c r="W12" s="22"/>
      <c r="X12" s="28"/>
      <c r="Y12" t="str">
        <f t="shared" ref="Y12:Y14" si="3">CA12&amp;CB12&amp;CC12&amp;CD12&amp;CE12&amp;CF12&amp;CG12&amp;CH12&amp;CI12&amp;CJ12</f>
        <v/>
      </c>
      <c r="CA12" s="18" t="str">
        <f t="shared" ref="CA12:CA14" si="4">IF(AND($C12&gt;0,O12="")," * No olvide digitar la variable Víctima de Violencia de Género. Digite Cero si no tiene.",IF(O12&gt;$C12," * La variable Víctima de Violencia de Género No puede ser mayor al Total.",""))</f>
        <v/>
      </c>
      <c r="CB12" s="18" t="str">
        <f t="shared" ref="CB12:CB14" si="5">IF(AND(C12&gt;0,P12=""),"  * No olvide digitar la variable Ingresos por Traslados. Digite Cero si no tiene.",IF(P12&gt;C12,"  * La variable Ingresos por Traslados No puede ser mayor al Total.",""))</f>
        <v/>
      </c>
      <c r="CC12" s="18" t="str">
        <f t="shared" ref="CC12:CC14" si="6">IF(AND($C12&gt;0,Q12="")," * No olvide digitar la variable Ingresos con Control Precoz Extrasistema. Digite Cero si no tiene.",IF(Q12&gt;$C12," * La variable Ingresos con Control Precoz Extrasistema No puede ser mayor al Total.",""))</f>
        <v/>
      </c>
      <c r="CD12" s="18" t="str">
        <f t="shared" ref="CD12:CD14" si="7">IF(AND($C12&gt;0,R12="")," * No olvide digitar la variable Derivación por IVE causal 3 &lt;14 años. Digite Cero si no tiene.",IF(R12&gt;$C12," * La variable Derivación por IVE causal 3 &lt;14 años No puede ser mayor al Total.",""))</f>
        <v/>
      </c>
      <c r="CE12" s="18" t="str">
        <f t="shared" ref="CE12:CE14" si="8">IF(AND($C12&gt;0,S12=""),"  * No olvide digitar la variable Trans masculino. Digite Cero si no tiene.",IF(S12&gt;$C12,"  * La variable Trans masculino No puede ser mayor al Total.",""))</f>
        <v/>
      </c>
      <c r="CF12" s="18" t="str">
        <f t="shared" ref="CF12:CF14" si="9">IF(AND($C12&gt;0,T12=""),"  * No olvide digitar la variable No binarie. Digite Cero si no tiene.",IF(T12&gt;$C12," * La variable No binarie No puede ser mayor al Total.",""))</f>
        <v/>
      </c>
      <c r="CG12" s="18" t="str">
        <f t="shared" ref="CG12:CG14" si="10">IF(AND($C12&gt;0,U12="")," * No olvide digitar la variable Personas con discapacidad. Digite Cero si no tiene.",IF(U12&gt;$C12," *La variable Personas con discapacidad No puede ser mayor al Total.",""))</f>
        <v/>
      </c>
      <c r="CH12" s="18" t="str">
        <f t="shared" ref="CH12:CH14" si="11">IF(AND($C12&gt;0,V12="")," * No olvide digitar la variable Pueblos Originarios. Digite Cero si no tiene.",IF(V12&gt;$C12," *La variable Pueblos Originarios No puede ser mayor al Total.",""))</f>
        <v/>
      </c>
      <c r="CI12" s="18" t="str">
        <f t="shared" ref="CI12:CI14" si="12">IF(AND($D12+E12+F12&gt;0,W12="")," * No olvide digitar la variable Migrantes Menor de 20 años. Digite Cero si no tiene.",IF(W12&gt;$D12+E12+F12," * La variable Migrantes Menor de 20 años No puede ser mayor a la suma del grupo Rango Etario menor de 20 años.",""))</f>
        <v/>
      </c>
      <c r="CJ12" s="18" t="str">
        <f t="shared" ref="CJ12:CJ14" si="13">IF(AND($G12+$H12+$I12+$J12+$K12+$L12+$M12+$N12&gt;0,$X12="")," * No olvide digitar la variable Migrantes 20 y más años. Digite Cero si no tiene.",IF($G12+$H12+$I12+$J12+$K12+$L12+$M12+$N12&lt;$X12," * La variable Migrantes 20 y más años No puede ser mayor a la suma del grupo Rango Etario 20 y más años.",""))</f>
        <v/>
      </c>
      <c r="CO12" s="19">
        <f t="shared" si="0"/>
        <v>0</v>
      </c>
      <c r="CP12" s="19">
        <f t="shared" si="0"/>
        <v>0</v>
      </c>
      <c r="CQ12" s="19">
        <f t="shared" si="0"/>
        <v>0</v>
      </c>
      <c r="CR12" s="20">
        <f>IF(R12&gt;$E12+D12,1,0)</f>
        <v>0</v>
      </c>
      <c r="CS12" s="19">
        <f t="shared" si="1"/>
        <v>0</v>
      </c>
      <c r="CT12" s="19">
        <f t="shared" si="1"/>
        <v>0</v>
      </c>
      <c r="CU12" s="19">
        <f t="shared" si="1"/>
        <v>0</v>
      </c>
      <c r="CV12" s="19">
        <f t="shared" si="1"/>
        <v>0</v>
      </c>
      <c r="CW12" s="19">
        <f>IF(AND(D12+E12+F12&gt;0,W12=""),1,IF(W12&gt;D12+E12+F12,1,0))</f>
        <v>0</v>
      </c>
      <c r="CX12" s="19">
        <f t="shared" ref="CX12:CX14" si="14">IF(AND($G12+$H12+$I12+$J12+$K12+$L12+$M12+$N12&gt;0,$X12=""),1,IF($G12+$H12+$I12+$J12+$K12+$L12+$M12+$N12&lt;$X12,1,0))</f>
        <v>0</v>
      </c>
    </row>
    <row r="13" spans="1:102" ht="15" customHeight="1" x14ac:dyDescent="0.25">
      <c r="A13" s="3014" t="s">
        <v>31</v>
      </c>
      <c r="B13" s="3015"/>
      <c r="C13" s="21">
        <f>SUM(D13:N13)</f>
        <v>0</v>
      </c>
      <c r="D13" s="22"/>
      <c r="E13" s="23"/>
      <c r="F13" s="24"/>
      <c r="G13" s="24"/>
      <c r="H13" s="24"/>
      <c r="I13" s="24"/>
      <c r="J13" s="24"/>
      <c r="K13" s="24"/>
      <c r="L13" s="24"/>
      <c r="M13" s="25"/>
      <c r="N13" s="26"/>
      <c r="O13" s="27"/>
      <c r="P13" s="24"/>
      <c r="Q13" s="24"/>
      <c r="R13" s="16"/>
      <c r="S13" s="16"/>
      <c r="T13" s="16"/>
      <c r="U13" s="16"/>
      <c r="V13" s="28"/>
      <c r="W13" s="22"/>
      <c r="X13" s="28"/>
      <c r="Y13" t="str">
        <f t="shared" si="3"/>
        <v/>
      </c>
      <c r="CA13" s="18" t="str">
        <f t="shared" si="4"/>
        <v/>
      </c>
      <c r="CB13" s="18" t="str">
        <f t="shared" si="5"/>
        <v/>
      </c>
      <c r="CC13" s="18" t="str">
        <f t="shared" si="6"/>
        <v/>
      </c>
      <c r="CD13" s="18" t="str">
        <f t="shared" si="7"/>
        <v/>
      </c>
      <c r="CE13" s="18" t="str">
        <f t="shared" si="8"/>
        <v/>
      </c>
      <c r="CF13" s="18" t="str">
        <f t="shared" si="9"/>
        <v/>
      </c>
      <c r="CG13" s="18" t="str">
        <f t="shared" si="10"/>
        <v/>
      </c>
      <c r="CH13" s="18" t="str">
        <f t="shared" si="11"/>
        <v/>
      </c>
      <c r="CI13" s="18" t="str">
        <f t="shared" si="12"/>
        <v/>
      </c>
      <c r="CJ13" s="18" t="str">
        <f t="shared" si="13"/>
        <v/>
      </c>
      <c r="CO13" s="19">
        <f t="shared" si="0"/>
        <v>0</v>
      </c>
      <c r="CP13" s="19">
        <f t="shared" si="0"/>
        <v>0</v>
      </c>
      <c r="CQ13" s="19">
        <f t="shared" si="0"/>
        <v>0</v>
      </c>
      <c r="CR13" s="20">
        <f>IF(R13&gt;$E13+D13,1,0)</f>
        <v>0</v>
      </c>
      <c r="CS13" s="19">
        <f t="shared" si="1"/>
        <v>0</v>
      </c>
      <c r="CT13" s="19">
        <f t="shared" si="1"/>
        <v>0</v>
      </c>
      <c r="CU13" s="19">
        <f t="shared" si="1"/>
        <v>0</v>
      </c>
      <c r="CV13" s="19">
        <f t="shared" si="1"/>
        <v>0</v>
      </c>
      <c r="CW13" s="19">
        <f>IF(AND(D13+E13+F13&gt;0,W13=""),1,IF(W13&gt;D13+E13+F13,1,0))</f>
        <v>0</v>
      </c>
      <c r="CX13" s="19">
        <f t="shared" si="14"/>
        <v>0</v>
      </c>
    </row>
    <row r="14" spans="1:102" ht="15" customHeight="1" x14ac:dyDescent="0.25">
      <c r="A14" s="3016" t="s">
        <v>32</v>
      </c>
      <c r="B14" s="3017"/>
      <c r="C14" s="29">
        <f t="shared" si="2"/>
        <v>0</v>
      </c>
      <c r="D14" s="30"/>
      <c r="E14" s="31"/>
      <c r="F14" s="32"/>
      <c r="G14" s="32"/>
      <c r="H14" s="32"/>
      <c r="I14" s="32"/>
      <c r="J14" s="32"/>
      <c r="K14" s="32"/>
      <c r="L14" s="32"/>
      <c r="M14" s="33"/>
      <c r="N14" s="34"/>
      <c r="O14" s="35"/>
      <c r="P14" s="32"/>
      <c r="Q14" s="32"/>
      <c r="R14" s="36"/>
      <c r="S14" s="36"/>
      <c r="T14" s="36"/>
      <c r="U14" s="36"/>
      <c r="V14" s="37"/>
      <c r="W14" s="30"/>
      <c r="X14" s="37"/>
      <c r="Y14" t="str">
        <f t="shared" si="3"/>
        <v/>
      </c>
      <c r="CA14" s="18" t="str">
        <f t="shared" si="4"/>
        <v/>
      </c>
      <c r="CB14" s="18" t="str">
        <f t="shared" si="5"/>
        <v/>
      </c>
      <c r="CC14" s="18" t="str">
        <f t="shared" si="6"/>
        <v/>
      </c>
      <c r="CD14" s="18" t="str">
        <f t="shared" si="7"/>
        <v/>
      </c>
      <c r="CE14" s="18" t="str">
        <f t="shared" si="8"/>
        <v/>
      </c>
      <c r="CF14" s="18" t="str">
        <f t="shared" si="9"/>
        <v/>
      </c>
      <c r="CG14" s="18" t="str">
        <f t="shared" si="10"/>
        <v/>
      </c>
      <c r="CH14" s="18" t="str">
        <f t="shared" si="11"/>
        <v/>
      </c>
      <c r="CI14" s="18" t="str">
        <f t="shared" si="12"/>
        <v/>
      </c>
      <c r="CJ14" s="18" t="str">
        <f t="shared" si="13"/>
        <v/>
      </c>
      <c r="CO14" s="19">
        <f t="shared" si="0"/>
        <v>0</v>
      </c>
      <c r="CP14" s="19">
        <f t="shared" si="0"/>
        <v>0</v>
      </c>
      <c r="CQ14" s="19">
        <f t="shared" si="0"/>
        <v>0</v>
      </c>
      <c r="CR14" s="20">
        <f>IF(R14&gt;$E14+D14,1,0)</f>
        <v>0</v>
      </c>
      <c r="CS14" s="19">
        <f t="shared" si="1"/>
        <v>0</v>
      </c>
      <c r="CT14" s="19">
        <f t="shared" si="1"/>
        <v>0</v>
      </c>
      <c r="CU14" s="19">
        <f t="shared" si="1"/>
        <v>0</v>
      </c>
      <c r="CV14" s="19">
        <f t="shared" si="1"/>
        <v>0</v>
      </c>
      <c r="CW14" s="19">
        <f>IF(AND(D14+E14+F14&gt;0,W14=""),1,IF(W14&gt;D14+E14+F14,1,0))</f>
        <v>0</v>
      </c>
      <c r="CX14" s="19">
        <f t="shared" si="14"/>
        <v>0</v>
      </c>
    </row>
    <row r="15" spans="1:102" ht="18" customHeight="1" x14ac:dyDescent="0.25">
      <c r="A15" s="38" t="s">
        <v>33</v>
      </c>
      <c r="B15" s="39"/>
      <c r="C15" s="39"/>
      <c r="D15" s="39"/>
      <c r="E15" s="39"/>
      <c r="F15" s="39"/>
      <c r="G15" s="39"/>
      <c r="H15" s="39"/>
      <c r="I15" s="39"/>
      <c r="J15" s="39"/>
      <c r="CN15" s="40"/>
      <c r="CO15" s="40"/>
      <c r="CP15" s="40"/>
      <c r="CQ15" s="40"/>
      <c r="CR15" s="40"/>
      <c r="CS15" s="40"/>
      <c r="CT15" s="40"/>
      <c r="CU15" s="40"/>
      <c r="CV15" s="40"/>
      <c r="CW15" s="40"/>
    </row>
    <row r="16" spans="1:102" ht="15" customHeight="1" x14ac:dyDescent="0.25">
      <c r="A16" s="4714" t="s">
        <v>34</v>
      </c>
      <c r="B16" s="2987"/>
      <c r="C16" s="4715" t="s">
        <v>35</v>
      </c>
      <c r="D16" s="4716" t="s">
        <v>36</v>
      </c>
      <c r="E16" s="3004" t="s">
        <v>12</v>
      </c>
      <c r="F16" s="2987" t="s">
        <v>13</v>
      </c>
      <c r="CN16" s="40"/>
      <c r="CO16" s="40"/>
      <c r="CP16" s="40"/>
      <c r="CQ16" s="40"/>
      <c r="CR16" s="40"/>
      <c r="CS16" s="40"/>
      <c r="CT16" s="40"/>
      <c r="CU16" s="40"/>
      <c r="CV16" s="40"/>
      <c r="CW16" s="40"/>
    </row>
    <row r="17" spans="1:101" ht="18.75" customHeight="1" x14ac:dyDescent="0.25">
      <c r="A17" s="3901"/>
      <c r="B17" s="2994"/>
      <c r="C17" s="3019"/>
      <c r="D17" s="3003"/>
      <c r="E17" s="4017"/>
      <c r="F17" s="2988"/>
      <c r="CN17" s="40"/>
      <c r="CO17" s="40"/>
      <c r="CP17" s="40"/>
      <c r="CQ17" s="40"/>
      <c r="CR17" s="40"/>
      <c r="CS17" s="40"/>
      <c r="CT17" s="40"/>
      <c r="CU17" s="40"/>
      <c r="CV17" s="40"/>
      <c r="CW17" s="40"/>
    </row>
    <row r="18" spans="1:101" ht="15" customHeight="1" x14ac:dyDescent="0.25">
      <c r="A18" s="4717" t="s">
        <v>37</v>
      </c>
      <c r="B18" s="4718"/>
      <c r="C18" s="4719">
        <v>103</v>
      </c>
      <c r="D18" s="4720">
        <v>0</v>
      </c>
      <c r="E18" s="4721">
        <v>1</v>
      </c>
      <c r="F18" s="4722">
        <v>8</v>
      </c>
      <c r="G18" t="str">
        <f t="shared" ref="G18:G31" si="15">CA18&amp;CB18&amp;CC18</f>
        <v/>
      </c>
      <c r="CA18" s="18" t="str">
        <f>IF(AND($C18&gt;0,$D18=""),"  * No olvide digitar la variable "&amp;$D$16&amp;""&amp;". Digite Cero si no tiene.",IF(D18&gt;C18,"  ** La variable Víctima de violencia de género No puede ser mayor al "&amp;$C$16&amp;""&amp;" .",""))</f>
        <v/>
      </c>
      <c r="CB18" s="18" t="str">
        <f>IF(AND(C18&gt;0,E18=""),"  * No olvide digitar la "&amp;$E$16&amp;""&amp;" . Digite Cero si no tiene.",IF(E18&gt;C18,"  * La variable Pueblos originarios No puede ser mayor al  "&amp;$C$16&amp;""&amp;" .",""))</f>
        <v/>
      </c>
      <c r="CC18" s="18" t="str">
        <f>IF(AND(C18&gt;0,F18=""),"  * No olvide digitar la "&amp;$F$16&amp;""&amp;" . Digite Cero si no tiene.",IF(F18&gt;C18,"  * La variable Migrantes No puede ser mayor al  "&amp;$C$16&amp;""&amp;" .",""))</f>
        <v/>
      </c>
      <c r="CN18" s="40"/>
      <c r="CO18" s="19">
        <f t="shared" ref="CO18:CO31" si="16">IF(AND(C18&gt;0,D18=""),1,IF(D18&gt;C18,1,0))</f>
        <v>0</v>
      </c>
      <c r="CP18" s="19">
        <f t="shared" ref="CP18:CP31" si="17">IF(AND(C18&gt;0,E18=""),1,IF(E18&gt;C18,1,0))</f>
        <v>0</v>
      </c>
      <c r="CQ18" s="19">
        <f t="shared" ref="CQ18:CQ31" si="18">IF(AND(C18&gt;0,F18=""),1,IF(F18&gt;C18,1,0))</f>
        <v>0</v>
      </c>
      <c r="CR18" s="40"/>
      <c r="CS18" s="40"/>
      <c r="CT18" s="40"/>
      <c r="CU18" s="40"/>
      <c r="CV18" s="40"/>
      <c r="CW18" s="40"/>
    </row>
    <row r="19" spans="1:101" ht="15" customHeight="1" x14ac:dyDescent="0.25">
      <c r="A19" s="4723" t="s">
        <v>38</v>
      </c>
      <c r="B19" s="4724"/>
      <c r="C19" s="45">
        <v>0</v>
      </c>
      <c r="D19" s="46">
        <v>0</v>
      </c>
      <c r="E19" s="47">
        <v>0</v>
      </c>
      <c r="F19" s="48">
        <v>0</v>
      </c>
      <c r="G19" t="str">
        <f t="shared" si="15"/>
        <v/>
      </c>
      <c r="CA19" s="18" t="str">
        <f t="shared" ref="CA19:CA31" si="19">IF(AND($C19&gt;0,$D19=""),"  * No olvide digitar la variable "&amp;$D$16&amp;""&amp;". Digite Cero si no tiene.",IF(D19&gt;C19,"  ** La variable Víctima de violencia de género No puede ser mayor al "&amp;$C$16&amp;""&amp;" .",""))</f>
        <v/>
      </c>
      <c r="CB19" s="18" t="str">
        <f t="shared" ref="CB19:CB31" si="20">IF(AND(C19&gt;0,E19=""),"  * No olvide digitar la "&amp;$E$16&amp;""&amp;" . Digite Cero si no tiene.",IF(E19&gt;C19,"  * La variable Pueblos originarios No puede ser mayor al  "&amp;$C$16&amp;""&amp;" .",""))</f>
        <v/>
      </c>
      <c r="CC19" s="18" t="str">
        <f t="shared" ref="CC19:CC31" si="21">IF(AND(C19&gt;0,F19=""),"  * No olvide digitar la "&amp;$F$16&amp;""&amp;" . Digite Cero si no tiene.",IF(F19&gt;C19,"  * La variable Migrantes No puede ser mayor al  "&amp;$C$16&amp;""&amp;" .",""))</f>
        <v/>
      </c>
      <c r="CN19" s="40"/>
      <c r="CO19" s="19">
        <f t="shared" si="16"/>
        <v>0</v>
      </c>
      <c r="CP19" s="19">
        <f t="shared" si="17"/>
        <v>0</v>
      </c>
      <c r="CQ19" s="19">
        <f t="shared" si="18"/>
        <v>0</v>
      </c>
      <c r="CR19" s="40"/>
      <c r="CS19" s="40"/>
      <c r="CT19" s="40"/>
      <c r="CU19" s="40"/>
      <c r="CV19" s="40"/>
      <c r="CW19" s="40"/>
    </row>
    <row r="20" spans="1:101" ht="15" customHeight="1" x14ac:dyDescent="0.25">
      <c r="A20" s="3010" t="s">
        <v>39</v>
      </c>
      <c r="B20" s="3011"/>
      <c r="C20" s="22">
        <v>1</v>
      </c>
      <c r="D20" s="26">
        <v>0</v>
      </c>
      <c r="E20" s="23">
        <v>0</v>
      </c>
      <c r="F20" s="28">
        <v>0</v>
      </c>
      <c r="G20" t="str">
        <f t="shared" si="15"/>
        <v/>
      </c>
      <c r="P20" t="s">
        <v>40</v>
      </c>
      <c r="CA20" s="18" t="str">
        <f t="shared" si="19"/>
        <v/>
      </c>
      <c r="CB20" s="18" t="str">
        <f t="shared" si="20"/>
        <v/>
      </c>
      <c r="CC20" s="18" t="str">
        <f t="shared" si="21"/>
        <v/>
      </c>
      <c r="CN20" s="40"/>
      <c r="CO20" s="19">
        <f t="shared" si="16"/>
        <v>0</v>
      </c>
      <c r="CP20" s="19">
        <f t="shared" si="17"/>
        <v>0</v>
      </c>
      <c r="CQ20" s="19">
        <f t="shared" si="18"/>
        <v>0</v>
      </c>
      <c r="CR20" s="40"/>
      <c r="CS20" s="40"/>
      <c r="CT20" s="40"/>
      <c r="CU20" s="40"/>
      <c r="CV20" s="40"/>
      <c r="CW20" s="40"/>
    </row>
    <row r="21" spans="1:101" ht="15" customHeight="1" x14ac:dyDescent="0.25">
      <c r="A21" s="3010" t="s">
        <v>41</v>
      </c>
      <c r="B21" s="3011"/>
      <c r="C21" s="22">
        <v>13</v>
      </c>
      <c r="D21" s="26">
        <v>0</v>
      </c>
      <c r="E21" s="23">
        <v>0</v>
      </c>
      <c r="F21" s="28">
        <v>2</v>
      </c>
      <c r="G21" t="str">
        <f t="shared" si="15"/>
        <v/>
      </c>
      <c r="CA21" s="18" t="str">
        <f t="shared" si="19"/>
        <v/>
      </c>
      <c r="CB21" s="18" t="str">
        <f t="shared" si="20"/>
        <v/>
      </c>
      <c r="CC21" s="18" t="str">
        <f t="shared" si="21"/>
        <v/>
      </c>
      <c r="CN21" s="40"/>
      <c r="CO21" s="19">
        <f t="shared" si="16"/>
        <v>0</v>
      </c>
      <c r="CP21" s="19">
        <f t="shared" si="17"/>
        <v>0</v>
      </c>
      <c r="CQ21" s="19">
        <f t="shared" si="18"/>
        <v>0</v>
      </c>
      <c r="CR21" s="40"/>
      <c r="CS21" s="40"/>
      <c r="CT21" s="40"/>
      <c r="CU21" s="40"/>
      <c r="CV21" s="40"/>
      <c r="CW21" s="40"/>
    </row>
    <row r="22" spans="1:101" ht="15" customHeight="1" x14ac:dyDescent="0.25">
      <c r="A22" s="3010" t="s">
        <v>42</v>
      </c>
      <c r="B22" s="3011"/>
      <c r="C22" s="22">
        <v>3</v>
      </c>
      <c r="D22" s="26">
        <v>0</v>
      </c>
      <c r="E22" s="23">
        <v>0</v>
      </c>
      <c r="F22" s="28">
        <v>0</v>
      </c>
      <c r="G22" t="str">
        <f t="shared" si="15"/>
        <v/>
      </c>
      <c r="CA22" s="18" t="str">
        <f t="shared" si="19"/>
        <v/>
      </c>
      <c r="CB22" s="18" t="str">
        <f t="shared" si="20"/>
        <v/>
      </c>
      <c r="CC22" s="18" t="str">
        <f t="shared" si="21"/>
        <v/>
      </c>
      <c r="CN22" s="40"/>
      <c r="CO22" s="19">
        <f t="shared" si="16"/>
        <v>0</v>
      </c>
      <c r="CP22" s="19">
        <f t="shared" si="17"/>
        <v>0</v>
      </c>
      <c r="CQ22" s="19">
        <f t="shared" si="18"/>
        <v>0</v>
      </c>
      <c r="CR22" s="40"/>
      <c r="CS22" s="40"/>
      <c r="CT22" s="40"/>
      <c r="CU22" s="40"/>
      <c r="CV22" s="40"/>
      <c r="CW22" s="40"/>
    </row>
    <row r="23" spans="1:101" ht="15" customHeight="1" x14ac:dyDescent="0.25">
      <c r="A23" s="3010" t="s">
        <v>43</v>
      </c>
      <c r="B23" s="3011"/>
      <c r="C23" s="22">
        <v>0</v>
      </c>
      <c r="D23" s="26">
        <v>0</v>
      </c>
      <c r="E23" s="23">
        <v>0</v>
      </c>
      <c r="F23" s="28">
        <v>0</v>
      </c>
      <c r="G23" t="str">
        <f t="shared" si="15"/>
        <v/>
      </c>
      <c r="CA23" s="18" t="str">
        <f t="shared" si="19"/>
        <v/>
      </c>
      <c r="CB23" s="18" t="str">
        <f t="shared" si="20"/>
        <v/>
      </c>
      <c r="CC23" s="18" t="str">
        <f t="shared" si="21"/>
        <v/>
      </c>
      <c r="CN23" s="40"/>
      <c r="CO23" s="19">
        <f t="shared" si="16"/>
        <v>0</v>
      </c>
      <c r="CP23" s="19">
        <f t="shared" si="17"/>
        <v>0</v>
      </c>
      <c r="CQ23" s="19">
        <f t="shared" si="18"/>
        <v>0</v>
      </c>
      <c r="CR23" s="40"/>
      <c r="CS23" s="40"/>
      <c r="CT23" s="40"/>
      <c r="CU23" s="40"/>
      <c r="CV23" s="40"/>
      <c r="CW23" s="40"/>
    </row>
    <row r="24" spans="1:101" ht="15" customHeight="1" x14ac:dyDescent="0.25">
      <c r="A24" s="3010" t="s">
        <v>44</v>
      </c>
      <c r="B24" s="3011"/>
      <c r="C24" s="22">
        <v>0</v>
      </c>
      <c r="D24" s="26">
        <v>0</v>
      </c>
      <c r="E24" s="23">
        <v>0</v>
      </c>
      <c r="F24" s="28">
        <v>0</v>
      </c>
      <c r="G24" t="str">
        <f t="shared" si="15"/>
        <v/>
      </c>
      <c r="CA24" s="18" t="str">
        <f t="shared" si="19"/>
        <v/>
      </c>
      <c r="CB24" s="18" t="str">
        <f t="shared" si="20"/>
        <v/>
      </c>
      <c r="CC24" s="18" t="str">
        <f t="shared" si="21"/>
        <v/>
      </c>
      <c r="CN24" s="40"/>
      <c r="CO24" s="19">
        <f t="shared" si="16"/>
        <v>0</v>
      </c>
      <c r="CP24" s="19">
        <f t="shared" si="17"/>
        <v>0</v>
      </c>
      <c r="CQ24" s="19">
        <f t="shared" si="18"/>
        <v>0</v>
      </c>
      <c r="CR24" s="40"/>
      <c r="CS24" s="40"/>
      <c r="CT24" s="40"/>
      <c r="CU24" s="40"/>
      <c r="CV24" s="40"/>
      <c r="CW24" s="40"/>
    </row>
    <row r="25" spans="1:101" ht="15" customHeight="1" x14ac:dyDescent="0.25">
      <c r="A25" s="3010" t="s">
        <v>45</v>
      </c>
      <c r="B25" s="3011"/>
      <c r="C25" s="22">
        <v>1</v>
      </c>
      <c r="D25" s="26">
        <v>0</v>
      </c>
      <c r="E25" s="23">
        <v>0</v>
      </c>
      <c r="F25" s="28">
        <v>0</v>
      </c>
      <c r="G25" t="str">
        <f t="shared" si="15"/>
        <v/>
      </c>
      <c r="CA25" s="18" t="str">
        <f t="shared" si="19"/>
        <v/>
      </c>
      <c r="CB25" s="18" t="str">
        <f t="shared" si="20"/>
        <v/>
      </c>
      <c r="CC25" s="18" t="str">
        <f t="shared" si="21"/>
        <v/>
      </c>
      <c r="CN25" s="40"/>
      <c r="CO25" s="19">
        <f t="shared" si="16"/>
        <v>0</v>
      </c>
      <c r="CP25" s="19">
        <f t="shared" si="17"/>
        <v>0</v>
      </c>
      <c r="CQ25" s="19">
        <f t="shared" si="18"/>
        <v>0</v>
      </c>
      <c r="CR25" s="40"/>
      <c r="CS25" s="40"/>
      <c r="CT25" s="40"/>
      <c r="CU25" s="40"/>
      <c r="CV25" s="40"/>
      <c r="CW25" s="40"/>
    </row>
    <row r="26" spans="1:101" ht="15" customHeight="1" x14ac:dyDescent="0.25">
      <c r="A26" s="3010" t="s">
        <v>46</v>
      </c>
      <c r="B26" s="3011"/>
      <c r="C26" s="22">
        <v>20</v>
      </c>
      <c r="D26" s="26">
        <v>0</v>
      </c>
      <c r="E26" s="23">
        <v>0</v>
      </c>
      <c r="F26" s="28">
        <v>1</v>
      </c>
      <c r="G26" t="str">
        <f t="shared" si="15"/>
        <v/>
      </c>
      <c r="CA26" s="18" t="str">
        <f t="shared" si="19"/>
        <v/>
      </c>
      <c r="CB26" s="18" t="str">
        <f t="shared" si="20"/>
        <v/>
      </c>
      <c r="CC26" s="18" t="str">
        <f t="shared" si="21"/>
        <v/>
      </c>
      <c r="CN26" s="40"/>
      <c r="CO26" s="19">
        <f t="shared" si="16"/>
        <v>0</v>
      </c>
      <c r="CP26" s="19">
        <f t="shared" si="17"/>
        <v>0</v>
      </c>
      <c r="CQ26" s="19">
        <f t="shared" si="18"/>
        <v>0</v>
      </c>
      <c r="CR26" s="40"/>
      <c r="CS26" s="40"/>
      <c r="CT26" s="40"/>
      <c r="CU26" s="40"/>
      <c r="CV26" s="40"/>
      <c r="CW26" s="40"/>
    </row>
    <row r="27" spans="1:101" ht="15" customHeight="1" x14ac:dyDescent="0.25">
      <c r="A27" s="3010" t="s">
        <v>47</v>
      </c>
      <c r="B27" s="3011"/>
      <c r="C27" s="22">
        <v>1</v>
      </c>
      <c r="D27" s="26">
        <v>0</v>
      </c>
      <c r="E27" s="23">
        <v>0</v>
      </c>
      <c r="F27" s="28">
        <v>0</v>
      </c>
      <c r="G27" t="str">
        <f t="shared" si="15"/>
        <v/>
      </c>
      <c r="CA27" s="18" t="str">
        <f t="shared" si="19"/>
        <v/>
      </c>
      <c r="CB27" s="18" t="str">
        <f t="shared" si="20"/>
        <v/>
      </c>
      <c r="CC27" s="18" t="str">
        <f t="shared" si="21"/>
        <v/>
      </c>
      <c r="CN27" s="40"/>
      <c r="CO27" s="19">
        <f t="shared" si="16"/>
        <v>0</v>
      </c>
      <c r="CP27" s="19">
        <f t="shared" si="17"/>
        <v>0</v>
      </c>
      <c r="CQ27" s="19">
        <f t="shared" si="18"/>
        <v>0</v>
      </c>
      <c r="CR27" s="40"/>
      <c r="CS27" s="40"/>
      <c r="CT27" s="40"/>
      <c r="CU27" s="40"/>
      <c r="CV27" s="40"/>
      <c r="CW27" s="40"/>
    </row>
    <row r="28" spans="1:101" ht="15" customHeight="1" x14ac:dyDescent="0.25">
      <c r="A28" s="3010" t="s">
        <v>48</v>
      </c>
      <c r="B28" s="3011"/>
      <c r="C28" s="49">
        <v>6</v>
      </c>
      <c r="D28" s="50">
        <v>0</v>
      </c>
      <c r="E28" s="51">
        <v>0</v>
      </c>
      <c r="F28" s="52">
        <v>0</v>
      </c>
      <c r="G28" t="str">
        <f t="shared" si="15"/>
        <v/>
      </c>
      <c r="CA28" s="18" t="str">
        <f t="shared" si="19"/>
        <v/>
      </c>
      <c r="CB28" s="18" t="str">
        <f t="shared" si="20"/>
        <v/>
      </c>
      <c r="CC28" s="18" t="str">
        <f t="shared" si="21"/>
        <v/>
      </c>
      <c r="CN28" s="40"/>
      <c r="CO28" s="19">
        <f t="shared" si="16"/>
        <v>0</v>
      </c>
      <c r="CP28" s="19">
        <f t="shared" si="17"/>
        <v>0</v>
      </c>
      <c r="CQ28" s="19">
        <f t="shared" si="18"/>
        <v>0</v>
      </c>
      <c r="CR28" s="40"/>
      <c r="CS28" s="40"/>
      <c r="CT28" s="40"/>
      <c r="CU28" s="40"/>
      <c r="CV28" s="40"/>
      <c r="CW28" s="40"/>
    </row>
    <row r="29" spans="1:101" ht="15" customHeight="1" x14ac:dyDescent="0.25">
      <c r="A29" s="3010" t="s">
        <v>49</v>
      </c>
      <c r="B29" s="3011"/>
      <c r="C29" s="49">
        <v>20</v>
      </c>
      <c r="D29" s="50">
        <v>0</v>
      </c>
      <c r="E29" s="51">
        <v>0</v>
      </c>
      <c r="F29" s="52">
        <v>2</v>
      </c>
      <c r="G29" t="str">
        <f t="shared" si="15"/>
        <v/>
      </c>
      <c r="CA29" s="18" t="str">
        <f t="shared" si="19"/>
        <v/>
      </c>
      <c r="CB29" s="18" t="str">
        <f t="shared" si="20"/>
        <v/>
      </c>
      <c r="CC29" s="18" t="str">
        <f t="shared" si="21"/>
        <v/>
      </c>
      <c r="CN29" s="40"/>
      <c r="CO29" s="19">
        <f t="shared" si="16"/>
        <v>0</v>
      </c>
      <c r="CP29" s="19">
        <f t="shared" si="17"/>
        <v>0</v>
      </c>
      <c r="CQ29" s="19">
        <f t="shared" si="18"/>
        <v>0</v>
      </c>
      <c r="CR29" s="40"/>
      <c r="CS29" s="40"/>
      <c r="CT29" s="40"/>
      <c r="CU29" s="40"/>
      <c r="CV29" s="40"/>
      <c r="CW29" s="40"/>
    </row>
    <row r="30" spans="1:101" ht="15" customHeight="1" x14ac:dyDescent="0.25">
      <c r="A30" s="3010" t="s">
        <v>50</v>
      </c>
      <c r="B30" s="3011"/>
      <c r="C30" s="49">
        <v>2</v>
      </c>
      <c r="D30" s="50">
        <v>0</v>
      </c>
      <c r="E30" s="51">
        <v>0</v>
      </c>
      <c r="F30" s="52">
        <v>0</v>
      </c>
      <c r="G30" t="str">
        <f t="shared" si="15"/>
        <v/>
      </c>
      <c r="CA30" s="18" t="str">
        <f t="shared" si="19"/>
        <v/>
      </c>
      <c r="CB30" s="18" t="str">
        <f t="shared" si="20"/>
        <v/>
      </c>
      <c r="CC30" s="18" t="str">
        <f t="shared" si="21"/>
        <v/>
      </c>
      <c r="CN30" s="40"/>
      <c r="CO30" s="19">
        <f t="shared" si="16"/>
        <v>0</v>
      </c>
      <c r="CP30" s="19">
        <f t="shared" si="17"/>
        <v>0</v>
      </c>
      <c r="CQ30" s="19">
        <f t="shared" si="18"/>
        <v>0</v>
      </c>
      <c r="CR30" s="40"/>
      <c r="CS30" s="40"/>
      <c r="CT30" s="40"/>
      <c r="CU30" s="40"/>
      <c r="CV30" s="40"/>
      <c r="CW30" s="40"/>
    </row>
    <row r="31" spans="1:101" ht="15" customHeight="1" x14ac:dyDescent="0.25">
      <c r="A31" s="3020" t="s">
        <v>51</v>
      </c>
      <c r="B31" s="3021"/>
      <c r="C31" s="30">
        <v>36</v>
      </c>
      <c r="D31" s="34">
        <v>0</v>
      </c>
      <c r="E31" s="31">
        <v>1</v>
      </c>
      <c r="F31" s="37">
        <v>3</v>
      </c>
      <c r="G31" t="str">
        <f t="shared" si="15"/>
        <v/>
      </c>
      <c r="CA31" s="18" t="str">
        <f t="shared" si="19"/>
        <v/>
      </c>
      <c r="CB31" s="18" t="str">
        <f t="shared" si="20"/>
        <v/>
      </c>
      <c r="CC31" s="18" t="str">
        <f t="shared" si="21"/>
        <v/>
      </c>
      <c r="CN31" s="40"/>
      <c r="CO31" s="19">
        <f t="shared" si="16"/>
        <v>0</v>
      </c>
      <c r="CP31" s="19">
        <f t="shared" si="17"/>
        <v>0</v>
      </c>
      <c r="CQ31" s="19">
        <f t="shared" si="18"/>
        <v>0</v>
      </c>
      <c r="CR31" s="40"/>
      <c r="CS31" s="40"/>
      <c r="CT31" s="40"/>
      <c r="CU31" s="40"/>
      <c r="CV31" s="40"/>
      <c r="CW31" s="40"/>
    </row>
    <row r="32" spans="1:101" s="56" customFormat="1" ht="18" customHeight="1" x14ac:dyDescent="0.2">
      <c r="A32" s="38" t="s">
        <v>52</v>
      </c>
      <c r="B32" s="2623"/>
      <c r="C32" s="2624"/>
      <c r="D32" s="55"/>
      <c r="E32" s="55"/>
      <c r="F32" s="38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</row>
    <row r="33" spans="1:103" ht="22.15" customHeight="1" x14ac:dyDescent="0.25">
      <c r="A33" s="4714" t="s">
        <v>53</v>
      </c>
      <c r="B33" s="2987"/>
      <c r="C33" s="4725" t="s">
        <v>4</v>
      </c>
      <c r="D33" s="4726" t="s">
        <v>5</v>
      </c>
      <c r="E33" s="4727"/>
      <c r="F33" s="4727"/>
      <c r="G33" s="4727"/>
      <c r="H33" s="4727"/>
      <c r="I33" s="4727"/>
      <c r="J33" s="4727"/>
      <c r="K33" s="4727"/>
      <c r="L33" s="4727"/>
      <c r="M33" s="4727"/>
      <c r="N33" s="4727"/>
      <c r="O33" s="4727"/>
      <c r="P33" s="4728"/>
      <c r="Q33" s="4729" t="s">
        <v>54</v>
      </c>
      <c r="R33" s="4730" t="s">
        <v>55</v>
      </c>
      <c r="S33" s="2987" t="s">
        <v>12</v>
      </c>
      <c r="T33" s="4731" t="s">
        <v>13</v>
      </c>
      <c r="U33" s="4732"/>
      <c r="V33" s="4733" t="s">
        <v>56</v>
      </c>
      <c r="W33" s="3024" t="s">
        <v>57</v>
      </c>
      <c r="X33" s="4731" t="s">
        <v>58</v>
      </c>
      <c r="Y33" s="4734"/>
      <c r="Z33" s="4732"/>
      <c r="AA33" s="4735" t="s">
        <v>59</v>
      </c>
    </row>
    <row r="34" spans="1:103" ht="27.75" customHeight="1" x14ac:dyDescent="0.25">
      <c r="A34" s="3901"/>
      <c r="B34" s="2994"/>
      <c r="C34" s="4236"/>
      <c r="D34" s="4736" t="s">
        <v>60</v>
      </c>
      <c r="E34" s="4737" t="s">
        <v>16</v>
      </c>
      <c r="F34" s="4737" t="s">
        <v>17</v>
      </c>
      <c r="G34" s="4737" t="s">
        <v>18</v>
      </c>
      <c r="H34" s="4737" t="s">
        <v>19</v>
      </c>
      <c r="I34" s="4737" t="s">
        <v>20</v>
      </c>
      <c r="J34" s="4737" t="s">
        <v>21</v>
      </c>
      <c r="K34" s="4737" t="s">
        <v>22</v>
      </c>
      <c r="L34" s="4737" t="s">
        <v>23</v>
      </c>
      <c r="M34" s="4737" t="s">
        <v>61</v>
      </c>
      <c r="N34" s="4738" t="s">
        <v>62</v>
      </c>
      <c r="O34" s="4737" t="s">
        <v>63</v>
      </c>
      <c r="P34" s="4739" t="s">
        <v>64</v>
      </c>
      <c r="Q34" s="3001"/>
      <c r="R34" s="2983"/>
      <c r="S34" s="2988"/>
      <c r="T34" s="4736" t="s">
        <v>27</v>
      </c>
      <c r="U34" s="8" t="s">
        <v>28</v>
      </c>
      <c r="V34" s="4740"/>
      <c r="W34" s="3024"/>
      <c r="X34" s="4741" t="s">
        <v>25</v>
      </c>
      <c r="Y34" s="4742" t="s">
        <v>65</v>
      </c>
      <c r="Z34" s="60" t="s">
        <v>26</v>
      </c>
      <c r="AA34" s="3027"/>
    </row>
    <row r="35" spans="1:103" ht="15" customHeight="1" x14ac:dyDescent="0.25">
      <c r="A35" s="4743" t="s">
        <v>66</v>
      </c>
      <c r="B35" s="4743"/>
      <c r="C35" s="4744">
        <f>SUM(D35:P35)</f>
        <v>0</v>
      </c>
      <c r="D35" s="4745">
        <f>SUM(D36:D49)</f>
        <v>0</v>
      </c>
      <c r="E35" s="4746">
        <f>SUM(E36:E49)</f>
        <v>0</v>
      </c>
      <c r="F35" s="4746">
        <f t="shared" ref="F35:M35" si="22">SUM(F36:F49)</f>
        <v>0</v>
      </c>
      <c r="G35" s="4746">
        <f t="shared" si="22"/>
        <v>0</v>
      </c>
      <c r="H35" s="4746">
        <f t="shared" si="22"/>
        <v>0</v>
      </c>
      <c r="I35" s="4746">
        <f t="shared" si="22"/>
        <v>0</v>
      </c>
      <c r="J35" s="4746">
        <f t="shared" si="22"/>
        <v>0</v>
      </c>
      <c r="K35" s="4746">
        <f t="shared" si="22"/>
        <v>0</v>
      </c>
      <c r="L35" s="4746">
        <f t="shared" si="22"/>
        <v>0</v>
      </c>
      <c r="M35" s="4746">
        <f t="shared" si="22"/>
        <v>0</v>
      </c>
      <c r="N35" s="4746">
        <f>SUM(N36:N48)</f>
        <v>0</v>
      </c>
      <c r="O35" s="4746">
        <f t="shared" ref="O35:P35" si="23">SUM(O36:O48)</f>
        <v>0</v>
      </c>
      <c r="P35" s="4746">
        <f t="shared" si="23"/>
        <v>0</v>
      </c>
      <c r="Q35" s="4747">
        <f t="shared" ref="Q35:AA35" si="24">SUM(Q36:Q49)</f>
        <v>0</v>
      </c>
      <c r="R35" s="4746">
        <f t="shared" si="24"/>
        <v>0</v>
      </c>
      <c r="S35" s="4748">
        <f t="shared" si="24"/>
        <v>0</v>
      </c>
      <c r="T35" s="4745">
        <f t="shared" si="24"/>
        <v>0</v>
      </c>
      <c r="U35" s="4748">
        <f t="shared" si="24"/>
        <v>0</v>
      </c>
      <c r="V35" s="4745">
        <f t="shared" si="24"/>
        <v>0</v>
      </c>
      <c r="W35" s="4748">
        <f t="shared" si="24"/>
        <v>0</v>
      </c>
      <c r="X35" s="4745">
        <f t="shared" si="24"/>
        <v>0</v>
      </c>
      <c r="Y35" s="4746">
        <f t="shared" si="24"/>
        <v>0</v>
      </c>
      <c r="Z35" s="4748">
        <f t="shared" si="24"/>
        <v>0</v>
      </c>
      <c r="AA35" s="4748">
        <f t="shared" si="24"/>
        <v>0</v>
      </c>
    </row>
    <row r="36" spans="1:103" ht="15" customHeight="1" x14ac:dyDescent="0.25">
      <c r="A36" s="4749" t="s">
        <v>67</v>
      </c>
      <c r="B36" s="4750"/>
      <c r="C36" s="4751">
        <f>SUM(D36:M36)</f>
        <v>0</v>
      </c>
      <c r="D36" s="4707"/>
      <c r="E36" s="4709"/>
      <c r="F36" s="4709"/>
      <c r="G36" s="4709"/>
      <c r="H36" s="4709"/>
      <c r="I36" s="4709"/>
      <c r="J36" s="4709"/>
      <c r="K36" s="4709"/>
      <c r="L36" s="4709"/>
      <c r="M36" s="4709"/>
      <c r="N36" s="4752"/>
      <c r="O36" s="4752"/>
      <c r="P36" s="4753"/>
      <c r="Q36" s="4712"/>
      <c r="R36" s="4709"/>
      <c r="S36" s="4713"/>
      <c r="T36" s="4707"/>
      <c r="U36" s="4713"/>
      <c r="V36" s="4707"/>
      <c r="W36" s="4713"/>
      <c r="X36" s="4707"/>
      <c r="Y36" s="4709"/>
      <c r="Z36" s="4713"/>
      <c r="AA36" s="4713"/>
      <c r="AB36" t="str">
        <f>CA36&amp;CB36&amp;CC36&amp;CD36&amp;CE36&amp;CF36&amp;CG36&amp;CH36&amp;CI36&amp;CJ36&amp;CK36</f>
        <v/>
      </c>
      <c r="CA36" s="18" t="str">
        <f>IF(AND($C36&gt;0,Q36="")," * No olvide digitar la variable "&amp;$Q$33&amp;""&amp;". Digite Cero si no tiene.",IF(Q36&gt;$C36," * La variable "&amp;$Q$33&amp;""&amp;" no  puede ser mayor al Total.",""))</f>
        <v/>
      </c>
      <c r="CB36" s="18" t="str">
        <f>IF(AND($C36&gt;0,R36="")," * No olvide digitar la variable "&amp;$R$33&amp;""&amp;". Digite Cero si no tiene.", "")</f>
        <v/>
      </c>
      <c r="CC36" s="18" t="str">
        <f>IF(AND($C36&gt;0,S36="")," * No olvide digitar la variable "&amp;$S$33&amp;""&amp;". Digite Cero si no tiene.",IF(S36&gt;C36," * La variable "&amp;$S$33&amp;""&amp;" no  puede ser mayor al Total.",""))</f>
        <v/>
      </c>
      <c r="CD36" s="18" t="str">
        <f>IF(AND($D36+E36&gt;0,T36="")," * No olvide digitar la variable Migrantes "&amp;$T$34&amp;""&amp;". Digite Cero si no tiene.",IF(T36&gt;$D36+E36," * La variable Migrantes "&amp;$T$34&amp;""&amp;" no  puede ser mayor al Total.",""))</f>
        <v/>
      </c>
      <c r="CE36" s="18" t="str">
        <f>IF(AND($F36+$G36+$H36+$I36+$J36+$K36+$L36+$M36&gt;0,$U36="")," * No olvide digitar la variable Migrantes "&amp;$U$34&amp;""&amp;". Digite Cero si no tiene.",IF($U36&gt;$F36+$G36+$H36+$I36+$J36+$K36+$L36+$M36," * La variable Migrantes "&amp;$U$34&amp;""&amp;" no  puede ser mayor al Total.",""))</f>
        <v/>
      </c>
      <c r="CF36" s="18" t="str">
        <f>IF(AND($C36&gt;0,V36="")," * No olvide digitar la variable "&amp;$V$33&amp;""&amp;". Digite Cero si no tiene.","")</f>
        <v/>
      </c>
      <c r="CG36" s="18" t="str">
        <f>IF(AND($C36&gt;0,W36="")," * No olvide digitar la variable "&amp;$W$33&amp;""&amp;". Digite Cero si no tiene.",IF(W36&gt;$C36," * La variable "&amp;$W$33&amp;""&amp;" no  puede ser mayor al Total.",""))</f>
        <v/>
      </c>
      <c r="CH36" s="18" t="str">
        <f>IF(AND($C36&gt;0,X36="")," * No olvide digitar la variable "&amp;$X$34&amp;""&amp;". Digite Cero si no tiene.",IF(X36&gt;$C36," * La variable "&amp;$X$34&amp;""&amp;" no  puede ser mayor al Total.",""))</f>
        <v/>
      </c>
      <c r="CI36" s="18" t="str">
        <f>IF(AND($C36&gt;0,Y36="")," * No olvide digitar la variable "&amp;$Y$34&amp;""&amp;". Digite Cero si no tiene.",IF(Y36&gt;$C36," * La variable "&amp;$Y$34&amp;""&amp;" no  puede ser mayor al Total.",""))</f>
        <v/>
      </c>
      <c r="CJ36" s="18" t="str">
        <f>IF(AND($C36&gt;0,Z36="")," * No olvide digitar la variable "&amp;$Z$34&amp;""&amp;". Digite Cero si no tiene.",IF(Z36&gt;$C36," * La variable "&amp;$Z$34&amp;""&amp;" no  puede ser mayor al Total.",""))</f>
        <v/>
      </c>
      <c r="CK36" s="18" t="str">
        <f>IF(AND($C36&gt;0,AA36="")," * No olvide digitar la variable "&amp;$AA$33&amp;""&amp;". Digite Cero si no tiene.",IF(AA36&gt;$C36," * La variable "&amp;$AA$33&amp;""&amp;" no  puede ser mayor al Total.",""))</f>
        <v/>
      </c>
      <c r="CO36" s="69">
        <f t="shared" ref="CO36:CY51" si="25">IF(AND($C36&gt;0,Q36=""),1,IF(Q36&gt;$C36,1,0))</f>
        <v>0</v>
      </c>
      <c r="CP36" s="69"/>
      <c r="CQ36" s="69">
        <f t="shared" si="25"/>
        <v>0</v>
      </c>
      <c r="CR36" s="69">
        <f>IF(AND($D36+$E36&gt;0,$T36=""),1,IF(T36&gt;$D36+$E36,1,0))</f>
        <v>0</v>
      </c>
      <c r="CS36" s="69">
        <f>IF(AND($F36+$G36+$H36+$I36+$J36+$K36+$L36+$M36&gt;0,$U36=""),1,IF($U36&gt;$F36+$G36+$H36+$I36+$J36+$K36+$L36+$M36,1,0))</f>
        <v>0</v>
      </c>
      <c r="CT36" s="69">
        <f>IF(AND($C36&gt;0,V36=""),1,0)</f>
        <v>0</v>
      </c>
      <c r="CU36" s="69">
        <f>IF(AND($C36&gt;0,W36=""),1,IF(W36&gt;$C36,1,0))</f>
        <v>0</v>
      </c>
      <c r="CV36" s="69">
        <f>IF(AND($C36&gt;0,X36=""),1,IF(X36&gt;$C36,1,0))</f>
        <v>0</v>
      </c>
      <c r="CW36" s="69">
        <f>IF(AND($C36&gt;0,Y36=""),1,IF(Y36&gt;$C36,1,0))</f>
        <v>0</v>
      </c>
      <c r="CX36" s="69">
        <f>IF(AND($C36&gt;0,Z36=""),1,IF(Z36&gt;$C36,1,0))</f>
        <v>0</v>
      </c>
      <c r="CY36" s="69">
        <f t="shared" si="25"/>
        <v>0</v>
      </c>
    </row>
    <row r="37" spans="1:103" ht="15" customHeight="1" x14ac:dyDescent="0.25">
      <c r="A37" s="3033" t="s">
        <v>68</v>
      </c>
      <c r="B37" s="3034"/>
      <c r="C37" s="70">
        <f t="shared" ref="C37:C51" si="26">SUM(D37:M37)</f>
        <v>0</v>
      </c>
      <c r="D37" s="30"/>
      <c r="E37" s="32"/>
      <c r="F37" s="32"/>
      <c r="G37" s="32"/>
      <c r="H37" s="32"/>
      <c r="I37" s="32"/>
      <c r="J37" s="32"/>
      <c r="K37" s="32"/>
      <c r="L37" s="32"/>
      <c r="M37" s="32"/>
      <c r="N37" s="71"/>
      <c r="O37" s="71"/>
      <c r="P37" s="72"/>
      <c r="Q37" s="35"/>
      <c r="R37" s="32"/>
      <c r="S37" s="37"/>
      <c r="T37" s="30"/>
      <c r="U37" s="37"/>
      <c r="V37" s="30"/>
      <c r="W37" s="37"/>
      <c r="X37" s="30"/>
      <c r="Y37" s="32"/>
      <c r="Z37" s="37"/>
      <c r="AA37" s="37"/>
      <c r="AB37" t="str">
        <f t="shared" ref="AB37:AB51" si="27">CA37&amp;CB37&amp;CC37&amp;CD37&amp;CE37&amp;CF37&amp;CG37&amp;CH37&amp;CI37&amp;CJ37&amp;CK37</f>
        <v/>
      </c>
      <c r="CA37" s="18" t="str">
        <f t="shared" ref="CA37:CA51" si="28">IF(AND($C37&gt;0,Q37="")," * No olvide digitar la variable "&amp;$Q$33&amp;""&amp;". Digite Cero si no tiene.",IF(Q37&gt;$C37," * La variable "&amp;$Q$33&amp;""&amp;" no  puede ser mayor al Total.",""))</f>
        <v/>
      </c>
      <c r="CB37" s="18" t="str">
        <f t="shared" ref="CB37:CB51" si="29">IF(AND($C37&gt;0,R37="")," * No olvide digitar la variable "&amp;$R$33&amp;""&amp;". Digite Cero si no tiene.", "")</f>
        <v/>
      </c>
      <c r="CC37" s="18" t="str">
        <f t="shared" ref="CC37:CC51" si="30">IF(AND($C37&gt;0,S37="")," * No olvide digitar la variable "&amp;$S$33&amp;""&amp;". Digite Cero si no tiene.",IF(S37&gt;C37," * La variable "&amp;$S$33&amp;""&amp;" no  puede ser mayor al Total.",""))</f>
        <v/>
      </c>
      <c r="CD37" s="18" t="str">
        <f t="shared" ref="CD37:CD51" si="31">IF(AND($D37+E37&gt;0,T37="")," * No olvide digitar la variable Migrantes "&amp;$T$34&amp;""&amp;". Digite Cero si no tiene.",IF(T37&gt;$D37+E37," * La variable Migrantes "&amp;$T$34&amp;""&amp;" no  puede ser mayor al Total.",""))</f>
        <v/>
      </c>
      <c r="CE37" s="18" t="str">
        <f t="shared" ref="CE37:CE51" si="32">IF(AND($F37+$G37+$H37+$I37+$J37+$K37+$L37+$M37&gt;0,$U37="")," * No olvide digitar la variable Migrantes "&amp;$U$34&amp;""&amp;". Digite Cero si no tiene.",IF($U37&gt;$F37+$G37+$H37+$I37+$J37+$K37+$L37+$M37," * La variable Migrantes "&amp;$U$34&amp;""&amp;" no  puede ser mayor al Total.",""))</f>
        <v/>
      </c>
      <c r="CF37" s="18" t="str">
        <f t="shared" ref="CF37:CF51" si="33">IF(AND($C37&gt;0,V37="")," * No olvide digitar la variable "&amp;$V$33&amp;""&amp;". Digite Cero si no tiene.","")</f>
        <v/>
      </c>
      <c r="CG37" s="18" t="str">
        <f t="shared" ref="CG37:CG51" si="34">IF(AND($C37&gt;0,W37="")," * No olvide digitar la variable "&amp;$W$33&amp;""&amp;". Digite Cero si no tiene.",IF(W37&gt;$C37," * La variable "&amp;$W$33&amp;""&amp;" no  puede ser mayor al Total.",""))</f>
        <v/>
      </c>
      <c r="CH37" s="18" t="str">
        <f t="shared" ref="CH37:CH51" si="35">IF(AND($C37&gt;0,X37="")," * No olvide digitar la variable "&amp;$X$34&amp;""&amp;". Digite Cero si no tiene.",IF(X37&gt;$C37," * La variable "&amp;$X$34&amp;""&amp;" no  puede ser mayor al Total.",""))</f>
        <v/>
      </c>
      <c r="CI37" s="18" t="str">
        <f t="shared" ref="CI37:CI51" si="36">IF(AND($C37&gt;0,Y37="")," * No olvide digitar la variable "&amp;$Y$34&amp;""&amp;". Digite Cero si no tiene.",IF(Y37&gt;$C37," * La variable "&amp;$Y$34&amp;""&amp;" no  puede ser mayor al Total.",""))</f>
        <v/>
      </c>
      <c r="CJ37" s="18" t="str">
        <f t="shared" ref="CJ37:CJ51" si="37">IF(AND($C37&gt;0,Z37="")," * No olvide digitar la variable "&amp;$Z$34&amp;""&amp;". Digite Cero si no tiene.",IF(Z37&gt;$C37," * La variable "&amp;$Z$34&amp;""&amp;" no  puede ser mayor al Total.",""))</f>
        <v/>
      </c>
      <c r="CK37" s="18" t="str">
        <f t="shared" ref="CK37:CK51" si="38">IF(AND($C37&gt;0,AA37="")," * No olvide digitar la variable "&amp;$AA$33&amp;""&amp;". Digite Cero si no tiene.",IF(AA37&gt;$C37," * La variable "&amp;$AA$33&amp;""&amp;" no  puede ser mayor al Total.",""))</f>
        <v/>
      </c>
      <c r="CO37" s="69">
        <f t="shared" si="25"/>
        <v>0</v>
      </c>
      <c r="CP37" s="69"/>
      <c r="CQ37" s="69">
        <f t="shared" si="25"/>
        <v>0</v>
      </c>
      <c r="CR37" s="69">
        <f t="shared" ref="CR37:CR51" si="39">IF(AND($D37+$E37&gt;0,$T37=""),1,IF(T37&gt;$D37+$E37,1,0))</f>
        <v>0</v>
      </c>
      <c r="CS37" s="69">
        <f t="shared" ref="CS37:CS51" si="40">IF(AND($F37+$G37+$H37+$I37+$J37+$K37+$L37+$M37&gt;0,$U37=""),1,IF($U37&gt;$F37+$G37+$H37+$I37+$J37+$K37+$L37+$M37,1,0))</f>
        <v>0</v>
      </c>
      <c r="CT37" s="69">
        <f t="shared" ref="CT37:CT51" si="41">IF(AND($C37&gt;0,V37=""),1,0)</f>
        <v>0</v>
      </c>
      <c r="CU37" s="69">
        <f t="shared" ref="CU37:CX51" si="42">IF(AND($C37&gt;0,W37=""),1,IF(W37&gt;$C37,1,0))</f>
        <v>0</v>
      </c>
      <c r="CV37" s="69">
        <f t="shared" si="42"/>
        <v>0</v>
      </c>
      <c r="CW37" s="69">
        <f t="shared" si="42"/>
        <v>0</v>
      </c>
      <c r="CX37" s="69">
        <f t="shared" si="42"/>
        <v>0</v>
      </c>
      <c r="CY37" s="69">
        <f t="shared" si="25"/>
        <v>0</v>
      </c>
    </row>
    <row r="38" spans="1:103" ht="15" customHeight="1" x14ac:dyDescent="0.25">
      <c r="A38" s="4754" t="s">
        <v>69</v>
      </c>
      <c r="B38" s="4755" t="s">
        <v>70</v>
      </c>
      <c r="C38" s="4751">
        <f t="shared" si="26"/>
        <v>0</v>
      </c>
      <c r="D38" s="4707"/>
      <c r="E38" s="4709"/>
      <c r="F38" s="4709"/>
      <c r="G38" s="4709"/>
      <c r="H38" s="4709"/>
      <c r="I38" s="4709"/>
      <c r="J38" s="4709"/>
      <c r="K38" s="4709"/>
      <c r="L38" s="4709"/>
      <c r="M38" s="4709"/>
      <c r="N38" s="4752"/>
      <c r="O38" s="4752"/>
      <c r="P38" s="4753"/>
      <c r="Q38" s="4712"/>
      <c r="R38" s="4709"/>
      <c r="S38" s="4713"/>
      <c r="T38" s="4707"/>
      <c r="U38" s="4713"/>
      <c r="V38" s="4707"/>
      <c r="W38" s="4713"/>
      <c r="X38" s="4707"/>
      <c r="Y38" s="4709"/>
      <c r="Z38" s="4713"/>
      <c r="AA38" s="4713"/>
      <c r="AB38" t="str">
        <f t="shared" si="27"/>
        <v/>
      </c>
      <c r="CA38" s="18" t="str">
        <f t="shared" si="28"/>
        <v/>
      </c>
      <c r="CB38" s="18" t="str">
        <f t="shared" si="29"/>
        <v/>
      </c>
      <c r="CC38" s="18" t="str">
        <f t="shared" si="30"/>
        <v/>
      </c>
      <c r="CD38" s="18" t="str">
        <f t="shared" si="31"/>
        <v/>
      </c>
      <c r="CE38" s="18" t="str">
        <f t="shared" si="32"/>
        <v/>
      </c>
      <c r="CF38" s="18" t="str">
        <f t="shared" si="33"/>
        <v/>
      </c>
      <c r="CG38" s="18" t="str">
        <f t="shared" si="34"/>
        <v/>
      </c>
      <c r="CH38" s="18" t="str">
        <f t="shared" si="35"/>
        <v/>
      </c>
      <c r="CI38" s="18" t="str">
        <f t="shared" si="36"/>
        <v/>
      </c>
      <c r="CJ38" s="18" t="str">
        <f t="shared" si="37"/>
        <v/>
      </c>
      <c r="CK38" s="18" t="str">
        <f t="shared" si="38"/>
        <v/>
      </c>
      <c r="CO38" s="69">
        <f t="shared" si="25"/>
        <v>0</v>
      </c>
      <c r="CP38" s="69"/>
      <c r="CQ38" s="69">
        <f t="shared" si="25"/>
        <v>0</v>
      </c>
      <c r="CR38" s="69">
        <f t="shared" si="39"/>
        <v>0</v>
      </c>
      <c r="CS38" s="69">
        <f t="shared" si="40"/>
        <v>0</v>
      </c>
      <c r="CT38" s="69">
        <f t="shared" si="41"/>
        <v>0</v>
      </c>
      <c r="CU38" s="69">
        <f t="shared" si="42"/>
        <v>0</v>
      </c>
      <c r="CV38" s="69">
        <f t="shared" si="42"/>
        <v>0</v>
      </c>
      <c r="CW38" s="69">
        <f t="shared" si="42"/>
        <v>0</v>
      </c>
      <c r="CX38" s="69">
        <f t="shared" si="42"/>
        <v>0</v>
      </c>
      <c r="CY38" s="69">
        <f t="shared" si="25"/>
        <v>0</v>
      </c>
    </row>
    <row r="39" spans="1:103" ht="15" customHeight="1" x14ac:dyDescent="0.25">
      <c r="A39" s="4754"/>
      <c r="B39" s="74" t="s">
        <v>71</v>
      </c>
      <c r="C39" s="75">
        <f t="shared" si="26"/>
        <v>0</v>
      </c>
      <c r="D39" s="22"/>
      <c r="E39" s="24"/>
      <c r="F39" s="24"/>
      <c r="G39" s="24"/>
      <c r="H39" s="24"/>
      <c r="I39" s="24"/>
      <c r="J39" s="24"/>
      <c r="K39" s="24"/>
      <c r="L39" s="24"/>
      <c r="M39" s="24"/>
      <c r="N39" s="76"/>
      <c r="O39" s="76"/>
      <c r="P39" s="77"/>
      <c r="Q39" s="27"/>
      <c r="R39" s="24"/>
      <c r="S39" s="28"/>
      <c r="T39" s="22"/>
      <c r="U39" s="28"/>
      <c r="V39" s="22"/>
      <c r="W39" s="28"/>
      <c r="X39" s="22"/>
      <c r="Y39" s="24"/>
      <c r="Z39" s="28"/>
      <c r="AA39" s="28"/>
      <c r="AB39" t="str">
        <f t="shared" si="27"/>
        <v/>
      </c>
      <c r="CA39" s="18" t="str">
        <f t="shared" si="28"/>
        <v/>
      </c>
      <c r="CB39" s="18" t="str">
        <f t="shared" si="29"/>
        <v/>
      </c>
      <c r="CC39" s="18" t="str">
        <f t="shared" si="30"/>
        <v/>
      </c>
      <c r="CD39" s="18" t="str">
        <f t="shared" si="31"/>
        <v/>
      </c>
      <c r="CE39" s="18" t="str">
        <f t="shared" si="32"/>
        <v/>
      </c>
      <c r="CF39" s="18" t="str">
        <f t="shared" si="33"/>
        <v/>
      </c>
      <c r="CG39" s="18" t="str">
        <f t="shared" si="34"/>
        <v/>
      </c>
      <c r="CH39" s="18" t="str">
        <f t="shared" si="35"/>
        <v/>
      </c>
      <c r="CI39" s="18" t="str">
        <f t="shared" si="36"/>
        <v/>
      </c>
      <c r="CJ39" s="18" t="str">
        <f t="shared" si="37"/>
        <v/>
      </c>
      <c r="CK39" s="18" t="str">
        <f t="shared" si="38"/>
        <v/>
      </c>
      <c r="CO39" s="69">
        <f t="shared" si="25"/>
        <v>0</v>
      </c>
      <c r="CP39" s="69"/>
      <c r="CQ39" s="69">
        <f t="shared" si="25"/>
        <v>0</v>
      </c>
      <c r="CR39" s="69">
        <f t="shared" si="39"/>
        <v>0</v>
      </c>
      <c r="CS39" s="69">
        <f t="shared" si="40"/>
        <v>0</v>
      </c>
      <c r="CT39" s="69">
        <f t="shared" si="41"/>
        <v>0</v>
      </c>
      <c r="CU39" s="69">
        <f t="shared" si="42"/>
        <v>0</v>
      </c>
      <c r="CV39" s="69">
        <f t="shared" si="42"/>
        <v>0</v>
      </c>
      <c r="CW39" s="69">
        <f t="shared" si="42"/>
        <v>0</v>
      </c>
      <c r="CX39" s="69">
        <f t="shared" si="42"/>
        <v>0</v>
      </c>
      <c r="CY39" s="69">
        <f t="shared" si="25"/>
        <v>0</v>
      </c>
    </row>
    <row r="40" spans="1:103" ht="15" customHeight="1" x14ac:dyDescent="0.25">
      <c r="A40" s="4754"/>
      <c r="B40" s="74" t="s">
        <v>72</v>
      </c>
      <c r="C40" s="75">
        <f t="shared" si="26"/>
        <v>0</v>
      </c>
      <c r="D40" s="22"/>
      <c r="E40" s="24"/>
      <c r="F40" s="24"/>
      <c r="G40" s="24"/>
      <c r="H40" s="24"/>
      <c r="I40" s="24"/>
      <c r="J40" s="24"/>
      <c r="K40" s="24"/>
      <c r="L40" s="24"/>
      <c r="M40" s="24"/>
      <c r="N40" s="76"/>
      <c r="O40" s="76"/>
      <c r="P40" s="77"/>
      <c r="Q40" s="27"/>
      <c r="R40" s="24"/>
      <c r="S40" s="28"/>
      <c r="T40" s="22"/>
      <c r="U40" s="28"/>
      <c r="V40" s="22"/>
      <c r="W40" s="28"/>
      <c r="X40" s="22"/>
      <c r="Y40" s="24"/>
      <c r="Z40" s="28"/>
      <c r="AA40" s="28"/>
      <c r="AB40" t="str">
        <f t="shared" si="27"/>
        <v/>
      </c>
      <c r="CA40" s="18" t="str">
        <f t="shared" si="28"/>
        <v/>
      </c>
      <c r="CB40" s="18" t="str">
        <f t="shared" si="29"/>
        <v/>
      </c>
      <c r="CC40" s="18" t="str">
        <f t="shared" si="30"/>
        <v/>
      </c>
      <c r="CD40" s="18" t="str">
        <f t="shared" si="31"/>
        <v/>
      </c>
      <c r="CE40" s="18" t="str">
        <f t="shared" si="32"/>
        <v/>
      </c>
      <c r="CF40" s="18" t="str">
        <f t="shared" si="33"/>
        <v/>
      </c>
      <c r="CG40" s="18" t="str">
        <f t="shared" si="34"/>
        <v/>
      </c>
      <c r="CH40" s="18" t="str">
        <f t="shared" si="35"/>
        <v/>
      </c>
      <c r="CI40" s="18" t="str">
        <f t="shared" si="36"/>
        <v/>
      </c>
      <c r="CJ40" s="18" t="str">
        <f t="shared" si="37"/>
        <v/>
      </c>
      <c r="CK40" s="18" t="str">
        <f t="shared" si="38"/>
        <v/>
      </c>
      <c r="CO40" s="69">
        <f t="shared" si="25"/>
        <v>0</v>
      </c>
      <c r="CP40" s="69"/>
      <c r="CQ40" s="69">
        <f t="shared" si="25"/>
        <v>0</v>
      </c>
      <c r="CR40" s="69">
        <f t="shared" si="39"/>
        <v>0</v>
      </c>
      <c r="CS40" s="69">
        <f t="shared" si="40"/>
        <v>0</v>
      </c>
      <c r="CT40" s="69">
        <f t="shared" si="41"/>
        <v>0</v>
      </c>
      <c r="CU40" s="69">
        <f t="shared" si="42"/>
        <v>0</v>
      </c>
      <c r="CV40" s="69">
        <f t="shared" si="42"/>
        <v>0</v>
      </c>
      <c r="CW40" s="69">
        <f t="shared" si="42"/>
        <v>0</v>
      </c>
      <c r="CX40" s="69">
        <f t="shared" si="42"/>
        <v>0</v>
      </c>
      <c r="CY40" s="69">
        <f t="shared" si="25"/>
        <v>0</v>
      </c>
    </row>
    <row r="41" spans="1:103" ht="15" customHeight="1" x14ac:dyDescent="0.25">
      <c r="A41" s="4754"/>
      <c r="B41" s="74" t="s">
        <v>73</v>
      </c>
      <c r="C41" s="75">
        <f t="shared" si="26"/>
        <v>0</v>
      </c>
      <c r="D41" s="22"/>
      <c r="E41" s="24"/>
      <c r="F41" s="24"/>
      <c r="G41" s="24"/>
      <c r="H41" s="24"/>
      <c r="I41" s="24"/>
      <c r="J41" s="24"/>
      <c r="K41" s="24"/>
      <c r="L41" s="24"/>
      <c r="M41" s="24"/>
      <c r="N41" s="76"/>
      <c r="O41" s="76"/>
      <c r="P41" s="77"/>
      <c r="Q41" s="27"/>
      <c r="R41" s="24"/>
      <c r="S41" s="28"/>
      <c r="T41" s="22"/>
      <c r="U41" s="28"/>
      <c r="V41" s="22"/>
      <c r="W41" s="28"/>
      <c r="X41" s="22"/>
      <c r="Y41" s="24"/>
      <c r="Z41" s="28"/>
      <c r="AA41" s="28"/>
      <c r="AB41" t="str">
        <f t="shared" si="27"/>
        <v/>
      </c>
      <c r="CA41" s="18" t="str">
        <f t="shared" si="28"/>
        <v/>
      </c>
      <c r="CB41" s="18" t="str">
        <f t="shared" si="29"/>
        <v/>
      </c>
      <c r="CC41" s="18" t="str">
        <f t="shared" si="30"/>
        <v/>
      </c>
      <c r="CD41" s="18" t="str">
        <f t="shared" si="31"/>
        <v/>
      </c>
      <c r="CE41" s="18" t="str">
        <f t="shared" si="32"/>
        <v/>
      </c>
      <c r="CF41" s="18" t="str">
        <f t="shared" si="33"/>
        <v/>
      </c>
      <c r="CG41" s="18" t="str">
        <f t="shared" si="34"/>
        <v/>
      </c>
      <c r="CH41" s="18" t="str">
        <f t="shared" si="35"/>
        <v/>
      </c>
      <c r="CI41" s="18" t="str">
        <f t="shared" si="36"/>
        <v/>
      </c>
      <c r="CJ41" s="18" t="str">
        <f t="shared" si="37"/>
        <v/>
      </c>
      <c r="CK41" s="18" t="str">
        <f t="shared" si="38"/>
        <v/>
      </c>
      <c r="CO41" s="69">
        <f t="shared" si="25"/>
        <v>0</v>
      </c>
      <c r="CP41" s="69"/>
      <c r="CQ41" s="69">
        <f t="shared" si="25"/>
        <v>0</v>
      </c>
      <c r="CR41" s="69">
        <f t="shared" si="39"/>
        <v>0</v>
      </c>
      <c r="CS41" s="69">
        <f t="shared" si="40"/>
        <v>0</v>
      </c>
      <c r="CT41" s="69">
        <f t="shared" si="41"/>
        <v>0</v>
      </c>
      <c r="CU41" s="69">
        <f t="shared" si="42"/>
        <v>0</v>
      </c>
      <c r="CV41" s="69">
        <f t="shared" si="42"/>
        <v>0</v>
      </c>
      <c r="CW41" s="69">
        <f t="shared" si="42"/>
        <v>0</v>
      </c>
      <c r="CX41" s="69">
        <f t="shared" si="42"/>
        <v>0</v>
      </c>
      <c r="CY41" s="69">
        <f t="shared" si="25"/>
        <v>0</v>
      </c>
    </row>
    <row r="42" spans="1:103" ht="15" customHeight="1" x14ac:dyDescent="0.25">
      <c r="A42" s="4754"/>
      <c r="B42" s="74" t="s">
        <v>74</v>
      </c>
      <c r="C42" s="75">
        <f t="shared" si="26"/>
        <v>0</v>
      </c>
      <c r="D42" s="22"/>
      <c r="E42" s="24"/>
      <c r="F42" s="24"/>
      <c r="G42" s="24"/>
      <c r="H42" s="24"/>
      <c r="I42" s="24"/>
      <c r="J42" s="24"/>
      <c r="K42" s="24"/>
      <c r="L42" s="24"/>
      <c r="M42" s="24"/>
      <c r="N42" s="76"/>
      <c r="O42" s="76"/>
      <c r="P42" s="77"/>
      <c r="Q42" s="27"/>
      <c r="R42" s="24"/>
      <c r="S42" s="28"/>
      <c r="T42" s="22"/>
      <c r="U42" s="28"/>
      <c r="V42" s="22"/>
      <c r="W42" s="28"/>
      <c r="X42" s="22"/>
      <c r="Y42" s="24"/>
      <c r="Z42" s="28"/>
      <c r="AA42" s="28"/>
      <c r="AB42" t="str">
        <f t="shared" si="27"/>
        <v/>
      </c>
      <c r="CA42" s="18" t="str">
        <f t="shared" si="28"/>
        <v/>
      </c>
      <c r="CB42" s="18" t="str">
        <f t="shared" si="29"/>
        <v/>
      </c>
      <c r="CC42" s="18" t="str">
        <f t="shared" si="30"/>
        <v/>
      </c>
      <c r="CD42" s="18" t="str">
        <f t="shared" si="31"/>
        <v/>
      </c>
      <c r="CE42" s="18" t="str">
        <f t="shared" si="32"/>
        <v/>
      </c>
      <c r="CF42" s="18" t="str">
        <f t="shared" si="33"/>
        <v/>
      </c>
      <c r="CG42" s="18" t="str">
        <f t="shared" si="34"/>
        <v/>
      </c>
      <c r="CH42" s="18" t="str">
        <f t="shared" si="35"/>
        <v/>
      </c>
      <c r="CI42" s="18" t="str">
        <f t="shared" si="36"/>
        <v/>
      </c>
      <c r="CJ42" s="18" t="str">
        <f t="shared" si="37"/>
        <v/>
      </c>
      <c r="CK42" s="18" t="str">
        <f t="shared" si="38"/>
        <v/>
      </c>
      <c r="CO42" s="69">
        <f t="shared" si="25"/>
        <v>0</v>
      </c>
      <c r="CP42" s="69"/>
      <c r="CQ42" s="69">
        <f t="shared" si="25"/>
        <v>0</v>
      </c>
      <c r="CR42" s="69">
        <f t="shared" si="39"/>
        <v>0</v>
      </c>
      <c r="CS42" s="69">
        <f t="shared" si="40"/>
        <v>0</v>
      </c>
      <c r="CT42" s="69">
        <f t="shared" si="41"/>
        <v>0</v>
      </c>
      <c r="CU42" s="69">
        <f t="shared" si="42"/>
        <v>0</v>
      </c>
      <c r="CV42" s="69">
        <f t="shared" si="42"/>
        <v>0</v>
      </c>
      <c r="CW42" s="69">
        <f t="shared" si="42"/>
        <v>0</v>
      </c>
      <c r="CX42" s="69">
        <f t="shared" si="42"/>
        <v>0</v>
      </c>
      <c r="CY42" s="69">
        <f t="shared" si="25"/>
        <v>0</v>
      </c>
    </row>
    <row r="43" spans="1:103" ht="15" customHeight="1" x14ac:dyDescent="0.25">
      <c r="A43" s="4754"/>
      <c r="B43" s="78" t="s">
        <v>75</v>
      </c>
      <c r="C43" s="2630">
        <f t="shared" si="26"/>
        <v>0</v>
      </c>
      <c r="D43" s="4756"/>
      <c r="E43" s="81"/>
      <c r="F43" s="81"/>
      <c r="G43" s="81"/>
      <c r="H43" s="81"/>
      <c r="I43" s="81"/>
      <c r="J43" s="81"/>
      <c r="K43" s="81"/>
      <c r="L43" s="81"/>
      <c r="M43" s="81"/>
      <c r="N43" s="82"/>
      <c r="O43" s="82"/>
      <c r="P43" s="83"/>
      <c r="Q43" s="84"/>
      <c r="R43" s="81"/>
      <c r="S43" s="85"/>
      <c r="T43" s="4756"/>
      <c r="U43" s="85"/>
      <c r="V43" s="4756"/>
      <c r="W43" s="85"/>
      <c r="X43" s="4756"/>
      <c r="Y43" s="81"/>
      <c r="Z43" s="85"/>
      <c r="AA43" s="85"/>
      <c r="AB43" t="str">
        <f t="shared" si="27"/>
        <v/>
      </c>
      <c r="CA43" s="18" t="str">
        <f t="shared" si="28"/>
        <v/>
      </c>
      <c r="CB43" s="18" t="str">
        <f t="shared" si="29"/>
        <v/>
      </c>
      <c r="CC43" s="18" t="str">
        <f t="shared" si="30"/>
        <v/>
      </c>
      <c r="CD43" s="18" t="str">
        <f t="shared" si="31"/>
        <v/>
      </c>
      <c r="CE43" s="18" t="str">
        <f>IF(AND($F43+$G43+$H43+$I43+$J43+$K43+$L43+$M43&gt;0,$U43="")," * No olvide digitar la variable Migrantes "&amp;$U$34&amp;""&amp;". Digite Cero si no tiene.",IF($U43&gt;$F43+$G43+$H43+$I43+$J43+$K43+$L43+$M43," * La variable Migrantes "&amp;$U$34&amp;""&amp;" no  puede ser mayor al Total.",""))</f>
        <v/>
      </c>
      <c r="CF43" s="18" t="str">
        <f t="shared" si="33"/>
        <v/>
      </c>
      <c r="CG43" s="18" t="str">
        <f t="shared" si="34"/>
        <v/>
      </c>
      <c r="CH43" s="18" t="str">
        <f t="shared" si="35"/>
        <v/>
      </c>
      <c r="CI43" s="18" t="str">
        <f t="shared" si="36"/>
        <v/>
      </c>
      <c r="CJ43" s="18" t="str">
        <f t="shared" si="37"/>
        <v/>
      </c>
      <c r="CK43" s="18" t="str">
        <f t="shared" si="38"/>
        <v/>
      </c>
      <c r="CO43" s="69">
        <f t="shared" si="25"/>
        <v>0</v>
      </c>
      <c r="CP43" s="69"/>
      <c r="CQ43" s="69">
        <f t="shared" si="25"/>
        <v>0</v>
      </c>
      <c r="CR43" s="69">
        <f t="shared" si="39"/>
        <v>0</v>
      </c>
      <c r="CS43" s="69">
        <f t="shared" si="40"/>
        <v>0</v>
      </c>
      <c r="CT43" s="69">
        <f t="shared" si="41"/>
        <v>0</v>
      </c>
      <c r="CU43" s="69">
        <f t="shared" si="42"/>
        <v>0</v>
      </c>
      <c r="CV43" s="69">
        <f t="shared" si="42"/>
        <v>0</v>
      </c>
      <c r="CW43" s="69">
        <f t="shared" si="42"/>
        <v>0</v>
      </c>
      <c r="CX43" s="69">
        <f t="shared" si="42"/>
        <v>0</v>
      </c>
      <c r="CY43" s="69">
        <f t="shared" si="25"/>
        <v>0</v>
      </c>
    </row>
    <row r="44" spans="1:103" ht="15" customHeight="1" x14ac:dyDescent="0.25">
      <c r="A44" s="4754"/>
      <c r="B44" s="86" t="s">
        <v>76</v>
      </c>
      <c r="C44" s="70">
        <f>SUM(D44:M44)</f>
        <v>0</v>
      </c>
      <c r="D44" s="30"/>
      <c r="E44" s="32"/>
      <c r="F44" s="32"/>
      <c r="G44" s="32"/>
      <c r="H44" s="32"/>
      <c r="I44" s="32"/>
      <c r="J44" s="32"/>
      <c r="K44" s="32"/>
      <c r="L44" s="32"/>
      <c r="M44" s="32"/>
      <c r="N44" s="71"/>
      <c r="O44" s="71"/>
      <c r="P44" s="72"/>
      <c r="Q44" s="35"/>
      <c r="R44" s="32"/>
      <c r="S44" s="37"/>
      <c r="T44" s="30"/>
      <c r="U44" s="37"/>
      <c r="V44" s="30"/>
      <c r="W44" s="37"/>
      <c r="X44" s="30"/>
      <c r="Y44" s="32"/>
      <c r="Z44" s="37"/>
      <c r="AA44" s="37"/>
      <c r="AB44" t="str">
        <f t="shared" si="27"/>
        <v/>
      </c>
      <c r="CA44" s="18" t="str">
        <f t="shared" si="28"/>
        <v/>
      </c>
      <c r="CB44" s="18" t="str">
        <f t="shared" si="29"/>
        <v/>
      </c>
      <c r="CC44" s="18" t="str">
        <f t="shared" si="30"/>
        <v/>
      </c>
      <c r="CD44" s="18" t="str">
        <f>IF(AND($D44+E44&gt;0,T44="")," * No olvide digitar la variable Migrantes "&amp;$T$34&amp;""&amp;". Digite Cero si no tiene.",IF(T44&gt;$D44+E44," * La variable Migrantes "&amp;$T$34&amp;""&amp;" no  puede ser mayor al Total.",""))</f>
        <v/>
      </c>
      <c r="CE44" s="18" t="str">
        <f t="shared" si="32"/>
        <v/>
      </c>
      <c r="CF44" s="18" t="str">
        <f t="shared" si="33"/>
        <v/>
      </c>
      <c r="CG44" s="18" t="str">
        <f t="shared" si="34"/>
        <v/>
      </c>
      <c r="CH44" s="18" t="str">
        <f t="shared" si="35"/>
        <v/>
      </c>
      <c r="CI44" s="18" t="str">
        <f t="shared" si="36"/>
        <v/>
      </c>
      <c r="CJ44" s="18" t="str">
        <f t="shared" si="37"/>
        <v/>
      </c>
      <c r="CK44" s="18" t="str">
        <f t="shared" si="38"/>
        <v/>
      </c>
      <c r="CO44" s="69">
        <f t="shared" si="25"/>
        <v>0</v>
      </c>
      <c r="CP44" s="69"/>
      <c r="CQ44" s="69">
        <f t="shared" si="25"/>
        <v>0</v>
      </c>
      <c r="CR44" s="69">
        <f t="shared" si="39"/>
        <v>0</v>
      </c>
      <c r="CS44" s="69">
        <f t="shared" si="40"/>
        <v>0</v>
      </c>
      <c r="CT44" s="69">
        <f t="shared" si="41"/>
        <v>0</v>
      </c>
      <c r="CU44" s="69">
        <f t="shared" si="42"/>
        <v>0</v>
      </c>
      <c r="CV44" s="69">
        <f t="shared" si="42"/>
        <v>0</v>
      </c>
      <c r="CW44" s="69">
        <f t="shared" si="42"/>
        <v>0</v>
      </c>
      <c r="CX44" s="69">
        <f t="shared" si="42"/>
        <v>0</v>
      </c>
      <c r="CY44" s="69">
        <f t="shared" si="25"/>
        <v>0</v>
      </c>
    </row>
    <row r="45" spans="1:103" ht="15" customHeight="1" x14ac:dyDescent="0.25">
      <c r="A45" s="4757" t="s">
        <v>77</v>
      </c>
      <c r="B45" s="4755" t="s">
        <v>78</v>
      </c>
      <c r="C45" s="4751">
        <f>SUM(D45:P45)</f>
        <v>0</v>
      </c>
      <c r="D45" s="4707"/>
      <c r="E45" s="4709"/>
      <c r="F45" s="4709"/>
      <c r="G45" s="4709"/>
      <c r="H45" s="4709"/>
      <c r="I45" s="4709"/>
      <c r="J45" s="4709"/>
      <c r="K45" s="4709"/>
      <c r="L45" s="4709"/>
      <c r="M45" s="4709"/>
      <c r="N45" s="4758"/>
      <c r="O45" s="4758"/>
      <c r="P45" s="4758"/>
      <c r="Q45" s="4712"/>
      <c r="R45" s="4709"/>
      <c r="S45" s="4713"/>
      <c r="T45" s="4707"/>
      <c r="U45" s="4713"/>
      <c r="V45" s="4707"/>
      <c r="W45" s="4713"/>
      <c r="X45" s="4707"/>
      <c r="Y45" s="4709"/>
      <c r="Z45" s="4713"/>
      <c r="AA45" s="4713"/>
      <c r="AB45" t="str">
        <f t="shared" si="27"/>
        <v/>
      </c>
      <c r="CA45" s="18" t="str">
        <f t="shared" si="28"/>
        <v/>
      </c>
      <c r="CB45" s="18" t="str">
        <f t="shared" si="29"/>
        <v/>
      </c>
      <c r="CC45" s="18" t="str">
        <f t="shared" si="30"/>
        <v/>
      </c>
      <c r="CD45" s="18" t="str">
        <f t="shared" si="31"/>
        <v/>
      </c>
      <c r="CE45" s="18" t="str">
        <f t="shared" si="32"/>
        <v/>
      </c>
      <c r="CF45" s="18" t="str">
        <f t="shared" si="33"/>
        <v/>
      </c>
      <c r="CG45" s="18" t="str">
        <f t="shared" si="34"/>
        <v/>
      </c>
      <c r="CH45" s="18" t="str">
        <f t="shared" si="35"/>
        <v/>
      </c>
      <c r="CI45" s="18" t="str">
        <f t="shared" si="36"/>
        <v/>
      </c>
      <c r="CJ45" s="18" t="str">
        <f t="shared" si="37"/>
        <v/>
      </c>
      <c r="CK45" s="18" t="str">
        <f t="shared" si="38"/>
        <v/>
      </c>
      <c r="CO45" s="69">
        <f t="shared" si="25"/>
        <v>0</v>
      </c>
      <c r="CP45" s="69"/>
      <c r="CQ45" s="69">
        <f t="shared" si="25"/>
        <v>0</v>
      </c>
      <c r="CR45" s="69">
        <f t="shared" si="39"/>
        <v>0</v>
      </c>
      <c r="CS45" s="69">
        <f t="shared" si="40"/>
        <v>0</v>
      </c>
      <c r="CT45" s="69">
        <f t="shared" si="41"/>
        <v>0</v>
      </c>
      <c r="CU45" s="69">
        <f t="shared" si="42"/>
        <v>0</v>
      </c>
      <c r="CV45" s="69">
        <f t="shared" si="42"/>
        <v>0</v>
      </c>
      <c r="CW45" s="69">
        <f t="shared" si="42"/>
        <v>0</v>
      </c>
      <c r="CX45" s="69">
        <f t="shared" si="42"/>
        <v>0</v>
      </c>
      <c r="CY45" s="69">
        <f t="shared" si="25"/>
        <v>0</v>
      </c>
    </row>
    <row r="46" spans="1:103" ht="15" customHeight="1" x14ac:dyDescent="0.25">
      <c r="A46" s="4249"/>
      <c r="B46" s="88" t="s">
        <v>79</v>
      </c>
      <c r="C46" s="70">
        <f>SUM(D46:P46)</f>
        <v>0</v>
      </c>
      <c r="D46" s="30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5"/>
      <c r="R46" s="32"/>
      <c r="S46" s="37"/>
      <c r="T46" s="30"/>
      <c r="U46" s="37"/>
      <c r="V46" s="30"/>
      <c r="W46" s="37"/>
      <c r="X46" s="30"/>
      <c r="Y46" s="32"/>
      <c r="Z46" s="37"/>
      <c r="AA46" s="37"/>
      <c r="AB46" t="str">
        <f t="shared" si="27"/>
        <v/>
      </c>
      <c r="CA46" s="18" t="str">
        <f t="shared" si="28"/>
        <v/>
      </c>
      <c r="CB46" s="18" t="str">
        <f t="shared" si="29"/>
        <v/>
      </c>
      <c r="CC46" s="18" t="str">
        <f t="shared" si="30"/>
        <v/>
      </c>
      <c r="CD46" s="18" t="str">
        <f t="shared" si="31"/>
        <v/>
      </c>
      <c r="CE46" s="18" t="str">
        <f t="shared" si="32"/>
        <v/>
      </c>
      <c r="CF46" s="18" t="str">
        <f t="shared" si="33"/>
        <v/>
      </c>
      <c r="CG46" s="18" t="str">
        <f t="shared" si="34"/>
        <v/>
      </c>
      <c r="CH46" s="18" t="str">
        <f t="shared" si="35"/>
        <v/>
      </c>
      <c r="CI46" s="18" t="str">
        <f t="shared" si="36"/>
        <v/>
      </c>
      <c r="CJ46" s="18" t="str">
        <f t="shared" si="37"/>
        <v/>
      </c>
      <c r="CK46" s="18" t="str">
        <f t="shared" si="38"/>
        <v/>
      </c>
      <c r="CO46" s="69">
        <f t="shared" si="25"/>
        <v>0</v>
      </c>
      <c r="CP46" s="69"/>
      <c r="CQ46" s="69">
        <f t="shared" si="25"/>
        <v>0</v>
      </c>
      <c r="CR46" s="69">
        <f t="shared" si="39"/>
        <v>0</v>
      </c>
      <c r="CS46" s="69">
        <f t="shared" si="40"/>
        <v>0</v>
      </c>
      <c r="CT46" s="69">
        <f t="shared" si="41"/>
        <v>0</v>
      </c>
      <c r="CU46" s="69">
        <f t="shared" si="42"/>
        <v>0</v>
      </c>
      <c r="CV46" s="69">
        <f t="shared" si="42"/>
        <v>0</v>
      </c>
      <c r="CW46" s="69">
        <f t="shared" si="42"/>
        <v>0</v>
      </c>
      <c r="CX46" s="69">
        <f t="shared" si="42"/>
        <v>0</v>
      </c>
      <c r="CY46" s="69">
        <f t="shared" si="25"/>
        <v>0</v>
      </c>
    </row>
    <row r="47" spans="1:103" ht="15" customHeight="1" x14ac:dyDescent="0.25">
      <c r="A47" s="4757" t="s">
        <v>80</v>
      </c>
      <c r="B47" s="4755" t="s">
        <v>78</v>
      </c>
      <c r="C47" s="4751">
        <f>SUM(D47:M47)</f>
        <v>0</v>
      </c>
      <c r="D47" s="4707"/>
      <c r="E47" s="4709"/>
      <c r="F47" s="4709"/>
      <c r="G47" s="4709"/>
      <c r="H47" s="4709"/>
      <c r="I47" s="4709"/>
      <c r="J47" s="4709"/>
      <c r="K47" s="4709"/>
      <c r="L47" s="4709"/>
      <c r="M47" s="4709"/>
      <c r="N47" s="4752"/>
      <c r="O47" s="4752"/>
      <c r="P47" s="4753"/>
      <c r="Q47" s="4712"/>
      <c r="R47" s="4709"/>
      <c r="S47" s="4713"/>
      <c r="T47" s="4707"/>
      <c r="U47" s="4713"/>
      <c r="V47" s="4707"/>
      <c r="W47" s="4713"/>
      <c r="X47" s="4707"/>
      <c r="Y47" s="4709"/>
      <c r="Z47" s="4713"/>
      <c r="AA47" s="4713"/>
      <c r="AB47" t="str">
        <f t="shared" si="27"/>
        <v/>
      </c>
      <c r="CA47" s="18" t="str">
        <f t="shared" si="28"/>
        <v/>
      </c>
      <c r="CB47" s="18" t="str">
        <f t="shared" si="29"/>
        <v/>
      </c>
      <c r="CC47" s="18" t="str">
        <f t="shared" si="30"/>
        <v/>
      </c>
      <c r="CD47" s="18" t="str">
        <f t="shared" si="31"/>
        <v/>
      </c>
      <c r="CE47" s="18" t="str">
        <f t="shared" si="32"/>
        <v/>
      </c>
      <c r="CF47" s="18" t="str">
        <f t="shared" si="33"/>
        <v/>
      </c>
      <c r="CG47" s="18" t="str">
        <f t="shared" si="34"/>
        <v/>
      </c>
      <c r="CH47" s="18" t="str">
        <f t="shared" si="35"/>
        <v/>
      </c>
      <c r="CI47" s="18" t="str">
        <f t="shared" si="36"/>
        <v/>
      </c>
      <c r="CJ47" s="18" t="str">
        <f t="shared" si="37"/>
        <v/>
      </c>
      <c r="CK47" s="18" t="str">
        <f t="shared" si="38"/>
        <v/>
      </c>
      <c r="CO47" s="69">
        <f t="shared" si="25"/>
        <v>0</v>
      </c>
      <c r="CP47" s="69"/>
      <c r="CQ47" s="69">
        <f t="shared" si="25"/>
        <v>0</v>
      </c>
      <c r="CR47" s="69">
        <f t="shared" si="39"/>
        <v>0</v>
      </c>
      <c r="CS47" s="69">
        <f t="shared" si="40"/>
        <v>0</v>
      </c>
      <c r="CT47" s="69">
        <f t="shared" si="41"/>
        <v>0</v>
      </c>
      <c r="CU47" s="69">
        <f t="shared" si="42"/>
        <v>0</v>
      </c>
      <c r="CV47" s="69">
        <f t="shared" si="42"/>
        <v>0</v>
      </c>
      <c r="CW47" s="69">
        <f t="shared" si="42"/>
        <v>0</v>
      </c>
      <c r="CX47" s="69">
        <f t="shared" si="42"/>
        <v>0</v>
      </c>
      <c r="CY47" s="69">
        <f t="shared" si="25"/>
        <v>0</v>
      </c>
    </row>
    <row r="48" spans="1:103" ht="15" customHeight="1" x14ac:dyDescent="0.25">
      <c r="A48" s="4249"/>
      <c r="B48" s="89" t="s">
        <v>79</v>
      </c>
      <c r="C48" s="2073">
        <f>SUM(D48:M48)</f>
        <v>0</v>
      </c>
      <c r="D48" s="91"/>
      <c r="E48" s="92"/>
      <c r="F48" s="92"/>
      <c r="G48" s="92"/>
      <c r="H48" s="92"/>
      <c r="I48" s="92"/>
      <c r="J48" s="92"/>
      <c r="K48" s="92"/>
      <c r="L48" s="92"/>
      <c r="M48" s="92"/>
      <c r="N48" s="93"/>
      <c r="O48" s="93"/>
      <c r="P48" s="94"/>
      <c r="Q48" s="95"/>
      <c r="R48" s="92"/>
      <c r="S48" s="96"/>
      <c r="T48" s="91"/>
      <c r="U48" s="96"/>
      <c r="V48" s="91"/>
      <c r="W48" s="96"/>
      <c r="X48" s="91"/>
      <c r="Y48" s="92"/>
      <c r="Z48" s="96"/>
      <c r="AA48" s="96"/>
      <c r="AB48" t="str">
        <f t="shared" si="27"/>
        <v/>
      </c>
      <c r="CA48" s="18" t="str">
        <f t="shared" si="28"/>
        <v/>
      </c>
      <c r="CB48" s="18" t="str">
        <f t="shared" si="29"/>
        <v/>
      </c>
      <c r="CC48" s="18" t="str">
        <f t="shared" si="30"/>
        <v/>
      </c>
      <c r="CD48" s="18" t="str">
        <f>IF(AND($D48+E48&gt;0,T48="")," * No olvide digitar la variable Migrantes "&amp;$T$34&amp;""&amp;". Digite Cero si no tiene.",IF(T48&gt;$D48+E48," * La variable Migrantes "&amp;$T$34&amp;""&amp;" no  puede ser mayor al Total.",""))</f>
        <v/>
      </c>
      <c r="CE48" s="18" t="str">
        <f t="shared" si="32"/>
        <v/>
      </c>
      <c r="CF48" s="18" t="str">
        <f t="shared" si="33"/>
        <v/>
      </c>
      <c r="CG48" s="18" t="str">
        <f t="shared" si="34"/>
        <v/>
      </c>
      <c r="CH48" s="18" t="str">
        <f t="shared" si="35"/>
        <v/>
      </c>
      <c r="CI48" s="18" t="str">
        <f t="shared" si="36"/>
        <v/>
      </c>
      <c r="CJ48" s="18" t="str">
        <f t="shared" si="37"/>
        <v/>
      </c>
      <c r="CK48" s="18" t="str">
        <f t="shared" si="38"/>
        <v/>
      </c>
      <c r="CO48" s="69">
        <f t="shared" si="25"/>
        <v>0</v>
      </c>
      <c r="CP48" s="69"/>
      <c r="CQ48" s="69">
        <f t="shared" si="25"/>
        <v>0</v>
      </c>
      <c r="CR48" s="69">
        <f>IF(AND($D48+$E48&gt;0,$T48=""),1,IF(T48&gt;$D48+$E48,1,0))</f>
        <v>0</v>
      </c>
      <c r="CS48" s="69">
        <f t="shared" si="40"/>
        <v>0</v>
      </c>
      <c r="CT48" s="69">
        <f t="shared" si="41"/>
        <v>0</v>
      </c>
      <c r="CU48" s="69">
        <f t="shared" si="42"/>
        <v>0</v>
      </c>
      <c r="CV48" s="69">
        <f t="shared" si="42"/>
        <v>0</v>
      </c>
      <c r="CW48" s="69">
        <f t="shared" si="42"/>
        <v>0</v>
      </c>
      <c r="CX48" s="69">
        <f t="shared" si="42"/>
        <v>0</v>
      </c>
      <c r="CY48" s="69">
        <f t="shared" si="25"/>
        <v>0</v>
      </c>
    </row>
    <row r="49" spans="1:103" ht="15" customHeight="1" x14ac:dyDescent="0.25">
      <c r="A49" s="4759" t="s">
        <v>81</v>
      </c>
      <c r="B49" s="4760"/>
      <c r="C49" s="4744">
        <f>SUM(D49:M49)</f>
        <v>0</v>
      </c>
      <c r="D49" s="4719"/>
      <c r="E49" s="4761"/>
      <c r="F49" s="4761"/>
      <c r="G49" s="4761"/>
      <c r="H49" s="4761"/>
      <c r="I49" s="4761"/>
      <c r="J49" s="4761"/>
      <c r="K49" s="4761"/>
      <c r="L49" s="4761"/>
      <c r="M49" s="4761"/>
      <c r="N49" s="4762"/>
      <c r="O49" s="4762"/>
      <c r="P49" s="4763"/>
      <c r="Q49" s="4764"/>
      <c r="R49" s="4761"/>
      <c r="S49" s="4722"/>
      <c r="T49" s="4719"/>
      <c r="U49" s="4722"/>
      <c r="V49" s="4719"/>
      <c r="W49" s="4722"/>
      <c r="X49" s="4719"/>
      <c r="Y49" s="4761"/>
      <c r="Z49" s="4722"/>
      <c r="AA49" s="4722"/>
      <c r="AB49" t="str">
        <f t="shared" si="27"/>
        <v/>
      </c>
      <c r="CA49" s="18" t="str">
        <f t="shared" si="28"/>
        <v/>
      </c>
      <c r="CB49" s="18" t="str">
        <f t="shared" si="29"/>
        <v/>
      </c>
      <c r="CC49" s="18" t="str">
        <f t="shared" si="30"/>
        <v/>
      </c>
      <c r="CD49" s="18" t="str">
        <f>IF(AND($D49+E49&gt;0,T49="")," * No olvide digitar la variable Migrantes "&amp;$T$34&amp;""&amp;". Digite Cero si no tiene.",IF(T49&gt;$D49+E49," * La variable Migrantes "&amp;$T$34&amp;""&amp;" no  puede ser mayor al Total.",""))</f>
        <v/>
      </c>
      <c r="CE49" s="18" t="str">
        <f t="shared" si="32"/>
        <v/>
      </c>
      <c r="CF49" s="18" t="str">
        <f t="shared" si="33"/>
        <v/>
      </c>
      <c r="CG49" s="18" t="str">
        <f t="shared" si="34"/>
        <v/>
      </c>
      <c r="CH49" s="18" t="str">
        <f t="shared" si="35"/>
        <v/>
      </c>
      <c r="CI49" s="18" t="str">
        <f t="shared" si="36"/>
        <v/>
      </c>
      <c r="CJ49" s="18" t="str">
        <f t="shared" si="37"/>
        <v/>
      </c>
      <c r="CK49" s="18" t="str">
        <f t="shared" si="38"/>
        <v/>
      </c>
      <c r="CO49" s="69">
        <f t="shared" si="25"/>
        <v>0</v>
      </c>
      <c r="CP49" s="69"/>
      <c r="CQ49" s="69">
        <f t="shared" si="25"/>
        <v>0</v>
      </c>
      <c r="CR49" s="69">
        <f>IF(AND($D49+$E49&gt;0,$T49=""),1,IF(T49&gt;$D49+$E49,1,0))</f>
        <v>0</v>
      </c>
      <c r="CS49" s="69">
        <f t="shared" si="40"/>
        <v>0</v>
      </c>
      <c r="CT49" s="69">
        <f t="shared" si="41"/>
        <v>0</v>
      </c>
      <c r="CU49" s="69">
        <f t="shared" si="42"/>
        <v>0</v>
      </c>
      <c r="CV49" s="69">
        <f t="shared" si="42"/>
        <v>0</v>
      </c>
      <c r="CW49" s="69">
        <f t="shared" si="42"/>
        <v>0</v>
      </c>
      <c r="CX49" s="69">
        <f t="shared" si="42"/>
        <v>0</v>
      </c>
      <c r="CY49" s="69">
        <f t="shared" si="25"/>
        <v>0</v>
      </c>
    </row>
    <row r="50" spans="1:103" ht="15" customHeight="1" x14ac:dyDescent="0.25">
      <c r="A50" s="3040" t="s">
        <v>82</v>
      </c>
      <c r="B50" s="3041"/>
      <c r="C50" s="101">
        <f t="shared" si="26"/>
        <v>0</v>
      </c>
      <c r="D50" s="45"/>
      <c r="E50" s="102"/>
      <c r="F50" s="102"/>
      <c r="G50" s="102"/>
      <c r="H50" s="102"/>
      <c r="I50" s="102"/>
      <c r="J50" s="102"/>
      <c r="K50" s="102"/>
      <c r="L50" s="102"/>
      <c r="M50" s="102"/>
      <c r="N50" s="103"/>
      <c r="O50" s="103"/>
      <c r="P50" s="104"/>
      <c r="Q50" s="105"/>
      <c r="R50" s="102"/>
      <c r="S50" s="48"/>
      <c r="T50" s="45"/>
      <c r="U50" s="48"/>
      <c r="V50" s="45"/>
      <c r="W50" s="48"/>
      <c r="X50" s="45"/>
      <c r="Y50" s="102"/>
      <c r="Z50" s="48"/>
      <c r="AA50" s="48"/>
      <c r="AB50" t="str">
        <f t="shared" si="27"/>
        <v/>
      </c>
      <c r="CA50" s="18" t="str">
        <f t="shared" si="28"/>
        <v/>
      </c>
      <c r="CB50" s="18" t="str">
        <f t="shared" si="29"/>
        <v/>
      </c>
      <c r="CC50" s="18" t="str">
        <f t="shared" si="30"/>
        <v/>
      </c>
      <c r="CD50" s="18" t="str">
        <f t="shared" si="31"/>
        <v/>
      </c>
      <c r="CE50" s="18" t="str">
        <f t="shared" si="32"/>
        <v/>
      </c>
      <c r="CF50" s="18" t="str">
        <f t="shared" si="33"/>
        <v/>
      </c>
      <c r="CG50" s="18" t="str">
        <f t="shared" si="34"/>
        <v/>
      </c>
      <c r="CH50" s="18" t="str">
        <f t="shared" si="35"/>
        <v/>
      </c>
      <c r="CI50" s="18" t="str">
        <f t="shared" si="36"/>
        <v/>
      </c>
      <c r="CJ50" s="18" t="str">
        <f t="shared" si="37"/>
        <v/>
      </c>
      <c r="CK50" s="18" t="str">
        <f t="shared" si="38"/>
        <v/>
      </c>
      <c r="CO50" s="69">
        <f t="shared" si="25"/>
        <v>0</v>
      </c>
      <c r="CP50" s="69"/>
      <c r="CQ50" s="69">
        <f t="shared" si="25"/>
        <v>0</v>
      </c>
      <c r="CR50" s="69">
        <f t="shared" si="39"/>
        <v>0</v>
      </c>
      <c r="CS50" s="69">
        <f t="shared" si="40"/>
        <v>0</v>
      </c>
      <c r="CT50" s="69">
        <f t="shared" si="41"/>
        <v>0</v>
      </c>
      <c r="CU50" s="69">
        <f t="shared" si="42"/>
        <v>0</v>
      </c>
      <c r="CV50" s="69">
        <f t="shared" si="42"/>
        <v>0</v>
      </c>
      <c r="CW50" s="69">
        <f t="shared" si="42"/>
        <v>0</v>
      </c>
      <c r="CX50" s="69">
        <f t="shared" si="42"/>
        <v>0</v>
      </c>
      <c r="CY50" s="69">
        <f t="shared" si="25"/>
        <v>0</v>
      </c>
    </row>
    <row r="51" spans="1:103" ht="15" customHeight="1" x14ac:dyDescent="0.25">
      <c r="A51" s="4608" t="s">
        <v>83</v>
      </c>
      <c r="B51" s="3032"/>
      <c r="C51" s="2073">
        <f t="shared" si="26"/>
        <v>0</v>
      </c>
      <c r="D51" s="91"/>
      <c r="E51" s="92"/>
      <c r="F51" s="92"/>
      <c r="G51" s="92"/>
      <c r="H51" s="92"/>
      <c r="I51" s="92"/>
      <c r="J51" s="92"/>
      <c r="K51" s="92"/>
      <c r="L51" s="92"/>
      <c r="M51" s="92"/>
      <c r="N51" s="93"/>
      <c r="O51" s="93"/>
      <c r="P51" s="94"/>
      <c r="Q51" s="95"/>
      <c r="R51" s="92"/>
      <c r="S51" s="96"/>
      <c r="T51" s="91"/>
      <c r="U51" s="96"/>
      <c r="V51" s="91"/>
      <c r="W51" s="96"/>
      <c r="X51" s="91"/>
      <c r="Y51" s="92"/>
      <c r="Z51" s="96"/>
      <c r="AA51" s="96"/>
      <c r="AB51" t="str">
        <f t="shared" si="27"/>
        <v/>
      </c>
      <c r="CA51" s="18" t="str">
        <f t="shared" si="28"/>
        <v/>
      </c>
      <c r="CB51" s="18" t="str">
        <f t="shared" si="29"/>
        <v/>
      </c>
      <c r="CC51" s="18" t="str">
        <f t="shared" si="30"/>
        <v/>
      </c>
      <c r="CD51" s="18" t="str">
        <f t="shared" si="31"/>
        <v/>
      </c>
      <c r="CE51" s="18" t="str">
        <f t="shared" si="32"/>
        <v/>
      </c>
      <c r="CF51" s="18" t="str">
        <f t="shared" si="33"/>
        <v/>
      </c>
      <c r="CG51" s="18" t="str">
        <f t="shared" si="34"/>
        <v/>
      </c>
      <c r="CH51" s="18" t="str">
        <f t="shared" si="35"/>
        <v/>
      </c>
      <c r="CI51" s="18" t="str">
        <f t="shared" si="36"/>
        <v/>
      </c>
      <c r="CJ51" s="18" t="str">
        <f t="shared" si="37"/>
        <v/>
      </c>
      <c r="CK51" s="18" t="str">
        <f t="shared" si="38"/>
        <v/>
      </c>
      <c r="CO51" s="69">
        <f t="shared" si="25"/>
        <v>0</v>
      </c>
      <c r="CP51" s="69"/>
      <c r="CQ51" s="69">
        <f t="shared" si="25"/>
        <v>0</v>
      </c>
      <c r="CR51" s="69">
        <f t="shared" si="39"/>
        <v>0</v>
      </c>
      <c r="CS51" s="69">
        <f t="shared" si="40"/>
        <v>0</v>
      </c>
      <c r="CT51" s="69">
        <f t="shared" si="41"/>
        <v>0</v>
      </c>
      <c r="CU51" s="69">
        <f t="shared" si="42"/>
        <v>0</v>
      </c>
      <c r="CV51" s="69">
        <f t="shared" si="42"/>
        <v>0</v>
      </c>
      <c r="CW51" s="69">
        <f t="shared" si="42"/>
        <v>0</v>
      </c>
      <c r="CX51" s="69">
        <f t="shared" si="42"/>
        <v>0</v>
      </c>
      <c r="CY51" s="69">
        <f t="shared" si="25"/>
        <v>0</v>
      </c>
    </row>
    <row r="52" spans="1:103" ht="24.75" customHeight="1" x14ac:dyDescent="0.25">
      <c r="A52" s="38" t="s">
        <v>84</v>
      </c>
      <c r="CB52" s="40"/>
      <c r="CC52" s="40"/>
      <c r="CD52" s="40"/>
      <c r="CE52" s="40"/>
      <c r="CF52" s="40"/>
      <c r="CO52" s="106"/>
    </row>
    <row r="53" spans="1:103" ht="22.9" customHeight="1" x14ac:dyDescent="0.25">
      <c r="A53" s="4714" t="s">
        <v>53</v>
      </c>
      <c r="B53" s="2987"/>
      <c r="C53" s="4725" t="s">
        <v>4</v>
      </c>
      <c r="D53" s="4726" t="s">
        <v>5</v>
      </c>
      <c r="E53" s="4727"/>
      <c r="F53" s="4727"/>
      <c r="G53" s="4727"/>
      <c r="H53" s="4727"/>
      <c r="I53" s="4727"/>
      <c r="J53" s="4727"/>
      <c r="K53" s="4727"/>
      <c r="L53" s="4727"/>
      <c r="M53" s="4727"/>
      <c r="N53" s="4727"/>
      <c r="O53" s="4727"/>
      <c r="P53" s="4728"/>
      <c r="Q53" s="4729" t="s">
        <v>54</v>
      </c>
      <c r="R53" s="2987" t="s">
        <v>12</v>
      </c>
      <c r="S53" s="4731" t="s">
        <v>13</v>
      </c>
      <c r="T53" s="4732"/>
      <c r="U53" s="4731" t="s">
        <v>58</v>
      </c>
      <c r="V53" s="4734"/>
      <c r="W53" s="4732"/>
      <c r="X53" s="2987" t="s">
        <v>59</v>
      </c>
      <c r="CA53" s="40"/>
      <c r="CB53" s="40"/>
      <c r="CC53" s="40"/>
      <c r="CD53" s="40"/>
      <c r="CE53" s="40"/>
      <c r="CQ53" s="106"/>
    </row>
    <row r="54" spans="1:103" ht="28.5" customHeight="1" x14ac:dyDescent="0.25">
      <c r="A54" s="3901"/>
      <c r="B54" s="2994"/>
      <c r="C54" s="4236"/>
      <c r="D54" s="4736" t="s">
        <v>60</v>
      </c>
      <c r="E54" s="4737" t="s">
        <v>16</v>
      </c>
      <c r="F54" s="4737" t="s">
        <v>17</v>
      </c>
      <c r="G54" s="4737" t="s">
        <v>18</v>
      </c>
      <c r="H54" s="4737" t="s">
        <v>19</v>
      </c>
      <c r="I54" s="4737" t="s">
        <v>20</v>
      </c>
      <c r="J54" s="4737" t="s">
        <v>21</v>
      </c>
      <c r="K54" s="4737" t="s">
        <v>22</v>
      </c>
      <c r="L54" s="4737" t="s">
        <v>23</v>
      </c>
      <c r="M54" s="4737" t="s">
        <v>61</v>
      </c>
      <c r="N54" s="4738" t="s">
        <v>62</v>
      </c>
      <c r="O54" s="4737" t="s">
        <v>63</v>
      </c>
      <c r="P54" s="4739" t="s">
        <v>64</v>
      </c>
      <c r="Q54" s="3001"/>
      <c r="R54" s="2988"/>
      <c r="S54" s="4736" t="s">
        <v>27</v>
      </c>
      <c r="T54" s="8" t="s">
        <v>28</v>
      </c>
      <c r="U54" s="4741" t="s">
        <v>25</v>
      </c>
      <c r="V54" s="4742" t="s">
        <v>65</v>
      </c>
      <c r="W54" s="107" t="s">
        <v>26</v>
      </c>
      <c r="X54" s="2988"/>
      <c r="CA54" s="40"/>
      <c r="CB54" s="40"/>
      <c r="CC54" s="40"/>
      <c r="CD54" s="40"/>
      <c r="CE54" s="40"/>
      <c r="CQ54" s="106"/>
    </row>
    <row r="55" spans="1:103" ht="15" customHeight="1" x14ac:dyDescent="0.25">
      <c r="A55" s="4757" t="s">
        <v>85</v>
      </c>
      <c r="B55" s="4765" t="s">
        <v>78</v>
      </c>
      <c r="C55" s="4751">
        <f>SUM(D55:P55)</f>
        <v>0</v>
      </c>
      <c r="D55" s="4707"/>
      <c r="E55" s="4709"/>
      <c r="F55" s="4709"/>
      <c r="G55" s="4709"/>
      <c r="H55" s="4709"/>
      <c r="I55" s="4709"/>
      <c r="J55" s="4709"/>
      <c r="K55" s="4709"/>
      <c r="L55" s="4709"/>
      <c r="M55" s="4709"/>
      <c r="N55" s="4708"/>
      <c r="O55" s="4709"/>
      <c r="P55" s="4711"/>
      <c r="Q55" s="4712"/>
      <c r="R55" s="4713"/>
      <c r="S55" s="4707"/>
      <c r="T55" s="4713"/>
      <c r="U55" s="4707"/>
      <c r="V55" s="4709"/>
      <c r="W55" s="4713"/>
      <c r="X55" s="4713"/>
      <c r="Y55" t="str">
        <f>CA55&amp;CB55&amp;CC55&amp;CD55&amp;CE55&amp;CF55&amp;CG55&amp;CH55</f>
        <v/>
      </c>
      <c r="CA55" s="18" t="str">
        <f>IF(AND($C55&gt;0,Q55="")," * No olvide digitar la variable "&amp;Q$53&amp;""&amp;". Digite Cero si no tiene.",IF(Q55&gt;$C55," * La variable "&amp;Q$53&amp;""&amp;" no  puede ser mayor al Total.",""))</f>
        <v/>
      </c>
      <c r="CB55" s="18" t="str">
        <f>IF(AND($C55&gt;0,R55="")," * No olvide digitar la variable "&amp;R$53&amp;""&amp;". Digite Cero si no tiene.",IF(R55&gt;$C55," * La variable "&amp;R$53&amp;""&amp;" no  puede ser mayor al Total.",""))</f>
        <v/>
      </c>
      <c r="CC55" s="18" t="str">
        <f>IF(AND($D55+$E55&gt;0,$S55="")," * No olvide digitar la variable Migrantes "&amp;S$54&amp;""&amp;". Digite Cero si no tiene.",IF($S55&gt;$D55+$E55," * La variable Migrantes "&amp;S$54&amp;""&amp;" no  puede ser mayor al Total.",""))</f>
        <v/>
      </c>
      <c r="CD55" s="18" t="str">
        <f>IF(AND($F55+$G55+$H55+$I55+$J55+$K55+$L55+$M55+$N55+$O55+$P55&gt;0,$T55="")," * No olvide digitar la variable Migrantes "&amp;T$54&amp;""&amp;". Digite Cero si no tiene.",IF(T55&gt;$F55+$G55+$H55+$I55+$J55+$K55+$L55+$M55+$N55+$O55+$P55," * La variable Migrantes "&amp;T$54&amp;""&amp;" no  puede ser mayor al Total.",""))</f>
        <v/>
      </c>
      <c r="CE55" s="18" t="str">
        <f>IF(AND($C55&gt;0,U55="")," * No olvide digitar la variable "&amp;U$54&amp;""&amp;". Digite Cero si no tiene.",IF(U55&gt;$C55," * La variable "&amp;U$54&amp;""&amp;" no  puede ser mayor al Total.",""))</f>
        <v/>
      </c>
      <c r="CF55" s="18" t="str">
        <f>IF(AND($C55&gt;0,V55="")," * No olvide digitar la variable "&amp;V$54&amp;""&amp;". Digite Cero si no tiene.",IF(V55&gt;$C55," * La variable "&amp;V$54&amp;""&amp;" no  puede ser mayor al Total.",""))</f>
        <v/>
      </c>
      <c r="CG55" s="18" t="str">
        <f>IF(AND($C55&gt;0,W55="")," * No olvide digitar la variable "&amp;W$54&amp;""&amp;". Digite Cero si no tiene.",IF(W55&gt;$C55," * La variable "&amp;W$54&amp;""&amp;" no  puede ser mayor al Total.",""))</f>
        <v/>
      </c>
      <c r="CH55" s="18" t="str">
        <f>IF(AND($C55&gt;0,X55="")," * No olvide digitar la variable "&amp;X$53&amp;""&amp;". Digite Cero si no tiene.",IF(X55&gt;$C55," * La variable "&amp;X$53&amp;""&amp;" no  puede ser mayor al Total.",""))</f>
        <v/>
      </c>
      <c r="CI55" s="40"/>
      <c r="CO55" s="109">
        <f t="shared" ref="CO55:CP59" si="43">IF(AND($C55&gt;0,Q55=""),1,IF(Q55&gt;$C55,1,0))</f>
        <v>0</v>
      </c>
      <c r="CP55" s="109">
        <f t="shared" si="43"/>
        <v>0</v>
      </c>
      <c r="CQ55" s="109">
        <f>IF(AND($D55+$E55&gt;0,S55=""),1,IF(S55&gt;$D55+$E55,1,0))</f>
        <v>0</v>
      </c>
      <c r="CR55" s="109">
        <f>IF(AND($F55+$G55+$H55+$I55+$J55+$K55+$L55+$M55+$N55+$O55+$P55&gt;0,$T55=""),1,IF($T55&gt;$F55+$G55+$H55+$I55+$J55+$K55+$L55+$M55+$N55+$O55+$P55,1,0))</f>
        <v>0</v>
      </c>
      <c r="CS55" s="109">
        <f>IF(AND($C55&gt;0,U55=""),1,IF(U55&gt;$C55,1,0))</f>
        <v>0</v>
      </c>
      <c r="CT55" s="109">
        <f>IF(AND($C55&gt;0,V55=""),1,IF(V55&gt;$C55,1,0))</f>
        <v>0</v>
      </c>
      <c r="CU55" s="109">
        <f>IF(AND($C55&gt;0,W55=""),1,IF(W55&gt;$C55,1,0))</f>
        <v>0</v>
      </c>
      <c r="CV55" s="109">
        <f>IF(AND($C55&gt;0,X55=""),1,IF(X55&gt;$C55,1,0))</f>
        <v>0</v>
      </c>
      <c r="CW55" s="110"/>
    </row>
    <row r="56" spans="1:103" ht="15" customHeight="1" x14ac:dyDescent="0.25">
      <c r="A56" s="4249"/>
      <c r="B56" s="111" t="s">
        <v>79</v>
      </c>
      <c r="C56" s="2073">
        <f>SUM(D56:P56)</f>
        <v>0</v>
      </c>
      <c r="D56" s="91"/>
      <c r="E56" s="92"/>
      <c r="F56" s="92"/>
      <c r="G56" s="92"/>
      <c r="H56" s="92"/>
      <c r="I56" s="92"/>
      <c r="J56" s="92"/>
      <c r="K56" s="92"/>
      <c r="L56" s="92"/>
      <c r="M56" s="92"/>
      <c r="N56" s="2760"/>
      <c r="O56" s="92"/>
      <c r="P56" s="113"/>
      <c r="Q56" s="95"/>
      <c r="R56" s="96"/>
      <c r="S56" s="91"/>
      <c r="T56" s="96"/>
      <c r="U56" s="91"/>
      <c r="V56" s="92"/>
      <c r="W56" s="96"/>
      <c r="X56" s="96"/>
      <c r="Y56" t="str">
        <f t="shared" ref="Y56:Y59" si="44">CA56&amp;CB56&amp;CC56&amp;CD56&amp;CE56&amp;CF56&amp;CG56&amp;CH56</f>
        <v/>
      </c>
      <c r="CA56" s="18" t="str">
        <f t="shared" ref="CA56:CB59" si="45">IF(AND($C56&gt;0,Q56="")," * No olvide digitar la variable "&amp;Q$53&amp;""&amp;". Digite Cero si no tiene.",IF(Q56&gt;$C56," * La variable "&amp;Q$53&amp;""&amp;" no  puede ser mayor al Total.",""))</f>
        <v/>
      </c>
      <c r="CB56" s="18" t="str">
        <f t="shared" si="45"/>
        <v/>
      </c>
      <c r="CC56" s="18" t="str">
        <f t="shared" ref="CC56:CC59" si="46">IF(AND($D56+$E56&gt;0,$S56="")," * No olvide digitar la variable Migrantes "&amp;S$54&amp;""&amp;". Digite Cero si no tiene.",IF($S56&gt;$D56+$E56," * La variable Migrantes "&amp;S$54&amp;""&amp;" no  puede ser mayor al Total.",""))</f>
        <v/>
      </c>
      <c r="CD56" s="18" t="str">
        <f t="shared" ref="CD56:CD59" si="47">IF(AND($F56+$G56+$H56+$I56+$J56+$K56+$L56+$M56+$N56+$O56+$P56&gt;0,$T56="")," * No olvide digitar la variable Migrantes "&amp;T$54&amp;""&amp;". Digite Cero si no tiene.",IF(T56&gt;$F56+$G56+$H56+$I56+$J56+$K56+$L56+$M56+$N56+$O56+$P56," * La variable Migrantes "&amp;T$54&amp;""&amp;" no  puede ser mayor al Total.",""))</f>
        <v/>
      </c>
      <c r="CE56" s="18" t="str">
        <f t="shared" ref="CE56:CG59" si="48">IF(AND($C56&gt;0,U56="")," * No olvide digitar la variable "&amp;U$54&amp;""&amp;". Digite Cero si no tiene.",IF(U56&gt;$C56," * La variable "&amp;U$54&amp;""&amp;" no  puede ser mayor al Total.",""))</f>
        <v/>
      </c>
      <c r="CF56" s="18" t="str">
        <f t="shared" si="48"/>
        <v/>
      </c>
      <c r="CG56" s="18" t="str">
        <f t="shared" si="48"/>
        <v/>
      </c>
      <c r="CH56" s="18" t="str">
        <f t="shared" ref="CH56:CH59" si="49">IF(AND($C56&gt;0,X56="")," * No olvide digitar la variable "&amp;X$53&amp;""&amp;". Digite Cero si no tiene.",IF(X56&gt;$C56," * La variable "&amp;X$53&amp;""&amp;" no  puede ser mayor al Total.",""))</f>
        <v/>
      </c>
      <c r="CO56" s="109">
        <f t="shared" si="43"/>
        <v>0</v>
      </c>
      <c r="CP56" s="109">
        <f t="shared" si="43"/>
        <v>0</v>
      </c>
      <c r="CQ56" s="109">
        <f t="shared" ref="CQ56:CQ59" si="50">IF(AND($D56+$E56&gt;0,S56=""),1,IF(S56&gt;$D56+$E56,1,0))</f>
        <v>0</v>
      </c>
      <c r="CR56" s="109">
        <f t="shared" ref="CR56:CR59" si="51">IF(AND($F56+$G56+$H56+$I56+$J56+$K56+$L56+$M56+$N56+$O56+$P56&gt;0,$T56=""),1,IF($T56&gt;$F56+$G56+$H56+$I56+$J56+$K56+$L56+$M56+$N56+$O56+$P56,1,0))</f>
        <v>0</v>
      </c>
      <c r="CS56" s="109">
        <f t="shared" ref="CS56:CV59" si="52">IF(AND($C56&gt;0,U56=""),1,IF(U56&gt;$C56,1,0))</f>
        <v>0</v>
      </c>
      <c r="CT56" s="109">
        <f t="shared" si="52"/>
        <v>0</v>
      </c>
      <c r="CU56" s="109">
        <f t="shared" si="52"/>
        <v>0</v>
      </c>
      <c r="CV56" s="109">
        <f t="shared" si="52"/>
        <v>0</v>
      </c>
    </row>
    <row r="57" spans="1:103" ht="15" customHeight="1" x14ac:dyDescent="0.25">
      <c r="A57" s="4757" t="s">
        <v>86</v>
      </c>
      <c r="B57" s="4765" t="s">
        <v>78</v>
      </c>
      <c r="C57" s="4751">
        <f>SUM(D57:P57)</f>
        <v>0</v>
      </c>
      <c r="D57" s="4707"/>
      <c r="E57" s="4709"/>
      <c r="F57" s="4709"/>
      <c r="G57" s="4709"/>
      <c r="H57" s="4709"/>
      <c r="I57" s="4709"/>
      <c r="J57" s="4709"/>
      <c r="K57" s="4709"/>
      <c r="L57" s="4709"/>
      <c r="M57" s="4709"/>
      <c r="N57" s="4708"/>
      <c r="O57" s="4709"/>
      <c r="P57" s="4711"/>
      <c r="Q57" s="4712"/>
      <c r="R57" s="4713"/>
      <c r="S57" s="4707"/>
      <c r="T57" s="4713"/>
      <c r="U57" s="4707"/>
      <c r="V57" s="4709"/>
      <c r="W57" s="4713"/>
      <c r="X57" s="4713"/>
      <c r="Y57" t="str">
        <f t="shared" si="44"/>
        <v/>
      </c>
      <c r="CA57" s="18" t="str">
        <f t="shared" si="45"/>
        <v/>
      </c>
      <c r="CB57" s="18" t="str">
        <f t="shared" si="45"/>
        <v/>
      </c>
      <c r="CC57" s="18" t="str">
        <f t="shared" si="46"/>
        <v/>
      </c>
      <c r="CD57" s="18" t="str">
        <f t="shared" si="47"/>
        <v/>
      </c>
      <c r="CE57" s="18" t="str">
        <f t="shared" si="48"/>
        <v/>
      </c>
      <c r="CF57" s="18" t="str">
        <f t="shared" si="48"/>
        <v/>
      </c>
      <c r="CG57" s="18" t="str">
        <f t="shared" si="48"/>
        <v/>
      </c>
      <c r="CH57" s="18" t="str">
        <f t="shared" si="49"/>
        <v/>
      </c>
      <c r="CO57" s="109">
        <f t="shared" si="43"/>
        <v>0</v>
      </c>
      <c r="CP57" s="109">
        <f t="shared" si="43"/>
        <v>0</v>
      </c>
      <c r="CQ57" s="109">
        <f t="shared" si="50"/>
        <v>0</v>
      </c>
      <c r="CR57" s="109">
        <f t="shared" si="51"/>
        <v>0</v>
      </c>
      <c r="CS57" s="109">
        <f t="shared" si="52"/>
        <v>0</v>
      </c>
      <c r="CT57" s="109">
        <f t="shared" si="52"/>
        <v>0</v>
      </c>
      <c r="CU57" s="109">
        <f t="shared" si="52"/>
        <v>0</v>
      </c>
      <c r="CV57" s="109">
        <f t="shared" si="52"/>
        <v>0</v>
      </c>
    </row>
    <row r="58" spans="1:103" ht="15" customHeight="1" x14ac:dyDescent="0.25">
      <c r="A58" s="4249"/>
      <c r="B58" s="2079" t="s">
        <v>79</v>
      </c>
      <c r="C58" s="2073">
        <f>SUM(D58:P58)</f>
        <v>0</v>
      </c>
      <c r="D58" s="91"/>
      <c r="E58" s="92"/>
      <c r="F58" s="92"/>
      <c r="G58" s="92"/>
      <c r="H58" s="92"/>
      <c r="I58" s="92"/>
      <c r="J58" s="92"/>
      <c r="K58" s="92"/>
      <c r="L58" s="92"/>
      <c r="M58" s="92"/>
      <c r="N58" s="2760"/>
      <c r="O58" s="92"/>
      <c r="P58" s="113"/>
      <c r="Q58" s="95"/>
      <c r="R58" s="96"/>
      <c r="S58" s="91"/>
      <c r="T58" s="96"/>
      <c r="U58" s="91"/>
      <c r="V58" s="92"/>
      <c r="W58" s="96"/>
      <c r="X58" s="96"/>
      <c r="Y58" t="str">
        <f t="shared" si="44"/>
        <v/>
      </c>
      <c r="CA58" s="18" t="str">
        <f t="shared" si="45"/>
        <v/>
      </c>
      <c r="CB58" s="18" t="str">
        <f t="shared" si="45"/>
        <v/>
      </c>
      <c r="CC58" s="18" t="str">
        <f t="shared" si="46"/>
        <v/>
      </c>
      <c r="CD58" s="18" t="str">
        <f t="shared" si="47"/>
        <v/>
      </c>
      <c r="CE58" s="18" t="str">
        <f t="shared" si="48"/>
        <v/>
      </c>
      <c r="CF58" s="18" t="str">
        <f t="shared" si="48"/>
        <v/>
      </c>
      <c r="CG58" s="18" t="str">
        <f t="shared" si="48"/>
        <v/>
      </c>
      <c r="CH58" s="18" t="str">
        <f t="shared" si="49"/>
        <v/>
      </c>
      <c r="CO58" s="109">
        <f t="shared" si="43"/>
        <v>0</v>
      </c>
      <c r="CP58" s="109">
        <f t="shared" si="43"/>
        <v>0</v>
      </c>
      <c r="CQ58" s="109">
        <f t="shared" si="50"/>
        <v>0</v>
      </c>
      <c r="CR58" s="109">
        <f t="shared" si="51"/>
        <v>0</v>
      </c>
      <c r="CS58" s="109">
        <f t="shared" si="52"/>
        <v>0</v>
      </c>
      <c r="CT58" s="109">
        <f t="shared" si="52"/>
        <v>0</v>
      </c>
      <c r="CU58" s="109">
        <f t="shared" si="52"/>
        <v>0</v>
      </c>
      <c r="CV58" s="109">
        <f t="shared" si="52"/>
        <v>0</v>
      </c>
    </row>
    <row r="59" spans="1:103" ht="15" customHeight="1" x14ac:dyDescent="0.25">
      <c r="A59" s="4766" t="s">
        <v>87</v>
      </c>
      <c r="B59" s="4767"/>
      <c r="C59" s="2073">
        <f>SUM(D59:P59)</f>
        <v>0</v>
      </c>
      <c r="D59" s="91"/>
      <c r="E59" s="92"/>
      <c r="F59" s="92"/>
      <c r="G59" s="92"/>
      <c r="H59" s="92"/>
      <c r="I59" s="92"/>
      <c r="J59" s="92"/>
      <c r="K59" s="92"/>
      <c r="L59" s="92"/>
      <c r="M59" s="92"/>
      <c r="N59" s="2760"/>
      <c r="O59" s="92"/>
      <c r="P59" s="113"/>
      <c r="Q59" s="95"/>
      <c r="R59" s="96"/>
      <c r="S59" s="91"/>
      <c r="T59" s="96"/>
      <c r="U59" s="91"/>
      <c r="V59" s="92"/>
      <c r="W59" s="96"/>
      <c r="X59" s="96"/>
      <c r="Y59" t="str">
        <f t="shared" si="44"/>
        <v/>
      </c>
      <c r="CA59" s="18" t="str">
        <f t="shared" si="45"/>
        <v/>
      </c>
      <c r="CB59" s="18" t="str">
        <f t="shared" si="45"/>
        <v/>
      </c>
      <c r="CC59" s="18" t="str">
        <f t="shared" si="46"/>
        <v/>
      </c>
      <c r="CD59" s="18" t="str">
        <f t="shared" si="47"/>
        <v/>
      </c>
      <c r="CE59" s="18" t="str">
        <f t="shared" si="48"/>
        <v/>
      </c>
      <c r="CF59" s="18" t="str">
        <f t="shared" si="48"/>
        <v/>
      </c>
      <c r="CG59" s="18" t="str">
        <f t="shared" si="48"/>
        <v/>
      </c>
      <c r="CH59" s="18" t="str">
        <f t="shared" si="49"/>
        <v/>
      </c>
      <c r="CO59" s="109">
        <f t="shared" si="43"/>
        <v>0</v>
      </c>
      <c r="CP59" s="109">
        <f t="shared" si="43"/>
        <v>0</v>
      </c>
      <c r="CQ59" s="109">
        <f t="shared" si="50"/>
        <v>0</v>
      </c>
      <c r="CR59" s="109">
        <f t="shared" si="51"/>
        <v>0</v>
      </c>
      <c r="CS59" s="109">
        <f t="shared" si="52"/>
        <v>0</v>
      </c>
      <c r="CT59" s="109">
        <f t="shared" si="52"/>
        <v>0</v>
      </c>
      <c r="CU59" s="109">
        <f t="shared" si="52"/>
        <v>0</v>
      </c>
      <c r="CV59" s="109">
        <f t="shared" si="52"/>
        <v>0</v>
      </c>
    </row>
    <row r="60" spans="1:103" s="56" customFormat="1" ht="18" customHeight="1" x14ac:dyDescent="0.2">
      <c r="A60" s="38" t="s">
        <v>88</v>
      </c>
      <c r="B60" s="2623"/>
      <c r="C60" s="2624"/>
      <c r="D60" s="55"/>
      <c r="E60" s="55"/>
      <c r="F60" s="38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</row>
    <row r="61" spans="1:103" x14ac:dyDescent="0.25">
      <c r="A61" s="4714" t="s">
        <v>53</v>
      </c>
      <c r="B61" s="2987"/>
      <c r="C61" s="4725" t="s">
        <v>4</v>
      </c>
      <c r="D61" s="4726" t="s">
        <v>5</v>
      </c>
      <c r="E61" s="4727"/>
      <c r="F61" s="4727"/>
      <c r="G61" s="4727"/>
      <c r="H61" s="4727"/>
      <c r="I61" s="4727"/>
      <c r="J61" s="4727"/>
      <c r="K61" s="4727"/>
      <c r="L61" s="4727"/>
      <c r="M61" s="4727"/>
      <c r="N61" s="4727"/>
      <c r="O61" s="4727"/>
      <c r="P61" s="4728"/>
      <c r="Q61" s="4729" t="s">
        <v>12</v>
      </c>
      <c r="R61" s="2987" t="s">
        <v>13</v>
      </c>
    </row>
    <row r="62" spans="1:103" ht="21" x14ac:dyDescent="0.25">
      <c r="A62" s="4010"/>
      <c r="B62" s="2988"/>
      <c r="C62" s="4236"/>
      <c r="D62" s="4736" t="s">
        <v>60</v>
      </c>
      <c r="E62" s="4737" t="s">
        <v>16</v>
      </c>
      <c r="F62" s="4737" t="s">
        <v>17</v>
      </c>
      <c r="G62" s="4737" t="s">
        <v>18</v>
      </c>
      <c r="H62" s="4737" t="s">
        <v>19</v>
      </c>
      <c r="I62" s="4737" t="s">
        <v>20</v>
      </c>
      <c r="J62" s="4737" t="s">
        <v>21</v>
      </c>
      <c r="K62" s="4737" t="s">
        <v>22</v>
      </c>
      <c r="L62" s="4737" t="s">
        <v>23</v>
      </c>
      <c r="M62" s="4737" t="s">
        <v>61</v>
      </c>
      <c r="N62" s="4738" t="s">
        <v>62</v>
      </c>
      <c r="O62" s="4737" t="s">
        <v>63</v>
      </c>
      <c r="P62" s="4739" t="s">
        <v>64</v>
      </c>
      <c r="Q62" s="3001"/>
      <c r="R62" s="2988"/>
    </row>
    <row r="63" spans="1:103" ht="15" customHeight="1" x14ac:dyDescent="0.25">
      <c r="A63" s="4768" t="s">
        <v>66</v>
      </c>
      <c r="B63" s="4769"/>
      <c r="C63" s="4744">
        <f>SUM(D63:P63)</f>
        <v>0</v>
      </c>
      <c r="D63" s="4745">
        <f>SUM(D64:D76)</f>
        <v>0</v>
      </c>
      <c r="E63" s="4746">
        <f t="shared" ref="E63:M63" si="53">SUM(E64:E76)</f>
        <v>0</v>
      </c>
      <c r="F63" s="4746">
        <f>SUM(F64:F76)</f>
        <v>0</v>
      </c>
      <c r="G63" s="4746">
        <f t="shared" si="53"/>
        <v>0</v>
      </c>
      <c r="H63" s="4746">
        <f t="shared" si="53"/>
        <v>0</v>
      </c>
      <c r="I63" s="4746">
        <f t="shared" si="53"/>
        <v>0</v>
      </c>
      <c r="J63" s="4746">
        <f t="shared" si="53"/>
        <v>0</v>
      </c>
      <c r="K63" s="4746">
        <f t="shared" si="53"/>
        <v>0</v>
      </c>
      <c r="L63" s="4746">
        <f t="shared" si="53"/>
        <v>0</v>
      </c>
      <c r="M63" s="4746">
        <f t="shared" si="53"/>
        <v>0</v>
      </c>
      <c r="N63" s="4746">
        <f>SUM(N79:N83)</f>
        <v>0</v>
      </c>
      <c r="O63" s="4746">
        <f t="shared" ref="O63:P63" si="54">SUM(O79:O83)</f>
        <v>0</v>
      </c>
      <c r="P63" s="4770">
        <f t="shared" si="54"/>
        <v>0</v>
      </c>
      <c r="Q63" s="4747">
        <f>SUM(Q64:Q76)</f>
        <v>0</v>
      </c>
      <c r="R63" s="4748">
        <f>SUM(R64:R76)</f>
        <v>0</v>
      </c>
    </row>
    <row r="64" spans="1:103" ht="15" customHeight="1" x14ac:dyDescent="0.25">
      <c r="A64" s="4749" t="s">
        <v>67</v>
      </c>
      <c r="B64" s="4750"/>
      <c r="C64" s="4751">
        <f>SUM(D64:M64)</f>
        <v>0</v>
      </c>
      <c r="D64" s="4707"/>
      <c r="E64" s="4709"/>
      <c r="F64" s="4709"/>
      <c r="G64" s="4709"/>
      <c r="H64" s="4709"/>
      <c r="I64" s="4709"/>
      <c r="J64" s="4709"/>
      <c r="K64" s="4709"/>
      <c r="L64" s="4709"/>
      <c r="M64" s="4709"/>
      <c r="N64" s="4771"/>
      <c r="O64" s="4752"/>
      <c r="P64" s="4753"/>
      <c r="Q64" s="4712"/>
      <c r="R64" s="4713"/>
      <c r="S64" t="str">
        <f t="shared" ref="S64:S83" si="55">CA64&amp;CB64</f>
        <v/>
      </c>
      <c r="CA64" s="18" t="str">
        <f>IF(AND($C64&gt;0,Q64="")," * No olvide digitar la variable "&amp;$Q$61&amp;""&amp;". Digite Cero si no tiene.",IF(Q64&gt;$C64," * La variable  "&amp;$Q$61&amp;""&amp;" No puede ser mayor al Total.",""))</f>
        <v/>
      </c>
      <c r="CB64" s="18" t="str">
        <f>IF(AND($C64&gt;0,R64="")," * No olvide digitar la variable  "&amp;$R$61&amp;""&amp;". Digite Cero si no tiene.",IF(R64&gt;$C64,"  * La variable  "&amp;$R$61&amp;""&amp;" No puede ser mayor al Total.",""))</f>
        <v/>
      </c>
      <c r="CO64" s="69">
        <f>IF(AND($C64&gt;0,Q64=""),1,IF(Q64&gt;$C64,1,0))</f>
        <v>0</v>
      </c>
      <c r="CP64" s="69">
        <f t="shared" ref="CP64:CP83" si="56">IF(AND(C64&gt;0,R64=""),1,IF(R64&gt;C64,1,0))</f>
        <v>0</v>
      </c>
    </row>
    <row r="65" spans="1:94" ht="15" customHeight="1" x14ac:dyDescent="0.25">
      <c r="A65" s="3033" t="s">
        <v>68</v>
      </c>
      <c r="B65" s="3034"/>
      <c r="C65" s="70">
        <f>SUM(D65:M65)</f>
        <v>0</v>
      </c>
      <c r="D65" s="30"/>
      <c r="E65" s="32"/>
      <c r="F65" s="32"/>
      <c r="G65" s="32"/>
      <c r="H65" s="32"/>
      <c r="I65" s="32"/>
      <c r="J65" s="32"/>
      <c r="K65" s="32"/>
      <c r="L65" s="32"/>
      <c r="M65" s="32"/>
      <c r="N65" s="117"/>
      <c r="O65" s="71"/>
      <c r="P65" s="72"/>
      <c r="Q65" s="105"/>
      <c r="R65" s="48"/>
      <c r="S65" t="str">
        <f t="shared" si="55"/>
        <v/>
      </c>
      <c r="CA65" s="18" t="str">
        <f t="shared" ref="CA65:CA83" si="57">IF(AND($C65&gt;0,Q65="")," * No olvide digitar la variable "&amp;$Q$61&amp;""&amp;". Digite Cero si no tiene.",IF(Q65&gt;$C65," * La variable  "&amp;$Q$61&amp;""&amp;" No puede ser mayor al Total.",""))</f>
        <v/>
      </c>
      <c r="CB65" s="18" t="str">
        <f t="shared" ref="CB65:CB83" si="58">IF(AND($C65&gt;0,R65="")," * No olvide digitar la variable  "&amp;$R$61&amp;""&amp;". Digite Cero si no tiene.",IF(R65&gt;$C65,"  * La variable  "&amp;$R$61&amp;""&amp;" No puede ser mayor al Total.",""))</f>
        <v/>
      </c>
      <c r="CO65" s="69">
        <f t="shared" ref="CO65:CO83" si="59">IF(AND(C65&gt;0,Q65=""),1,IF(Q65&gt;C65,1,0))</f>
        <v>0</v>
      </c>
      <c r="CP65" s="69">
        <f t="shared" si="56"/>
        <v>0</v>
      </c>
    </row>
    <row r="66" spans="1:94" ht="15" customHeight="1" x14ac:dyDescent="0.25">
      <c r="A66" s="4757" t="s">
        <v>69</v>
      </c>
      <c r="B66" s="4755" t="s">
        <v>70</v>
      </c>
      <c r="C66" s="4751">
        <f t="shared" ref="C66:C78" si="60">SUM(D66:M66)</f>
        <v>0</v>
      </c>
      <c r="D66" s="4707"/>
      <c r="E66" s="4709"/>
      <c r="F66" s="4709"/>
      <c r="G66" s="4709"/>
      <c r="H66" s="4709"/>
      <c r="I66" s="4709"/>
      <c r="J66" s="4709"/>
      <c r="K66" s="4709"/>
      <c r="L66" s="4709"/>
      <c r="M66" s="4709"/>
      <c r="N66" s="4771"/>
      <c r="O66" s="4752"/>
      <c r="P66" s="4753"/>
      <c r="Q66" s="4712"/>
      <c r="R66" s="4713"/>
      <c r="S66" t="str">
        <f t="shared" si="55"/>
        <v/>
      </c>
      <c r="CA66" s="18" t="str">
        <f t="shared" si="57"/>
        <v/>
      </c>
      <c r="CB66" s="18" t="str">
        <f t="shared" si="58"/>
        <v/>
      </c>
      <c r="CO66" s="69">
        <f t="shared" si="59"/>
        <v>0</v>
      </c>
      <c r="CP66" s="69">
        <f t="shared" si="56"/>
        <v>0</v>
      </c>
    </row>
    <row r="67" spans="1:94" ht="15" customHeight="1" x14ac:dyDescent="0.25">
      <c r="A67" s="3923"/>
      <c r="B67" s="74" t="s">
        <v>71</v>
      </c>
      <c r="C67" s="75">
        <f t="shared" si="60"/>
        <v>0</v>
      </c>
      <c r="D67" s="22"/>
      <c r="E67" s="24"/>
      <c r="F67" s="24"/>
      <c r="G67" s="24"/>
      <c r="H67" s="24"/>
      <c r="I67" s="24"/>
      <c r="J67" s="24"/>
      <c r="K67" s="24"/>
      <c r="L67" s="24"/>
      <c r="M67" s="24"/>
      <c r="N67" s="118"/>
      <c r="O67" s="76"/>
      <c r="P67" s="77"/>
      <c r="Q67" s="27"/>
      <c r="R67" s="28"/>
      <c r="S67" t="str">
        <f t="shared" si="55"/>
        <v/>
      </c>
      <c r="CA67" s="18" t="str">
        <f t="shared" si="57"/>
        <v/>
      </c>
      <c r="CB67" s="18" t="str">
        <f t="shared" si="58"/>
        <v/>
      </c>
      <c r="CO67" s="69">
        <f t="shared" si="59"/>
        <v>0</v>
      </c>
      <c r="CP67" s="69">
        <f t="shared" si="56"/>
        <v>0</v>
      </c>
    </row>
    <row r="68" spans="1:94" ht="15" customHeight="1" x14ac:dyDescent="0.25">
      <c r="A68" s="3923"/>
      <c r="B68" s="74" t="s">
        <v>72</v>
      </c>
      <c r="C68" s="75">
        <f t="shared" si="60"/>
        <v>0</v>
      </c>
      <c r="D68" s="22"/>
      <c r="E68" s="24"/>
      <c r="F68" s="24"/>
      <c r="G68" s="24"/>
      <c r="H68" s="24"/>
      <c r="I68" s="24"/>
      <c r="J68" s="24"/>
      <c r="K68" s="24"/>
      <c r="L68" s="24"/>
      <c r="M68" s="24"/>
      <c r="N68" s="118"/>
      <c r="O68" s="76"/>
      <c r="P68" s="77"/>
      <c r="Q68" s="27"/>
      <c r="R68" s="28"/>
      <c r="S68" t="str">
        <f t="shared" si="55"/>
        <v/>
      </c>
      <c r="CA68" s="18" t="str">
        <f t="shared" si="57"/>
        <v/>
      </c>
      <c r="CB68" s="18" t="str">
        <f t="shared" si="58"/>
        <v/>
      </c>
      <c r="CO68" s="69">
        <f t="shared" si="59"/>
        <v>0</v>
      </c>
      <c r="CP68" s="69">
        <f t="shared" si="56"/>
        <v>0</v>
      </c>
    </row>
    <row r="69" spans="1:94" ht="15" customHeight="1" x14ac:dyDescent="0.25">
      <c r="A69" s="3923"/>
      <c r="B69" s="74" t="s">
        <v>73</v>
      </c>
      <c r="C69" s="75">
        <f t="shared" si="60"/>
        <v>0</v>
      </c>
      <c r="D69" s="22"/>
      <c r="E69" s="24"/>
      <c r="F69" s="24"/>
      <c r="G69" s="24"/>
      <c r="H69" s="24"/>
      <c r="I69" s="24"/>
      <c r="J69" s="24"/>
      <c r="K69" s="24"/>
      <c r="L69" s="24"/>
      <c r="M69" s="24"/>
      <c r="N69" s="118"/>
      <c r="O69" s="76"/>
      <c r="P69" s="77"/>
      <c r="Q69" s="27"/>
      <c r="R69" s="28"/>
      <c r="S69" t="str">
        <f t="shared" si="55"/>
        <v/>
      </c>
      <c r="CA69" s="18" t="str">
        <f t="shared" si="57"/>
        <v/>
      </c>
      <c r="CB69" s="18" t="str">
        <f t="shared" si="58"/>
        <v/>
      </c>
      <c r="CO69" s="69">
        <f t="shared" si="59"/>
        <v>0</v>
      </c>
      <c r="CP69" s="69">
        <f t="shared" si="56"/>
        <v>0</v>
      </c>
    </row>
    <row r="70" spans="1:94" ht="15" customHeight="1" x14ac:dyDescent="0.25">
      <c r="A70" s="3923"/>
      <c r="B70" s="74" t="s">
        <v>74</v>
      </c>
      <c r="C70" s="75">
        <f t="shared" si="60"/>
        <v>0</v>
      </c>
      <c r="D70" s="22"/>
      <c r="E70" s="24"/>
      <c r="F70" s="24"/>
      <c r="G70" s="24"/>
      <c r="H70" s="24"/>
      <c r="I70" s="24"/>
      <c r="J70" s="24"/>
      <c r="K70" s="24"/>
      <c r="L70" s="24"/>
      <c r="M70" s="24"/>
      <c r="N70" s="118"/>
      <c r="O70" s="76"/>
      <c r="P70" s="77"/>
      <c r="Q70" s="27"/>
      <c r="R70" s="28"/>
      <c r="S70" t="str">
        <f t="shared" si="55"/>
        <v/>
      </c>
      <c r="CA70" s="18" t="str">
        <f t="shared" si="57"/>
        <v/>
      </c>
      <c r="CB70" s="18" t="str">
        <f t="shared" si="58"/>
        <v/>
      </c>
      <c r="CO70" s="69">
        <f t="shared" si="59"/>
        <v>0</v>
      </c>
      <c r="CP70" s="69">
        <f t="shared" si="56"/>
        <v>0</v>
      </c>
    </row>
    <row r="71" spans="1:94" ht="15" customHeight="1" x14ac:dyDescent="0.25">
      <c r="A71" s="3923"/>
      <c r="B71" s="78" t="s">
        <v>75</v>
      </c>
      <c r="C71" s="2630">
        <f t="shared" si="60"/>
        <v>0</v>
      </c>
      <c r="D71" s="4756"/>
      <c r="E71" s="81"/>
      <c r="F71" s="81"/>
      <c r="G71" s="81"/>
      <c r="H71" s="81"/>
      <c r="I71" s="81"/>
      <c r="J71" s="81"/>
      <c r="K71" s="81"/>
      <c r="L71" s="81"/>
      <c r="M71" s="81"/>
      <c r="N71" s="119"/>
      <c r="O71" s="82"/>
      <c r="P71" s="83"/>
      <c r="Q71" s="84"/>
      <c r="R71" s="85"/>
      <c r="S71" t="str">
        <f t="shared" si="55"/>
        <v/>
      </c>
      <c r="CA71" s="18" t="str">
        <f t="shared" si="57"/>
        <v/>
      </c>
      <c r="CB71" s="18" t="str">
        <f t="shared" si="58"/>
        <v/>
      </c>
      <c r="CO71" s="69">
        <f t="shared" si="59"/>
        <v>0</v>
      </c>
      <c r="CP71" s="69">
        <f t="shared" si="56"/>
        <v>0</v>
      </c>
    </row>
    <row r="72" spans="1:94" ht="15" customHeight="1" x14ac:dyDescent="0.25">
      <c r="A72" s="4249"/>
      <c r="B72" s="86" t="s">
        <v>76</v>
      </c>
      <c r="C72" s="70">
        <f>SUM(D72:M72)</f>
        <v>0</v>
      </c>
      <c r="D72" s="30"/>
      <c r="E72" s="32"/>
      <c r="F72" s="32"/>
      <c r="G72" s="32"/>
      <c r="H72" s="32"/>
      <c r="I72" s="32"/>
      <c r="J72" s="32"/>
      <c r="K72" s="32"/>
      <c r="L72" s="32"/>
      <c r="M72" s="32"/>
      <c r="N72" s="117"/>
      <c r="O72" s="71"/>
      <c r="P72" s="72"/>
      <c r="Q72" s="35"/>
      <c r="R72" s="37"/>
      <c r="S72" t="str">
        <f t="shared" si="55"/>
        <v/>
      </c>
      <c r="CA72" s="18" t="str">
        <f t="shared" si="57"/>
        <v/>
      </c>
      <c r="CB72" s="18" t="str">
        <f t="shared" si="58"/>
        <v/>
      </c>
      <c r="CO72" s="69">
        <f t="shared" si="59"/>
        <v>0</v>
      </c>
      <c r="CP72" s="69">
        <f t="shared" si="56"/>
        <v>0</v>
      </c>
    </row>
    <row r="73" spans="1:94" ht="15" customHeight="1" x14ac:dyDescent="0.25">
      <c r="A73" s="4757" t="s">
        <v>77</v>
      </c>
      <c r="B73" s="4755" t="s">
        <v>78</v>
      </c>
      <c r="C73" s="4751">
        <f>SUM(D73:P73)</f>
        <v>0</v>
      </c>
      <c r="D73" s="4707"/>
      <c r="E73" s="4709"/>
      <c r="F73" s="4709"/>
      <c r="G73" s="4709"/>
      <c r="H73" s="4709"/>
      <c r="I73" s="4709"/>
      <c r="J73" s="4709"/>
      <c r="K73" s="4709"/>
      <c r="L73" s="4709"/>
      <c r="M73" s="4709"/>
      <c r="N73" s="4758"/>
      <c r="O73" s="4758"/>
      <c r="P73" s="4758"/>
      <c r="Q73" s="4712"/>
      <c r="R73" s="4713"/>
      <c r="S73" t="str">
        <f t="shared" si="55"/>
        <v/>
      </c>
      <c r="CA73" s="18" t="str">
        <f t="shared" si="57"/>
        <v/>
      </c>
      <c r="CB73" s="18" t="str">
        <f t="shared" si="58"/>
        <v/>
      </c>
      <c r="CO73" s="69">
        <f t="shared" si="59"/>
        <v>0</v>
      </c>
      <c r="CP73" s="69">
        <f t="shared" si="56"/>
        <v>0</v>
      </c>
    </row>
    <row r="74" spans="1:94" ht="15" customHeight="1" x14ac:dyDescent="0.25">
      <c r="A74" s="4249"/>
      <c r="B74" s="88" t="s">
        <v>79</v>
      </c>
      <c r="C74" s="70">
        <f>SUM(D74:P74)</f>
        <v>0</v>
      </c>
      <c r="D74" s="30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5"/>
      <c r="R74" s="37"/>
      <c r="S74" t="str">
        <f t="shared" si="55"/>
        <v/>
      </c>
      <c r="CA74" s="18" t="str">
        <f t="shared" si="57"/>
        <v/>
      </c>
      <c r="CB74" s="18" t="str">
        <f t="shared" si="58"/>
        <v/>
      </c>
      <c r="CO74" s="69">
        <f t="shared" si="59"/>
        <v>0</v>
      </c>
      <c r="CP74" s="69">
        <f t="shared" si="56"/>
        <v>0</v>
      </c>
    </row>
    <row r="75" spans="1:94" ht="15" customHeight="1" x14ac:dyDescent="0.25">
      <c r="A75" s="4757" t="s">
        <v>80</v>
      </c>
      <c r="B75" s="4755" t="s">
        <v>78</v>
      </c>
      <c r="C75" s="4751">
        <f>SUM(D75:M75)</f>
        <v>0</v>
      </c>
      <c r="D75" s="4709"/>
      <c r="E75" s="4709"/>
      <c r="F75" s="4709"/>
      <c r="G75" s="4709"/>
      <c r="H75" s="4709"/>
      <c r="I75" s="4709"/>
      <c r="J75" s="4709"/>
      <c r="K75" s="4709"/>
      <c r="L75" s="4709"/>
      <c r="M75" s="4709"/>
      <c r="N75" s="4771"/>
      <c r="O75" s="4752"/>
      <c r="P75" s="4753"/>
      <c r="Q75" s="4712"/>
      <c r="R75" s="4713"/>
      <c r="S75" t="str">
        <f t="shared" si="55"/>
        <v/>
      </c>
      <c r="CA75" s="18" t="str">
        <f t="shared" si="57"/>
        <v/>
      </c>
      <c r="CB75" s="18" t="str">
        <f t="shared" si="58"/>
        <v/>
      </c>
      <c r="CO75" s="69">
        <f t="shared" si="59"/>
        <v>0</v>
      </c>
      <c r="CP75" s="69">
        <f t="shared" si="56"/>
        <v>0</v>
      </c>
    </row>
    <row r="76" spans="1:94" ht="15" customHeight="1" thickBot="1" x14ac:dyDescent="0.3">
      <c r="A76" s="3052"/>
      <c r="B76" s="120" t="s">
        <v>79</v>
      </c>
      <c r="C76" s="121">
        <f t="shared" si="60"/>
        <v>0</v>
      </c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3"/>
      <c r="O76" s="124"/>
      <c r="P76" s="125"/>
      <c r="Q76" s="126"/>
      <c r="R76" s="127"/>
      <c r="S76" t="str">
        <f t="shared" si="55"/>
        <v/>
      </c>
      <c r="CA76" s="18" t="str">
        <f t="shared" si="57"/>
        <v/>
      </c>
      <c r="CB76" s="18" t="str">
        <f t="shared" si="58"/>
        <v/>
      </c>
      <c r="CO76" s="69">
        <f t="shared" si="59"/>
        <v>0</v>
      </c>
      <c r="CP76" s="69">
        <f t="shared" si="56"/>
        <v>0</v>
      </c>
    </row>
    <row r="77" spans="1:94" ht="15" customHeight="1" thickTop="1" x14ac:dyDescent="0.25">
      <c r="A77" s="3053" t="s">
        <v>82</v>
      </c>
      <c r="B77" s="3054"/>
      <c r="C77" s="101">
        <f t="shared" si="60"/>
        <v>0</v>
      </c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28"/>
      <c r="O77" s="103"/>
      <c r="P77" s="104"/>
      <c r="Q77" s="105"/>
      <c r="R77" s="48"/>
      <c r="S77" t="str">
        <f t="shared" si="55"/>
        <v/>
      </c>
      <c r="CA77" s="18" t="str">
        <f t="shared" si="57"/>
        <v/>
      </c>
      <c r="CB77" s="18" t="str">
        <f t="shared" si="58"/>
        <v/>
      </c>
      <c r="CO77" s="69">
        <f t="shared" si="59"/>
        <v>0</v>
      </c>
      <c r="CP77" s="69">
        <f t="shared" si="56"/>
        <v>0</v>
      </c>
    </row>
    <row r="78" spans="1:94" ht="15" customHeight="1" x14ac:dyDescent="0.25">
      <c r="A78" s="3047" t="s">
        <v>83</v>
      </c>
      <c r="B78" s="3048"/>
      <c r="C78" s="2073">
        <f t="shared" si="60"/>
        <v>0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2832"/>
      <c r="O78" s="93"/>
      <c r="P78" s="94"/>
      <c r="Q78" s="35"/>
      <c r="R78" s="37"/>
      <c r="S78" t="str">
        <f t="shared" si="55"/>
        <v/>
      </c>
      <c r="CA78" s="18" t="str">
        <f t="shared" si="57"/>
        <v/>
      </c>
      <c r="CB78" s="18" t="str">
        <f t="shared" si="58"/>
        <v/>
      </c>
      <c r="CO78" s="69">
        <f t="shared" si="59"/>
        <v>0</v>
      </c>
      <c r="CP78" s="69">
        <f t="shared" si="56"/>
        <v>0</v>
      </c>
    </row>
    <row r="79" spans="1:94" ht="15" customHeight="1" x14ac:dyDescent="0.25">
      <c r="A79" s="4757" t="s">
        <v>85</v>
      </c>
      <c r="B79" s="4765" t="s">
        <v>78</v>
      </c>
      <c r="C79" s="4751">
        <f>SUM(D79:P79)</f>
        <v>0</v>
      </c>
      <c r="D79" s="4707"/>
      <c r="E79" s="4709"/>
      <c r="F79" s="4709"/>
      <c r="G79" s="4709"/>
      <c r="H79" s="4709"/>
      <c r="I79" s="4709"/>
      <c r="J79" s="4709"/>
      <c r="K79" s="4709"/>
      <c r="L79" s="4709"/>
      <c r="M79" s="4709"/>
      <c r="N79" s="4708"/>
      <c r="O79" s="4709"/>
      <c r="P79" s="4711"/>
      <c r="Q79" s="4712"/>
      <c r="R79" s="4713"/>
      <c r="S79" t="str">
        <f t="shared" si="55"/>
        <v/>
      </c>
      <c r="CA79" s="18" t="str">
        <f t="shared" si="57"/>
        <v/>
      </c>
      <c r="CB79" s="18" t="str">
        <f t="shared" si="58"/>
        <v/>
      </c>
      <c r="CO79" s="69">
        <f t="shared" si="59"/>
        <v>0</v>
      </c>
      <c r="CP79" s="69">
        <f t="shared" si="56"/>
        <v>0</v>
      </c>
    </row>
    <row r="80" spans="1:94" ht="15" customHeight="1" x14ac:dyDescent="0.25">
      <c r="A80" s="4249"/>
      <c r="B80" s="111" t="s">
        <v>79</v>
      </c>
      <c r="C80" s="2073">
        <f>SUM(D80:P80)</f>
        <v>0</v>
      </c>
      <c r="D80" s="91"/>
      <c r="E80" s="92"/>
      <c r="F80" s="92"/>
      <c r="G80" s="92"/>
      <c r="H80" s="92"/>
      <c r="I80" s="92"/>
      <c r="J80" s="92"/>
      <c r="K80" s="92"/>
      <c r="L80" s="92"/>
      <c r="M80" s="92"/>
      <c r="N80" s="2760"/>
      <c r="O80" s="92"/>
      <c r="P80" s="113"/>
      <c r="Q80" s="95"/>
      <c r="R80" s="96"/>
      <c r="S80" t="str">
        <f t="shared" si="55"/>
        <v/>
      </c>
      <c r="CA80" s="18" t="str">
        <f t="shared" si="57"/>
        <v/>
      </c>
      <c r="CB80" s="18" t="str">
        <f t="shared" si="58"/>
        <v/>
      </c>
      <c r="CO80" s="69">
        <f t="shared" si="59"/>
        <v>0</v>
      </c>
      <c r="CP80" s="69">
        <f t="shared" si="56"/>
        <v>0</v>
      </c>
    </row>
    <row r="81" spans="1:95" ht="15" customHeight="1" x14ac:dyDescent="0.25">
      <c r="A81" s="4757" t="s">
        <v>86</v>
      </c>
      <c r="B81" s="4765" t="s">
        <v>78</v>
      </c>
      <c r="C81" s="4751">
        <f>SUM(D81:P81)</f>
        <v>0</v>
      </c>
      <c r="D81" s="4709"/>
      <c r="E81" s="4709"/>
      <c r="F81" s="4709"/>
      <c r="G81" s="4709"/>
      <c r="H81" s="4709"/>
      <c r="I81" s="4709"/>
      <c r="J81" s="4709"/>
      <c r="K81" s="4709"/>
      <c r="L81" s="4709"/>
      <c r="M81" s="4709"/>
      <c r="N81" s="4708"/>
      <c r="O81" s="4709"/>
      <c r="P81" s="4711"/>
      <c r="Q81" s="105"/>
      <c r="R81" s="48"/>
      <c r="S81" t="str">
        <f t="shared" si="55"/>
        <v/>
      </c>
      <c r="CA81" s="18" t="str">
        <f t="shared" si="57"/>
        <v/>
      </c>
      <c r="CB81" s="18" t="str">
        <f t="shared" si="58"/>
        <v/>
      </c>
      <c r="CO81" s="69">
        <f t="shared" si="59"/>
        <v>0</v>
      </c>
      <c r="CP81" s="69">
        <f t="shared" si="56"/>
        <v>0</v>
      </c>
    </row>
    <row r="82" spans="1:95" ht="15" customHeight="1" x14ac:dyDescent="0.25">
      <c r="A82" s="4249"/>
      <c r="B82" s="2079" t="s">
        <v>79</v>
      </c>
      <c r="C82" s="2073">
        <f>SUM(D82:P82)</f>
        <v>0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2760"/>
      <c r="O82" s="92"/>
      <c r="P82" s="113"/>
      <c r="Q82" s="95"/>
      <c r="R82" s="96"/>
      <c r="S82" t="str">
        <f>CA82&amp;CB82</f>
        <v/>
      </c>
      <c r="CA82" s="18" t="str">
        <f t="shared" si="57"/>
        <v/>
      </c>
      <c r="CB82" s="18" t="str">
        <f t="shared" si="58"/>
        <v/>
      </c>
      <c r="CO82" s="69">
        <f t="shared" si="59"/>
        <v>0</v>
      </c>
      <c r="CP82" s="69">
        <f t="shared" si="56"/>
        <v>0</v>
      </c>
    </row>
    <row r="83" spans="1:95" ht="15" customHeight="1" x14ac:dyDescent="0.25">
      <c r="A83" s="4772" t="s">
        <v>87</v>
      </c>
      <c r="B83" s="4773"/>
      <c r="C83" s="2073">
        <f>SUM(D83:P83)</f>
        <v>0</v>
      </c>
      <c r="D83" s="91"/>
      <c r="E83" s="92"/>
      <c r="F83" s="92"/>
      <c r="G83" s="92"/>
      <c r="H83" s="92"/>
      <c r="I83" s="92"/>
      <c r="J83" s="92"/>
      <c r="K83" s="92"/>
      <c r="L83" s="92"/>
      <c r="M83" s="92"/>
      <c r="N83" s="2760"/>
      <c r="O83" s="92"/>
      <c r="P83" s="113"/>
      <c r="Q83" s="95"/>
      <c r="R83" s="96"/>
      <c r="S83" t="str">
        <f t="shared" si="55"/>
        <v/>
      </c>
      <c r="CA83" s="18" t="str">
        <f t="shared" si="57"/>
        <v/>
      </c>
      <c r="CB83" s="18" t="str">
        <f t="shared" si="58"/>
        <v/>
      </c>
      <c r="CO83" s="69">
        <f t="shared" si="59"/>
        <v>0</v>
      </c>
      <c r="CP83" s="69">
        <f t="shared" si="56"/>
        <v>0</v>
      </c>
    </row>
    <row r="84" spans="1:95" ht="18" customHeight="1" x14ac:dyDescent="0.25">
      <c r="A84" s="38" t="s">
        <v>89</v>
      </c>
      <c r="B84" s="55"/>
      <c r="C84" s="130"/>
    </row>
    <row r="85" spans="1:95" ht="33.6" customHeight="1" x14ac:dyDescent="0.25">
      <c r="A85" s="4774" t="s">
        <v>90</v>
      </c>
      <c r="B85" s="4775" t="s">
        <v>91</v>
      </c>
      <c r="C85" s="4776" t="s">
        <v>25</v>
      </c>
      <c r="D85" s="134" t="s">
        <v>11</v>
      </c>
    </row>
    <row r="86" spans="1:95" ht="18" customHeight="1" x14ac:dyDescent="0.25">
      <c r="A86" s="4777" t="s">
        <v>92</v>
      </c>
      <c r="B86" s="4778"/>
      <c r="C86" s="4779"/>
      <c r="D86" s="4780"/>
      <c r="E86" t="str">
        <f>CA86&amp;CB86</f>
        <v/>
      </c>
      <c r="CA86" s="18" t="str">
        <f>IF(AND($B86&gt;0,C86="")," * No olvide digitar la variable "&amp;$C$85&amp;""&amp;". Digite Cero si no tiene.",IF(C86&gt;$B86," * La variable  "&amp;$C$85&amp;""&amp;" No puede ser mayor al Total.",""))</f>
        <v/>
      </c>
      <c r="CB86" s="18" t="str">
        <f>IF(AND($B86&gt;0,D86="")," * No olvide digitar la variable "&amp;$D$85&amp;""&amp;". Digite Cero si no tiene.",IF(D86&gt;$B86," * La variable  "&amp;$D$85&amp;""&amp;" No puede ser mayor al Total.",""))</f>
        <v/>
      </c>
      <c r="CO86" s="69">
        <f>IF(AND(B86&gt;0,C86=""),1,IF(C86&gt;B86,1,0))</f>
        <v>0</v>
      </c>
      <c r="CP86" s="69">
        <f>IF(AND(B86&gt;0,D86=""),1,IF(D86&gt;B86,1,0))</f>
        <v>0</v>
      </c>
    </row>
    <row r="87" spans="1:95" ht="18" customHeight="1" x14ac:dyDescent="0.25">
      <c r="A87" s="2087" t="s">
        <v>93</v>
      </c>
      <c r="B87" s="55"/>
      <c r="C87" s="140"/>
      <c r="D87" s="140"/>
      <c r="E87" s="141"/>
    </row>
    <row r="88" spans="1:95" x14ac:dyDescent="0.25">
      <c r="A88" s="4714" t="s">
        <v>94</v>
      </c>
      <c r="B88" s="2987"/>
      <c r="C88" s="4736" t="s">
        <v>91</v>
      </c>
      <c r="D88" s="4781" t="s">
        <v>95</v>
      </c>
      <c r="E88" s="4782" t="s">
        <v>96</v>
      </c>
    </row>
    <row r="89" spans="1:95" ht="18" customHeight="1" x14ac:dyDescent="0.25">
      <c r="A89" s="4768" t="s">
        <v>97</v>
      </c>
      <c r="B89" s="4769"/>
      <c r="C89" s="4745">
        <f>SUM(D89:E89)</f>
        <v>0</v>
      </c>
      <c r="D89" s="4721"/>
      <c r="E89" s="4722"/>
      <c r="CA89" s="18" t="str">
        <f>IF(AND($C89&gt;0,D89="")," * No olvide digitar la variable "&amp;$D$88&amp;""&amp;". Digite Cero si no tiene.",IF(D89&gt;$C89," * La variable  "&amp;$D$88&amp;""&amp;" No puede ser mayor al Total.",""))</f>
        <v/>
      </c>
      <c r="CB89" s="18" t="str">
        <f>IF(AND($C89&gt;0,E89="")," * No olvide digitar la variable "&amp;$E$88&amp;""&amp;". Digite Cero si no tiene.",IF(E89&gt;$C89," * La variable  "&amp;$E$88&amp;""&amp;" No puede ser mayor al Total.",""))</f>
        <v/>
      </c>
      <c r="CO89" s="69">
        <f>IF(AND(C89&gt;0,D89=""),1,IF(D89&gt;C89,1,0))</f>
        <v>0</v>
      </c>
      <c r="CP89" s="69">
        <f>IF(AND(C89&gt;0,E89=""),1,IF(E89&gt;C89,1,0))</f>
        <v>0</v>
      </c>
    </row>
    <row r="90" spans="1:95" s="56" customFormat="1" ht="18" customHeight="1" x14ac:dyDescent="0.25">
      <c r="A90" s="143" t="s">
        <v>98</v>
      </c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4"/>
      <c r="AI90" s="144"/>
      <c r="AJ90" s="144"/>
      <c r="AK90" s="144"/>
      <c r="AL90" s="144"/>
      <c r="AM90" s="144"/>
      <c r="AN90" s="144"/>
      <c r="AO90" s="144"/>
      <c r="AP90" s="144"/>
      <c r="AQ90" s="144"/>
      <c r="AR90" s="144"/>
      <c r="AS90" s="144"/>
      <c r="AT90" s="144"/>
      <c r="AU90" s="144"/>
      <c r="AV90" s="144"/>
      <c r="AW90" s="144"/>
    </row>
    <row r="91" spans="1:95" s="56" customFormat="1" ht="18" customHeight="1" x14ac:dyDescent="0.2">
      <c r="A91" s="4783" t="s">
        <v>99</v>
      </c>
      <c r="B91" s="3100"/>
      <c r="C91" s="4783" t="s">
        <v>100</v>
      </c>
      <c r="D91" s="3105"/>
      <c r="E91" s="3100"/>
      <c r="F91" s="3077" t="s">
        <v>101</v>
      </c>
      <c r="G91" s="3078"/>
      <c r="H91" s="3078"/>
      <c r="I91" s="3078"/>
      <c r="J91" s="3078"/>
      <c r="K91" s="3078"/>
      <c r="L91" s="3078"/>
      <c r="M91" s="3078"/>
      <c r="N91" s="3078"/>
      <c r="O91" s="3078"/>
      <c r="P91" s="3078"/>
      <c r="Q91" s="3078"/>
      <c r="R91" s="3078"/>
      <c r="S91" s="3078"/>
      <c r="T91" s="3078"/>
      <c r="U91" s="3078"/>
      <c r="V91" s="3078"/>
      <c r="W91" s="3078"/>
      <c r="X91" s="3078"/>
      <c r="Y91" s="3078"/>
      <c r="Z91" s="3078"/>
      <c r="AA91" s="3078"/>
      <c r="AB91" s="3078"/>
      <c r="AC91" s="3079"/>
      <c r="AD91" s="3066" t="s">
        <v>102</v>
      </c>
      <c r="AE91" s="3066"/>
      <c r="AF91" s="3066"/>
      <c r="AG91" s="3066"/>
      <c r="AH91" s="3066"/>
      <c r="AI91" s="3066"/>
      <c r="AJ91" s="3066"/>
      <c r="AK91" s="3066"/>
      <c r="AL91" s="3066"/>
      <c r="AM91" s="3066"/>
      <c r="AN91" s="3066"/>
      <c r="AO91" s="3066"/>
      <c r="AP91" s="3066"/>
      <c r="AQ91" s="3066"/>
      <c r="AR91" s="3066"/>
      <c r="AS91" s="3066"/>
      <c r="AT91" s="3080"/>
      <c r="AU91" s="3081" t="s">
        <v>12</v>
      </c>
      <c r="AV91" s="3084" t="s">
        <v>13</v>
      </c>
      <c r="AW91" s="3055" t="s">
        <v>103</v>
      </c>
    </row>
    <row r="92" spans="1:95" s="56" customFormat="1" ht="18" customHeight="1" x14ac:dyDescent="0.2">
      <c r="A92" s="3101"/>
      <c r="B92" s="3102"/>
      <c r="C92" s="3101"/>
      <c r="D92" s="3106"/>
      <c r="E92" s="3102"/>
      <c r="F92" s="3058" t="s">
        <v>104</v>
      </c>
      <c r="G92" s="3059"/>
      <c r="H92" s="3059"/>
      <c r="I92" s="3059"/>
      <c r="J92" s="3059"/>
      <c r="K92" s="3059"/>
      <c r="L92" s="3059"/>
      <c r="M92" s="3059"/>
      <c r="N92" s="3059"/>
      <c r="O92" s="3059"/>
      <c r="P92" s="3059"/>
      <c r="Q92" s="3060"/>
      <c r="R92" s="3061" t="s">
        <v>105</v>
      </c>
      <c r="S92" s="3062"/>
      <c r="T92" s="3062"/>
      <c r="U92" s="3062"/>
      <c r="V92" s="3062"/>
      <c r="W92" s="3063"/>
      <c r="X92" s="3064" t="s">
        <v>106</v>
      </c>
      <c r="Y92" s="3064"/>
      <c r="Z92" s="3064"/>
      <c r="AA92" s="3064"/>
      <c r="AB92" s="3064"/>
      <c r="AC92" s="3065"/>
      <c r="AD92" s="3066" t="s">
        <v>107</v>
      </c>
      <c r="AE92" s="3066"/>
      <c r="AF92" s="3066"/>
      <c r="AG92" s="3066"/>
      <c r="AH92" s="3066"/>
      <c r="AI92" s="3066"/>
      <c r="AJ92" s="3066"/>
      <c r="AK92" s="3066"/>
      <c r="AL92" s="3066"/>
      <c r="AM92" s="3066"/>
      <c r="AN92" s="3066"/>
      <c r="AO92" s="3067"/>
      <c r="AP92" s="3068" t="s">
        <v>108</v>
      </c>
      <c r="AQ92" s="3071" t="s">
        <v>106</v>
      </c>
      <c r="AR92" s="3071" t="s">
        <v>109</v>
      </c>
      <c r="AS92" s="3071" t="s">
        <v>81</v>
      </c>
      <c r="AT92" s="3074" t="s">
        <v>110</v>
      </c>
      <c r="AU92" s="3082"/>
      <c r="AV92" s="3085"/>
      <c r="AW92" s="3924"/>
    </row>
    <row r="93" spans="1:95" s="56" customFormat="1" ht="15" customHeight="1" x14ac:dyDescent="0.2">
      <c r="A93" s="3101"/>
      <c r="B93" s="3102"/>
      <c r="C93" s="4630"/>
      <c r="D93" s="3107"/>
      <c r="E93" s="3104"/>
      <c r="F93" s="4784" t="s">
        <v>111</v>
      </c>
      <c r="G93" s="4785"/>
      <c r="H93" s="4786" t="s">
        <v>112</v>
      </c>
      <c r="I93" s="4785"/>
      <c r="J93" s="4786" t="s">
        <v>113</v>
      </c>
      <c r="K93" s="4785"/>
      <c r="L93" s="4786" t="s">
        <v>114</v>
      </c>
      <c r="M93" s="4785"/>
      <c r="N93" s="4786" t="s">
        <v>115</v>
      </c>
      <c r="O93" s="4785"/>
      <c r="P93" s="4786" t="s">
        <v>116</v>
      </c>
      <c r="Q93" s="4787"/>
      <c r="R93" s="4784" t="s">
        <v>117</v>
      </c>
      <c r="S93" s="4785"/>
      <c r="T93" s="4786" t="s">
        <v>118</v>
      </c>
      <c r="U93" s="4785"/>
      <c r="V93" s="4786" t="s">
        <v>119</v>
      </c>
      <c r="W93" s="4787"/>
      <c r="X93" s="4788" t="s">
        <v>117</v>
      </c>
      <c r="Y93" s="4785"/>
      <c r="Z93" s="4786" t="s">
        <v>118</v>
      </c>
      <c r="AA93" s="4785"/>
      <c r="AB93" s="4786" t="s">
        <v>119</v>
      </c>
      <c r="AC93" s="4789"/>
      <c r="AD93" s="4788" t="s">
        <v>111</v>
      </c>
      <c r="AE93" s="4785"/>
      <c r="AF93" s="4786" t="s">
        <v>112</v>
      </c>
      <c r="AG93" s="4785"/>
      <c r="AH93" s="4786" t="s">
        <v>113</v>
      </c>
      <c r="AI93" s="4785"/>
      <c r="AJ93" s="4786" t="s">
        <v>114</v>
      </c>
      <c r="AK93" s="4785"/>
      <c r="AL93" s="4786" t="s">
        <v>115</v>
      </c>
      <c r="AM93" s="4785"/>
      <c r="AN93" s="4786" t="s">
        <v>116</v>
      </c>
      <c r="AO93" s="4785"/>
      <c r="AP93" s="3069"/>
      <c r="AQ93" s="3072"/>
      <c r="AR93" s="3072"/>
      <c r="AS93" s="3072"/>
      <c r="AT93" s="3075"/>
      <c r="AU93" s="3082"/>
      <c r="AV93" s="3085"/>
      <c r="AW93" s="3924"/>
    </row>
    <row r="94" spans="1:95" s="56" customFormat="1" ht="18" customHeight="1" x14ac:dyDescent="0.2">
      <c r="A94" s="4630"/>
      <c r="B94" s="3104"/>
      <c r="C94" s="4790" t="s">
        <v>120</v>
      </c>
      <c r="D94" s="2843" t="s">
        <v>79</v>
      </c>
      <c r="E94" s="147" t="s">
        <v>121</v>
      </c>
      <c r="F94" s="4791" t="s">
        <v>79</v>
      </c>
      <c r="G94" s="2465" t="s">
        <v>121</v>
      </c>
      <c r="H94" s="4791" t="s">
        <v>79</v>
      </c>
      <c r="I94" s="2465" t="s">
        <v>121</v>
      </c>
      <c r="J94" s="4791" t="s">
        <v>79</v>
      </c>
      <c r="K94" s="2465" t="s">
        <v>121</v>
      </c>
      <c r="L94" s="4791" t="s">
        <v>79</v>
      </c>
      <c r="M94" s="2465" t="s">
        <v>121</v>
      </c>
      <c r="N94" s="4791" t="s">
        <v>79</v>
      </c>
      <c r="O94" s="2465" t="s">
        <v>121</v>
      </c>
      <c r="P94" s="4791" t="s">
        <v>79</v>
      </c>
      <c r="Q94" s="4792" t="s">
        <v>121</v>
      </c>
      <c r="R94" s="4791" t="s">
        <v>79</v>
      </c>
      <c r="S94" s="2465" t="s">
        <v>121</v>
      </c>
      <c r="T94" s="4791" t="s">
        <v>79</v>
      </c>
      <c r="U94" s="2465" t="s">
        <v>121</v>
      </c>
      <c r="V94" s="4793" t="s">
        <v>79</v>
      </c>
      <c r="W94" s="147" t="s">
        <v>121</v>
      </c>
      <c r="X94" s="152" t="s">
        <v>79</v>
      </c>
      <c r="Y94" s="2465" t="s">
        <v>121</v>
      </c>
      <c r="Z94" s="4791" t="s">
        <v>79</v>
      </c>
      <c r="AA94" s="2465" t="s">
        <v>121</v>
      </c>
      <c r="AB94" s="4791" t="s">
        <v>79</v>
      </c>
      <c r="AC94" s="2467" t="s">
        <v>121</v>
      </c>
      <c r="AD94" s="152" t="s">
        <v>79</v>
      </c>
      <c r="AE94" s="2465" t="s">
        <v>121</v>
      </c>
      <c r="AF94" s="4791" t="s">
        <v>79</v>
      </c>
      <c r="AG94" s="2465" t="s">
        <v>121</v>
      </c>
      <c r="AH94" s="4791" t="s">
        <v>79</v>
      </c>
      <c r="AI94" s="2465" t="s">
        <v>121</v>
      </c>
      <c r="AJ94" s="4791" t="s">
        <v>79</v>
      </c>
      <c r="AK94" s="2465" t="s">
        <v>121</v>
      </c>
      <c r="AL94" s="4791" t="s">
        <v>79</v>
      </c>
      <c r="AM94" s="2465" t="s">
        <v>121</v>
      </c>
      <c r="AN94" s="4791" t="s">
        <v>79</v>
      </c>
      <c r="AO94" s="2465" t="s">
        <v>121</v>
      </c>
      <c r="AP94" s="3070"/>
      <c r="AQ94" s="3073"/>
      <c r="AR94" s="3073"/>
      <c r="AS94" s="3073"/>
      <c r="AT94" s="3076"/>
      <c r="AU94" s="4620"/>
      <c r="AV94" s="3927"/>
      <c r="AW94" s="3925"/>
      <c r="CA94" s="40"/>
      <c r="CB94" s="40"/>
    </row>
    <row r="95" spans="1:95" s="56" customFormat="1" ht="15" customHeight="1" x14ac:dyDescent="0.25">
      <c r="A95" s="4794" t="s">
        <v>122</v>
      </c>
      <c r="B95" s="4795"/>
      <c r="C95" s="4796">
        <f>SUM(D95:E95)</f>
        <v>0</v>
      </c>
      <c r="D95" s="4797">
        <f>+F95+H95+J95+L95+N95+P95+R95+T95+V95+X95+Z95+AB95</f>
        <v>0</v>
      </c>
      <c r="E95" s="4798">
        <f>+G95+I95+K95+M95+O95+Q95+S95+U95+W95+Y95+AA95+AC95</f>
        <v>0</v>
      </c>
      <c r="F95" s="4799"/>
      <c r="G95" s="158"/>
      <c r="H95" s="4800"/>
      <c r="I95" s="158"/>
      <c r="J95" s="4800"/>
      <c r="K95" s="158"/>
      <c r="L95" s="4800"/>
      <c r="M95" s="158"/>
      <c r="N95" s="4800"/>
      <c r="O95" s="158"/>
      <c r="P95" s="4800"/>
      <c r="Q95" s="160"/>
      <c r="R95" s="4799"/>
      <c r="S95" s="158"/>
      <c r="T95" s="4800"/>
      <c r="U95" s="158"/>
      <c r="V95" s="4800"/>
      <c r="W95" s="160"/>
      <c r="X95" s="4801"/>
      <c r="Y95" s="158"/>
      <c r="Z95" s="4800"/>
      <c r="AA95" s="4802"/>
      <c r="AB95" s="4801"/>
      <c r="AC95" s="163"/>
      <c r="AD95" s="4801"/>
      <c r="AE95" s="4802"/>
      <c r="AF95" s="4800"/>
      <c r="AG95" s="158"/>
      <c r="AH95" s="4800"/>
      <c r="AI95" s="4802"/>
      <c r="AJ95" s="4800"/>
      <c r="AK95" s="158"/>
      <c r="AL95" s="4800"/>
      <c r="AM95" s="4802"/>
      <c r="AN95" s="4801"/>
      <c r="AO95" s="158"/>
      <c r="AP95" s="4803"/>
      <c r="AQ95" s="4804"/>
      <c r="AR95" s="166"/>
      <c r="AS95" s="166"/>
      <c r="AT95" s="163"/>
      <c r="AU95" s="167"/>
      <c r="AV95" s="158"/>
      <c r="AW95" s="168"/>
      <c r="AX95" t="str">
        <f>CA95&amp;CB95&amp;CC95</f>
        <v/>
      </c>
      <c r="AZ95" t="str">
        <f>CA95&amp;CB95</f>
        <v/>
      </c>
      <c r="CA95" s="18" t="str">
        <f>IF(AND($C95&gt;0,AU95="")," * No olvide digitar la variable Pueblos originarios. Digite Cero si no tiene.",IF(AU95&gt;$C95," * La variable Pueblos originarios No puede ser mayor al Total.",""))</f>
        <v/>
      </c>
      <c r="CB95" s="18" t="str">
        <f>IF(AND($C95&gt;0,AV95=""),"  * No olvide digitar la variable Migrantes. Digite Cero si no tiene.",IF(AV95&gt;$C95,"  * La variable Migrantes No puede ser mayor al Total.",""))</f>
        <v/>
      </c>
      <c r="CC95" s="18" t="str">
        <f>IF(AND($C95&gt;0,AW95="")," * No olvide digitar la variable Niños y niñas Mejor Niñez. Digite Cero si no tiene.",IF(AW95&gt;$C95," * La variable Niños y niñas Mejor Niñez No puede ser mayor al Total.",""))</f>
        <v/>
      </c>
      <c r="CO95" s="169">
        <f>IF(AND($C95&gt;0,AU95=""),1,IF(AU95&gt;$C95,1,0))</f>
        <v>0</v>
      </c>
      <c r="CP95" s="169">
        <f>IF(AND($C95&gt;0,AV95=""),1,IF(AV95&gt;$C95,1,0))</f>
        <v>0</v>
      </c>
      <c r="CQ95" s="169">
        <f>IF(AND($C95&gt;0,AW95=""),1,IF(AW95&gt;$C95,1,0))</f>
        <v>0</v>
      </c>
    </row>
    <row r="96" spans="1:95" s="56" customFormat="1" ht="15" customHeight="1" x14ac:dyDescent="0.25">
      <c r="A96" s="3092" t="s">
        <v>123</v>
      </c>
      <c r="B96" s="3093"/>
      <c r="C96" s="170">
        <f t="shared" ref="C96:C98" si="61">SUM(D96:E96)</f>
        <v>0</v>
      </c>
      <c r="D96" s="171">
        <f t="shared" ref="D96:E98" si="62">+F96+H96+J96+L96+N96+P96+R96+T96+V96+X96+Z96+AB96</f>
        <v>0</v>
      </c>
      <c r="E96" s="172">
        <f t="shared" si="62"/>
        <v>0</v>
      </c>
      <c r="F96" s="173"/>
      <c r="G96" s="174"/>
      <c r="H96" s="175"/>
      <c r="I96" s="174"/>
      <c r="J96" s="175"/>
      <c r="K96" s="174"/>
      <c r="L96" s="175"/>
      <c r="M96" s="174"/>
      <c r="N96" s="175"/>
      <c r="O96" s="174"/>
      <c r="P96" s="175"/>
      <c r="Q96" s="176"/>
      <c r="R96" s="173"/>
      <c r="S96" s="174"/>
      <c r="T96" s="175"/>
      <c r="U96" s="174"/>
      <c r="V96" s="175"/>
      <c r="W96" s="176"/>
      <c r="X96" s="167"/>
      <c r="Y96" s="174"/>
      <c r="Z96" s="175"/>
      <c r="AA96" s="158"/>
      <c r="AB96" s="167"/>
      <c r="AC96" s="163"/>
      <c r="AD96" s="167"/>
      <c r="AE96" s="158"/>
      <c r="AF96" s="175"/>
      <c r="AG96" s="158"/>
      <c r="AH96" s="175"/>
      <c r="AI96" s="158"/>
      <c r="AJ96" s="175"/>
      <c r="AK96" s="158"/>
      <c r="AL96" s="175"/>
      <c r="AM96" s="158"/>
      <c r="AN96" s="167"/>
      <c r="AO96" s="158"/>
      <c r="AP96" s="177"/>
      <c r="AQ96" s="166"/>
      <c r="AR96" s="166"/>
      <c r="AS96" s="166"/>
      <c r="AT96" s="163"/>
      <c r="AU96" s="167"/>
      <c r="AV96" s="158"/>
      <c r="AW96" s="168"/>
      <c r="AX96" t="str">
        <f t="shared" ref="AX96:AX97" si="63">CA96&amp;CB96&amp;CC96</f>
        <v/>
      </c>
      <c r="AZ96" t="str">
        <f>CA96&amp;CB96</f>
        <v/>
      </c>
      <c r="CA96" s="18" t="str">
        <f>IF(AND($C96&gt;0,AU96="")," * No olvide digitar la variable Pueblos originarios. Digite Cero si no tiene.",IF(AU96&gt;$C96," * La variable Pueblos originarios No puede ser mayor al Total.",""))</f>
        <v/>
      </c>
      <c r="CB96" s="18" t="str">
        <f t="shared" ref="CB96:CB98" si="64">IF(AND($C96&gt;0,AV96=""),"  * No olvide digitar la variable Migrantes. Digite Cero si no tiene.",IF(AV96&gt;$C96,"  * La variable Migrantes No puede ser mayor al Total.",""))</f>
        <v/>
      </c>
      <c r="CC96" s="18" t="str">
        <f t="shared" ref="CC96:CC97" si="65">IF(AND($C96&gt;0,AW96="")," * No olvide digitar la variable Niños y niñas Mejor Niñez. Digite Cero si no tiene.",IF(AW96&gt;$C96," * La variable Niños y niñas Mejor Niñez No puede ser mayor al Total.",""))</f>
        <v/>
      </c>
      <c r="CO96" s="169">
        <f t="shared" ref="CO96:CQ98" si="66">IF(AND($C96&gt;0,AU96=""),1,IF(AU96&gt;$C96,1,0))</f>
        <v>0</v>
      </c>
      <c r="CP96" s="169">
        <f t="shared" si="66"/>
        <v>0</v>
      </c>
      <c r="CQ96" s="169">
        <f t="shared" si="66"/>
        <v>0</v>
      </c>
    </row>
    <row r="97" spans="1:101" s="56" customFormat="1" ht="15" customHeight="1" x14ac:dyDescent="0.25">
      <c r="A97" s="3092" t="s">
        <v>124</v>
      </c>
      <c r="B97" s="3093"/>
      <c r="C97" s="178">
        <f t="shared" si="61"/>
        <v>0</v>
      </c>
      <c r="D97" s="171">
        <f t="shared" si="62"/>
        <v>0</v>
      </c>
      <c r="E97" s="172">
        <f t="shared" si="62"/>
        <v>0</v>
      </c>
      <c r="F97" s="173"/>
      <c r="G97" s="158"/>
      <c r="H97" s="175"/>
      <c r="I97" s="158"/>
      <c r="J97" s="175"/>
      <c r="K97" s="158"/>
      <c r="L97" s="175"/>
      <c r="M97" s="158"/>
      <c r="N97" s="175"/>
      <c r="O97" s="158"/>
      <c r="P97" s="175"/>
      <c r="Q97" s="160"/>
      <c r="R97" s="173"/>
      <c r="S97" s="158"/>
      <c r="T97" s="175"/>
      <c r="U97" s="158"/>
      <c r="V97" s="175"/>
      <c r="W97" s="160"/>
      <c r="X97" s="167"/>
      <c r="Y97" s="158"/>
      <c r="Z97" s="175"/>
      <c r="AA97" s="158"/>
      <c r="AB97" s="167"/>
      <c r="AC97" s="163"/>
      <c r="AD97" s="167"/>
      <c r="AE97" s="158"/>
      <c r="AF97" s="175"/>
      <c r="AG97" s="158"/>
      <c r="AH97" s="175"/>
      <c r="AI97" s="158"/>
      <c r="AJ97" s="175"/>
      <c r="AK97" s="158"/>
      <c r="AL97" s="175"/>
      <c r="AM97" s="158"/>
      <c r="AN97" s="167"/>
      <c r="AO97" s="158"/>
      <c r="AP97" s="177"/>
      <c r="AQ97" s="166"/>
      <c r="AR97" s="166"/>
      <c r="AS97" s="166"/>
      <c r="AT97" s="163"/>
      <c r="AU97" s="167"/>
      <c r="AV97" s="158"/>
      <c r="AW97" s="168"/>
      <c r="AX97" t="str">
        <f t="shared" si="63"/>
        <v/>
      </c>
      <c r="AZ97" t="str">
        <f>CA97&amp;CB97</f>
        <v/>
      </c>
      <c r="CA97" s="18" t="str">
        <f t="shared" ref="CA97:CA98" si="67">IF(AND($C97&gt;0,AU97="")," * No olvide digitar la variable Pueblos originarios. Digite Cero si no tiene.",IF(AU97&gt;$C97," * La variable Pueblos originarios No puede ser mayor al Total.",""))</f>
        <v/>
      </c>
      <c r="CB97" s="18" t="str">
        <f t="shared" si="64"/>
        <v/>
      </c>
      <c r="CC97" s="18" t="str">
        <f t="shared" si="65"/>
        <v/>
      </c>
      <c r="CO97" s="169">
        <f t="shared" si="66"/>
        <v>0</v>
      </c>
      <c r="CP97" s="169">
        <f t="shared" si="66"/>
        <v>0</v>
      </c>
      <c r="CQ97" s="169">
        <f t="shared" si="66"/>
        <v>0</v>
      </c>
    </row>
    <row r="98" spans="1:101" s="56" customFormat="1" ht="15" customHeight="1" x14ac:dyDescent="0.25">
      <c r="A98" s="3094" t="s">
        <v>125</v>
      </c>
      <c r="B98" s="3095"/>
      <c r="C98" s="179">
        <f t="shared" si="61"/>
        <v>0</v>
      </c>
      <c r="D98" s="2856">
        <f t="shared" si="62"/>
        <v>0</v>
      </c>
      <c r="E98" s="181">
        <f t="shared" si="62"/>
        <v>0</v>
      </c>
      <c r="F98" s="182"/>
      <c r="G98" s="2477"/>
      <c r="H98" s="184"/>
      <c r="I98" s="2477"/>
      <c r="J98" s="184"/>
      <c r="K98" s="2477"/>
      <c r="L98" s="184"/>
      <c r="M98" s="2477"/>
      <c r="N98" s="184"/>
      <c r="O98" s="2477"/>
      <c r="P98" s="184"/>
      <c r="Q98" s="185"/>
      <c r="R98" s="182"/>
      <c r="S98" s="2477"/>
      <c r="T98" s="184"/>
      <c r="U98" s="2477"/>
      <c r="V98" s="184"/>
      <c r="W98" s="185"/>
      <c r="X98" s="186"/>
      <c r="Y98" s="187"/>
      <c r="Z98" s="188"/>
      <c r="AA98" s="187"/>
      <c r="AB98" s="186"/>
      <c r="AC98" s="189"/>
      <c r="AD98" s="2858"/>
      <c r="AE98" s="2477"/>
      <c r="AF98" s="184"/>
      <c r="AG98" s="2477"/>
      <c r="AH98" s="184"/>
      <c r="AI98" s="2477"/>
      <c r="AJ98" s="184"/>
      <c r="AK98" s="2477"/>
      <c r="AL98" s="184"/>
      <c r="AM98" s="2477"/>
      <c r="AN98" s="2858"/>
      <c r="AO98" s="2477"/>
      <c r="AP98" s="191"/>
      <c r="AQ98" s="192"/>
      <c r="AR98" s="192"/>
      <c r="AS98" s="192"/>
      <c r="AT98" s="2480"/>
      <c r="AU98" s="2858"/>
      <c r="AV98" s="2477"/>
      <c r="AW98" s="194"/>
      <c r="AX98" t="str">
        <f>CA98&amp;CB98&amp;CC98</f>
        <v/>
      </c>
      <c r="AZ98"/>
      <c r="CA98" s="18" t="str">
        <f t="shared" si="67"/>
        <v/>
      </c>
      <c r="CB98" s="18" t="str">
        <f t="shared" si="64"/>
        <v/>
      </c>
      <c r="CC98" s="18" t="str">
        <f>IF(AND($C98&gt;0,AW98="")," * No olvide digitar la variable Niños y niñas Mejor Niñez. Digite Cero si no tiene.",IF(AW98&gt;$C98," * La variable Niños y niñas Mejor Niñez No puede ser mayor al Total.",""))</f>
        <v/>
      </c>
      <c r="CO98" s="169">
        <f t="shared" si="66"/>
        <v>0</v>
      </c>
      <c r="CP98" s="169">
        <f t="shared" si="66"/>
        <v>0</v>
      </c>
      <c r="CQ98" s="169">
        <f t="shared" si="66"/>
        <v>0</v>
      </c>
    </row>
    <row r="99" spans="1:101" s="56" customFormat="1" ht="18" customHeight="1" x14ac:dyDescent="0.2">
      <c r="A99" s="2087" t="s">
        <v>126</v>
      </c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</row>
    <row r="100" spans="1:101" s="56" customFormat="1" ht="18" customHeight="1" x14ac:dyDescent="0.2">
      <c r="A100" s="4714" t="s">
        <v>99</v>
      </c>
      <c r="B100" s="2987"/>
      <c r="C100" s="4714" t="s">
        <v>100</v>
      </c>
      <c r="D100" s="3108"/>
      <c r="E100" s="2987"/>
      <c r="F100" s="4805" t="s">
        <v>127</v>
      </c>
      <c r="G100" s="4806"/>
      <c r="H100" s="4806"/>
      <c r="I100" s="4806"/>
      <c r="J100" s="4806"/>
      <c r="K100" s="4806"/>
      <c r="L100" s="4806"/>
      <c r="M100" s="4806"/>
      <c r="N100" s="4806"/>
      <c r="O100" s="4806"/>
      <c r="P100" s="4806"/>
      <c r="Q100" s="4807"/>
      <c r="R100" s="4806" t="s">
        <v>128</v>
      </c>
      <c r="S100" s="4806"/>
      <c r="T100" s="4806"/>
      <c r="U100" s="4806"/>
      <c r="V100" s="4806"/>
      <c r="W100" s="4807"/>
      <c r="X100" s="4807" t="s">
        <v>129</v>
      </c>
      <c r="Y100" s="4808"/>
      <c r="Z100" s="4808"/>
      <c r="AA100" s="4808"/>
      <c r="AB100" s="4808"/>
      <c r="AC100" s="4809"/>
      <c r="AD100" s="4810" t="s">
        <v>130</v>
      </c>
      <c r="AE100" s="4810"/>
      <c r="AF100" s="4810"/>
      <c r="AG100" s="4810"/>
      <c r="AH100" s="4810"/>
      <c r="AI100" s="4811"/>
      <c r="AJ100" s="3108" t="s">
        <v>12</v>
      </c>
      <c r="AK100" s="4812" t="s">
        <v>13</v>
      </c>
      <c r="AL100" s="4735" t="s">
        <v>103</v>
      </c>
    </row>
    <row r="101" spans="1:101" s="56" customFormat="1" ht="21.95" customHeight="1" x14ac:dyDescent="0.2">
      <c r="A101" s="3124"/>
      <c r="B101" s="2994"/>
      <c r="C101" s="4010"/>
      <c r="D101" s="3110"/>
      <c r="E101" s="2988"/>
      <c r="F101" s="4784" t="s">
        <v>111</v>
      </c>
      <c r="G101" s="4785"/>
      <c r="H101" s="4786" t="s">
        <v>112</v>
      </c>
      <c r="I101" s="4785"/>
      <c r="J101" s="4786" t="s">
        <v>113</v>
      </c>
      <c r="K101" s="4785"/>
      <c r="L101" s="4786" t="s">
        <v>114</v>
      </c>
      <c r="M101" s="4785"/>
      <c r="N101" s="4786" t="s">
        <v>115</v>
      </c>
      <c r="O101" s="4785"/>
      <c r="P101" s="4786" t="s">
        <v>116</v>
      </c>
      <c r="Q101" s="4787"/>
      <c r="R101" s="4731" t="s">
        <v>117</v>
      </c>
      <c r="S101" s="4732"/>
      <c r="T101" s="4731" t="s">
        <v>118</v>
      </c>
      <c r="U101" s="4732"/>
      <c r="V101" s="4731" t="s">
        <v>131</v>
      </c>
      <c r="W101" s="4732"/>
      <c r="X101" s="4734" t="s">
        <v>117</v>
      </c>
      <c r="Y101" s="4732"/>
      <c r="Z101" s="4731" t="s">
        <v>118</v>
      </c>
      <c r="AA101" s="4732"/>
      <c r="AB101" s="4813" t="s">
        <v>131</v>
      </c>
      <c r="AC101" s="4814"/>
      <c r="AD101" s="4734" t="s">
        <v>132</v>
      </c>
      <c r="AE101" s="4734"/>
      <c r="AF101" s="4734"/>
      <c r="AG101" s="4732"/>
      <c r="AH101" s="4731" t="s">
        <v>133</v>
      </c>
      <c r="AI101" s="4732"/>
      <c r="AJ101" s="3109"/>
      <c r="AK101" s="3112"/>
      <c r="AL101" s="3114"/>
    </row>
    <row r="102" spans="1:101" s="56" customFormat="1" ht="35.25" customHeight="1" x14ac:dyDescent="0.2">
      <c r="A102" s="4010"/>
      <c r="B102" s="2988"/>
      <c r="C102" s="4736" t="s">
        <v>120</v>
      </c>
      <c r="D102" s="4815" t="s">
        <v>79</v>
      </c>
      <c r="E102" s="8" t="s">
        <v>121</v>
      </c>
      <c r="F102" s="4816" t="s">
        <v>79</v>
      </c>
      <c r="G102" s="4817" t="s">
        <v>121</v>
      </c>
      <c r="H102" s="4816" t="s">
        <v>79</v>
      </c>
      <c r="I102" s="4817" t="s">
        <v>121</v>
      </c>
      <c r="J102" s="4816" t="s">
        <v>79</v>
      </c>
      <c r="K102" s="4817" t="s">
        <v>121</v>
      </c>
      <c r="L102" s="4816" t="s">
        <v>79</v>
      </c>
      <c r="M102" s="4817" t="s">
        <v>121</v>
      </c>
      <c r="N102" s="4816" t="s">
        <v>79</v>
      </c>
      <c r="O102" s="4817" t="s">
        <v>121</v>
      </c>
      <c r="P102" s="4816" t="s">
        <v>79</v>
      </c>
      <c r="Q102" s="4817" t="s">
        <v>121</v>
      </c>
      <c r="R102" s="4816" t="s">
        <v>79</v>
      </c>
      <c r="S102" s="4817" t="s">
        <v>121</v>
      </c>
      <c r="T102" s="4816" t="s">
        <v>79</v>
      </c>
      <c r="U102" s="4817" t="s">
        <v>121</v>
      </c>
      <c r="V102" s="4816" t="s">
        <v>79</v>
      </c>
      <c r="W102" s="4817" t="s">
        <v>121</v>
      </c>
      <c r="X102" s="198" t="s">
        <v>79</v>
      </c>
      <c r="Y102" s="4817" t="s">
        <v>121</v>
      </c>
      <c r="Z102" s="4816" t="s">
        <v>79</v>
      </c>
      <c r="AA102" s="4817" t="s">
        <v>121</v>
      </c>
      <c r="AB102" s="4736" t="s">
        <v>79</v>
      </c>
      <c r="AC102" s="4818" t="s">
        <v>121</v>
      </c>
      <c r="AD102" s="4819" t="s">
        <v>134</v>
      </c>
      <c r="AE102" s="4774" t="s">
        <v>109</v>
      </c>
      <c r="AF102" s="4820" t="s">
        <v>81</v>
      </c>
      <c r="AG102" s="202" t="s">
        <v>110</v>
      </c>
      <c r="AH102" s="4736" t="s">
        <v>135</v>
      </c>
      <c r="AI102" s="4817" t="s">
        <v>136</v>
      </c>
      <c r="AJ102" s="3110"/>
      <c r="AK102" s="3113"/>
      <c r="AL102" s="3027"/>
    </row>
    <row r="103" spans="1:101" s="56" customFormat="1" ht="15" customHeight="1" x14ac:dyDescent="0.25">
      <c r="A103" s="4723" t="s">
        <v>122</v>
      </c>
      <c r="B103" s="4724"/>
      <c r="C103" s="4821">
        <f>SUM(D103:E103)</f>
        <v>0</v>
      </c>
      <c r="D103" s="4822">
        <f>SUM(F103+H103+J103+L103+N103+P103+R103+T103+V103+X103+Z103+AB103)</f>
        <v>0</v>
      </c>
      <c r="E103" s="4823">
        <f>SUM(G103+I103+K103+M103+O103+Q103+S103+U103+W103+Y103+AA103+AC103)</f>
        <v>0</v>
      </c>
      <c r="F103" s="4707"/>
      <c r="G103" s="4713"/>
      <c r="H103" s="4707"/>
      <c r="I103" s="4713"/>
      <c r="J103" s="4707"/>
      <c r="K103" s="4713"/>
      <c r="L103" s="4707"/>
      <c r="M103" s="4713"/>
      <c r="N103" s="4707"/>
      <c r="O103" s="4713"/>
      <c r="P103" s="4707"/>
      <c r="Q103" s="4713"/>
      <c r="R103" s="4707"/>
      <c r="S103" s="4713"/>
      <c r="T103" s="4707"/>
      <c r="U103" s="4713"/>
      <c r="V103" s="4707"/>
      <c r="W103" s="4713"/>
      <c r="X103" s="4708"/>
      <c r="Y103" s="4713"/>
      <c r="Z103" s="4707"/>
      <c r="AA103" s="4713"/>
      <c r="AB103" s="4707"/>
      <c r="AC103" s="4824"/>
      <c r="AD103" s="4825"/>
      <c r="AE103" s="4826"/>
      <c r="AF103" s="4826"/>
      <c r="AG103" s="4827"/>
      <c r="AH103" s="4707"/>
      <c r="AI103" s="4713"/>
      <c r="AJ103" s="4707"/>
      <c r="AK103" s="4709"/>
      <c r="AL103" s="4713"/>
      <c r="AM103" t="str">
        <f>CG103&amp;CH103</f>
        <v/>
      </c>
      <c r="CG103" s="18" t="str">
        <f>IF(AND($C103&gt;0,AJ103="")," * No olvide digitar la variable Pueblos Originarios. Digite Cero si no tiene.",IF(AJ103&gt;$C103,"  * La variable Pueblos Originarios No puede ser mayor al Total.",""))</f>
        <v/>
      </c>
      <c r="CH103" s="18" t="str">
        <f>IF(AND($C103&gt;0,AK103="")," * No olvide digitar la variable Migrantes. Digite Cero si no tiene.",IF(AK103&gt;$C103,"  * La variable Migrantes No puede ser mayor al Total.",""))</f>
        <v/>
      </c>
      <c r="CI103" s="18" t="str">
        <f>IF(AND($C103&gt;0,AL103="")," * No olvide digitar la variable Niños y niñas Mejor Niñez. Digite Cero si no tiene.",IF(AL103&gt;$C103,"  * La variable Niños y niñas Mejor Niñez No puede ser mayor al Total.",""))</f>
        <v/>
      </c>
      <c r="CU103" s="169">
        <f>IF(AND($C103&gt;0,AJ103=""),1,IF(AJ103&gt;$C103,1,0))</f>
        <v>0</v>
      </c>
      <c r="CV103" s="169">
        <f>IF(AND($C103&gt;0,AK103=""),1,IF(AK103&gt;$C103,1,0))</f>
        <v>0</v>
      </c>
      <c r="CW103" s="169">
        <f>IF(AND($C103&gt;0,AL103=""),1,IF(AL103&gt;$C103,1,0))</f>
        <v>0</v>
      </c>
    </row>
    <row r="104" spans="1:101" s="56" customFormat="1" ht="15" customHeight="1" x14ac:dyDescent="0.25">
      <c r="A104" s="3010" t="s">
        <v>123</v>
      </c>
      <c r="B104" s="3011"/>
      <c r="C104" s="210">
        <f>SUM(D104:E104)</f>
        <v>0</v>
      </c>
      <c r="D104" s="211">
        <f t="shared" ref="D104:E106" si="68">SUM(F104+H104+J104+L104+N104+P104+R104+T104+V104+X104+Z104+AB104)</f>
        <v>0</v>
      </c>
      <c r="E104" s="212">
        <f t="shared" si="68"/>
        <v>0</v>
      </c>
      <c r="F104" s="22"/>
      <c r="G104" s="28"/>
      <c r="H104" s="22"/>
      <c r="I104" s="28"/>
      <c r="J104" s="22"/>
      <c r="K104" s="28"/>
      <c r="L104" s="22"/>
      <c r="M104" s="28"/>
      <c r="N104" s="22"/>
      <c r="O104" s="28"/>
      <c r="P104" s="22"/>
      <c r="Q104" s="28"/>
      <c r="R104" s="22"/>
      <c r="S104" s="28"/>
      <c r="T104" s="22"/>
      <c r="U104" s="28"/>
      <c r="V104" s="22"/>
      <c r="W104" s="28"/>
      <c r="X104" s="23"/>
      <c r="Y104" s="28"/>
      <c r="Z104" s="22"/>
      <c r="AA104" s="28"/>
      <c r="AB104" s="22"/>
      <c r="AC104" s="213"/>
      <c r="AD104" s="214"/>
      <c r="AE104" s="215"/>
      <c r="AF104" s="215"/>
      <c r="AG104" s="216"/>
      <c r="AH104" s="22"/>
      <c r="AI104" s="28"/>
      <c r="AJ104" s="22"/>
      <c r="AK104" s="24"/>
      <c r="AL104" s="28"/>
      <c r="AM104" t="str">
        <f>CG104&amp;CH104</f>
        <v/>
      </c>
      <c r="CG104" s="18" t="str">
        <f t="shared" ref="CG104:CG106" si="69">IF(AND($C104&gt;0,AJ104="")," * No olvide digitar la variable Pueblos Originarios. Digite Cero si no tiene.",IF(AJ104&gt;$C104,"  * La variable Pueblos Originarios No puede ser mayor al Total.",""))</f>
        <v/>
      </c>
      <c r="CH104" s="18" t="str">
        <f t="shared" ref="CH104:CH106" si="70">IF(AND($C104&gt;0,AK104="")," * No olvide digitar la variable Migrantes. Digite Cero si no tiene.",IF(AK104&gt;$C104,"  * La variable Migrantes No puede ser mayor al Total.",""))</f>
        <v/>
      </c>
      <c r="CI104" s="18" t="str">
        <f t="shared" ref="CI104:CI106" si="71">IF(AND($C104&gt;0,AL104="")," * No olvide digitar la variable Niños y niñas Mejor Niñez. Digite Cero si no tiene.",IF(AL104&gt;$C104,"  * La variable Niños y niñas Mejor Niñez No puede ser mayor al Total.",""))</f>
        <v/>
      </c>
      <c r="CU104" s="169">
        <f t="shared" ref="CU104:CW106" si="72">IF(AND($C104&gt;0,AJ104=""),1,IF(AJ104&gt;$C104,1,0))</f>
        <v>0</v>
      </c>
      <c r="CV104" s="169">
        <f t="shared" si="72"/>
        <v>0</v>
      </c>
      <c r="CW104" s="169">
        <f t="shared" si="72"/>
        <v>0</v>
      </c>
    </row>
    <row r="105" spans="1:101" s="56" customFormat="1" ht="15" customHeight="1" x14ac:dyDescent="0.25">
      <c r="A105" s="3010" t="s">
        <v>124</v>
      </c>
      <c r="B105" s="3011"/>
      <c r="C105" s="210">
        <f>SUM(D105:E105)</f>
        <v>0</v>
      </c>
      <c r="D105" s="211">
        <f t="shared" si="68"/>
        <v>0</v>
      </c>
      <c r="E105" s="212">
        <f t="shared" si="68"/>
        <v>0</v>
      </c>
      <c r="F105" s="22"/>
      <c r="G105" s="28"/>
      <c r="H105" s="22"/>
      <c r="I105" s="28"/>
      <c r="J105" s="22"/>
      <c r="K105" s="28"/>
      <c r="L105" s="22"/>
      <c r="M105" s="28"/>
      <c r="N105" s="22"/>
      <c r="O105" s="28"/>
      <c r="P105" s="22"/>
      <c r="Q105" s="28"/>
      <c r="R105" s="22"/>
      <c r="S105" s="28"/>
      <c r="T105" s="22"/>
      <c r="U105" s="28"/>
      <c r="V105" s="22"/>
      <c r="W105" s="28"/>
      <c r="X105" s="23"/>
      <c r="Y105" s="28"/>
      <c r="Z105" s="22"/>
      <c r="AA105" s="28"/>
      <c r="AB105" s="22"/>
      <c r="AC105" s="213"/>
      <c r="AD105" s="214"/>
      <c r="AE105" s="215"/>
      <c r="AF105" s="215"/>
      <c r="AG105" s="216"/>
      <c r="AH105" s="22"/>
      <c r="AI105" s="28"/>
      <c r="AJ105" s="22"/>
      <c r="AK105" s="24"/>
      <c r="AL105" s="28"/>
      <c r="AM105" t="str">
        <f>CG105&amp;CH105</f>
        <v/>
      </c>
      <c r="CG105" s="18" t="str">
        <f t="shared" si="69"/>
        <v/>
      </c>
      <c r="CH105" s="18" t="str">
        <f t="shared" si="70"/>
        <v/>
      </c>
      <c r="CI105" s="18" t="str">
        <f t="shared" si="71"/>
        <v/>
      </c>
      <c r="CU105" s="169">
        <f t="shared" si="72"/>
        <v>0</v>
      </c>
      <c r="CV105" s="169">
        <f t="shared" si="72"/>
        <v>0</v>
      </c>
      <c r="CW105" s="169">
        <f t="shared" si="72"/>
        <v>0</v>
      </c>
    </row>
    <row r="106" spans="1:101" s="56" customFormat="1" ht="15" customHeight="1" x14ac:dyDescent="0.25">
      <c r="A106" s="3020" t="s">
        <v>125</v>
      </c>
      <c r="B106" s="3021"/>
      <c r="C106" s="217">
        <f>SUM(D106:E106)</f>
        <v>0</v>
      </c>
      <c r="D106" s="218">
        <f t="shared" si="68"/>
        <v>0</v>
      </c>
      <c r="E106" s="219">
        <f t="shared" si="68"/>
        <v>0</v>
      </c>
      <c r="F106" s="30"/>
      <c r="G106" s="37"/>
      <c r="H106" s="30"/>
      <c r="I106" s="37"/>
      <c r="J106" s="30"/>
      <c r="K106" s="37"/>
      <c r="L106" s="30"/>
      <c r="M106" s="37"/>
      <c r="N106" s="30"/>
      <c r="O106" s="37"/>
      <c r="P106" s="30"/>
      <c r="Q106" s="37"/>
      <c r="R106" s="30"/>
      <c r="S106" s="37"/>
      <c r="T106" s="30"/>
      <c r="U106" s="37"/>
      <c r="V106" s="30"/>
      <c r="W106" s="37"/>
      <c r="X106" s="31"/>
      <c r="Y106" s="37"/>
      <c r="Z106" s="30"/>
      <c r="AA106" s="37"/>
      <c r="AB106" s="30"/>
      <c r="AC106" s="220"/>
      <c r="AD106" s="221"/>
      <c r="AE106" s="222"/>
      <c r="AF106" s="222"/>
      <c r="AG106" s="223"/>
      <c r="AH106" s="224"/>
      <c r="AI106" s="225"/>
      <c r="AJ106" s="30"/>
      <c r="AK106" s="32"/>
      <c r="AL106" s="37"/>
      <c r="AM106" t="str">
        <f>CG106&amp;CH106</f>
        <v/>
      </c>
      <c r="CG106" s="18" t="str">
        <f t="shared" si="69"/>
        <v/>
      </c>
      <c r="CH106" s="18" t="str">
        <f t="shared" si="70"/>
        <v/>
      </c>
      <c r="CI106" s="18" t="str">
        <f t="shared" si="71"/>
        <v/>
      </c>
      <c r="CU106" s="169">
        <f t="shared" si="72"/>
        <v>0</v>
      </c>
      <c r="CV106" s="169">
        <f>IF(AND($C106&gt;0,AK106=""),1,IF(AK106&gt;$C106,1,0))</f>
        <v>0</v>
      </c>
      <c r="CW106" s="169">
        <f t="shared" si="72"/>
        <v>0</v>
      </c>
    </row>
    <row r="107" spans="1:101" s="56" customFormat="1" ht="18" customHeight="1" x14ac:dyDescent="0.2">
      <c r="A107" s="2087" t="s">
        <v>137</v>
      </c>
      <c r="B107" s="22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</row>
    <row r="108" spans="1:101" x14ac:dyDescent="0.25">
      <c r="A108" s="4714" t="s">
        <v>138</v>
      </c>
      <c r="B108" s="2987"/>
      <c r="C108" s="4714" t="s">
        <v>91</v>
      </c>
      <c r="D108" s="3108"/>
      <c r="E108" s="2987"/>
      <c r="F108" s="4731" t="s">
        <v>139</v>
      </c>
      <c r="G108" s="4734"/>
      <c r="H108" s="4734"/>
      <c r="I108" s="4734"/>
      <c r="J108" s="4734"/>
      <c r="K108" s="4734"/>
      <c r="L108" s="4734"/>
      <c r="M108" s="4732"/>
    </row>
    <row r="109" spans="1:101" x14ac:dyDescent="0.25">
      <c r="A109" s="3124"/>
      <c r="B109" s="2994"/>
      <c r="C109" s="3124"/>
      <c r="D109" s="3109"/>
      <c r="E109" s="2994"/>
      <c r="F109" s="4731" t="s">
        <v>140</v>
      </c>
      <c r="G109" s="4732"/>
      <c r="H109" s="4731" t="s">
        <v>141</v>
      </c>
      <c r="I109" s="4732"/>
      <c r="J109" s="4731" t="s">
        <v>142</v>
      </c>
      <c r="K109" s="4732"/>
      <c r="L109" s="4731" t="s">
        <v>16</v>
      </c>
      <c r="M109" s="4732"/>
    </row>
    <row r="110" spans="1:101" x14ac:dyDescent="0.25">
      <c r="A110" s="4010"/>
      <c r="B110" s="2988"/>
      <c r="C110" s="4828" t="s">
        <v>120</v>
      </c>
      <c r="D110" s="4815" t="s">
        <v>79</v>
      </c>
      <c r="E110" s="4817" t="s">
        <v>121</v>
      </c>
      <c r="F110" s="4736" t="s">
        <v>79</v>
      </c>
      <c r="G110" s="4817" t="s">
        <v>121</v>
      </c>
      <c r="H110" s="4736" t="s">
        <v>79</v>
      </c>
      <c r="I110" s="4817" t="s">
        <v>121</v>
      </c>
      <c r="J110" s="4736" t="s">
        <v>79</v>
      </c>
      <c r="K110" s="4817" t="s">
        <v>121</v>
      </c>
      <c r="L110" s="4736" t="s">
        <v>79</v>
      </c>
      <c r="M110" s="4817" t="s">
        <v>121</v>
      </c>
    </row>
    <row r="111" spans="1:101" ht="15" customHeight="1" x14ac:dyDescent="0.25">
      <c r="A111" s="4829" t="s">
        <v>143</v>
      </c>
      <c r="B111" s="4830"/>
      <c r="C111" s="4831">
        <f>SUM(D111:E111)</f>
        <v>0</v>
      </c>
      <c r="D111" s="4832">
        <f>+F111+H111+J111+L111</f>
        <v>0</v>
      </c>
      <c r="E111" s="4833">
        <f>+G111+I111+K111+M111</f>
        <v>0</v>
      </c>
      <c r="F111" s="4745">
        <f>SUM(F112:F114)</f>
        <v>0</v>
      </c>
      <c r="G111" s="4834">
        <f t="shared" ref="G111:M111" si="73">SUM(G112:G114)</f>
        <v>0</v>
      </c>
      <c r="H111" s="4745">
        <f t="shared" si="73"/>
        <v>0</v>
      </c>
      <c r="I111" s="4834">
        <f t="shared" si="73"/>
        <v>0</v>
      </c>
      <c r="J111" s="4745">
        <f t="shared" si="73"/>
        <v>0</v>
      </c>
      <c r="K111" s="4834">
        <f t="shared" si="73"/>
        <v>0</v>
      </c>
      <c r="L111" s="4745">
        <f t="shared" si="73"/>
        <v>0</v>
      </c>
      <c r="M111" s="4748">
        <f t="shared" si="73"/>
        <v>0</v>
      </c>
    </row>
    <row r="112" spans="1:101" ht="15" customHeight="1" x14ac:dyDescent="0.25">
      <c r="A112" s="4835" t="s">
        <v>144</v>
      </c>
      <c r="B112" s="4836"/>
      <c r="C112" s="4837">
        <f>SUM(D112:E112)</f>
        <v>0</v>
      </c>
      <c r="D112" s="4838">
        <f>+F112+H112+J112+L112</f>
        <v>0</v>
      </c>
      <c r="E112" s="4839">
        <f>+G112+I112+K112+M112</f>
        <v>0</v>
      </c>
      <c r="F112" s="4707"/>
      <c r="G112" s="4840"/>
      <c r="H112" s="4707"/>
      <c r="I112" s="4840"/>
      <c r="J112" s="4707"/>
      <c r="K112" s="4841"/>
      <c r="L112" s="4707"/>
      <c r="M112" s="4841"/>
    </row>
    <row r="113" spans="1:94" ht="15" customHeight="1" x14ac:dyDescent="0.25">
      <c r="A113" s="3014" t="s">
        <v>145</v>
      </c>
      <c r="B113" s="3015"/>
      <c r="C113" s="236">
        <f>SUM(D113:E113)</f>
        <v>0</v>
      </c>
      <c r="D113" s="237">
        <f t="shared" ref="D113:E114" si="74">+F113+H113+J113+L113</f>
        <v>0</v>
      </c>
      <c r="E113" s="238">
        <f t="shared" si="74"/>
        <v>0</v>
      </c>
      <c r="F113" s="22"/>
      <c r="G113" s="28"/>
      <c r="H113" s="22"/>
      <c r="I113" s="28"/>
      <c r="J113" s="22"/>
      <c r="K113" s="239"/>
      <c r="L113" s="22"/>
      <c r="M113" s="239"/>
    </row>
    <row r="114" spans="1:94" ht="15" customHeight="1" x14ac:dyDescent="0.25">
      <c r="A114" s="3016" t="s">
        <v>146</v>
      </c>
      <c r="B114" s="3017"/>
      <c r="C114" s="240">
        <f>SUM(D114:E114)</f>
        <v>0</v>
      </c>
      <c r="D114" s="241">
        <f t="shared" si="74"/>
        <v>0</v>
      </c>
      <c r="E114" s="242">
        <f t="shared" si="74"/>
        <v>0</v>
      </c>
      <c r="F114" s="30"/>
      <c r="G114" s="37"/>
      <c r="H114" s="30"/>
      <c r="I114" s="37"/>
      <c r="J114" s="30"/>
      <c r="K114" s="243"/>
      <c r="L114" s="30"/>
      <c r="M114" s="243"/>
    </row>
    <row r="115" spans="1:94" s="56" customFormat="1" ht="18" customHeight="1" x14ac:dyDescent="0.2">
      <c r="A115" s="4842" t="s">
        <v>147</v>
      </c>
      <c r="B115" s="2492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0"/>
      <c r="AH115" s="140"/>
      <c r="AI115" s="140"/>
    </row>
    <row r="116" spans="1:94" x14ac:dyDescent="0.25">
      <c r="A116" s="4714" t="s">
        <v>90</v>
      </c>
      <c r="B116" s="2987"/>
      <c r="C116" s="4714" t="s">
        <v>91</v>
      </c>
      <c r="D116" s="3108"/>
      <c r="E116" s="2987"/>
      <c r="F116" s="4731" t="s">
        <v>139</v>
      </c>
      <c r="G116" s="4734"/>
      <c r="H116" s="4734"/>
      <c r="I116" s="4734"/>
      <c r="J116" s="4734"/>
      <c r="K116" s="4734"/>
      <c r="L116" s="4734"/>
      <c r="M116" s="4734"/>
      <c r="N116" s="4734"/>
      <c r="O116" s="4734"/>
      <c r="P116" s="4734"/>
      <c r="Q116" s="4734"/>
      <c r="R116" s="4734"/>
      <c r="S116" s="4734"/>
      <c r="T116" s="4734"/>
      <c r="U116" s="4734"/>
      <c r="V116" s="4734"/>
      <c r="W116" s="4734"/>
      <c r="X116" s="4734"/>
      <c r="Y116" s="4734"/>
      <c r="Z116" s="4734"/>
      <c r="AA116" s="4734"/>
      <c r="AB116" s="4734"/>
      <c r="AC116" s="4734"/>
      <c r="AD116" s="4734"/>
      <c r="AE116" s="4734"/>
      <c r="AF116" s="4734"/>
      <c r="AG116" s="4843"/>
      <c r="AH116" s="4729" t="s">
        <v>12</v>
      </c>
      <c r="AI116" s="2987" t="s">
        <v>13</v>
      </c>
    </row>
    <row r="117" spans="1:94" x14ac:dyDescent="0.25">
      <c r="A117" s="3124"/>
      <c r="B117" s="2994"/>
      <c r="C117" s="3124"/>
      <c r="D117" s="3109"/>
      <c r="E117" s="2994"/>
      <c r="F117" s="4726" t="s">
        <v>16</v>
      </c>
      <c r="G117" s="4844"/>
      <c r="H117" s="4845" t="s">
        <v>17</v>
      </c>
      <c r="I117" s="4845"/>
      <c r="J117" s="4845" t="s">
        <v>18</v>
      </c>
      <c r="K117" s="4845"/>
      <c r="L117" s="4845" t="s">
        <v>19</v>
      </c>
      <c r="M117" s="4845"/>
      <c r="N117" s="4845" t="s">
        <v>20</v>
      </c>
      <c r="O117" s="4845"/>
      <c r="P117" s="4845" t="s">
        <v>21</v>
      </c>
      <c r="Q117" s="4845"/>
      <c r="R117" s="4845" t="s">
        <v>22</v>
      </c>
      <c r="S117" s="4845"/>
      <c r="T117" s="4845" t="s">
        <v>23</v>
      </c>
      <c r="U117" s="4845"/>
      <c r="V117" s="4845" t="s">
        <v>61</v>
      </c>
      <c r="W117" s="4845"/>
      <c r="X117" s="4845" t="s">
        <v>62</v>
      </c>
      <c r="Y117" s="4845"/>
      <c r="Z117" s="4731" t="s">
        <v>63</v>
      </c>
      <c r="AA117" s="4732"/>
      <c r="AB117" s="4731" t="s">
        <v>148</v>
      </c>
      <c r="AC117" s="4732"/>
      <c r="AD117" s="4731" t="s">
        <v>149</v>
      </c>
      <c r="AE117" s="4732"/>
      <c r="AF117" s="4731" t="s">
        <v>150</v>
      </c>
      <c r="AG117" s="4843"/>
      <c r="AH117" s="3130"/>
      <c r="AI117" s="2994"/>
    </row>
    <row r="118" spans="1:94" x14ac:dyDescent="0.25">
      <c r="A118" s="4010"/>
      <c r="B118" s="2988"/>
      <c r="C118" s="4736" t="s">
        <v>120</v>
      </c>
      <c r="D118" s="4815" t="s">
        <v>79</v>
      </c>
      <c r="E118" s="4817" t="s">
        <v>121</v>
      </c>
      <c r="F118" s="4816" t="s">
        <v>79</v>
      </c>
      <c r="G118" s="4846" t="s">
        <v>121</v>
      </c>
      <c r="H118" s="4816" t="s">
        <v>79</v>
      </c>
      <c r="I118" s="4846" t="s">
        <v>121</v>
      </c>
      <c r="J118" s="4816" t="s">
        <v>79</v>
      </c>
      <c r="K118" s="4846" t="s">
        <v>121</v>
      </c>
      <c r="L118" s="4816" t="s">
        <v>79</v>
      </c>
      <c r="M118" s="4846" t="s">
        <v>121</v>
      </c>
      <c r="N118" s="4816" t="s">
        <v>79</v>
      </c>
      <c r="O118" s="4846" t="s">
        <v>121</v>
      </c>
      <c r="P118" s="4816" t="s">
        <v>79</v>
      </c>
      <c r="Q118" s="4846" t="s">
        <v>121</v>
      </c>
      <c r="R118" s="4816" t="s">
        <v>79</v>
      </c>
      <c r="S118" s="4846" t="s">
        <v>121</v>
      </c>
      <c r="T118" s="4816" t="s">
        <v>79</v>
      </c>
      <c r="U118" s="4846" t="s">
        <v>121</v>
      </c>
      <c r="V118" s="4816" t="s">
        <v>79</v>
      </c>
      <c r="W118" s="4846" t="s">
        <v>121</v>
      </c>
      <c r="X118" s="4816" t="s">
        <v>79</v>
      </c>
      <c r="Y118" s="4846" t="s">
        <v>121</v>
      </c>
      <c r="Z118" s="4816" t="s">
        <v>79</v>
      </c>
      <c r="AA118" s="4846" t="s">
        <v>121</v>
      </c>
      <c r="AB118" s="4816" t="s">
        <v>79</v>
      </c>
      <c r="AC118" s="4846" t="s">
        <v>121</v>
      </c>
      <c r="AD118" s="4816" t="s">
        <v>79</v>
      </c>
      <c r="AE118" s="4846" t="s">
        <v>121</v>
      </c>
      <c r="AF118" s="4816" t="s">
        <v>79</v>
      </c>
      <c r="AG118" s="4847" t="s">
        <v>121</v>
      </c>
      <c r="AH118" s="3001"/>
      <c r="AI118" s="2988"/>
    </row>
    <row r="119" spans="1:94" ht="15" customHeight="1" x14ac:dyDescent="0.25">
      <c r="A119" s="4768" t="s">
        <v>151</v>
      </c>
      <c r="B119" s="4769"/>
      <c r="C119" s="4745">
        <f>SUM(D119:E119)</f>
        <v>0</v>
      </c>
      <c r="D119" s="4746">
        <f>SUM(F119+H119+J119+L119+N119+P119+R119+T119+V119+X119+Z119+AB119+AD119+AF119)</f>
        <v>0</v>
      </c>
      <c r="E119" s="4848">
        <f>SUM(+G119+I119+K119+M119+O119+Q119+S119+U119+W119+Y119+AA119+AC119+AE119+AG119)</f>
        <v>0</v>
      </c>
      <c r="F119" s="4707"/>
      <c r="G119" s="4708"/>
      <c r="H119" s="4707"/>
      <c r="I119" s="4708"/>
      <c r="J119" s="4707"/>
      <c r="K119" s="4708"/>
      <c r="L119" s="4707"/>
      <c r="M119" s="4708"/>
      <c r="N119" s="4707"/>
      <c r="O119" s="4708"/>
      <c r="P119" s="4707"/>
      <c r="Q119" s="4708"/>
      <c r="R119" s="4707"/>
      <c r="S119" s="4708"/>
      <c r="T119" s="4707"/>
      <c r="U119" s="4708"/>
      <c r="V119" s="4707"/>
      <c r="W119" s="4708"/>
      <c r="X119" s="4707"/>
      <c r="Y119" s="4708"/>
      <c r="Z119" s="4707"/>
      <c r="AA119" s="4708"/>
      <c r="AB119" s="4707"/>
      <c r="AC119" s="4708"/>
      <c r="AD119" s="4707"/>
      <c r="AE119" s="4708"/>
      <c r="AF119" s="4707"/>
      <c r="AG119" s="4711"/>
      <c r="AH119" s="4712"/>
      <c r="AI119" s="4713"/>
      <c r="AJ119" t="str">
        <f>CA119&amp;CB119</f>
        <v/>
      </c>
      <c r="CA119" s="18" t="str">
        <f>IF(AND(C119&gt;0,AH119="")," * No olvide digitar la variable Pueblos originarios. Digite Cero si no tiene.",IF(AH119&gt;C119,"* La variable Pueblos originarios No puede ser mayor al Total.",""))</f>
        <v/>
      </c>
      <c r="CB119" s="18" t="str">
        <f>IF(AND(C119&gt;0,AI119="")," * No olvide digitar la variable Migrantes. Digite Cero si no tiene.",IF(AI119&gt;C119,"* La variable Migrantes No puede ser mayor al Total.",""))</f>
        <v/>
      </c>
      <c r="CO119" s="69">
        <f>IF(AND($C119&gt;0,AH119=""),1,IF(AH119&gt;$C119,1,0))</f>
        <v>0</v>
      </c>
      <c r="CP119" s="69">
        <f>IF(AND($C119&gt;0,AI119=""),1,IF(AI119&gt;$C119,1,0))</f>
        <v>0</v>
      </c>
    </row>
    <row r="120" spans="1:94" ht="15" customHeight="1" x14ac:dyDescent="0.25">
      <c r="A120" s="4757" t="s">
        <v>152</v>
      </c>
      <c r="B120" s="4751" t="s">
        <v>153</v>
      </c>
      <c r="C120" s="249">
        <f t="shared" ref="C120:C128" si="75">SUM(D120:E120)</f>
        <v>0</v>
      </c>
      <c r="D120" s="250">
        <f t="shared" ref="D120:D128" si="76">SUM(F120+H120+J120+L120+N120+P120+R120+T120+V120+X120+Z120+AB120+AD120+AF120)</f>
        <v>0</v>
      </c>
      <c r="E120" s="251">
        <f>SUM(+G120+I120+K120+M120+O120+Q120+S120+U120+W120+Y120+AA120+AC120+AE120+AG120)</f>
        <v>0</v>
      </c>
      <c r="F120" s="4707"/>
      <c r="G120" s="4713"/>
      <c r="H120" s="4707"/>
      <c r="I120" s="4713"/>
      <c r="J120" s="4707"/>
      <c r="K120" s="4713"/>
      <c r="L120" s="4707"/>
      <c r="M120" s="4713"/>
      <c r="N120" s="4707"/>
      <c r="O120" s="4713"/>
      <c r="P120" s="4707"/>
      <c r="Q120" s="4713"/>
      <c r="R120" s="4707"/>
      <c r="S120" s="4713"/>
      <c r="T120" s="4707"/>
      <c r="U120" s="4713"/>
      <c r="V120" s="4707"/>
      <c r="W120" s="4713"/>
      <c r="X120" s="4707"/>
      <c r="Y120" s="4713"/>
      <c r="Z120" s="4707"/>
      <c r="AA120" s="4713"/>
      <c r="AB120" s="4707"/>
      <c r="AC120" s="4713"/>
      <c r="AD120" s="4707"/>
      <c r="AE120" s="4713"/>
      <c r="AF120" s="4707"/>
      <c r="AG120" s="4711"/>
      <c r="AH120" s="4712"/>
      <c r="AI120" s="4713"/>
      <c r="AJ120" t="str">
        <f>CA120&amp;CB120</f>
        <v/>
      </c>
      <c r="CA120" s="18" t="str">
        <f t="shared" ref="CA120:CA126" si="77">IF(AND(C120&gt;0,AH120="")," * No olvide digitar la variable Pueblos originarios. Digite Cero si no tiene.",IF(AH120&gt;C120,"* La variable Pueblos originarios No puede ser mayor al Total.",""))</f>
        <v/>
      </c>
      <c r="CB120" s="18" t="str">
        <f t="shared" ref="CB120:CB128" si="78">IF(AND(C120&gt;0,AI120="")," * No olvide digitar la variable Migrantes. Digite Cero si no tiene.",IF(AI120&gt;C120,"* La variable Migrantes No puede ser mayor al Total.",""))</f>
        <v/>
      </c>
      <c r="CO120" s="69">
        <f t="shared" ref="CO120:CP128" si="79">IF(AND($C120&gt;0,AH120=""),1,IF(AH120&gt;$C120,1,0))</f>
        <v>0</v>
      </c>
      <c r="CP120" s="69">
        <f t="shared" si="79"/>
        <v>0</v>
      </c>
    </row>
    <row r="121" spans="1:94" ht="15" customHeight="1" x14ac:dyDescent="0.25">
      <c r="A121" s="3923"/>
      <c r="B121" s="75" t="s">
        <v>154</v>
      </c>
      <c r="C121" s="210">
        <f t="shared" si="75"/>
        <v>0</v>
      </c>
      <c r="D121" s="252">
        <f t="shared" si="76"/>
        <v>0</v>
      </c>
      <c r="E121" s="212">
        <f>SUM(+G121+I121+K121+M121+O121+Q121+S121+U121+W121+Y121+AA121+AC121+AE121+AG121)</f>
        <v>0</v>
      </c>
      <c r="F121" s="22"/>
      <c r="G121" s="28"/>
      <c r="H121" s="22"/>
      <c r="I121" s="28"/>
      <c r="J121" s="22"/>
      <c r="K121" s="28"/>
      <c r="L121" s="22"/>
      <c r="M121" s="28"/>
      <c r="N121" s="22"/>
      <c r="O121" s="28"/>
      <c r="P121" s="22"/>
      <c r="Q121" s="28"/>
      <c r="R121" s="22"/>
      <c r="S121" s="28"/>
      <c r="T121" s="22"/>
      <c r="U121" s="28"/>
      <c r="V121" s="22"/>
      <c r="W121" s="28"/>
      <c r="X121" s="22"/>
      <c r="Y121" s="28"/>
      <c r="Z121" s="22"/>
      <c r="AA121" s="28"/>
      <c r="AB121" s="22"/>
      <c r="AC121" s="28"/>
      <c r="AD121" s="22"/>
      <c r="AE121" s="28"/>
      <c r="AF121" s="22"/>
      <c r="AG121" s="26"/>
      <c r="AH121" s="27"/>
      <c r="AI121" s="28"/>
      <c r="AJ121" t="str">
        <f>CA121&amp;CB121</f>
        <v/>
      </c>
      <c r="CA121" s="18" t="str">
        <f t="shared" si="77"/>
        <v/>
      </c>
      <c r="CB121" s="18" t="str">
        <f t="shared" si="78"/>
        <v/>
      </c>
      <c r="CO121" s="69">
        <f t="shared" si="79"/>
        <v>0</v>
      </c>
      <c r="CP121" s="69">
        <f t="shared" si="79"/>
        <v>0</v>
      </c>
    </row>
    <row r="122" spans="1:94" ht="15" customHeight="1" x14ac:dyDescent="0.25">
      <c r="A122" s="3923"/>
      <c r="B122" s="75" t="s">
        <v>155</v>
      </c>
      <c r="C122" s="210">
        <f t="shared" si="75"/>
        <v>0</v>
      </c>
      <c r="D122" s="252">
        <f t="shared" si="76"/>
        <v>0</v>
      </c>
      <c r="E122" s="212">
        <f t="shared" ref="E122:E128" si="80">SUM(+G122+I122+K122+M122+O122+Q122+S122+U122+W122+Y122+AA122+AC122+AE122+AG122)</f>
        <v>0</v>
      </c>
      <c r="F122" s="22"/>
      <c r="G122" s="28"/>
      <c r="H122" s="22"/>
      <c r="I122" s="28"/>
      <c r="J122" s="22"/>
      <c r="K122" s="28"/>
      <c r="L122" s="22"/>
      <c r="M122" s="28"/>
      <c r="N122" s="22"/>
      <c r="O122" s="28"/>
      <c r="P122" s="22"/>
      <c r="Q122" s="28"/>
      <c r="R122" s="22"/>
      <c r="S122" s="28"/>
      <c r="T122" s="22"/>
      <c r="U122" s="28"/>
      <c r="V122" s="22"/>
      <c r="W122" s="28"/>
      <c r="X122" s="22"/>
      <c r="Y122" s="28"/>
      <c r="Z122" s="22"/>
      <c r="AA122" s="28"/>
      <c r="AB122" s="22"/>
      <c r="AC122" s="28"/>
      <c r="AD122" s="22"/>
      <c r="AE122" s="28"/>
      <c r="AF122" s="22"/>
      <c r="AG122" s="26"/>
      <c r="AH122" s="27"/>
      <c r="AI122" s="28"/>
      <c r="AJ122" t="str">
        <f>CA122&amp;CB122</f>
        <v/>
      </c>
      <c r="CA122" s="18" t="str">
        <f t="shared" si="77"/>
        <v/>
      </c>
      <c r="CB122" s="18" t="str">
        <f t="shared" si="78"/>
        <v/>
      </c>
      <c r="CO122" s="69">
        <f t="shared" si="79"/>
        <v>0</v>
      </c>
      <c r="CP122" s="69">
        <f t="shared" si="79"/>
        <v>0</v>
      </c>
    </row>
    <row r="123" spans="1:94" ht="22.5" customHeight="1" x14ac:dyDescent="0.25">
      <c r="A123" s="3923"/>
      <c r="B123" s="253" t="s">
        <v>156</v>
      </c>
      <c r="C123" s="210">
        <f>SUM(D123:E123)</f>
        <v>0</v>
      </c>
      <c r="D123" s="252">
        <f t="shared" si="76"/>
        <v>0</v>
      </c>
      <c r="E123" s="212">
        <f t="shared" si="80"/>
        <v>0</v>
      </c>
      <c r="F123" s="22"/>
      <c r="G123" s="28"/>
      <c r="H123" s="22"/>
      <c r="I123" s="28"/>
      <c r="J123" s="22"/>
      <c r="K123" s="28"/>
      <c r="L123" s="22"/>
      <c r="M123" s="28"/>
      <c r="N123" s="22"/>
      <c r="O123" s="28"/>
      <c r="P123" s="22"/>
      <c r="Q123" s="28"/>
      <c r="R123" s="22"/>
      <c r="S123" s="28"/>
      <c r="T123" s="22"/>
      <c r="U123" s="28"/>
      <c r="V123" s="22"/>
      <c r="W123" s="28"/>
      <c r="X123" s="22"/>
      <c r="Y123" s="28"/>
      <c r="Z123" s="22"/>
      <c r="AA123" s="28"/>
      <c r="AB123" s="22"/>
      <c r="AC123" s="28"/>
      <c r="AD123" s="22"/>
      <c r="AE123" s="28"/>
      <c r="AF123" s="22"/>
      <c r="AG123" s="26"/>
      <c r="AH123" s="27"/>
      <c r="AI123" s="28"/>
      <c r="AJ123" t="str">
        <f>CA123&amp;CB123</f>
        <v/>
      </c>
      <c r="CA123" s="18" t="str">
        <f>IF(AND(C123&gt;0,AH123="")," * No olvide digitar la variable Pueblos originarios. Digite Cero si no tiene.",IF(AH123&gt;C123,"* La variable Pueblos originarios No puede ser mayor al Total.",""))</f>
        <v/>
      </c>
      <c r="CB123" s="18" t="str">
        <f t="shared" si="78"/>
        <v/>
      </c>
      <c r="CO123" s="69">
        <f t="shared" si="79"/>
        <v>0</v>
      </c>
      <c r="CP123" s="69">
        <f t="shared" si="79"/>
        <v>0</v>
      </c>
    </row>
    <row r="124" spans="1:94" ht="26.25" customHeight="1" x14ac:dyDescent="0.25">
      <c r="A124" s="3923"/>
      <c r="B124" s="253" t="s">
        <v>157</v>
      </c>
      <c r="C124" s="210">
        <f>SUM(D124:E124)</f>
        <v>0</v>
      </c>
      <c r="D124" s="252">
        <f>SUM(F124+H124+J124+L124+N124+P124+R124+T124+V124+X124+Z124+AB124+AD124+AF124)</f>
        <v>0</v>
      </c>
      <c r="E124" s="212">
        <f t="shared" ref="E124" si="81">SUM(+G124+I124+K124+M124+O124+Q124+S124+U124+W124+Y124+AA124+AC124+AE124+AG124)</f>
        <v>0</v>
      </c>
      <c r="F124" s="49"/>
      <c r="G124" s="52"/>
      <c r="H124" s="49"/>
      <c r="I124" s="52"/>
      <c r="J124" s="49"/>
      <c r="K124" s="52"/>
      <c r="L124" s="49"/>
      <c r="M124" s="52"/>
      <c r="N124" s="49"/>
      <c r="O124" s="52"/>
      <c r="P124" s="49"/>
      <c r="Q124" s="52"/>
      <c r="R124" s="49"/>
      <c r="S124" s="52"/>
      <c r="T124" s="49"/>
      <c r="U124" s="52"/>
      <c r="V124" s="49"/>
      <c r="W124" s="52"/>
      <c r="X124" s="49"/>
      <c r="Y124" s="52"/>
      <c r="Z124" s="49"/>
      <c r="AA124" s="52"/>
      <c r="AB124" s="49"/>
      <c r="AC124" s="52"/>
      <c r="AD124" s="49"/>
      <c r="AE124" s="52"/>
      <c r="AF124" s="49"/>
      <c r="AG124" s="50"/>
      <c r="AH124" s="254"/>
      <c r="AI124" s="52"/>
      <c r="AJ124" t="str">
        <f t="shared" ref="AJ124:AJ128" si="82">CA124&amp;CB124</f>
        <v/>
      </c>
      <c r="CA124" s="18" t="str">
        <f t="shared" si="77"/>
        <v/>
      </c>
      <c r="CB124" s="18" t="str">
        <f t="shared" si="78"/>
        <v/>
      </c>
      <c r="CO124" s="69">
        <f t="shared" si="79"/>
        <v>0</v>
      </c>
      <c r="CP124" s="69">
        <f t="shared" si="79"/>
        <v>0</v>
      </c>
    </row>
    <row r="125" spans="1:94" ht="15" customHeight="1" x14ac:dyDescent="0.25">
      <c r="A125" s="3923"/>
      <c r="B125" s="253" t="s">
        <v>158</v>
      </c>
      <c r="C125" s="210">
        <f t="shared" si="75"/>
        <v>0</v>
      </c>
      <c r="D125" s="252">
        <f t="shared" si="76"/>
        <v>0</v>
      </c>
      <c r="E125" s="212">
        <f t="shared" si="80"/>
        <v>0</v>
      </c>
      <c r="F125" s="49"/>
      <c r="G125" s="52"/>
      <c r="H125" s="49"/>
      <c r="I125" s="52"/>
      <c r="J125" s="49"/>
      <c r="K125" s="52"/>
      <c r="L125" s="49"/>
      <c r="M125" s="52"/>
      <c r="N125" s="49"/>
      <c r="O125" s="52"/>
      <c r="P125" s="49"/>
      <c r="Q125" s="52"/>
      <c r="R125" s="49"/>
      <c r="S125" s="52"/>
      <c r="T125" s="49"/>
      <c r="U125" s="52"/>
      <c r="V125" s="49"/>
      <c r="W125" s="52"/>
      <c r="X125" s="49"/>
      <c r="Y125" s="52"/>
      <c r="Z125" s="49"/>
      <c r="AA125" s="52"/>
      <c r="AB125" s="49"/>
      <c r="AC125" s="52"/>
      <c r="AD125" s="49"/>
      <c r="AE125" s="52"/>
      <c r="AF125" s="49"/>
      <c r="AG125" s="50"/>
      <c r="AH125" s="254"/>
      <c r="AI125" s="52"/>
      <c r="AJ125" t="str">
        <f t="shared" si="82"/>
        <v/>
      </c>
      <c r="CA125" s="18" t="str">
        <f t="shared" si="77"/>
        <v/>
      </c>
      <c r="CB125" s="18" t="str">
        <f t="shared" si="78"/>
        <v/>
      </c>
      <c r="CO125" s="69">
        <f t="shared" si="79"/>
        <v>0</v>
      </c>
      <c r="CP125" s="69">
        <f t="shared" si="79"/>
        <v>0</v>
      </c>
    </row>
    <row r="126" spans="1:94" ht="15" customHeight="1" x14ac:dyDescent="0.25">
      <c r="A126" s="3923"/>
      <c r="B126" s="255" t="s">
        <v>159</v>
      </c>
      <c r="C126" s="210">
        <f t="shared" si="75"/>
        <v>0</v>
      </c>
      <c r="D126" s="252">
        <f t="shared" si="76"/>
        <v>0</v>
      </c>
      <c r="E126" s="212">
        <f t="shared" si="80"/>
        <v>0</v>
      </c>
      <c r="F126" s="49"/>
      <c r="G126" s="52"/>
      <c r="H126" s="49"/>
      <c r="I126" s="52"/>
      <c r="J126" s="49"/>
      <c r="K126" s="52"/>
      <c r="L126" s="49"/>
      <c r="M126" s="52"/>
      <c r="N126" s="49"/>
      <c r="O126" s="52"/>
      <c r="P126" s="49"/>
      <c r="Q126" s="52"/>
      <c r="R126" s="49"/>
      <c r="S126" s="52"/>
      <c r="T126" s="49"/>
      <c r="U126" s="52"/>
      <c r="V126" s="49"/>
      <c r="W126" s="52"/>
      <c r="X126" s="49"/>
      <c r="Y126" s="52"/>
      <c r="Z126" s="49"/>
      <c r="AA126" s="52"/>
      <c r="AB126" s="49"/>
      <c r="AC126" s="52"/>
      <c r="AD126" s="49"/>
      <c r="AE126" s="52"/>
      <c r="AF126" s="49"/>
      <c r="AG126" s="50"/>
      <c r="AH126" s="254"/>
      <c r="AI126" s="52"/>
      <c r="AJ126" t="str">
        <f t="shared" si="82"/>
        <v/>
      </c>
      <c r="CA126" s="18" t="str">
        <f t="shared" si="77"/>
        <v/>
      </c>
      <c r="CB126" s="18" t="str">
        <f t="shared" si="78"/>
        <v/>
      </c>
      <c r="CO126" s="69">
        <f t="shared" si="79"/>
        <v>0</v>
      </c>
      <c r="CP126" s="69">
        <f t="shared" si="79"/>
        <v>0</v>
      </c>
    </row>
    <row r="127" spans="1:94" ht="15" customHeight="1" x14ac:dyDescent="0.25">
      <c r="A127" s="4249"/>
      <c r="B127" s="70" t="s">
        <v>160</v>
      </c>
      <c r="C127" s="256">
        <f t="shared" si="75"/>
        <v>0</v>
      </c>
      <c r="D127" s="257">
        <f>SUM(V127+X127+Z127+AB127+AD127+AF127)</f>
        <v>0</v>
      </c>
      <c r="E127" s="258">
        <f>SUM(W127+Y127+AA127+AC127+AE127+AG127)</f>
        <v>0</v>
      </c>
      <c r="F127" s="259"/>
      <c r="G127" s="260"/>
      <c r="H127" s="259"/>
      <c r="I127" s="260"/>
      <c r="J127" s="259"/>
      <c r="K127" s="260"/>
      <c r="L127" s="259"/>
      <c r="M127" s="260"/>
      <c r="N127" s="259"/>
      <c r="O127" s="260"/>
      <c r="P127" s="259"/>
      <c r="Q127" s="260"/>
      <c r="R127" s="259"/>
      <c r="S127" s="260"/>
      <c r="T127" s="259"/>
      <c r="U127" s="260"/>
      <c r="V127" s="30"/>
      <c r="W127" s="37"/>
      <c r="X127" s="30"/>
      <c r="Y127" s="37"/>
      <c r="Z127" s="30"/>
      <c r="AA127" s="37"/>
      <c r="AB127" s="30"/>
      <c r="AC127" s="37"/>
      <c r="AD127" s="30"/>
      <c r="AE127" s="37"/>
      <c r="AF127" s="30"/>
      <c r="AG127" s="34"/>
      <c r="AH127" s="35"/>
      <c r="AI127" s="37"/>
      <c r="AJ127" t="str">
        <f t="shared" si="82"/>
        <v/>
      </c>
      <c r="CA127" s="18" t="str">
        <f>IF(AND(C127&gt;0,AH127="")," * No olvide digitar la variable Pueblos originarios. Digite Cero si no tiene.",IF(AH127&gt;C127,"* La variable Pueblos originarios No puede ser mayor al Total.",""))</f>
        <v/>
      </c>
      <c r="CB127" s="18" t="str">
        <f t="shared" si="78"/>
        <v/>
      </c>
      <c r="CO127" s="69">
        <f t="shared" si="79"/>
        <v>0</v>
      </c>
      <c r="CP127" s="69">
        <f t="shared" si="79"/>
        <v>0</v>
      </c>
    </row>
    <row r="128" spans="1:94" ht="15" customHeight="1" x14ac:dyDescent="0.25">
      <c r="A128" s="4754" t="s">
        <v>161</v>
      </c>
      <c r="B128" s="4754"/>
      <c r="C128" s="4745">
        <f t="shared" si="75"/>
        <v>0</v>
      </c>
      <c r="D128" s="4746">
        <f t="shared" si="76"/>
        <v>0</v>
      </c>
      <c r="E128" s="4848">
        <f t="shared" si="80"/>
        <v>0</v>
      </c>
      <c r="F128" s="4719"/>
      <c r="G128" s="4722"/>
      <c r="H128" s="4719"/>
      <c r="I128" s="4722"/>
      <c r="J128" s="4719"/>
      <c r="K128" s="4722"/>
      <c r="L128" s="4719"/>
      <c r="M128" s="4722"/>
      <c r="N128" s="4719"/>
      <c r="O128" s="4722"/>
      <c r="P128" s="4719"/>
      <c r="Q128" s="4722"/>
      <c r="R128" s="4719"/>
      <c r="S128" s="4722"/>
      <c r="T128" s="4719"/>
      <c r="U128" s="4722"/>
      <c r="V128" s="4719"/>
      <c r="W128" s="4722"/>
      <c r="X128" s="4719"/>
      <c r="Y128" s="4722"/>
      <c r="Z128" s="4719"/>
      <c r="AA128" s="4722"/>
      <c r="AB128" s="4719"/>
      <c r="AC128" s="4722"/>
      <c r="AD128" s="4719"/>
      <c r="AE128" s="4722"/>
      <c r="AF128" s="4719"/>
      <c r="AG128" s="4720"/>
      <c r="AH128" s="4764"/>
      <c r="AI128" s="4722"/>
      <c r="AJ128" t="str">
        <f t="shared" si="82"/>
        <v/>
      </c>
      <c r="CA128" s="18" t="str">
        <f>IF(AND(C128&gt;0,AH128="")," * No olvide digitar la variable Pueblos originarios. Digite Cero si no tiene.",IF(AH128&gt;C128,"* La variable Pueblos originarios No puede ser mayor al Total.",""))</f>
        <v/>
      </c>
      <c r="CB128" s="18" t="str">
        <f t="shared" si="78"/>
        <v/>
      </c>
      <c r="CO128" s="69">
        <f t="shared" si="79"/>
        <v>0</v>
      </c>
      <c r="CP128" s="69">
        <f t="shared" si="79"/>
        <v>0</v>
      </c>
    </row>
    <row r="129" spans="1:95" s="56" customFormat="1" ht="18" customHeight="1" x14ac:dyDescent="0.2">
      <c r="A129" s="2087" t="s">
        <v>162</v>
      </c>
      <c r="B129" s="2087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4849"/>
      <c r="AM129" s="4849"/>
    </row>
    <row r="130" spans="1:95" x14ac:dyDescent="0.25">
      <c r="A130" s="4714" t="s">
        <v>90</v>
      </c>
      <c r="B130" s="2987"/>
      <c r="C130" s="4725" t="s">
        <v>91</v>
      </c>
      <c r="D130" s="4725"/>
      <c r="E130" s="4725"/>
      <c r="F130" s="4731" t="s">
        <v>139</v>
      </c>
      <c r="G130" s="4734"/>
      <c r="H130" s="4734"/>
      <c r="I130" s="4734"/>
      <c r="J130" s="4734"/>
      <c r="K130" s="4734"/>
      <c r="L130" s="4734"/>
      <c r="M130" s="4734"/>
      <c r="N130" s="4734"/>
      <c r="O130" s="4734"/>
      <c r="P130" s="4734"/>
      <c r="Q130" s="4734"/>
      <c r="R130" s="4734"/>
      <c r="S130" s="4734"/>
      <c r="T130" s="4734"/>
      <c r="U130" s="4734"/>
      <c r="V130" s="4734"/>
      <c r="W130" s="4734"/>
      <c r="X130" s="4734"/>
      <c r="Y130" s="4734"/>
      <c r="Z130" s="4734"/>
      <c r="AA130" s="4734"/>
      <c r="AB130" s="4734"/>
      <c r="AC130" s="4734"/>
      <c r="AD130" s="4734"/>
      <c r="AE130" s="4734"/>
      <c r="AF130" s="4734"/>
      <c r="AG130" s="4843"/>
      <c r="AH130" s="4850" t="s">
        <v>163</v>
      </c>
      <c r="AI130" s="4851"/>
      <c r="AJ130" s="4851"/>
      <c r="AK130" s="4852"/>
      <c r="AL130" s="4729" t="s">
        <v>12</v>
      </c>
      <c r="AM130" s="2987" t="s">
        <v>13</v>
      </c>
    </row>
    <row r="131" spans="1:95" x14ac:dyDescent="0.25">
      <c r="A131" s="3124"/>
      <c r="B131" s="2994"/>
      <c r="C131" s="3958"/>
      <c r="D131" s="3958"/>
      <c r="E131" s="3958"/>
      <c r="F131" s="4845" t="s">
        <v>16</v>
      </c>
      <c r="G131" s="4845"/>
      <c r="H131" s="4845" t="s">
        <v>17</v>
      </c>
      <c r="I131" s="4845"/>
      <c r="J131" s="4845" t="s">
        <v>18</v>
      </c>
      <c r="K131" s="4845"/>
      <c r="L131" s="4845" t="s">
        <v>19</v>
      </c>
      <c r="M131" s="4845"/>
      <c r="N131" s="4845" t="s">
        <v>20</v>
      </c>
      <c r="O131" s="4845"/>
      <c r="P131" s="4845" t="s">
        <v>21</v>
      </c>
      <c r="Q131" s="4845"/>
      <c r="R131" s="4845" t="s">
        <v>22</v>
      </c>
      <c r="S131" s="4845"/>
      <c r="T131" s="4845" t="s">
        <v>23</v>
      </c>
      <c r="U131" s="4845"/>
      <c r="V131" s="4845" t="s">
        <v>61</v>
      </c>
      <c r="W131" s="4845"/>
      <c r="X131" s="4845" t="s">
        <v>62</v>
      </c>
      <c r="Y131" s="4845"/>
      <c r="Z131" s="4731" t="s">
        <v>63</v>
      </c>
      <c r="AA131" s="4732"/>
      <c r="AB131" s="4731" t="s">
        <v>148</v>
      </c>
      <c r="AC131" s="4732"/>
      <c r="AD131" s="4731" t="s">
        <v>149</v>
      </c>
      <c r="AE131" s="4732"/>
      <c r="AF131" s="4731" t="s">
        <v>150</v>
      </c>
      <c r="AG131" s="4843"/>
      <c r="AH131" s="4729" t="s">
        <v>164</v>
      </c>
      <c r="AI131" s="4730" t="s">
        <v>165</v>
      </c>
      <c r="AJ131" s="4730" t="s">
        <v>166</v>
      </c>
      <c r="AK131" s="3137" t="s">
        <v>167</v>
      </c>
      <c r="AL131" s="3130"/>
      <c r="AM131" s="2994"/>
    </row>
    <row r="132" spans="1:95" ht="18.75" customHeight="1" x14ac:dyDescent="0.25">
      <c r="A132" s="4010"/>
      <c r="B132" s="2988"/>
      <c r="C132" s="4736" t="s">
        <v>120</v>
      </c>
      <c r="D132" s="4815" t="s">
        <v>79</v>
      </c>
      <c r="E132" s="4817" t="s">
        <v>121</v>
      </c>
      <c r="F132" s="4816" t="s">
        <v>79</v>
      </c>
      <c r="G132" s="202" t="s">
        <v>121</v>
      </c>
      <c r="H132" s="4816" t="s">
        <v>79</v>
      </c>
      <c r="I132" s="202" t="s">
        <v>121</v>
      </c>
      <c r="J132" s="4816" t="s">
        <v>79</v>
      </c>
      <c r="K132" s="202" t="s">
        <v>121</v>
      </c>
      <c r="L132" s="4816" t="s">
        <v>79</v>
      </c>
      <c r="M132" s="202" t="s">
        <v>121</v>
      </c>
      <c r="N132" s="4816" t="s">
        <v>79</v>
      </c>
      <c r="O132" s="202" t="s">
        <v>121</v>
      </c>
      <c r="P132" s="4816" t="s">
        <v>79</v>
      </c>
      <c r="Q132" s="202" t="s">
        <v>121</v>
      </c>
      <c r="R132" s="4816" t="s">
        <v>79</v>
      </c>
      <c r="S132" s="202" t="s">
        <v>121</v>
      </c>
      <c r="T132" s="4816" t="s">
        <v>79</v>
      </c>
      <c r="U132" s="202" t="s">
        <v>121</v>
      </c>
      <c r="V132" s="4816" t="s">
        <v>79</v>
      </c>
      <c r="W132" s="202" t="s">
        <v>121</v>
      </c>
      <c r="X132" s="4816" t="s">
        <v>79</v>
      </c>
      <c r="Y132" s="202" t="s">
        <v>121</v>
      </c>
      <c r="Z132" s="4816" t="s">
        <v>79</v>
      </c>
      <c r="AA132" s="202" t="s">
        <v>121</v>
      </c>
      <c r="AB132" s="4816" t="s">
        <v>79</v>
      </c>
      <c r="AC132" s="202" t="s">
        <v>121</v>
      </c>
      <c r="AD132" s="4816" t="s">
        <v>79</v>
      </c>
      <c r="AE132" s="202" t="s">
        <v>121</v>
      </c>
      <c r="AF132" s="4816" t="s">
        <v>79</v>
      </c>
      <c r="AG132" s="262" t="s">
        <v>121</v>
      </c>
      <c r="AH132" s="3001"/>
      <c r="AI132" s="2983"/>
      <c r="AJ132" s="2983"/>
      <c r="AK132" s="4018"/>
      <c r="AL132" s="3001"/>
      <c r="AM132" s="2988"/>
    </row>
    <row r="133" spans="1:95" x14ac:dyDescent="0.25">
      <c r="A133" s="4768" t="s">
        <v>168</v>
      </c>
      <c r="B133" s="4769"/>
      <c r="C133" s="4745">
        <f>SUM(D133:E133)</f>
        <v>0</v>
      </c>
      <c r="D133" s="4746">
        <f>SUM(F133+H133+J133+L133+N133+P133+R133+T133+V133+X133+Z133+AB133+AD133+AF133)</f>
        <v>0</v>
      </c>
      <c r="E133" s="4848">
        <f>SUM(G133+I133+K133+M133+O133+Q133+S133+U133+W133+Y133+AA133+AC133+AE133+AG133)</f>
        <v>0</v>
      </c>
      <c r="F133" s="4707"/>
      <c r="G133" s="4713"/>
      <c r="H133" s="4707"/>
      <c r="I133" s="4713"/>
      <c r="J133" s="4707"/>
      <c r="K133" s="4713"/>
      <c r="L133" s="4707"/>
      <c r="M133" s="4713"/>
      <c r="N133" s="4707"/>
      <c r="O133" s="4713"/>
      <c r="P133" s="4707"/>
      <c r="Q133" s="4713"/>
      <c r="R133" s="4707"/>
      <c r="S133" s="4713"/>
      <c r="T133" s="4707"/>
      <c r="U133" s="4713"/>
      <c r="V133" s="4707"/>
      <c r="W133" s="4713"/>
      <c r="X133" s="4707"/>
      <c r="Y133" s="4713"/>
      <c r="Z133" s="4707"/>
      <c r="AA133" s="4713"/>
      <c r="AB133" s="4707"/>
      <c r="AC133" s="4713"/>
      <c r="AD133" s="4707"/>
      <c r="AE133" s="4713"/>
      <c r="AF133" s="4707"/>
      <c r="AG133" s="4824"/>
      <c r="AH133" s="4712"/>
      <c r="AI133" s="4709"/>
      <c r="AJ133" s="4709"/>
      <c r="AK133" s="4824"/>
      <c r="AL133" s="4712"/>
      <c r="AM133" s="4713"/>
      <c r="AN133" t="str">
        <f>CB133&amp;CC133&amp;CA133</f>
        <v/>
      </c>
      <c r="CA133" s="263" t="str">
        <f>IF(OR(AH133+AI133+AJ133+AK133&gt;C133,)," ** La suma de Causal de Egresos no deben ser mayor que el Total Ambos Sexos","")</f>
        <v/>
      </c>
      <c r="CB133" s="18" t="str">
        <f>IF(AND($C133&gt;0,AL133=""),"  * No olvide digitar la variable Pueblos originarios. Digite Cero si no tiene.",IF(AL133&gt;$C133,"  * La variable Pueblos originarios No puede ser mayor al Total.",""))</f>
        <v/>
      </c>
      <c r="CC133" s="18" t="str">
        <f>IF(AND($C133&gt;0,AM133="")," * No olvide digitar la variable Migrantes. Digite Cero si no tiene.",IF(AM133&gt;$C133," * La variable Migrantes No puede ser mayor al Total.",""))</f>
        <v/>
      </c>
      <c r="CO133" s="69">
        <f>IF((AH133+AI133+AJ133+AK133)&gt;$C133,1,0)</f>
        <v>0</v>
      </c>
      <c r="CP133" s="69">
        <f t="shared" ref="CP133:CQ141" si="83">IF(AND($C133&gt;0,AL133=""),1,IF(AL133&gt;$C133,1,0))</f>
        <v>0</v>
      </c>
      <c r="CQ133" s="69">
        <f t="shared" si="83"/>
        <v>0</v>
      </c>
    </row>
    <row r="134" spans="1:95" x14ac:dyDescent="0.25">
      <c r="A134" s="4757" t="s">
        <v>152</v>
      </c>
      <c r="B134" s="4751" t="s">
        <v>153</v>
      </c>
      <c r="C134" s="249">
        <f t="shared" ref="C134:C141" si="84">SUM(D134:E134)</f>
        <v>0</v>
      </c>
      <c r="D134" s="250">
        <f t="shared" ref="D134:E140" si="85">SUM(F134+H134+J134+L134+N134+P134+R134+T134+V134+X134+Z134+AB134+AD134+AF134)</f>
        <v>0</v>
      </c>
      <c r="E134" s="251">
        <f t="shared" si="85"/>
        <v>0</v>
      </c>
      <c r="F134" s="4707"/>
      <c r="G134" s="4713"/>
      <c r="H134" s="4707"/>
      <c r="I134" s="4713"/>
      <c r="J134" s="4707"/>
      <c r="K134" s="4713"/>
      <c r="L134" s="4707"/>
      <c r="M134" s="4713"/>
      <c r="N134" s="4707"/>
      <c r="O134" s="4713"/>
      <c r="P134" s="4707"/>
      <c r="Q134" s="4713"/>
      <c r="R134" s="4707"/>
      <c r="S134" s="4713"/>
      <c r="T134" s="4707"/>
      <c r="U134" s="4713"/>
      <c r="V134" s="4707"/>
      <c r="W134" s="4713"/>
      <c r="X134" s="4707"/>
      <c r="Y134" s="4713"/>
      <c r="Z134" s="4707"/>
      <c r="AA134" s="4713"/>
      <c r="AB134" s="4707"/>
      <c r="AC134" s="4713"/>
      <c r="AD134" s="4707"/>
      <c r="AE134" s="4713"/>
      <c r="AF134" s="4707"/>
      <c r="AG134" s="4824"/>
      <c r="AH134" s="4712"/>
      <c r="AI134" s="4709"/>
      <c r="AJ134" s="4709"/>
      <c r="AK134" s="4824"/>
      <c r="AL134" s="4712"/>
      <c r="AM134" s="4713"/>
      <c r="AN134" t="str">
        <f>CB134&amp;CC134&amp;CA134</f>
        <v/>
      </c>
      <c r="CA134" s="263" t="str">
        <f t="shared" ref="CA134:CA141" si="86">IF(OR(AH134+AI134+AJ134+AK134&gt;C134,)," ** La suma de Causal de Egresos no deben ser mayor que el Total Ambos Sexos","")</f>
        <v/>
      </c>
      <c r="CB134" s="18" t="str">
        <f t="shared" ref="CB134:CB141" si="87">IF(AND($C134&gt;0,AL134=""),"  * No olvide digitar la variable Pueblos originarios. Digite Cero si no tiene.",IF(AL134&gt;$C134,"  * La variable Pueblos originarios No puede ser mayor al Total.",""))</f>
        <v/>
      </c>
      <c r="CC134" s="18" t="str">
        <f t="shared" ref="CC134:CC141" si="88">IF(AND($C134&gt;0,AM134="")," * No olvide digitar la variable Migrantes. Digite Cero si no tiene.",IF(AM134&gt;$C134," * La variable Migrantes No puede ser mayor al Total.",""))</f>
        <v/>
      </c>
      <c r="CO134" s="69">
        <f t="shared" ref="CO134:CO141" si="89">IF((AH134+AI134+AJ134+AK134)&gt;$C134,1,0)</f>
        <v>0</v>
      </c>
      <c r="CP134" s="69">
        <f t="shared" si="83"/>
        <v>0</v>
      </c>
      <c r="CQ134" s="69">
        <f t="shared" si="83"/>
        <v>0</v>
      </c>
    </row>
    <row r="135" spans="1:95" x14ac:dyDescent="0.25">
      <c r="A135" s="3923"/>
      <c r="B135" s="75" t="s">
        <v>154</v>
      </c>
      <c r="C135" s="210">
        <f t="shared" si="84"/>
        <v>0</v>
      </c>
      <c r="D135" s="252">
        <f t="shared" si="85"/>
        <v>0</v>
      </c>
      <c r="E135" s="212">
        <f t="shared" si="85"/>
        <v>0</v>
      </c>
      <c r="F135" s="22"/>
      <c r="G135" s="28"/>
      <c r="H135" s="22"/>
      <c r="I135" s="28"/>
      <c r="J135" s="22"/>
      <c r="K135" s="28"/>
      <c r="L135" s="22"/>
      <c r="M135" s="28"/>
      <c r="N135" s="22"/>
      <c r="O135" s="28"/>
      <c r="P135" s="22"/>
      <c r="Q135" s="28"/>
      <c r="R135" s="22"/>
      <c r="S135" s="28"/>
      <c r="T135" s="22"/>
      <c r="U135" s="28"/>
      <c r="V135" s="22"/>
      <c r="W135" s="28"/>
      <c r="X135" s="22"/>
      <c r="Y135" s="28"/>
      <c r="Z135" s="22"/>
      <c r="AA135" s="28"/>
      <c r="AB135" s="22"/>
      <c r="AC135" s="28"/>
      <c r="AD135" s="22"/>
      <c r="AE135" s="28"/>
      <c r="AF135" s="22"/>
      <c r="AG135" s="213"/>
      <c r="AH135" s="27"/>
      <c r="AI135" s="24"/>
      <c r="AJ135" s="24"/>
      <c r="AK135" s="213"/>
      <c r="AL135" s="27"/>
      <c r="AM135" s="28"/>
      <c r="AN135" t="str">
        <f>CB135&amp;CC135&amp;CA135</f>
        <v/>
      </c>
      <c r="CA135" s="263" t="str">
        <f t="shared" si="86"/>
        <v/>
      </c>
      <c r="CB135" s="18" t="str">
        <f t="shared" si="87"/>
        <v/>
      </c>
      <c r="CC135" s="18" t="str">
        <f t="shared" si="88"/>
        <v/>
      </c>
      <c r="CO135" s="69">
        <f t="shared" si="89"/>
        <v>0</v>
      </c>
      <c r="CP135" s="69">
        <f t="shared" si="83"/>
        <v>0</v>
      </c>
      <c r="CQ135" s="69">
        <f t="shared" si="83"/>
        <v>0</v>
      </c>
    </row>
    <row r="136" spans="1:95" x14ac:dyDescent="0.25">
      <c r="A136" s="3923"/>
      <c r="B136" s="75" t="s">
        <v>155</v>
      </c>
      <c r="C136" s="210">
        <f t="shared" si="84"/>
        <v>0</v>
      </c>
      <c r="D136" s="252">
        <f t="shared" si="85"/>
        <v>0</v>
      </c>
      <c r="E136" s="212">
        <f t="shared" si="85"/>
        <v>0</v>
      </c>
      <c r="F136" s="22"/>
      <c r="G136" s="28"/>
      <c r="H136" s="22"/>
      <c r="I136" s="28"/>
      <c r="J136" s="22"/>
      <c r="K136" s="28"/>
      <c r="L136" s="22"/>
      <c r="M136" s="28"/>
      <c r="N136" s="22"/>
      <c r="O136" s="28"/>
      <c r="P136" s="22"/>
      <c r="Q136" s="28"/>
      <c r="R136" s="22"/>
      <c r="S136" s="28"/>
      <c r="T136" s="22"/>
      <c r="U136" s="28"/>
      <c r="V136" s="22"/>
      <c r="W136" s="28"/>
      <c r="X136" s="22"/>
      <c r="Y136" s="28"/>
      <c r="Z136" s="22"/>
      <c r="AA136" s="28"/>
      <c r="AB136" s="22"/>
      <c r="AC136" s="28"/>
      <c r="AD136" s="22"/>
      <c r="AE136" s="28"/>
      <c r="AF136" s="22"/>
      <c r="AG136" s="213"/>
      <c r="AH136" s="27"/>
      <c r="AI136" s="24"/>
      <c r="AJ136" s="24"/>
      <c r="AK136" s="213"/>
      <c r="AL136" s="27"/>
      <c r="AM136" s="28"/>
      <c r="AN136" t="str">
        <f>CB136&amp;CC136&amp;CA136</f>
        <v/>
      </c>
      <c r="CA136" s="263" t="str">
        <f t="shared" si="86"/>
        <v/>
      </c>
      <c r="CB136" s="18" t="str">
        <f t="shared" si="87"/>
        <v/>
      </c>
      <c r="CC136" s="18" t="str">
        <f t="shared" si="88"/>
        <v/>
      </c>
      <c r="CO136" s="69">
        <f t="shared" si="89"/>
        <v>0</v>
      </c>
      <c r="CP136" s="69">
        <f t="shared" si="83"/>
        <v>0</v>
      </c>
      <c r="CQ136" s="69">
        <f t="shared" si="83"/>
        <v>0</v>
      </c>
    </row>
    <row r="137" spans="1:95" ht="22.5" customHeight="1" x14ac:dyDescent="0.25">
      <c r="A137" s="3923"/>
      <c r="B137" s="253" t="s">
        <v>169</v>
      </c>
      <c r="C137" s="210">
        <f t="shared" si="84"/>
        <v>0</v>
      </c>
      <c r="D137" s="252">
        <f t="shared" si="85"/>
        <v>0</v>
      </c>
      <c r="E137" s="212">
        <f t="shared" si="85"/>
        <v>0</v>
      </c>
      <c r="F137" s="22"/>
      <c r="G137" s="28"/>
      <c r="H137" s="22"/>
      <c r="I137" s="28"/>
      <c r="J137" s="22"/>
      <c r="K137" s="28"/>
      <c r="L137" s="22"/>
      <c r="M137" s="28"/>
      <c r="N137" s="22"/>
      <c r="O137" s="28"/>
      <c r="P137" s="22"/>
      <c r="Q137" s="28"/>
      <c r="R137" s="22"/>
      <c r="S137" s="28"/>
      <c r="T137" s="22"/>
      <c r="U137" s="28"/>
      <c r="V137" s="22"/>
      <c r="W137" s="28"/>
      <c r="X137" s="22"/>
      <c r="Y137" s="28"/>
      <c r="Z137" s="22"/>
      <c r="AA137" s="28"/>
      <c r="AB137" s="22"/>
      <c r="AC137" s="28"/>
      <c r="AD137" s="22"/>
      <c r="AE137" s="28"/>
      <c r="AF137" s="22"/>
      <c r="AG137" s="213"/>
      <c r="AH137" s="27"/>
      <c r="AI137" s="24"/>
      <c r="AJ137" s="24"/>
      <c r="AK137" s="213"/>
      <c r="AL137" s="27"/>
      <c r="AM137" s="28"/>
      <c r="AN137" t="str">
        <f>CB137&amp;CC137&amp;CA137</f>
        <v/>
      </c>
      <c r="CA137" s="263" t="str">
        <f t="shared" si="86"/>
        <v/>
      </c>
      <c r="CB137" s="18" t="str">
        <f t="shared" si="87"/>
        <v/>
      </c>
      <c r="CC137" s="18" t="str">
        <f t="shared" si="88"/>
        <v/>
      </c>
      <c r="CO137" s="69">
        <f t="shared" si="89"/>
        <v>0</v>
      </c>
      <c r="CP137" s="69">
        <f t="shared" si="83"/>
        <v>0</v>
      </c>
      <c r="CQ137" s="69">
        <f t="shared" si="83"/>
        <v>0</v>
      </c>
    </row>
    <row r="138" spans="1:95" ht="24.6" customHeight="1" x14ac:dyDescent="0.25">
      <c r="A138" s="3923"/>
      <c r="B138" s="253" t="s">
        <v>157</v>
      </c>
      <c r="C138" s="210">
        <f t="shared" ref="C138" si="90">SUM(D138:E138)</f>
        <v>0</v>
      </c>
      <c r="D138" s="252">
        <f t="shared" si="85"/>
        <v>0</v>
      </c>
      <c r="E138" s="212">
        <f t="shared" ref="E138" si="91">SUM(G138+I138+K138+M138+O138+Q138+S138+U138+W138+Y138+AA138+AC138+AE138+AG138)</f>
        <v>0</v>
      </c>
      <c r="F138" s="49"/>
      <c r="G138" s="52"/>
      <c r="H138" s="49"/>
      <c r="I138" s="52"/>
      <c r="J138" s="49"/>
      <c r="K138" s="52"/>
      <c r="L138" s="49"/>
      <c r="M138" s="52"/>
      <c r="N138" s="49"/>
      <c r="O138" s="52"/>
      <c r="P138" s="49"/>
      <c r="Q138" s="52"/>
      <c r="R138" s="49"/>
      <c r="S138" s="52"/>
      <c r="T138" s="49"/>
      <c r="U138" s="52"/>
      <c r="V138" s="49"/>
      <c r="W138" s="52"/>
      <c r="X138" s="49"/>
      <c r="Y138" s="52"/>
      <c r="Z138" s="49"/>
      <c r="AA138" s="52"/>
      <c r="AB138" s="49"/>
      <c r="AC138" s="52"/>
      <c r="AD138" s="49"/>
      <c r="AE138" s="52"/>
      <c r="AF138" s="49"/>
      <c r="AG138" s="264"/>
      <c r="AH138" s="254"/>
      <c r="AI138" s="265"/>
      <c r="AJ138" s="265"/>
      <c r="AK138" s="264"/>
      <c r="AL138" s="254"/>
      <c r="AM138" s="52"/>
      <c r="CA138" s="263" t="str">
        <f t="shared" si="86"/>
        <v/>
      </c>
      <c r="CB138" s="18" t="str">
        <f t="shared" si="87"/>
        <v/>
      </c>
      <c r="CC138" s="18" t="str">
        <f t="shared" si="88"/>
        <v/>
      </c>
      <c r="CO138" s="69">
        <f t="shared" si="89"/>
        <v>0</v>
      </c>
      <c r="CP138" s="69">
        <f t="shared" si="83"/>
        <v>0</v>
      </c>
      <c r="CQ138" s="69">
        <f t="shared" si="83"/>
        <v>0</v>
      </c>
    </row>
    <row r="139" spans="1:95" x14ac:dyDescent="0.25">
      <c r="A139" s="3923"/>
      <c r="B139" s="253" t="s">
        <v>158</v>
      </c>
      <c r="C139" s="210">
        <f t="shared" si="84"/>
        <v>0</v>
      </c>
      <c r="D139" s="252">
        <f t="shared" si="85"/>
        <v>0</v>
      </c>
      <c r="E139" s="212">
        <f t="shared" si="85"/>
        <v>0</v>
      </c>
      <c r="F139" s="49"/>
      <c r="G139" s="52"/>
      <c r="H139" s="49"/>
      <c r="I139" s="52"/>
      <c r="J139" s="49"/>
      <c r="K139" s="52"/>
      <c r="L139" s="49"/>
      <c r="M139" s="52"/>
      <c r="N139" s="49"/>
      <c r="O139" s="52"/>
      <c r="P139" s="49"/>
      <c r="Q139" s="52"/>
      <c r="R139" s="49"/>
      <c r="S139" s="52"/>
      <c r="T139" s="49"/>
      <c r="U139" s="52"/>
      <c r="V139" s="49"/>
      <c r="W139" s="52"/>
      <c r="X139" s="49"/>
      <c r="Y139" s="52"/>
      <c r="Z139" s="49"/>
      <c r="AA139" s="52"/>
      <c r="AB139" s="49"/>
      <c r="AC139" s="52"/>
      <c r="AD139" s="49"/>
      <c r="AE139" s="52"/>
      <c r="AF139" s="49"/>
      <c r="AG139" s="264"/>
      <c r="AH139" s="254"/>
      <c r="AI139" s="265"/>
      <c r="AJ139" s="265"/>
      <c r="AK139" s="264"/>
      <c r="AL139" s="254"/>
      <c r="AM139" s="52"/>
      <c r="AN139" t="str">
        <f>CB139&amp;CC139&amp;CA139</f>
        <v/>
      </c>
      <c r="CA139" s="263" t="str">
        <f t="shared" si="86"/>
        <v/>
      </c>
      <c r="CB139" s="18" t="str">
        <f t="shared" si="87"/>
        <v/>
      </c>
      <c r="CC139" s="18" t="str">
        <f t="shared" si="88"/>
        <v/>
      </c>
      <c r="CO139" s="69">
        <f t="shared" si="89"/>
        <v>0</v>
      </c>
      <c r="CP139" s="69">
        <f t="shared" si="83"/>
        <v>0</v>
      </c>
      <c r="CQ139" s="69">
        <f t="shared" si="83"/>
        <v>0</v>
      </c>
    </row>
    <row r="140" spans="1:95" x14ac:dyDescent="0.25">
      <c r="A140" s="3923"/>
      <c r="B140" s="255" t="s">
        <v>159</v>
      </c>
      <c r="C140" s="210">
        <f t="shared" si="84"/>
        <v>0</v>
      </c>
      <c r="D140" s="252">
        <f t="shared" si="85"/>
        <v>0</v>
      </c>
      <c r="E140" s="212">
        <f t="shared" si="85"/>
        <v>0</v>
      </c>
      <c r="F140" s="49"/>
      <c r="G140" s="52"/>
      <c r="H140" s="49"/>
      <c r="I140" s="52"/>
      <c r="J140" s="49"/>
      <c r="K140" s="52"/>
      <c r="L140" s="49"/>
      <c r="M140" s="52"/>
      <c r="N140" s="49"/>
      <c r="O140" s="52"/>
      <c r="P140" s="49"/>
      <c r="Q140" s="52"/>
      <c r="R140" s="49"/>
      <c r="S140" s="52"/>
      <c r="T140" s="49"/>
      <c r="U140" s="52"/>
      <c r="V140" s="49"/>
      <c r="W140" s="52"/>
      <c r="X140" s="49"/>
      <c r="Y140" s="52"/>
      <c r="Z140" s="49"/>
      <c r="AA140" s="52"/>
      <c r="AB140" s="49"/>
      <c r="AC140" s="52"/>
      <c r="AD140" s="49"/>
      <c r="AE140" s="52"/>
      <c r="AF140" s="49"/>
      <c r="AG140" s="264"/>
      <c r="AH140" s="254"/>
      <c r="AI140" s="265"/>
      <c r="AJ140" s="265"/>
      <c r="AK140" s="264"/>
      <c r="AL140" s="254"/>
      <c r="AM140" s="52"/>
      <c r="AN140" t="str">
        <f>CB140&amp;CC140&amp;CA140</f>
        <v/>
      </c>
      <c r="CA140" s="263" t="str">
        <f t="shared" si="86"/>
        <v/>
      </c>
      <c r="CB140" s="18" t="str">
        <f t="shared" si="87"/>
        <v/>
      </c>
      <c r="CC140" s="18" t="str">
        <f t="shared" si="88"/>
        <v/>
      </c>
      <c r="CO140" s="69">
        <f t="shared" si="89"/>
        <v>0</v>
      </c>
      <c r="CP140" s="69">
        <f t="shared" si="83"/>
        <v>0</v>
      </c>
      <c r="CQ140" s="69">
        <f t="shared" si="83"/>
        <v>0</v>
      </c>
    </row>
    <row r="141" spans="1:95" x14ac:dyDescent="0.25">
      <c r="A141" s="4249"/>
      <c r="B141" s="70" t="s">
        <v>160</v>
      </c>
      <c r="C141" s="266">
        <f t="shared" si="84"/>
        <v>0</v>
      </c>
      <c r="D141" s="267">
        <f>SUM(V141+X141+Z141+AB141+AD141+AF141)</f>
        <v>0</v>
      </c>
      <c r="E141" s="219">
        <f>SUM(W141+Y141+AA141+AC141+AE141+AG141)</f>
        <v>0</v>
      </c>
      <c r="F141" s="259"/>
      <c r="G141" s="260"/>
      <c r="H141" s="259"/>
      <c r="I141" s="260"/>
      <c r="J141" s="259"/>
      <c r="K141" s="260"/>
      <c r="L141" s="259"/>
      <c r="M141" s="260"/>
      <c r="N141" s="259"/>
      <c r="O141" s="260"/>
      <c r="P141" s="259"/>
      <c r="Q141" s="260"/>
      <c r="R141" s="259"/>
      <c r="S141" s="260"/>
      <c r="T141" s="259"/>
      <c r="U141" s="260"/>
      <c r="V141" s="30"/>
      <c r="W141" s="37"/>
      <c r="X141" s="30"/>
      <c r="Y141" s="37"/>
      <c r="Z141" s="30"/>
      <c r="AA141" s="37"/>
      <c r="AB141" s="30"/>
      <c r="AC141" s="37"/>
      <c r="AD141" s="30"/>
      <c r="AE141" s="37"/>
      <c r="AF141" s="30"/>
      <c r="AG141" s="220"/>
      <c r="AH141" s="35"/>
      <c r="AI141" s="32"/>
      <c r="AJ141" s="32"/>
      <c r="AK141" s="220"/>
      <c r="AL141" s="35"/>
      <c r="AM141" s="37"/>
      <c r="AN141" t="str">
        <f>CB141&amp;CC141&amp;CA141</f>
        <v/>
      </c>
      <c r="CA141" s="263" t="str">
        <f t="shared" si="86"/>
        <v/>
      </c>
      <c r="CB141" s="18" t="str">
        <f t="shared" si="87"/>
        <v/>
      </c>
      <c r="CC141" s="18" t="str">
        <f t="shared" si="88"/>
        <v/>
      </c>
      <c r="CO141" s="69">
        <f t="shared" si="89"/>
        <v>0</v>
      </c>
      <c r="CP141" s="69">
        <f t="shared" si="83"/>
        <v>0</v>
      </c>
      <c r="CQ141" s="69">
        <f t="shared" si="83"/>
        <v>0</v>
      </c>
    </row>
    <row r="142" spans="1:95" s="56" customFormat="1" ht="18" customHeight="1" x14ac:dyDescent="0.2">
      <c r="A142" s="2087" t="s">
        <v>170</v>
      </c>
      <c r="B142" s="2087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</row>
    <row r="143" spans="1:95" ht="15" customHeight="1" x14ac:dyDescent="0.25">
      <c r="A143" s="4714" t="s">
        <v>90</v>
      </c>
      <c r="B143" s="2987"/>
      <c r="C143" s="4714" t="s">
        <v>171</v>
      </c>
      <c r="D143" s="3108"/>
      <c r="E143" s="2987"/>
      <c r="F143" s="4731" t="s">
        <v>139</v>
      </c>
      <c r="G143" s="4734"/>
      <c r="H143" s="4734"/>
      <c r="I143" s="4734"/>
      <c r="J143" s="4734"/>
      <c r="K143" s="4734"/>
      <c r="L143" s="4734"/>
      <c r="M143" s="4734"/>
      <c r="N143" s="4734"/>
      <c r="O143" s="4734"/>
      <c r="P143" s="4734"/>
      <c r="Q143" s="4734"/>
      <c r="R143" s="4734"/>
      <c r="S143" s="4734"/>
      <c r="T143" s="4734"/>
      <c r="U143" s="4734"/>
      <c r="V143" s="4734"/>
      <c r="W143" s="4734"/>
      <c r="X143" s="4734"/>
      <c r="Y143" s="4734"/>
      <c r="Z143" s="4734"/>
      <c r="AA143" s="4734"/>
      <c r="AB143" s="4734"/>
      <c r="AC143" s="4734"/>
      <c r="AD143" s="4734"/>
      <c r="AE143" s="4734"/>
      <c r="AF143" s="4734"/>
      <c r="AG143" s="4734"/>
      <c r="AH143" s="4734"/>
      <c r="AI143" s="4734"/>
      <c r="AJ143" s="4734"/>
      <c r="AK143" s="4734"/>
      <c r="AL143" s="4734"/>
      <c r="AM143" s="4843"/>
      <c r="AN143" s="4853" t="s">
        <v>163</v>
      </c>
      <c r="AO143" s="4854"/>
      <c r="AP143" s="4855"/>
      <c r="AQ143" s="4729" t="s">
        <v>12</v>
      </c>
      <c r="AR143" s="2987" t="s">
        <v>13</v>
      </c>
    </row>
    <row r="144" spans="1:95" ht="15" customHeight="1" x14ac:dyDescent="0.25">
      <c r="A144" s="3124"/>
      <c r="B144" s="2994"/>
      <c r="C144" s="3124"/>
      <c r="D144" s="3109"/>
      <c r="E144" s="2994"/>
      <c r="F144" s="4731" t="s">
        <v>140</v>
      </c>
      <c r="G144" s="4732"/>
      <c r="H144" s="4731" t="s">
        <v>141</v>
      </c>
      <c r="I144" s="4732"/>
      <c r="J144" s="4731" t="s">
        <v>172</v>
      </c>
      <c r="K144" s="4732"/>
      <c r="L144" s="4731" t="s">
        <v>16</v>
      </c>
      <c r="M144" s="4732"/>
      <c r="N144" s="4845" t="s">
        <v>17</v>
      </c>
      <c r="O144" s="4845"/>
      <c r="P144" s="4845" t="s">
        <v>18</v>
      </c>
      <c r="Q144" s="4845"/>
      <c r="R144" s="4845" t="s">
        <v>19</v>
      </c>
      <c r="S144" s="4845"/>
      <c r="T144" s="4845" t="s">
        <v>20</v>
      </c>
      <c r="U144" s="4845"/>
      <c r="V144" s="4845" t="s">
        <v>21</v>
      </c>
      <c r="W144" s="4845"/>
      <c r="X144" s="4845" t="s">
        <v>22</v>
      </c>
      <c r="Y144" s="4845"/>
      <c r="Z144" s="4845" t="s">
        <v>23</v>
      </c>
      <c r="AA144" s="4845"/>
      <c r="AB144" s="4845" t="s">
        <v>61</v>
      </c>
      <c r="AC144" s="4845"/>
      <c r="AD144" s="4845" t="s">
        <v>62</v>
      </c>
      <c r="AE144" s="4845"/>
      <c r="AF144" s="4731" t="s">
        <v>63</v>
      </c>
      <c r="AG144" s="4732"/>
      <c r="AH144" s="4731" t="s">
        <v>148</v>
      </c>
      <c r="AI144" s="4732"/>
      <c r="AJ144" s="4731" t="s">
        <v>149</v>
      </c>
      <c r="AK144" s="4732"/>
      <c r="AL144" s="4731" t="s">
        <v>150</v>
      </c>
      <c r="AM144" s="4843"/>
      <c r="AN144" s="4729" t="s">
        <v>173</v>
      </c>
      <c r="AO144" s="4730" t="s">
        <v>174</v>
      </c>
      <c r="AP144" s="3137" t="s">
        <v>166</v>
      </c>
      <c r="AQ144" s="3130"/>
      <c r="AR144" s="2994"/>
    </row>
    <row r="145" spans="1:95" ht="15" customHeight="1" x14ac:dyDescent="0.25">
      <c r="A145" s="4010"/>
      <c r="B145" s="2988"/>
      <c r="C145" s="4736" t="s">
        <v>120</v>
      </c>
      <c r="D145" s="4815" t="s">
        <v>79</v>
      </c>
      <c r="E145" s="4817" t="s">
        <v>121</v>
      </c>
      <c r="F145" s="2945" t="s">
        <v>79</v>
      </c>
      <c r="G145" s="202" t="s">
        <v>121</v>
      </c>
      <c r="H145" s="2945" t="s">
        <v>79</v>
      </c>
      <c r="I145" s="202" t="s">
        <v>121</v>
      </c>
      <c r="J145" s="2945" t="s">
        <v>79</v>
      </c>
      <c r="K145" s="202" t="s">
        <v>121</v>
      </c>
      <c r="L145" s="2945" t="s">
        <v>79</v>
      </c>
      <c r="M145" s="202" t="s">
        <v>121</v>
      </c>
      <c r="N145" s="2945" t="s">
        <v>79</v>
      </c>
      <c r="O145" s="202" t="s">
        <v>121</v>
      </c>
      <c r="P145" s="2945" t="s">
        <v>79</v>
      </c>
      <c r="Q145" s="202" t="s">
        <v>121</v>
      </c>
      <c r="R145" s="2945" t="s">
        <v>79</v>
      </c>
      <c r="S145" s="202" t="s">
        <v>121</v>
      </c>
      <c r="T145" s="2945" t="s">
        <v>79</v>
      </c>
      <c r="U145" s="202" t="s">
        <v>121</v>
      </c>
      <c r="V145" s="2945" t="s">
        <v>79</v>
      </c>
      <c r="W145" s="202" t="s">
        <v>121</v>
      </c>
      <c r="X145" s="2945" t="s">
        <v>79</v>
      </c>
      <c r="Y145" s="202" t="s">
        <v>121</v>
      </c>
      <c r="Z145" s="2945" t="s">
        <v>79</v>
      </c>
      <c r="AA145" s="202" t="s">
        <v>121</v>
      </c>
      <c r="AB145" s="2945" t="s">
        <v>79</v>
      </c>
      <c r="AC145" s="202" t="s">
        <v>121</v>
      </c>
      <c r="AD145" s="2945" t="s">
        <v>79</v>
      </c>
      <c r="AE145" s="202" t="s">
        <v>121</v>
      </c>
      <c r="AF145" s="2945" t="s">
        <v>79</v>
      </c>
      <c r="AG145" s="202" t="s">
        <v>121</v>
      </c>
      <c r="AH145" s="2945" t="s">
        <v>79</v>
      </c>
      <c r="AI145" s="202" t="s">
        <v>121</v>
      </c>
      <c r="AJ145" s="2945" t="s">
        <v>79</v>
      </c>
      <c r="AK145" s="202" t="s">
        <v>121</v>
      </c>
      <c r="AL145" s="2945" t="s">
        <v>79</v>
      </c>
      <c r="AM145" s="262" t="s">
        <v>121</v>
      </c>
      <c r="AN145" s="3001"/>
      <c r="AO145" s="2983"/>
      <c r="AP145" s="4018"/>
      <c r="AQ145" s="3001"/>
      <c r="AR145" s="2988"/>
    </row>
    <row r="146" spans="1:95" ht="15" customHeight="1" x14ac:dyDescent="0.25">
      <c r="A146" s="4723" t="s">
        <v>175</v>
      </c>
      <c r="B146" s="4724"/>
      <c r="C146" s="4821">
        <f>SUM(D146:E146)</f>
        <v>0</v>
      </c>
      <c r="D146" s="4856">
        <f>SUM(F146+H146+J146+L146+N146+P146+R146+T146+V146+X146+Z146+AB146+AD146+AF146+AH146+AJ146+AL146)</f>
        <v>0</v>
      </c>
      <c r="E146" s="4857">
        <f>SUM(G146+I146+K146+M146+O146+Q146+S146+U146+W146+Y146+AA146+AC146+AE146+AG146+AI146+AK146+AM146)</f>
        <v>0</v>
      </c>
      <c r="F146" s="4707"/>
      <c r="G146" s="4713"/>
      <c r="H146" s="4707"/>
      <c r="I146" s="4713"/>
      <c r="J146" s="4707"/>
      <c r="K146" s="4713"/>
      <c r="L146" s="4707"/>
      <c r="M146" s="4713"/>
      <c r="N146" s="4707"/>
      <c r="O146" s="4713"/>
      <c r="P146" s="4707"/>
      <c r="Q146" s="4713"/>
      <c r="R146" s="4707"/>
      <c r="S146" s="4713"/>
      <c r="T146" s="4707"/>
      <c r="U146" s="4713"/>
      <c r="V146" s="4707"/>
      <c r="W146" s="4713"/>
      <c r="X146" s="4707"/>
      <c r="Y146" s="4713"/>
      <c r="Z146" s="4707"/>
      <c r="AA146" s="4713"/>
      <c r="AB146" s="4707"/>
      <c r="AC146" s="4713"/>
      <c r="AD146" s="4707"/>
      <c r="AE146" s="4713"/>
      <c r="AF146" s="4707"/>
      <c r="AG146" s="4713"/>
      <c r="AH146" s="4707"/>
      <c r="AI146" s="4713"/>
      <c r="AJ146" s="4707"/>
      <c r="AK146" s="4713"/>
      <c r="AL146" s="4707"/>
      <c r="AM146" s="4824"/>
      <c r="AN146" s="4712"/>
      <c r="AO146" s="4709"/>
      <c r="AP146" s="4824"/>
      <c r="AQ146" s="4712"/>
      <c r="AR146" s="4713"/>
      <c r="AS146" t="str">
        <f>CA146&amp;CB146</f>
        <v/>
      </c>
      <c r="CA146" s="263"/>
      <c r="CB146" s="18" t="str">
        <f>IF(AND($C146&gt;0,AQ146="")," * No olvide digitar la variable Pueblos originarios. Digite Cero si no tiene.",IF(AQ146&gt;$C146," * La variable Pueblos originarios No puede ser mayor al Total.",""))</f>
        <v/>
      </c>
      <c r="CC146" s="18" t="str">
        <f>IF(AND($C146&gt;0,AR146="")," * No olvide digitar la variable Migrantes. Digite Cero si no tiene.",IF(AR146&gt;$C146," * La variable Migrantes No puede ser mayor al Total.",""))</f>
        <v/>
      </c>
      <c r="CO146" s="69"/>
      <c r="CP146" s="69">
        <f>IF(AND($C146&gt;0,AQ146=""),1,IF(AQ146&gt;$C146,1,0))</f>
        <v>0</v>
      </c>
      <c r="CQ146" s="69">
        <f>IF(AND($C146&gt;0,AR146=""),1,IF(AR146&gt;$C146,1,0))</f>
        <v>0</v>
      </c>
    </row>
    <row r="147" spans="1:95" ht="15" customHeight="1" x14ac:dyDescent="0.25">
      <c r="A147" s="3020" t="s">
        <v>176</v>
      </c>
      <c r="B147" s="3021"/>
      <c r="C147" s="256">
        <f>SUM(D147:E147)</f>
        <v>0</v>
      </c>
      <c r="D147" s="257">
        <f t="shared" ref="D147:E150" si="92">SUM(F147+H147+J147+L147+N147+P147+R147+T147+V147+X147+Z147+AB147+AD147+AF147+AH147+AJ147+AL147)</f>
        <v>0</v>
      </c>
      <c r="E147" s="270">
        <f>SUM(G147+I147+K147+M147+O147+Q147+S147+U147+W147+Y147+AA147+AC147+AE147+AG147+AI147+AK147+AM147)</f>
        <v>0</v>
      </c>
      <c r="F147" s="49"/>
      <c r="G147" s="52"/>
      <c r="H147" s="49"/>
      <c r="I147" s="52"/>
      <c r="J147" s="49"/>
      <c r="K147" s="52"/>
      <c r="L147" s="49"/>
      <c r="M147" s="52"/>
      <c r="N147" s="49"/>
      <c r="O147" s="52"/>
      <c r="P147" s="49"/>
      <c r="Q147" s="52"/>
      <c r="R147" s="49"/>
      <c r="S147" s="52"/>
      <c r="T147" s="49"/>
      <c r="U147" s="52"/>
      <c r="V147" s="49"/>
      <c r="W147" s="52"/>
      <c r="X147" s="49"/>
      <c r="Y147" s="52"/>
      <c r="Z147" s="49"/>
      <c r="AA147" s="52"/>
      <c r="AB147" s="49"/>
      <c r="AC147" s="52"/>
      <c r="AD147" s="49"/>
      <c r="AE147" s="52"/>
      <c r="AF147" s="49"/>
      <c r="AG147" s="52"/>
      <c r="AH147" s="49"/>
      <c r="AI147" s="52"/>
      <c r="AJ147" s="49"/>
      <c r="AK147" s="52"/>
      <c r="AL147" s="49"/>
      <c r="AM147" s="264"/>
      <c r="AN147" s="254"/>
      <c r="AO147" s="265"/>
      <c r="AP147" s="264"/>
      <c r="AQ147" s="254"/>
      <c r="AR147" s="52"/>
      <c r="AS147" t="str">
        <f>CA147&amp;CB147</f>
        <v/>
      </c>
      <c r="CA147" s="263"/>
      <c r="CB147" s="18" t="str">
        <f t="shared" ref="CB147:CB150" si="93">IF(AND($C147&gt;0,AQ147="")," * No olvide digitar la variable Pueblos originarios. Digite Cero si no tiene.",IF(AQ147&gt;$C147," * La variable Pueblos originarios No puede ser mayor al Total.",""))</f>
        <v/>
      </c>
      <c r="CC147" s="18" t="str">
        <f t="shared" ref="CC147:CC150" si="94">IF(AND($C147&gt;0,AR147="")," * No olvide digitar la variable Migrantes. Digite Cero si no tiene.",IF(AR147&gt;$C147," * La variable Migrantes No puede ser mayor al Total.",""))</f>
        <v/>
      </c>
      <c r="CO147" s="69"/>
      <c r="CP147" s="69">
        <f t="shared" ref="CP147:CQ150" si="95">IF(AND($C147&gt;0,AQ147=""),1,IF(AQ147&gt;$C147,1,0))</f>
        <v>0</v>
      </c>
      <c r="CQ147" s="69">
        <f t="shared" si="95"/>
        <v>0</v>
      </c>
    </row>
    <row r="148" spans="1:95" ht="15" customHeight="1" x14ac:dyDescent="0.25">
      <c r="A148" s="4611" t="s">
        <v>177</v>
      </c>
      <c r="B148" s="4751" t="s">
        <v>178</v>
      </c>
      <c r="C148" s="4821">
        <f>SUM(D148:E148)</f>
        <v>0</v>
      </c>
      <c r="D148" s="4856">
        <f t="shared" si="92"/>
        <v>0</v>
      </c>
      <c r="E148" s="4857">
        <f t="shared" si="92"/>
        <v>0</v>
      </c>
      <c r="F148" s="4707"/>
      <c r="G148" s="4713"/>
      <c r="H148" s="4707"/>
      <c r="I148" s="4713"/>
      <c r="J148" s="4707"/>
      <c r="K148" s="4713"/>
      <c r="L148" s="4707"/>
      <c r="M148" s="4713"/>
      <c r="N148" s="4707"/>
      <c r="O148" s="4713"/>
      <c r="P148" s="4707"/>
      <c r="Q148" s="4713"/>
      <c r="R148" s="4707"/>
      <c r="S148" s="4713"/>
      <c r="T148" s="4707"/>
      <c r="U148" s="4713"/>
      <c r="V148" s="4707"/>
      <c r="W148" s="4713"/>
      <c r="X148" s="4707"/>
      <c r="Y148" s="4713"/>
      <c r="Z148" s="4707"/>
      <c r="AA148" s="4713"/>
      <c r="AB148" s="4707"/>
      <c r="AC148" s="4713"/>
      <c r="AD148" s="4707"/>
      <c r="AE148" s="4713"/>
      <c r="AF148" s="4707"/>
      <c r="AG148" s="4713"/>
      <c r="AH148" s="4707"/>
      <c r="AI148" s="4713"/>
      <c r="AJ148" s="4707"/>
      <c r="AK148" s="4713"/>
      <c r="AL148" s="4707"/>
      <c r="AM148" s="4824"/>
      <c r="AN148" s="4712"/>
      <c r="AO148" s="4709"/>
      <c r="AP148" s="4824"/>
      <c r="AQ148" s="4712"/>
      <c r="AR148" s="4713"/>
      <c r="AS148" t="str">
        <f>CA148&amp;CB148</f>
        <v/>
      </c>
      <c r="CA148" s="263"/>
      <c r="CB148" s="18" t="str">
        <f t="shared" si="93"/>
        <v/>
      </c>
      <c r="CC148" s="18" t="str">
        <f t="shared" si="94"/>
        <v/>
      </c>
      <c r="CO148" s="69"/>
      <c r="CP148" s="69">
        <f t="shared" si="95"/>
        <v>0</v>
      </c>
      <c r="CQ148" s="69">
        <f t="shared" si="95"/>
        <v>0</v>
      </c>
    </row>
    <row r="149" spans="1:95" ht="15" customHeight="1" x14ac:dyDescent="0.25">
      <c r="A149" s="4249"/>
      <c r="B149" s="70" t="s">
        <v>179</v>
      </c>
      <c r="C149" s="266">
        <f>SUM(D149:E149)</f>
        <v>0</v>
      </c>
      <c r="D149" s="267">
        <f>SUM(F149+H149+J149+L149+N149+P149+R149+T149+V149+X149+Z149+AB149+AD149+AF149+AH149+AJ149+AL149)</f>
        <v>0</v>
      </c>
      <c r="E149" s="271">
        <f t="shared" si="92"/>
        <v>0</v>
      </c>
      <c r="F149" s="30"/>
      <c r="G149" s="37"/>
      <c r="H149" s="30"/>
      <c r="I149" s="37"/>
      <c r="J149" s="30"/>
      <c r="K149" s="37"/>
      <c r="L149" s="30"/>
      <c r="M149" s="37"/>
      <c r="N149" s="30"/>
      <c r="O149" s="37"/>
      <c r="P149" s="30"/>
      <c r="Q149" s="37"/>
      <c r="R149" s="30"/>
      <c r="S149" s="37"/>
      <c r="T149" s="30"/>
      <c r="U149" s="37"/>
      <c r="V149" s="30"/>
      <c r="W149" s="37"/>
      <c r="X149" s="30"/>
      <c r="Y149" s="37"/>
      <c r="Z149" s="30"/>
      <c r="AA149" s="37"/>
      <c r="AB149" s="30"/>
      <c r="AC149" s="37"/>
      <c r="AD149" s="30"/>
      <c r="AE149" s="37"/>
      <c r="AF149" s="30"/>
      <c r="AG149" s="37"/>
      <c r="AH149" s="30"/>
      <c r="AI149" s="37"/>
      <c r="AJ149" s="30"/>
      <c r="AK149" s="37"/>
      <c r="AL149" s="30"/>
      <c r="AM149" s="220"/>
      <c r="AN149" s="35"/>
      <c r="AO149" s="32"/>
      <c r="AP149" s="220"/>
      <c r="AQ149" s="35"/>
      <c r="AR149" s="37"/>
      <c r="AS149" t="str">
        <f>CA149&amp;CB149</f>
        <v/>
      </c>
      <c r="CA149" s="263"/>
      <c r="CB149" s="18" t="str">
        <f t="shared" si="93"/>
        <v/>
      </c>
      <c r="CC149" s="18" t="str">
        <f t="shared" si="94"/>
        <v/>
      </c>
      <c r="CO149" s="69"/>
      <c r="CP149" s="69">
        <f t="shared" si="95"/>
        <v>0</v>
      </c>
      <c r="CQ149" s="69">
        <f t="shared" si="95"/>
        <v>0</v>
      </c>
    </row>
    <row r="150" spans="1:95" ht="15" customHeight="1" x14ac:dyDescent="0.25">
      <c r="A150" s="4663" t="s">
        <v>180</v>
      </c>
      <c r="B150" s="3147"/>
      <c r="C150" s="217">
        <f>SUM(D150:E150)</f>
        <v>0</v>
      </c>
      <c r="D150" s="272">
        <f t="shared" si="92"/>
        <v>0</v>
      </c>
      <c r="E150" s="273">
        <f>SUM(G150+I150+K150+M150+O150+Q150+S150+U150+W150+Y150+AA150+AC150+AE150+AG150+AI150+AK150+AM150)</f>
        <v>0</v>
      </c>
      <c r="F150" s="91"/>
      <c r="G150" s="96"/>
      <c r="H150" s="91"/>
      <c r="I150" s="96"/>
      <c r="J150" s="91"/>
      <c r="K150" s="96"/>
      <c r="L150" s="91"/>
      <c r="M150" s="96"/>
      <c r="N150" s="91"/>
      <c r="O150" s="96"/>
      <c r="P150" s="91"/>
      <c r="Q150" s="96"/>
      <c r="R150" s="91"/>
      <c r="S150" s="96"/>
      <c r="T150" s="91"/>
      <c r="U150" s="96"/>
      <c r="V150" s="91"/>
      <c r="W150" s="96"/>
      <c r="X150" s="91"/>
      <c r="Y150" s="96"/>
      <c r="Z150" s="91"/>
      <c r="AA150" s="96"/>
      <c r="AB150" s="91"/>
      <c r="AC150" s="96"/>
      <c r="AD150" s="91"/>
      <c r="AE150" s="96"/>
      <c r="AF150" s="91"/>
      <c r="AG150" s="96"/>
      <c r="AH150" s="91"/>
      <c r="AI150" s="96"/>
      <c r="AJ150" s="91"/>
      <c r="AK150" s="96"/>
      <c r="AL150" s="91"/>
      <c r="AM150" s="2763"/>
      <c r="AN150" s="95"/>
      <c r="AO150" s="92"/>
      <c r="AP150" s="2763"/>
      <c r="AQ150" s="95"/>
      <c r="AR150" s="96"/>
      <c r="AS150" t="str">
        <f>CA150&amp;CB150</f>
        <v/>
      </c>
      <c r="CA150" s="263"/>
      <c r="CB150" s="18" t="str">
        <f t="shared" si="93"/>
        <v/>
      </c>
      <c r="CC150" s="18" t="str">
        <f t="shared" si="94"/>
        <v/>
      </c>
      <c r="CO150" s="69"/>
      <c r="CP150" s="69">
        <f t="shared" si="95"/>
        <v>0</v>
      </c>
      <c r="CQ150" s="69">
        <f t="shared" si="95"/>
        <v>0</v>
      </c>
    </row>
    <row r="151" spans="1:95" s="56" customFormat="1" ht="18" customHeight="1" x14ac:dyDescent="0.2">
      <c r="A151" s="2087" t="s">
        <v>181</v>
      </c>
      <c r="B151" s="2087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4858"/>
      <c r="N151" s="655"/>
      <c r="O151" s="1914"/>
    </row>
    <row r="152" spans="1:95" ht="15" customHeight="1" x14ac:dyDescent="0.25">
      <c r="A152" s="4592" t="s">
        <v>3</v>
      </c>
      <c r="B152" s="2987"/>
      <c r="C152" s="2989" t="s">
        <v>91</v>
      </c>
      <c r="D152" s="3025"/>
      <c r="E152" s="4859"/>
      <c r="F152" s="2989" t="s">
        <v>63</v>
      </c>
      <c r="G152" s="4859"/>
      <c r="H152" s="2989" t="s">
        <v>148</v>
      </c>
      <c r="I152" s="4859"/>
      <c r="J152" s="2989" t="s">
        <v>149</v>
      </c>
      <c r="K152" s="4859"/>
      <c r="L152" s="2989" t="s">
        <v>150</v>
      </c>
      <c r="M152" s="3129"/>
      <c r="N152" s="3000" t="s">
        <v>12</v>
      </c>
      <c r="O152" s="2987" t="s">
        <v>13</v>
      </c>
    </row>
    <row r="153" spans="1:95" ht="15" customHeight="1" x14ac:dyDescent="0.25">
      <c r="A153" s="4010"/>
      <c r="B153" s="2988"/>
      <c r="C153" s="3" t="s">
        <v>120</v>
      </c>
      <c r="D153" s="195" t="s">
        <v>79</v>
      </c>
      <c r="E153" s="4860" t="s">
        <v>121</v>
      </c>
      <c r="F153" s="3" t="s">
        <v>79</v>
      </c>
      <c r="G153" s="4860" t="s">
        <v>121</v>
      </c>
      <c r="H153" s="3" t="s">
        <v>79</v>
      </c>
      <c r="I153" s="4860" t="s">
        <v>121</v>
      </c>
      <c r="J153" s="3" t="s">
        <v>79</v>
      </c>
      <c r="K153" s="4860" t="s">
        <v>121</v>
      </c>
      <c r="L153" s="3" t="s">
        <v>79</v>
      </c>
      <c r="M153" s="199" t="s">
        <v>121</v>
      </c>
      <c r="N153" s="3001"/>
      <c r="O153" s="2988"/>
    </row>
    <row r="154" spans="1:95" ht="15" customHeight="1" x14ac:dyDescent="0.25">
      <c r="A154" s="3036" t="s">
        <v>182</v>
      </c>
      <c r="B154" s="4861" t="s">
        <v>183</v>
      </c>
      <c r="C154" s="4862">
        <f>SUM(D154:E154)</f>
        <v>0</v>
      </c>
      <c r="D154" s="4863">
        <f>SUM(F154+H154+J154+L154)</f>
        <v>0</v>
      </c>
      <c r="E154" s="4864">
        <f>SUM(G154+I154+K154+M154)</f>
        <v>0</v>
      </c>
      <c r="F154" s="45"/>
      <c r="G154" s="48"/>
      <c r="H154" s="45"/>
      <c r="I154" s="48"/>
      <c r="J154" s="45"/>
      <c r="K154" s="48"/>
      <c r="L154" s="45"/>
      <c r="M154" s="286"/>
      <c r="N154" s="105"/>
      <c r="O154" s="48"/>
      <c r="P154" t="str">
        <f>CA154&amp;CB154</f>
        <v/>
      </c>
      <c r="CA154" s="18" t="str">
        <f>IF(AND(C154&gt;0,N154="")," * No olvide digitar la variable Pueblos originarios. Digite Cero si no tiene.",IF(N154&gt;C154," * La variable Pueblos originarios No puede ser mayor al Total.",""))</f>
        <v/>
      </c>
      <c r="CB154" s="18" t="str">
        <f>IF(AND(C154&gt;0,O154="")," * No olvide digitar la variable Migrantes. Digite Cero si no tiene.",IF(O154&gt;C154," * La variable Pueblos Migrantes No puede ser mayor al Total.",""))</f>
        <v/>
      </c>
      <c r="CO154" s="69">
        <f>IF(AND($C154&gt;0,N154=""),1,IF(N154&gt;$C154,1,0))</f>
        <v>0</v>
      </c>
      <c r="CP154" s="69">
        <f>IF(AND($C154&gt;0,O154=""),1,IF(O154&gt;$C154,1,0))</f>
        <v>0</v>
      </c>
    </row>
    <row r="155" spans="1:95" ht="15" customHeight="1" x14ac:dyDescent="0.25">
      <c r="A155" s="3923"/>
      <c r="B155" s="75" t="s">
        <v>184</v>
      </c>
      <c r="C155" s="210">
        <f>SUM(D155:E155)</f>
        <v>0</v>
      </c>
      <c r="D155" s="252">
        <f t="shared" ref="D155:E156" si="96">SUM(F155+H155+J155+L155)</f>
        <v>0</v>
      </c>
      <c r="E155" s="287">
        <f t="shared" si="96"/>
        <v>0</v>
      </c>
      <c r="F155" s="45"/>
      <c r="G155" s="48"/>
      <c r="H155" s="45"/>
      <c r="I155" s="48"/>
      <c r="J155" s="45"/>
      <c r="K155" s="48"/>
      <c r="L155" s="45"/>
      <c r="M155" s="286"/>
      <c r="N155" s="105"/>
      <c r="O155" s="48"/>
      <c r="P155" t="str">
        <f>CA155&amp;CB155</f>
        <v/>
      </c>
      <c r="CA155" s="18" t="str">
        <f t="shared" ref="CA155:CA156" si="97">IF(AND(C155&gt;0,N155="")," * No olvide digitar la variable Pueblos originarios. Digite Cero si no tiene.",IF(N155&gt;C155," * La variable Pueblos originarios No puede ser mayor al Total.",""))</f>
        <v/>
      </c>
      <c r="CB155" s="18" t="str">
        <f t="shared" ref="CB155:CB156" si="98">IF(AND(C155&gt;0,O155="")," * No olvide digitar la variable Migrantes. Digite Cero si no tiene.",IF(O155&gt;C155," * La variable Pueblos Migrantes No puede ser mayor al Total.",""))</f>
        <v/>
      </c>
      <c r="CO155" s="69">
        <f t="shared" ref="CO155:CP156" si="99">IF(AND($C155&gt;0,N155=""),1,IF(N155&gt;$C155,1,0))</f>
        <v>0</v>
      </c>
      <c r="CP155" s="69">
        <f t="shared" si="99"/>
        <v>0</v>
      </c>
    </row>
    <row r="156" spans="1:95" ht="15" customHeight="1" x14ac:dyDescent="0.25">
      <c r="A156" s="3923"/>
      <c r="B156" s="288" t="s">
        <v>185</v>
      </c>
      <c r="C156" s="256">
        <f>SUM(D156:E156)</f>
        <v>0</v>
      </c>
      <c r="D156" s="257">
        <f t="shared" si="96"/>
        <v>0</v>
      </c>
      <c r="E156" s="270">
        <f t="shared" si="96"/>
        <v>0</v>
      </c>
      <c r="F156" s="45"/>
      <c r="G156" s="48"/>
      <c r="H156" s="45"/>
      <c r="I156" s="48"/>
      <c r="J156" s="45"/>
      <c r="K156" s="48"/>
      <c r="L156" s="45"/>
      <c r="M156" s="286"/>
      <c r="N156" s="105"/>
      <c r="O156" s="48"/>
      <c r="P156" t="str">
        <f>CA156&amp;CB156</f>
        <v/>
      </c>
      <c r="CA156" s="18" t="str">
        <f t="shared" si="97"/>
        <v/>
      </c>
      <c r="CB156" s="18" t="str">
        <f t="shared" si="98"/>
        <v/>
      </c>
      <c r="CO156" s="69">
        <f t="shared" si="99"/>
        <v>0</v>
      </c>
      <c r="CP156" s="69">
        <f t="shared" si="99"/>
        <v>0</v>
      </c>
    </row>
    <row r="157" spans="1:95" s="294" customFormat="1" ht="15" customHeight="1" x14ac:dyDescent="0.2">
      <c r="A157" s="3140" t="s">
        <v>186</v>
      </c>
      <c r="B157" s="3140"/>
      <c r="C157" s="62">
        <f>SUM(C154:C156)</f>
        <v>0</v>
      </c>
      <c r="D157" s="63">
        <f>SUM(D154:D156)</f>
        <v>0</v>
      </c>
      <c r="E157" s="4865">
        <f>SUM(E154:E156)</f>
        <v>0</v>
      </c>
      <c r="F157" s="62">
        <f>SUM(F154:F156)</f>
        <v>0</v>
      </c>
      <c r="G157" s="4865">
        <f t="shared" ref="G157:M157" si="100">SUM(G154:G156)</f>
        <v>0</v>
      </c>
      <c r="H157" s="62">
        <f t="shared" si="100"/>
        <v>0</v>
      </c>
      <c r="I157" s="4865">
        <f t="shared" si="100"/>
        <v>0</v>
      </c>
      <c r="J157" s="62">
        <f t="shared" si="100"/>
        <v>0</v>
      </c>
      <c r="K157" s="4865">
        <f t="shared" si="100"/>
        <v>0</v>
      </c>
      <c r="L157" s="62">
        <f t="shared" si="100"/>
        <v>0</v>
      </c>
      <c r="M157" s="115">
        <f t="shared" si="100"/>
        <v>0</v>
      </c>
      <c r="N157" s="64">
        <f>SUM(N154:N156)</f>
        <v>0</v>
      </c>
      <c r="O157" s="4865">
        <f>SUM(O154:O156)</f>
        <v>0</v>
      </c>
    </row>
    <row r="158" spans="1:95" x14ac:dyDescent="0.25">
      <c r="A158" s="3036" t="s">
        <v>187</v>
      </c>
      <c r="B158" s="101" t="s">
        <v>188</v>
      </c>
      <c r="C158" s="249">
        <f>SUM(D158:E158)</f>
        <v>0</v>
      </c>
      <c r="D158" s="250">
        <f t="shared" ref="D158:E161" si="101">SUM(F158+H158+J158+L158)</f>
        <v>0</v>
      </c>
      <c r="E158" s="295">
        <f t="shared" si="101"/>
        <v>0</v>
      </c>
      <c r="F158" s="45"/>
      <c r="G158" s="48"/>
      <c r="H158" s="45"/>
      <c r="I158" s="48"/>
      <c r="J158" s="45"/>
      <c r="K158" s="48"/>
      <c r="L158" s="45"/>
      <c r="M158" s="286"/>
      <c r="N158" s="105"/>
      <c r="O158" s="48"/>
      <c r="P158" t="str">
        <f>CA158&amp;CB158</f>
        <v/>
      </c>
      <c r="CA158" s="18" t="str">
        <f>IF(AND(C158&gt;0,N158="")," * No olvide digitar la variable Pueblos originarios. Digite Cero si no tiene.",IF(N158&gt;C158," * La variable Pueblos originarios No puede ser mayor al Total.",""))</f>
        <v/>
      </c>
      <c r="CB158" s="18" t="str">
        <f>IF(AND(C158&gt;0,O158=""),"  * No olvide digitar la variable Migrantes. Digite Cero si no tiene.",IF(O158&gt;C158,"  * La variable Pueblos Migrantes No puede ser mayor al Total.",""))</f>
        <v/>
      </c>
      <c r="CO158" s="69">
        <f t="shared" ref="CO158:CP161" si="102">IF(AND($C158&gt;0,N158=""),1,IF(N158&gt;$C158,1,0))</f>
        <v>0</v>
      </c>
      <c r="CP158" s="69">
        <f t="shared" si="102"/>
        <v>0</v>
      </c>
    </row>
    <row r="159" spans="1:95" x14ac:dyDescent="0.25">
      <c r="A159" s="3923"/>
      <c r="B159" s="75" t="s">
        <v>189</v>
      </c>
      <c r="C159" s="210">
        <f>SUM(D159:E159)</f>
        <v>0</v>
      </c>
      <c r="D159" s="252">
        <f t="shared" si="101"/>
        <v>0</v>
      </c>
      <c r="E159" s="287">
        <f t="shared" si="101"/>
        <v>0</v>
      </c>
      <c r="F159" s="22"/>
      <c r="G159" s="28"/>
      <c r="H159" s="22"/>
      <c r="I159" s="28"/>
      <c r="J159" s="22"/>
      <c r="K159" s="28"/>
      <c r="L159" s="22"/>
      <c r="M159" s="213"/>
      <c r="N159" s="27"/>
      <c r="O159" s="28"/>
      <c r="P159" t="str">
        <f>CA159&amp;CB159</f>
        <v/>
      </c>
      <c r="CA159" s="18" t="str">
        <f>IF(AND(C159&gt;0,N159=""),"  * No olvide digitar la variable Pueblos originarios. Digite Cero si no tiene.",IF(N159&gt;C159,"  * La variable Pueblos originarios No puede ser mayor al Total.",""))</f>
        <v/>
      </c>
      <c r="CB159" s="18" t="str">
        <f>IF(AND(C159&gt;0,O159=""),"  * No olvide digitar la variable Migrantes. Digite Cero si no tiene.",IF(O159&gt;C159,"  * La variable Pueblos Migrantes No puede ser mayor al Total.",""))</f>
        <v/>
      </c>
      <c r="CO159" s="69">
        <f t="shared" si="102"/>
        <v>0</v>
      </c>
      <c r="CP159" s="69">
        <f t="shared" si="102"/>
        <v>0</v>
      </c>
    </row>
    <row r="160" spans="1:95" x14ac:dyDescent="0.25">
      <c r="A160" s="3923"/>
      <c r="B160" s="75" t="s">
        <v>190</v>
      </c>
      <c r="C160" s="210">
        <f>SUM(D160:E160)</f>
        <v>0</v>
      </c>
      <c r="D160" s="252">
        <f t="shared" si="101"/>
        <v>0</v>
      </c>
      <c r="E160" s="287">
        <f t="shared" si="101"/>
        <v>0</v>
      </c>
      <c r="F160" s="22"/>
      <c r="G160" s="28"/>
      <c r="H160" s="22"/>
      <c r="I160" s="28"/>
      <c r="J160" s="22"/>
      <c r="K160" s="28"/>
      <c r="L160" s="22"/>
      <c r="M160" s="213"/>
      <c r="N160" s="27"/>
      <c r="O160" s="28"/>
      <c r="P160" t="str">
        <f>CA160&amp;CB160</f>
        <v/>
      </c>
      <c r="CA160" s="18" t="str">
        <f>IF(AND(C160&gt;0,N160=""),"  * No olvide digitar la variable Pueblos originarios. Digite Cero si no tiene.",IF(N160&gt;C160,"  * La variable Pueblos originarios No puede ser mayor al Total.",""))</f>
        <v/>
      </c>
      <c r="CB160" s="18" t="str">
        <f>IF(AND(C160&gt;0,O160=""),"  * No olvide digitar la variable Migrantes. Digite Cero si no tiene.",IF(O160&gt;C160,"  * La variable Pueblos Migrantes No puede ser mayor al Total.",""))</f>
        <v/>
      </c>
      <c r="CO160" s="69">
        <f t="shared" si="102"/>
        <v>0</v>
      </c>
      <c r="CP160" s="69">
        <f t="shared" si="102"/>
        <v>0</v>
      </c>
    </row>
    <row r="161" spans="1:94" x14ac:dyDescent="0.25">
      <c r="A161" s="4249"/>
      <c r="B161" s="296" t="s">
        <v>191</v>
      </c>
      <c r="C161" s="256">
        <f>SUM(D161:E161)</f>
        <v>0</v>
      </c>
      <c r="D161" s="257">
        <f t="shared" si="101"/>
        <v>0</v>
      </c>
      <c r="E161" s="270">
        <f t="shared" si="101"/>
        <v>0</v>
      </c>
      <c r="F161" s="49"/>
      <c r="G161" s="52"/>
      <c r="H161" s="49"/>
      <c r="I161" s="52"/>
      <c r="J161" s="49"/>
      <c r="K161" s="52"/>
      <c r="L161" s="49"/>
      <c r="M161" s="264"/>
      <c r="N161" s="254"/>
      <c r="O161" s="52"/>
      <c r="P161" t="str">
        <f>CA161&amp;CB161</f>
        <v/>
      </c>
      <c r="CA161" s="18" t="str">
        <f>IF(AND(C161&gt;0,N161=""),"  * No olvide digitar la variable Pueblos originarios. Digite Cero si no tiene.",IF(N161&gt;C161,"  * La variable Pueblos originarios No puede ser mayor al Total.",""))</f>
        <v/>
      </c>
      <c r="CB161" s="18" t="str">
        <f>IF(AND(C161&gt;0,O161=""),"  * No olvide digitar la variable Migrantes. Digite Cero si no tiene.",IF(O161&gt;C161,"  * La variable Pueblos Migrantes No puede ser mayor al Total.",""))</f>
        <v/>
      </c>
      <c r="CO161" s="69">
        <f t="shared" si="102"/>
        <v>0</v>
      </c>
      <c r="CP161" s="69">
        <f t="shared" si="102"/>
        <v>0</v>
      </c>
    </row>
    <row r="162" spans="1:94" s="294" customFormat="1" ht="15" customHeight="1" x14ac:dyDescent="0.2">
      <c r="A162" s="4302" t="s">
        <v>186</v>
      </c>
      <c r="B162" s="3140"/>
      <c r="C162" s="62">
        <f>SUM(C158:C161)</f>
        <v>0</v>
      </c>
      <c r="D162" s="63">
        <f>SUM(D158:D161)</f>
        <v>0</v>
      </c>
      <c r="E162" s="4865">
        <f>SUM(E158:E161)</f>
        <v>0</v>
      </c>
      <c r="F162" s="62">
        <f>SUM(F158:F161)</f>
        <v>0</v>
      </c>
      <c r="G162" s="4865">
        <f t="shared" ref="G162:M162" si="103">SUM(G158:G161)</f>
        <v>0</v>
      </c>
      <c r="H162" s="62">
        <f t="shared" si="103"/>
        <v>0</v>
      </c>
      <c r="I162" s="4865">
        <f t="shared" si="103"/>
        <v>0</v>
      </c>
      <c r="J162" s="62">
        <f t="shared" si="103"/>
        <v>0</v>
      </c>
      <c r="K162" s="4865">
        <f t="shared" si="103"/>
        <v>0</v>
      </c>
      <c r="L162" s="62">
        <f t="shared" si="103"/>
        <v>0</v>
      </c>
      <c r="M162" s="115">
        <f t="shared" si="103"/>
        <v>0</v>
      </c>
      <c r="N162" s="64">
        <f>SUM(N158:N161)</f>
        <v>0</v>
      </c>
      <c r="O162" s="4865">
        <f>SUM(O158:O161)</f>
        <v>0</v>
      </c>
    </row>
    <row r="163" spans="1:94" x14ac:dyDescent="0.25">
      <c r="A163" s="4302" t="s">
        <v>192</v>
      </c>
      <c r="B163" s="4302"/>
      <c r="C163" s="217">
        <f>SUM(C157+C162)</f>
        <v>0</v>
      </c>
      <c r="D163" s="272">
        <f>SUM(D157+D162)</f>
        <v>0</v>
      </c>
      <c r="E163" s="273">
        <f>SUM(E157+E162)</f>
        <v>0</v>
      </c>
      <c r="F163" s="217">
        <f>SUM(F157+F162)</f>
        <v>0</v>
      </c>
      <c r="G163" s="273">
        <f>SUM(G157+G162)</f>
        <v>0</v>
      </c>
      <c r="H163" s="217">
        <f t="shared" ref="H163:M163" si="104">SUM(H157+H162)</f>
        <v>0</v>
      </c>
      <c r="I163" s="273">
        <f t="shared" si="104"/>
        <v>0</v>
      </c>
      <c r="J163" s="217">
        <f t="shared" si="104"/>
        <v>0</v>
      </c>
      <c r="K163" s="273">
        <f t="shared" si="104"/>
        <v>0</v>
      </c>
      <c r="L163" s="217">
        <f t="shared" si="104"/>
        <v>0</v>
      </c>
      <c r="M163" s="2895">
        <f t="shared" si="104"/>
        <v>0</v>
      </c>
      <c r="N163" s="298">
        <f>SUM(N157+N162)</f>
        <v>0</v>
      </c>
      <c r="O163" s="273">
        <f>SUM(O157+O162)</f>
        <v>0</v>
      </c>
    </row>
    <row r="164" spans="1:94" s="56" customFormat="1" ht="18" customHeight="1" x14ac:dyDescent="0.2">
      <c r="A164" s="2087" t="s">
        <v>193</v>
      </c>
      <c r="B164" s="2087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4866"/>
      <c r="R164" s="4867"/>
    </row>
    <row r="165" spans="1:94" x14ac:dyDescent="0.25">
      <c r="A165" s="2992" t="s">
        <v>3</v>
      </c>
      <c r="B165" s="2987"/>
      <c r="C165" s="4868" t="s">
        <v>91</v>
      </c>
      <c r="D165" s="4869"/>
      <c r="E165" s="4870"/>
      <c r="F165" s="4868" t="s">
        <v>63</v>
      </c>
      <c r="G165" s="4870"/>
      <c r="H165" s="4868" t="s">
        <v>148</v>
      </c>
      <c r="I165" s="4870"/>
      <c r="J165" s="4868" t="s">
        <v>149</v>
      </c>
      <c r="K165" s="4870"/>
      <c r="L165" s="4868" t="s">
        <v>150</v>
      </c>
      <c r="M165" s="4871"/>
      <c r="N165" s="4872" t="s">
        <v>163</v>
      </c>
      <c r="O165" s="4869"/>
      <c r="P165" s="4871"/>
      <c r="Q165" s="4873" t="s">
        <v>12</v>
      </c>
      <c r="R165" s="2987" t="s">
        <v>13</v>
      </c>
    </row>
    <row r="166" spans="1:94" x14ac:dyDescent="0.25">
      <c r="A166" s="4010"/>
      <c r="B166" s="2988"/>
      <c r="C166" s="4874" t="s">
        <v>120</v>
      </c>
      <c r="D166" s="4875" t="s">
        <v>79</v>
      </c>
      <c r="E166" s="4876" t="s">
        <v>121</v>
      </c>
      <c r="F166" s="4874" t="s">
        <v>79</v>
      </c>
      <c r="G166" s="4876" t="s">
        <v>121</v>
      </c>
      <c r="H166" s="4874" t="s">
        <v>79</v>
      </c>
      <c r="I166" s="4876" t="s">
        <v>121</v>
      </c>
      <c r="J166" s="4874" t="s">
        <v>79</v>
      </c>
      <c r="K166" s="4876" t="s">
        <v>121</v>
      </c>
      <c r="L166" s="4874" t="s">
        <v>79</v>
      </c>
      <c r="M166" s="4877" t="s">
        <v>121</v>
      </c>
      <c r="N166" s="4878" t="s">
        <v>164</v>
      </c>
      <c r="O166" s="4875" t="s">
        <v>165</v>
      </c>
      <c r="P166" s="4879" t="s">
        <v>166</v>
      </c>
      <c r="Q166" s="3001"/>
      <c r="R166" s="2988"/>
    </row>
    <row r="167" spans="1:94" x14ac:dyDescent="0.25">
      <c r="A167" s="4880" t="s">
        <v>182</v>
      </c>
      <c r="B167" s="4861" t="s">
        <v>183</v>
      </c>
      <c r="C167" s="4881">
        <f>SUM(D167:E167)</f>
        <v>0</v>
      </c>
      <c r="D167" s="4882">
        <f t="shared" ref="D167:E169" si="105">SUM(F167+H167+J167+L167)</f>
        <v>0</v>
      </c>
      <c r="E167" s="4883">
        <f t="shared" si="105"/>
        <v>0</v>
      </c>
      <c r="F167" s="4884"/>
      <c r="G167" s="4885"/>
      <c r="H167" s="4884"/>
      <c r="I167" s="4885"/>
      <c r="J167" s="4884"/>
      <c r="K167" s="4885"/>
      <c r="L167" s="4884"/>
      <c r="M167" s="4886"/>
      <c r="N167" s="4712"/>
      <c r="O167" s="4709"/>
      <c r="P167" s="4887"/>
      <c r="Q167" s="4712"/>
      <c r="R167" s="4885"/>
      <c r="S167" t="str">
        <f>CA167&amp;CB167&amp;CC167</f>
        <v/>
      </c>
      <c r="CA167" s="18" t="str">
        <f>IF(AND(C167&gt;0,Q167=""),"  * No olvide digitar la variable Pueblos originarios. Digite Cero si no tiene.",IF(Q167&gt;C167," * La variable Pueblos originarios No puede ser mayor al Total.",""))</f>
        <v/>
      </c>
      <c r="CB167" s="18" t="str">
        <f>IF(AND(C167&gt;0,R167=""),"   * No olvide digitar la variable Migrantes. Digite Cero si no tiene.",IF(R167&gt;C167," *  La variable Migrantes No puede ser mayor al Total.",""))</f>
        <v/>
      </c>
      <c r="CO167" s="69">
        <f>IF(AND(C167&gt;0,Q167=""),1,IF(Q167&gt;C167,1,0))</f>
        <v>0</v>
      </c>
      <c r="CP167" s="69">
        <f>IF(AND(C167&gt;0,R167=""),1,IF(R167&gt;C167,1,0))</f>
        <v>0</v>
      </c>
    </row>
    <row r="168" spans="1:94" x14ac:dyDescent="0.25">
      <c r="A168" s="3923"/>
      <c r="B168" s="75" t="s">
        <v>184</v>
      </c>
      <c r="C168" s="317">
        <f>SUM(D168:E168)</f>
        <v>0</v>
      </c>
      <c r="D168" s="318">
        <f t="shared" si="105"/>
        <v>0</v>
      </c>
      <c r="E168" s="319">
        <f t="shared" si="105"/>
        <v>0</v>
      </c>
      <c r="F168" s="22"/>
      <c r="G168" s="28"/>
      <c r="H168" s="22"/>
      <c r="I168" s="28"/>
      <c r="J168" s="22"/>
      <c r="K168" s="28"/>
      <c r="L168" s="22"/>
      <c r="M168" s="216"/>
      <c r="N168" s="27"/>
      <c r="O168" s="24"/>
      <c r="P168" s="213"/>
      <c r="Q168" s="27"/>
      <c r="R168" s="28"/>
      <c r="S168" t="str">
        <f>CA168&amp;CB168&amp;CC168</f>
        <v/>
      </c>
      <c r="CA168" s="18" t="str">
        <f>IF(AND(C168&gt;0,Q168=""),"   * No olvide digitar la variable Pueblos originarios. Digite Cero si no tiene.",IF(Q168&gt;C168," *  La variable Pueblos originarios No puede ser mayor al Total.",""))</f>
        <v/>
      </c>
      <c r="CB168" s="18" t="str">
        <f>IF(AND(C168&gt;0,R168=""),"   * No olvide digitar la variable Migrantes. Digite Cero si no tiene.",IF(R168&gt;C168," *  La variable Migrantes No puede ser mayor al Total.",""))</f>
        <v/>
      </c>
      <c r="CO168" s="69">
        <f>IF(AND(C168&gt;0,Q168=""),1,IF(Q168&gt;C168,1,0))</f>
        <v>0</v>
      </c>
      <c r="CP168" s="69">
        <f>IF(AND(C168&gt;0,R168=""),1,IF(R168&gt;C168,1,0))</f>
        <v>0</v>
      </c>
    </row>
    <row r="169" spans="1:94" x14ac:dyDescent="0.25">
      <c r="A169" s="3923"/>
      <c r="B169" s="288" t="s">
        <v>185</v>
      </c>
      <c r="C169" s="320">
        <f>SUM(D169:E169)</f>
        <v>0</v>
      </c>
      <c r="D169" s="321">
        <f t="shared" si="105"/>
        <v>0</v>
      </c>
      <c r="E169" s="322">
        <f t="shared" si="105"/>
        <v>0</v>
      </c>
      <c r="F169" s="49"/>
      <c r="G169" s="52"/>
      <c r="H169" s="49"/>
      <c r="I169" s="52"/>
      <c r="J169" s="49"/>
      <c r="K169" s="52"/>
      <c r="L169" s="49"/>
      <c r="M169" s="323"/>
      <c r="N169" s="254"/>
      <c r="O169" s="265"/>
      <c r="P169" s="264"/>
      <c r="Q169" s="254"/>
      <c r="R169" s="52"/>
      <c r="S169" t="str">
        <f>CA169&amp;CB169&amp;CC169</f>
        <v/>
      </c>
      <c r="CA169" s="18" t="str">
        <f>IF(AND(C169&gt;0,Q169=""),"   * No olvide digitar la variable Pueblos originarios. Digite Cero si no tiene.",IF(Q169&gt;C169," *  La variable Pueblos originarios No puede ser mayor al Total.",""))</f>
        <v/>
      </c>
      <c r="CB169" s="18" t="str">
        <f>IF(AND(C169&gt;0,R169=""),"   * No olvide digitar la variable Migrantes. Digite Cero si no tiene.",IF(R169&gt;C169," *  La variable Migrantes No puede ser mayor al Total.",""))</f>
        <v/>
      </c>
      <c r="CO169" s="69">
        <f>IF(AND(C169&gt;0,Q169=""),1,IF(Q169&gt;C169,1,0))</f>
        <v>0</v>
      </c>
      <c r="CP169" s="69">
        <f>IF(AND(C169&gt;0,R169=""),1,IF(R169&gt;C169,1,0))</f>
        <v>0</v>
      </c>
    </row>
    <row r="170" spans="1:94" ht="15" customHeight="1" x14ac:dyDescent="0.25">
      <c r="A170" s="4888" t="s">
        <v>186</v>
      </c>
      <c r="B170" s="4888"/>
      <c r="C170" s="4889">
        <f>SUM(C167:C169)</f>
        <v>0</v>
      </c>
      <c r="D170" s="4890">
        <f>SUM(D167:D169)</f>
        <v>0</v>
      </c>
      <c r="E170" s="4891">
        <f>SUM(E167:E169)</f>
        <v>0</v>
      </c>
      <c r="F170" s="4889">
        <f>SUM(F167:F169)</f>
        <v>0</v>
      </c>
      <c r="G170" s="4891">
        <f t="shared" ref="G170:P170" si="106">SUM(G167:G169)</f>
        <v>0</v>
      </c>
      <c r="H170" s="4889">
        <f t="shared" si="106"/>
        <v>0</v>
      </c>
      <c r="I170" s="4891">
        <f t="shared" si="106"/>
        <v>0</v>
      </c>
      <c r="J170" s="4889">
        <f t="shared" si="106"/>
        <v>0</v>
      </c>
      <c r="K170" s="4891">
        <f t="shared" si="106"/>
        <v>0</v>
      </c>
      <c r="L170" s="4889">
        <f t="shared" si="106"/>
        <v>0</v>
      </c>
      <c r="M170" s="4892">
        <f t="shared" si="106"/>
        <v>0</v>
      </c>
      <c r="N170" s="4893">
        <f t="shared" si="106"/>
        <v>0</v>
      </c>
      <c r="O170" s="4890">
        <f t="shared" si="106"/>
        <v>0</v>
      </c>
      <c r="P170" s="4894">
        <f t="shared" si="106"/>
        <v>0</v>
      </c>
      <c r="Q170" s="4893">
        <f>SUM(Q167:Q169)</f>
        <v>0</v>
      </c>
      <c r="R170" s="4891">
        <f>SUM(R167:R169)</f>
        <v>0</v>
      </c>
    </row>
    <row r="171" spans="1:94" x14ac:dyDescent="0.25">
      <c r="A171" s="4880" t="s">
        <v>187</v>
      </c>
      <c r="B171" s="101" t="s">
        <v>188</v>
      </c>
      <c r="C171" s="330">
        <f>SUM(D171:E171)</f>
        <v>0</v>
      </c>
      <c r="D171" s="331">
        <f>SUM(F171+H171+J171+L171)</f>
        <v>0</v>
      </c>
      <c r="E171" s="332">
        <f>SUM(G171+I171+K171+M171)</f>
        <v>0</v>
      </c>
      <c r="F171" s="45"/>
      <c r="G171" s="48"/>
      <c r="H171" s="45"/>
      <c r="I171" s="48"/>
      <c r="J171" s="45"/>
      <c r="K171" s="48"/>
      <c r="L171" s="45"/>
      <c r="M171" s="333"/>
      <c r="N171" s="105"/>
      <c r="O171" s="102"/>
      <c r="P171" s="286"/>
      <c r="Q171" s="105"/>
      <c r="R171" s="48"/>
      <c r="S171" t="str">
        <f>CA171&amp;CB171&amp;CC171</f>
        <v/>
      </c>
      <c r="CA171" s="18" t="str">
        <f>IF(AND(C171&gt;0,Q171=""),"   * No olvide digitar la variable Pueblos originarios. Digite Cero si no tiene.",IF(Q171&gt;C171," *  La variable Pueblos originarios No puede ser mayor al Total.",""))</f>
        <v/>
      </c>
      <c r="CB171" s="18" t="str">
        <f>IF(AND(C171&gt;0,R171=""),"   * No olvide digitar la variable Migrantes. Digite Cero si no tiene.",IF(R171&gt;C171," *  La variable Migrantes No puede ser mayor al Total.",""))</f>
        <v/>
      </c>
      <c r="CO171" s="69">
        <f>IF(AND(C171&gt;0,Q171=""),1,IF(Q171&gt;C171,1,0))</f>
        <v>0</v>
      </c>
      <c r="CP171" s="69">
        <f>IF(AND(C171&gt;0,R171=""),1,IF(R171&gt;C171,1,0))</f>
        <v>0</v>
      </c>
    </row>
    <row r="172" spans="1:94" x14ac:dyDescent="0.25">
      <c r="A172" s="3923"/>
      <c r="B172" s="75" t="s">
        <v>189</v>
      </c>
      <c r="C172" s="317">
        <f>SUM(D172:E172)</f>
        <v>0</v>
      </c>
      <c r="D172" s="318">
        <f t="shared" ref="D172:E174" si="107">SUM(F172+H172+J172+L172)</f>
        <v>0</v>
      </c>
      <c r="E172" s="319">
        <f t="shared" si="107"/>
        <v>0</v>
      </c>
      <c r="F172" s="22"/>
      <c r="G172" s="28"/>
      <c r="H172" s="22"/>
      <c r="I172" s="28"/>
      <c r="J172" s="22"/>
      <c r="K172" s="28"/>
      <c r="L172" s="22"/>
      <c r="M172" s="216"/>
      <c r="N172" s="27"/>
      <c r="O172" s="24"/>
      <c r="P172" s="213"/>
      <c r="Q172" s="27"/>
      <c r="R172" s="28"/>
      <c r="S172" t="str">
        <f>CA172&amp;CB172&amp;CC172</f>
        <v/>
      </c>
      <c r="CA172" s="18" t="str">
        <f>IF(AND(C172&gt;0,Q172=""),"   * No olvide digitar la variable Pueblos originarios. Digite Cero si no tiene.",IF(Q172&gt;C172," *  La variable Pueblos originarios No puede ser mayor al Total.",""))</f>
        <v/>
      </c>
      <c r="CB172" s="18" t="str">
        <f>IF(AND(C172&gt;0,R172=""),"   * No olvide digitar la variable Migrantes. Digite Cero si no tiene.",IF(R172&gt;C172," *  La variable Migrantes No puede ser mayor al Total.",""))</f>
        <v/>
      </c>
      <c r="CO172" s="69">
        <f>IF(AND(C172&gt;0,Q172=""),1,IF(Q172&gt;C172,1,0))</f>
        <v>0</v>
      </c>
      <c r="CP172" s="69">
        <f>IF(AND(C172&gt;0,R172=""),1,IF(R172&gt;C172,1,0))</f>
        <v>0</v>
      </c>
    </row>
    <row r="173" spans="1:94" x14ac:dyDescent="0.25">
      <c r="A173" s="3923"/>
      <c r="B173" s="75" t="s">
        <v>190</v>
      </c>
      <c r="C173" s="317">
        <f>SUM(D173:E173)</f>
        <v>0</v>
      </c>
      <c r="D173" s="318">
        <f t="shared" si="107"/>
        <v>0</v>
      </c>
      <c r="E173" s="319">
        <f t="shared" si="107"/>
        <v>0</v>
      </c>
      <c r="F173" s="22"/>
      <c r="G173" s="28"/>
      <c r="H173" s="22"/>
      <c r="I173" s="28"/>
      <c r="J173" s="22"/>
      <c r="K173" s="28"/>
      <c r="L173" s="22"/>
      <c r="M173" s="216"/>
      <c r="N173" s="27"/>
      <c r="O173" s="24"/>
      <c r="P173" s="213"/>
      <c r="Q173" s="27"/>
      <c r="R173" s="28"/>
      <c r="S173" t="str">
        <f>CA173&amp;CB173&amp;CC173</f>
        <v/>
      </c>
      <c r="CA173" s="18" t="str">
        <f>IF(AND(C173&gt;0,Q173=""),"   * No olvide digitar la variable Pueblos originarios. Digite Cero si no tiene.",IF(Q173&gt;C173," *  La variable Pueblos originarios No puede ser mayor al Total.",""))</f>
        <v/>
      </c>
      <c r="CB173" s="18" t="str">
        <f>IF(AND(C173&gt;0,R173=""),"   * No olvide digitar la variable Migrantes. Digite Cero si no tiene.",IF(R173&gt;C173," *  La variable Migrantes No puede ser mayor al Total.",""))</f>
        <v/>
      </c>
      <c r="CO173" s="69">
        <f>IF(AND(C173&gt;0,Q173=""),1,IF(Q173&gt;C173,1,0))</f>
        <v>0</v>
      </c>
      <c r="CP173" s="69">
        <f>IF(AND(C173&gt;0,R173=""),1,IF(R173&gt;C173,1,0))</f>
        <v>0</v>
      </c>
    </row>
    <row r="174" spans="1:94" x14ac:dyDescent="0.25">
      <c r="A174" s="4249"/>
      <c r="B174" s="296" t="s">
        <v>191</v>
      </c>
      <c r="C174" s="320">
        <f>SUM(D174:E174)</f>
        <v>0</v>
      </c>
      <c r="D174" s="321">
        <f t="shared" si="107"/>
        <v>0</v>
      </c>
      <c r="E174" s="322">
        <f t="shared" si="107"/>
        <v>0</v>
      </c>
      <c r="F174" s="49"/>
      <c r="G174" s="52"/>
      <c r="H174" s="49"/>
      <c r="I174" s="52"/>
      <c r="J174" s="49"/>
      <c r="K174" s="52"/>
      <c r="L174" s="49"/>
      <c r="M174" s="323"/>
      <c r="N174" s="254"/>
      <c r="O174" s="265"/>
      <c r="P174" s="264"/>
      <c r="Q174" s="254"/>
      <c r="R174" s="52"/>
      <c r="S174" t="str">
        <f>CA174&amp;CB174&amp;CC174</f>
        <v/>
      </c>
      <c r="CA174" s="18" t="str">
        <f>IF(AND(C174&gt;0,Q174=""),"   * No olvide digitar la variable Pueblos originarios. Digite Cero si no tiene.",IF(Q174&gt;C174," *  La variable Pueblos originarios No puede ser mayor al Total.",""))</f>
        <v/>
      </c>
      <c r="CB174" s="18" t="str">
        <f>IF(AND(C174&gt;0,R174=""),"   * No olvide digitar la variable Migrantes. Digite Cero si no tiene.",IF(R174&gt;C174," *  La variable Migrantes No puede ser mayor al Total.",""))</f>
        <v/>
      </c>
      <c r="CO174" s="69">
        <f>IF(AND(C174&gt;0,Q174=""),1,IF(Q174&gt;C174,1,0))</f>
        <v>0</v>
      </c>
      <c r="CP174" s="69">
        <f>IF(AND(C174&gt;0,R174=""),1,IF(R174&gt;C174,1,0))</f>
        <v>0</v>
      </c>
    </row>
    <row r="175" spans="1:94" ht="15" customHeight="1" x14ac:dyDescent="0.25">
      <c r="A175" s="4302" t="s">
        <v>186</v>
      </c>
      <c r="B175" s="4888"/>
      <c r="C175" s="4889">
        <f>SUM(C171:C174)</f>
        <v>0</v>
      </c>
      <c r="D175" s="4890">
        <f>SUM(D171:D174)</f>
        <v>0</v>
      </c>
      <c r="E175" s="4891">
        <f>SUM(E171:E174)</f>
        <v>0</v>
      </c>
      <c r="F175" s="4889">
        <f>SUM(F171:F174)</f>
        <v>0</v>
      </c>
      <c r="G175" s="4891">
        <f t="shared" ref="G175:P175" si="108">SUM(G171:G174)</f>
        <v>0</v>
      </c>
      <c r="H175" s="4889">
        <f t="shared" si="108"/>
        <v>0</v>
      </c>
      <c r="I175" s="4891">
        <f t="shared" si="108"/>
        <v>0</v>
      </c>
      <c r="J175" s="4889">
        <f t="shared" si="108"/>
        <v>0</v>
      </c>
      <c r="K175" s="4891">
        <f t="shared" si="108"/>
        <v>0</v>
      </c>
      <c r="L175" s="4889">
        <f t="shared" si="108"/>
        <v>0</v>
      </c>
      <c r="M175" s="4892">
        <f t="shared" si="108"/>
        <v>0</v>
      </c>
      <c r="N175" s="4893">
        <f t="shared" si="108"/>
        <v>0</v>
      </c>
      <c r="O175" s="4890">
        <f t="shared" si="108"/>
        <v>0</v>
      </c>
      <c r="P175" s="4894">
        <f t="shared" si="108"/>
        <v>0</v>
      </c>
      <c r="Q175" s="4893">
        <f>SUM(Q171:Q174)</f>
        <v>0</v>
      </c>
      <c r="R175" s="4891">
        <f>SUM(R171:R174)</f>
        <v>0</v>
      </c>
    </row>
    <row r="176" spans="1:94" x14ac:dyDescent="0.25">
      <c r="A176" s="4302" t="s">
        <v>192</v>
      </c>
      <c r="B176" s="4302"/>
      <c r="C176" s="334">
        <f>SUM(C170+C175)</f>
        <v>0</v>
      </c>
      <c r="D176" s="335">
        <f t="shared" ref="D176:P176" si="109">SUM(D170+D175)</f>
        <v>0</v>
      </c>
      <c r="E176" s="336">
        <f t="shared" si="109"/>
        <v>0</v>
      </c>
      <c r="F176" s="334">
        <f t="shared" si="109"/>
        <v>0</v>
      </c>
      <c r="G176" s="336">
        <f t="shared" si="109"/>
        <v>0</v>
      </c>
      <c r="H176" s="334">
        <f t="shared" si="109"/>
        <v>0</v>
      </c>
      <c r="I176" s="336">
        <f t="shared" si="109"/>
        <v>0</v>
      </c>
      <c r="J176" s="334">
        <f t="shared" si="109"/>
        <v>0</v>
      </c>
      <c r="K176" s="336">
        <f t="shared" si="109"/>
        <v>0</v>
      </c>
      <c r="L176" s="334">
        <f t="shared" si="109"/>
        <v>0</v>
      </c>
      <c r="M176" s="337">
        <f t="shared" si="109"/>
        <v>0</v>
      </c>
      <c r="N176" s="338">
        <f t="shared" si="109"/>
        <v>0</v>
      </c>
      <c r="O176" s="335">
        <f t="shared" si="109"/>
        <v>0</v>
      </c>
      <c r="P176" s="2906">
        <f t="shared" si="109"/>
        <v>0</v>
      </c>
      <c r="Q176" s="338">
        <f>SUM(Q170+Q175)</f>
        <v>0</v>
      </c>
      <c r="R176" s="336">
        <f>SUM(R170+R175)</f>
        <v>0</v>
      </c>
    </row>
    <row r="177" spans="1:94" s="56" customFormat="1" ht="18" customHeight="1" x14ac:dyDescent="0.2">
      <c r="A177" s="2087" t="s">
        <v>194</v>
      </c>
      <c r="B177" s="2087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</row>
    <row r="178" spans="1:94" ht="15" customHeight="1" x14ac:dyDescent="0.25">
      <c r="A178" s="4895" t="s">
        <v>3</v>
      </c>
      <c r="B178" s="2987"/>
      <c r="C178" s="4869" t="s">
        <v>91</v>
      </c>
      <c r="D178" s="4869"/>
      <c r="E178" s="4870"/>
      <c r="F178" s="4868" t="s">
        <v>62</v>
      </c>
      <c r="G178" s="4870"/>
      <c r="H178" s="4868" t="s">
        <v>63</v>
      </c>
      <c r="I178" s="4870"/>
      <c r="J178" s="4868" t="s">
        <v>148</v>
      </c>
      <c r="K178" s="4870"/>
      <c r="L178" s="4868" t="s">
        <v>149</v>
      </c>
      <c r="M178" s="4870"/>
      <c r="N178" s="4868" t="s">
        <v>150</v>
      </c>
      <c r="O178" s="4871"/>
      <c r="P178" s="4873" t="s">
        <v>12</v>
      </c>
      <c r="Q178" s="2987" t="s">
        <v>13</v>
      </c>
    </row>
    <row r="179" spans="1:94" ht="15" customHeight="1" x14ac:dyDescent="0.25">
      <c r="A179" s="4010"/>
      <c r="B179" s="2988"/>
      <c r="C179" s="4874" t="s">
        <v>120</v>
      </c>
      <c r="D179" s="4875" t="s">
        <v>79</v>
      </c>
      <c r="E179" s="4876" t="s">
        <v>121</v>
      </c>
      <c r="F179" s="4874" t="s">
        <v>79</v>
      </c>
      <c r="G179" s="4876" t="s">
        <v>121</v>
      </c>
      <c r="H179" s="4874" t="s">
        <v>79</v>
      </c>
      <c r="I179" s="4876" t="s">
        <v>121</v>
      </c>
      <c r="J179" s="4874" t="s">
        <v>79</v>
      </c>
      <c r="K179" s="4876" t="s">
        <v>121</v>
      </c>
      <c r="L179" s="4874" t="s">
        <v>79</v>
      </c>
      <c r="M179" s="4876" t="s">
        <v>121</v>
      </c>
      <c r="N179" s="4874" t="s">
        <v>79</v>
      </c>
      <c r="O179" s="4896" t="s">
        <v>121</v>
      </c>
      <c r="P179" s="3001"/>
      <c r="Q179" s="2988"/>
    </row>
    <row r="180" spans="1:94" ht="15" customHeight="1" x14ac:dyDescent="0.25">
      <c r="A180" s="4880" t="s">
        <v>195</v>
      </c>
      <c r="B180" s="4861" t="s">
        <v>183</v>
      </c>
      <c r="C180" s="4862">
        <f>SUM(D180+E180)</f>
        <v>0</v>
      </c>
      <c r="D180" s="4856">
        <f>SUM(F180+H180+J180+L180+N180)</f>
        <v>0</v>
      </c>
      <c r="E180" s="4897">
        <f>SUM(G180+I180+K180+M180+O180)</f>
        <v>0</v>
      </c>
      <c r="F180" s="4884"/>
      <c r="G180" s="4885"/>
      <c r="H180" s="4884"/>
      <c r="I180" s="4885"/>
      <c r="J180" s="4884"/>
      <c r="K180" s="4885"/>
      <c r="L180" s="4884"/>
      <c r="M180" s="4885"/>
      <c r="N180" s="4884"/>
      <c r="O180" s="4711"/>
      <c r="P180" s="4712"/>
      <c r="Q180" s="4885"/>
      <c r="R180" t="str">
        <f>CA180&amp;CB180</f>
        <v/>
      </c>
      <c r="CA180" s="18" t="str">
        <f>IF(AND(C180&gt;0,P180="")," * No olvide digitar la variable Pueblos originarios. Digite Cero si no tiene.",IF(P180&gt;C180," * La variable Pueblos originarios No puede ser mayor al Total.",""))</f>
        <v/>
      </c>
      <c r="CB180" s="18" t="str">
        <f>IF(AND(C180&gt;0,Q180="")," * No olvide digitar la variable Migrantes. Digite Cero si no tiene.",IF(Q180&gt;C180," * La variable Migrantes No puede ser mayor al Total.",""))</f>
        <v/>
      </c>
      <c r="CO180" s="69">
        <f>IF(AND(C180&gt;0,P180=""),1,IF(P180&gt;C180,1,0))</f>
        <v>0</v>
      </c>
      <c r="CP180" s="69">
        <f>IF(AND(C180&gt;0,Q180=""),1,IF(Q180&gt;C180,1,0))</f>
        <v>0</v>
      </c>
    </row>
    <row r="181" spans="1:94" ht="15" customHeight="1" x14ac:dyDescent="0.25">
      <c r="A181" s="3923"/>
      <c r="B181" s="75" t="s">
        <v>184</v>
      </c>
      <c r="C181" s="210">
        <f>SUM(D181+E181)</f>
        <v>0</v>
      </c>
      <c r="D181" s="252">
        <f>SUM(H181+J181+L181+N181)</f>
        <v>0</v>
      </c>
      <c r="E181" s="287">
        <f>SUM(I181+K181+M181+O181)</f>
        <v>0</v>
      </c>
      <c r="F181" s="345"/>
      <c r="G181" s="346"/>
      <c r="H181" s="45"/>
      <c r="I181" s="48"/>
      <c r="J181" s="45"/>
      <c r="K181" s="48"/>
      <c r="L181" s="45"/>
      <c r="M181" s="48"/>
      <c r="N181" s="45"/>
      <c r="O181" s="46"/>
      <c r="P181" s="105"/>
      <c r="Q181" s="48"/>
      <c r="R181" t="str">
        <f>CA181&amp;CB181</f>
        <v/>
      </c>
      <c r="CA181" s="18" t="str">
        <f>IF(AND(C181&gt;0,P181=""),"   * No olvide digitar la variable Pueblos originarios. Digite Cero si no tiene.",IF(P181&gt;C181," *  La variable Pueblos originarios No puede ser mayor al Total.",""))</f>
        <v/>
      </c>
      <c r="CB181" s="18" t="str">
        <f t="shared" ref="CB181:CB182" si="110">IF(AND(C181&gt;0,Q181="")," * No olvide digitar la variable Migrantes. Digite Cero si no tiene.",IF(Q181&gt;C181," * La variable Migrantes No puede ser mayor al Total.",""))</f>
        <v/>
      </c>
      <c r="CO181" s="69">
        <f>IF(AND(C181&gt;0,P181=""),1,IF(P181&gt;C181,1,0))</f>
        <v>0</v>
      </c>
      <c r="CP181" s="69">
        <f>IF(AND(C181&gt;0,Q181=""),1,IF(Q181&gt;C181,1,0))</f>
        <v>0</v>
      </c>
    </row>
    <row r="182" spans="1:94" ht="15" customHeight="1" x14ac:dyDescent="0.25">
      <c r="A182" s="3923"/>
      <c r="B182" s="296" t="s">
        <v>185</v>
      </c>
      <c r="C182" s="266">
        <f>SUM(D182+E182)</f>
        <v>0</v>
      </c>
      <c r="D182" s="267">
        <f>SUM(H182+J182+L182+N182)</f>
        <v>0</v>
      </c>
      <c r="E182" s="271">
        <f>SUM(I182+K182+M182+O182)</f>
        <v>0</v>
      </c>
      <c r="F182" s="347"/>
      <c r="G182" s="348"/>
      <c r="H182" s="30"/>
      <c r="I182" s="37"/>
      <c r="J182" s="30"/>
      <c r="K182" s="37"/>
      <c r="L182" s="30"/>
      <c r="M182" s="37"/>
      <c r="N182" s="30"/>
      <c r="O182" s="34"/>
      <c r="P182" s="35"/>
      <c r="Q182" s="37"/>
      <c r="R182" t="str">
        <f>CA182&amp;CB182</f>
        <v/>
      </c>
      <c r="CA182" s="18" t="str">
        <f>IF(AND(C182&gt;0,P182=""),"   * No olvide digitar la variable Pueblos originarios. Digite Cero si no tiene.",IF(P182&gt;C182," *  La variable Pueblos originarios No puede ser mayor al Total.",""))</f>
        <v/>
      </c>
      <c r="CB182" s="18" t="str">
        <f t="shared" si="110"/>
        <v/>
      </c>
      <c r="CO182" s="69">
        <f>IF(AND(C182&gt;0,P182=""),1,IF(P182&gt;C182,1,0))</f>
        <v>0</v>
      </c>
      <c r="CP182" s="69">
        <f>IF(AND(C182&gt;0,Q182=""),1,IF(Q182&gt;C182,1,0))</f>
        <v>0</v>
      </c>
    </row>
    <row r="183" spans="1:94" ht="15" customHeight="1" x14ac:dyDescent="0.25">
      <c r="A183" s="4249"/>
      <c r="B183" s="4898" t="s">
        <v>171</v>
      </c>
      <c r="C183" s="217">
        <f>SUM(C180:C182)</f>
        <v>0</v>
      </c>
      <c r="D183" s="272">
        <f>SUM(D180:D182)</f>
        <v>0</v>
      </c>
      <c r="E183" s="273">
        <f>SUM(E180:E182)</f>
        <v>0</v>
      </c>
      <c r="F183" s="217">
        <f>SUM(F180:F182)</f>
        <v>0</v>
      </c>
      <c r="G183" s="273">
        <f t="shared" ref="G183:O183" si="111">SUM(G180:G182)</f>
        <v>0</v>
      </c>
      <c r="H183" s="217">
        <f t="shared" si="111"/>
        <v>0</v>
      </c>
      <c r="I183" s="273">
        <f t="shared" si="111"/>
        <v>0</v>
      </c>
      <c r="J183" s="217">
        <f t="shared" si="111"/>
        <v>0</v>
      </c>
      <c r="K183" s="273">
        <f t="shared" si="111"/>
        <v>0</v>
      </c>
      <c r="L183" s="217">
        <f t="shared" si="111"/>
        <v>0</v>
      </c>
      <c r="M183" s="273">
        <f t="shared" si="111"/>
        <v>0</v>
      </c>
      <c r="N183" s="217">
        <f t="shared" si="111"/>
        <v>0</v>
      </c>
      <c r="O183" s="350">
        <f t="shared" si="111"/>
        <v>0</v>
      </c>
      <c r="P183" s="298">
        <f>SUM(P180:P182)</f>
        <v>0</v>
      </c>
      <c r="Q183" s="273">
        <f>SUM(Q180:Q182)</f>
        <v>0</v>
      </c>
    </row>
    <row r="184" spans="1:94" ht="15" customHeight="1" x14ac:dyDescent="0.25">
      <c r="A184" s="3923" t="s">
        <v>196</v>
      </c>
      <c r="B184" s="101" t="s">
        <v>197</v>
      </c>
      <c r="C184" s="249">
        <f>SUM(D184+E184)</f>
        <v>0</v>
      </c>
      <c r="D184" s="250">
        <f>SUM(F184+H184+J184+L184+N184)</f>
        <v>0</v>
      </c>
      <c r="E184" s="295">
        <f>SUM(G184+I184+K184+M184+O184)</f>
        <v>0</v>
      </c>
      <c r="F184" s="351"/>
      <c r="G184" s="352"/>
      <c r="H184" s="353"/>
      <c r="I184" s="352"/>
      <c r="J184" s="45"/>
      <c r="K184" s="48"/>
      <c r="L184" s="45"/>
      <c r="M184" s="48"/>
      <c r="N184" s="2159"/>
      <c r="O184" s="46"/>
      <c r="P184" s="84"/>
      <c r="Q184" s="48"/>
      <c r="R184" t="str">
        <f>CA184&amp;CB184</f>
        <v/>
      </c>
      <c r="CA184" s="18" t="str">
        <f>IF(AND(C184&gt;0,P184="")," * No olvide digitar la variable Pueblos originarios. Digite Cero si no tiene.",IF(P184&gt;C184," * La variable Pueblos originarios No puede ser mayor al Total.",""))</f>
        <v/>
      </c>
      <c r="CB184" s="18" t="str">
        <f>IF(AND(C184&gt;0,Q184=""),"   No olvide digitar la variable Migrantes. Digite Cero si no tiene.",IF(Q184&gt;C184," * La variable Migrantes No puede ser mayor al Total.",""))</f>
        <v/>
      </c>
      <c r="CO184" s="69">
        <f>IF(AND(C184&gt;0,P184=""),1,IF(P184&gt;C184,1,0))</f>
        <v>0</v>
      </c>
      <c r="CP184" s="69">
        <f>IF(AND(C184&gt;0,Q184=""),1,IF(Q184&gt;C184,1,0))</f>
        <v>0</v>
      </c>
    </row>
    <row r="185" spans="1:94" ht="15" customHeight="1" x14ac:dyDescent="0.25">
      <c r="A185" s="3923"/>
      <c r="B185" s="75" t="s">
        <v>164</v>
      </c>
      <c r="C185" s="355">
        <f>SUM(D185+E185)</f>
        <v>0</v>
      </c>
      <c r="D185" s="331">
        <f t="shared" ref="D185:E187" si="112">SUM(F185+H185+J185+L185+N185)</f>
        <v>0</v>
      </c>
      <c r="E185" s="332">
        <f t="shared" si="112"/>
        <v>0</v>
      </c>
      <c r="F185" s="45"/>
      <c r="G185" s="48"/>
      <c r="H185" s="22"/>
      <c r="I185" s="48"/>
      <c r="J185" s="22"/>
      <c r="K185" s="48"/>
      <c r="L185" s="45"/>
      <c r="M185" s="48"/>
      <c r="N185" s="22"/>
      <c r="O185" s="46"/>
      <c r="P185" s="27"/>
      <c r="Q185" s="48"/>
      <c r="R185" t="str">
        <f>CA185&amp;CB185</f>
        <v/>
      </c>
      <c r="CA185" s="18" t="str">
        <f t="shared" ref="CA185:CA187" si="113">IF(AND(C185&gt;0,P185="")," * No olvide digitar la variable Pueblos originarios. Digite Cero si no tiene.",IF(P185&gt;C185," * La variable Pueblos originarios No puede ser mayor al Total.",""))</f>
        <v/>
      </c>
      <c r="CB185" s="18" t="str">
        <f t="shared" ref="CB185:CB187" si="114">IF(AND(C185&gt;0,Q185=""),"   No olvide digitar la variable Migrantes. Digite Cero si no tiene.",IF(Q185&gt;C185," * La variable Migrantes No puede ser mayor al Total.",""))</f>
        <v/>
      </c>
      <c r="CO185" s="69">
        <f>IF(AND(C185&gt;0,P185=""),1,IF(P185&gt;C185,1,0))</f>
        <v>0</v>
      </c>
      <c r="CP185" s="69">
        <f>IF(AND(C185&gt;0,Q185=""),1,IF(Q185&gt;C185,1,0))</f>
        <v>0</v>
      </c>
    </row>
    <row r="186" spans="1:94" ht="15" customHeight="1" x14ac:dyDescent="0.25">
      <c r="A186" s="3923"/>
      <c r="B186" s="75" t="s">
        <v>165</v>
      </c>
      <c r="C186" s="317">
        <f>SUM(D186+E186)</f>
        <v>0</v>
      </c>
      <c r="D186" s="318">
        <f t="shared" si="112"/>
        <v>0</v>
      </c>
      <c r="E186" s="319">
        <f t="shared" si="112"/>
        <v>0</v>
      </c>
      <c r="F186" s="22"/>
      <c r="G186" s="28"/>
      <c r="H186" s="22"/>
      <c r="I186" s="28"/>
      <c r="J186" s="22"/>
      <c r="K186" s="28"/>
      <c r="L186" s="22"/>
      <c r="M186" s="28"/>
      <c r="N186" s="22"/>
      <c r="O186" s="26"/>
      <c r="P186" s="27"/>
      <c r="Q186" s="28"/>
      <c r="R186" t="str">
        <f>CA186&amp;CB186</f>
        <v/>
      </c>
      <c r="CA186" s="18" t="str">
        <f t="shared" si="113"/>
        <v/>
      </c>
      <c r="CB186" s="18" t="str">
        <f t="shared" si="114"/>
        <v/>
      </c>
      <c r="CO186" s="69">
        <f>IF(AND(C186&gt;0,P186=""),1,IF(P186&gt;C186,1,0))</f>
        <v>0</v>
      </c>
      <c r="CP186" s="69">
        <f>IF(AND(C186&gt;0,Q186=""),1,IF(Q186&gt;C186,1,0))</f>
        <v>0</v>
      </c>
    </row>
    <row r="187" spans="1:94" ht="15" customHeight="1" x14ac:dyDescent="0.25">
      <c r="A187" s="4249"/>
      <c r="B187" s="70" t="s">
        <v>166</v>
      </c>
      <c r="C187" s="356">
        <f>SUM(D187+E187)</f>
        <v>0</v>
      </c>
      <c r="D187" s="357">
        <f t="shared" si="112"/>
        <v>0</v>
      </c>
      <c r="E187" s="358">
        <f t="shared" si="112"/>
        <v>0</v>
      </c>
      <c r="F187" s="30"/>
      <c r="G187" s="37"/>
      <c r="H187" s="30"/>
      <c r="I187" s="37"/>
      <c r="J187" s="30"/>
      <c r="K187" s="37"/>
      <c r="L187" s="30"/>
      <c r="M187" s="37"/>
      <c r="N187" s="30"/>
      <c r="O187" s="34"/>
      <c r="P187" s="35"/>
      <c r="Q187" s="37"/>
      <c r="R187" t="str">
        <f>CA187&amp;CB187</f>
        <v/>
      </c>
      <c r="CA187" s="18" t="str">
        <f t="shared" si="113"/>
        <v/>
      </c>
      <c r="CB187" s="18" t="str">
        <f t="shared" si="114"/>
        <v/>
      </c>
      <c r="CO187" s="69">
        <f>IF(AND(C187&gt;0,P187=""),1,IF(P187&gt;C187,1,0))</f>
        <v>0</v>
      </c>
      <c r="CP187" s="69">
        <f>IF(AND(C187&gt;0,Q187=""),1,IF(Q187&gt;C187,1,0))</f>
        <v>0</v>
      </c>
    </row>
    <row r="188" spans="1:94" x14ac:dyDescent="0.25">
      <c r="A188" s="359" t="s">
        <v>198</v>
      </c>
      <c r="B188" s="359"/>
      <c r="C188" s="360"/>
      <c r="D188" s="360"/>
      <c r="E188" s="360"/>
      <c r="F188" s="360"/>
      <c r="G188" s="360"/>
      <c r="H188" s="360"/>
    </row>
    <row r="189" spans="1:94" x14ac:dyDescent="0.25">
      <c r="A189" s="359" t="s">
        <v>199</v>
      </c>
      <c r="B189" s="359"/>
      <c r="C189" s="360"/>
      <c r="D189" s="360"/>
      <c r="E189" s="360"/>
      <c r="F189" s="360"/>
      <c r="G189" s="360"/>
      <c r="H189" s="360"/>
    </row>
    <row r="190" spans="1:94" s="56" customFormat="1" ht="18" customHeight="1" x14ac:dyDescent="0.2">
      <c r="A190" s="2087" t="s">
        <v>200</v>
      </c>
      <c r="B190" s="2087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361"/>
      <c r="AV190" s="361"/>
      <c r="AW190" s="361"/>
    </row>
    <row r="191" spans="1:94" ht="30" customHeight="1" x14ac:dyDescent="0.25">
      <c r="A191" s="4895" t="s">
        <v>201</v>
      </c>
      <c r="B191" s="2987"/>
      <c r="C191" s="4899" t="s">
        <v>91</v>
      </c>
      <c r="D191" s="4899"/>
      <c r="E191" s="4899"/>
      <c r="F191" s="4899" t="s">
        <v>202</v>
      </c>
      <c r="G191" s="4899"/>
      <c r="H191" s="4899" t="s">
        <v>203</v>
      </c>
      <c r="I191" s="4899"/>
      <c r="J191" s="4899" t="s">
        <v>204</v>
      </c>
      <c r="K191" s="4899"/>
      <c r="L191" s="4899" t="s">
        <v>16</v>
      </c>
      <c r="M191" s="4899"/>
      <c r="N191" s="4900" t="s">
        <v>17</v>
      </c>
      <c r="O191" s="4901"/>
      <c r="P191" s="4902" t="s">
        <v>18</v>
      </c>
      <c r="Q191" s="4902"/>
      <c r="R191" s="4902" t="s">
        <v>19</v>
      </c>
      <c r="S191" s="4902"/>
      <c r="T191" s="4902" t="s">
        <v>20</v>
      </c>
      <c r="U191" s="4902"/>
      <c r="V191" s="4902" t="s">
        <v>21</v>
      </c>
      <c r="W191" s="4902"/>
      <c r="X191" s="4902" t="s">
        <v>22</v>
      </c>
      <c r="Y191" s="4902"/>
      <c r="Z191" s="4902" t="s">
        <v>23</v>
      </c>
      <c r="AA191" s="4902"/>
      <c r="AB191" s="4902" t="s">
        <v>61</v>
      </c>
      <c r="AC191" s="4902"/>
      <c r="AD191" s="4902" t="s">
        <v>62</v>
      </c>
      <c r="AE191" s="4902"/>
      <c r="AF191" s="4902" t="s">
        <v>63</v>
      </c>
      <c r="AG191" s="4902"/>
      <c r="AH191" s="4902" t="s">
        <v>148</v>
      </c>
      <c r="AI191" s="4902"/>
      <c r="AJ191" s="4902" t="s">
        <v>149</v>
      </c>
      <c r="AK191" s="4902"/>
      <c r="AL191" s="4902" t="s">
        <v>150</v>
      </c>
      <c r="AM191" s="4868"/>
      <c r="AN191" s="4903" t="s">
        <v>205</v>
      </c>
      <c r="AO191" s="4904" t="s">
        <v>206</v>
      </c>
      <c r="AP191" s="4868" t="s">
        <v>12</v>
      </c>
      <c r="AQ191" s="4870"/>
      <c r="AR191" s="4905" t="s">
        <v>207</v>
      </c>
      <c r="AS191" s="2987" t="s">
        <v>208</v>
      </c>
      <c r="AT191" s="4868" t="s">
        <v>13</v>
      </c>
      <c r="AU191" s="4870"/>
      <c r="AV191" s="4900" t="s">
        <v>209</v>
      </c>
      <c r="AW191" s="4901" t="s">
        <v>210</v>
      </c>
      <c r="AX191" s="4906" t="s">
        <v>211</v>
      </c>
    </row>
    <row r="192" spans="1:94" ht="30" customHeight="1" x14ac:dyDescent="0.25">
      <c r="A192" s="4010"/>
      <c r="B192" s="2988"/>
      <c r="C192" s="4907" t="s">
        <v>120</v>
      </c>
      <c r="D192" s="4908" t="s">
        <v>79</v>
      </c>
      <c r="E192" s="364" t="s">
        <v>121</v>
      </c>
      <c r="F192" s="4907" t="s">
        <v>79</v>
      </c>
      <c r="G192" s="364" t="s">
        <v>121</v>
      </c>
      <c r="H192" s="4907" t="s">
        <v>79</v>
      </c>
      <c r="I192" s="364" t="s">
        <v>121</v>
      </c>
      <c r="J192" s="4907" t="s">
        <v>79</v>
      </c>
      <c r="K192" s="364" t="s">
        <v>121</v>
      </c>
      <c r="L192" s="4907" t="s">
        <v>79</v>
      </c>
      <c r="M192" s="364" t="s">
        <v>121</v>
      </c>
      <c r="N192" s="4907" t="s">
        <v>79</v>
      </c>
      <c r="O192" s="364" t="s">
        <v>121</v>
      </c>
      <c r="P192" s="4907" t="s">
        <v>79</v>
      </c>
      <c r="Q192" s="364" t="s">
        <v>121</v>
      </c>
      <c r="R192" s="4907" t="s">
        <v>79</v>
      </c>
      <c r="S192" s="364" t="s">
        <v>121</v>
      </c>
      <c r="T192" s="4907" t="s">
        <v>79</v>
      </c>
      <c r="U192" s="364" t="s">
        <v>121</v>
      </c>
      <c r="V192" s="4907" t="s">
        <v>79</v>
      </c>
      <c r="W192" s="364" t="s">
        <v>121</v>
      </c>
      <c r="X192" s="4907" t="s">
        <v>79</v>
      </c>
      <c r="Y192" s="364" t="s">
        <v>121</v>
      </c>
      <c r="Z192" s="4907" t="s">
        <v>79</v>
      </c>
      <c r="AA192" s="364" t="s">
        <v>121</v>
      </c>
      <c r="AB192" s="4907" t="s">
        <v>79</v>
      </c>
      <c r="AC192" s="364" t="s">
        <v>121</v>
      </c>
      <c r="AD192" s="4907" t="s">
        <v>79</v>
      </c>
      <c r="AE192" s="364" t="s">
        <v>121</v>
      </c>
      <c r="AF192" s="4907" t="s">
        <v>79</v>
      </c>
      <c r="AG192" s="364" t="s">
        <v>121</v>
      </c>
      <c r="AH192" s="4907" t="s">
        <v>79</v>
      </c>
      <c r="AI192" s="364" t="s">
        <v>121</v>
      </c>
      <c r="AJ192" s="4907" t="s">
        <v>79</v>
      </c>
      <c r="AK192" s="364" t="s">
        <v>121</v>
      </c>
      <c r="AL192" s="4907" t="s">
        <v>79</v>
      </c>
      <c r="AM192" s="365" t="s">
        <v>121</v>
      </c>
      <c r="AN192" s="3172"/>
      <c r="AO192" s="3174"/>
      <c r="AP192" s="4907" t="s">
        <v>79</v>
      </c>
      <c r="AQ192" s="364" t="s">
        <v>121</v>
      </c>
      <c r="AR192" s="3019"/>
      <c r="AS192" s="2988"/>
      <c r="AT192" s="4907" t="s">
        <v>79</v>
      </c>
      <c r="AU192" s="364" t="s">
        <v>121</v>
      </c>
      <c r="AV192" s="2776" t="s">
        <v>212</v>
      </c>
      <c r="AW192" s="8" t="s">
        <v>213</v>
      </c>
      <c r="AX192" s="4236"/>
    </row>
    <row r="193" spans="1:103" s="56" customFormat="1" ht="18" customHeight="1" x14ac:dyDescent="0.2">
      <c r="A193" s="4909" t="s">
        <v>214</v>
      </c>
      <c r="B193" s="4910"/>
      <c r="C193" s="4911">
        <f>SUM(D193+E193)</f>
        <v>24</v>
      </c>
      <c r="D193" s="4912">
        <f>SUM(F193+H193+J193+L193+N193+P193+R193+T193+V193+X193+Z193+AB193+AD193+AF193+AH193+AJ193+AL193)</f>
        <v>13</v>
      </c>
      <c r="E193" s="369">
        <f>SUM(G193+I193+K193+M193+O193+Q193+S193+U193+W193+Y193+AA193+AC193+AE193+AG193+AI193+AK193+AM193)</f>
        <v>11</v>
      </c>
      <c r="F193" s="4913">
        <v>0</v>
      </c>
      <c r="G193" s="85">
        <v>0</v>
      </c>
      <c r="H193" s="4913">
        <v>0</v>
      </c>
      <c r="I193" s="85">
        <v>1</v>
      </c>
      <c r="J193" s="4913">
        <v>4</v>
      </c>
      <c r="K193" s="85">
        <v>2</v>
      </c>
      <c r="L193" s="4913">
        <v>2</v>
      </c>
      <c r="M193" s="85">
        <v>2</v>
      </c>
      <c r="N193" s="4913">
        <v>2</v>
      </c>
      <c r="O193" s="85">
        <v>2</v>
      </c>
      <c r="P193" s="4913">
        <v>1</v>
      </c>
      <c r="Q193" s="85">
        <v>0</v>
      </c>
      <c r="R193" s="4913">
        <v>0</v>
      </c>
      <c r="S193" s="85">
        <v>0</v>
      </c>
      <c r="T193" s="4913">
        <v>0</v>
      </c>
      <c r="U193" s="85">
        <v>1</v>
      </c>
      <c r="V193" s="4913">
        <v>0</v>
      </c>
      <c r="W193" s="85">
        <v>0</v>
      </c>
      <c r="X193" s="4913">
        <v>0</v>
      </c>
      <c r="Y193" s="85">
        <v>1</v>
      </c>
      <c r="Z193" s="4913">
        <v>1</v>
      </c>
      <c r="AA193" s="85">
        <v>0</v>
      </c>
      <c r="AB193" s="4913">
        <v>0</v>
      </c>
      <c r="AC193" s="85">
        <v>1</v>
      </c>
      <c r="AD193" s="91">
        <v>3</v>
      </c>
      <c r="AE193" s="85">
        <v>1</v>
      </c>
      <c r="AF193" s="91">
        <v>0</v>
      </c>
      <c r="AG193" s="85">
        <v>0</v>
      </c>
      <c r="AH193" s="91">
        <v>0</v>
      </c>
      <c r="AI193" s="85">
        <v>0</v>
      </c>
      <c r="AJ193" s="91">
        <v>0</v>
      </c>
      <c r="AK193" s="85">
        <v>0</v>
      </c>
      <c r="AL193" s="91">
        <v>0</v>
      </c>
      <c r="AM193" s="353">
        <v>0</v>
      </c>
      <c r="AN193" s="4914">
        <v>0</v>
      </c>
      <c r="AO193" s="85">
        <v>0</v>
      </c>
      <c r="AP193" s="91">
        <v>0</v>
      </c>
      <c r="AQ193" s="85">
        <v>0</v>
      </c>
      <c r="AR193" s="4913">
        <v>0</v>
      </c>
      <c r="AS193" s="4915">
        <v>3</v>
      </c>
      <c r="AT193" s="4916">
        <v>0</v>
      </c>
      <c r="AU193" s="4917">
        <v>0</v>
      </c>
      <c r="AV193" s="4916">
        <v>1</v>
      </c>
      <c r="AW193" s="4917">
        <v>1</v>
      </c>
      <c r="AX193" s="4918">
        <v>0</v>
      </c>
      <c r="AY193" s="56" t="str">
        <f>CA193&amp;CB193&amp;CC193&amp;CD193&amp;CE193&amp;CF193&amp;CG193&amp;CH193&amp;CI193&amp;CJ193&amp;CK193</f>
        <v/>
      </c>
      <c r="CA193" s="18" t="str">
        <f>IF(AND(E193&gt;0,AN193=""), "* No olvide digitar la variable Gestantes. Digite Cero si no tiene.",IF(AN193&gt;E193,"  * La variable Gestantes No puede ser mayor al Total Mujeres.",""))</f>
        <v/>
      </c>
      <c r="CB193" s="18" t="str">
        <f>IF(AND(E193&gt;0,AO193=""), "* No olvide digitar la variable Madre de hijo menor de 5 años. Digite Cero si no tiene.",IF(AO193&gt;E193,"  * La variable Madre de hijo menor de 5 años No puede ser mayor al Total de Mujeres.",""))</f>
        <v/>
      </c>
      <c r="CC193" s="18" t="str">
        <f>IF(AND(D193&gt;0,OR(AP193="")), "* No olvide digitar la variable Pueblos originarios - Hombres. Digite Cero si no tiene.",IF((AP193)&gt;D193,"  * La variable Pueblos originarios - Hombres No puede ser mayor al Total Hombres.",""))</f>
        <v/>
      </c>
      <c r="CD193" s="18" t="str">
        <f>IF(AND(E193&gt;0,OR(AQ193="")), "* No olvide digitar la variable Pueblos originarios - Mujeres. Digite Cero si no tiene.",IF((AQ193)&gt;E193,"  * La variable Pueblos originarios - Mujeres No puede ser mayor al Total Mujeres.",""))</f>
        <v/>
      </c>
      <c r="CE193" s="18" t="str">
        <f>IF(AND($C193&gt;0,AR193=""), "* No olvide digitar la variable Niños, niñas, adolescentes y jóvenes SENAME. Digite Cero si no tiene.",IF(AR193&gt;$C193,"  * La variable Niños, niñas, adolescentes y jóvenes SENAME No puede ser mayor al Total.",""))</f>
        <v/>
      </c>
      <c r="CF193" s="18" t="str">
        <f>IF(AND(C193&gt;0,AS193=""), "* No olvide digitar la variable Niños, niñas, adolescentes y jóvenes Mejor Niñez. Digite Cero si no tiene.",IF(AS193&gt;C193,"  * La variable Niños, niñas, adolescentes y jóvenes Mejor Niñez No puede ser mayor al Total.",""))</f>
        <v/>
      </c>
      <c r="CG193" s="18" t="str">
        <f>IF(AND(D193&gt;0,OR(AT193="")), "* No olvide digitar la variable Migrantes - Hombres. Digite Cero si no tiene.",IF((AT193)&gt;D193,"  * La variable Migrantes - Hombres No puede ser mayor al Total Hombres.",""))</f>
        <v/>
      </c>
      <c r="CH193" s="18" t="str">
        <f>IF(AND(E193&gt;0,OR(AU193="")), "* No olvide digitar la variable Migrantes - Mujeres. Digite Cero si no tiene.",IF((AU193)&gt;E193,"  * La variable Migrantes - Mujeres No puede ser mayor al Total Mujeres.",""))</f>
        <v/>
      </c>
      <c r="CI193" s="18" t="str">
        <f>IF(AND(E193&gt;0,OR(AV193="")), "* No olvide digitar la variable Trans Masculino. Digite Cero si no tiene.",IF((AV193)&gt;E193,"  * La variable Trans Masculino No puede ser mayor al Total Mujeres.",""))</f>
        <v/>
      </c>
      <c r="CJ193" s="18" t="str">
        <f>IF(AND(D193&gt;0,OR(AW193="")), "* No olvide digitar la variable Trans Femenino. Digite Cero si no tiene.",IF((AW193)&gt;D193,"  * La variable Trans Femenino No puede ser mayor al Total Mujeres.",""))</f>
        <v/>
      </c>
      <c r="CK193" s="18" t="str">
        <f>IF(AND($C193&gt;0,AX193=""), "* No olvide digitar la variable Adolescentes derivados de Espacios Amigables. Digite Cero si no tiene.",IF(AX193&gt;$C193,"  * La variable Adolescentes derivados de Espacios Amigables No puede ser mayor al Total.",""))</f>
        <v/>
      </c>
      <c r="CO193" s="370">
        <f>IF(AND(E193&gt;0,AN193=""),1,IF(AN193&gt;E193,1,0))</f>
        <v>0</v>
      </c>
      <c r="CP193" s="370">
        <f>IF(AND(E193&gt;0,AO193=""),1,IF(AO193&gt;E193,1,0))</f>
        <v>0</v>
      </c>
      <c r="CQ193" s="370">
        <f>IF(AND(D193&gt;0,OR(AP193="")),1,IF((AP193)&gt;D193,1,0))</f>
        <v>0</v>
      </c>
      <c r="CR193" s="370">
        <f>IF(AND(E193&gt;0,OR(AQ193="")),1,IF((AQ193)&gt;E193,1,0))</f>
        <v>0</v>
      </c>
      <c r="CS193" s="370">
        <f>IF(AND(C193&gt;0,AR193=""),1,IF(AR193&gt;C193,1,0))</f>
        <v>0</v>
      </c>
      <c r="CT193" s="370">
        <f>IF(AND(C193&gt;0,AS193=""),1,IF(AS193&gt;C193,1,0))</f>
        <v>0</v>
      </c>
      <c r="CU193" s="370">
        <f>IF(AND(D193&gt;0,OR(AT193="")),1,IF((AT193)&gt;D193,1,0))</f>
        <v>0</v>
      </c>
      <c r="CV193" s="370">
        <f>IF(AND(E193&gt;0,OR(AU193="")),1,IF((AU193)&gt;E193,1,0))</f>
        <v>0</v>
      </c>
      <c r="CW193" s="370">
        <f>IF(AND(E193&gt;0,OR(AV193="")),1,IF((AV193)&gt;E193,1,0))</f>
        <v>0</v>
      </c>
      <c r="CX193" s="370">
        <f>IF(AND(D193&gt;0,OR(AW193="")),1,IF((AW193)&gt;D193,1,0))</f>
        <v>0</v>
      </c>
      <c r="CY193" s="370">
        <f>IF(AND(C193&gt;0,AX193=""),1,IF(AX193&gt;C193,1,0))</f>
        <v>0</v>
      </c>
    </row>
    <row r="194" spans="1:103" s="56" customFormat="1" ht="18" customHeight="1" x14ac:dyDescent="0.2">
      <c r="A194" s="4919" t="s">
        <v>215</v>
      </c>
      <c r="B194" s="4920"/>
      <c r="C194" s="4921"/>
      <c r="D194" s="4922"/>
      <c r="E194" s="4922"/>
      <c r="F194" s="4922"/>
      <c r="G194" s="4922"/>
      <c r="H194" s="4922"/>
      <c r="I194" s="4922"/>
      <c r="J194" s="4922"/>
      <c r="K194" s="4922"/>
      <c r="L194" s="4922"/>
      <c r="M194" s="4922"/>
      <c r="N194" s="4922"/>
      <c r="O194" s="4922"/>
      <c r="P194" s="4922"/>
      <c r="Q194" s="4922"/>
      <c r="R194" s="4922"/>
      <c r="S194" s="4922"/>
      <c r="T194" s="4922"/>
      <c r="U194" s="4922"/>
      <c r="V194" s="4922"/>
      <c r="W194" s="4922"/>
      <c r="X194" s="4922"/>
      <c r="Y194" s="4922"/>
      <c r="Z194" s="4922"/>
      <c r="AA194" s="4922"/>
      <c r="AB194" s="4922"/>
      <c r="AC194" s="4922"/>
      <c r="AD194" s="4922"/>
      <c r="AE194" s="4922"/>
      <c r="AF194" s="4922"/>
      <c r="AG194" s="4922"/>
      <c r="AH194" s="4922"/>
      <c r="AI194" s="4922"/>
      <c r="AJ194" s="4922"/>
      <c r="AK194" s="4922"/>
      <c r="AL194" s="4922"/>
      <c r="AM194" s="4922"/>
      <c r="AN194" s="4922"/>
      <c r="AO194" s="4922"/>
      <c r="AP194" s="4922"/>
      <c r="AQ194" s="4922"/>
      <c r="AR194" s="4922"/>
      <c r="AS194" s="4922"/>
      <c r="AT194" s="4922"/>
      <c r="AU194" s="4922"/>
      <c r="AV194" s="4922"/>
      <c r="AW194" s="4923"/>
      <c r="AX194" s="4924"/>
    </row>
    <row r="195" spans="1:103" s="56" customFormat="1" ht="15" customHeight="1" x14ac:dyDescent="0.2">
      <c r="A195" s="4880" t="s">
        <v>216</v>
      </c>
      <c r="B195" s="4925" t="s">
        <v>217</v>
      </c>
      <c r="C195" s="4926">
        <f t="shared" ref="C195:C198" si="115">SUM(D195+E195)</f>
        <v>0</v>
      </c>
      <c r="D195" s="4927">
        <f t="shared" ref="D195:D198" si="116">SUM(F195+H195+J195+L195+N195+P195+R195+T195+V195+X195+Z195+AB195+AD195+AF195+AH195+AJ195+AL195)</f>
        <v>0</v>
      </c>
      <c r="E195" s="4925">
        <f t="shared" ref="E195:E198" si="117">SUM(G195+I195+K195+M195+O195+Q195+S195+U195+W195+Y195+AA195+AC195+AE195+AG195+AI195+AK195+AM195)</f>
        <v>0</v>
      </c>
      <c r="F195" s="4884"/>
      <c r="G195" s="4885"/>
      <c r="H195" s="4884"/>
      <c r="I195" s="4885"/>
      <c r="J195" s="4884"/>
      <c r="K195" s="4885"/>
      <c r="L195" s="4884"/>
      <c r="M195" s="4885"/>
      <c r="N195" s="4884"/>
      <c r="O195" s="4885"/>
      <c r="P195" s="4884"/>
      <c r="Q195" s="4885"/>
      <c r="R195" s="4884"/>
      <c r="S195" s="4885"/>
      <c r="T195" s="4884"/>
      <c r="U195" s="4885"/>
      <c r="V195" s="4884"/>
      <c r="W195" s="4885"/>
      <c r="X195" s="4884"/>
      <c r="Y195" s="4885"/>
      <c r="Z195" s="4884"/>
      <c r="AA195" s="4885"/>
      <c r="AB195" s="4884"/>
      <c r="AC195" s="4885"/>
      <c r="AD195" s="4884"/>
      <c r="AE195" s="4885"/>
      <c r="AF195" s="4884"/>
      <c r="AG195" s="4885"/>
      <c r="AH195" s="4884"/>
      <c r="AI195" s="4885"/>
      <c r="AJ195" s="4884"/>
      <c r="AK195" s="4885"/>
      <c r="AL195" s="4884"/>
      <c r="AM195" s="4886"/>
      <c r="AN195" s="4712"/>
      <c r="AO195" s="4885"/>
      <c r="AP195" s="4884"/>
      <c r="AQ195" s="4885"/>
      <c r="AR195" s="4884"/>
      <c r="AS195" s="4885"/>
      <c r="AT195" s="4886"/>
      <c r="AU195" s="4841"/>
      <c r="AV195" s="4886"/>
      <c r="AW195" s="4841"/>
      <c r="AX195" s="4885"/>
      <c r="AY195" s="56" t="str">
        <f t="shared" ref="AY195:AY241" si="118">CA195&amp;CB195&amp;CC195&amp;CD195&amp;CE195&amp;CF195&amp;CG195&amp;CH195&amp;CI195&amp;CJ195&amp;CK195</f>
        <v/>
      </c>
      <c r="CA195" s="18" t="str">
        <f t="shared" ref="CA195:CA207" si="119">IF(AND(E195&gt;0,AN195=""), "* No olvide digitar la variable Gestantes. Digite Cero si no tiene.",IF(AN195&gt;E195,"  * La variable Gestantes No puede ser mayor al Total Mujeres.",""))</f>
        <v/>
      </c>
      <c r="CB195" s="18" t="str">
        <f t="shared" ref="CB195:CB207" si="120">IF(AND(E195&gt;0,AO195=""), "* No olvide digitar la variable Madre de hijo menor de 5 años. Digite Cero si no tiene.",IF(AO195&gt;E195,"  * La variable Madre de hijo menor de 5 años No puede ser mayor al Total de Mujeres.",""))</f>
        <v/>
      </c>
      <c r="CC195" s="18" t="str">
        <f t="shared" ref="CC195:CC207" si="121">IF(AND(D195&gt;0,OR(AP195="")), "* No olvide digitar la variable Pueblos originarios - Hombres. Digite Cero si no tiene.",IF((AP195)&gt;D195,"  * La variable Pueblos originarios - Hombres No puede ser mayor al Total Hombres.",""))</f>
        <v/>
      </c>
      <c r="CD195" s="18" t="str">
        <f t="shared" ref="CD195:CD207" si="122">IF(AND(E195&gt;0,OR(AQ195="")), "* No olvide digitar la variable Pueblos originarios - Mujeres. Digite Cero si no tiene.",IF((AQ195)&gt;E195,"  * La variable Pueblos originarios - Mujeres No puede ser mayor al Total Mujeres.",""))</f>
        <v/>
      </c>
      <c r="CE195" s="18" t="str">
        <f t="shared" ref="CE195:CE207" si="123">IF(AND($C195&gt;0,AR195=""), "* No olvide digitar la variable Niños, niñas, adolescentes y jóvenes SENAME. Digite Cero si no tiene.",IF(AR195&gt;$C195,"  * La variable Niños, niñas, adolescentes y jóvenes SENAME No puede ser mayor al Total.",""))</f>
        <v/>
      </c>
      <c r="CF195" s="18" t="str">
        <f t="shared" ref="CF195:CF207" si="124">IF(AND(C195&gt;0,AS195=""), "* No olvide digitar la variable Niños, niñas, adolescentes y jóvenes Mejor Niñez. Digite Cero si no tiene.",IF(AS195&gt;C195,"  * La variable Niños, niñas, adolescentes y jóvenes Mejor Niñez No puede ser mayor al Total.",""))</f>
        <v/>
      </c>
      <c r="CG195" s="18" t="str">
        <f>IF(AND(D195&gt;0,OR(AT195="")), "* No olvide digitar la variable Migrantes - Hombres. Digite Cero si no tiene.",IF((AT195)&gt;D195,"  * La variable Migrantes - Hombres No puede ser mayor al Total Hombres.",""))</f>
        <v/>
      </c>
      <c r="CH195" s="18" t="str">
        <f t="shared" ref="CH195:CH207" si="125">IF(AND(E195&gt;0,OR(AU195="")), "* No olvide digitar la variable Migrantes - Mujeres. Digite Cero si no tiene.",IF((AU195)&gt;E195,"  * La variable Migrantes - Mujeres No puede ser mayor al Total Mujeres.",""))</f>
        <v/>
      </c>
      <c r="CI195" s="18" t="str">
        <f>IF(AND(E195&gt;0,OR(AV195="")), "* No olvide digitar la variable Trans Masculino. Digite Cero si no tiene.",IF((AV195)&gt;E195,"  * La variable Trans Masculino No puede ser mayor al Total Mujeres.",""))</f>
        <v/>
      </c>
      <c r="CJ195" s="18" t="str">
        <f>IF(AND(D195&gt;0,OR(AW195="")), "* No olvide digitar la variable Trans Femenino. Digite Cero si no tiene.",IF((AW195)&gt;D195,"  * La variable Trans Femenino No puede ser mayor al Total Hombres.",""))</f>
        <v/>
      </c>
      <c r="CK195" s="18" t="str">
        <f t="shared" ref="CK195:CK207" si="126">IF(AND($C195&gt;0,AX195=""), "* No olvide digitar la variable Adolescentes derivados de Espacios Amigables. Digite Cero si no tiene.",IF(AX195&gt;$C195,"  * La variable Adolescentes derivados de Espacios Amigables No puede ser mayor al Total.",""))</f>
        <v/>
      </c>
      <c r="CO195" s="370">
        <f t="shared" ref="CO195:CO226" si="127">IF(AND(E195&gt;0,AN195=""),1,IF(AN195&gt;E195,1,0))</f>
        <v>0</v>
      </c>
      <c r="CP195" s="370">
        <f t="shared" ref="CP195:CP217" si="128">IF(AND(E195&gt;0,AO195=""),1,IF(AO195&gt;E195,1,0))</f>
        <v>0</v>
      </c>
      <c r="CQ195" s="370">
        <f t="shared" ref="CQ195:CR210" si="129">IF(AND(D195&gt;0,OR(AP195="")),1,IF((AP195)&gt;D195,1,0))</f>
        <v>0</v>
      </c>
      <c r="CR195" s="370">
        <f t="shared" si="129"/>
        <v>0</v>
      </c>
      <c r="CS195" s="370">
        <f t="shared" ref="CS195:CS241" si="130">IF(AND(C195&gt;0,AR195=""),1,IF(AR195&gt;C195,1,0))</f>
        <v>0</v>
      </c>
      <c r="CT195" s="370">
        <f t="shared" ref="CT195:CT241" si="131">IF(AND(C195&gt;0,AS195=""),1,IF(AS195&gt;C195,1,0))</f>
        <v>0</v>
      </c>
      <c r="CU195" s="370">
        <f t="shared" ref="CU195:CV210" si="132">IF(AND(D195&gt;0,OR(AT195="")),1,IF((AT195)&gt;D195,1,0))</f>
        <v>0</v>
      </c>
      <c r="CV195" s="370">
        <f t="shared" si="132"/>
        <v>0</v>
      </c>
      <c r="CW195" s="370">
        <f t="shared" ref="CW195:CW207" si="133">IF(AND(E195&gt;0,OR(AV195="")),1,IF((AV195)&gt;E195,1,0))</f>
        <v>0</v>
      </c>
      <c r="CX195" s="370">
        <f t="shared" ref="CX195:CX207" si="134">IF(AND(D195&gt;0,OR(AW195="")),1,IF((AW195)&gt;D195,1,0))</f>
        <v>0</v>
      </c>
      <c r="CY195" s="370">
        <f t="shared" ref="CY195:CY241" si="135">IF(AND(C195&gt;0,AX195=""),1,IF(AX195&gt;C195,1,0))</f>
        <v>0</v>
      </c>
    </row>
    <row r="196" spans="1:103" s="56" customFormat="1" ht="15" customHeight="1" x14ac:dyDescent="0.2">
      <c r="A196" s="4249"/>
      <c r="B196" s="377" t="s">
        <v>218</v>
      </c>
      <c r="C196" s="378">
        <f t="shared" si="115"/>
        <v>0</v>
      </c>
      <c r="D196" s="379">
        <f t="shared" si="116"/>
        <v>0</v>
      </c>
      <c r="E196" s="380">
        <f t="shared" si="117"/>
        <v>0</v>
      </c>
      <c r="F196" s="45"/>
      <c r="G196" s="48"/>
      <c r="H196" s="45"/>
      <c r="I196" s="48"/>
      <c r="J196" s="45"/>
      <c r="K196" s="48"/>
      <c r="L196" s="45"/>
      <c r="M196" s="48"/>
      <c r="N196" s="45"/>
      <c r="O196" s="48"/>
      <c r="P196" s="45"/>
      <c r="Q196" s="48"/>
      <c r="R196" s="45"/>
      <c r="S196" s="48"/>
      <c r="T196" s="45"/>
      <c r="U196" s="48"/>
      <c r="V196" s="45"/>
      <c r="W196" s="48"/>
      <c r="X196" s="45"/>
      <c r="Y196" s="48"/>
      <c r="Z196" s="45"/>
      <c r="AA196" s="48"/>
      <c r="AB196" s="45"/>
      <c r="AC196" s="48"/>
      <c r="AD196" s="45"/>
      <c r="AE196" s="48"/>
      <c r="AF196" s="45"/>
      <c r="AG196" s="48"/>
      <c r="AH196" s="45"/>
      <c r="AI196" s="48"/>
      <c r="AJ196" s="45"/>
      <c r="AK196" s="48"/>
      <c r="AL196" s="45"/>
      <c r="AM196" s="333"/>
      <c r="AN196" s="105"/>
      <c r="AO196" s="48"/>
      <c r="AP196" s="45"/>
      <c r="AQ196" s="48"/>
      <c r="AR196" s="45"/>
      <c r="AS196" s="48"/>
      <c r="AT196" s="333"/>
      <c r="AU196" s="352"/>
      <c r="AV196" s="333"/>
      <c r="AW196" s="352"/>
      <c r="AX196" s="48"/>
      <c r="AY196" s="56" t="str">
        <f t="shared" si="118"/>
        <v/>
      </c>
      <c r="CA196" s="18" t="str">
        <f t="shared" si="119"/>
        <v/>
      </c>
      <c r="CB196" s="18" t="str">
        <f t="shared" si="120"/>
        <v/>
      </c>
      <c r="CC196" s="18" t="str">
        <f t="shared" si="121"/>
        <v/>
      </c>
      <c r="CD196" s="18" t="str">
        <f t="shared" si="122"/>
        <v/>
      </c>
      <c r="CE196" s="18" t="str">
        <f t="shared" si="123"/>
        <v/>
      </c>
      <c r="CF196" s="18" t="str">
        <f t="shared" si="124"/>
        <v/>
      </c>
      <c r="CG196" s="18" t="str">
        <f t="shared" ref="CG196:CG241" si="136">IF(AND(D196&gt;0,OR(AT196="")), "* No olvide digitar la variable Migrantes - Hombres. Digite Cero si no tiene.",IF((AT196)&gt;D196,"  * La variable Migrantes - Hombres No puede ser mayor al Total Hombres.",""))</f>
        <v/>
      </c>
      <c r="CH196" s="18" t="str">
        <f t="shared" si="125"/>
        <v/>
      </c>
      <c r="CI196" s="18" t="str">
        <f t="shared" ref="CI196:CI241" si="137">IF(AND(E196&gt;0,OR(AV196="")), "* No olvide digitar la variable Trans Masculino. Digite Cero si no tiene.",IF((AV196)&gt;E196,"  * La variable Trans Masculino No puede ser mayor al Total Mujeres.",""))</f>
        <v/>
      </c>
      <c r="CJ196" s="18" t="str">
        <f t="shared" ref="CJ196:CJ207" si="138">IF(AND(D196&gt;0,OR(AW196="")), "* No olvide digitar la variable Trans Femenino. Digite Cero si no tiene.",IF((AW196)&gt;D196,"  * La variable Trans Femenino No puede ser mayor al Total Hombres.",""))</f>
        <v/>
      </c>
      <c r="CK196" s="18" t="str">
        <f t="shared" si="126"/>
        <v/>
      </c>
      <c r="CO196" s="370">
        <f t="shared" si="127"/>
        <v>0</v>
      </c>
      <c r="CP196" s="370">
        <f t="shared" si="128"/>
        <v>0</v>
      </c>
      <c r="CQ196" s="370">
        <f t="shared" si="129"/>
        <v>0</v>
      </c>
      <c r="CR196" s="370">
        <f t="shared" si="129"/>
        <v>0</v>
      </c>
      <c r="CS196" s="370">
        <f t="shared" si="130"/>
        <v>0</v>
      </c>
      <c r="CT196" s="370">
        <f t="shared" si="131"/>
        <v>0</v>
      </c>
      <c r="CU196" s="370">
        <f t="shared" si="132"/>
        <v>0</v>
      </c>
      <c r="CV196" s="370">
        <f t="shared" si="132"/>
        <v>0</v>
      </c>
      <c r="CW196" s="370">
        <f t="shared" si="133"/>
        <v>0</v>
      </c>
      <c r="CX196" s="370">
        <f t="shared" si="134"/>
        <v>0</v>
      </c>
      <c r="CY196" s="370">
        <f t="shared" si="135"/>
        <v>0</v>
      </c>
    </row>
    <row r="197" spans="1:103" s="56" customFormat="1" ht="15" customHeight="1" x14ac:dyDescent="0.2">
      <c r="A197" s="4880" t="s">
        <v>219</v>
      </c>
      <c r="B197" s="4925" t="s">
        <v>217</v>
      </c>
      <c r="C197" s="4926">
        <f t="shared" si="115"/>
        <v>0</v>
      </c>
      <c r="D197" s="4927">
        <f t="shared" si="116"/>
        <v>0</v>
      </c>
      <c r="E197" s="4925">
        <f t="shared" si="117"/>
        <v>0</v>
      </c>
      <c r="F197" s="4884"/>
      <c r="G197" s="4885"/>
      <c r="H197" s="4884"/>
      <c r="I197" s="4885"/>
      <c r="J197" s="4884"/>
      <c r="K197" s="4885"/>
      <c r="L197" s="4884"/>
      <c r="M197" s="4885"/>
      <c r="N197" s="4884"/>
      <c r="O197" s="4885"/>
      <c r="P197" s="4884"/>
      <c r="Q197" s="4885"/>
      <c r="R197" s="4884"/>
      <c r="S197" s="4885"/>
      <c r="T197" s="4884"/>
      <c r="U197" s="4885"/>
      <c r="V197" s="4884"/>
      <c r="W197" s="4885"/>
      <c r="X197" s="4884"/>
      <c r="Y197" s="4885"/>
      <c r="Z197" s="4884"/>
      <c r="AA197" s="4885"/>
      <c r="AB197" s="4884"/>
      <c r="AC197" s="4885"/>
      <c r="AD197" s="4884"/>
      <c r="AE197" s="4885"/>
      <c r="AF197" s="4884"/>
      <c r="AG197" s="4885"/>
      <c r="AH197" s="4884"/>
      <c r="AI197" s="4885"/>
      <c r="AJ197" s="4884"/>
      <c r="AK197" s="4885"/>
      <c r="AL197" s="4884"/>
      <c r="AM197" s="4886"/>
      <c r="AN197" s="4712"/>
      <c r="AO197" s="4885"/>
      <c r="AP197" s="4884"/>
      <c r="AQ197" s="4885"/>
      <c r="AR197" s="4884"/>
      <c r="AS197" s="4885"/>
      <c r="AT197" s="4886"/>
      <c r="AU197" s="4841"/>
      <c r="AV197" s="4886"/>
      <c r="AW197" s="4841"/>
      <c r="AX197" s="4885"/>
      <c r="AY197" s="56" t="str">
        <f t="shared" si="118"/>
        <v/>
      </c>
      <c r="CA197" s="18" t="str">
        <f t="shared" si="119"/>
        <v/>
      </c>
      <c r="CB197" s="18" t="str">
        <f t="shared" si="120"/>
        <v/>
      </c>
      <c r="CC197" s="18" t="str">
        <f t="shared" si="121"/>
        <v/>
      </c>
      <c r="CD197" s="18" t="str">
        <f t="shared" si="122"/>
        <v/>
      </c>
      <c r="CE197" s="18" t="str">
        <f t="shared" si="123"/>
        <v/>
      </c>
      <c r="CF197" s="18" t="str">
        <f t="shared" si="124"/>
        <v/>
      </c>
      <c r="CG197" s="18" t="str">
        <f t="shared" si="136"/>
        <v/>
      </c>
      <c r="CH197" s="18" t="str">
        <f t="shared" si="125"/>
        <v/>
      </c>
      <c r="CI197" s="18" t="str">
        <f t="shared" si="137"/>
        <v/>
      </c>
      <c r="CJ197" s="18" t="str">
        <f t="shared" si="138"/>
        <v/>
      </c>
      <c r="CK197" s="18" t="str">
        <f t="shared" si="126"/>
        <v/>
      </c>
      <c r="CO197" s="370">
        <f t="shared" si="127"/>
        <v>0</v>
      </c>
      <c r="CP197" s="370">
        <f t="shared" si="128"/>
        <v>0</v>
      </c>
      <c r="CQ197" s="370">
        <f t="shared" si="129"/>
        <v>0</v>
      </c>
      <c r="CR197" s="370">
        <f t="shared" si="129"/>
        <v>0</v>
      </c>
      <c r="CS197" s="370">
        <f t="shared" si="130"/>
        <v>0</v>
      </c>
      <c r="CT197" s="370">
        <f t="shared" si="131"/>
        <v>0</v>
      </c>
      <c r="CU197" s="370">
        <f t="shared" si="132"/>
        <v>0</v>
      </c>
      <c r="CV197" s="370">
        <f t="shared" si="132"/>
        <v>0</v>
      </c>
      <c r="CW197" s="370">
        <f t="shared" si="133"/>
        <v>0</v>
      </c>
      <c r="CX197" s="370">
        <f t="shared" si="134"/>
        <v>0</v>
      </c>
      <c r="CY197" s="370">
        <f t="shared" si="135"/>
        <v>0</v>
      </c>
    </row>
    <row r="198" spans="1:103" s="56" customFormat="1" ht="15" customHeight="1" x14ac:dyDescent="0.2">
      <c r="A198" s="4249"/>
      <c r="B198" s="377" t="s">
        <v>218</v>
      </c>
      <c r="C198" s="378">
        <f t="shared" si="115"/>
        <v>0</v>
      </c>
      <c r="D198" s="379">
        <f t="shared" si="116"/>
        <v>0</v>
      </c>
      <c r="E198" s="380">
        <f t="shared" si="117"/>
        <v>0</v>
      </c>
      <c r="F198" s="45"/>
      <c r="G198" s="48"/>
      <c r="H198" s="45"/>
      <c r="I198" s="48"/>
      <c r="J198" s="45"/>
      <c r="K198" s="48"/>
      <c r="L198" s="45"/>
      <c r="M198" s="48"/>
      <c r="N198" s="45"/>
      <c r="O198" s="48"/>
      <c r="P198" s="45"/>
      <c r="Q198" s="48"/>
      <c r="R198" s="45"/>
      <c r="S198" s="48"/>
      <c r="T198" s="45"/>
      <c r="U198" s="48"/>
      <c r="V198" s="45"/>
      <c r="W198" s="48"/>
      <c r="X198" s="45"/>
      <c r="Y198" s="48"/>
      <c r="Z198" s="45"/>
      <c r="AA198" s="48"/>
      <c r="AB198" s="45"/>
      <c r="AC198" s="48"/>
      <c r="AD198" s="45"/>
      <c r="AE198" s="48"/>
      <c r="AF198" s="45"/>
      <c r="AG198" s="48"/>
      <c r="AH198" s="45"/>
      <c r="AI198" s="48"/>
      <c r="AJ198" s="45"/>
      <c r="AK198" s="48"/>
      <c r="AL198" s="45"/>
      <c r="AM198" s="333"/>
      <c r="AN198" s="105"/>
      <c r="AO198" s="48"/>
      <c r="AP198" s="45"/>
      <c r="AQ198" s="48"/>
      <c r="AR198" s="45"/>
      <c r="AS198" s="48"/>
      <c r="AT198" s="333"/>
      <c r="AU198" s="352"/>
      <c r="AV198" s="333"/>
      <c r="AW198" s="352"/>
      <c r="AX198" s="48"/>
      <c r="AY198" s="56" t="str">
        <f t="shared" si="118"/>
        <v/>
      </c>
      <c r="CA198" s="18" t="str">
        <f t="shared" si="119"/>
        <v/>
      </c>
      <c r="CB198" s="18" t="str">
        <f t="shared" si="120"/>
        <v/>
      </c>
      <c r="CC198" s="18" t="str">
        <f t="shared" si="121"/>
        <v/>
      </c>
      <c r="CD198" s="18" t="str">
        <f t="shared" si="122"/>
        <v/>
      </c>
      <c r="CE198" s="18" t="str">
        <f t="shared" si="123"/>
        <v/>
      </c>
      <c r="CF198" s="18" t="str">
        <f t="shared" si="124"/>
        <v/>
      </c>
      <c r="CG198" s="18" t="str">
        <f t="shared" si="136"/>
        <v/>
      </c>
      <c r="CH198" s="18" t="str">
        <f t="shared" si="125"/>
        <v/>
      </c>
      <c r="CI198" s="18" t="str">
        <f t="shared" si="137"/>
        <v/>
      </c>
      <c r="CJ198" s="18" t="str">
        <f t="shared" si="138"/>
        <v/>
      </c>
      <c r="CK198" s="18" t="str">
        <f t="shared" si="126"/>
        <v/>
      </c>
      <c r="CO198" s="370">
        <f t="shared" si="127"/>
        <v>0</v>
      </c>
      <c r="CP198" s="370">
        <f t="shared" si="128"/>
        <v>0</v>
      </c>
      <c r="CQ198" s="370">
        <f t="shared" si="129"/>
        <v>0</v>
      </c>
      <c r="CR198" s="370">
        <f t="shared" si="129"/>
        <v>0</v>
      </c>
      <c r="CS198" s="370">
        <f t="shared" si="130"/>
        <v>0</v>
      </c>
      <c r="CT198" s="370">
        <f t="shared" si="131"/>
        <v>0</v>
      </c>
      <c r="CU198" s="370">
        <f t="shared" si="132"/>
        <v>0</v>
      </c>
      <c r="CV198" s="370">
        <f t="shared" si="132"/>
        <v>0</v>
      </c>
      <c r="CW198" s="370">
        <f t="shared" si="133"/>
        <v>0</v>
      </c>
      <c r="CX198" s="370">
        <f t="shared" si="134"/>
        <v>0</v>
      </c>
      <c r="CY198" s="370">
        <f t="shared" si="135"/>
        <v>0</v>
      </c>
    </row>
    <row r="199" spans="1:103" ht="15" customHeight="1" x14ac:dyDescent="0.25">
      <c r="A199" s="4880" t="s">
        <v>220</v>
      </c>
      <c r="B199" s="4925" t="s">
        <v>217</v>
      </c>
      <c r="C199" s="4926">
        <f>SUM(D199+E199)</f>
        <v>0</v>
      </c>
      <c r="D199" s="4927">
        <f t="shared" ref="D199:E207" si="139">SUM(F199+H199+J199+L199+N199+P199+R199+T199+V199+X199+Z199+AB199+AD199+AF199+AH199+AJ199+AL199)</f>
        <v>0</v>
      </c>
      <c r="E199" s="4925">
        <f t="shared" si="139"/>
        <v>0</v>
      </c>
      <c r="F199" s="4884"/>
      <c r="G199" s="4885"/>
      <c r="H199" s="4884"/>
      <c r="I199" s="4885"/>
      <c r="J199" s="4884"/>
      <c r="K199" s="4885"/>
      <c r="L199" s="4884"/>
      <c r="M199" s="4885"/>
      <c r="N199" s="4884"/>
      <c r="O199" s="4885"/>
      <c r="P199" s="4884"/>
      <c r="Q199" s="4885"/>
      <c r="R199" s="4884"/>
      <c r="S199" s="4885"/>
      <c r="T199" s="4884"/>
      <c r="U199" s="4885"/>
      <c r="V199" s="4884"/>
      <c r="W199" s="4885"/>
      <c r="X199" s="4884"/>
      <c r="Y199" s="4885"/>
      <c r="Z199" s="4884"/>
      <c r="AA199" s="4885"/>
      <c r="AB199" s="4884"/>
      <c r="AC199" s="4885"/>
      <c r="AD199" s="4884"/>
      <c r="AE199" s="4885"/>
      <c r="AF199" s="4884"/>
      <c r="AG199" s="4885"/>
      <c r="AH199" s="4884"/>
      <c r="AI199" s="4885"/>
      <c r="AJ199" s="4884"/>
      <c r="AK199" s="4885"/>
      <c r="AL199" s="4884"/>
      <c r="AM199" s="4886"/>
      <c r="AN199" s="4712"/>
      <c r="AO199" s="4885"/>
      <c r="AP199" s="4884"/>
      <c r="AQ199" s="4885"/>
      <c r="AR199" s="4884"/>
      <c r="AS199" s="4885"/>
      <c r="AT199" s="4886"/>
      <c r="AU199" s="4841"/>
      <c r="AV199" s="4886"/>
      <c r="AW199" s="4841"/>
      <c r="AX199" s="4885"/>
      <c r="AY199" s="56" t="str">
        <f t="shared" si="118"/>
        <v/>
      </c>
      <c r="CA199" s="18" t="str">
        <f t="shared" si="119"/>
        <v/>
      </c>
      <c r="CB199" s="18" t="str">
        <f t="shared" si="120"/>
        <v/>
      </c>
      <c r="CC199" s="18" t="str">
        <f t="shared" si="121"/>
        <v/>
      </c>
      <c r="CD199" s="18" t="str">
        <f t="shared" si="122"/>
        <v/>
      </c>
      <c r="CE199" s="18" t="str">
        <f t="shared" si="123"/>
        <v/>
      </c>
      <c r="CF199" s="18" t="str">
        <f t="shared" si="124"/>
        <v/>
      </c>
      <c r="CG199" s="18" t="str">
        <f t="shared" si="136"/>
        <v/>
      </c>
      <c r="CH199" s="18" t="str">
        <f t="shared" si="125"/>
        <v/>
      </c>
      <c r="CI199" s="18" t="str">
        <f t="shared" si="137"/>
        <v/>
      </c>
      <c r="CJ199" s="18" t="str">
        <f t="shared" si="138"/>
        <v/>
      </c>
      <c r="CK199" s="18" t="str">
        <f t="shared" si="126"/>
        <v/>
      </c>
      <c r="CL199" s="56"/>
      <c r="CM199" s="56"/>
      <c r="CN199" s="56"/>
      <c r="CO199" s="370">
        <f t="shared" si="127"/>
        <v>0</v>
      </c>
      <c r="CP199" s="370">
        <f t="shared" si="128"/>
        <v>0</v>
      </c>
      <c r="CQ199" s="370">
        <f t="shared" si="129"/>
        <v>0</v>
      </c>
      <c r="CR199" s="370">
        <f t="shared" si="129"/>
        <v>0</v>
      </c>
      <c r="CS199" s="370">
        <f t="shared" si="130"/>
        <v>0</v>
      </c>
      <c r="CT199" s="370">
        <f t="shared" si="131"/>
        <v>0</v>
      </c>
      <c r="CU199" s="370">
        <f t="shared" si="132"/>
        <v>0</v>
      </c>
      <c r="CV199" s="370">
        <f t="shared" si="132"/>
        <v>0</v>
      </c>
      <c r="CW199" s="370">
        <f t="shared" si="133"/>
        <v>0</v>
      </c>
      <c r="CX199" s="370">
        <f t="shared" si="134"/>
        <v>0</v>
      </c>
      <c r="CY199" s="370">
        <f t="shared" si="135"/>
        <v>0</v>
      </c>
    </row>
    <row r="200" spans="1:103" ht="15" customHeight="1" x14ac:dyDescent="0.25">
      <c r="A200" s="4249"/>
      <c r="B200" s="377" t="s">
        <v>218</v>
      </c>
      <c r="C200" s="381">
        <f>SUM(D200+E200)</f>
        <v>0</v>
      </c>
      <c r="D200" s="382">
        <f t="shared" si="139"/>
        <v>0</v>
      </c>
      <c r="E200" s="383">
        <f t="shared" si="139"/>
        <v>0</v>
      </c>
      <c r="F200" s="91"/>
      <c r="G200" s="96"/>
      <c r="H200" s="91"/>
      <c r="I200" s="96"/>
      <c r="J200" s="91"/>
      <c r="K200" s="96"/>
      <c r="L200" s="91"/>
      <c r="M200" s="96"/>
      <c r="N200" s="91"/>
      <c r="O200" s="96"/>
      <c r="P200" s="91"/>
      <c r="Q200" s="96"/>
      <c r="R200" s="91"/>
      <c r="S200" s="96"/>
      <c r="T200" s="91"/>
      <c r="U200" s="96"/>
      <c r="V200" s="91"/>
      <c r="W200" s="96"/>
      <c r="X200" s="91"/>
      <c r="Y200" s="96"/>
      <c r="Z200" s="91"/>
      <c r="AA200" s="96"/>
      <c r="AB200" s="91"/>
      <c r="AC200" s="96"/>
      <c r="AD200" s="91"/>
      <c r="AE200" s="96"/>
      <c r="AF200" s="91"/>
      <c r="AG200" s="96"/>
      <c r="AH200" s="91"/>
      <c r="AI200" s="96"/>
      <c r="AJ200" s="91"/>
      <c r="AK200" s="96"/>
      <c r="AL200" s="91"/>
      <c r="AM200" s="384"/>
      <c r="AN200" s="95"/>
      <c r="AO200" s="96"/>
      <c r="AP200" s="91"/>
      <c r="AQ200" s="96"/>
      <c r="AR200" s="91"/>
      <c r="AS200" s="96"/>
      <c r="AT200" s="384"/>
      <c r="AU200" s="385"/>
      <c r="AV200" s="384"/>
      <c r="AW200" s="385"/>
      <c r="AX200" s="96"/>
      <c r="AY200" s="56" t="str">
        <f t="shared" si="118"/>
        <v/>
      </c>
      <c r="CA200" s="18" t="str">
        <f t="shared" si="119"/>
        <v/>
      </c>
      <c r="CB200" s="18" t="str">
        <f t="shared" si="120"/>
        <v/>
      </c>
      <c r="CC200" s="18" t="str">
        <f t="shared" si="121"/>
        <v/>
      </c>
      <c r="CD200" s="18" t="str">
        <f t="shared" si="122"/>
        <v/>
      </c>
      <c r="CE200" s="18" t="str">
        <f t="shared" si="123"/>
        <v/>
      </c>
      <c r="CF200" s="18" t="str">
        <f t="shared" si="124"/>
        <v/>
      </c>
      <c r="CG200" s="18" t="str">
        <f t="shared" si="136"/>
        <v/>
      </c>
      <c r="CH200" s="18" t="str">
        <f t="shared" si="125"/>
        <v/>
      </c>
      <c r="CI200" s="18" t="str">
        <f t="shared" si="137"/>
        <v/>
      </c>
      <c r="CJ200" s="18" t="str">
        <f t="shared" si="138"/>
        <v/>
      </c>
      <c r="CK200" s="18" t="str">
        <f t="shared" si="126"/>
        <v/>
      </c>
      <c r="CL200" s="56"/>
      <c r="CM200" s="56"/>
      <c r="CN200" s="56"/>
      <c r="CO200" s="370">
        <f t="shared" si="127"/>
        <v>0</v>
      </c>
      <c r="CP200" s="370">
        <f t="shared" si="128"/>
        <v>0</v>
      </c>
      <c r="CQ200" s="370">
        <f t="shared" si="129"/>
        <v>0</v>
      </c>
      <c r="CR200" s="370">
        <f t="shared" si="129"/>
        <v>0</v>
      </c>
      <c r="CS200" s="370">
        <f t="shared" si="130"/>
        <v>0</v>
      </c>
      <c r="CT200" s="370">
        <f t="shared" si="131"/>
        <v>0</v>
      </c>
      <c r="CU200" s="370">
        <f t="shared" si="132"/>
        <v>0</v>
      </c>
      <c r="CV200" s="370">
        <f t="shared" si="132"/>
        <v>0</v>
      </c>
      <c r="CW200" s="370">
        <f t="shared" si="133"/>
        <v>0</v>
      </c>
      <c r="CX200" s="370">
        <f t="shared" si="134"/>
        <v>0</v>
      </c>
      <c r="CY200" s="370">
        <f t="shared" si="135"/>
        <v>0</v>
      </c>
    </row>
    <row r="201" spans="1:103" x14ac:dyDescent="0.25">
      <c r="A201" s="4928" t="s">
        <v>221</v>
      </c>
      <c r="B201" s="4929"/>
      <c r="C201" s="4911">
        <f t="shared" ref="C201:C241" si="140">SUM(D201+E201)</f>
        <v>3</v>
      </c>
      <c r="D201" s="4912">
        <f t="shared" si="139"/>
        <v>0</v>
      </c>
      <c r="E201" s="4930">
        <f t="shared" si="139"/>
        <v>3</v>
      </c>
      <c r="F201" s="4913"/>
      <c r="G201" s="4915"/>
      <c r="H201" s="4913">
        <v>0</v>
      </c>
      <c r="I201" s="4915">
        <v>0</v>
      </c>
      <c r="J201" s="4913">
        <v>0</v>
      </c>
      <c r="K201" s="4915">
        <v>2</v>
      </c>
      <c r="L201" s="4913">
        <v>0</v>
      </c>
      <c r="M201" s="4915">
        <v>1</v>
      </c>
      <c r="N201" s="4913">
        <v>0</v>
      </c>
      <c r="O201" s="4915">
        <v>0</v>
      </c>
      <c r="P201" s="4913">
        <v>0</v>
      </c>
      <c r="Q201" s="4915">
        <v>0</v>
      </c>
      <c r="R201" s="4913">
        <v>0</v>
      </c>
      <c r="S201" s="4915">
        <v>0</v>
      </c>
      <c r="T201" s="4913">
        <v>0</v>
      </c>
      <c r="U201" s="4915">
        <v>0</v>
      </c>
      <c r="V201" s="4913">
        <v>0</v>
      </c>
      <c r="W201" s="4915">
        <v>0</v>
      </c>
      <c r="X201" s="4913">
        <v>0</v>
      </c>
      <c r="Y201" s="4915">
        <v>0</v>
      </c>
      <c r="Z201" s="4913">
        <v>0</v>
      </c>
      <c r="AA201" s="4915">
        <v>0</v>
      </c>
      <c r="AB201" s="4913">
        <v>0</v>
      </c>
      <c r="AC201" s="4915">
        <v>0</v>
      </c>
      <c r="AD201" s="4913">
        <v>0</v>
      </c>
      <c r="AE201" s="4915">
        <v>0</v>
      </c>
      <c r="AF201" s="4913">
        <v>0</v>
      </c>
      <c r="AG201" s="4915">
        <v>0</v>
      </c>
      <c r="AH201" s="4913">
        <v>0</v>
      </c>
      <c r="AI201" s="4915">
        <v>0</v>
      </c>
      <c r="AJ201" s="4913">
        <v>0</v>
      </c>
      <c r="AK201" s="4915">
        <v>0</v>
      </c>
      <c r="AL201" s="4913">
        <v>0</v>
      </c>
      <c r="AM201" s="4916">
        <v>0</v>
      </c>
      <c r="AN201" s="4914">
        <v>0</v>
      </c>
      <c r="AO201" s="4915">
        <v>0</v>
      </c>
      <c r="AP201" s="4913">
        <v>0</v>
      </c>
      <c r="AQ201" s="4915">
        <v>0</v>
      </c>
      <c r="AR201" s="4913">
        <v>0</v>
      </c>
      <c r="AS201" s="4915">
        <v>3</v>
      </c>
      <c r="AT201" s="4916">
        <v>0</v>
      </c>
      <c r="AU201" s="4917">
        <v>0</v>
      </c>
      <c r="AV201" s="4916">
        <v>1</v>
      </c>
      <c r="AW201" s="4917">
        <v>0</v>
      </c>
      <c r="AX201" s="4915">
        <v>0</v>
      </c>
      <c r="AY201" s="56" t="str">
        <f t="shared" si="118"/>
        <v/>
      </c>
      <c r="CA201" s="18" t="str">
        <f t="shared" si="119"/>
        <v/>
      </c>
      <c r="CB201" s="18" t="str">
        <f t="shared" si="120"/>
        <v/>
      </c>
      <c r="CC201" s="18" t="str">
        <f t="shared" si="121"/>
        <v/>
      </c>
      <c r="CD201" s="18" t="str">
        <f t="shared" si="122"/>
        <v/>
      </c>
      <c r="CE201" s="18" t="str">
        <f t="shared" si="123"/>
        <v/>
      </c>
      <c r="CF201" s="18" t="str">
        <f t="shared" si="124"/>
        <v/>
      </c>
      <c r="CG201" s="18" t="str">
        <f t="shared" si="136"/>
        <v/>
      </c>
      <c r="CH201" s="18" t="str">
        <f t="shared" si="125"/>
        <v/>
      </c>
      <c r="CI201" s="18" t="str">
        <f t="shared" si="137"/>
        <v/>
      </c>
      <c r="CJ201" s="18" t="str">
        <f t="shared" si="138"/>
        <v/>
      </c>
      <c r="CK201" s="18" t="str">
        <f t="shared" si="126"/>
        <v/>
      </c>
      <c r="CL201" s="56"/>
      <c r="CM201" s="56"/>
      <c r="CN201" s="56"/>
      <c r="CO201" s="370">
        <f t="shared" si="127"/>
        <v>0</v>
      </c>
      <c r="CP201" s="370">
        <f t="shared" si="128"/>
        <v>0</v>
      </c>
      <c r="CQ201" s="370">
        <f t="shared" si="129"/>
        <v>0</v>
      </c>
      <c r="CR201" s="370">
        <f t="shared" si="129"/>
        <v>0</v>
      </c>
      <c r="CS201" s="370">
        <f t="shared" si="130"/>
        <v>0</v>
      </c>
      <c r="CT201" s="370">
        <f t="shared" si="131"/>
        <v>0</v>
      </c>
      <c r="CU201" s="370">
        <f t="shared" si="132"/>
        <v>0</v>
      </c>
      <c r="CV201" s="370">
        <f t="shared" si="132"/>
        <v>0</v>
      </c>
      <c r="CW201" s="370">
        <f t="shared" si="133"/>
        <v>0</v>
      </c>
      <c r="CX201" s="370">
        <f t="shared" si="134"/>
        <v>0</v>
      </c>
      <c r="CY201" s="370">
        <f t="shared" si="135"/>
        <v>0</v>
      </c>
    </row>
    <row r="202" spans="1:103" x14ac:dyDescent="0.25">
      <c r="A202" s="4880" t="s">
        <v>222</v>
      </c>
      <c r="B202" s="4925" t="s">
        <v>223</v>
      </c>
      <c r="C202" s="4926">
        <f t="shared" si="140"/>
        <v>0</v>
      </c>
      <c r="D202" s="4927">
        <f>SUM(H202+J202+L202+N202+P202+R202+T202+V202+X202+Z202+AB202+AD202+AF202+AH202+AJ202+AL202)</f>
        <v>0</v>
      </c>
      <c r="E202" s="4925">
        <f>SUM(I202+K202+M202+O202+Q202+S202+U202+W202+Y202+AA202+AC202+AE202+AG202+AI202+AK202+AM202)</f>
        <v>0</v>
      </c>
      <c r="F202" s="4931"/>
      <c r="G202" s="4932"/>
      <c r="H202" s="4884">
        <v>0</v>
      </c>
      <c r="I202" s="4885">
        <v>0</v>
      </c>
      <c r="J202" s="4884">
        <v>0</v>
      </c>
      <c r="K202" s="4885">
        <v>0</v>
      </c>
      <c r="L202" s="4884">
        <v>0</v>
      </c>
      <c r="M202" s="4885">
        <v>0</v>
      </c>
      <c r="N202" s="4884">
        <v>0</v>
      </c>
      <c r="O202" s="4885">
        <v>0</v>
      </c>
      <c r="P202" s="4884">
        <v>0</v>
      </c>
      <c r="Q202" s="4885">
        <v>0</v>
      </c>
      <c r="R202" s="4884">
        <v>0</v>
      </c>
      <c r="S202" s="4885">
        <v>0</v>
      </c>
      <c r="T202" s="4884">
        <v>0</v>
      </c>
      <c r="U202" s="4885">
        <v>0</v>
      </c>
      <c r="V202" s="4884">
        <v>0</v>
      </c>
      <c r="W202" s="4885">
        <v>0</v>
      </c>
      <c r="X202" s="4884">
        <v>0</v>
      </c>
      <c r="Y202" s="4885">
        <v>0</v>
      </c>
      <c r="Z202" s="4884">
        <v>0</v>
      </c>
      <c r="AA202" s="4885">
        <v>0</v>
      </c>
      <c r="AB202" s="4884">
        <v>0</v>
      </c>
      <c r="AC202" s="4885">
        <v>0</v>
      </c>
      <c r="AD202" s="4884">
        <v>0</v>
      </c>
      <c r="AE202" s="4885">
        <v>0</v>
      </c>
      <c r="AF202" s="4884">
        <v>0</v>
      </c>
      <c r="AG202" s="4885">
        <v>0</v>
      </c>
      <c r="AH202" s="4884">
        <v>0</v>
      </c>
      <c r="AI202" s="4885">
        <v>0</v>
      </c>
      <c r="AJ202" s="4884">
        <v>0</v>
      </c>
      <c r="AK202" s="4885">
        <v>0</v>
      </c>
      <c r="AL202" s="4884">
        <v>0</v>
      </c>
      <c r="AM202" s="4886">
        <v>0</v>
      </c>
      <c r="AN202" s="4712">
        <v>0</v>
      </c>
      <c r="AO202" s="4885">
        <v>0</v>
      </c>
      <c r="AP202" s="4884">
        <v>0</v>
      </c>
      <c r="AQ202" s="4885">
        <v>0</v>
      </c>
      <c r="AR202" s="4884">
        <v>0</v>
      </c>
      <c r="AS202" s="4885">
        <v>0</v>
      </c>
      <c r="AT202" s="4886">
        <v>0</v>
      </c>
      <c r="AU202" s="4841">
        <v>0</v>
      </c>
      <c r="AV202" s="4886">
        <v>0</v>
      </c>
      <c r="AW202" s="4841">
        <v>0</v>
      </c>
      <c r="AX202" s="4885">
        <v>0</v>
      </c>
      <c r="AY202" s="56" t="str">
        <f t="shared" si="118"/>
        <v/>
      </c>
      <c r="CA202" s="18" t="str">
        <f t="shared" si="119"/>
        <v/>
      </c>
      <c r="CB202" s="18" t="str">
        <f t="shared" si="120"/>
        <v/>
      </c>
      <c r="CC202" s="18" t="str">
        <f t="shared" si="121"/>
        <v/>
      </c>
      <c r="CD202" s="18" t="str">
        <f t="shared" si="122"/>
        <v/>
      </c>
      <c r="CE202" s="18" t="str">
        <f t="shared" si="123"/>
        <v/>
      </c>
      <c r="CF202" s="18" t="str">
        <f t="shared" si="124"/>
        <v/>
      </c>
      <c r="CG202" s="18" t="str">
        <f t="shared" si="136"/>
        <v/>
      </c>
      <c r="CH202" s="18" t="str">
        <f t="shared" si="125"/>
        <v/>
      </c>
      <c r="CI202" s="18" t="str">
        <f t="shared" si="137"/>
        <v/>
      </c>
      <c r="CJ202" s="18" t="str">
        <f t="shared" si="138"/>
        <v/>
      </c>
      <c r="CK202" s="18" t="str">
        <f t="shared" si="126"/>
        <v/>
      </c>
      <c r="CL202" s="56"/>
      <c r="CM202" s="56"/>
      <c r="CN202" s="56"/>
      <c r="CO202" s="370">
        <f t="shared" si="127"/>
        <v>0</v>
      </c>
      <c r="CP202" s="370">
        <f t="shared" si="128"/>
        <v>0</v>
      </c>
      <c r="CQ202" s="370">
        <f t="shared" si="129"/>
        <v>0</v>
      </c>
      <c r="CR202" s="370">
        <f t="shared" si="129"/>
        <v>0</v>
      </c>
      <c r="CS202" s="370">
        <f t="shared" si="130"/>
        <v>0</v>
      </c>
      <c r="CT202" s="370">
        <f t="shared" si="131"/>
        <v>0</v>
      </c>
      <c r="CU202" s="370">
        <f t="shared" si="132"/>
        <v>0</v>
      </c>
      <c r="CV202" s="370">
        <f t="shared" si="132"/>
        <v>0</v>
      </c>
      <c r="CW202" s="370">
        <f t="shared" si="133"/>
        <v>0</v>
      </c>
      <c r="CX202" s="370">
        <f t="shared" si="134"/>
        <v>0</v>
      </c>
      <c r="CY202" s="370">
        <f t="shared" si="135"/>
        <v>0</v>
      </c>
    </row>
    <row r="203" spans="1:103" x14ac:dyDescent="0.25">
      <c r="A203" s="4249"/>
      <c r="B203" s="377" t="s">
        <v>224</v>
      </c>
      <c r="C203" s="4933">
        <f t="shared" si="140"/>
        <v>4</v>
      </c>
      <c r="D203" s="388">
        <f>SUM(H203+J203+L203+N203+P203+R203+T203+V203+X203+Z203+AB203+AD203+AF203+AH203+AJ203+AL203)</f>
        <v>1</v>
      </c>
      <c r="E203" s="369">
        <f>SUM(I203+K203+M203+O203+Q203+S203+U203+W203+Y203+AA203+AC203+AE203+AG203+AI203+AK203+AM203)</f>
        <v>3</v>
      </c>
      <c r="F203" s="4934"/>
      <c r="G203" s="389"/>
      <c r="H203" s="4756">
        <v>0</v>
      </c>
      <c r="I203" s="85">
        <v>0</v>
      </c>
      <c r="J203" s="4756">
        <v>1</v>
      </c>
      <c r="K203" s="85">
        <v>2</v>
      </c>
      <c r="L203" s="91">
        <v>0</v>
      </c>
      <c r="M203" s="96">
        <v>1</v>
      </c>
      <c r="N203" s="4756">
        <v>0</v>
      </c>
      <c r="O203" s="85">
        <v>0</v>
      </c>
      <c r="P203" s="4756">
        <v>0</v>
      </c>
      <c r="Q203" s="85">
        <v>0</v>
      </c>
      <c r="R203" s="4756">
        <v>0</v>
      </c>
      <c r="S203" s="85">
        <v>0</v>
      </c>
      <c r="T203" s="4756">
        <v>0</v>
      </c>
      <c r="U203" s="85">
        <v>0</v>
      </c>
      <c r="V203" s="4756">
        <v>0</v>
      </c>
      <c r="W203" s="85">
        <v>0</v>
      </c>
      <c r="X203" s="4756">
        <v>0</v>
      </c>
      <c r="Y203" s="85">
        <v>0</v>
      </c>
      <c r="Z203" s="4756">
        <v>0</v>
      </c>
      <c r="AA203" s="85">
        <v>0</v>
      </c>
      <c r="AB203" s="4756">
        <v>0</v>
      </c>
      <c r="AC203" s="85">
        <v>0</v>
      </c>
      <c r="AD203" s="4756">
        <v>0</v>
      </c>
      <c r="AE203" s="85">
        <v>0</v>
      </c>
      <c r="AF203" s="4756">
        <v>0</v>
      </c>
      <c r="AG203" s="85">
        <v>0</v>
      </c>
      <c r="AH203" s="4756">
        <v>0</v>
      </c>
      <c r="AI203" s="85">
        <v>0</v>
      </c>
      <c r="AJ203" s="4756">
        <v>0</v>
      </c>
      <c r="AK203" s="85">
        <v>0</v>
      </c>
      <c r="AL203" s="4756">
        <v>0</v>
      </c>
      <c r="AM203" s="353">
        <v>0</v>
      </c>
      <c r="AN203" s="95">
        <v>0</v>
      </c>
      <c r="AO203" s="96">
        <v>0</v>
      </c>
      <c r="AP203" s="91">
        <v>0</v>
      </c>
      <c r="AQ203" s="96">
        <v>0</v>
      </c>
      <c r="AR203" s="91">
        <v>0</v>
      </c>
      <c r="AS203" s="96">
        <v>3</v>
      </c>
      <c r="AT203" s="384">
        <v>0</v>
      </c>
      <c r="AU203" s="385">
        <v>0</v>
      </c>
      <c r="AV203" s="384">
        <v>1</v>
      </c>
      <c r="AW203" s="385">
        <v>0</v>
      </c>
      <c r="AX203" s="96">
        <v>0</v>
      </c>
      <c r="AY203" s="56" t="str">
        <f t="shared" si="118"/>
        <v/>
      </c>
      <c r="CA203" s="18" t="str">
        <f t="shared" si="119"/>
        <v/>
      </c>
      <c r="CB203" s="18" t="str">
        <f t="shared" si="120"/>
        <v/>
      </c>
      <c r="CC203" s="18" t="str">
        <f t="shared" si="121"/>
        <v/>
      </c>
      <c r="CD203" s="18" t="str">
        <f t="shared" si="122"/>
        <v/>
      </c>
      <c r="CE203" s="18" t="str">
        <f t="shared" si="123"/>
        <v/>
      </c>
      <c r="CF203" s="18" t="str">
        <f t="shared" si="124"/>
        <v/>
      </c>
      <c r="CG203" s="18" t="str">
        <f t="shared" si="136"/>
        <v/>
      </c>
      <c r="CH203" s="18" t="str">
        <f t="shared" si="125"/>
        <v/>
      </c>
      <c r="CI203" s="18" t="str">
        <f t="shared" si="137"/>
        <v/>
      </c>
      <c r="CJ203" s="18" t="str">
        <f t="shared" si="138"/>
        <v/>
      </c>
      <c r="CK203" s="18" t="str">
        <f t="shared" si="126"/>
        <v/>
      </c>
      <c r="CL203" s="56"/>
      <c r="CM203" s="56"/>
      <c r="CN203" s="56"/>
      <c r="CO203" s="370">
        <f t="shared" si="127"/>
        <v>0</v>
      </c>
      <c r="CP203" s="370">
        <f t="shared" si="128"/>
        <v>0</v>
      </c>
      <c r="CQ203" s="370">
        <f t="shared" si="129"/>
        <v>0</v>
      </c>
      <c r="CR203" s="370">
        <f t="shared" si="129"/>
        <v>0</v>
      </c>
      <c r="CS203" s="370">
        <f t="shared" si="130"/>
        <v>0</v>
      </c>
      <c r="CT203" s="370">
        <f t="shared" si="131"/>
        <v>0</v>
      </c>
      <c r="CU203" s="370">
        <f t="shared" si="132"/>
        <v>0</v>
      </c>
      <c r="CV203" s="370">
        <f t="shared" si="132"/>
        <v>0</v>
      </c>
      <c r="CW203" s="370">
        <f t="shared" si="133"/>
        <v>0</v>
      </c>
      <c r="CX203" s="370">
        <f t="shared" si="134"/>
        <v>0</v>
      </c>
      <c r="CY203" s="370">
        <f t="shared" si="135"/>
        <v>0</v>
      </c>
    </row>
    <row r="204" spans="1:103" s="56" customFormat="1" ht="18" customHeight="1" x14ac:dyDescent="0.2">
      <c r="A204" s="4935" t="s">
        <v>225</v>
      </c>
      <c r="B204" s="4936"/>
      <c r="C204" s="4937">
        <f t="shared" si="140"/>
        <v>24</v>
      </c>
      <c r="D204" s="4938">
        <f t="shared" si="139"/>
        <v>13</v>
      </c>
      <c r="E204" s="4939">
        <f t="shared" si="139"/>
        <v>11</v>
      </c>
      <c r="F204" s="4913">
        <v>0</v>
      </c>
      <c r="G204" s="4915">
        <v>0</v>
      </c>
      <c r="H204" s="4913">
        <v>0</v>
      </c>
      <c r="I204" s="4915">
        <v>1</v>
      </c>
      <c r="J204" s="4913">
        <v>4</v>
      </c>
      <c r="K204" s="4915">
        <v>2</v>
      </c>
      <c r="L204" s="4913">
        <v>2</v>
      </c>
      <c r="M204" s="4915">
        <v>2</v>
      </c>
      <c r="N204" s="4913">
        <v>2</v>
      </c>
      <c r="O204" s="4915">
        <v>2</v>
      </c>
      <c r="P204" s="4913">
        <v>1</v>
      </c>
      <c r="Q204" s="4915">
        <v>0</v>
      </c>
      <c r="R204" s="4913">
        <v>0</v>
      </c>
      <c r="S204" s="4915">
        <v>0</v>
      </c>
      <c r="T204" s="4913">
        <v>0</v>
      </c>
      <c r="U204" s="4915">
        <v>1</v>
      </c>
      <c r="V204" s="4913">
        <v>0</v>
      </c>
      <c r="W204" s="4915">
        <v>0</v>
      </c>
      <c r="X204" s="4913">
        <v>0</v>
      </c>
      <c r="Y204" s="4915">
        <v>1</v>
      </c>
      <c r="Z204" s="4913">
        <v>1</v>
      </c>
      <c r="AA204" s="4915">
        <v>0</v>
      </c>
      <c r="AB204" s="4913">
        <v>0</v>
      </c>
      <c r="AC204" s="4915">
        <v>1</v>
      </c>
      <c r="AD204" s="4913">
        <v>3</v>
      </c>
      <c r="AE204" s="4915">
        <v>1</v>
      </c>
      <c r="AF204" s="4913">
        <v>0</v>
      </c>
      <c r="AG204" s="4915">
        <v>0</v>
      </c>
      <c r="AH204" s="4913">
        <v>0</v>
      </c>
      <c r="AI204" s="4915">
        <v>0</v>
      </c>
      <c r="AJ204" s="4913">
        <v>0</v>
      </c>
      <c r="AK204" s="4915">
        <v>0</v>
      </c>
      <c r="AL204" s="4913">
        <v>0</v>
      </c>
      <c r="AM204" s="4916">
        <v>0</v>
      </c>
      <c r="AN204" s="4914">
        <v>0</v>
      </c>
      <c r="AO204" s="4915">
        <v>0</v>
      </c>
      <c r="AP204" s="91">
        <v>0</v>
      </c>
      <c r="AQ204" s="4915">
        <v>0</v>
      </c>
      <c r="AR204" s="4913">
        <v>0</v>
      </c>
      <c r="AS204" s="4915">
        <v>3</v>
      </c>
      <c r="AT204" s="4916">
        <v>0</v>
      </c>
      <c r="AU204" s="4917">
        <v>0</v>
      </c>
      <c r="AV204" s="4916">
        <v>1</v>
      </c>
      <c r="AW204" s="4917">
        <v>1</v>
      </c>
      <c r="AX204" s="4915">
        <v>0</v>
      </c>
      <c r="AY204" s="56" t="str">
        <f t="shared" si="118"/>
        <v/>
      </c>
      <c r="CA204" s="18" t="str">
        <f t="shared" si="119"/>
        <v/>
      </c>
      <c r="CB204" s="18" t="str">
        <f t="shared" si="120"/>
        <v/>
      </c>
      <c r="CC204" s="18" t="str">
        <f t="shared" si="121"/>
        <v/>
      </c>
      <c r="CD204" s="18" t="str">
        <f t="shared" si="122"/>
        <v/>
      </c>
      <c r="CE204" s="18" t="str">
        <f t="shared" si="123"/>
        <v/>
      </c>
      <c r="CF204" s="18" t="str">
        <f t="shared" si="124"/>
        <v/>
      </c>
      <c r="CG204" s="18" t="str">
        <f t="shared" si="136"/>
        <v/>
      </c>
      <c r="CH204" s="18" t="str">
        <f t="shared" si="125"/>
        <v/>
      </c>
      <c r="CI204" s="18" t="str">
        <f t="shared" si="137"/>
        <v/>
      </c>
      <c r="CJ204" s="18" t="str">
        <f t="shared" si="138"/>
        <v/>
      </c>
      <c r="CK204" s="18" t="str">
        <f t="shared" si="126"/>
        <v/>
      </c>
      <c r="CO204" s="370">
        <f t="shared" si="127"/>
        <v>0</v>
      </c>
      <c r="CP204" s="370">
        <f t="shared" si="128"/>
        <v>0</v>
      </c>
      <c r="CQ204" s="370">
        <f t="shared" si="129"/>
        <v>0</v>
      </c>
      <c r="CR204" s="370">
        <f t="shared" si="129"/>
        <v>0</v>
      </c>
      <c r="CS204" s="370">
        <f t="shared" si="130"/>
        <v>0</v>
      </c>
      <c r="CT204" s="370">
        <f t="shared" si="131"/>
        <v>0</v>
      </c>
      <c r="CU204" s="370">
        <f t="shared" si="132"/>
        <v>0</v>
      </c>
      <c r="CV204" s="370">
        <f t="shared" si="132"/>
        <v>0</v>
      </c>
      <c r="CW204" s="370">
        <f t="shared" si="133"/>
        <v>0</v>
      </c>
      <c r="CX204" s="370">
        <f t="shared" si="134"/>
        <v>0</v>
      </c>
      <c r="CY204" s="370">
        <f t="shared" si="135"/>
        <v>0</v>
      </c>
    </row>
    <row r="205" spans="1:103" ht="15" customHeight="1" x14ac:dyDescent="0.25">
      <c r="A205" s="4880" t="s">
        <v>226</v>
      </c>
      <c r="B205" s="380" t="s">
        <v>227</v>
      </c>
      <c r="C205" s="378">
        <f t="shared" si="140"/>
        <v>0</v>
      </c>
      <c r="D205" s="379">
        <f t="shared" si="139"/>
        <v>0</v>
      </c>
      <c r="E205" s="380">
        <f t="shared" si="139"/>
        <v>0</v>
      </c>
      <c r="F205" s="45"/>
      <c r="G205" s="48"/>
      <c r="H205" s="45"/>
      <c r="I205" s="48"/>
      <c r="J205" s="45"/>
      <c r="K205" s="48"/>
      <c r="L205" s="45"/>
      <c r="M205" s="48"/>
      <c r="N205" s="45"/>
      <c r="O205" s="48"/>
      <c r="P205" s="45"/>
      <c r="Q205" s="48"/>
      <c r="R205" s="45"/>
      <c r="S205" s="48"/>
      <c r="T205" s="45"/>
      <c r="U205" s="48"/>
      <c r="V205" s="45"/>
      <c r="W205" s="48"/>
      <c r="X205" s="45"/>
      <c r="Y205" s="48"/>
      <c r="Z205" s="45"/>
      <c r="AA205" s="48"/>
      <c r="AB205" s="45"/>
      <c r="AC205" s="48"/>
      <c r="AD205" s="45"/>
      <c r="AE205" s="48"/>
      <c r="AF205" s="45"/>
      <c r="AG205" s="48"/>
      <c r="AH205" s="45"/>
      <c r="AI205" s="48"/>
      <c r="AJ205" s="45"/>
      <c r="AK205" s="48"/>
      <c r="AL205" s="45"/>
      <c r="AM205" s="333"/>
      <c r="AN205" s="105"/>
      <c r="AO205" s="48"/>
      <c r="AP205" s="45"/>
      <c r="AQ205" s="85"/>
      <c r="AR205" s="4756"/>
      <c r="AS205" s="85"/>
      <c r="AT205" s="353"/>
      <c r="AU205" s="395"/>
      <c r="AV205" s="353"/>
      <c r="AW205" s="395"/>
      <c r="AX205" s="85"/>
      <c r="AY205" s="56" t="str">
        <f t="shared" si="118"/>
        <v/>
      </c>
      <c r="CA205" s="18" t="str">
        <f t="shared" si="119"/>
        <v/>
      </c>
      <c r="CB205" s="18" t="str">
        <f t="shared" si="120"/>
        <v/>
      </c>
      <c r="CC205" s="18" t="str">
        <f t="shared" si="121"/>
        <v/>
      </c>
      <c r="CD205" s="18" t="str">
        <f t="shared" si="122"/>
        <v/>
      </c>
      <c r="CE205" s="18" t="str">
        <f t="shared" si="123"/>
        <v/>
      </c>
      <c r="CF205" s="18" t="str">
        <f t="shared" si="124"/>
        <v/>
      </c>
      <c r="CG205" s="18" t="str">
        <f t="shared" si="136"/>
        <v/>
      </c>
      <c r="CH205" s="18" t="str">
        <f t="shared" si="125"/>
        <v/>
      </c>
      <c r="CI205" s="18" t="str">
        <f t="shared" si="137"/>
        <v/>
      </c>
      <c r="CJ205" s="18" t="str">
        <f t="shared" si="138"/>
        <v/>
      </c>
      <c r="CK205" s="18" t="str">
        <f t="shared" si="126"/>
        <v/>
      </c>
      <c r="CL205" s="56"/>
      <c r="CM205" s="56"/>
      <c r="CN205" s="56"/>
      <c r="CO205" s="370">
        <f t="shared" si="127"/>
        <v>0</v>
      </c>
      <c r="CP205" s="370">
        <f t="shared" si="128"/>
        <v>0</v>
      </c>
      <c r="CQ205" s="370">
        <f t="shared" si="129"/>
        <v>0</v>
      </c>
      <c r="CR205" s="370">
        <f t="shared" si="129"/>
        <v>0</v>
      </c>
      <c r="CS205" s="370">
        <f t="shared" si="130"/>
        <v>0</v>
      </c>
      <c r="CT205" s="370">
        <f t="shared" si="131"/>
        <v>0</v>
      </c>
      <c r="CU205" s="370">
        <f t="shared" si="132"/>
        <v>0</v>
      </c>
      <c r="CV205" s="370">
        <f t="shared" si="132"/>
        <v>0</v>
      </c>
      <c r="CW205" s="370">
        <f t="shared" si="133"/>
        <v>0</v>
      </c>
      <c r="CX205" s="370">
        <f t="shared" si="134"/>
        <v>0</v>
      </c>
      <c r="CY205" s="370">
        <f t="shared" si="135"/>
        <v>0</v>
      </c>
    </row>
    <row r="206" spans="1:103" ht="15" customHeight="1" x14ac:dyDescent="0.25">
      <c r="A206" s="3923"/>
      <c r="B206" s="396" t="s">
        <v>228</v>
      </c>
      <c r="C206" s="397">
        <f t="shared" si="140"/>
        <v>5</v>
      </c>
      <c r="D206" s="398">
        <f t="shared" si="139"/>
        <v>2</v>
      </c>
      <c r="E206" s="396">
        <f t="shared" si="139"/>
        <v>3</v>
      </c>
      <c r="F206" s="22">
        <v>0</v>
      </c>
      <c r="G206" s="28">
        <v>0</v>
      </c>
      <c r="H206" s="22">
        <v>0</v>
      </c>
      <c r="I206" s="28">
        <v>0</v>
      </c>
      <c r="J206" s="22">
        <v>0</v>
      </c>
      <c r="K206" s="28">
        <v>0</v>
      </c>
      <c r="L206" s="22">
        <v>0</v>
      </c>
      <c r="M206" s="28">
        <v>0</v>
      </c>
      <c r="N206" s="22">
        <v>0</v>
      </c>
      <c r="O206" s="28">
        <v>1</v>
      </c>
      <c r="P206" s="22">
        <v>0</v>
      </c>
      <c r="Q206" s="28">
        <v>0</v>
      </c>
      <c r="R206" s="22">
        <v>0</v>
      </c>
      <c r="S206" s="28">
        <v>0</v>
      </c>
      <c r="T206" s="22">
        <v>0</v>
      </c>
      <c r="U206" s="28">
        <v>0</v>
      </c>
      <c r="V206" s="22">
        <v>0</v>
      </c>
      <c r="W206" s="28">
        <v>0</v>
      </c>
      <c r="X206" s="22">
        <v>0</v>
      </c>
      <c r="Y206" s="28">
        <v>0</v>
      </c>
      <c r="Z206" s="22">
        <v>1</v>
      </c>
      <c r="AA206" s="28">
        <v>0</v>
      </c>
      <c r="AB206" s="22">
        <v>0</v>
      </c>
      <c r="AC206" s="28">
        <v>1</v>
      </c>
      <c r="AD206" s="22">
        <v>1</v>
      </c>
      <c r="AE206" s="28">
        <v>1</v>
      </c>
      <c r="AF206" s="22">
        <v>0</v>
      </c>
      <c r="AG206" s="28">
        <v>0</v>
      </c>
      <c r="AH206" s="22">
        <v>0</v>
      </c>
      <c r="AI206" s="28">
        <v>0</v>
      </c>
      <c r="AJ206" s="22">
        <v>0</v>
      </c>
      <c r="AK206" s="28">
        <v>0</v>
      </c>
      <c r="AL206" s="22">
        <v>0</v>
      </c>
      <c r="AM206" s="216">
        <v>0</v>
      </c>
      <c r="AN206" s="27">
        <v>0</v>
      </c>
      <c r="AO206" s="28">
        <v>0</v>
      </c>
      <c r="AP206" s="22">
        <v>0</v>
      </c>
      <c r="AQ206" s="52">
        <v>0</v>
      </c>
      <c r="AR206" s="49">
        <v>0</v>
      </c>
      <c r="AS206" s="52">
        <v>0</v>
      </c>
      <c r="AT206" s="323">
        <v>0</v>
      </c>
      <c r="AU206" s="399">
        <v>0</v>
      </c>
      <c r="AV206" s="323">
        <v>0</v>
      </c>
      <c r="AW206" s="399">
        <v>0</v>
      </c>
      <c r="AX206" s="52">
        <v>0</v>
      </c>
      <c r="AY206" s="56" t="str">
        <f t="shared" si="118"/>
        <v/>
      </c>
      <c r="CA206" s="18" t="str">
        <f t="shared" si="119"/>
        <v/>
      </c>
      <c r="CB206" s="18" t="str">
        <f t="shared" si="120"/>
        <v/>
      </c>
      <c r="CC206" s="18" t="str">
        <f t="shared" si="121"/>
        <v/>
      </c>
      <c r="CD206" s="18" t="str">
        <f t="shared" si="122"/>
        <v/>
      </c>
      <c r="CE206" s="18" t="str">
        <f t="shared" si="123"/>
        <v/>
      </c>
      <c r="CF206" s="18" t="str">
        <f t="shared" si="124"/>
        <v/>
      </c>
      <c r="CG206" s="18" t="str">
        <f t="shared" si="136"/>
        <v/>
      </c>
      <c r="CH206" s="18" t="str">
        <f t="shared" si="125"/>
        <v/>
      </c>
      <c r="CI206" s="18" t="str">
        <f t="shared" si="137"/>
        <v/>
      </c>
      <c r="CJ206" s="18" t="str">
        <f t="shared" si="138"/>
        <v/>
      </c>
      <c r="CK206" s="18" t="str">
        <f t="shared" si="126"/>
        <v/>
      </c>
      <c r="CL206" s="56"/>
      <c r="CM206" s="56"/>
      <c r="CN206" s="56"/>
      <c r="CO206" s="370">
        <f t="shared" si="127"/>
        <v>0</v>
      </c>
      <c r="CP206" s="370">
        <f t="shared" si="128"/>
        <v>0</v>
      </c>
      <c r="CQ206" s="370">
        <f t="shared" si="129"/>
        <v>0</v>
      </c>
      <c r="CR206" s="370">
        <f t="shared" si="129"/>
        <v>0</v>
      </c>
      <c r="CS206" s="370">
        <f t="shared" si="130"/>
        <v>0</v>
      </c>
      <c r="CT206" s="370">
        <f t="shared" si="131"/>
        <v>0</v>
      </c>
      <c r="CU206" s="370">
        <f t="shared" si="132"/>
        <v>0</v>
      </c>
      <c r="CV206" s="370">
        <f t="shared" si="132"/>
        <v>0</v>
      </c>
      <c r="CW206" s="370">
        <f t="shared" si="133"/>
        <v>0</v>
      </c>
      <c r="CX206" s="370">
        <f t="shared" si="134"/>
        <v>0</v>
      </c>
      <c r="CY206" s="370">
        <f t="shared" si="135"/>
        <v>0</v>
      </c>
    </row>
    <row r="207" spans="1:103" ht="15" customHeight="1" x14ac:dyDescent="0.25">
      <c r="A207" s="3923"/>
      <c r="B207" s="396" t="s">
        <v>229</v>
      </c>
      <c r="C207" s="397">
        <f t="shared" si="140"/>
        <v>5</v>
      </c>
      <c r="D207" s="400">
        <f t="shared" si="139"/>
        <v>3</v>
      </c>
      <c r="E207" s="396">
        <f t="shared" si="139"/>
        <v>2</v>
      </c>
      <c r="F207" s="49">
        <v>0</v>
      </c>
      <c r="G207" s="52">
        <v>0</v>
      </c>
      <c r="H207" s="49">
        <v>0</v>
      </c>
      <c r="I207" s="52">
        <v>0</v>
      </c>
      <c r="J207" s="49">
        <v>1</v>
      </c>
      <c r="K207" s="52">
        <v>1</v>
      </c>
      <c r="L207" s="49">
        <v>0</v>
      </c>
      <c r="M207" s="52">
        <v>0</v>
      </c>
      <c r="N207" s="49">
        <v>0</v>
      </c>
      <c r="O207" s="52">
        <v>0</v>
      </c>
      <c r="P207" s="49">
        <v>1</v>
      </c>
      <c r="Q207" s="52">
        <v>0</v>
      </c>
      <c r="R207" s="49">
        <v>0</v>
      </c>
      <c r="S207" s="52">
        <v>0</v>
      </c>
      <c r="T207" s="49">
        <v>0</v>
      </c>
      <c r="U207" s="52">
        <v>1</v>
      </c>
      <c r="V207" s="49">
        <v>0</v>
      </c>
      <c r="W207" s="52">
        <v>0</v>
      </c>
      <c r="X207" s="49">
        <v>0</v>
      </c>
      <c r="Y207" s="52">
        <v>0</v>
      </c>
      <c r="Z207" s="49">
        <v>0</v>
      </c>
      <c r="AA207" s="52">
        <v>0</v>
      </c>
      <c r="AB207" s="49">
        <v>0</v>
      </c>
      <c r="AC207" s="52">
        <v>0</v>
      </c>
      <c r="AD207" s="49">
        <v>1</v>
      </c>
      <c r="AE207" s="52">
        <v>0</v>
      </c>
      <c r="AF207" s="49">
        <v>0</v>
      </c>
      <c r="AG207" s="52">
        <v>0</v>
      </c>
      <c r="AH207" s="49">
        <v>0</v>
      </c>
      <c r="AI207" s="52">
        <v>0</v>
      </c>
      <c r="AJ207" s="49">
        <v>0</v>
      </c>
      <c r="AK207" s="52">
        <v>0</v>
      </c>
      <c r="AL207" s="49">
        <v>0</v>
      </c>
      <c r="AM207" s="323">
        <v>0</v>
      </c>
      <c r="AN207" s="254">
        <v>0</v>
      </c>
      <c r="AO207" s="52">
        <v>0</v>
      </c>
      <c r="AP207" s="49">
        <v>0</v>
      </c>
      <c r="AQ207" s="52">
        <v>0</v>
      </c>
      <c r="AR207" s="49">
        <v>0</v>
      </c>
      <c r="AS207" s="52">
        <v>0</v>
      </c>
      <c r="AT207" s="323">
        <v>0</v>
      </c>
      <c r="AU207" s="399">
        <v>0</v>
      </c>
      <c r="AV207" s="323">
        <v>0</v>
      </c>
      <c r="AW207" s="399">
        <v>0</v>
      </c>
      <c r="AX207" s="52">
        <v>0</v>
      </c>
      <c r="AY207" s="56" t="str">
        <f t="shared" si="118"/>
        <v/>
      </c>
      <c r="CA207" s="18" t="str">
        <f t="shared" si="119"/>
        <v/>
      </c>
      <c r="CB207" s="18" t="str">
        <f t="shared" si="120"/>
        <v/>
      </c>
      <c r="CC207" s="18" t="str">
        <f t="shared" si="121"/>
        <v/>
      </c>
      <c r="CD207" s="18" t="str">
        <f t="shared" si="122"/>
        <v/>
      </c>
      <c r="CE207" s="18" t="str">
        <f t="shared" si="123"/>
        <v/>
      </c>
      <c r="CF207" s="18" t="str">
        <f t="shared" si="124"/>
        <v/>
      </c>
      <c r="CG207" s="18" t="str">
        <f t="shared" si="136"/>
        <v/>
      </c>
      <c r="CH207" s="18" t="str">
        <f t="shared" si="125"/>
        <v/>
      </c>
      <c r="CI207" s="18" t="str">
        <f t="shared" si="137"/>
        <v/>
      </c>
      <c r="CJ207" s="18" t="str">
        <f t="shared" si="138"/>
        <v/>
      </c>
      <c r="CK207" s="18" t="str">
        <f t="shared" si="126"/>
        <v/>
      </c>
      <c r="CL207" s="56"/>
      <c r="CM207" s="56"/>
      <c r="CN207" s="56"/>
      <c r="CO207" s="370">
        <f t="shared" si="127"/>
        <v>0</v>
      </c>
      <c r="CP207" s="370">
        <f t="shared" si="128"/>
        <v>0</v>
      </c>
      <c r="CQ207" s="370">
        <f t="shared" si="129"/>
        <v>0</v>
      </c>
      <c r="CR207" s="370">
        <f t="shared" si="129"/>
        <v>0</v>
      </c>
      <c r="CS207" s="370">
        <f t="shared" si="130"/>
        <v>0</v>
      </c>
      <c r="CT207" s="370">
        <f t="shared" si="131"/>
        <v>0</v>
      </c>
      <c r="CU207" s="370">
        <f t="shared" si="132"/>
        <v>0</v>
      </c>
      <c r="CV207" s="370">
        <f t="shared" si="132"/>
        <v>0</v>
      </c>
      <c r="CW207" s="370">
        <f t="shared" si="133"/>
        <v>0</v>
      </c>
      <c r="CX207" s="370">
        <f t="shared" si="134"/>
        <v>0</v>
      </c>
      <c r="CY207" s="370">
        <f t="shared" si="135"/>
        <v>0</v>
      </c>
    </row>
    <row r="208" spans="1:103" ht="15" customHeight="1" x14ac:dyDescent="0.25">
      <c r="A208" s="3923"/>
      <c r="B208" s="401" t="s">
        <v>230</v>
      </c>
      <c r="C208" s="397">
        <f t="shared" si="140"/>
        <v>0</v>
      </c>
      <c r="D208" s="402"/>
      <c r="E208" s="396">
        <f>SUM(K208+M208+O208+Q208+S208+U208+W208+Y208+AA208+AC208+AE208+AG208+AI208+AK208+AM208)</f>
        <v>0</v>
      </c>
      <c r="F208" s="345"/>
      <c r="G208" s="346"/>
      <c r="H208" s="345"/>
      <c r="I208" s="346"/>
      <c r="J208" s="345"/>
      <c r="K208" s="28"/>
      <c r="L208" s="345"/>
      <c r="M208" s="28"/>
      <c r="N208" s="345"/>
      <c r="O208" s="28"/>
      <c r="P208" s="345"/>
      <c r="Q208" s="28"/>
      <c r="R208" s="345"/>
      <c r="S208" s="28"/>
      <c r="T208" s="345"/>
      <c r="U208" s="28"/>
      <c r="V208" s="345"/>
      <c r="W208" s="28"/>
      <c r="X208" s="345"/>
      <c r="Y208" s="28"/>
      <c r="Z208" s="345"/>
      <c r="AA208" s="28"/>
      <c r="AB208" s="345"/>
      <c r="AC208" s="28"/>
      <c r="AD208" s="345"/>
      <c r="AE208" s="28"/>
      <c r="AF208" s="345"/>
      <c r="AG208" s="28"/>
      <c r="AH208" s="345"/>
      <c r="AI208" s="28"/>
      <c r="AJ208" s="345"/>
      <c r="AK208" s="28"/>
      <c r="AL208" s="345"/>
      <c r="AM208" s="216"/>
      <c r="AN208" s="27"/>
      <c r="AO208" s="28"/>
      <c r="AP208" s="345"/>
      <c r="AQ208" s="28"/>
      <c r="AR208" s="22"/>
      <c r="AS208" s="28"/>
      <c r="AT208" s="345"/>
      <c r="AU208" s="239"/>
      <c r="AV208" s="216"/>
      <c r="AW208" s="345"/>
      <c r="AX208" s="28"/>
      <c r="AY208" s="56" t="str">
        <f>CA208&amp;CB208&amp;CD208&amp;CE208&amp;CF208&amp;CH208&amp;CI208&amp;CK208</f>
        <v/>
      </c>
      <c r="CA208" s="18" t="str">
        <f t="shared" ref="CA208:CA226" si="141">IF(AND(E208&gt;0,AN208=""), "* No olvide digitar la variable Gestantes. Digite Cero si no tiene.",IF(AN208&gt;E208,"  * La  variable Gestantes No puede ser mayor al Total Mujeres.",""))</f>
        <v/>
      </c>
      <c r="CB208" s="18" t="str">
        <f>IF(AND(E208&gt;0,AO208=""), "* No olvide digitar la variable Madre de hijo menor de 5 años. Digite Cero si no tiene.",IF(AO208&gt;E208,"  * La variable Madre de hijo menor de 5 años No puede ser mayor al Total Mujeres.",""))</f>
        <v/>
      </c>
      <c r="CC208" s="403"/>
      <c r="CD208" s="18" t="str">
        <f t="shared" ref="CD208:CD241" si="142">IF(AND(E208&gt;0,OR(AQ208="")), "* No olvide digitar la variable Pueblos originarios - Mujeres. Digite Cero si no tiene.",IF((AQ208)&gt;E208,"  * La variable Pueblos originarios - Mujeres No puede ser mayor al Total.",""))</f>
        <v/>
      </c>
      <c r="CE208" s="18" t="str">
        <f t="shared" ref="CE208:CE241" si="143">IF(AND(C208&gt;0,AR208=""), "* No olvide digitar la variable Niños, niñas, adolescentes y jóvenes SENAME. Digite Cero si no tiene.",IF(AR208&gt;C208,"  * La variable Niños, niñas, adolescentes y jóvenes SENAME No puede ser mayor al Total.",""))</f>
        <v/>
      </c>
      <c r="CF208" s="18" t="str">
        <f>IF(AND(C208&gt;0,AS208=""), "* No olvide digitar la variable Niños, niñas, adolescentes y jóvenes Mejor Niñez. Digite Cero si no tiene.",IF(AS208&gt;C208,"  * La variable Niños, niñas, adolescentes y jóvenes Mejor Niñez No puede ser mayor al Total.",""))</f>
        <v/>
      </c>
      <c r="CG208" s="403"/>
      <c r="CH208" s="18" t="str">
        <f>IF(AND(E208&gt;0,OR(AU208="")), "* No olvide digitar la variable Migrantes - Mujeres. Digite Cero si no tiene.",IF((AU208)&gt;E208,"  * La variable Migrantes - Mujeres No puede ser mayor al Total.",""))</f>
        <v/>
      </c>
      <c r="CI208" s="18" t="str">
        <f t="shared" si="137"/>
        <v/>
      </c>
      <c r="CJ208" s="404"/>
      <c r="CK208" s="18" t="str">
        <f>IF(AND($C208&gt;0,AX208=""), "* No olvide digitar la variable Adolescentes derivados de Espacios Amigables. Digite Cero si no tiene.",IF(AX208&gt;$C208,"  * La variable Adolescentes derivados de Espacios Amigables No puede ser mayor al Total.",""))</f>
        <v/>
      </c>
      <c r="CL208" s="56"/>
      <c r="CO208" s="370">
        <f t="shared" si="127"/>
        <v>0</v>
      </c>
      <c r="CP208" s="370">
        <f t="shared" si="128"/>
        <v>0</v>
      </c>
      <c r="CQ208" s="405"/>
      <c r="CR208" s="370">
        <f t="shared" si="129"/>
        <v>0</v>
      </c>
      <c r="CS208" s="370">
        <f t="shared" si="130"/>
        <v>0</v>
      </c>
      <c r="CT208" s="370">
        <f t="shared" si="131"/>
        <v>0</v>
      </c>
      <c r="CU208" s="405"/>
      <c r="CV208" s="370">
        <f t="shared" si="132"/>
        <v>0</v>
      </c>
      <c r="CW208" s="370">
        <f>IF(AND(E208&gt;0,OR(AV208="")),1,IF((AV208)&gt;E208,1,0))</f>
        <v>0</v>
      </c>
      <c r="CX208" s="405"/>
      <c r="CY208" s="370">
        <f t="shared" si="135"/>
        <v>0</v>
      </c>
    </row>
    <row r="209" spans="1:103" ht="15" customHeight="1" x14ac:dyDescent="0.25">
      <c r="A209" s="3923"/>
      <c r="B209" s="396" t="s">
        <v>231</v>
      </c>
      <c r="C209" s="397">
        <f t="shared" si="140"/>
        <v>2</v>
      </c>
      <c r="D209" s="379">
        <f t="shared" ref="D209:E217" si="144">SUM(F209+H209+J209+L209+N209+P209+R209+T209+V209+X209+Z209+AB209+AD209+AF209+AH209+AJ209+AL209)</f>
        <v>1</v>
      </c>
      <c r="E209" s="396">
        <f t="shared" si="144"/>
        <v>1</v>
      </c>
      <c r="F209" s="45">
        <v>0</v>
      </c>
      <c r="G209" s="48">
        <v>0</v>
      </c>
      <c r="H209" s="45">
        <v>0</v>
      </c>
      <c r="I209" s="48">
        <v>0</v>
      </c>
      <c r="J209" s="45">
        <v>0</v>
      </c>
      <c r="K209" s="48">
        <v>0</v>
      </c>
      <c r="L209" s="45">
        <v>0</v>
      </c>
      <c r="M209" s="48">
        <v>0</v>
      </c>
      <c r="N209" s="45">
        <v>1</v>
      </c>
      <c r="O209" s="48">
        <v>0</v>
      </c>
      <c r="P209" s="45">
        <v>0</v>
      </c>
      <c r="Q209" s="48">
        <v>0</v>
      </c>
      <c r="R209" s="45">
        <v>0</v>
      </c>
      <c r="S209" s="48">
        <v>0</v>
      </c>
      <c r="T209" s="45">
        <v>0</v>
      </c>
      <c r="U209" s="48">
        <v>0</v>
      </c>
      <c r="V209" s="45">
        <v>0</v>
      </c>
      <c r="W209" s="48">
        <v>0</v>
      </c>
      <c r="X209" s="45">
        <v>0</v>
      </c>
      <c r="Y209" s="48">
        <v>1</v>
      </c>
      <c r="Z209" s="45">
        <v>0</v>
      </c>
      <c r="AA209" s="48">
        <v>0</v>
      </c>
      <c r="AB209" s="45">
        <v>0</v>
      </c>
      <c r="AC209" s="48">
        <v>0</v>
      </c>
      <c r="AD209" s="45">
        <v>0</v>
      </c>
      <c r="AE209" s="48">
        <v>0</v>
      </c>
      <c r="AF209" s="45">
        <v>0</v>
      </c>
      <c r="AG209" s="48">
        <v>0</v>
      </c>
      <c r="AH209" s="45">
        <v>0</v>
      </c>
      <c r="AI209" s="48">
        <v>0</v>
      </c>
      <c r="AJ209" s="45">
        <v>0</v>
      </c>
      <c r="AK209" s="48">
        <v>0</v>
      </c>
      <c r="AL209" s="45">
        <v>0</v>
      </c>
      <c r="AM209" s="333">
        <v>0</v>
      </c>
      <c r="AN209" s="105">
        <v>0</v>
      </c>
      <c r="AO209" s="48">
        <v>0</v>
      </c>
      <c r="AP209" s="45">
        <v>0</v>
      </c>
      <c r="AQ209" s="48">
        <v>0</v>
      </c>
      <c r="AR209" s="45">
        <v>0</v>
      </c>
      <c r="AS209" s="48">
        <v>0</v>
      </c>
      <c r="AT209" s="333">
        <v>0</v>
      </c>
      <c r="AU209" s="352">
        <v>0</v>
      </c>
      <c r="AV209" s="333">
        <v>0</v>
      </c>
      <c r="AW209" s="352">
        <v>0</v>
      </c>
      <c r="AX209" s="48">
        <v>0</v>
      </c>
      <c r="AY209" s="56" t="str">
        <f t="shared" si="118"/>
        <v/>
      </c>
      <c r="CA209" s="18" t="str">
        <f t="shared" ref="CA209:CA217" si="145">IF(AND(E209&gt;0,AN209=""), "* No olvide digitar la variable Gestantes. Digite Cero si no tiene.",IF(AN209&gt;E209,"  * La variable Gestantes No puede ser mayor al Total Mujeres.",""))</f>
        <v/>
      </c>
      <c r="CB209" s="18" t="str">
        <f t="shared" ref="CB209:CB217" si="146">IF(AND(E209&gt;0,AO209=""), "* No olvide digitar la variable Madre de hijo menor de 5 años. Digite Cero si no tiene.",IF(AO209&gt;E209,"  * La variable Madre de hijo menor de 5 años No puede ser mayor al Total de Mujeres.",""))</f>
        <v/>
      </c>
      <c r="CC209" s="18" t="str">
        <f t="shared" ref="CC209:CC217" si="147">IF(AND(D209&gt;0,OR(AP209="")), "* No olvide digitar la variable Pueblos originarios - Hombres. Digite Cero si no tiene.",IF((AP209)&gt;D209,"  * La variable Pueblos originarios - Hombres No puede ser mayor al Total Hombres.",""))</f>
        <v/>
      </c>
      <c r="CD209" s="18" t="str">
        <f t="shared" ref="CD209:CD217" si="148">IF(AND(E209&gt;0,OR(AQ209="")), "* No olvide digitar la variable Pueblos originarios - Mujeres. Digite Cero si no tiene.",IF((AQ209)&gt;E209,"  * La variable Pueblos originarios - Mujeres No puede ser mayor al Total Mujeres.",""))</f>
        <v/>
      </c>
      <c r="CE209" s="18" t="str">
        <f t="shared" ref="CE209:CE217" si="149">IF(AND($C209&gt;0,AR209=""), "* No olvide digitar la variable Niños, niñas, adolescentes y jóvenes SENAME. Digite Cero si no tiene.",IF(AR209&gt;$C209,"  * La variable Niños, niñas, adolescentes y jóvenes SENAME No puede ser mayor al Total.",""))</f>
        <v/>
      </c>
      <c r="CF209" s="18" t="str">
        <f t="shared" ref="CF209:CF241" si="150">IF(AND(C209&gt;0,AS209=""), "* No olvide digitar la variable Niños, niñas, adolescentes y jóvenes Mejor Niñez. Digite Cero si no tiene.",IF(AS209&gt;C209,"  * La variable Niños, niñas, adolescentes y jóvenes Mejor Niñez No puede ser mayor al Total.",""))</f>
        <v/>
      </c>
      <c r="CG209" s="18" t="str">
        <f t="shared" si="136"/>
        <v/>
      </c>
      <c r="CH209" s="18" t="str">
        <f t="shared" ref="CH209:CH217" si="151">IF(AND(E209&gt;0,OR(AU209="")), "* No olvide digitar la variable Migrantes - Mujeres. Digite Cero si no tiene.",IF((AU209)&gt;E209,"  * La variable Migrantes - Mujeres No puede ser mayor al Total Mujeres.",""))</f>
        <v/>
      </c>
      <c r="CI209" s="18" t="str">
        <f t="shared" si="137"/>
        <v/>
      </c>
      <c r="CJ209" s="18" t="str">
        <f t="shared" ref="CJ209:CJ241" si="152">IF(AND(D209&gt;0,OR(AW209="")), "* No olvide digitar la variable Trans Femenino. Digite Cero si no tiene.",IF((AW209)&gt;D209,"  * La variable Trans Femenino No puede ser mayor al Total Hombres.",""))</f>
        <v/>
      </c>
      <c r="CK209" s="18" t="str">
        <f t="shared" ref="CK209:CK240" si="153">IF(AND($C209&gt;0,AX209=""), "* No olvide digitar la variable Adolescentes derivados de Espacios Amigables. Digite Cero si no tiene.",IF(AX209&gt;$C209,"  * La variable Adolescentes derivados de Espacios Amigables No puede ser mayor al Total.",""))</f>
        <v/>
      </c>
      <c r="CL209" s="56"/>
      <c r="CO209" s="370">
        <f t="shared" si="127"/>
        <v>0</v>
      </c>
      <c r="CP209" s="370">
        <f t="shared" si="128"/>
        <v>0</v>
      </c>
      <c r="CQ209" s="370">
        <f t="shared" ref="CQ209:CR241" si="154">IF(AND(D209&gt;0,OR(AP209="")),1,IF((AP209)&gt;D209,1,0))</f>
        <v>0</v>
      </c>
      <c r="CR209" s="370">
        <f t="shared" si="129"/>
        <v>0</v>
      </c>
      <c r="CS209" s="370">
        <f t="shared" si="130"/>
        <v>0</v>
      </c>
      <c r="CT209" s="370">
        <f t="shared" si="131"/>
        <v>0</v>
      </c>
      <c r="CU209" s="370">
        <f t="shared" ref="CU209:CV241" si="155">IF(AND(D209&gt;0,OR(AT209="")),1,IF((AT209)&gt;D209,1,0))</f>
        <v>0</v>
      </c>
      <c r="CV209" s="370">
        <f t="shared" si="132"/>
        <v>0</v>
      </c>
      <c r="CW209" s="370">
        <f t="shared" ref="CW209:CW241" si="156">IF(AND(E209&gt;0,OR(AV209="")),1,IF((AV209)&gt;E209,1,0))</f>
        <v>0</v>
      </c>
      <c r="CX209" s="370">
        <f t="shared" ref="CX209:CX241" si="157">IF(AND(D209&gt;0,OR(AW209="")),1,IF((AW209)&gt;D209,1,0))</f>
        <v>0</v>
      </c>
      <c r="CY209" s="370">
        <f t="shared" si="135"/>
        <v>0</v>
      </c>
    </row>
    <row r="210" spans="1:103" ht="15" customHeight="1" x14ac:dyDescent="0.25">
      <c r="A210" s="3923"/>
      <c r="B210" s="406" t="s">
        <v>232</v>
      </c>
      <c r="C210" s="397">
        <f t="shared" si="140"/>
        <v>0</v>
      </c>
      <c r="D210" s="398">
        <f t="shared" si="144"/>
        <v>0</v>
      </c>
      <c r="E210" s="396">
        <f t="shared" si="144"/>
        <v>0</v>
      </c>
      <c r="F210" s="22">
        <v>0</v>
      </c>
      <c r="G210" s="28">
        <v>0</v>
      </c>
      <c r="H210" s="22">
        <v>0</v>
      </c>
      <c r="I210" s="28">
        <v>0</v>
      </c>
      <c r="J210" s="22">
        <v>0</v>
      </c>
      <c r="K210" s="28">
        <v>0</v>
      </c>
      <c r="L210" s="22">
        <v>0</v>
      </c>
      <c r="M210" s="28">
        <v>0</v>
      </c>
      <c r="N210" s="22">
        <v>0</v>
      </c>
      <c r="O210" s="28">
        <v>0</v>
      </c>
      <c r="P210" s="22">
        <v>0</v>
      </c>
      <c r="Q210" s="28">
        <v>0</v>
      </c>
      <c r="R210" s="22">
        <v>0</v>
      </c>
      <c r="S210" s="28">
        <v>0</v>
      </c>
      <c r="T210" s="22">
        <v>0</v>
      </c>
      <c r="U210" s="28">
        <v>0</v>
      </c>
      <c r="V210" s="22">
        <v>0</v>
      </c>
      <c r="W210" s="28">
        <v>0</v>
      </c>
      <c r="X210" s="22">
        <v>0</v>
      </c>
      <c r="Y210" s="28">
        <v>0</v>
      </c>
      <c r="Z210" s="22">
        <v>0</v>
      </c>
      <c r="AA210" s="28">
        <v>0</v>
      </c>
      <c r="AB210" s="22">
        <v>0</v>
      </c>
      <c r="AC210" s="28">
        <v>0</v>
      </c>
      <c r="AD210" s="22">
        <v>0</v>
      </c>
      <c r="AE210" s="28">
        <v>0</v>
      </c>
      <c r="AF210" s="22">
        <v>0</v>
      </c>
      <c r="AG210" s="28">
        <v>0</v>
      </c>
      <c r="AH210" s="22">
        <v>0</v>
      </c>
      <c r="AI210" s="28">
        <v>0</v>
      </c>
      <c r="AJ210" s="22">
        <v>0</v>
      </c>
      <c r="AK210" s="28">
        <v>0</v>
      </c>
      <c r="AL210" s="22">
        <v>0</v>
      </c>
      <c r="AM210" s="216">
        <v>0</v>
      </c>
      <c r="AN210" s="27">
        <v>0</v>
      </c>
      <c r="AO210" s="28">
        <v>0</v>
      </c>
      <c r="AP210" s="22">
        <v>0</v>
      </c>
      <c r="AQ210" s="85">
        <v>0</v>
      </c>
      <c r="AR210" s="4756">
        <v>0</v>
      </c>
      <c r="AS210" s="85">
        <v>0</v>
      </c>
      <c r="AT210" s="353">
        <v>0</v>
      </c>
      <c r="AU210" s="395">
        <v>0</v>
      </c>
      <c r="AV210" s="353">
        <v>0</v>
      </c>
      <c r="AW210" s="395">
        <v>0</v>
      </c>
      <c r="AX210" s="85">
        <v>0</v>
      </c>
      <c r="AY210" s="56" t="str">
        <f t="shared" si="118"/>
        <v/>
      </c>
      <c r="CA210" s="18" t="str">
        <f t="shared" si="145"/>
        <v/>
      </c>
      <c r="CB210" s="18" t="str">
        <f t="shared" si="146"/>
        <v/>
      </c>
      <c r="CC210" s="18" t="str">
        <f t="shared" si="147"/>
        <v/>
      </c>
      <c r="CD210" s="18" t="str">
        <f t="shared" si="148"/>
        <v/>
      </c>
      <c r="CE210" s="18" t="str">
        <f t="shared" si="149"/>
        <v/>
      </c>
      <c r="CF210" s="18" t="str">
        <f t="shared" si="150"/>
        <v/>
      </c>
      <c r="CG210" s="18" t="str">
        <f t="shared" si="136"/>
        <v/>
      </c>
      <c r="CH210" s="18" t="str">
        <f t="shared" si="151"/>
        <v/>
      </c>
      <c r="CI210" s="18" t="str">
        <f t="shared" si="137"/>
        <v/>
      </c>
      <c r="CJ210" s="18" t="str">
        <f t="shared" si="152"/>
        <v/>
      </c>
      <c r="CK210" s="18" t="str">
        <f t="shared" si="153"/>
        <v/>
      </c>
      <c r="CL210" s="56"/>
      <c r="CO210" s="370">
        <f t="shared" si="127"/>
        <v>0</v>
      </c>
      <c r="CP210" s="370">
        <f t="shared" si="128"/>
        <v>0</v>
      </c>
      <c r="CQ210" s="370">
        <f t="shared" si="154"/>
        <v>0</v>
      </c>
      <c r="CR210" s="370">
        <f t="shared" si="129"/>
        <v>0</v>
      </c>
      <c r="CS210" s="370">
        <f t="shared" si="130"/>
        <v>0</v>
      </c>
      <c r="CT210" s="370">
        <f t="shared" si="131"/>
        <v>0</v>
      </c>
      <c r="CU210" s="370">
        <f t="shared" si="155"/>
        <v>0</v>
      </c>
      <c r="CV210" s="370">
        <f t="shared" si="132"/>
        <v>0</v>
      </c>
      <c r="CW210" s="370">
        <f t="shared" si="156"/>
        <v>0</v>
      </c>
      <c r="CX210" s="370">
        <f t="shared" si="157"/>
        <v>0</v>
      </c>
      <c r="CY210" s="370">
        <f t="shared" si="135"/>
        <v>0</v>
      </c>
    </row>
    <row r="211" spans="1:103" ht="15" customHeight="1" x14ac:dyDescent="0.25">
      <c r="A211" s="3923"/>
      <c r="B211" s="407" t="s">
        <v>233</v>
      </c>
      <c r="C211" s="397">
        <f t="shared" si="140"/>
        <v>1</v>
      </c>
      <c r="D211" s="398">
        <f t="shared" si="144"/>
        <v>1</v>
      </c>
      <c r="E211" s="396">
        <f t="shared" si="144"/>
        <v>0</v>
      </c>
      <c r="F211" s="22">
        <v>0</v>
      </c>
      <c r="G211" s="28">
        <v>0</v>
      </c>
      <c r="H211" s="22">
        <v>0</v>
      </c>
      <c r="I211" s="28">
        <v>0</v>
      </c>
      <c r="J211" s="22">
        <v>0</v>
      </c>
      <c r="K211" s="28">
        <v>0</v>
      </c>
      <c r="L211" s="22">
        <v>0</v>
      </c>
      <c r="M211" s="28">
        <v>0</v>
      </c>
      <c r="N211" s="22">
        <v>0</v>
      </c>
      <c r="O211" s="28">
        <v>0</v>
      </c>
      <c r="P211" s="22">
        <v>0</v>
      </c>
      <c r="Q211" s="28">
        <v>0</v>
      </c>
      <c r="R211" s="22">
        <v>0</v>
      </c>
      <c r="S211" s="28">
        <v>0</v>
      </c>
      <c r="T211" s="22">
        <v>0</v>
      </c>
      <c r="U211" s="28">
        <v>0</v>
      </c>
      <c r="V211" s="22">
        <v>0</v>
      </c>
      <c r="W211" s="28">
        <v>0</v>
      </c>
      <c r="X211" s="22">
        <v>0</v>
      </c>
      <c r="Y211" s="28">
        <v>0</v>
      </c>
      <c r="Z211" s="22">
        <v>0</v>
      </c>
      <c r="AA211" s="28">
        <v>0</v>
      </c>
      <c r="AB211" s="22">
        <v>0</v>
      </c>
      <c r="AC211" s="28">
        <v>0</v>
      </c>
      <c r="AD211" s="22">
        <v>1</v>
      </c>
      <c r="AE211" s="28">
        <v>0</v>
      </c>
      <c r="AF211" s="22">
        <v>0</v>
      </c>
      <c r="AG211" s="28">
        <v>0</v>
      </c>
      <c r="AH211" s="22">
        <v>0</v>
      </c>
      <c r="AI211" s="28">
        <v>0</v>
      </c>
      <c r="AJ211" s="22">
        <v>0</v>
      </c>
      <c r="AK211" s="28">
        <v>0</v>
      </c>
      <c r="AL211" s="22">
        <v>0</v>
      </c>
      <c r="AM211" s="216">
        <v>0</v>
      </c>
      <c r="AN211" s="27">
        <v>0</v>
      </c>
      <c r="AO211" s="28">
        <v>0</v>
      </c>
      <c r="AP211" s="22">
        <v>0</v>
      </c>
      <c r="AQ211" s="52">
        <v>0</v>
      </c>
      <c r="AR211" s="49">
        <v>0</v>
      </c>
      <c r="AS211" s="52">
        <v>0</v>
      </c>
      <c r="AT211" s="323">
        <v>0</v>
      </c>
      <c r="AU211" s="399">
        <v>0</v>
      </c>
      <c r="AV211" s="323">
        <v>0</v>
      </c>
      <c r="AW211" s="399">
        <v>0</v>
      </c>
      <c r="AX211" s="52">
        <v>0</v>
      </c>
      <c r="AY211" s="56" t="str">
        <f t="shared" si="118"/>
        <v/>
      </c>
      <c r="CA211" s="18" t="str">
        <f t="shared" si="145"/>
        <v/>
      </c>
      <c r="CB211" s="18" t="str">
        <f t="shared" si="146"/>
        <v/>
      </c>
      <c r="CC211" s="18" t="str">
        <f t="shared" si="147"/>
        <v/>
      </c>
      <c r="CD211" s="18" t="str">
        <f t="shared" si="148"/>
        <v/>
      </c>
      <c r="CE211" s="18" t="str">
        <f t="shared" si="149"/>
        <v/>
      </c>
      <c r="CF211" s="18" t="str">
        <f t="shared" si="150"/>
        <v/>
      </c>
      <c r="CG211" s="18" t="str">
        <f t="shared" si="136"/>
        <v/>
      </c>
      <c r="CH211" s="18" t="str">
        <f t="shared" si="151"/>
        <v/>
      </c>
      <c r="CI211" s="18" t="str">
        <f t="shared" si="137"/>
        <v/>
      </c>
      <c r="CJ211" s="18" t="str">
        <f t="shared" si="152"/>
        <v/>
      </c>
      <c r="CK211" s="18" t="str">
        <f t="shared" si="153"/>
        <v/>
      </c>
      <c r="CL211" s="56"/>
      <c r="CO211" s="370">
        <f t="shared" si="127"/>
        <v>0</v>
      </c>
      <c r="CP211" s="370">
        <f t="shared" si="128"/>
        <v>0</v>
      </c>
      <c r="CQ211" s="370">
        <f t="shared" si="154"/>
        <v>0</v>
      </c>
      <c r="CR211" s="370">
        <f t="shared" si="154"/>
        <v>0</v>
      </c>
      <c r="CS211" s="370">
        <f t="shared" si="130"/>
        <v>0</v>
      </c>
      <c r="CT211" s="370">
        <f t="shared" si="131"/>
        <v>0</v>
      </c>
      <c r="CU211" s="370">
        <f t="shared" si="155"/>
        <v>0</v>
      </c>
      <c r="CV211" s="370">
        <f t="shared" si="155"/>
        <v>0</v>
      </c>
      <c r="CW211" s="370">
        <f t="shared" si="156"/>
        <v>0</v>
      </c>
      <c r="CX211" s="370">
        <f t="shared" si="157"/>
        <v>0</v>
      </c>
      <c r="CY211" s="370">
        <f t="shared" si="135"/>
        <v>0</v>
      </c>
    </row>
    <row r="212" spans="1:103" ht="15" customHeight="1" x14ac:dyDescent="0.25">
      <c r="A212" s="4249"/>
      <c r="B212" s="408" t="s">
        <v>234</v>
      </c>
      <c r="C212" s="409">
        <f t="shared" si="140"/>
        <v>0</v>
      </c>
      <c r="D212" s="400">
        <f>SUM(H212+J212+L212+N212+P212+R212+T212+V212+X212+Z212+AB212+AD212+AF212+AH212+AJ212+AL212)</f>
        <v>0</v>
      </c>
      <c r="E212" s="410">
        <f>SUM(I212+K212+M212+O212+Q212+S212+U212+W212+Y212+AA212+AC212+AE212+AG212+AI212+AK212+AM212)</f>
        <v>0</v>
      </c>
      <c r="F212" s="411"/>
      <c r="G212" s="412"/>
      <c r="H212" s="49"/>
      <c r="I212" s="52"/>
      <c r="J212" s="49"/>
      <c r="K212" s="52"/>
      <c r="L212" s="49"/>
      <c r="M212" s="52"/>
      <c r="N212" s="49"/>
      <c r="O212" s="52"/>
      <c r="P212" s="49"/>
      <c r="Q212" s="52"/>
      <c r="R212" s="49"/>
      <c r="S212" s="52"/>
      <c r="T212" s="49"/>
      <c r="U212" s="52"/>
      <c r="V212" s="49"/>
      <c r="W212" s="52"/>
      <c r="X212" s="49"/>
      <c r="Y212" s="52"/>
      <c r="Z212" s="49"/>
      <c r="AA212" s="52"/>
      <c r="AB212" s="49"/>
      <c r="AC212" s="52"/>
      <c r="AD212" s="49"/>
      <c r="AE212" s="52"/>
      <c r="AF212" s="49"/>
      <c r="AG212" s="52"/>
      <c r="AH212" s="49"/>
      <c r="AI212" s="52"/>
      <c r="AJ212" s="49"/>
      <c r="AK212" s="52"/>
      <c r="AL212" s="49"/>
      <c r="AM212" s="323"/>
      <c r="AN212" s="254"/>
      <c r="AO212" s="52"/>
      <c r="AP212" s="49"/>
      <c r="AQ212" s="37"/>
      <c r="AR212" s="30"/>
      <c r="AS212" s="37"/>
      <c r="AT212" s="223"/>
      <c r="AU212" s="243"/>
      <c r="AV212" s="223"/>
      <c r="AW212" s="243"/>
      <c r="AX212" s="37"/>
      <c r="AY212" s="56" t="str">
        <f t="shared" si="118"/>
        <v/>
      </c>
      <c r="CA212" s="18" t="str">
        <f t="shared" si="145"/>
        <v/>
      </c>
      <c r="CB212" s="18" t="str">
        <f t="shared" si="146"/>
        <v/>
      </c>
      <c r="CC212" s="18" t="str">
        <f t="shared" si="147"/>
        <v/>
      </c>
      <c r="CD212" s="18" t="str">
        <f t="shared" si="148"/>
        <v/>
      </c>
      <c r="CE212" s="18" t="str">
        <f t="shared" si="149"/>
        <v/>
      </c>
      <c r="CF212" s="18" t="str">
        <f t="shared" si="150"/>
        <v/>
      </c>
      <c r="CG212" s="18" t="str">
        <f t="shared" si="136"/>
        <v/>
      </c>
      <c r="CH212" s="18" t="str">
        <f t="shared" si="151"/>
        <v/>
      </c>
      <c r="CI212" s="18" t="str">
        <f t="shared" si="137"/>
        <v/>
      </c>
      <c r="CJ212" s="18" t="str">
        <f t="shared" si="152"/>
        <v/>
      </c>
      <c r="CK212" s="18" t="str">
        <f t="shared" si="153"/>
        <v/>
      </c>
      <c r="CL212" s="56"/>
      <c r="CO212" s="370">
        <f t="shared" si="127"/>
        <v>0</v>
      </c>
      <c r="CP212" s="370">
        <f t="shared" si="128"/>
        <v>0</v>
      </c>
      <c r="CQ212" s="370">
        <f t="shared" si="154"/>
        <v>0</v>
      </c>
      <c r="CR212" s="370">
        <f t="shared" si="154"/>
        <v>0</v>
      </c>
      <c r="CS212" s="370">
        <f t="shared" si="130"/>
        <v>0</v>
      </c>
      <c r="CT212" s="370">
        <f t="shared" si="131"/>
        <v>0</v>
      </c>
      <c r="CU212" s="370">
        <f t="shared" si="155"/>
        <v>0</v>
      </c>
      <c r="CV212" s="370">
        <f t="shared" si="155"/>
        <v>0</v>
      </c>
      <c r="CW212" s="370">
        <f t="shared" si="156"/>
        <v>0</v>
      </c>
      <c r="CX212" s="370">
        <f t="shared" si="157"/>
        <v>0</v>
      </c>
      <c r="CY212" s="370">
        <f t="shared" si="135"/>
        <v>0</v>
      </c>
    </row>
    <row r="213" spans="1:103" ht="15" customHeight="1" x14ac:dyDescent="0.25">
      <c r="A213" s="4880" t="s">
        <v>235</v>
      </c>
      <c r="B213" s="4940" t="s">
        <v>236</v>
      </c>
      <c r="C213" s="4926">
        <f t="shared" si="140"/>
        <v>0</v>
      </c>
      <c r="D213" s="4927">
        <f t="shared" si="144"/>
        <v>0</v>
      </c>
      <c r="E213" s="4925">
        <f t="shared" si="144"/>
        <v>0</v>
      </c>
      <c r="F213" s="4884"/>
      <c r="G213" s="4885"/>
      <c r="H213" s="4884"/>
      <c r="I213" s="4885"/>
      <c r="J213" s="4884"/>
      <c r="K213" s="4885"/>
      <c r="L213" s="4884"/>
      <c r="M213" s="4885"/>
      <c r="N213" s="4884"/>
      <c r="O213" s="4885"/>
      <c r="P213" s="4884"/>
      <c r="Q213" s="4885"/>
      <c r="R213" s="4884"/>
      <c r="S213" s="4885"/>
      <c r="T213" s="4884"/>
      <c r="U213" s="4885"/>
      <c r="V213" s="4884"/>
      <c r="W213" s="4885"/>
      <c r="X213" s="4884"/>
      <c r="Y213" s="4885"/>
      <c r="Z213" s="4884"/>
      <c r="AA213" s="4885"/>
      <c r="AB213" s="4884"/>
      <c r="AC213" s="4885"/>
      <c r="AD213" s="4884"/>
      <c r="AE213" s="4885"/>
      <c r="AF213" s="4884"/>
      <c r="AG213" s="4885"/>
      <c r="AH213" s="4884"/>
      <c r="AI213" s="4885"/>
      <c r="AJ213" s="4884"/>
      <c r="AK213" s="4885"/>
      <c r="AL213" s="4884"/>
      <c r="AM213" s="4886"/>
      <c r="AN213" s="4712"/>
      <c r="AO213" s="4885"/>
      <c r="AP213" s="4884"/>
      <c r="AQ213" s="414"/>
      <c r="AR213" s="4941"/>
      <c r="AS213" s="414"/>
      <c r="AT213" s="415"/>
      <c r="AU213" s="4942"/>
      <c r="AV213" s="415"/>
      <c r="AW213" s="4942"/>
      <c r="AX213" s="414"/>
      <c r="AY213" s="56" t="str">
        <f t="shared" si="118"/>
        <v/>
      </c>
      <c r="CA213" s="18" t="str">
        <f t="shared" si="145"/>
        <v/>
      </c>
      <c r="CB213" s="18" t="str">
        <f t="shared" si="146"/>
        <v/>
      </c>
      <c r="CC213" s="18" t="str">
        <f t="shared" si="147"/>
        <v/>
      </c>
      <c r="CD213" s="18" t="str">
        <f t="shared" si="148"/>
        <v/>
      </c>
      <c r="CE213" s="18" t="str">
        <f t="shared" si="149"/>
        <v/>
      </c>
      <c r="CF213" s="18" t="str">
        <f t="shared" si="150"/>
        <v/>
      </c>
      <c r="CG213" s="18" t="str">
        <f t="shared" si="136"/>
        <v/>
      </c>
      <c r="CH213" s="18" t="str">
        <f t="shared" si="151"/>
        <v/>
      </c>
      <c r="CI213" s="18" t="str">
        <f t="shared" si="137"/>
        <v/>
      </c>
      <c r="CJ213" s="18" t="str">
        <f t="shared" si="152"/>
        <v/>
      </c>
      <c r="CK213" s="18" t="str">
        <f t="shared" si="153"/>
        <v/>
      </c>
      <c r="CL213" s="56"/>
      <c r="CO213" s="370">
        <f t="shared" si="127"/>
        <v>0</v>
      </c>
      <c r="CP213" s="370">
        <f t="shared" si="128"/>
        <v>0</v>
      </c>
      <c r="CQ213" s="370">
        <f t="shared" si="154"/>
        <v>0</v>
      </c>
      <c r="CR213" s="370">
        <f t="shared" si="154"/>
        <v>0</v>
      </c>
      <c r="CS213" s="370">
        <f t="shared" si="130"/>
        <v>0</v>
      </c>
      <c r="CT213" s="370">
        <f t="shared" si="131"/>
        <v>0</v>
      </c>
      <c r="CU213" s="370">
        <f t="shared" si="155"/>
        <v>0</v>
      </c>
      <c r="CV213" s="370">
        <f t="shared" si="155"/>
        <v>0</v>
      </c>
      <c r="CW213" s="370">
        <f t="shared" si="156"/>
        <v>0</v>
      </c>
      <c r="CX213" s="370">
        <f t="shared" si="157"/>
        <v>0</v>
      </c>
      <c r="CY213" s="370">
        <f t="shared" si="135"/>
        <v>0</v>
      </c>
    </row>
    <row r="214" spans="1:103" ht="15" customHeight="1" x14ac:dyDescent="0.25">
      <c r="A214" s="3923"/>
      <c r="B214" s="396" t="s">
        <v>237</v>
      </c>
      <c r="C214" s="397">
        <f t="shared" si="140"/>
        <v>0</v>
      </c>
      <c r="D214" s="398">
        <f>SUM(F214+H214+J214+L214+N214+P214+R214+T214+V214+X214+Z214+AB214+AD214+AF214+AH214+AJ214+AL214)</f>
        <v>0</v>
      </c>
      <c r="E214" s="396">
        <f t="shared" si="144"/>
        <v>0</v>
      </c>
      <c r="F214" s="22"/>
      <c r="G214" s="28"/>
      <c r="H214" s="22"/>
      <c r="I214" s="28"/>
      <c r="J214" s="22"/>
      <c r="K214" s="28"/>
      <c r="L214" s="22"/>
      <c r="M214" s="28"/>
      <c r="N214" s="22"/>
      <c r="O214" s="28"/>
      <c r="P214" s="22"/>
      <c r="Q214" s="28"/>
      <c r="R214" s="22"/>
      <c r="S214" s="28"/>
      <c r="T214" s="22"/>
      <c r="U214" s="28"/>
      <c r="V214" s="22"/>
      <c r="W214" s="28"/>
      <c r="X214" s="22"/>
      <c r="Y214" s="28"/>
      <c r="Z214" s="22"/>
      <c r="AA214" s="28"/>
      <c r="AB214" s="22"/>
      <c r="AC214" s="28"/>
      <c r="AD214" s="22"/>
      <c r="AE214" s="28"/>
      <c r="AF214" s="22"/>
      <c r="AG214" s="28"/>
      <c r="AH214" s="22"/>
      <c r="AI214" s="28"/>
      <c r="AJ214" s="22"/>
      <c r="AK214" s="28"/>
      <c r="AL214" s="22"/>
      <c r="AM214" s="216"/>
      <c r="AN214" s="27"/>
      <c r="AO214" s="28"/>
      <c r="AP214" s="22"/>
      <c r="AQ214" s="52"/>
      <c r="AR214" s="49"/>
      <c r="AS214" s="52"/>
      <c r="AT214" s="323"/>
      <c r="AU214" s="399"/>
      <c r="AV214" s="323"/>
      <c r="AW214" s="399"/>
      <c r="AX214" s="52"/>
      <c r="AY214" s="56" t="str">
        <f t="shared" si="118"/>
        <v/>
      </c>
      <c r="CA214" s="18" t="str">
        <f t="shared" si="145"/>
        <v/>
      </c>
      <c r="CB214" s="18" t="str">
        <f t="shared" si="146"/>
        <v/>
      </c>
      <c r="CC214" s="18" t="str">
        <f t="shared" si="147"/>
        <v/>
      </c>
      <c r="CD214" s="18" t="str">
        <f t="shared" si="148"/>
        <v/>
      </c>
      <c r="CE214" s="18" t="str">
        <f t="shared" si="149"/>
        <v/>
      </c>
      <c r="CF214" s="18" t="str">
        <f t="shared" si="150"/>
        <v/>
      </c>
      <c r="CG214" s="18" t="str">
        <f t="shared" si="136"/>
        <v/>
      </c>
      <c r="CH214" s="18" t="str">
        <f t="shared" si="151"/>
        <v/>
      </c>
      <c r="CI214" s="18" t="str">
        <f t="shared" si="137"/>
        <v/>
      </c>
      <c r="CJ214" s="18" t="str">
        <f t="shared" si="152"/>
        <v/>
      </c>
      <c r="CK214" s="18" t="str">
        <f t="shared" si="153"/>
        <v/>
      </c>
      <c r="CL214" s="56"/>
      <c r="CO214" s="370">
        <f t="shared" si="127"/>
        <v>0</v>
      </c>
      <c r="CP214" s="370">
        <f t="shared" si="128"/>
        <v>0</v>
      </c>
      <c r="CQ214" s="370">
        <f t="shared" si="154"/>
        <v>0</v>
      </c>
      <c r="CR214" s="370">
        <f t="shared" si="154"/>
        <v>0</v>
      </c>
      <c r="CS214" s="370">
        <f t="shared" si="130"/>
        <v>0</v>
      </c>
      <c r="CT214" s="370">
        <f t="shared" si="131"/>
        <v>0</v>
      </c>
      <c r="CU214" s="370">
        <f t="shared" si="155"/>
        <v>0</v>
      </c>
      <c r="CV214" s="370">
        <f t="shared" si="155"/>
        <v>0</v>
      </c>
      <c r="CW214" s="370">
        <f t="shared" si="156"/>
        <v>0</v>
      </c>
      <c r="CX214" s="370">
        <f t="shared" si="157"/>
        <v>0</v>
      </c>
      <c r="CY214" s="370">
        <f t="shared" si="135"/>
        <v>0</v>
      </c>
    </row>
    <row r="215" spans="1:103" ht="15" customHeight="1" x14ac:dyDescent="0.25">
      <c r="A215" s="3923"/>
      <c r="B215" s="410" t="s">
        <v>238</v>
      </c>
      <c r="C215" s="409">
        <f t="shared" si="140"/>
        <v>0</v>
      </c>
      <c r="D215" s="400">
        <f>SUM(F215+H215+J215+L215+N215+P215+R215+T215+V215+X215+Z215+AB215+AD215+AF215+AH215+AJ215+AL215)</f>
        <v>0</v>
      </c>
      <c r="E215" s="410">
        <f>SUM(G215+I215+K215+M215+O215+Q215+S215+U215+W215+Y215+AA215+AC215+AE215+AG215+AI215+AK215+AM215)</f>
        <v>0</v>
      </c>
      <c r="F215" s="49"/>
      <c r="G215" s="52"/>
      <c r="H215" s="49"/>
      <c r="I215" s="52"/>
      <c r="J215" s="49"/>
      <c r="K215" s="52"/>
      <c r="L215" s="49"/>
      <c r="M215" s="52"/>
      <c r="N215" s="49"/>
      <c r="O215" s="52"/>
      <c r="P215" s="49"/>
      <c r="Q215" s="52"/>
      <c r="R215" s="49"/>
      <c r="S215" s="52"/>
      <c r="T215" s="49"/>
      <c r="U215" s="52"/>
      <c r="V215" s="49"/>
      <c r="W215" s="52"/>
      <c r="X215" s="49"/>
      <c r="Y215" s="52"/>
      <c r="Z215" s="49"/>
      <c r="AA215" s="52"/>
      <c r="AB215" s="49"/>
      <c r="AC215" s="52"/>
      <c r="AD215" s="49"/>
      <c r="AE215" s="52"/>
      <c r="AF215" s="49"/>
      <c r="AG215" s="52"/>
      <c r="AH215" s="49"/>
      <c r="AI215" s="52"/>
      <c r="AJ215" s="49"/>
      <c r="AK215" s="52"/>
      <c r="AL215" s="49"/>
      <c r="AM215" s="323"/>
      <c r="AN215" s="254"/>
      <c r="AO215" s="52"/>
      <c r="AP215" s="49"/>
      <c r="AQ215" s="52"/>
      <c r="AR215" s="49"/>
      <c r="AS215" s="52"/>
      <c r="AT215" s="323"/>
      <c r="AU215" s="399"/>
      <c r="AV215" s="323"/>
      <c r="AW215" s="399"/>
      <c r="AX215" s="52"/>
      <c r="AY215" s="56" t="str">
        <f t="shared" si="118"/>
        <v/>
      </c>
      <c r="CA215" s="18" t="str">
        <f t="shared" si="145"/>
        <v/>
      </c>
      <c r="CB215" s="18" t="str">
        <f t="shared" si="146"/>
        <v/>
      </c>
      <c r="CC215" s="18" t="str">
        <f t="shared" si="147"/>
        <v/>
      </c>
      <c r="CD215" s="18" t="str">
        <f t="shared" si="148"/>
        <v/>
      </c>
      <c r="CE215" s="18" t="str">
        <f t="shared" si="149"/>
        <v/>
      </c>
      <c r="CF215" s="18" t="str">
        <f t="shared" si="150"/>
        <v/>
      </c>
      <c r="CG215" s="18" t="str">
        <f t="shared" si="136"/>
        <v/>
      </c>
      <c r="CH215" s="18" t="str">
        <f t="shared" si="151"/>
        <v/>
      </c>
      <c r="CI215" s="18" t="str">
        <f t="shared" si="137"/>
        <v/>
      </c>
      <c r="CJ215" s="18" t="str">
        <f t="shared" si="152"/>
        <v/>
      </c>
      <c r="CK215" s="18" t="str">
        <f t="shared" si="153"/>
        <v/>
      </c>
      <c r="CL215" s="56"/>
      <c r="CO215" s="370">
        <f t="shared" si="127"/>
        <v>0</v>
      </c>
      <c r="CP215" s="370">
        <f t="shared" si="128"/>
        <v>0</v>
      </c>
      <c r="CQ215" s="370">
        <f t="shared" si="154"/>
        <v>0</v>
      </c>
      <c r="CR215" s="370">
        <f t="shared" si="154"/>
        <v>0</v>
      </c>
      <c r="CS215" s="370">
        <f t="shared" si="130"/>
        <v>0</v>
      </c>
      <c r="CT215" s="370">
        <f t="shared" si="131"/>
        <v>0</v>
      </c>
      <c r="CU215" s="370">
        <f t="shared" si="155"/>
        <v>0</v>
      </c>
      <c r="CV215" s="370">
        <f t="shared" si="155"/>
        <v>0</v>
      </c>
      <c r="CW215" s="370">
        <f t="shared" si="156"/>
        <v>0</v>
      </c>
      <c r="CX215" s="370">
        <f t="shared" si="157"/>
        <v>0</v>
      </c>
      <c r="CY215" s="370">
        <f t="shared" si="135"/>
        <v>0</v>
      </c>
    </row>
    <row r="216" spans="1:103" ht="15" customHeight="1" x14ac:dyDescent="0.25">
      <c r="A216" s="3923"/>
      <c r="B216" s="410" t="s">
        <v>239</v>
      </c>
      <c r="C216" s="409">
        <f t="shared" si="140"/>
        <v>0</v>
      </c>
      <c r="D216" s="400">
        <f>SUM(F216+H216+J216+L216+N216+P216+R216+T216+V216+X216+Z216+AB216+AD216+AF216+AH216+AJ216+AL216)</f>
        <v>0</v>
      </c>
      <c r="E216" s="410">
        <f>SUM(G216+I216+K216+M216+O216+Q216+S216+U216+W216+Y216+AA216+AC216+AE216+AG216+AI216+AK216+AM216)</f>
        <v>0</v>
      </c>
      <c r="F216" s="49"/>
      <c r="G216" s="52"/>
      <c r="H216" s="49"/>
      <c r="I216" s="52"/>
      <c r="J216" s="49"/>
      <c r="K216" s="52"/>
      <c r="L216" s="49"/>
      <c r="M216" s="52"/>
      <c r="N216" s="49"/>
      <c r="O216" s="52"/>
      <c r="P216" s="49"/>
      <c r="Q216" s="52"/>
      <c r="R216" s="49"/>
      <c r="S216" s="52"/>
      <c r="T216" s="49"/>
      <c r="U216" s="52"/>
      <c r="V216" s="49"/>
      <c r="W216" s="52"/>
      <c r="X216" s="49"/>
      <c r="Y216" s="52"/>
      <c r="Z216" s="49"/>
      <c r="AA216" s="52"/>
      <c r="AB216" s="49"/>
      <c r="AC216" s="52"/>
      <c r="AD216" s="49"/>
      <c r="AE216" s="52"/>
      <c r="AF216" s="49"/>
      <c r="AG216" s="52"/>
      <c r="AH216" s="49"/>
      <c r="AI216" s="52"/>
      <c r="AJ216" s="49"/>
      <c r="AK216" s="52"/>
      <c r="AL216" s="49"/>
      <c r="AM216" s="323"/>
      <c r="AN216" s="254"/>
      <c r="AO216" s="52"/>
      <c r="AP216" s="49"/>
      <c r="AQ216" s="52"/>
      <c r="AR216" s="49"/>
      <c r="AS216" s="52"/>
      <c r="AT216" s="323"/>
      <c r="AU216" s="399"/>
      <c r="AV216" s="323"/>
      <c r="AW216" s="399"/>
      <c r="AX216" s="52"/>
      <c r="AY216" s="56" t="str">
        <f t="shared" si="118"/>
        <v/>
      </c>
      <c r="CA216" s="18" t="str">
        <f t="shared" si="145"/>
        <v/>
      </c>
      <c r="CB216" s="18" t="str">
        <f t="shared" si="146"/>
        <v/>
      </c>
      <c r="CC216" s="18" t="str">
        <f t="shared" si="147"/>
        <v/>
      </c>
      <c r="CD216" s="18" t="str">
        <f t="shared" si="148"/>
        <v/>
      </c>
      <c r="CE216" s="18" t="str">
        <f t="shared" si="149"/>
        <v/>
      </c>
      <c r="CF216" s="18" t="str">
        <f t="shared" si="150"/>
        <v/>
      </c>
      <c r="CG216" s="18" t="str">
        <f t="shared" si="136"/>
        <v/>
      </c>
      <c r="CH216" s="18" t="str">
        <f t="shared" si="151"/>
        <v/>
      </c>
      <c r="CI216" s="18" t="str">
        <f t="shared" si="137"/>
        <v/>
      </c>
      <c r="CJ216" s="18" t="str">
        <f t="shared" si="152"/>
        <v/>
      </c>
      <c r="CK216" s="18" t="str">
        <f t="shared" si="153"/>
        <v/>
      </c>
      <c r="CL216" s="56"/>
      <c r="CO216" s="370">
        <f t="shared" si="127"/>
        <v>0</v>
      </c>
      <c r="CP216" s="370">
        <f t="shared" si="128"/>
        <v>0</v>
      </c>
      <c r="CQ216" s="370">
        <f t="shared" si="154"/>
        <v>0</v>
      </c>
      <c r="CR216" s="370">
        <f t="shared" si="154"/>
        <v>0</v>
      </c>
      <c r="CS216" s="370">
        <f t="shared" si="130"/>
        <v>0</v>
      </c>
      <c r="CT216" s="370">
        <f t="shared" si="131"/>
        <v>0</v>
      </c>
      <c r="CU216" s="370">
        <f t="shared" si="155"/>
        <v>0</v>
      </c>
      <c r="CV216" s="370">
        <f t="shared" si="155"/>
        <v>0</v>
      </c>
      <c r="CW216" s="370">
        <f t="shared" si="156"/>
        <v>0</v>
      </c>
      <c r="CX216" s="370">
        <f t="shared" si="157"/>
        <v>0</v>
      </c>
      <c r="CY216" s="370">
        <f t="shared" si="135"/>
        <v>0</v>
      </c>
    </row>
    <row r="217" spans="1:103" ht="15" customHeight="1" x14ac:dyDescent="0.25">
      <c r="A217" s="4249"/>
      <c r="B217" s="377" t="s">
        <v>240</v>
      </c>
      <c r="C217" s="416">
        <f t="shared" si="140"/>
        <v>0</v>
      </c>
      <c r="D217" s="417">
        <f>SUM(F217+H217+J217+L217+N217+P217+R217+T217+V217+X217+Z217+AB217+AD217+AF217+AH217+AJ217+AL217)</f>
        <v>0</v>
      </c>
      <c r="E217" s="377">
        <f t="shared" si="144"/>
        <v>0</v>
      </c>
      <c r="F217" s="30"/>
      <c r="G217" s="37"/>
      <c r="H217" s="30"/>
      <c r="I217" s="37"/>
      <c r="J217" s="30"/>
      <c r="K217" s="37"/>
      <c r="L217" s="30"/>
      <c r="M217" s="37"/>
      <c r="N217" s="30"/>
      <c r="O217" s="37"/>
      <c r="P217" s="30"/>
      <c r="Q217" s="37"/>
      <c r="R217" s="30"/>
      <c r="S217" s="37"/>
      <c r="T217" s="30"/>
      <c r="U217" s="37"/>
      <c r="V217" s="30"/>
      <c r="W217" s="37"/>
      <c r="X217" s="30"/>
      <c r="Y217" s="37"/>
      <c r="Z217" s="30"/>
      <c r="AA217" s="37"/>
      <c r="AB217" s="30"/>
      <c r="AC217" s="37"/>
      <c r="AD217" s="30"/>
      <c r="AE217" s="37"/>
      <c r="AF217" s="30"/>
      <c r="AG217" s="37"/>
      <c r="AH217" s="30"/>
      <c r="AI217" s="37"/>
      <c r="AJ217" s="30"/>
      <c r="AK217" s="37"/>
      <c r="AL217" s="30"/>
      <c r="AM217" s="223"/>
      <c r="AN217" s="35"/>
      <c r="AO217" s="37"/>
      <c r="AP217" s="30"/>
      <c r="AQ217" s="37"/>
      <c r="AR217" s="30"/>
      <c r="AS217" s="37"/>
      <c r="AT217" s="223"/>
      <c r="AU217" s="243"/>
      <c r="AV217" s="223"/>
      <c r="AW217" s="243"/>
      <c r="AX217" s="37"/>
      <c r="AY217" s="56" t="str">
        <f t="shared" si="118"/>
        <v/>
      </c>
      <c r="CA217" s="18" t="str">
        <f t="shared" si="145"/>
        <v/>
      </c>
      <c r="CB217" s="18" t="str">
        <f t="shared" si="146"/>
        <v/>
      </c>
      <c r="CC217" s="18" t="str">
        <f t="shared" si="147"/>
        <v/>
      </c>
      <c r="CD217" s="18" t="str">
        <f t="shared" si="148"/>
        <v/>
      </c>
      <c r="CE217" s="18" t="str">
        <f t="shared" si="149"/>
        <v/>
      </c>
      <c r="CF217" s="18" t="str">
        <f t="shared" si="150"/>
        <v/>
      </c>
      <c r="CG217" s="18" t="str">
        <f t="shared" si="136"/>
        <v/>
      </c>
      <c r="CH217" s="18" t="str">
        <f t="shared" si="151"/>
        <v/>
      </c>
      <c r="CI217" s="18" t="str">
        <f t="shared" si="137"/>
        <v/>
      </c>
      <c r="CJ217" s="18" t="str">
        <f t="shared" si="152"/>
        <v/>
      </c>
      <c r="CK217" s="18" t="str">
        <f t="shared" si="153"/>
        <v/>
      </c>
      <c r="CL217" s="56"/>
      <c r="CO217" s="370">
        <f t="shared" si="127"/>
        <v>0</v>
      </c>
      <c r="CP217" s="370">
        <f t="shared" si="128"/>
        <v>0</v>
      </c>
      <c r="CQ217" s="370">
        <f t="shared" si="154"/>
        <v>0</v>
      </c>
      <c r="CR217" s="370">
        <f t="shared" si="154"/>
        <v>0</v>
      </c>
      <c r="CS217" s="370">
        <f t="shared" si="130"/>
        <v>0</v>
      </c>
      <c r="CT217" s="370">
        <f t="shared" si="131"/>
        <v>0</v>
      </c>
      <c r="CU217" s="370">
        <f t="shared" si="155"/>
        <v>0</v>
      </c>
      <c r="CV217" s="370">
        <f t="shared" si="155"/>
        <v>0</v>
      </c>
      <c r="CW217" s="370">
        <f t="shared" si="156"/>
        <v>0</v>
      </c>
      <c r="CX217" s="370">
        <f t="shared" si="157"/>
        <v>0</v>
      </c>
      <c r="CY217" s="370">
        <f t="shared" si="135"/>
        <v>0</v>
      </c>
    </row>
    <row r="218" spans="1:103" ht="15" customHeight="1" x14ac:dyDescent="0.25">
      <c r="A218" s="4880" t="s">
        <v>241</v>
      </c>
      <c r="B218" s="4925" t="s">
        <v>242</v>
      </c>
      <c r="C218" s="4926">
        <f t="shared" si="140"/>
        <v>0</v>
      </c>
      <c r="D218" s="4927">
        <f>SUM(F218+H218+J218+L218+N218)</f>
        <v>0</v>
      </c>
      <c r="E218" s="4925">
        <f t="shared" ref="D218:E221" si="158">SUM(G218+I218+K218+M218+O218)</f>
        <v>0</v>
      </c>
      <c r="F218" s="4884"/>
      <c r="G218" s="4885"/>
      <c r="H218" s="4884"/>
      <c r="I218" s="4885"/>
      <c r="J218" s="4884"/>
      <c r="K218" s="4885"/>
      <c r="L218" s="4884"/>
      <c r="M218" s="4885"/>
      <c r="N218" s="4884"/>
      <c r="O218" s="4885"/>
      <c r="P218" s="4943"/>
      <c r="Q218" s="418"/>
      <c r="R218" s="418"/>
      <c r="S218" s="418"/>
      <c r="T218" s="418"/>
      <c r="U218" s="418"/>
      <c r="V218" s="418"/>
      <c r="W218" s="418"/>
      <c r="X218" s="418"/>
      <c r="Y218" s="418"/>
      <c r="Z218" s="418"/>
      <c r="AA218" s="418"/>
      <c r="AB218" s="418"/>
      <c r="AC218" s="418"/>
      <c r="AD218" s="418"/>
      <c r="AE218" s="418"/>
      <c r="AF218" s="418"/>
      <c r="AG218" s="418"/>
      <c r="AH218" s="418"/>
      <c r="AI218" s="418"/>
      <c r="AJ218" s="418"/>
      <c r="AK218" s="418"/>
      <c r="AL218" s="418"/>
      <c r="AM218" s="419"/>
      <c r="AN218" s="4712"/>
      <c r="AO218" s="420"/>
      <c r="AP218" s="4884"/>
      <c r="AQ218" s="414"/>
      <c r="AR218" s="4941"/>
      <c r="AS218" s="414"/>
      <c r="AT218" s="415"/>
      <c r="AU218" s="4942"/>
      <c r="AV218" s="415"/>
      <c r="AW218" s="4942"/>
      <c r="AX218" s="414"/>
      <c r="AY218" s="56" t="str">
        <f>CA218&amp;CC218&amp;CD218&amp;CE218&amp;CF218&amp;CG218&amp;CH218&amp;CI218&amp;CJ218&amp;CK218</f>
        <v/>
      </c>
      <c r="CA218" s="18" t="str">
        <f>IF(AND(E218&gt;0,AN218=""), "* No olvide digitar la variable Gestantes. Digite Cero si no tiene.",IF(AN218&gt;E218,"  * La  variable Gestantes No puede ser mayor al Total Mujeres.",""))</f>
        <v/>
      </c>
      <c r="CB218" s="421"/>
      <c r="CC218" s="18" t="str">
        <f t="shared" ref="CC218:CC241" si="159">IF(AND(D218&gt;0,OR(AP218="")), "* No olvide digitar la variable Pueblos originarios - Hombres. Digite Cero si no tiene.",IF((AP218)&gt;D218,"  * La variable Pueblos originarios - Hombres No puede ser mayor al Total.",""))</f>
        <v/>
      </c>
      <c r="CD218" s="18" t="str">
        <f t="shared" si="142"/>
        <v/>
      </c>
      <c r="CE218" s="18" t="str">
        <f t="shared" si="143"/>
        <v/>
      </c>
      <c r="CF218" s="18" t="str">
        <f t="shared" si="150"/>
        <v/>
      </c>
      <c r="CG218" s="18" t="str">
        <f t="shared" si="136"/>
        <v/>
      </c>
      <c r="CH218" s="18" t="str">
        <f t="shared" ref="CH218:CH241" si="160">IF(AND(E218&gt;0,OR(AU218="")), "* No olvide digitar la variable Migrantes - Mujeres. Digite Cero si no tiene.",IF((AU218)&gt;E218,"  * La variable Migrantes - Mujeres No puede ser mayor al Total.",""))</f>
        <v/>
      </c>
      <c r="CI218" s="18" t="str">
        <f t="shared" si="137"/>
        <v/>
      </c>
      <c r="CJ218" s="18" t="str">
        <f t="shared" si="152"/>
        <v/>
      </c>
      <c r="CK218" s="18" t="str">
        <f t="shared" si="153"/>
        <v/>
      </c>
      <c r="CL218" s="56"/>
      <c r="CO218" s="370">
        <f t="shared" si="127"/>
        <v>0</v>
      </c>
      <c r="CP218" s="405"/>
      <c r="CQ218" s="370">
        <f t="shared" si="154"/>
        <v>0</v>
      </c>
      <c r="CR218" s="370">
        <f t="shared" si="154"/>
        <v>0</v>
      </c>
      <c r="CS218" s="370">
        <f t="shared" si="130"/>
        <v>0</v>
      </c>
      <c r="CT218" s="370">
        <f t="shared" si="131"/>
        <v>0</v>
      </c>
      <c r="CU218" s="370">
        <f t="shared" si="155"/>
        <v>0</v>
      </c>
      <c r="CV218" s="370">
        <f t="shared" si="155"/>
        <v>0</v>
      </c>
      <c r="CW218" s="370">
        <f t="shared" si="156"/>
        <v>0</v>
      </c>
      <c r="CX218" s="370">
        <f t="shared" si="157"/>
        <v>0</v>
      </c>
      <c r="CY218" s="370">
        <f t="shared" si="135"/>
        <v>0</v>
      </c>
    </row>
    <row r="219" spans="1:103" ht="23.25" customHeight="1" x14ac:dyDescent="0.25">
      <c r="A219" s="3923"/>
      <c r="B219" s="396" t="s">
        <v>243</v>
      </c>
      <c r="C219" s="397">
        <f t="shared" si="140"/>
        <v>2</v>
      </c>
      <c r="D219" s="398">
        <f>SUM(F219+H219+J219+L219+N219)</f>
        <v>2</v>
      </c>
      <c r="E219" s="396">
        <f t="shared" si="158"/>
        <v>0</v>
      </c>
      <c r="F219" s="22">
        <v>0</v>
      </c>
      <c r="G219" s="28">
        <v>0</v>
      </c>
      <c r="H219" s="22">
        <v>0</v>
      </c>
      <c r="I219" s="28">
        <v>0</v>
      </c>
      <c r="J219" s="22">
        <v>1</v>
      </c>
      <c r="K219" s="28">
        <v>0</v>
      </c>
      <c r="L219" s="22">
        <v>1</v>
      </c>
      <c r="M219" s="28">
        <v>0</v>
      </c>
      <c r="N219" s="22">
        <v>0</v>
      </c>
      <c r="O219" s="28">
        <v>0</v>
      </c>
      <c r="P219" s="503"/>
      <c r="Q219" s="422"/>
      <c r="R219" s="422"/>
      <c r="S219" s="422"/>
      <c r="T219" s="422"/>
      <c r="U219" s="422"/>
      <c r="V219" s="422"/>
      <c r="W219" s="422"/>
      <c r="X219" s="422"/>
      <c r="Y219" s="422"/>
      <c r="Z219" s="422"/>
      <c r="AA219" s="422"/>
      <c r="AB219" s="422"/>
      <c r="AC219" s="422"/>
      <c r="AD219" s="422"/>
      <c r="AE219" s="422"/>
      <c r="AF219" s="422"/>
      <c r="AG219" s="422"/>
      <c r="AH219" s="422"/>
      <c r="AI219" s="422"/>
      <c r="AJ219" s="422"/>
      <c r="AK219" s="422"/>
      <c r="AL219" s="422"/>
      <c r="AM219" s="423"/>
      <c r="AN219" s="27">
        <v>0</v>
      </c>
      <c r="AO219" s="424"/>
      <c r="AP219" s="22">
        <v>0</v>
      </c>
      <c r="AQ219" s="52">
        <v>0</v>
      </c>
      <c r="AR219" s="49">
        <v>0</v>
      </c>
      <c r="AS219" s="52">
        <v>0</v>
      </c>
      <c r="AT219" s="323">
        <v>0</v>
      </c>
      <c r="AU219" s="399">
        <v>0</v>
      </c>
      <c r="AV219" s="323">
        <v>0</v>
      </c>
      <c r="AW219" s="399">
        <v>0</v>
      </c>
      <c r="AX219" s="52">
        <v>0</v>
      </c>
      <c r="AY219" s="56" t="str">
        <f t="shared" ref="AY219:AY221" si="161">CA219&amp;CC219&amp;CD219&amp;CE219&amp;CF219&amp;CG219&amp;CH219&amp;CI219&amp;CJ219&amp;CK219</f>
        <v/>
      </c>
      <c r="CA219" s="18" t="str">
        <f t="shared" si="141"/>
        <v/>
      </c>
      <c r="CB219" s="421"/>
      <c r="CC219" s="18" t="str">
        <f t="shared" si="159"/>
        <v/>
      </c>
      <c r="CD219" s="18" t="str">
        <f t="shared" si="142"/>
        <v/>
      </c>
      <c r="CE219" s="18" t="str">
        <f t="shared" si="143"/>
        <v/>
      </c>
      <c r="CF219" s="18" t="str">
        <f t="shared" si="150"/>
        <v/>
      </c>
      <c r="CG219" s="18" t="str">
        <f t="shared" si="136"/>
        <v/>
      </c>
      <c r="CH219" s="18" t="str">
        <f t="shared" si="160"/>
        <v/>
      </c>
      <c r="CI219" s="18" t="str">
        <f t="shared" si="137"/>
        <v/>
      </c>
      <c r="CJ219" s="18" t="str">
        <f t="shared" si="152"/>
        <v/>
      </c>
      <c r="CK219" s="18" t="str">
        <f t="shared" si="153"/>
        <v/>
      </c>
      <c r="CL219" s="56"/>
      <c r="CO219" s="370">
        <f t="shared" si="127"/>
        <v>0</v>
      </c>
      <c r="CP219" s="405"/>
      <c r="CQ219" s="370">
        <f t="shared" si="154"/>
        <v>0</v>
      </c>
      <c r="CR219" s="370">
        <f t="shared" si="154"/>
        <v>0</v>
      </c>
      <c r="CS219" s="370">
        <f t="shared" si="130"/>
        <v>0</v>
      </c>
      <c r="CT219" s="370">
        <f t="shared" si="131"/>
        <v>0</v>
      </c>
      <c r="CU219" s="370">
        <f t="shared" si="155"/>
        <v>0</v>
      </c>
      <c r="CV219" s="370">
        <f t="shared" si="155"/>
        <v>0</v>
      </c>
      <c r="CW219" s="370">
        <f t="shared" si="156"/>
        <v>0</v>
      </c>
      <c r="CX219" s="370">
        <f t="shared" si="157"/>
        <v>0</v>
      </c>
      <c r="CY219" s="370">
        <f t="shared" si="135"/>
        <v>0</v>
      </c>
    </row>
    <row r="220" spans="1:103" ht="23.25" customHeight="1" x14ac:dyDescent="0.25">
      <c r="A220" s="3923"/>
      <c r="B220" s="396" t="s">
        <v>244</v>
      </c>
      <c r="C220" s="397">
        <f t="shared" si="140"/>
        <v>0</v>
      </c>
      <c r="D220" s="398">
        <f t="shared" si="158"/>
        <v>0</v>
      </c>
      <c r="E220" s="396">
        <f t="shared" si="158"/>
        <v>0</v>
      </c>
      <c r="F220" s="22"/>
      <c r="G220" s="28"/>
      <c r="H220" s="22"/>
      <c r="I220" s="28"/>
      <c r="J220" s="22"/>
      <c r="K220" s="28"/>
      <c r="L220" s="22"/>
      <c r="M220" s="28"/>
      <c r="N220" s="22"/>
      <c r="O220" s="28"/>
      <c r="P220" s="503"/>
      <c r="Q220" s="422"/>
      <c r="R220" s="422"/>
      <c r="S220" s="422"/>
      <c r="T220" s="422"/>
      <c r="U220" s="422"/>
      <c r="V220" s="422"/>
      <c r="W220" s="422"/>
      <c r="X220" s="422"/>
      <c r="Y220" s="422"/>
      <c r="Z220" s="422"/>
      <c r="AA220" s="422"/>
      <c r="AB220" s="422"/>
      <c r="AC220" s="422"/>
      <c r="AD220" s="422"/>
      <c r="AE220" s="422"/>
      <c r="AF220" s="422"/>
      <c r="AG220" s="422"/>
      <c r="AH220" s="422"/>
      <c r="AI220" s="422"/>
      <c r="AJ220" s="422"/>
      <c r="AK220" s="422"/>
      <c r="AL220" s="422"/>
      <c r="AM220" s="423"/>
      <c r="AN220" s="27"/>
      <c r="AO220" s="424"/>
      <c r="AP220" s="22"/>
      <c r="AQ220" s="52"/>
      <c r="AR220" s="49"/>
      <c r="AS220" s="52"/>
      <c r="AT220" s="323"/>
      <c r="AU220" s="399"/>
      <c r="AV220" s="323"/>
      <c r="AW220" s="399"/>
      <c r="AX220" s="52"/>
      <c r="AY220" s="56" t="str">
        <f t="shared" si="161"/>
        <v/>
      </c>
      <c r="CA220" s="18" t="str">
        <f t="shared" si="141"/>
        <v/>
      </c>
      <c r="CB220" s="421"/>
      <c r="CC220" s="18" t="str">
        <f t="shared" si="159"/>
        <v/>
      </c>
      <c r="CD220" s="18" t="str">
        <f t="shared" si="142"/>
        <v/>
      </c>
      <c r="CE220" s="18" t="str">
        <f t="shared" si="143"/>
        <v/>
      </c>
      <c r="CF220" s="18" t="str">
        <f t="shared" si="150"/>
        <v/>
      </c>
      <c r="CG220" s="18" t="str">
        <f t="shared" si="136"/>
        <v/>
      </c>
      <c r="CH220" s="18" t="str">
        <f t="shared" si="160"/>
        <v/>
      </c>
      <c r="CI220" s="18" t="str">
        <f t="shared" si="137"/>
        <v/>
      </c>
      <c r="CJ220" s="18" t="str">
        <f t="shared" si="152"/>
        <v/>
      </c>
      <c r="CK220" s="18" t="str">
        <f t="shared" si="153"/>
        <v/>
      </c>
      <c r="CL220" s="56"/>
      <c r="CO220" s="370">
        <f t="shared" si="127"/>
        <v>0</v>
      </c>
      <c r="CP220" s="405"/>
      <c r="CQ220" s="370">
        <f t="shared" si="154"/>
        <v>0</v>
      </c>
      <c r="CR220" s="370">
        <f t="shared" si="154"/>
        <v>0</v>
      </c>
      <c r="CS220" s="370">
        <f t="shared" si="130"/>
        <v>0</v>
      </c>
      <c r="CT220" s="370">
        <f t="shared" si="131"/>
        <v>0</v>
      </c>
      <c r="CU220" s="370">
        <f t="shared" si="155"/>
        <v>0</v>
      </c>
      <c r="CV220" s="370">
        <f t="shared" si="155"/>
        <v>0</v>
      </c>
      <c r="CW220" s="370">
        <f t="shared" si="156"/>
        <v>0</v>
      </c>
      <c r="CX220" s="370">
        <f t="shared" si="157"/>
        <v>0</v>
      </c>
      <c r="CY220" s="370">
        <f t="shared" si="135"/>
        <v>0</v>
      </c>
    </row>
    <row r="221" spans="1:103" ht="36" customHeight="1" x14ac:dyDescent="0.25">
      <c r="A221" s="4249"/>
      <c r="B221" s="377" t="s">
        <v>245</v>
      </c>
      <c r="C221" s="416">
        <f t="shared" si="140"/>
        <v>0</v>
      </c>
      <c r="D221" s="417">
        <f t="shared" si="158"/>
        <v>0</v>
      </c>
      <c r="E221" s="377">
        <f t="shared" si="158"/>
        <v>0</v>
      </c>
      <c r="F221" s="30"/>
      <c r="G221" s="37"/>
      <c r="H221" s="30"/>
      <c r="I221" s="37"/>
      <c r="J221" s="30"/>
      <c r="K221" s="37"/>
      <c r="L221" s="30"/>
      <c r="M221" s="37"/>
      <c r="N221" s="30"/>
      <c r="O221" s="37"/>
      <c r="P221" s="2924"/>
      <c r="Q221" s="426"/>
      <c r="R221" s="426"/>
      <c r="S221" s="426"/>
      <c r="T221" s="426"/>
      <c r="U221" s="426"/>
      <c r="V221" s="426"/>
      <c r="W221" s="426"/>
      <c r="X221" s="426"/>
      <c r="Y221" s="426"/>
      <c r="Z221" s="426"/>
      <c r="AA221" s="426"/>
      <c r="AB221" s="426"/>
      <c r="AC221" s="426"/>
      <c r="AD221" s="426"/>
      <c r="AE221" s="426"/>
      <c r="AF221" s="426"/>
      <c r="AG221" s="426"/>
      <c r="AH221" s="426"/>
      <c r="AI221" s="426"/>
      <c r="AJ221" s="426"/>
      <c r="AK221" s="426"/>
      <c r="AL221" s="426"/>
      <c r="AM221" s="2926"/>
      <c r="AN221" s="35"/>
      <c r="AO221" s="225"/>
      <c r="AP221" s="30"/>
      <c r="AQ221" s="37"/>
      <c r="AR221" s="30"/>
      <c r="AS221" s="37"/>
      <c r="AT221" s="223"/>
      <c r="AU221" s="243"/>
      <c r="AV221" s="223"/>
      <c r="AW221" s="243"/>
      <c r="AX221" s="37"/>
      <c r="AY221" s="56" t="str">
        <f t="shared" si="161"/>
        <v/>
      </c>
      <c r="CA221" s="18" t="str">
        <f t="shared" si="141"/>
        <v/>
      </c>
      <c r="CB221" s="421"/>
      <c r="CC221" s="18" t="str">
        <f t="shared" si="159"/>
        <v/>
      </c>
      <c r="CD221" s="18" t="str">
        <f t="shared" si="142"/>
        <v/>
      </c>
      <c r="CE221" s="18" t="str">
        <f t="shared" si="143"/>
        <v/>
      </c>
      <c r="CF221" s="18" t="str">
        <f t="shared" si="150"/>
        <v/>
      </c>
      <c r="CG221" s="18" t="str">
        <f t="shared" si="136"/>
        <v/>
      </c>
      <c r="CH221" s="18" t="str">
        <f t="shared" si="160"/>
        <v/>
      </c>
      <c r="CI221" s="18" t="str">
        <f t="shared" si="137"/>
        <v/>
      </c>
      <c r="CJ221" s="18" t="str">
        <f t="shared" si="152"/>
        <v/>
      </c>
      <c r="CK221" s="18" t="str">
        <f t="shared" si="153"/>
        <v/>
      </c>
      <c r="CL221" s="56"/>
      <c r="CO221" s="370">
        <f t="shared" si="127"/>
        <v>0</v>
      </c>
      <c r="CP221" s="405"/>
      <c r="CQ221" s="370">
        <f t="shared" si="154"/>
        <v>0</v>
      </c>
      <c r="CR221" s="370">
        <f t="shared" si="154"/>
        <v>0</v>
      </c>
      <c r="CS221" s="370">
        <f t="shared" si="130"/>
        <v>0</v>
      </c>
      <c r="CT221" s="370">
        <f t="shared" si="131"/>
        <v>0</v>
      </c>
      <c r="CU221" s="370">
        <f t="shared" si="155"/>
        <v>0</v>
      </c>
      <c r="CV221" s="370">
        <f t="shared" si="155"/>
        <v>0</v>
      </c>
      <c r="CW221" s="370">
        <f t="shared" si="156"/>
        <v>0</v>
      </c>
      <c r="CX221" s="370">
        <f t="shared" si="157"/>
        <v>0</v>
      </c>
      <c r="CY221" s="370">
        <f t="shared" si="135"/>
        <v>0</v>
      </c>
    </row>
    <row r="222" spans="1:103" ht="15" customHeight="1" x14ac:dyDescent="0.25">
      <c r="A222" s="4880" t="s">
        <v>246</v>
      </c>
      <c r="B222" s="4944" t="s">
        <v>247</v>
      </c>
      <c r="C222" s="378">
        <f t="shared" si="140"/>
        <v>1</v>
      </c>
      <c r="D222" s="379">
        <f t="shared" ref="D222:E241" si="162">SUM(F222+H222+J222+L222+N222+P222+R222+T222+V222+X222+Z222+AB222+AD222+AF222+AH222+AJ222+AL222)</f>
        <v>0</v>
      </c>
      <c r="E222" s="380">
        <f t="shared" si="162"/>
        <v>1</v>
      </c>
      <c r="F222" s="45">
        <v>0</v>
      </c>
      <c r="G222" s="48">
        <v>0</v>
      </c>
      <c r="H222" s="45">
        <v>0</v>
      </c>
      <c r="I222" s="48">
        <v>0</v>
      </c>
      <c r="J222" s="45">
        <v>0</v>
      </c>
      <c r="K222" s="48">
        <v>1</v>
      </c>
      <c r="L222" s="45">
        <v>0</v>
      </c>
      <c r="M222" s="48">
        <v>0</v>
      </c>
      <c r="N222" s="45">
        <v>0</v>
      </c>
      <c r="O222" s="48">
        <v>0</v>
      </c>
      <c r="P222" s="45">
        <v>0</v>
      </c>
      <c r="Q222" s="48">
        <v>0</v>
      </c>
      <c r="R222" s="45">
        <v>0</v>
      </c>
      <c r="S222" s="48">
        <v>0</v>
      </c>
      <c r="T222" s="45">
        <v>0</v>
      </c>
      <c r="U222" s="48">
        <v>0</v>
      </c>
      <c r="V222" s="45">
        <v>0</v>
      </c>
      <c r="W222" s="48">
        <v>0</v>
      </c>
      <c r="X222" s="45">
        <v>0</v>
      </c>
      <c r="Y222" s="48">
        <v>0</v>
      </c>
      <c r="Z222" s="45">
        <v>0</v>
      </c>
      <c r="AA222" s="48">
        <v>0</v>
      </c>
      <c r="AB222" s="45">
        <v>0</v>
      </c>
      <c r="AC222" s="48">
        <v>0</v>
      </c>
      <c r="AD222" s="45">
        <v>0</v>
      </c>
      <c r="AE222" s="48">
        <v>0</v>
      </c>
      <c r="AF222" s="45">
        <v>0</v>
      </c>
      <c r="AG222" s="48">
        <v>0</v>
      </c>
      <c r="AH222" s="45">
        <v>0</v>
      </c>
      <c r="AI222" s="48">
        <v>0</v>
      </c>
      <c r="AJ222" s="45">
        <v>0</v>
      </c>
      <c r="AK222" s="48">
        <v>0</v>
      </c>
      <c r="AL222" s="45">
        <v>0</v>
      </c>
      <c r="AM222" s="46">
        <v>0</v>
      </c>
      <c r="AN222" s="105">
        <v>0</v>
      </c>
      <c r="AO222" s="4885">
        <v>0</v>
      </c>
      <c r="AP222" s="4945">
        <v>0</v>
      </c>
      <c r="AQ222" s="48">
        <v>0</v>
      </c>
      <c r="AR222" s="45">
        <v>0</v>
      </c>
      <c r="AS222" s="48">
        <v>1</v>
      </c>
      <c r="AT222" s="333">
        <v>0</v>
      </c>
      <c r="AU222" s="352">
        <v>0</v>
      </c>
      <c r="AV222" s="351">
        <v>0</v>
      </c>
      <c r="AW222" s="352">
        <v>0</v>
      </c>
      <c r="AX222" s="48">
        <v>0</v>
      </c>
      <c r="AY222" s="56" t="str">
        <f t="shared" si="118"/>
        <v/>
      </c>
      <c r="CA222" s="18" t="str">
        <f t="shared" si="141"/>
        <v/>
      </c>
      <c r="CB222" s="18" t="str">
        <f>IF(AND(E222&gt;0,AO222=""), "* No olvide digitar la variable Madre de hijo menor de 5 años. Digite Cero si no tiene.",IF(AO222&gt;E222,"  * La variable Madre de hijo menor de 5 años No puede ser mayor al Total Mujeres.",""))</f>
        <v/>
      </c>
      <c r="CC222" s="18" t="str">
        <f t="shared" si="159"/>
        <v/>
      </c>
      <c r="CD222" s="18" t="str">
        <f t="shared" si="142"/>
        <v/>
      </c>
      <c r="CE222" s="18" t="str">
        <f t="shared" si="143"/>
        <v/>
      </c>
      <c r="CF222" s="18" t="str">
        <f t="shared" si="150"/>
        <v/>
      </c>
      <c r="CG222" s="18" t="str">
        <f t="shared" si="136"/>
        <v/>
      </c>
      <c r="CH222" s="18" t="str">
        <f t="shared" si="160"/>
        <v/>
      </c>
      <c r="CI222" s="18" t="str">
        <f t="shared" si="137"/>
        <v/>
      </c>
      <c r="CJ222" s="18" t="str">
        <f t="shared" si="152"/>
        <v/>
      </c>
      <c r="CK222" s="18" t="str">
        <f t="shared" si="153"/>
        <v/>
      </c>
      <c r="CL222" s="56"/>
      <c r="CO222" s="370">
        <f t="shared" si="127"/>
        <v>0</v>
      </c>
      <c r="CP222" s="370">
        <f>IF(AND(E222&gt;0,AO222=""),1,IF(AO222&gt;E222,1,0))</f>
        <v>0</v>
      </c>
      <c r="CQ222" s="370">
        <f t="shared" si="154"/>
        <v>0</v>
      </c>
      <c r="CR222" s="370">
        <f t="shared" si="154"/>
        <v>0</v>
      </c>
      <c r="CS222" s="370">
        <f t="shared" si="130"/>
        <v>0</v>
      </c>
      <c r="CT222" s="370">
        <f t="shared" si="131"/>
        <v>0</v>
      </c>
      <c r="CU222" s="370">
        <f t="shared" si="155"/>
        <v>0</v>
      </c>
      <c r="CV222" s="370">
        <f t="shared" si="155"/>
        <v>0</v>
      </c>
      <c r="CW222" s="370">
        <f t="shared" si="156"/>
        <v>0</v>
      </c>
      <c r="CX222" s="370">
        <f t="shared" si="157"/>
        <v>0</v>
      </c>
      <c r="CY222" s="370">
        <f t="shared" si="135"/>
        <v>0</v>
      </c>
    </row>
    <row r="223" spans="1:103" ht="15" customHeight="1" x14ac:dyDescent="0.25">
      <c r="A223" s="3923"/>
      <c r="B223" s="429" t="s">
        <v>248</v>
      </c>
      <c r="C223" s="397">
        <f t="shared" si="140"/>
        <v>0</v>
      </c>
      <c r="D223" s="398">
        <f t="shared" si="162"/>
        <v>0</v>
      </c>
      <c r="E223" s="396">
        <f t="shared" si="162"/>
        <v>0</v>
      </c>
      <c r="F223" s="22">
        <v>0</v>
      </c>
      <c r="G223" s="28">
        <v>0</v>
      </c>
      <c r="H223" s="22">
        <v>0</v>
      </c>
      <c r="I223" s="28">
        <v>0</v>
      </c>
      <c r="J223" s="22">
        <v>0</v>
      </c>
      <c r="K223" s="28">
        <v>0</v>
      </c>
      <c r="L223" s="22">
        <v>0</v>
      </c>
      <c r="M223" s="28">
        <v>0</v>
      </c>
      <c r="N223" s="22">
        <v>0</v>
      </c>
      <c r="O223" s="28">
        <v>0</v>
      </c>
      <c r="P223" s="22">
        <v>0</v>
      </c>
      <c r="Q223" s="28">
        <v>0</v>
      </c>
      <c r="R223" s="22">
        <v>0</v>
      </c>
      <c r="S223" s="28">
        <v>0</v>
      </c>
      <c r="T223" s="22">
        <v>0</v>
      </c>
      <c r="U223" s="28">
        <v>0</v>
      </c>
      <c r="V223" s="22">
        <v>0</v>
      </c>
      <c r="W223" s="28">
        <v>0</v>
      </c>
      <c r="X223" s="22">
        <v>0</v>
      </c>
      <c r="Y223" s="28">
        <v>0</v>
      </c>
      <c r="Z223" s="22">
        <v>0</v>
      </c>
      <c r="AA223" s="28">
        <v>0</v>
      </c>
      <c r="AB223" s="22">
        <v>0</v>
      </c>
      <c r="AC223" s="28">
        <v>0</v>
      </c>
      <c r="AD223" s="22">
        <v>0</v>
      </c>
      <c r="AE223" s="28">
        <v>0</v>
      </c>
      <c r="AF223" s="22">
        <v>0</v>
      </c>
      <c r="AG223" s="28">
        <v>0</v>
      </c>
      <c r="AH223" s="22">
        <v>0</v>
      </c>
      <c r="AI223" s="28">
        <v>0</v>
      </c>
      <c r="AJ223" s="22">
        <v>0</v>
      </c>
      <c r="AK223" s="28">
        <v>0</v>
      </c>
      <c r="AL223" s="22">
        <v>0</v>
      </c>
      <c r="AM223" s="26">
        <v>0</v>
      </c>
      <c r="AN223" s="27">
        <v>0</v>
      </c>
      <c r="AO223" s="28">
        <v>0</v>
      </c>
      <c r="AP223" s="23">
        <v>0</v>
      </c>
      <c r="AQ223" s="28">
        <v>0</v>
      </c>
      <c r="AR223" s="22">
        <v>0</v>
      </c>
      <c r="AS223" s="28">
        <v>0</v>
      </c>
      <c r="AT223" s="216">
        <v>0</v>
      </c>
      <c r="AU223" s="239">
        <v>0</v>
      </c>
      <c r="AV223" s="430">
        <v>0</v>
      </c>
      <c r="AW223" s="239">
        <v>0</v>
      </c>
      <c r="AX223" s="28">
        <v>0</v>
      </c>
      <c r="AY223" s="56" t="str">
        <f t="shared" si="118"/>
        <v/>
      </c>
      <c r="CA223" s="18" t="str">
        <f t="shared" si="141"/>
        <v/>
      </c>
      <c r="CB223" s="18" t="str">
        <f>IF(AND(E223&gt;0,AO223=""), "* No olvide digitar la variable Madre de hijo menor de 5 años. Digite Cero si no tiene.",IF(AO223&gt;E223,"  * La variable Madre de hijo menor de 5 años No puede ser mayor al Total Mujeres.",""))</f>
        <v/>
      </c>
      <c r="CC223" s="18" t="str">
        <f t="shared" si="159"/>
        <v/>
      </c>
      <c r="CD223" s="18" t="str">
        <f t="shared" si="142"/>
        <v/>
      </c>
      <c r="CE223" s="18" t="str">
        <f t="shared" si="143"/>
        <v/>
      </c>
      <c r="CF223" s="18" t="str">
        <f t="shared" si="150"/>
        <v/>
      </c>
      <c r="CG223" s="18" t="str">
        <f t="shared" si="136"/>
        <v/>
      </c>
      <c r="CH223" s="18" t="str">
        <f t="shared" si="160"/>
        <v/>
      </c>
      <c r="CI223" s="18" t="str">
        <f t="shared" si="137"/>
        <v/>
      </c>
      <c r="CJ223" s="18" t="str">
        <f t="shared" si="152"/>
        <v/>
      </c>
      <c r="CK223" s="18" t="str">
        <f t="shared" si="153"/>
        <v/>
      </c>
      <c r="CL223" s="56"/>
      <c r="CO223" s="370">
        <f t="shared" si="127"/>
        <v>0</v>
      </c>
      <c r="CP223" s="370">
        <f>IF(AND(E223&gt;0,AO223=""),1,IF(AO223&gt;E223,1,0))</f>
        <v>0</v>
      </c>
      <c r="CQ223" s="370">
        <f t="shared" si="154"/>
        <v>0</v>
      </c>
      <c r="CR223" s="370">
        <f t="shared" si="154"/>
        <v>0</v>
      </c>
      <c r="CS223" s="370">
        <f t="shared" si="130"/>
        <v>0</v>
      </c>
      <c r="CT223" s="370">
        <f t="shared" si="131"/>
        <v>0</v>
      </c>
      <c r="CU223" s="370">
        <f t="shared" si="155"/>
        <v>0</v>
      </c>
      <c r="CV223" s="370">
        <f t="shared" si="155"/>
        <v>0</v>
      </c>
      <c r="CW223" s="370">
        <f t="shared" si="156"/>
        <v>0</v>
      </c>
      <c r="CX223" s="370">
        <f t="shared" si="157"/>
        <v>0</v>
      </c>
      <c r="CY223" s="370">
        <f t="shared" si="135"/>
        <v>0</v>
      </c>
    </row>
    <row r="224" spans="1:103" ht="15" customHeight="1" x14ac:dyDescent="0.25">
      <c r="A224" s="3923"/>
      <c r="B224" s="401" t="s">
        <v>249</v>
      </c>
      <c r="C224" s="397">
        <f t="shared" si="140"/>
        <v>0</v>
      </c>
      <c r="D224" s="398">
        <f t="shared" si="162"/>
        <v>0</v>
      </c>
      <c r="E224" s="396">
        <f t="shared" si="162"/>
        <v>0</v>
      </c>
      <c r="F224" s="22">
        <v>0</v>
      </c>
      <c r="G224" s="28">
        <v>0</v>
      </c>
      <c r="H224" s="22">
        <v>0</v>
      </c>
      <c r="I224" s="28">
        <v>0</v>
      </c>
      <c r="J224" s="22">
        <v>0</v>
      </c>
      <c r="K224" s="28">
        <v>0</v>
      </c>
      <c r="L224" s="22">
        <v>0</v>
      </c>
      <c r="M224" s="28">
        <v>0</v>
      </c>
      <c r="N224" s="22">
        <v>0</v>
      </c>
      <c r="O224" s="28">
        <v>0</v>
      </c>
      <c r="P224" s="22">
        <v>0</v>
      </c>
      <c r="Q224" s="28">
        <v>0</v>
      </c>
      <c r="R224" s="22">
        <v>0</v>
      </c>
      <c r="S224" s="28">
        <v>0</v>
      </c>
      <c r="T224" s="22">
        <v>0</v>
      </c>
      <c r="U224" s="28">
        <v>0</v>
      </c>
      <c r="V224" s="22">
        <v>0</v>
      </c>
      <c r="W224" s="28">
        <v>0</v>
      </c>
      <c r="X224" s="22">
        <v>0</v>
      </c>
      <c r="Y224" s="28">
        <v>0</v>
      </c>
      <c r="Z224" s="22">
        <v>0</v>
      </c>
      <c r="AA224" s="28">
        <v>0</v>
      </c>
      <c r="AB224" s="22">
        <v>0</v>
      </c>
      <c r="AC224" s="28">
        <v>0</v>
      </c>
      <c r="AD224" s="22">
        <v>0</v>
      </c>
      <c r="AE224" s="28">
        <v>0</v>
      </c>
      <c r="AF224" s="22">
        <v>0</v>
      </c>
      <c r="AG224" s="28">
        <v>0</v>
      </c>
      <c r="AH224" s="22">
        <v>0</v>
      </c>
      <c r="AI224" s="28">
        <v>0</v>
      </c>
      <c r="AJ224" s="22">
        <v>0</v>
      </c>
      <c r="AK224" s="28">
        <v>0</v>
      </c>
      <c r="AL224" s="22">
        <v>0</v>
      </c>
      <c r="AM224" s="26">
        <v>0</v>
      </c>
      <c r="AN224" s="27">
        <v>0</v>
      </c>
      <c r="AO224" s="28">
        <v>0</v>
      </c>
      <c r="AP224" s="23">
        <v>0</v>
      </c>
      <c r="AQ224" s="28">
        <v>0</v>
      </c>
      <c r="AR224" s="22">
        <v>0</v>
      </c>
      <c r="AS224" s="28">
        <v>0</v>
      </c>
      <c r="AT224" s="216">
        <v>0</v>
      </c>
      <c r="AU224" s="239">
        <v>0</v>
      </c>
      <c r="AV224" s="430">
        <v>0</v>
      </c>
      <c r="AW224" s="239">
        <v>0</v>
      </c>
      <c r="AX224" s="28">
        <v>0</v>
      </c>
      <c r="AY224" s="56" t="str">
        <f t="shared" si="118"/>
        <v/>
      </c>
      <c r="CA224" s="18" t="str">
        <f t="shared" si="141"/>
        <v/>
      </c>
      <c r="CB224" s="18" t="str">
        <f>IF(AND(E224&gt;0,AO224=""), "* No olvide digitar la variable Madre de hijo menor de 5 años. Digite Cero si no tiene.",IF(AO224&gt;E224,"  * La variable Madre de hijo menor de 5 años No puede ser mayor al Total Mujeres.",""))</f>
        <v/>
      </c>
      <c r="CC224" s="18" t="str">
        <f t="shared" si="159"/>
        <v/>
      </c>
      <c r="CD224" s="18" t="str">
        <f t="shared" si="142"/>
        <v/>
      </c>
      <c r="CE224" s="18" t="str">
        <f t="shared" si="143"/>
        <v/>
      </c>
      <c r="CF224" s="18" t="str">
        <f t="shared" si="150"/>
        <v/>
      </c>
      <c r="CG224" s="18" t="str">
        <f t="shared" si="136"/>
        <v/>
      </c>
      <c r="CH224" s="18" t="str">
        <f t="shared" si="160"/>
        <v/>
      </c>
      <c r="CI224" s="18" t="str">
        <f t="shared" si="137"/>
        <v/>
      </c>
      <c r="CJ224" s="18" t="str">
        <f t="shared" si="152"/>
        <v/>
      </c>
      <c r="CK224" s="18" t="str">
        <f t="shared" si="153"/>
        <v/>
      </c>
      <c r="CL224" s="56"/>
      <c r="CO224" s="370">
        <f t="shared" si="127"/>
        <v>0</v>
      </c>
      <c r="CP224" s="370">
        <f>IF(AND(E224&gt;0,AO224=""),1,IF(AO224&gt;E224,1,0))</f>
        <v>0</v>
      </c>
      <c r="CQ224" s="370">
        <f t="shared" si="154"/>
        <v>0</v>
      </c>
      <c r="CR224" s="370">
        <f t="shared" si="154"/>
        <v>0</v>
      </c>
      <c r="CS224" s="370">
        <f t="shared" si="130"/>
        <v>0</v>
      </c>
      <c r="CT224" s="370">
        <f t="shared" si="131"/>
        <v>0</v>
      </c>
      <c r="CU224" s="370">
        <f t="shared" si="155"/>
        <v>0</v>
      </c>
      <c r="CV224" s="370">
        <f t="shared" si="155"/>
        <v>0</v>
      </c>
      <c r="CW224" s="370">
        <f t="shared" si="156"/>
        <v>0</v>
      </c>
      <c r="CX224" s="370">
        <f t="shared" si="157"/>
        <v>0</v>
      </c>
      <c r="CY224" s="370">
        <f t="shared" si="135"/>
        <v>0</v>
      </c>
    </row>
    <row r="225" spans="1:103" ht="15" customHeight="1" x14ac:dyDescent="0.25">
      <c r="A225" s="3923"/>
      <c r="B225" s="401" t="s">
        <v>250</v>
      </c>
      <c r="C225" s="397">
        <f t="shared" si="140"/>
        <v>0</v>
      </c>
      <c r="D225" s="398">
        <f t="shared" si="162"/>
        <v>0</v>
      </c>
      <c r="E225" s="396">
        <f t="shared" si="162"/>
        <v>0</v>
      </c>
      <c r="F225" s="22">
        <v>0</v>
      </c>
      <c r="G225" s="28">
        <v>0</v>
      </c>
      <c r="H225" s="22">
        <v>0</v>
      </c>
      <c r="I225" s="28">
        <v>0</v>
      </c>
      <c r="J225" s="22">
        <v>0</v>
      </c>
      <c r="K225" s="28">
        <v>0</v>
      </c>
      <c r="L225" s="22">
        <v>0</v>
      </c>
      <c r="M225" s="28">
        <v>0</v>
      </c>
      <c r="N225" s="22">
        <v>0</v>
      </c>
      <c r="O225" s="28">
        <v>0</v>
      </c>
      <c r="P225" s="22">
        <v>0</v>
      </c>
      <c r="Q225" s="28">
        <v>0</v>
      </c>
      <c r="R225" s="22">
        <v>0</v>
      </c>
      <c r="S225" s="28">
        <v>0</v>
      </c>
      <c r="T225" s="22">
        <v>0</v>
      </c>
      <c r="U225" s="28">
        <v>0</v>
      </c>
      <c r="V225" s="22">
        <v>0</v>
      </c>
      <c r="W225" s="28">
        <v>0</v>
      </c>
      <c r="X225" s="22">
        <v>0</v>
      </c>
      <c r="Y225" s="28">
        <v>0</v>
      </c>
      <c r="Z225" s="22">
        <v>0</v>
      </c>
      <c r="AA225" s="28">
        <v>0</v>
      </c>
      <c r="AB225" s="22">
        <v>0</v>
      </c>
      <c r="AC225" s="28">
        <v>0</v>
      </c>
      <c r="AD225" s="22">
        <v>0</v>
      </c>
      <c r="AE225" s="28">
        <v>0</v>
      </c>
      <c r="AF225" s="22">
        <v>0</v>
      </c>
      <c r="AG225" s="28">
        <v>0</v>
      </c>
      <c r="AH225" s="22">
        <v>0</v>
      </c>
      <c r="AI225" s="28">
        <v>0</v>
      </c>
      <c r="AJ225" s="22">
        <v>0</v>
      </c>
      <c r="AK225" s="28">
        <v>0</v>
      </c>
      <c r="AL225" s="22">
        <v>0</v>
      </c>
      <c r="AM225" s="26">
        <v>0</v>
      </c>
      <c r="AN225" s="27">
        <v>0</v>
      </c>
      <c r="AO225" s="28">
        <v>0</v>
      </c>
      <c r="AP225" s="23">
        <v>0</v>
      </c>
      <c r="AQ225" s="28">
        <v>0</v>
      </c>
      <c r="AR225" s="22">
        <v>0</v>
      </c>
      <c r="AS225" s="28">
        <v>0</v>
      </c>
      <c r="AT225" s="216">
        <v>0</v>
      </c>
      <c r="AU225" s="239">
        <v>0</v>
      </c>
      <c r="AV225" s="430">
        <v>0</v>
      </c>
      <c r="AW225" s="239">
        <v>0</v>
      </c>
      <c r="AX225" s="28">
        <v>0</v>
      </c>
      <c r="AY225" s="56" t="str">
        <f t="shared" si="118"/>
        <v/>
      </c>
      <c r="CA225" s="18" t="str">
        <f t="shared" si="141"/>
        <v/>
      </c>
      <c r="CB225" s="18" t="str">
        <f>IF(AND(E225&gt;0,AO225=""), "* No olvide digitar la variable Madre de hijo menor de 5 años. Digite Cero si no tiene.",IF(AO225&gt;E225,"  * La variable Madre de hijo menor de 5 años No puede ser mayor al Total Mujeres.",""))</f>
        <v/>
      </c>
      <c r="CC225" s="18" t="str">
        <f t="shared" si="159"/>
        <v/>
      </c>
      <c r="CD225" s="18" t="str">
        <f t="shared" si="142"/>
        <v/>
      </c>
      <c r="CE225" s="18" t="str">
        <f t="shared" si="143"/>
        <v/>
      </c>
      <c r="CF225" s="18" t="str">
        <f t="shared" si="150"/>
        <v/>
      </c>
      <c r="CG225" s="18" t="str">
        <f t="shared" si="136"/>
        <v/>
      </c>
      <c r="CH225" s="18" t="str">
        <f t="shared" si="160"/>
        <v/>
      </c>
      <c r="CI225" s="18" t="str">
        <f t="shared" si="137"/>
        <v/>
      </c>
      <c r="CJ225" s="18" t="str">
        <f t="shared" si="152"/>
        <v/>
      </c>
      <c r="CK225" s="18" t="str">
        <f t="shared" si="153"/>
        <v/>
      </c>
      <c r="CL225" s="56"/>
      <c r="CO225" s="370">
        <f t="shared" si="127"/>
        <v>0</v>
      </c>
      <c r="CP225" s="370">
        <f>IF(AND(E225&gt;0,AO225=""),1,IF(AO225&gt;E225,1,0))</f>
        <v>0</v>
      </c>
      <c r="CQ225" s="370">
        <f t="shared" si="154"/>
        <v>0</v>
      </c>
      <c r="CR225" s="370">
        <f t="shared" si="154"/>
        <v>0</v>
      </c>
      <c r="CS225" s="370">
        <f t="shared" si="130"/>
        <v>0</v>
      </c>
      <c r="CT225" s="370">
        <f t="shared" si="131"/>
        <v>0</v>
      </c>
      <c r="CU225" s="370">
        <f t="shared" si="155"/>
        <v>0</v>
      </c>
      <c r="CV225" s="370">
        <f t="shared" si="155"/>
        <v>0</v>
      </c>
      <c r="CW225" s="370">
        <f t="shared" si="156"/>
        <v>0</v>
      </c>
      <c r="CX225" s="370">
        <f t="shared" si="157"/>
        <v>0</v>
      </c>
      <c r="CY225" s="370">
        <f t="shared" si="135"/>
        <v>0</v>
      </c>
    </row>
    <row r="226" spans="1:103" ht="15" customHeight="1" x14ac:dyDescent="0.25">
      <c r="A226" s="4249"/>
      <c r="B226" s="431" t="s">
        <v>251</v>
      </c>
      <c r="C226" s="4933">
        <f t="shared" si="140"/>
        <v>1</v>
      </c>
      <c r="D226" s="388">
        <f t="shared" si="162"/>
        <v>0</v>
      </c>
      <c r="E226" s="369">
        <f t="shared" si="162"/>
        <v>1</v>
      </c>
      <c r="F226" s="22">
        <v>0</v>
      </c>
      <c r="G226" s="28">
        <v>0</v>
      </c>
      <c r="H226" s="22">
        <v>0</v>
      </c>
      <c r="I226" s="28">
        <v>0</v>
      </c>
      <c r="J226" s="22">
        <v>0</v>
      </c>
      <c r="K226" s="28">
        <v>0</v>
      </c>
      <c r="L226" s="22">
        <v>0</v>
      </c>
      <c r="M226" s="28">
        <v>0</v>
      </c>
      <c r="N226" s="22">
        <v>0</v>
      </c>
      <c r="O226" s="28">
        <v>1</v>
      </c>
      <c r="P226" s="22">
        <v>0</v>
      </c>
      <c r="Q226" s="28">
        <v>0</v>
      </c>
      <c r="R226" s="22">
        <v>0</v>
      </c>
      <c r="S226" s="28">
        <v>0</v>
      </c>
      <c r="T226" s="22">
        <v>0</v>
      </c>
      <c r="U226" s="28">
        <v>0</v>
      </c>
      <c r="V226" s="22">
        <v>0</v>
      </c>
      <c r="W226" s="28">
        <v>0</v>
      </c>
      <c r="X226" s="22">
        <v>0</v>
      </c>
      <c r="Y226" s="28">
        <v>0</v>
      </c>
      <c r="Z226" s="22">
        <v>0</v>
      </c>
      <c r="AA226" s="28">
        <v>0</v>
      </c>
      <c r="AB226" s="22">
        <v>0</v>
      </c>
      <c r="AC226" s="28">
        <v>0</v>
      </c>
      <c r="AD226" s="22">
        <v>0</v>
      </c>
      <c r="AE226" s="28">
        <v>0</v>
      </c>
      <c r="AF226" s="22">
        <v>0</v>
      </c>
      <c r="AG226" s="28">
        <v>0</v>
      </c>
      <c r="AH226" s="22">
        <v>0</v>
      </c>
      <c r="AI226" s="28">
        <v>0</v>
      </c>
      <c r="AJ226" s="22">
        <v>0</v>
      </c>
      <c r="AK226" s="28">
        <v>0</v>
      </c>
      <c r="AL226" s="30">
        <v>0</v>
      </c>
      <c r="AM226" s="34">
        <v>0</v>
      </c>
      <c r="AN226" s="35">
        <v>0</v>
      </c>
      <c r="AO226" s="37">
        <v>0</v>
      </c>
      <c r="AP226" s="31">
        <v>0</v>
      </c>
      <c r="AQ226" s="37">
        <v>0</v>
      </c>
      <c r="AR226" s="30">
        <v>0</v>
      </c>
      <c r="AS226" s="37">
        <v>0</v>
      </c>
      <c r="AT226" s="223">
        <v>0</v>
      </c>
      <c r="AU226" s="243">
        <v>0</v>
      </c>
      <c r="AV226" s="432">
        <v>0</v>
      </c>
      <c r="AW226" s="243">
        <v>0</v>
      </c>
      <c r="AX226" s="37">
        <v>0</v>
      </c>
      <c r="AY226" s="56" t="str">
        <f t="shared" si="118"/>
        <v/>
      </c>
      <c r="CA226" s="18" t="str">
        <f t="shared" si="141"/>
        <v/>
      </c>
      <c r="CB226" s="18" t="str">
        <f>IF(AND(E226&gt;0,AO226=""), "* No olvide digitar la variable Madre de hijo menor de 5 años. Digite Cero si no tiene.",IF(AO226&gt;E226,"  * La variable Madre de hijo menor de 5 años No puede ser mayor al Total Mujeres.",""))</f>
        <v/>
      </c>
      <c r="CC226" s="18" t="str">
        <f t="shared" si="159"/>
        <v/>
      </c>
      <c r="CD226" s="18" t="str">
        <f t="shared" si="142"/>
        <v/>
      </c>
      <c r="CE226" s="18" t="str">
        <f t="shared" si="143"/>
        <v/>
      </c>
      <c r="CF226" s="18" t="str">
        <f t="shared" si="150"/>
        <v/>
      </c>
      <c r="CG226" s="18" t="str">
        <f t="shared" si="136"/>
        <v/>
      </c>
      <c r="CH226" s="18" t="str">
        <f t="shared" si="160"/>
        <v/>
      </c>
      <c r="CI226" s="18" t="str">
        <f t="shared" si="137"/>
        <v/>
      </c>
      <c r="CJ226" s="18" t="str">
        <f t="shared" si="152"/>
        <v/>
      </c>
      <c r="CK226" s="18" t="str">
        <f t="shared" si="153"/>
        <v/>
      </c>
      <c r="CL226" s="56"/>
      <c r="CO226" s="370">
        <f t="shared" si="127"/>
        <v>0</v>
      </c>
      <c r="CP226" s="370">
        <f>IF(AND(E226&gt;0,AO226=""),1,IF(AO226&gt;E226,1,0))</f>
        <v>0</v>
      </c>
      <c r="CQ226" s="370">
        <f t="shared" si="154"/>
        <v>0</v>
      </c>
      <c r="CR226" s="370">
        <f t="shared" si="154"/>
        <v>0</v>
      </c>
      <c r="CS226" s="370">
        <f t="shared" si="130"/>
        <v>0</v>
      </c>
      <c r="CT226" s="370">
        <f t="shared" si="131"/>
        <v>0</v>
      </c>
      <c r="CU226" s="370">
        <f t="shared" si="155"/>
        <v>0</v>
      </c>
      <c r="CV226" s="370">
        <f t="shared" si="155"/>
        <v>0</v>
      </c>
      <c r="CW226" s="370">
        <f t="shared" si="156"/>
        <v>0</v>
      </c>
      <c r="CX226" s="370">
        <f t="shared" si="157"/>
        <v>0</v>
      </c>
      <c r="CY226" s="370">
        <f t="shared" si="135"/>
        <v>0</v>
      </c>
    </row>
    <row r="227" spans="1:103" ht="15" customHeight="1" x14ac:dyDescent="0.25">
      <c r="A227" s="4880" t="s">
        <v>252</v>
      </c>
      <c r="B227" s="4940" t="s">
        <v>253</v>
      </c>
      <c r="C227" s="4926">
        <f t="shared" si="140"/>
        <v>0</v>
      </c>
      <c r="D227" s="4927">
        <f t="shared" si="162"/>
        <v>0</v>
      </c>
      <c r="E227" s="4925">
        <f t="shared" si="162"/>
        <v>0</v>
      </c>
      <c r="F227" s="4931"/>
      <c r="G227" s="4932"/>
      <c r="H227" s="4931"/>
      <c r="I227" s="4932"/>
      <c r="J227" s="4931"/>
      <c r="K227" s="4932"/>
      <c r="L227" s="4931"/>
      <c r="M227" s="4932"/>
      <c r="N227" s="4931"/>
      <c r="O227" s="4932"/>
      <c r="P227" s="4931"/>
      <c r="Q227" s="4932"/>
      <c r="R227" s="4884"/>
      <c r="S227" s="4885"/>
      <c r="T227" s="4884"/>
      <c r="U227" s="4885"/>
      <c r="V227" s="4884"/>
      <c r="W227" s="4885"/>
      <c r="X227" s="4884"/>
      <c r="Y227" s="4885"/>
      <c r="Z227" s="4884"/>
      <c r="AA227" s="4885"/>
      <c r="AB227" s="4884"/>
      <c r="AC227" s="4885"/>
      <c r="AD227" s="4884"/>
      <c r="AE227" s="4885"/>
      <c r="AF227" s="4884"/>
      <c r="AG227" s="4885"/>
      <c r="AH227" s="4884"/>
      <c r="AI227" s="4885"/>
      <c r="AJ227" s="4884"/>
      <c r="AK227" s="4885"/>
      <c r="AL227" s="4884"/>
      <c r="AM227" s="4711"/>
      <c r="AN227" s="4946"/>
      <c r="AO227" s="420"/>
      <c r="AP227" s="4945"/>
      <c r="AQ227" s="414"/>
      <c r="AR227" s="4947"/>
      <c r="AS227" s="437"/>
      <c r="AT227" s="415"/>
      <c r="AU227" s="4942"/>
      <c r="AV227" s="415"/>
      <c r="AW227" s="4942"/>
      <c r="AX227" s="437"/>
      <c r="AY227" s="56" t="str">
        <f>CC227&amp;CD227&amp;CE227&amp;CF227&amp;CG227&amp;CH227&amp;CI227&amp;CJ227</f>
        <v/>
      </c>
      <c r="CA227" s="421"/>
      <c r="CB227" s="421"/>
      <c r="CC227" s="18" t="str">
        <f t="shared" si="159"/>
        <v/>
      </c>
      <c r="CD227" s="18" t="str">
        <f t="shared" si="142"/>
        <v/>
      </c>
      <c r="CE227" s="438"/>
      <c r="CF227" s="438"/>
      <c r="CG227" s="18" t="str">
        <f t="shared" si="136"/>
        <v/>
      </c>
      <c r="CH227" s="18" t="str">
        <f>IF(AND(E227&gt;0,OR(AU227="")), "* No olvide digitar la variable Migrantes - Mujeres. Digite Cero si no tiene.",IF((AU227)&gt;E227,"  * La variable Migrantes - Mujeres No puede ser mayor al Total.",""))</f>
        <v/>
      </c>
      <c r="CI227" s="18" t="str">
        <f t="shared" si="137"/>
        <v/>
      </c>
      <c r="CJ227" s="18" t="str">
        <f t="shared" si="152"/>
        <v/>
      </c>
      <c r="CK227" s="421"/>
      <c r="CL227" s="56"/>
      <c r="CO227" s="405"/>
      <c r="CP227" s="405"/>
      <c r="CQ227" s="370">
        <f t="shared" si="154"/>
        <v>0</v>
      </c>
      <c r="CR227" s="370">
        <f>IF(AND(E227&gt;0,OR(AQ227="")),1,IF((AQ227)&gt;E227,1,0))</f>
        <v>0</v>
      </c>
      <c r="CS227" s="405"/>
      <c r="CT227" s="405"/>
      <c r="CU227" s="370">
        <f>IF(AND(D227&gt;0,OR(AT227="")),1,IF((AT227)&gt;D227,1,0))</f>
        <v>0</v>
      </c>
      <c r="CV227" s="370">
        <f t="shared" si="155"/>
        <v>0</v>
      </c>
      <c r="CW227" s="370">
        <f t="shared" si="156"/>
        <v>0</v>
      </c>
      <c r="CX227" s="370">
        <f t="shared" si="157"/>
        <v>0</v>
      </c>
      <c r="CY227" s="405"/>
    </row>
    <row r="228" spans="1:103" ht="15" customHeight="1" x14ac:dyDescent="0.25">
      <c r="A228" s="3923"/>
      <c r="B228" s="401" t="s">
        <v>254</v>
      </c>
      <c r="C228" s="397">
        <f t="shared" si="140"/>
        <v>0</v>
      </c>
      <c r="D228" s="398">
        <f>SUM(F228+H228+J228+L228+N228+P228+R228+T228+V228+X228+Z228+AB228+AD228+AF228+AH228+AJ228+AL228)</f>
        <v>0</v>
      </c>
      <c r="E228" s="396">
        <f t="shared" si="162"/>
        <v>0</v>
      </c>
      <c r="F228" s="439"/>
      <c r="G228" s="440"/>
      <c r="H228" s="439"/>
      <c r="I228" s="440"/>
      <c r="J228" s="439"/>
      <c r="K228" s="440"/>
      <c r="L228" s="439"/>
      <c r="M228" s="440"/>
      <c r="N228" s="439"/>
      <c r="O228" s="440"/>
      <c r="P228" s="439"/>
      <c r="Q228" s="440"/>
      <c r="R228" s="22"/>
      <c r="S228" s="28"/>
      <c r="T228" s="22"/>
      <c r="U228" s="28"/>
      <c r="V228" s="22"/>
      <c r="W228" s="28"/>
      <c r="X228" s="22"/>
      <c r="Y228" s="28"/>
      <c r="Z228" s="22"/>
      <c r="AA228" s="28"/>
      <c r="AB228" s="22"/>
      <c r="AC228" s="28"/>
      <c r="AD228" s="22"/>
      <c r="AE228" s="28"/>
      <c r="AF228" s="22"/>
      <c r="AG228" s="28"/>
      <c r="AH228" s="22"/>
      <c r="AI228" s="28"/>
      <c r="AJ228" s="22"/>
      <c r="AK228" s="28"/>
      <c r="AL228" s="22"/>
      <c r="AM228" s="26"/>
      <c r="AN228" s="441"/>
      <c r="AO228" s="424"/>
      <c r="AP228" s="22"/>
      <c r="AQ228" s="52"/>
      <c r="AR228" s="442"/>
      <c r="AS228" s="443"/>
      <c r="AT228" s="323"/>
      <c r="AU228" s="399"/>
      <c r="AV228" s="323"/>
      <c r="AW228" s="399"/>
      <c r="AX228" s="443"/>
      <c r="AY228" s="56" t="str">
        <f t="shared" ref="AY228:AY229" si="163">CC228&amp;CD228&amp;CE228&amp;CF228&amp;CG228&amp;CH228&amp;CI228&amp;CJ228</f>
        <v/>
      </c>
      <c r="CA228" s="421"/>
      <c r="CB228" s="421"/>
      <c r="CC228" s="18" t="str">
        <f t="shared" si="159"/>
        <v/>
      </c>
      <c r="CD228" s="18" t="str">
        <f t="shared" si="142"/>
        <v/>
      </c>
      <c r="CE228" s="438"/>
      <c r="CF228" s="438"/>
      <c r="CG228" s="18" t="str">
        <f t="shared" si="136"/>
        <v/>
      </c>
      <c r="CH228" s="18" t="str">
        <f t="shared" si="160"/>
        <v/>
      </c>
      <c r="CI228" s="18" t="str">
        <f t="shared" si="137"/>
        <v/>
      </c>
      <c r="CJ228" s="18" t="str">
        <f t="shared" si="152"/>
        <v/>
      </c>
      <c r="CK228" s="421"/>
      <c r="CL228" s="56"/>
      <c r="CO228" s="405"/>
      <c r="CP228" s="405"/>
      <c r="CQ228" s="370">
        <f t="shared" si="154"/>
        <v>0</v>
      </c>
      <c r="CR228" s="370">
        <f t="shared" si="154"/>
        <v>0</v>
      </c>
      <c r="CS228" s="405"/>
      <c r="CT228" s="405"/>
      <c r="CU228" s="370">
        <f t="shared" si="155"/>
        <v>0</v>
      </c>
      <c r="CV228" s="370">
        <f t="shared" si="155"/>
        <v>0</v>
      </c>
      <c r="CW228" s="370">
        <f t="shared" si="156"/>
        <v>0</v>
      </c>
      <c r="CX228" s="370">
        <f t="shared" si="157"/>
        <v>0</v>
      </c>
      <c r="CY228" s="405"/>
    </row>
    <row r="229" spans="1:103" ht="15" customHeight="1" x14ac:dyDescent="0.25">
      <c r="A229" s="4249"/>
      <c r="B229" s="444" t="s">
        <v>255</v>
      </c>
      <c r="C229" s="416">
        <f t="shared" si="140"/>
        <v>0</v>
      </c>
      <c r="D229" s="417">
        <f t="shared" si="162"/>
        <v>0</v>
      </c>
      <c r="E229" s="377">
        <f t="shared" si="162"/>
        <v>0</v>
      </c>
      <c r="F229" s="445"/>
      <c r="G229" s="446"/>
      <c r="H229" s="445"/>
      <c r="I229" s="446"/>
      <c r="J229" s="445"/>
      <c r="K229" s="446"/>
      <c r="L229" s="445"/>
      <c r="M229" s="446"/>
      <c r="N229" s="445"/>
      <c r="O229" s="446"/>
      <c r="P229" s="445"/>
      <c r="Q229" s="446"/>
      <c r="R229" s="30"/>
      <c r="S229" s="37"/>
      <c r="T229" s="30"/>
      <c r="U229" s="37"/>
      <c r="V229" s="30"/>
      <c r="W229" s="37"/>
      <c r="X229" s="30"/>
      <c r="Y229" s="37"/>
      <c r="Z229" s="30"/>
      <c r="AA229" s="37"/>
      <c r="AB229" s="30"/>
      <c r="AC229" s="37"/>
      <c r="AD229" s="30"/>
      <c r="AE229" s="37"/>
      <c r="AF229" s="30"/>
      <c r="AG229" s="37"/>
      <c r="AH229" s="30"/>
      <c r="AI229" s="37"/>
      <c r="AJ229" s="30"/>
      <c r="AK229" s="37"/>
      <c r="AL229" s="30"/>
      <c r="AM229" s="34"/>
      <c r="AN229" s="447"/>
      <c r="AO229" s="225"/>
      <c r="AP229" s="30"/>
      <c r="AQ229" s="37"/>
      <c r="AR229" s="445"/>
      <c r="AS229" s="446"/>
      <c r="AT229" s="223"/>
      <c r="AU229" s="243"/>
      <c r="AV229" s="223"/>
      <c r="AW229" s="243"/>
      <c r="AX229" s="446"/>
      <c r="AY229" s="56" t="str">
        <f t="shared" si="163"/>
        <v/>
      </c>
      <c r="CA229" s="421"/>
      <c r="CB229" s="421"/>
      <c r="CC229" s="18" t="str">
        <f t="shared" si="159"/>
        <v/>
      </c>
      <c r="CD229" s="18" t="str">
        <f t="shared" si="142"/>
        <v/>
      </c>
      <c r="CE229" s="438"/>
      <c r="CF229" s="438"/>
      <c r="CG229" s="18" t="str">
        <f t="shared" si="136"/>
        <v/>
      </c>
      <c r="CH229" s="18" t="str">
        <f t="shared" si="160"/>
        <v/>
      </c>
      <c r="CI229" s="18" t="str">
        <f t="shared" si="137"/>
        <v/>
      </c>
      <c r="CJ229" s="18" t="str">
        <f t="shared" si="152"/>
        <v/>
      </c>
      <c r="CK229" s="421"/>
      <c r="CL229" s="56"/>
      <c r="CO229" s="405"/>
      <c r="CP229" s="405"/>
      <c r="CQ229" s="370">
        <f t="shared" si="154"/>
        <v>0</v>
      </c>
      <c r="CR229" s="370">
        <f>IF(AND(E229&gt;0,OR(AQ229="")),1,IF((AQ229)&gt;E229,1,0))</f>
        <v>0</v>
      </c>
      <c r="CS229" s="405"/>
      <c r="CT229" s="405"/>
      <c r="CU229" s="370">
        <f t="shared" si="155"/>
        <v>0</v>
      </c>
      <c r="CV229" s="370">
        <f t="shared" si="155"/>
        <v>0</v>
      </c>
      <c r="CW229" s="370">
        <f t="shared" si="156"/>
        <v>0</v>
      </c>
      <c r="CX229" s="370">
        <f t="shared" si="157"/>
        <v>0</v>
      </c>
      <c r="CY229" s="405"/>
    </row>
    <row r="230" spans="1:103" ht="15" customHeight="1" x14ac:dyDescent="0.25">
      <c r="A230" s="4948" t="s">
        <v>256</v>
      </c>
      <c r="B230" s="4949"/>
      <c r="C230" s="4926">
        <f>SUM(D230+E230)</f>
        <v>1</v>
      </c>
      <c r="D230" s="4927">
        <f>SUM(F230+H230+J230+L230+N230+P230+R230+T230+V230+X230+Z230+AB230+AD230+AF230+AH230+AJ230+AL230)</f>
        <v>1</v>
      </c>
      <c r="E230" s="4925">
        <f>SUM(G230+I230+K230+M230+O230+Q230+S230+U230+W230+Y230+AA230+AC230+AE230+AG230+AI230+AK230+AM230)</f>
        <v>0</v>
      </c>
      <c r="F230" s="4884">
        <v>0</v>
      </c>
      <c r="G230" s="4885">
        <v>0</v>
      </c>
      <c r="H230" s="4884">
        <v>0</v>
      </c>
      <c r="I230" s="4885">
        <v>0</v>
      </c>
      <c r="J230" s="4884">
        <v>0</v>
      </c>
      <c r="K230" s="4885">
        <v>0</v>
      </c>
      <c r="L230" s="4884">
        <v>1</v>
      </c>
      <c r="M230" s="4885">
        <v>0</v>
      </c>
      <c r="N230" s="4884">
        <v>0</v>
      </c>
      <c r="O230" s="4885">
        <v>0</v>
      </c>
      <c r="P230" s="4884">
        <v>0</v>
      </c>
      <c r="Q230" s="4885">
        <v>0</v>
      </c>
      <c r="R230" s="4884">
        <v>0</v>
      </c>
      <c r="S230" s="4885">
        <v>0</v>
      </c>
      <c r="T230" s="4884">
        <v>0</v>
      </c>
      <c r="U230" s="4885">
        <v>0</v>
      </c>
      <c r="V230" s="4884">
        <v>0</v>
      </c>
      <c r="W230" s="4885">
        <v>0</v>
      </c>
      <c r="X230" s="4884">
        <v>0</v>
      </c>
      <c r="Y230" s="4885">
        <v>0</v>
      </c>
      <c r="Z230" s="4884">
        <v>0</v>
      </c>
      <c r="AA230" s="4885">
        <v>0</v>
      </c>
      <c r="AB230" s="4884">
        <v>0</v>
      </c>
      <c r="AC230" s="4885">
        <v>0</v>
      </c>
      <c r="AD230" s="4884">
        <v>0</v>
      </c>
      <c r="AE230" s="4885">
        <v>0</v>
      </c>
      <c r="AF230" s="4884">
        <v>0</v>
      </c>
      <c r="AG230" s="4885">
        <v>0</v>
      </c>
      <c r="AH230" s="4884">
        <v>0</v>
      </c>
      <c r="AI230" s="4885">
        <v>0</v>
      </c>
      <c r="AJ230" s="4884">
        <v>0</v>
      </c>
      <c r="AK230" s="4885">
        <v>0</v>
      </c>
      <c r="AL230" s="4884">
        <v>0</v>
      </c>
      <c r="AM230" s="4711">
        <v>0</v>
      </c>
      <c r="AN230" s="27">
        <v>0</v>
      </c>
      <c r="AO230" s="28">
        <v>0</v>
      </c>
      <c r="AP230" s="4884">
        <v>0</v>
      </c>
      <c r="AQ230" s="4885">
        <v>0</v>
      </c>
      <c r="AR230" s="4884">
        <v>0</v>
      </c>
      <c r="AS230" s="4885">
        <v>1</v>
      </c>
      <c r="AT230" s="4886">
        <v>0</v>
      </c>
      <c r="AU230" s="4841">
        <v>0</v>
      </c>
      <c r="AV230" s="4886">
        <v>0</v>
      </c>
      <c r="AW230" s="4841">
        <v>0</v>
      </c>
      <c r="AX230" s="4885">
        <v>0</v>
      </c>
      <c r="AY230" s="56" t="str">
        <f t="shared" si="118"/>
        <v/>
      </c>
      <c r="CA230" s="18" t="str">
        <f t="shared" ref="CA230:CA241" si="164">IF(AND(E230&gt;0,AN230=""), "* No olvide digitar la variable Gestantes. Digite Cero si no tiene.",IF(AN230&gt;E230,"  * La  variable Gestantes No puede ser mayor al Total Mujeres.",""))</f>
        <v/>
      </c>
      <c r="CB230" s="18" t="str">
        <f t="shared" ref="CB230:CB241" si="165">IF(AND(E230&gt;0,AO230=""), "* No olvide digitar la variable Madre de hijo menor de 5 años. Digite Cero si no tiene.",IF(AO230&gt;E230,"  * La variable Madre de hijo menor de 5 años No puede ser mayor al Total Mujeres.",""))</f>
        <v/>
      </c>
      <c r="CC230" s="18" t="str">
        <f t="shared" si="159"/>
        <v/>
      </c>
      <c r="CD230" s="18" t="str">
        <f t="shared" si="142"/>
        <v/>
      </c>
      <c r="CE230" s="18" t="str">
        <f t="shared" si="143"/>
        <v/>
      </c>
      <c r="CF230" s="18" t="str">
        <f t="shared" si="150"/>
        <v/>
      </c>
      <c r="CG230" s="18" t="str">
        <f t="shared" si="136"/>
        <v/>
      </c>
      <c r="CH230" s="18" t="str">
        <f t="shared" si="160"/>
        <v/>
      </c>
      <c r="CI230" s="18" t="str">
        <f t="shared" si="137"/>
        <v/>
      </c>
      <c r="CJ230" s="18" t="str">
        <f t="shared" si="152"/>
        <v/>
      </c>
      <c r="CK230" s="18" t="str">
        <f t="shared" si="153"/>
        <v/>
      </c>
      <c r="CL230" s="56"/>
      <c r="CO230" s="370">
        <f t="shared" ref="CO230:CO241" si="166">IF(AND(E230&gt;0,AN230=""),1,IF(AN230&gt;E230,1,0))</f>
        <v>0</v>
      </c>
      <c r="CP230" s="370">
        <f t="shared" ref="CP230:CP241" si="167">IF(AND(E230&gt;0,AO230=""),1,IF(AO230&gt;E230,1,0))</f>
        <v>0</v>
      </c>
      <c r="CQ230" s="370">
        <f t="shared" si="154"/>
        <v>0</v>
      </c>
      <c r="CR230" s="370">
        <f t="shared" si="154"/>
        <v>0</v>
      </c>
      <c r="CS230" s="370">
        <f t="shared" si="130"/>
        <v>0</v>
      </c>
      <c r="CT230" s="370">
        <f t="shared" si="131"/>
        <v>0</v>
      </c>
      <c r="CU230" s="370">
        <f t="shared" si="155"/>
        <v>0</v>
      </c>
      <c r="CV230" s="370">
        <f t="shared" si="155"/>
        <v>0</v>
      </c>
      <c r="CW230" s="370">
        <f t="shared" si="156"/>
        <v>0</v>
      </c>
      <c r="CX230" s="370">
        <f t="shared" si="157"/>
        <v>0</v>
      </c>
      <c r="CY230" s="370">
        <f t="shared" si="135"/>
        <v>0</v>
      </c>
    </row>
    <row r="231" spans="1:103" ht="15" customHeight="1" x14ac:dyDescent="0.25">
      <c r="A231" s="3178" t="s">
        <v>257</v>
      </c>
      <c r="B231" s="3179"/>
      <c r="C231" s="378">
        <f>SUM(D231+E231)</f>
        <v>2</v>
      </c>
      <c r="D231" s="379">
        <f>SUM(F231+H231+J231+L231+N231+P231+R231+T231+V231+X231+Z231+AB231+AD231+AF231+AH231+AJ231+AL231)</f>
        <v>2</v>
      </c>
      <c r="E231" s="380">
        <f>SUM(G231+I231+K231+M231+O231+Q231+S231+U231+W231+Y231+AA231+AC231+AE231+AG231+AI231+AK231+AM231)</f>
        <v>0</v>
      </c>
      <c r="F231" s="45">
        <v>0</v>
      </c>
      <c r="G231" s="48">
        <v>0</v>
      </c>
      <c r="H231" s="45">
        <v>0</v>
      </c>
      <c r="I231" s="48">
        <v>0</v>
      </c>
      <c r="J231" s="45">
        <v>2</v>
      </c>
      <c r="K231" s="48">
        <v>0</v>
      </c>
      <c r="L231" s="45">
        <v>0</v>
      </c>
      <c r="M231" s="48">
        <v>0</v>
      </c>
      <c r="N231" s="45">
        <v>0</v>
      </c>
      <c r="O231" s="48">
        <v>0</v>
      </c>
      <c r="P231" s="45">
        <v>0</v>
      </c>
      <c r="Q231" s="48">
        <v>0</v>
      </c>
      <c r="R231" s="45">
        <v>0</v>
      </c>
      <c r="S231" s="48">
        <v>0</v>
      </c>
      <c r="T231" s="45">
        <v>0</v>
      </c>
      <c r="U231" s="48">
        <v>0</v>
      </c>
      <c r="V231" s="45">
        <v>0</v>
      </c>
      <c r="W231" s="48">
        <v>0</v>
      </c>
      <c r="X231" s="45">
        <v>0</v>
      </c>
      <c r="Y231" s="48">
        <v>0</v>
      </c>
      <c r="Z231" s="45">
        <v>0</v>
      </c>
      <c r="AA231" s="48">
        <v>0</v>
      </c>
      <c r="AB231" s="45">
        <v>0</v>
      </c>
      <c r="AC231" s="48">
        <v>0</v>
      </c>
      <c r="AD231" s="45">
        <v>0</v>
      </c>
      <c r="AE231" s="48">
        <v>0</v>
      </c>
      <c r="AF231" s="45">
        <v>0</v>
      </c>
      <c r="AG231" s="48">
        <v>0</v>
      </c>
      <c r="AH231" s="45">
        <v>0</v>
      </c>
      <c r="AI231" s="48">
        <v>0</v>
      </c>
      <c r="AJ231" s="45">
        <v>0</v>
      </c>
      <c r="AK231" s="48">
        <v>0</v>
      </c>
      <c r="AL231" s="45">
        <v>0</v>
      </c>
      <c r="AM231" s="333">
        <v>0</v>
      </c>
      <c r="AN231" s="27">
        <v>0</v>
      </c>
      <c r="AO231" s="28">
        <v>0</v>
      </c>
      <c r="AP231" s="22">
        <v>0</v>
      </c>
      <c r="AQ231" s="28">
        <v>0</v>
      </c>
      <c r="AR231" s="22">
        <v>0</v>
      </c>
      <c r="AS231" s="28">
        <v>0</v>
      </c>
      <c r="AT231" s="216">
        <v>0</v>
      </c>
      <c r="AU231" s="239">
        <v>0</v>
      </c>
      <c r="AV231" s="216">
        <v>0</v>
      </c>
      <c r="AW231" s="239">
        <v>1</v>
      </c>
      <c r="AX231" s="28">
        <v>0</v>
      </c>
      <c r="AY231" s="56" t="str">
        <f t="shared" si="118"/>
        <v/>
      </c>
      <c r="CA231" s="18" t="str">
        <f t="shared" si="164"/>
        <v/>
      </c>
      <c r="CB231" s="18" t="str">
        <f t="shared" si="165"/>
        <v/>
      </c>
      <c r="CC231" s="18" t="str">
        <f t="shared" si="159"/>
        <v/>
      </c>
      <c r="CD231" s="18" t="str">
        <f t="shared" si="142"/>
        <v/>
      </c>
      <c r="CE231" s="18" t="str">
        <f t="shared" si="143"/>
        <v/>
      </c>
      <c r="CF231" s="18" t="str">
        <f t="shared" si="150"/>
        <v/>
      </c>
      <c r="CG231" s="18" t="str">
        <f t="shared" si="136"/>
        <v/>
      </c>
      <c r="CH231" s="18" t="str">
        <f t="shared" si="160"/>
        <v/>
      </c>
      <c r="CI231" s="18" t="str">
        <f t="shared" si="137"/>
        <v/>
      </c>
      <c r="CJ231" s="18" t="str">
        <f t="shared" si="152"/>
        <v/>
      </c>
      <c r="CK231" s="18" t="str">
        <f t="shared" si="153"/>
        <v/>
      </c>
      <c r="CL231" s="56"/>
      <c r="CO231" s="370">
        <f t="shared" si="166"/>
        <v>0</v>
      </c>
      <c r="CP231" s="370">
        <f t="shared" si="167"/>
        <v>0</v>
      </c>
      <c r="CQ231" s="370">
        <f t="shared" si="154"/>
        <v>0</v>
      </c>
      <c r="CR231" s="370">
        <f t="shared" si="154"/>
        <v>0</v>
      </c>
      <c r="CS231" s="370">
        <f t="shared" si="130"/>
        <v>0</v>
      </c>
      <c r="CT231" s="370">
        <f t="shared" si="131"/>
        <v>0</v>
      </c>
      <c r="CU231" s="370">
        <f t="shared" si="155"/>
        <v>0</v>
      </c>
      <c r="CV231" s="370">
        <f t="shared" si="155"/>
        <v>0</v>
      </c>
      <c r="CW231" s="370">
        <f t="shared" si="156"/>
        <v>0</v>
      </c>
      <c r="CX231" s="370">
        <f t="shared" si="157"/>
        <v>0</v>
      </c>
      <c r="CY231" s="370">
        <f t="shared" si="135"/>
        <v>0</v>
      </c>
    </row>
    <row r="232" spans="1:103" ht="15" customHeight="1" x14ac:dyDescent="0.25">
      <c r="A232" s="3010" t="s">
        <v>258</v>
      </c>
      <c r="B232" s="3011"/>
      <c r="C232" s="397">
        <f t="shared" si="140"/>
        <v>0</v>
      </c>
      <c r="D232" s="398">
        <f t="shared" si="162"/>
        <v>0</v>
      </c>
      <c r="E232" s="396">
        <f t="shared" si="162"/>
        <v>0</v>
      </c>
      <c r="F232" s="22">
        <v>0</v>
      </c>
      <c r="G232" s="28">
        <v>0</v>
      </c>
      <c r="H232" s="22">
        <v>0</v>
      </c>
      <c r="I232" s="28">
        <v>0</v>
      </c>
      <c r="J232" s="22">
        <v>0</v>
      </c>
      <c r="K232" s="28">
        <v>0</v>
      </c>
      <c r="L232" s="22">
        <v>0</v>
      </c>
      <c r="M232" s="28">
        <v>0</v>
      </c>
      <c r="N232" s="22">
        <v>0</v>
      </c>
      <c r="O232" s="28">
        <v>0</v>
      </c>
      <c r="P232" s="22">
        <v>0</v>
      </c>
      <c r="Q232" s="28">
        <v>0</v>
      </c>
      <c r="R232" s="22">
        <v>0</v>
      </c>
      <c r="S232" s="28">
        <v>0</v>
      </c>
      <c r="T232" s="22">
        <v>0</v>
      </c>
      <c r="U232" s="28">
        <v>0</v>
      </c>
      <c r="V232" s="22">
        <v>0</v>
      </c>
      <c r="W232" s="28">
        <v>0</v>
      </c>
      <c r="X232" s="22">
        <v>0</v>
      </c>
      <c r="Y232" s="28">
        <v>0</v>
      </c>
      <c r="Z232" s="22">
        <v>0</v>
      </c>
      <c r="AA232" s="28">
        <v>0</v>
      </c>
      <c r="AB232" s="22">
        <v>0</v>
      </c>
      <c r="AC232" s="28">
        <v>0</v>
      </c>
      <c r="AD232" s="22">
        <v>0</v>
      </c>
      <c r="AE232" s="28">
        <v>0</v>
      </c>
      <c r="AF232" s="22">
        <v>0</v>
      </c>
      <c r="AG232" s="28">
        <v>0</v>
      </c>
      <c r="AH232" s="22">
        <v>0</v>
      </c>
      <c r="AI232" s="28">
        <v>0</v>
      </c>
      <c r="AJ232" s="22">
        <v>0</v>
      </c>
      <c r="AK232" s="28">
        <v>0</v>
      </c>
      <c r="AL232" s="22">
        <v>0</v>
      </c>
      <c r="AM232" s="216">
        <v>0</v>
      </c>
      <c r="AN232" s="27">
        <v>0</v>
      </c>
      <c r="AO232" s="28">
        <v>0</v>
      </c>
      <c r="AP232" s="22">
        <v>0</v>
      </c>
      <c r="AQ232" s="28">
        <v>0</v>
      </c>
      <c r="AR232" s="22">
        <v>0</v>
      </c>
      <c r="AS232" s="28">
        <v>0</v>
      </c>
      <c r="AT232" s="216">
        <v>0</v>
      </c>
      <c r="AU232" s="239">
        <v>0</v>
      </c>
      <c r="AV232" s="216">
        <v>0</v>
      </c>
      <c r="AW232" s="239">
        <v>0</v>
      </c>
      <c r="AX232" s="28">
        <v>0</v>
      </c>
      <c r="AY232" s="56" t="str">
        <f t="shared" si="118"/>
        <v/>
      </c>
      <c r="CA232" s="18" t="str">
        <f t="shared" si="164"/>
        <v/>
      </c>
      <c r="CB232" s="18" t="str">
        <f t="shared" si="165"/>
        <v/>
      </c>
      <c r="CC232" s="18" t="str">
        <f t="shared" si="159"/>
        <v/>
      </c>
      <c r="CD232" s="18" t="str">
        <f t="shared" si="142"/>
        <v/>
      </c>
      <c r="CE232" s="18" t="str">
        <f t="shared" si="143"/>
        <v/>
      </c>
      <c r="CF232" s="18" t="str">
        <f t="shared" si="150"/>
        <v/>
      </c>
      <c r="CG232" s="18" t="str">
        <f t="shared" si="136"/>
        <v/>
      </c>
      <c r="CH232" s="18" t="str">
        <f t="shared" si="160"/>
        <v/>
      </c>
      <c r="CI232" s="18" t="str">
        <f t="shared" si="137"/>
        <v/>
      </c>
      <c r="CJ232" s="18" t="str">
        <f t="shared" si="152"/>
        <v/>
      </c>
      <c r="CK232" s="18" t="str">
        <f t="shared" si="153"/>
        <v/>
      </c>
      <c r="CL232" s="56"/>
      <c r="CO232" s="370">
        <f t="shared" si="166"/>
        <v>0</v>
      </c>
      <c r="CP232" s="370">
        <f t="shared" si="167"/>
        <v>0</v>
      </c>
      <c r="CQ232" s="370">
        <f t="shared" si="154"/>
        <v>0</v>
      </c>
      <c r="CR232" s="370">
        <f t="shared" si="154"/>
        <v>0</v>
      </c>
      <c r="CS232" s="370">
        <f t="shared" si="130"/>
        <v>0</v>
      </c>
      <c r="CT232" s="370">
        <f t="shared" si="131"/>
        <v>0</v>
      </c>
      <c r="CU232" s="370">
        <f t="shared" si="155"/>
        <v>0</v>
      </c>
      <c r="CV232" s="370">
        <f t="shared" si="155"/>
        <v>0</v>
      </c>
      <c r="CW232" s="370">
        <f t="shared" si="156"/>
        <v>0</v>
      </c>
      <c r="CX232" s="370">
        <f t="shared" si="157"/>
        <v>0</v>
      </c>
      <c r="CY232" s="370">
        <f t="shared" si="135"/>
        <v>0</v>
      </c>
    </row>
    <row r="233" spans="1:103" ht="15" customHeight="1" x14ac:dyDescent="0.25">
      <c r="A233" s="3010" t="s">
        <v>259</v>
      </c>
      <c r="B233" s="3011"/>
      <c r="C233" s="397">
        <f t="shared" si="140"/>
        <v>0</v>
      </c>
      <c r="D233" s="398">
        <f t="shared" si="162"/>
        <v>0</v>
      </c>
      <c r="E233" s="396">
        <f t="shared" si="162"/>
        <v>0</v>
      </c>
      <c r="F233" s="22">
        <v>0</v>
      </c>
      <c r="G233" s="28">
        <v>0</v>
      </c>
      <c r="H233" s="22">
        <v>0</v>
      </c>
      <c r="I233" s="28">
        <v>0</v>
      </c>
      <c r="J233" s="22">
        <v>0</v>
      </c>
      <c r="K233" s="28">
        <v>0</v>
      </c>
      <c r="L233" s="22">
        <v>0</v>
      </c>
      <c r="M233" s="28">
        <v>0</v>
      </c>
      <c r="N233" s="22">
        <v>0</v>
      </c>
      <c r="O233" s="28">
        <v>0</v>
      </c>
      <c r="P233" s="22">
        <v>0</v>
      </c>
      <c r="Q233" s="28">
        <v>0</v>
      </c>
      <c r="R233" s="22">
        <v>0</v>
      </c>
      <c r="S233" s="28">
        <v>0</v>
      </c>
      <c r="T233" s="22">
        <v>0</v>
      </c>
      <c r="U233" s="28">
        <v>0</v>
      </c>
      <c r="V233" s="22">
        <v>0</v>
      </c>
      <c r="W233" s="28">
        <v>0</v>
      </c>
      <c r="X233" s="22">
        <v>0</v>
      </c>
      <c r="Y233" s="28">
        <v>0</v>
      </c>
      <c r="Z233" s="22">
        <v>0</v>
      </c>
      <c r="AA233" s="28">
        <v>0</v>
      </c>
      <c r="AB233" s="22">
        <v>0</v>
      </c>
      <c r="AC233" s="28">
        <v>0</v>
      </c>
      <c r="AD233" s="22">
        <v>0</v>
      </c>
      <c r="AE233" s="28">
        <v>0</v>
      </c>
      <c r="AF233" s="22">
        <v>0</v>
      </c>
      <c r="AG233" s="28">
        <v>0</v>
      </c>
      <c r="AH233" s="22">
        <v>0</v>
      </c>
      <c r="AI233" s="28">
        <v>0</v>
      </c>
      <c r="AJ233" s="22">
        <v>0</v>
      </c>
      <c r="AK233" s="28">
        <v>0</v>
      </c>
      <c r="AL233" s="22">
        <v>0</v>
      </c>
      <c r="AM233" s="216">
        <v>0</v>
      </c>
      <c r="AN233" s="27">
        <v>0</v>
      </c>
      <c r="AO233" s="28">
        <v>0</v>
      </c>
      <c r="AP233" s="22">
        <v>0</v>
      </c>
      <c r="AQ233" s="28">
        <v>0</v>
      </c>
      <c r="AR233" s="22">
        <v>0</v>
      </c>
      <c r="AS233" s="28">
        <v>0</v>
      </c>
      <c r="AT233" s="216">
        <v>0</v>
      </c>
      <c r="AU233" s="239">
        <v>0</v>
      </c>
      <c r="AV233" s="216">
        <v>0</v>
      </c>
      <c r="AW233" s="239">
        <v>0</v>
      </c>
      <c r="AX233" s="28">
        <v>0</v>
      </c>
      <c r="AY233" s="56" t="str">
        <f t="shared" si="118"/>
        <v/>
      </c>
      <c r="CA233" s="18" t="str">
        <f t="shared" si="164"/>
        <v/>
      </c>
      <c r="CB233" s="18" t="str">
        <f t="shared" si="165"/>
        <v/>
      </c>
      <c r="CC233" s="18" t="str">
        <f t="shared" si="159"/>
        <v/>
      </c>
      <c r="CD233" s="18" t="str">
        <f t="shared" si="142"/>
        <v/>
      </c>
      <c r="CE233" s="18" t="str">
        <f t="shared" si="143"/>
        <v/>
      </c>
      <c r="CF233" s="18" t="str">
        <f t="shared" si="150"/>
        <v/>
      </c>
      <c r="CG233" s="18" t="str">
        <f t="shared" si="136"/>
        <v/>
      </c>
      <c r="CH233" s="18" t="str">
        <f t="shared" si="160"/>
        <v/>
      </c>
      <c r="CI233" s="18" t="str">
        <f t="shared" si="137"/>
        <v/>
      </c>
      <c r="CJ233" s="18" t="str">
        <f t="shared" si="152"/>
        <v/>
      </c>
      <c r="CK233" s="18" t="str">
        <f t="shared" si="153"/>
        <v/>
      </c>
      <c r="CL233" s="56"/>
      <c r="CO233" s="370">
        <f t="shared" si="166"/>
        <v>0</v>
      </c>
      <c r="CP233" s="370">
        <f t="shared" si="167"/>
        <v>0</v>
      </c>
      <c r="CQ233" s="370">
        <f t="shared" si="154"/>
        <v>0</v>
      </c>
      <c r="CR233" s="370">
        <f t="shared" si="154"/>
        <v>0</v>
      </c>
      <c r="CS233" s="370">
        <f t="shared" si="130"/>
        <v>0</v>
      </c>
      <c r="CT233" s="370">
        <f t="shared" si="131"/>
        <v>0</v>
      </c>
      <c r="CU233" s="370">
        <f t="shared" si="155"/>
        <v>0</v>
      </c>
      <c r="CV233" s="370">
        <f t="shared" si="155"/>
        <v>0</v>
      </c>
      <c r="CW233" s="370">
        <f t="shared" si="156"/>
        <v>0</v>
      </c>
      <c r="CX233" s="370">
        <f t="shared" si="157"/>
        <v>0</v>
      </c>
      <c r="CY233" s="370">
        <f t="shared" si="135"/>
        <v>0</v>
      </c>
    </row>
    <row r="234" spans="1:103" ht="15" customHeight="1" x14ac:dyDescent="0.25">
      <c r="A234" s="3020" t="s">
        <v>260</v>
      </c>
      <c r="B234" s="3021"/>
      <c r="C234" s="409">
        <f t="shared" si="140"/>
        <v>2</v>
      </c>
      <c r="D234" s="400">
        <f t="shared" si="162"/>
        <v>0</v>
      </c>
      <c r="E234" s="410">
        <f t="shared" si="162"/>
        <v>2</v>
      </c>
      <c r="F234" s="30">
        <v>0</v>
      </c>
      <c r="G234" s="37">
        <v>0</v>
      </c>
      <c r="H234" s="30">
        <v>0</v>
      </c>
      <c r="I234" s="37">
        <v>0</v>
      </c>
      <c r="J234" s="30">
        <v>0</v>
      </c>
      <c r="K234" s="37">
        <v>0</v>
      </c>
      <c r="L234" s="30">
        <v>0</v>
      </c>
      <c r="M234" s="37">
        <v>2</v>
      </c>
      <c r="N234" s="30">
        <v>0</v>
      </c>
      <c r="O234" s="37">
        <v>0</v>
      </c>
      <c r="P234" s="30">
        <v>0</v>
      </c>
      <c r="Q234" s="37">
        <v>0</v>
      </c>
      <c r="R234" s="30">
        <v>0</v>
      </c>
      <c r="S234" s="37">
        <v>0</v>
      </c>
      <c r="T234" s="30">
        <v>0</v>
      </c>
      <c r="U234" s="37">
        <v>0</v>
      </c>
      <c r="V234" s="30">
        <v>0</v>
      </c>
      <c r="W234" s="37">
        <v>0</v>
      </c>
      <c r="X234" s="30">
        <v>0</v>
      </c>
      <c r="Y234" s="37">
        <v>0</v>
      </c>
      <c r="Z234" s="30">
        <v>0</v>
      </c>
      <c r="AA234" s="37">
        <v>0</v>
      </c>
      <c r="AB234" s="30">
        <v>0</v>
      </c>
      <c r="AC234" s="37">
        <v>0</v>
      </c>
      <c r="AD234" s="30">
        <v>0</v>
      </c>
      <c r="AE234" s="37">
        <v>0</v>
      </c>
      <c r="AF234" s="30">
        <v>0</v>
      </c>
      <c r="AG234" s="37">
        <v>0</v>
      </c>
      <c r="AH234" s="30">
        <v>0</v>
      </c>
      <c r="AI234" s="37">
        <v>0</v>
      </c>
      <c r="AJ234" s="30">
        <v>0</v>
      </c>
      <c r="AK234" s="37">
        <v>0</v>
      </c>
      <c r="AL234" s="30">
        <v>0</v>
      </c>
      <c r="AM234" s="223">
        <v>0</v>
      </c>
      <c r="AN234" s="35">
        <v>0</v>
      </c>
      <c r="AO234" s="37">
        <v>0</v>
      </c>
      <c r="AP234" s="30">
        <v>0</v>
      </c>
      <c r="AQ234" s="37">
        <v>0</v>
      </c>
      <c r="AR234" s="30">
        <v>0</v>
      </c>
      <c r="AS234" s="37">
        <v>1</v>
      </c>
      <c r="AT234" s="223">
        <v>0</v>
      </c>
      <c r="AU234" s="243">
        <v>0</v>
      </c>
      <c r="AV234" s="223">
        <v>1</v>
      </c>
      <c r="AW234" s="243">
        <v>0</v>
      </c>
      <c r="AX234" s="37">
        <v>0</v>
      </c>
      <c r="AY234" s="56" t="str">
        <f t="shared" si="118"/>
        <v/>
      </c>
      <c r="CA234" s="18" t="str">
        <f t="shared" si="164"/>
        <v/>
      </c>
      <c r="CB234" s="18" t="str">
        <f t="shared" si="165"/>
        <v/>
      </c>
      <c r="CC234" s="18" t="str">
        <f t="shared" si="159"/>
        <v/>
      </c>
      <c r="CD234" s="18" t="str">
        <f t="shared" si="142"/>
        <v/>
      </c>
      <c r="CE234" s="18" t="str">
        <f t="shared" si="143"/>
        <v/>
      </c>
      <c r="CF234" s="18" t="str">
        <f t="shared" si="150"/>
        <v/>
      </c>
      <c r="CG234" s="18" t="str">
        <f t="shared" si="136"/>
        <v/>
      </c>
      <c r="CH234" s="18" t="str">
        <f t="shared" si="160"/>
        <v/>
      </c>
      <c r="CI234" s="18" t="str">
        <f t="shared" si="137"/>
        <v/>
      </c>
      <c r="CJ234" s="18" t="str">
        <f t="shared" si="152"/>
        <v/>
      </c>
      <c r="CK234" s="18" t="str">
        <f t="shared" si="153"/>
        <v/>
      </c>
      <c r="CL234" s="56"/>
      <c r="CO234" s="370">
        <f t="shared" si="166"/>
        <v>0</v>
      </c>
      <c r="CP234" s="370">
        <f t="shared" si="167"/>
        <v>0</v>
      </c>
      <c r="CQ234" s="370">
        <f t="shared" si="154"/>
        <v>0</v>
      </c>
      <c r="CR234" s="370">
        <f t="shared" si="154"/>
        <v>0</v>
      </c>
      <c r="CS234" s="370">
        <f t="shared" si="130"/>
        <v>0</v>
      </c>
      <c r="CT234" s="370">
        <f t="shared" si="131"/>
        <v>0</v>
      </c>
      <c r="CU234" s="370">
        <f t="shared" si="155"/>
        <v>0</v>
      </c>
      <c r="CV234" s="370">
        <f t="shared" si="155"/>
        <v>0</v>
      </c>
      <c r="CW234" s="370">
        <f t="shared" si="156"/>
        <v>0</v>
      </c>
      <c r="CX234" s="370">
        <f t="shared" si="157"/>
        <v>0</v>
      </c>
      <c r="CY234" s="370">
        <f t="shared" si="135"/>
        <v>0</v>
      </c>
    </row>
    <row r="235" spans="1:103" ht="15" customHeight="1" x14ac:dyDescent="0.25">
      <c r="A235" s="4880" t="s">
        <v>261</v>
      </c>
      <c r="B235" s="4944" t="s">
        <v>262</v>
      </c>
      <c r="C235" s="4926">
        <f t="shared" si="140"/>
        <v>2</v>
      </c>
      <c r="D235" s="4927">
        <f t="shared" si="162"/>
        <v>1</v>
      </c>
      <c r="E235" s="4950">
        <f t="shared" si="162"/>
        <v>1</v>
      </c>
      <c r="F235" s="4756">
        <v>0</v>
      </c>
      <c r="G235" s="85">
        <v>0</v>
      </c>
      <c r="H235" s="4756">
        <v>0</v>
      </c>
      <c r="I235" s="85">
        <v>1</v>
      </c>
      <c r="J235" s="4756">
        <v>0</v>
      </c>
      <c r="K235" s="85">
        <v>0</v>
      </c>
      <c r="L235" s="4756">
        <v>0</v>
      </c>
      <c r="M235" s="85">
        <v>0</v>
      </c>
      <c r="N235" s="4756">
        <v>1</v>
      </c>
      <c r="O235" s="85">
        <v>0</v>
      </c>
      <c r="P235" s="4756">
        <v>0</v>
      </c>
      <c r="Q235" s="85">
        <v>0</v>
      </c>
      <c r="R235" s="4756">
        <v>0</v>
      </c>
      <c r="S235" s="85">
        <v>0</v>
      </c>
      <c r="T235" s="4756">
        <v>0</v>
      </c>
      <c r="U235" s="85">
        <v>0</v>
      </c>
      <c r="V235" s="4756">
        <v>0</v>
      </c>
      <c r="W235" s="85">
        <v>0</v>
      </c>
      <c r="X235" s="4756">
        <v>0</v>
      </c>
      <c r="Y235" s="85">
        <v>0</v>
      </c>
      <c r="Z235" s="4756">
        <v>0</v>
      </c>
      <c r="AA235" s="85">
        <v>0</v>
      </c>
      <c r="AB235" s="4756">
        <v>0</v>
      </c>
      <c r="AC235" s="85">
        <v>0</v>
      </c>
      <c r="AD235" s="4756">
        <v>0</v>
      </c>
      <c r="AE235" s="85">
        <v>0</v>
      </c>
      <c r="AF235" s="4756">
        <v>0</v>
      </c>
      <c r="AG235" s="85">
        <v>0</v>
      </c>
      <c r="AH235" s="4756">
        <v>0</v>
      </c>
      <c r="AI235" s="85">
        <v>0</v>
      </c>
      <c r="AJ235" s="4756">
        <v>0</v>
      </c>
      <c r="AK235" s="85">
        <v>0</v>
      </c>
      <c r="AL235" s="4756">
        <v>0</v>
      </c>
      <c r="AM235" s="353">
        <v>0</v>
      </c>
      <c r="AN235" s="84">
        <v>0</v>
      </c>
      <c r="AO235" s="85">
        <v>0</v>
      </c>
      <c r="AP235" s="4756">
        <v>0</v>
      </c>
      <c r="AQ235" s="85">
        <v>0</v>
      </c>
      <c r="AR235" s="4756">
        <v>0</v>
      </c>
      <c r="AS235" s="85">
        <v>0</v>
      </c>
      <c r="AT235" s="353">
        <v>0</v>
      </c>
      <c r="AU235" s="395">
        <v>0</v>
      </c>
      <c r="AV235" s="353">
        <v>0</v>
      </c>
      <c r="AW235" s="395">
        <v>0</v>
      </c>
      <c r="AX235" s="85">
        <v>0</v>
      </c>
      <c r="AY235" s="56" t="str">
        <f t="shared" si="118"/>
        <v/>
      </c>
      <c r="CA235" s="18" t="str">
        <f t="shared" si="164"/>
        <v/>
      </c>
      <c r="CB235" s="18" t="str">
        <f t="shared" si="165"/>
        <v/>
      </c>
      <c r="CC235" s="18" t="str">
        <f t="shared" si="159"/>
        <v/>
      </c>
      <c r="CD235" s="18" t="str">
        <f t="shared" si="142"/>
        <v/>
      </c>
      <c r="CE235" s="18" t="str">
        <f t="shared" si="143"/>
        <v/>
      </c>
      <c r="CF235" s="18" t="str">
        <f t="shared" si="150"/>
        <v/>
      </c>
      <c r="CG235" s="18" t="str">
        <f t="shared" si="136"/>
        <v/>
      </c>
      <c r="CH235" s="18" t="str">
        <f t="shared" si="160"/>
        <v/>
      </c>
      <c r="CI235" s="18" t="str">
        <f t="shared" si="137"/>
        <v/>
      </c>
      <c r="CJ235" s="18" t="str">
        <f t="shared" si="152"/>
        <v/>
      </c>
      <c r="CK235" s="18" t="str">
        <f t="shared" si="153"/>
        <v/>
      </c>
      <c r="CL235" s="56"/>
      <c r="CO235" s="370">
        <f t="shared" si="166"/>
        <v>0</v>
      </c>
      <c r="CP235" s="370">
        <f t="shared" si="167"/>
        <v>0</v>
      </c>
      <c r="CQ235" s="370">
        <f t="shared" si="154"/>
        <v>0</v>
      </c>
      <c r="CR235" s="370">
        <f t="shared" si="154"/>
        <v>0</v>
      </c>
      <c r="CS235" s="370">
        <f t="shared" si="130"/>
        <v>0</v>
      </c>
      <c r="CT235" s="370">
        <f t="shared" si="131"/>
        <v>0</v>
      </c>
      <c r="CU235" s="370">
        <f t="shared" si="155"/>
        <v>0</v>
      </c>
      <c r="CV235" s="370">
        <f t="shared" si="155"/>
        <v>0</v>
      </c>
      <c r="CW235" s="370">
        <f t="shared" si="156"/>
        <v>0</v>
      </c>
      <c r="CX235" s="370">
        <f t="shared" si="157"/>
        <v>0</v>
      </c>
      <c r="CY235" s="370">
        <f t="shared" si="135"/>
        <v>0</v>
      </c>
    </row>
    <row r="236" spans="1:103" ht="15" customHeight="1" x14ac:dyDescent="0.25">
      <c r="A236" s="3923"/>
      <c r="B236" s="253" t="s">
        <v>263</v>
      </c>
      <c r="C236" s="397">
        <f t="shared" si="140"/>
        <v>0</v>
      </c>
      <c r="D236" s="398">
        <f t="shared" si="162"/>
        <v>0</v>
      </c>
      <c r="E236" s="449">
        <f t="shared" si="162"/>
        <v>0</v>
      </c>
      <c r="F236" s="49"/>
      <c r="G236" s="52"/>
      <c r="H236" s="49"/>
      <c r="I236" s="52"/>
      <c r="J236" s="49"/>
      <c r="K236" s="52"/>
      <c r="L236" s="49"/>
      <c r="M236" s="52"/>
      <c r="N236" s="49"/>
      <c r="O236" s="52"/>
      <c r="P236" s="49"/>
      <c r="Q236" s="52"/>
      <c r="R236" s="49"/>
      <c r="S236" s="52"/>
      <c r="T236" s="49"/>
      <c r="U236" s="52"/>
      <c r="V236" s="49"/>
      <c r="W236" s="52"/>
      <c r="X236" s="49"/>
      <c r="Y236" s="52"/>
      <c r="Z236" s="49"/>
      <c r="AA236" s="52"/>
      <c r="AB236" s="49"/>
      <c r="AC236" s="52"/>
      <c r="AD236" s="49"/>
      <c r="AE236" s="52"/>
      <c r="AF236" s="49"/>
      <c r="AG236" s="52"/>
      <c r="AH236" s="49"/>
      <c r="AI236" s="52"/>
      <c r="AJ236" s="49"/>
      <c r="AK236" s="52"/>
      <c r="AL236" s="49"/>
      <c r="AM236" s="323"/>
      <c r="AN236" s="254"/>
      <c r="AO236" s="52"/>
      <c r="AP236" s="49"/>
      <c r="AQ236" s="52"/>
      <c r="AR236" s="49"/>
      <c r="AS236" s="52"/>
      <c r="AT236" s="323"/>
      <c r="AU236" s="399"/>
      <c r="AV236" s="323"/>
      <c r="AW236" s="399"/>
      <c r="AX236" s="52"/>
      <c r="AY236" s="56" t="str">
        <f t="shared" si="118"/>
        <v/>
      </c>
      <c r="CA236" s="18" t="str">
        <f t="shared" si="164"/>
        <v/>
      </c>
      <c r="CB236" s="18" t="str">
        <f t="shared" si="165"/>
        <v/>
      </c>
      <c r="CC236" s="18" t="str">
        <f t="shared" si="159"/>
        <v/>
      </c>
      <c r="CD236" s="18" t="str">
        <f t="shared" si="142"/>
        <v/>
      </c>
      <c r="CE236" s="18" t="str">
        <f t="shared" si="143"/>
        <v/>
      </c>
      <c r="CF236" s="18" t="str">
        <f t="shared" si="150"/>
        <v/>
      </c>
      <c r="CG236" s="18" t="str">
        <f t="shared" si="136"/>
        <v/>
      </c>
      <c r="CH236" s="18" t="str">
        <f t="shared" si="160"/>
        <v/>
      </c>
      <c r="CI236" s="18" t="str">
        <f t="shared" si="137"/>
        <v/>
      </c>
      <c r="CJ236" s="18" t="str">
        <f t="shared" si="152"/>
        <v/>
      </c>
      <c r="CK236" s="18" t="str">
        <f t="shared" si="153"/>
        <v/>
      </c>
      <c r="CL236" s="56"/>
      <c r="CO236" s="370">
        <f t="shared" si="166"/>
        <v>0</v>
      </c>
      <c r="CP236" s="370">
        <f t="shared" si="167"/>
        <v>0</v>
      </c>
      <c r="CQ236" s="370">
        <f t="shared" si="154"/>
        <v>0</v>
      </c>
      <c r="CR236" s="370">
        <f t="shared" si="154"/>
        <v>0</v>
      </c>
      <c r="CS236" s="370">
        <f t="shared" si="130"/>
        <v>0</v>
      </c>
      <c r="CT236" s="370">
        <f t="shared" si="131"/>
        <v>0</v>
      </c>
      <c r="CU236" s="370">
        <f t="shared" si="155"/>
        <v>0</v>
      </c>
      <c r="CV236" s="370">
        <f t="shared" si="155"/>
        <v>0</v>
      </c>
      <c r="CW236" s="370">
        <f t="shared" si="156"/>
        <v>0</v>
      </c>
      <c r="CX236" s="370">
        <f t="shared" si="157"/>
        <v>0</v>
      </c>
      <c r="CY236" s="370">
        <f t="shared" si="135"/>
        <v>0</v>
      </c>
    </row>
    <row r="237" spans="1:103" ht="15" customHeight="1" x14ac:dyDescent="0.25">
      <c r="A237" s="3923"/>
      <c r="B237" s="253" t="s">
        <v>264</v>
      </c>
      <c r="C237" s="397">
        <f t="shared" si="140"/>
        <v>0</v>
      </c>
      <c r="D237" s="398">
        <f t="shared" si="162"/>
        <v>0</v>
      </c>
      <c r="E237" s="449">
        <f t="shared" si="162"/>
        <v>0</v>
      </c>
      <c r="F237" s="49"/>
      <c r="G237" s="52"/>
      <c r="H237" s="49"/>
      <c r="I237" s="52"/>
      <c r="J237" s="49"/>
      <c r="K237" s="52"/>
      <c r="L237" s="49"/>
      <c r="M237" s="52"/>
      <c r="N237" s="49"/>
      <c r="O237" s="52"/>
      <c r="P237" s="49"/>
      <c r="Q237" s="52"/>
      <c r="R237" s="49"/>
      <c r="S237" s="52"/>
      <c r="T237" s="49"/>
      <c r="U237" s="52"/>
      <c r="V237" s="49"/>
      <c r="W237" s="52"/>
      <c r="X237" s="49"/>
      <c r="Y237" s="52"/>
      <c r="Z237" s="49"/>
      <c r="AA237" s="52"/>
      <c r="AB237" s="49"/>
      <c r="AC237" s="52"/>
      <c r="AD237" s="49"/>
      <c r="AE237" s="52"/>
      <c r="AF237" s="49"/>
      <c r="AG237" s="52"/>
      <c r="AH237" s="49"/>
      <c r="AI237" s="52"/>
      <c r="AJ237" s="49"/>
      <c r="AK237" s="52"/>
      <c r="AL237" s="49"/>
      <c r="AM237" s="323"/>
      <c r="AN237" s="254"/>
      <c r="AO237" s="52"/>
      <c r="AP237" s="49"/>
      <c r="AQ237" s="52"/>
      <c r="AR237" s="49"/>
      <c r="AS237" s="52"/>
      <c r="AT237" s="323"/>
      <c r="AU237" s="399"/>
      <c r="AV237" s="323"/>
      <c r="AW237" s="399"/>
      <c r="AX237" s="52"/>
      <c r="AY237" s="56" t="str">
        <f t="shared" si="118"/>
        <v/>
      </c>
      <c r="CA237" s="18" t="str">
        <f t="shared" si="164"/>
        <v/>
      </c>
      <c r="CB237" s="18" t="str">
        <f t="shared" si="165"/>
        <v/>
      </c>
      <c r="CC237" s="18" t="str">
        <f t="shared" si="159"/>
        <v/>
      </c>
      <c r="CD237" s="18" t="str">
        <f t="shared" si="142"/>
        <v/>
      </c>
      <c r="CE237" s="18" t="str">
        <f t="shared" si="143"/>
        <v/>
      </c>
      <c r="CF237" s="18" t="str">
        <f t="shared" si="150"/>
        <v/>
      </c>
      <c r="CG237" s="18" t="str">
        <f t="shared" si="136"/>
        <v/>
      </c>
      <c r="CH237" s="18" t="str">
        <f t="shared" si="160"/>
        <v/>
      </c>
      <c r="CI237" s="18" t="str">
        <f t="shared" si="137"/>
        <v/>
      </c>
      <c r="CJ237" s="18" t="str">
        <f t="shared" si="152"/>
        <v/>
      </c>
      <c r="CK237" s="18" t="str">
        <f t="shared" si="153"/>
        <v/>
      </c>
      <c r="CL237" s="56"/>
      <c r="CO237" s="370">
        <f t="shared" si="166"/>
        <v>0</v>
      </c>
      <c r="CP237" s="370">
        <f t="shared" si="167"/>
        <v>0</v>
      </c>
      <c r="CQ237" s="370">
        <f t="shared" si="154"/>
        <v>0</v>
      </c>
      <c r="CR237" s="370">
        <f t="shared" si="154"/>
        <v>0</v>
      </c>
      <c r="CS237" s="370">
        <f t="shared" si="130"/>
        <v>0</v>
      </c>
      <c r="CT237" s="370">
        <f t="shared" si="131"/>
        <v>0</v>
      </c>
      <c r="CU237" s="370">
        <f t="shared" si="155"/>
        <v>0</v>
      </c>
      <c r="CV237" s="370">
        <f t="shared" si="155"/>
        <v>0</v>
      </c>
      <c r="CW237" s="370">
        <f t="shared" si="156"/>
        <v>0</v>
      </c>
      <c r="CX237" s="370">
        <f t="shared" si="157"/>
        <v>0</v>
      </c>
      <c r="CY237" s="370">
        <f t="shared" si="135"/>
        <v>0</v>
      </c>
    </row>
    <row r="238" spans="1:103" ht="15" customHeight="1" x14ac:dyDescent="0.25">
      <c r="A238" s="3923"/>
      <c r="B238" s="253" t="s">
        <v>265</v>
      </c>
      <c r="C238" s="397">
        <f t="shared" si="140"/>
        <v>0</v>
      </c>
      <c r="D238" s="398">
        <f t="shared" si="162"/>
        <v>0</v>
      </c>
      <c r="E238" s="449">
        <f t="shared" si="162"/>
        <v>0</v>
      </c>
      <c r="F238" s="49"/>
      <c r="G238" s="52"/>
      <c r="H238" s="49"/>
      <c r="I238" s="52"/>
      <c r="J238" s="49"/>
      <c r="K238" s="52"/>
      <c r="L238" s="49"/>
      <c r="M238" s="52"/>
      <c r="N238" s="49"/>
      <c r="O238" s="52"/>
      <c r="P238" s="49"/>
      <c r="Q238" s="52"/>
      <c r="R238" s="49"/>
      <c r="S238" s="52"/>
      <c r="T238" s="49"/>
      <c r="U238" s="52"/>
      <c r="V238" s="49"/>
      <c r="W238" s="52"/>
      <c r="X238" s="49"/>
      <c r="Y238" s="52"/>
      <c r="Z238" s="49"/>
      <c r="AA238" s="52"/>
      <c r="AB238" s="49"/>
      <c r="AC238" s="52"/>
      <c r="AD238" s="49"/>
      <c r="AE238" s="52"/>
      <c r="AF238" s="49"/>
      <c r="AG238" s="52"/>
      <c r="AH238" s="49"/>
      <c r="AI238" s="52"/>
      <c r="AJ238" s="49"/>
      <c r="AK238" s="52"/>
      <c r="AL238" s="49"/>
      <c r="AM238" s="323"/>
      <c r="AN238" s="254"/>
      <c r="AO238" s="52"/>
      <c r="AP238" s="49"/>
      <c r="AQ238" s="52"/>
      <c r="AR238" s="49"/>
      <c r="AS238" s="52"/>
      <c r="AT238" s="323"/>
      <c r="AU238" s="399"/>
      <c r="AV238" s="323"/>
      <c r="AW238" s="399"/>
      <c r="AX238" s="52"/>
      <c r="AY238" s="56" t="str">
        <f t="shared" si="118"/>
        <v/>
      </c>
      <c r="CA238" s="18" t="str">
        <f t="shared" si="164"/>
        <v/>
      </c>
      <c r="CB238" s="18" t="str">
        <f t="shared" si="165"/>
        <v/>
      </c>
      <c r="CC238" s="18" t="str">
        <f t="shared" si="159"/>
        <v/>
      </c>
      <c r="CD238" s="18" t="str">
        <f t="shared" si="142"/>
        <v/>
      </c>
      <c r="CE238" s="18" t="str">
        <f t="shared" si="143"/>
        <v/>
      </c>
      <c r="CF238" s="18" t="str">
        <f t="shared" si="150"/>
        <v/>
      </c>
      <c r="CG238" s="18" t="str">
        <f t="shared" si="136"/>
        <v/>
      </c>
      <c r="CH238" s="18" t="str">
        <f t="shared" si="160"/>
        <v/>
      </c>
      <c r="CI238" s="18" t="str">
        <f t="shared" si="137"/>
        <v/>
      </c>
      <c r="CJ238" s="18" t="str">
        <f t="shared" si="152"/>
        <v/>
      </c>
      <c r="CK238" s="18" t="str">
        <f t="shared" si="153"/>
        <v/>
      </c>
      <c r="CL238" s="56"/>
      <c r="CO238" s="370">
        <f t="shared" si="166"/>
        <v>0</v>
      </c>
      <c r="CP238" s="370">
        <f t="shared" si="167"/>
        <v>0</v>
      </c>
      <c r="CQ238" s="370">
        <f t="shared" si="154"/>
        <v>0</v>
      </c>
      <c r="CR238" s="370">
        <f t="shared" si="154"/>
        <v>0</v>
      </c>
      <c r="CS238" s="370">
        <f t="shared" si="130"/>
        <v>0</v>
      </c>
      <c r="CT238" s="370">
        <f t="shared" si="131"/>
        <v>0</v>
      </c>
      <c r="CU238" s="370">
        <f t="shared" si="155"/>
        <v>0</v>
      </c>
      <c r="CV238" s="370">
        <f t="shared" si="155"/>
        <v>0</v>
      </c>
      <c r="CW238" s="370">
        <f t="shared" si="156"/>
        <v>0</v>
      </c>
      <c r="CX238" s="370">
        <f t="shared" si="157"/>
        <v>0</v>
      </c>
      <c r="CY238" s="370">
        <f t="shared" si="135"/>
        <v>0</v>
      </c>
    </row>
    <row r="239" spans="1:103" ht="24" customHeight="1" x14ac:dyDescent="0.25">
      <c r="A239" s="4249"/>
      <c r="B239" s="450" t="s">
        <v>266</v>
      </c>
      <c r="C239" s="416">
        <f t="shared" si="140"/>
        <v>0</v>
      </c>
      <c r="D239" s="417">
        <f t="shared" si="162"/>
        <v>0</v>
      </c>
      <c r="E239" s="451">
        <f t="shared" si="162"/>
        <v>0</v>
      </c>
      <c r="F239" s="30"/>
      <c r="G239" s="37"/>
      <c r="H239" s="30"/>
      <c r="I239" s="37"/>
      <c r="J239" s="30"/>
      <c r="K239" s="37"/>
      <c r="L239" s="30"/>
      <c r="M239" s="37"/>
      <c r="N239" s="30"/>
      <c r="O239" s="37"/>
      <c r="P239" s="30"/>
      <c r="Q239" s="37"/>
      <c r="R239" s="30"/>
      <c r="S239" s="37"/>
      <c r="T239" s="30"/>
      <c r="U239" s="37"/>
      <c r="V239" s="30"/>
      <c r="W239" s="37"/>
      <c r="X239" s="30"/>
      <c r="Y239" s="37"/>
      <c r="Z239" s="30"/>
      <c r="AA239" s="37"/>
      <c r="AB239" s="30"/>
      <c r="AC239" s="37"/>
      <c r="AD239" s="30"/>
      <c r="AE239" s="37"/>
      <c r="AF239" s="30"/>
      <c r="AG239" s="37"/>
      <c r="AH239" s="30"/>
      <c r="AI239" s="37"/>
      <c r="AJ239" s="30"/>
      <c r="AK239" s="37"/>
      <c r="AL239" s="30"/>
      <c r="AM239" s="223"/>
      <c r="AN239" s="35"/>
      <c r="AO239" s="37"/>
      <c r="AP239" s="30"/>
      <c r="AQ239" s="37"/>
      <c r="AR239" s="30"/>
      <c r="AS239" s="37"/>
      <c r="AT239" s="223"/>
      <c r="AU239" s="243"/>
      <c r="AV239" s="223"/>
      <c r="AW239" s="243"/>
      <c r="AX239" s="37"/>
      <c r="AY239" s="56" t="str">
        <f t="shared" si="118"/>
        <v/>
      </c>
      <c r="CA239" s="18" t="str">
        <f t="shared" si="164"/>
        <v/>
      </c>
      <c r="CB239" s="18" t="str">
        <f t="shared" si="165"/>
        <v/>
      </c>
      <c r="CC239" s="18" t="str">
        <f t="shared" si="159"/>
        <v/>
      </c>
      <c r="CD239" s="18" t="str">
        <f t="shared" si="142"/>
        <v/>
      </c>
      <c r="CE239" s="18" t="str">
        <f t="shared" si="143"/>
        <v/>
      </c>
      <c r="CF239" s="18" t="str">
        <f t="shared" si="150"/>
        <v/>
      </c>
      <c r="CG239" s="18" t="str">
        <f t="shared" si="136"/>
        <v/>
      </c>
      <c r="CH239" s="18" t="str">
        <f t="shared" si="160"/>
        <v/>
      </c>
      <c r="CI239" s="18" t="str">
        <f t="shared" si="137"/>
        <v/>
      </c>
      <c r="CJ239" s="18" t="str">
        <f t="shared" si="152"/>
        <v/>
      </c>
      <c r="CK239" s="18" t="str">
        <f t="shared" si="153"/>
        <v/>
      </c>
      <c r="CL239" s="56"/>
      <c r="CO239" s="370">
        <f t="shared" si="166"/>
        <v>0</v>
      </c>
      <c r="CP239" s="370">
        <f t="shared" si="167"/>
        <v>0</v>
      </c>
      <c r="CQ239" s="370">
        <f t="shared" si="154"/>
        <v>0</v>
      </c>
      <c r="CR239" s="370">
        <f t="shared" si="154"/>
        <v>0</v>
      </c>
      <c r="CS239" s="370">
        <f t="shared" si="130"/>
        <v>0</v>
      </c>
      <c r="CT239" s="370">
        <f t="shared" si="131"/>
        <v>0</v>
      </c>
      <c r="CU239" s="370">
        <f t="shared" si="155"/>
        <v>0</v>
      </c>
      <c r="CV239" s="370">
        <f t="shared" si="155"/>
        <v>0</v>
      </c>
      <c r="CW239" s="370">
        <f t="shared" si="156"/>
        <v>0</v>
      </c>
      <c r="CX239" s="370">
        <f t="shared" si="157"/>
        <v>0</v>
      </c>
      <c r="CY239" s="370">
        <f t="shared" si="135"/>
        <v>0</v>
      </c>
    </row>
    <row r="240" spans="1:103" ht="15" customHeight="1" x14ac:dyDescent="0.25">
      <c r="A240" s="3176" t="s">
        <v>267</v>
      </c>
      <c r="B240" s="3177"/>
      <c r="C240" s="4933">
        <f t="shared" si="140"/>
        <v>0</v>
      </c>
      <c r="D240" s="388">
        <f t="shared" si="162"/>
        <v>0</v>
      </c>
      <c r="E240" s="369">
        <f t="shared" si="162"/>
        <v>0</v>
      </c>
      <c r="F240" s="4756"/>
      <c r="G240" s="85"/>
      <c r="H240" s="4756"/>
      <c r="I240" s="85"/>
      <c r="J240" s="4756"/>
      <c r="K240" s="85"/>
      <c r="L240" s="4756"/>
      <c r="M240" s="85"/>
      <c r="N240" s="4756"/>
      <c r="O240" s="85"/>
      <c r="P240" s="4756"/>
      <c r="Q240" s="85"/>
      <c r="R240" s="4756"/>
      <c r="S240" s="85"/>
      <c r="T240" s="4756"/>
      <c r="U240" s="85"/>
      <c r="V240" s="4756"/>
      <c r="W240" s="85"/>
      <c r="X240" s="4756"/>
      <c r="Y240" s="85"/>
      <c r="Z240" s="4756"/>
      <c r="AA240" s="85"/>
      <c r="AB240" s="4756"/>
      <c r="AC240" s="85"/>
      <c r="AD240" s="4756"/>
      <c r="AE240" s="85"/>
      <c r="AF240" s="4756"/>
      <c r="AG240" s="85"/>
      <c r="AH240" s="4756"/>
      <c r="AI240" s="85"/>
      <c r="AJ240" s="4756"/>
      <c r="AK240" s="85"/>
      <c r="AL240" s="4756"/>
      <c r="AM240" s="353"/>
      <c r="AN240" s="84"/>
      <c r="AO240" s="85"/>
      <c r="AP240" s="4756"/>
      <c r="AQ240" s="85"/>
      <c r="AR240" s="4756"/>
      <c r="AS240" s="85"/>
      <c r="AT240" s="353"/>
      <c r="AU240" s="395"/>
      <c r="AV240" s="353"/>
      <c r="AW240" s="395"/>
      <c r="AX240" s="85"/>
      <c r="AY240" s="56" t="str">
        <f t="shared" si="118"/>
        <v/>
      </c>
      <c r="CA240" s="18" t="str">
        <f t="shared" si="164"/>
        <v/>
      </c>
      <c r="CB240" s="18" t="str">
        <f t="shared" si="165"/>
        <v/>
      </c>
      <c r="CC240" s="18" t="str">
        <f t="shared" si="159"/>
        <v/>
      </c>
      <c r="CD240" s="18" t="str">
        <f t="shared" si="142"/>
        <v/>
      </c>
      <c r="CE240" s="18" t="str">
        <f t="shared" si="143"/>
        <v/>
      </c>
      <c r="CF240" s="18" t="str">
        <f t="shared" si="150"/>
        <v/>
      </c>
      <c r="CG240" s="18" t="str">
        <f t="shared" si="136"/>
        <v/>
      </c>
      <c r="CH240" s="18" t="str">
        <f t="shared" si="160"/>
        <v/>
      </c>
      <c r="CI240" s="18" t="str">
        <f t="shared" si="137"/>
        <v/>
      </c>
      <c r="CJ240" s="18" t="str">
        <f>IF(AND(D240&gt;0,OR(AW240="")), "* No olvide digitar la variable Trans Femenino. Digite Cero si no tiene.",IF((AW240)&gt;D240,"  * La variable Trans Femenino No puede ser mayor al Total Hombres.",""))</f>
        <v/>
      </c>
      <c r="CK240" s="18" t="str">
        <f t="shared" si="153"/>
        <v/>
      </c>
      <c r="CL240" s="56"/>
      <c r="CO240" s="370">
        <f t="shared" si="166"/>
        <v>0</v>
      </c>
      <c r="CP240" s="370">
        <f t="shared" si="167"/>
        <v>0</v>
      </c>
      <c r="CQ240" s="370">
        <f t="shared" si="154"/>
        <v>0</v>
      </c>
      <c r="CR240" s="370">
        <f t="shared" si="154"/>
        <v>0</v>
      </c>
      <c r="CS240" s="370">
        <f t="shared" si="130"/>
        <v>0</v>
      </c>
      <c r="CT240" s="370">
        <f t="shared" si="131"/>
        <v>0</v>
      </c>
      <c r="CU240" s="370">
        <f t="shared" si="155"/>
        <v>0</v>
      </c>
      <c r="CV240" s="370">
        <f t="shared" si="155"/>
        <v>0</v>
      </c>
      <c r="CW240" s="370">
        <f t="shared" si="156"/>
        <v>0</v>
      </c>
      <c r="CX240" s="370">
        <f t="shared" si="157"/>
        <v>0</v>
      </c>
      <c r="CY240" s="370">
        <f t="shared" si="135"/>
        <v>0</v>
      </c>
    </row>
    <row r="241" spans="1:103" ht="15" customHeight="1" x14ac:dyDescent="0.25">
      <c r="A241" s="3016" t="s">
        <v>268</v>
      </c>
      <c r="B241" s="3017"/>
      <c r="C241" s="416">
        <f t="shared" si="140"/>
        <v>0</v>
      </c>
      <c r="D241" s="417">
        <f t="shared" si="162"/>
        <v>0</v>
      </c>
      <c r="E241" s="377">
        <f t="shared" si="162"/>
        <v>0</v>
      </c>
      <c r="F241" s="30"/>
      <c r="G241" s="37"/>
      <c r="H241" s="30"/>
      <c r="I241" s="37"/>
      <c r="J241" s="30"/>
      <c r="K241" s="37"/>
      <c r="L241" s="30"/>
      <c r="M241" s="37"/>
      <c r="N241" s="30"/>
      <c r="O241" s="37"/>
      <c r="P241" s="30"/>
      <c r="Q241" s="37"/>
      <c r="R241" s="30"/>
      <c r="S241" s="37"/>
      <c r="T241" s="30"/>
      <c r="U241" s="37"/>
      <c r="V241" s="30"/>
      <c r="W241" s="37"/>
      <c r="X241" s="30"/>
      <c r="Y241" s="37"/>
      <c r="Z241" s="30"/>
      <c r="AA241" s="37"/>
      <c r="AB241" s="30"/>
      <c r="AC241" s="37"/>
      <c r="AD241" s="30"/>
      <c r="AE241" s="37"/>
      <c r="AF241" s="30"/>
      <c r="AG241" s="37"/>
      <c r="AH241" s="30"/>
      <c r="AI241" s="37"/>
      <c r="AJ241" s="30"/>
      <c r="AK241" s="37"/>
      <c r="AL241" s="30"/>
      <c r="AM241" s="223"/>
      <c r="AN241" s="452"/>
      <c r="AO241" s="453"/>
      <c r="AP241" s="30"/>
      <c r="AQ241" s="37"/>
      <c r="AR241" s="30"/>
      <c r="AS241" s="37"/>
      <c r="AT241" s="223"/>
      <c r="AU241" s="243"/>
      <c r="AV241" s="223"/>
      <c r="AW241" s="243"/>
      <c r="AX241" s="37"/>
      <c r="AY241" s="56" t="str">
        <f t="shared" si="118"/>
        <v/>
      </c>
      <c r="CA241" s="18" t="str">
        <f t="shared" si="164"/>
        <v/>
      </c>
      <c r="CB241" s="18" t="str">
        <f t="shared" si="165"/>
        <v/>
      </c>
      <c r="CC241" s="18" t="str">
        <f t="shared" si="159"/>
        <v/>
      </c>
      <c r="CD241" s="18" t="str">
        <f t="shared" si="142"/>
        <v/>
      </c>
      <c r="CE241" s="18" t="str">
        <f t="shared" si="143"/>
        <v/>
      </c>
      <c r="CF241" s="18" t="str">
        <f t="shared" si="150"/>
        <v/>
      </c>
      <c r="CG241" s="18" t="str">
        <f t="shared" si="136"/>
        <v/>
      </c>
      <c r="CH241" s="18" t="str">
        <f t="shared" si="160"/>
        <v/>
      </c>
      <c r="CI241" s="18" t="str">
        <f t="shared" si="137"/>
        <v/>
      </c>
      <c r="CJ241" s="18" t="str">
        <f t="shared" si="152"/>
        <v/>
      </c>
      <c r="CK241" s="18" t="str">
        <f>IF(AND($C241&gt;0,AX241=""), "* No olvide digitar la variable Adolescentes derivados de Espacios Amigables. Digite Cero si no tiene.",IF(AX241&gt;$C241,"  * La variable Adolescentes derivados de Espacios Amigables No puede ser mayor al Total.",""))</f>
        <v/>
      </c>
      <c r="CL241" s="56"/>
      <c r="CO241" s="370">
        <f t="shared" si="166"/>
        <v>0</v>
      </c>
      <c r="CP241" s="370">
        <f t="shared" si="167"/>
        <v>0</v>
      </c>
      <c r="CQ241" s="370">
        <f t="shared" si="154"/>
        <v>0</v>
      </c>
      <c r="CR241" s="370">
        <f t="shared" si="154"/>
        <v>0</v>
      </c>
      <c r="CS241" s="370">
        <f t="shared" si="130"/>
        <v>0</v>
      </c>
      <c r="CT241" s="370">
        <f t="shared" si="131"/>
        <v>0</v>
      </c>
      <c r="CU241" s="370">
        <f t="shared" si="155"/>
        <v>0</v>
      </c>
      <c r="CV241" s="370">
        <f t="shared" si="155"/>
        <v>0</v>
      </c>
      <c r="CW241" s="370">
        <f t="shared" si="156"/>
        <v>0</v>
      </c>
      <c r="CX241" s="370">
        <f t="shared" si="157"/>
        <v>0</v>
      </c>
      <c r="CY241" s="370">
        <f t="shared" si="135"/>
        <v>0</v>
      </c>
    </row>
    <row r="242" spans="1:103" s="56" customFormat="1" ht="18" customHeight="1" x14ac:dyDescent="0.2">
      <c r="A242" s="4951" t="s">
        <v>269</v>
      </c>
      <c r="B242" s="4951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  <c r="AP242" s="55"/>
      <c r="AQ242" s="55"/>
      <c r="AR242" s="55"/>
      <c r="AS242" s="55"/>
      <c r="AT242" s="55"/>
      <c r="AU242" s="55"/>
      <c r="AV242" s="55"/>
      <c r="AW242" s="55"/>
      <c r="AX242" s="55"/>
    </row>
    <row r="243" spans="1:103" ht="30" customHeight="1" x14ac:dyDescent="0.25">
      <c r="A243" s="4895" t="s">
        <v>270</v>
      </c>
      <c r="B243" s="2987"/>
      <c r="C243" s="4899" t="s">
        <v>91</v>
      </c>
      <c r="D243" s="4899"/>
      <c r="E243" s="4899"/>
      <c r="F243" s="4899" t="s">
        <v>202</v>
      </c>
      <c r="G243" s="4899"/>
      <c r="H243" s="4899" t="s">
        <v>203</v>
      </c>
      <c r="I243" s="4899"/>
      <c r="J243" s="4899" t="s">
        <v>204</v>
      </c>
      <c r="K243" s="4899"/>
      <c r="L243" s="4899" t="s">
        <v>16</v>
      </c>
      <c r="M243" s="4899"/>
      <c r="N243" s="4900" t="s">
        <v>17</v>
      </c>
      <c r="O243" s="4901"/>
      <c r="P243" s="4902" t="s">
        <v>18</v>
      </c>
      <c r="Q243" s="4902"/>
      <c r="R243" s="4902" t="s">
        <v>19</v>
      </c>
      <c r="S243" s="4902"/>
      <c r="T243" s="4902" t="s">
        <v>20</v>
      </c>
      <c r="U243" s="4902"/>
      <c r="V243" s="4902" t="s">
        <v>21</v>
      </c>
      <c r="W243" s="4902"/>
      <c r="X243" s="4902" t="s">
        <v>22</v>
      </c>
      <c r="Y243" s="4902"/>
      <c r="Z243" s="4902" t="s">
        <v>23</v>
      </c>
      <c r="AA243" s="4902"/>
      <c r="AB243" s="4902" t="s">
        <v>61</v>
      </c>
      <c r="AC243" s="4902"/>
      <c r="AD243" s="4902" t="s">
        <v>62</v>
      </c>
      <c r="AE243" s="4902"/>
      <c r="AF243" s="4902" t="s">
        <v>63</v>
      </c>
      <c r="AG243" s="4902"/>
      <c r="AH243" s="4902" t="s">
        <v>148</v>
      </c>
      <c r="AI243" s="4902"/>
      <c r="AJ243" s="4902" t="s">
        <v>149</v>
      </c>
      <c r="AK243" s="4902"/>
      <c r="AL243" s="4902" t="s">
        <v>150</v>
      </c>
      <c r="AM243" s="4868"/>
      <c r="AN243" s="4872" t="s">
        <v>271</v>
      </c>
      <c r="AO243" s="4869"/>
      <c r="AP243" s="4871"/>
      <c r="AQ243" s="4952" t="s">
        <v>205</v>
      </c>
      <c r="AR243" s="4904" t="s">
        <v>206</v>
      </c>
      <c r="AS243" s="4902" t="s">
        <v>12</v>
      </c>
      <c r="AT243" s="4902"/>
      <c r="AU243" s="4905" t="s">
        <v>207</v>
      </c>
      <c r="AV243" s="2987" t="s">
        <v>272</v>
      </c>
      <c r="AW243" s="4905" t="s">
        <v>13</v>
      </c>
      <c r="AX243" s="2987" t="s">
        <v>273</v>
      </c>
    </row>
    <row r="244" spans="1:103" ht="30" customHeight="1" x14ac:dyDescent="0.25">
      <c r="A244" s="4010"/>
      <c r="B244" s="2988"/>
      <c r="C244" s="4874" t="s">
        <v>120</v>
      </c>
      <c r="D244" s="4953" t="s">
        <v>79</v>
      </c>
      <c r="E244" s="364" t="s">
        <v>121</v>
      </c>
      <c r="F244" s="4907" t="s">
        <v>79</v>
      </c>
      <c r="G244" s="364" t="s">
        <v>121</v>
      </c>
      <c r="H244" s="4907" t="s">
        <v>79</v>
      </c>
      <c r="I244" s="364" t="s">
        <v>121</v>
      </c>
      <c r="J244" s="4907" t="s">
        <v>79</v>
      </c>
      <c r="K244" s="364" t="s">
        <v>121</v>
      </c>
      <c r="L244" s="4907" t="s">
        <v>79</v>
      </c>
      <c r="M244" s="364" t="s">
        <v>121</v>
      </c>
      <c r="N244" s="4907" t="s">
        <v>79</v>
      </c>
      <c r="O244" s="364" t="s">
        <v>121</v>
      </c>
      <c r="P244" s="4907" t="s">
        <v>79</v>
      </c>
      <c r="Q244" s="364" t="s">
        <v>121</v>
      </c>
      <c r="R244" s="4907" t="s">
        <v>79</v>
      </c>
      <c r="S244" s="364" t="s">
        <v>121</v>
      </c>
      <c r="T244" s="4907" t="s">
        <v>79</v>
      </c>
      <c r="U244" s="364" t="s">
        <v>121</v>
      </c>
      <c r="V244" s="4907" t="s">
        <v>79</v>
      </c>
      <c r="W244" s="364" t="s">
        <v>121</v>
      </c>
      <c r="X244" s="4907" t="s">
        <v>79</v>
      </c>
      <c r="Y244" s="364" t="s">
        <v>121</v>
      </c>
      <c r="Z244" s="4907" t="s">
        <v>79</v>
      </c>
      <c r="AA244" s="364" t="s">
        <v>121</v>
      </c>
      <c r="AB244" s="4907" t="s">
        <v>79</v>
      </c>
      <c r="AC244" s="364" t="s">
        <v>121</v>
      </c>
      <c r="AD244" s="4907" t="s">
        <v>79</v>
      </c>
      <c r="AE244" s="364" t="s">
        <v>121</v>
      </c>
      <c r="AF244" s="4907" t="s">
        <v>79</v>
      </c>
      <c r="AG244" s="364" t="s">
        <v>121</v>
      </c>
      <c r="AH244" s="4907" t="s">
        <v>79</v>
      </c>
      <c r="AI244" s="364" t="s">
        <v>121</v>
      </c>
      <c r="AJ244" s="4907" t="s">
        <v>79</v>
      </c>
      <c r="AK244" s="364" t="s">
        <v>121</v>
      </c>
      <c r="AL244" s="4907" t="s">
        <v>79</v>
      </c>
      <c r="AM244" s="365" t="s">
        <v>121</v>
      </c>
      <c r="AN244" s="4878" t="s">
        <v>164</v>
      </c>
      <c r="AO244" s="4954" t="s">
        <v>166</v>
      </c>
      <c r="AP244" s="4879" t="s">
        <v>274</v>
      </c>
      <c r="AQ244" s="3188"/>
      <c r="AR244" s="3174"/>
      <c r="AS244" s="4907" t="s">
        <v>79</v>
      </c>
      <c r="AT244" s="364" t="s">
        <v>121</v>
      </c>
      <c r="AU244" s="3019"/>
      <c r="AV244" s="2988"/>
      <c r="AW244" s="3019"/>
      <c r="AX244" s="2988"/>
    </row>
    <row r="245" spans="1:103" s="56" customFormat="1" ht="18" customHeight="1" x14ac:dyDescent="0.25">
      <c r="A245" s="4955" t="s">
        <v>275</v>
      </c>
      <c r="B245" s="4910"/>
      <c r="C245" s="4911">
        <f>SUM(D245+E245)</f>
        <v>8</v>
      </c>
      <c r="D245" s="4912">
        <f>SUM(F245+H245+J245+L245+N245+P245+R245+T245+V245+X245+Z245+AB245+AD245+AF245+AH245+AJ245+AL245)</f>
        <v>4</v>
      </c>
      <c r="E245" s="369">
        <f>SUM(G245+I245+K245+M245+O245+Q245+S245+U245+W245+Y245+AA245+AC245+AE245+AG245+AI245+AK245+AM245)</f>
        <v>4</v>
      </c>
      <c r="F245" s="4913">
        <v>0</v>
      </c>
      <c r="G245" s="4915">
        <v>0</v>
      </c>
      <c r="H245" s="4913">
        <v>0</v>
      </c>
      <c r="I245" s="4915">
        <v>0</v>
      </c>
      <c r="J245" s="4913">
        <v>1</v>
      </c>
      <c r="K245" s="4915">
        <v>0</v>
      </c>
      <c r="L245" s="4913">
        <v>1</v>
      </c>
      <c r="M245" s="4915">
        <v>0</v>
      </c>
      <c r="N245" s="4913">
        <v>1</v>
      </c>
      <c r="O245" s="4915">
        <v>1</v>
      </c>
      <c r="P245" s="4913">
        <v>0</v>
      </c>
      <c r="Q245" s="4915">
        <v>0</v>
      </c>
      <c r="R245" s="4913">
        <v>0</v>
      </c>
      <c r="S245" s="4915">
        <v>0</v>
      </c>
      <c r="T245" s="4913">
        <v>0</v>
      </c>
      <c r="U245" s="4915">
        <v>0</v>
      </c>
      <c r="V245" s="4913">
        <v>1</v>
      </c>
      <c r="W245" s="4915">
        <v>1</v>
      </c>
      <c r="X245" s="4913">
        <v>0</v>
      </c>
      <c r="Y245" s="4915">
        <v>0</v>
      </c>
      <c r="Z245" s="4913">
        <v>0</v>
      </c>
      <c r="AA245" s="4915">
        <v>0</v>
      </c>
      <c r="AB245" s="4913">
        <v>0</v>
      </c>
      <c r="AC245" s="4915">
        <v>1</v>
      </c>
      <c r="AD245" s="4913">
        <v>0</v>
      </c>
      <c r="AE245" s="4915">
        <v>1</v>
      </c>
      <c r="AF245" s="4913">
        <v>0</v>
      </c>
      <c r="AG245" s="4915">
        <v>0</v>
      </c>
      <c r="AH245" s="4913">
        <v>0</v>
      </c>
      <c r="AI245" s="4915">
        <v>0</v>
      </c>
      <c r="AJ245" s="4913">
        <v>0</v>
      </c>
      <c r="AK245" s="4915">
        <v>0</v>
      </c>
      <c r="AL245" s="4913">
        <v>0</v>
      </c>
      <c r="AM245" s="4916">
        <v>0</v>
      </c>
      <c r="AN245" s="95">
        <v>0</v>
      </c>
      <c r="AO245" s="2760">
        <v>1</v>
      </c>
      <c r="AP245" s="220">
        <v>2</v>
      </c>
      <c r="AQ245" s="4956">
        <v>0</v>
      </c>
      <c r="AR245" s="4915">
        <v>0</v>
      </c>
      <c r="AS245" s="4913">
        <v>0</v>
      </c>
      <c r="AT245" s="4915">
        <v>0</v>
      </c>
      <c r="AU245" s="4956">
        <v>0</v>
      </c>
      <c r="AV245" s="4915">
        <v>2</v>
      </c>
      <c r="AW245" s="4913">
        <v>0</v>
      </c>
      <c r="AX245" s="4915">
        <v>0</v>
      </c>
      <c r="AY245" s="56" t="str">
        <f>CA245&amp;CB245&amp;CC245&amp;CD245&amp;CE245&amp;CF245&amp;CG245&amp;CH245&amp;CI245</f>
        <v/>
      </c>
      <c r="CA245" s="40"/>
      <c r="CB245" s="18" t="str">
        <f>IF(AND(E245&gt;0,AQ245=""), "* No olvide digitar la variable Gestantes. Digite Cero si no tiene.", IF(AQ245&gt;E245," * La variable Gestantes No puede ser mayor al Total Mujeres.",""))</f>
        <v/>
      </c>
      <c r="CC245" s="18" t="str">
        <f>IF(AND(E245&gt;0,AR245=""), "* No olvide digitar la variable Madre de hijo menor de 5 años. Digite Cero si no tiene.",IF(AR245&gt;E245,"  * La variable Madre de hijo menor de 5 años No puede ser mayor al Total Mujeres.",""))</f>
        <v/>
      </c>
      <c r="CD245" s="18" t="str">
        <f>IF(AND(D245&gt;0,OR(AS245="")), "* No olvide digitar la variable Pueblos originarios Hombres. Digite Cero si no tiene.",IF(AS245&gt;D245,"  * La variable Pueblos originarios Hombres No puede ser mayor al Total Hombres.",""))</f>
        <v/>
      </c>
      <c r="CE245" s="18" t="str">
        <f>IF(AND(E245&gt;0,OR(AT245="")), "* No olvide digitar la variable Pueblos originarios Mujeres. Digite Cero si no tiene.",IF(AT245&gt;E245,"  * La variable Pueblos originarios Mujeres No puede ser mayor al Total Mujeres.",""))</f>
        <v/>
      </c>
      <c r="CF245" s="18" t="str">
        <f>IF(AND(C245&gt;0,AU245=""), "* No olvide digitar la variable Niños, niñas, adolescentes y jóvenes SENAME. Digite Cero si no tiene.",IF(AU245&gt;C245,"  * La variable Niños, niñas, adolescentes y jóvenes SENAME No puede ser mayor al Total.",""))</f>
        <v/>
      </c>
      <c r="CG245" s="18" t="str">
        <f>IF(AND(C245&gt;0,AV245=""), "* No olvide digitar la variable Niños, niñas, adolescentes y jóvenes Mejor Niñez. Digite Cero si no tiene.",IF(AV245&gt;C245,"  * La variable Niños, niñas, adolescentes y jóvenes Mejor Niñez No puede ser mayor al Total.",""))</f>
        <v/>
      </c>
      <c r="CH245" s="18" t="str">
        <f>IF(AND(C245&gt;0,AW245=""), "* No olvide digitar la variable Migrantes. Digite Cero si no tiene.",IF(AW245&gt;C245,"  * La variable Migrantes No puede ser mayor al Total.",""))</f>
        <v/>
      </c>
      <c r="CI245" s="18" t="str">
        <f>IF(AND(C245&gt;0,AX245=""), "* No olvide digitar la variable Trans (Masculino/ Femenino). Digite Cero si no tiene.",IF(AX245&gt;C245,"  * La variable Trans (Masculino/Femenino) No puede ser mayor al Total Ambos Sexos.",""))</f>
        <v/>
      </c>
      <c r="CL245"/>
      <c r="CO245"/>
      <c r="CP245" s="459">
        <f>IF(AND(E245&gt;0,AQ245=""),1,IF(AQ245&gt;E245,1,0))</f>
        <v>0</v>
      </c>
      <c r="CQ245" s="459">
        <f>IF(AND(E245&gt;0,AR245=""),1,IF(AR245&gt;E245,1,0))</f>
        <v>0</v>
      </c>
      <c r="CR245" s="459">
        <f>IF(AND(D245&gt;0,OR(AS245="")),1,IF(AS245&gt;D245,1,0))</f>
        <v>0</v>
      </c>
      <c r="CS245" s="459">
        <f>IF(AND(E245&gt;0,OR(AT245="")),1,IF(AT245&gt;E245,1,0))</f>
        <v>0</v>
      </c>
      <c r="CT245" s="459">
        <f>IF(AND(C245&gt;0,AU245=""),1,IF(AU245&gt;C245,1,0))</f>
        <v>0</v>
      </c>
      <c r="CU245" s="459">
        <f>IF(AND(C245&gt;0,AV245=""),1,IF(AV245&gt;C245,1,0))</f>
        <v>0</v>
      </c>
      <c r="CV245" s="459">
        <f>IF(AND(C245&gt;0,AW245=""),1,IF(AW245&gt;C245,1,0))</f>
        <v>0</v>
      </c>
      <c r="CW245" s="459">
        <f>IF(AND(C245&gt;0,AX245=""),1,IF(AX245&gt;C245,1,0))</f>
        <v>0</v>
      </c>
    </row>
    <row r="246" spans="1:103" s="56" customFormat="1" ht="18" customHeight="1" x14ac:dyDescent="0.2">
      <c r="A246" s="4919" t="s">
        <v>215</v>
      </c>
      <c r="B246" s="4920"/>
      <c r="C246" s="4957"/>
      <c r="D246" s="461"/>
      <c r="E246" s="461"/>
      <c r="F246" s="462"/>
      <c r="G246" s="462"/>
      <c r="H246" s="462"/>
      <c r="I246" s="462"/>
      <c r="J246" s="462"/>
      <c r="K246" s="462"/>
      <c r="L246" s="462"/>
      <c r="M246" s="462"/>
      <c r="N246" s="462"/>
      <c r="O246" s="462"/>
      <c r="P246" s="462"/>
      <c r="Q246" s="462"/>
      <c r="R246" s="462"/>
      <c r="S246" s="462"/>
      <c r="T246" s="462"/>
      <c r="U246" s="462"/>
      <c r="V246" s="462"/>
      <c r="W246" s="462"/>
      <c r="X246" s="462"/>
      <c r="Y246" s="462"/>
      <c r="Z246" s="462"/>
      <c r="AA246" s="462"/>
      <c r="AB246" s="462"/>
      <c r="AC246" s="462"/>
      <c r="AD246" s="462"/>
      <c r="AE246" s="462"/>
      <c r="AF246" s="462"/>
      <c r="AG246" s="462"/>
      <c r="AH246" s="462"/>
      <c r="AI246" s="462"/>
      <c r="AJ246" s="462"/>
      <c r="AK246" s="462"/>
      <c r="AL246" s="462"/>
      <c r="AM246" s="4958"/>
      <c r="AN246" s="4958"/>
      <c r="AO246" s="4958"/>
      <c r="AP246" s="4959"/>
      <c r="AQ246" s="4958"/>
      <c r="AR246" s="4958"/>
      <c r="AS246" s="4958"/>
      <c r="AT246" s="4958"/>
      <c r="AU246" s="4958"/>
      <c r="AV246" s="4958"/>
      <c r="AW246" s="4958"/>
      <c r="AX246" s="4960"/>
    </row>
    <row r="247" spans="1:103" s="56" customFormat="1" ht="15" customHeight="1" x14ac:dyDescent="0.25">
      <c r="A247" s="4880" t="s">
        <v>216</v>
      </c>
      <c r="B247" s="4925" t="s">
        <v>217</v>
      </c>
      <c r="C247" s="4926">
        <f t="shared" ref="C247:C250" si="168">SUM(D247+E247)</f>
        <v>2</v>
      </c>
      <c r="D247" s="4927">
        <f t="shared" ref="D247:E250" si="169">SUM(F247+H247+J247+L247+N247+P247+R247+T247+V247+X247+Z247+AB247+AD247+AF247+AH247+AJ247+AL247)</f>
        <v>2</v>
      </c>
      <c r="E247" s="4925">
        <f>SUM(G247+I247+K247+M247+O247+Q247+S247+U247+W247+Y247+AA247+AC247+AE247+AG247+AI247+AK247+AM247)</f>
        <v>0</v>
      </c>
      <c r="F247" s="4884">
        <v>0</v>
      </c>
      <c r="G247" s="4885">
        <v>0</v>
      </c>
      <c r="H247" s="4913">
        <v>0</v>
      </c>
      <c r="I247" s="4915">
        <v>0</v>
      </c>
      <c r="J247" s="4913">
        <v>1</v>
      </c>
      <c r="K247" s="4915">
        <v>0</v>
      </c>
      <c r="L247" s="4913">
        <v>1</v>
      </c>
      <c r="M247" s="4915">
        <v>0</v>
      </c>
      <c r="N247" s="4913">
        <v>0</v>
      </c>
      <c r="O247" s="4915">
        <v>0</v>
      </c>
      <c r="P247" s="4913">
        <v>0</v>
      </c>
      <c r="Q247" s="4915">
        <v>0</v>
      </c>
      <c r="R247" s="4913">
        <v>0</v>
      </c>
      <c r="S247" s="4915">
        <v>0</v>
      </c>
      <c r="T247" s="4913">
        <v>0</v>
      </c>
      <c r="U247" s="4915">
        <v>0</v>
      </c>
      <c r="V247" s="4913">
        <v>0</v>
      </c>
      <c r="W247" s="4915">
        <v>0</v>
      </c>
      <c r="X247" s="4913">
        <v>0</v>
      </c>
      <c r="Y247" s="4915">
        <v>0</v>
      </c>
      <c r="Z247" s="4913">
        <v>0</v>
      </c>
      <c r="AA247" s="4915">
        <v>0</v>
      </c>
      <c r="AB247" s="4913">
        <v>0</v>
      </c>
      <c r="AC247" s="4915">
        <v>0</v>
      </c>
      <c r="AD247" s="4913">
        <v>0</v>
      </c>
      <c r="AE247" s="4915">
        <v>0</v>
      </c>
      <c r="AF247" s="4913">
        <v>0</v>
      </c>
      <c r="AG247" s="4915">
        <v>0</v>
      </c>
      <c r="AH247" s="4913">
        <v>0</v>
      </c>
      <c r="AI247" s="4915">
        <v>0</v>
      </c>
      <c r="AJ247" s="4913">
        <v>0</v>
      </c>
      <c r="AK247" s="4915">
        <v>0</v>
      </c>
      <c r="AL247" s="4913">
        <v>0</v>
      </c>
      <c r="AM247" s="4916">
        <v>0</v>
      </c>
      <c r="AN247" s="95">
        <v>0</v>
      </c>
      <c r="AO247" s="2760">
        <v>0</v>
      </c>
      <c r="AP247" s="220">
        <v>2</v>
      </c>
      <c r="AQ247" s="4956">
        <v>0</v>
      </c>
      <c r="AR247" s="4915">
        <v>0</v>
      </c>
      <c r="AS247" s="4913">
        <v>0</v>
      </c>
      <c r="AT247" s="4915">
        <v>0</v>
      </c>
      <c r="AU247" s="4956">
        <v>0</v>
      </c>
      <c r="AV247" s="4915">
        <v>0</v>
      </c>
      <c r="AW247" s="4913">
        <v>0</v>
      </c>
      <c r="AX247" s="4915">
        <v>0</v>
      </c>
      <c r="AY247" s="56" t="str">
        <f>CA247&amp;CB247&amp;CC247&amp;CD247&amp;CE247&amp;CF247&amp;CG247&amp;CH247&amp;CI247</f>
        <v/>
      </c>
      <c r="CA247" s="40"/>
      <c r="CB247" s="18" t="str">
        <f t="shared" ref="CB247:CB268" si="170">IF(AND(E247&gt;0,AQ247=""), "* No olvide digitar la variable Gestantes. Digite Cero si no tiene.",IF(AQ247&gt;E247,"  * La variable Gestantes No puede ser mayor al Total Mujeres.",""))</f>
        <v/>
      </c>
      <c r="CC247" s="18" t="str">
        <f t="shared" ref="CC247:CC293" si="171">IF(AND(E247&gt;0,AR247=""), "* No olvide digitar la variable Madre de hijo menor de 5 años. Digite Cero si no tiene.",IF(AR247&gt;E247,"  * La variable Madre de hijo menor de 5 años No puede ser mayor al Total Mujeres.",""))</f>
        <v/>
      </c>
      <c r="CD247" s="18" t="str">
        <f t="shared" ref="CD247:CD259" si="172">IF(AND(D247&gt;0,OR(AS247="")), "* No olvide digitar la variable Pueblos originarios Hombres. Digite Cero si no tiene.",IF(AS247&gt;D247,"  * La variable Pueblos originarios Hombres No puede ser mayor al Total Hombres.",""))</f>
        <v/>
      </c>
      <c r="CE247" s="18" t="str">
        <f t="shared" ref="CE247:CE293" si="173">IF(AND(E247&gt;0,OR(AT247="")), "* No olvide digitar la variable Pueblos originarios Mujeres. Digite Cero si no tiene.",IF(AT247&gt;E247,"  * La variable Pueblos originarios Mujeres No puede ser mayor al Total Mujeres.",""))</f>
        <v/>
      </c>
      <c r="CF247" s="18" t="str">
        <f t="shared" ref="CF247:CF293" si="174">IF(AND(C247&gt;0,AU247=""), "* No olvide digitar la variable Niños, niñas, adolescentes y jóvenes SENAME. Digite Cero si no tiene.",IF(AU247&gt;C247,"  * La variable Niños, niñas, adolescentes y jóvenes SENAME No puede ser mayor al Total.",""))</f>
        <v/>
      </c>
      <c r="CG247" s="18" t="str">
        <f t="shared" ref="CG247:CG293" si="175">IF(AND(C247&gt;0,AV247=""), "* No olvide digitar la variable Niños, niñas, adolescentes y jóvenes Mejor Niñez. Digite Cero si no tiene.",IF(AV247&gt;C247,"  * La variable Niños, niñas, adolescentes y jóvenes Mejor Niñez No puede ser mayor al Total.",""))</f>
        <v/>
      </c>
      <c r="CH247" s="18" t="str">
        <f t="shared" ref="CH247:CH293" si="176">IF(AND(C247&gt;0,AW247=""), "* No olvide digitar la variable Migrantes. Digite Cero si no tiene.",IF(AW247&gt;C247,"  * La variable Migrantes No puede ser mayor al Total.",""))</f>
        <v/>
      </c>
      <c r="CI247" s="18" t="str">
        <f t="shared" ref="CI247:CI293" si="177">IF(AND(C247&gt;0,AX247=""), "* No olvide digitar la variable Trans (Masculino/ Femenino). Digite Cero si no tiene.",IF(AX247&gt;C247,"  * La variable Trans (Masculino/Femenino) No puede ser mayor al Total Ambos Sexos.",""))</f>
        <v/>
      </c>
      <c r="CL247"/>
      <c r="CO247"/>
      <c r="CP247" s="459">
        <f t="shared" ref="CP247:CP278" si="178">IF(AND(E247&gt;0,AQ247=""),1,IF(AQ247&gt;E247,1,0))</f>
        <v>0</v>
      </c>
      <c r="CQ247" s="459">
        <f t="shared" ref="CQ247:CQ269" si="179">IF(AND(E247&gt;0,AR247=""),1,IF(AR247&gt;E247,1,0))</f>
        <v>0</v>
      </c>
      <c r="CR247" s="459">
        <f t="shared" ref="CR247:CS262" si="180">IF(AND(D247&gt;0,OR(AS247="")),1,IF(AS247&gt;D247,1,0))</f>
        <v>0</v>
      </c>
      <c r="CS247" s="459">
        <f t="shared" si="180"/>
        <v>0</v>
      </c>
      <c r="CT247" s="459">
        <f t="shared" ref="CT247:CT293" si="181">IF(AND(C247&gt;0,AU247=""),1,IF(AU247&gt;C247,1,0))</f>
        <v>0</v>
      </c>
      <c r="CU247" s="459">
        <f t="shared" ref="CU247:CU293" si="182">IF(AND(C247&gt;0,AV247=""),1,IF(AV247&gt;C247,1,0))</f>
        <v>0</v>
      </c>
      <c r="CV247" s="459">
        <f t="shared" ref="CV247:CV293" si="183">IF(AND(C247&gt;0,AW247=""),1,IF(AW247&gt;C247,1,0))</f>
        <v>0</v>
      </c>
      <c r="CW247" s="459">
        <f t="shared" ref="CW247:CW293" si="184">IF(AND(C247&gt;0,AX247=""),1,IF(AX247&gt;C247,1,0))</f>
        <v>0</v>
      </c>
    </row>
    <row r="248" spans="1:103" s="56" customFormat="1" ht="15" customHeight="1" x14ac:dyDescent="0.25">
      <c r="A248" s="4249"/>
      <c r="B248" s="377" t="s">
        <v>218</v>
      </c>
      <c r="C248" s="378">
        <f t="shared" si="168"/>
        <v>0</v>
      </c>
      <c r="D248" s="379">
        <f t="shared" si="169"/>
        <v>0</v>
      </c>
      <c r="E248" s="380">
        <f t="shared" si="169"/>
        <v>0</v>
      </c>
      <c r="F248" s="45"/>
      <c r="G248" s="48"/>
      <c r="H248" s="45"/>
      <c r="I248" s="48"/>
      <c r="J248" s="45"/>
      <c r="K248" s="48"/>
      <c r="L248" s="45"/>
      <c r="M248" s="48"/>
      <c r="N248" s="45"/>
      <c r="O248" s="48"/>
      <c r="P248" s="45"/>
      <c r="Q248" s="48"/>
      <c r="R248" s="45"/>
      <c r="S248" s="48"/>
      <c r="T248" s="45"/>
      <c r="U248" s="48"/>
      <c r="V248" s="45"/>
      <c r="W248" s="48"/>
      <c r="X248" s="45"/>
      <c r="Y248" s="48"/>
      <c r="Z248" s="45"/>
      <c r="AA248" s="48"/>
      <c r="AB248" s="45"/>
      <c r="AC248" s="48"/>
      <c r="AD248" s="45"/>
      <c r="AE248" s="48"/>
      <c r="AF248" s="45"/>
      <c r="AG248" s="48"/>
      <c r="AH248" s="45"/>
      <c r="AI248" s="48"/>
      <c r="AJ248" s="45"/>
      <c r="AK248" s="48"/>
      <c r="AL248" s="45"/>
      <c r="AM248" s="333"/>
      <c r="AN248" s="105"/>
      <c r="AO248" s="47"/>
      <c r="AP248" s="286"/>
      <c r="AQ248" s="2760"/>
      <c r="AR248" s="96"/>
      <c r="AS248" s="91"/>
      <c r="AT248" s="96"/>
      <c r="AU248" s="2760"/>
      <c r="AV248" s="96"/>
      <c r="AW248" s="2760"/>
      <c r="AX248" s="96"/>
      <c r="AY248" s="56" t="str">
        <f t="shared" ref="AY248:AY293" si="185">CA248&amp;CB248&amp;CC248&amp;CD248&amp;CE248&amp;CF248&amp;CG248&amp;CH248&amp;CI248</f>
        <v/>
      </c>
      <c r="CA248" s="40"/>
      <c r="CB248" s="18" t="str">
        <f t="shared" si="170"/>
        <v/>
      </c>
      <c r="CC248" s="18" t="str">
        <f t="shared" si="171"/>
        <v/>
      </c>
      <c r="CD248" s="18" t="str">
        <f t="shared" si="172"/>
        <v/>
      </c>
      <c r="CE248" s="18" t="str">
        <f t="shared" si="173"/>
        <v/>
      </c>
      <c r="CF248" s="18" t="str">
        <f t="shared" si="174"/>
        <v/>
      </c>
      <c r="CG248" s="18" t="str">
        <f t="shared" si="175"/>
        <v/>
      </c>
      <c r="CH248" s="18" t="str">
        <f t="shared" si="176"/>
        <v/>
      </c>
      <c r="CI248" s="18" t="str">
        <f t="shared" si="177"/>
        <v/>
      </c>
      <c r="CL248"/>
      <c r="CO248"/>
      <c r="CP248" s="459">
        <f t="shared" si="178"/>
        <v>0</v>
      </c>
      <c r="CQ248" s="459">
        <f t="shared" si="179"/>
        <v>0</v>
      </c>
      <c r="CR248" s="459">
        <f t="shared" si="180"/>
        <v>0</v>
      </c>
      <c r="CS248" s="459">
        <f t="shared" si="180"/>
        <v>0</v>
      </c>
      <c r="CT248" s="459">
        <f t="shared" si="181"/>
        <v>0</v>
      </c>
      <c r="CU248" s="459">
        <f t="shared" si="182"/>
        <v>0</v>
      </c>
      <c r="CV248" s="459">
        <f t="shared" si="183"/>
        <v>0</v>
      </c>
      <c r="CW248" s="459">
        <f t="shared" si="184"/>
        <v>0</v>
      </c>
    </row>
    <row r="249" spans="1:103" s="56" customFormat="1" ht="15" customHeight="1" x14ac:dyDescent="0.25">
      <c r="A249" s="4880" t="s">
        <v>219</v>
      </c>
      <c r="B249" s="4925" t="s">
        <v>217</v>
      </c>
      <c r="C249" s="4926">
        <f t="shared" si="168"/>
        <v>0</v>
      </c>
      <c r="D249" s="4927">
        <f t="shared" si="169"/>
        <v>0</v>
      </c>
      <c r="E249" s="4925">
        <f t="shared" si="169"/>
        <v>0</v>
      </c>
      <c r="F249" s="4884"/>
      <c r="G249" s="4885"/>
      <c r="H249" s="4884"/>
      <c r="I249" s="4885"/>
      <c r="J249" s="4884"/>
      <c r="K249" s="4885"/>
      <c r="L249" s="4884"/>
      <c r="M249" s="4885"/>
      <c r="N249" s="4884"/>
      <c r="O249" s="4885"/>
      <c r="P249" s="4884"/>
      <c r="Q249" s="4885"/>
      <c r="R249" s="4884"/>
      <c r="S249" s="4885"/>
      <c r="T249" s="4884"/>
      <c r="U249" s="4885"/>
      <c r="V249" s="4884"/>
      <c r="W249" s="4885"/>
      <c r="X249" s="4884"/>
      <c r="Y249" s="4885"/>
      <c r="Z249" s="4884"/>
      <c r="AA249" s="4885"/>
      <c r="AB249" s="4884"/>
      <c r="AC249" s="4885"/>
      <c r="AD249" s="4884"/>
      <c r="AE249" s="4885"/>
      <c r="AF249" s="4884"/>
      <c r="AG249" s="4885"/>
      <c r="AH249" s="4884"/>
      <c r="AI249" s="4885"/>
      <c r="AJ249" s="4884"/>
      <c r="AK249" s="4885"/>
      <c r="AL249" s="4884"/>
      <c r="AM249" s="4886"/>
      <c r="AN249" s="4712"/>
      <c r="AO249" s="4945"/>
      <c r="AP249" s="4887"/>
      <c r="AQ249" s="4945"/>
      <c r="AR249" s="4885"/>
      <c r="AS249" s="4884"/>
      <c r="AT249" s="4885"/>
      <c r="AU249" s="4945"/>
      <c r="AV249" s="4885"/>
      <c r="AW249" s="4945"/>
      <c r="AX249" s="4885"/>
      <c r="AY249" s="56" t="str">
        <f t="shared" si="185"/>
        <v/>
      </c>
      <c r="CA249" s="40"/>
      <c r="CB249" s="18" t="str">
        <f t="shared" si="170"/>
        <v/>
      </c>
      <c r="CC249" s="18" t="str">
        <f t="shared" si="171"/>
        <v/>
      </c>
      <c r="CD249" s="18" t="str">
        <f t="shared" si="172"/>
        <v/>
      </c>
      <c r="CE249" s="18" t="str">
        <f t="shared" si="173"/>
        <v/>
      </c>
      <c r="CF249" s="18" t="str">
        <f t="shared" si="174"/>
        <v/>
      </c>
      <c r="CG249" s="18" t="str">
        <f t="shared" si="175"/>
        <v/>
      </c>
      <c r="CH249" s="18" t="str">
        <f t="shared" si="176"/>
        <v/>
      </c>
      <c r="CI249" s="18" t="str">
        <f t="shared" si="177"/>
        <v/>
      </c>
      <c r="CL249"/>
      <c r="CO249"/>
      <c r="CP249" s="459">
        <f t="shared" si="178"/>
        <v>0</v>
      </c>
      <c r="CQ249" s="459">
        <f t="shared" si="179"/>
        <v>0</v>
      </c>
      <c r="CR249" s="459">
        <f t="shared" si="180"/>
        <v>0</v>
      </c>
      <c r="CS249" s="459">
        <f t="shared" si="180"/>
        <v>0</v>
      </c>
      <c r="CT249" s="459">
        <f t="shared" si="181"/>
        <v>0</v>
      </c>
      <c r="CU249" s="459">
        <f t="shared" si="182"/>
        <v>0</v>
      </c>
      <c r="CV249" s="459">
        <f t="shared" si="183"/>
        <v>0</v>
      </c>
      <c r="CW249" s="459">
        <f t="shared" si="184"/>
        <v>0</v>
      </c>
    </row>
    <row r="250" spans="1:103" s="56" customFormat="1" ht="15" customHeight="1" x14ac:dyDescent="0.25">
      <c r="A250" s="4249"/>
      <c r="B250" s="377" t="s">
        <v>218</v>
      </c>
      <c r="C250" s="378">
        <f t="shared" si="168"/>
        <v>0</v>
      </c>
      <c r="D250" s="379">
        <f t="shared" si="169"/>
        <v>0</v>
      </c>
      <c r="E250" s="380">
        <f t="shared" si="169"/>
        <v>0</v>
      </c>
      <c r="F250" s="45"/>
      <c r="G250" s="48"/>
      <c r="H250" s="45"/>
      <c r="I250" s="48"/>
      <c r="J250" s="45"/>
      <c r="K250" s="48"/>
      <c r="L250" s="45"/>
      <c r="M250" s="48"/>
      <c r="N250" s="45"/>
      <c r="O250" s="48"/>
      <c r="P250" s="45"/>
      <c r="Q250" s="48"/>
      <c r="R250" s="45"/>
      <c r="S250" s="48"/>
      <c r="T250" s="45"/>
      <c r="U250" s="48"/>
      <c r="V250" s="45"/>
      <c r="W250" s="48"/>
      <c r="X250" s="45"/>
      <c r="Y250" s="48"/>
      <c r="Z250" s="45"/>
      <c r="AA250" s="48"/>
      <c r="AB250" s="45"/>
      <c r="AC250" s="48"/>
      <c r="AD250" s="45"/>
      <c r="AE250" s="48"/>
      <c r="AF250" s="45"/>
      <c r="AG250" s="48"/>
      <c r="AH250" s="45"/>
      <c r="AI250" s="48"/>
      <c r="AJ250" s="45"/>
      <c r="AK250" s="48"/>
      <c r="AL250" s="45"/>
      <c r="AM250" s="333"/>
      <c r="AN250" s="105"/>
      <c r="AO250" s="47"/>
      <c r="AP250" s="286"/>
      <c r="AQ250" s="2760"/>
      <c r="AR250" s="96"/>
      <c r="AS250" s="91"/>
      <c r="AT250" s="96"/>
      <c r="AU250" s="2760"/>
      <c r="AV250" s="96"/>
      <c r="AW250" s="2760"/>
      <c r="AX250" s="96"/>
      <c r="AY250" s="56" t="str">
        <f t="shared" si="185"/>
        <v/>
      </c>
      <c r="CA250" s="40"/>
      <c r="CB250" s="18" t="str">
        <f t="shared" si="170"/>
        <v/>
      </c>
      <c r="CC250" s="18" t="str">
        <f t="shared" si="171"/>
        <v/>
      </c>
      <c r="CD250" s="18" t="str">
        <f t="shared" si="172"/>
        <v/>
      </c>
      <c r="CE250" s="18" t="str">
        <f t="shared" si="173"/>
        <v/>
      </c>
      <c r="CF250" s="18" t="str">
        <f t="shared" si="174"/>
        <v/>
      </c>
      <c r="CG250" s="18" t="str">
        <f t="shared" si="175"/>
        <v/>
      </c>
      <c r="CH250" s="18" t="str">
        <f t="shared" si="176"/>
        <v/>
      </c>
      <c r="CI250" s="18" t="str">
        <f t="shared" si="177"/>
        <v/>
      </c>
      <c r="CL250"/>
      <c r="CO250"/>
      <c r="CP250" s="459">
        <f t="shared" si="178"/>
        <v>0</v>
      </c>
      <c r="CQ250" s="459">
        <f t="shared" si="179"/>
        <v>0</v>
      </c>
      <c r="CR250" s="459">
        <f t="shared" si="180"/>
        <v>0</v>
      </c>
      <c r="CS250" s="459">
        <f t="shared" si="180"/>
        <v>0</v>
      </c>
      <c r="CT250" s="459">
        <f t="shared" si="181"/>
        <v>0</v>
      </c>
      <c r="CU250" s="459">
        <f t="shared" si="182"/>
        <v>0</v>
      </c>
      <c r="CV250" s="459">
        <f t="shared" si="183"/>
        <v>0</v>
      </c>
      <c r="CW250" s="459">
        <f t="shared" si="184"/>
        <v>0</v>
      </c>
    </row>
    <row r="251" spans="1:103" ht="15" customHeight="1" x14ac:dyDescent="0.25">
      <c r="A251" s="4880" t="s">
        <v>220</v>
      </c>
      <c r="B251" s="4925" t="s">
        <v>217</v>
      </c>
      <c r="C251" s="4926">
        <f>SUM(D251+E251)</f>
        <v>0</v>
      </c>
      <c r="D251" s="4927">
        <f t="shared" ref="D251:E259" si="186">SUM(F251+H251+J251+L251+N251+P251+R251+T251+V251+X251+Z251+AB251+AD251+AF251+AH251+AJ251+AL251)</f>
        <v>0</v>
      </c>
      <c r="E251" s="4925">
        <f t="shared" si="186"/>
        <v>0</v>
      </c>
      <c r="F251" s="4884"/>
      <c r="G251" s="4885"/>
      <c r="H251" s="4884"/>
      <c r="I251" s="4885"/>
      <c r="J251" s="4884"/>
      <c r="K251" s="4885"/>
      <c r="L251" s="4884"/>
      <c r="M251" s="4885"/>
      <c r="N251" s="4884"/>
      <c r="O251" s="4885"/>
      <c r="P251" s="4884"/>
      <c r="Q251" s="4885"/>
      <c r="R251" s="4884"/>
      <c r="S251" s="4885"/>
      <c r="T251" s="4884"/>
      <c r="U251" s="4885"/>
      <c r="V251" s="4884"/>
      <c r="W251" s="4885"/>
      <c r="X251" s="4884"/>
      <c r="Y251" s="4885"/>
      <c r="Z251" s="4884"/>
      <c r="AA251" s="4885"/>
      <c r="AB251" s="4884"/>
      <c r="AC251" s="4885"/>
      <c r="AD251" s="4884"/>
      <c r="AE251" s="4885"/>
      <c r="AF251" s="4884"/>
      <c r="AG251" s="4885"/>
      <c r="AH251" s="4884"/>
      <c r="AI251" s="4885"/>
      <c r="AJ251" s="4884"/>
      <c r="AK251" s="4885"/>
      <c r="AL251" s="4884"/>
      <c r="AM251" s="4886"/>
      <c r="AN251" s="4712"/>
      <c r="AO251" s="4945"/>
      <c r="AP251" s="4887"/>
      <c r="AQ251" s="4945"/>
      <c r="AR251" s="4885"/>
      <c r="AS251" s="4884"/>
      <c r="AT251" s="4885"/>
      <c r="AU251" s="4945"/>
      <c r="AV251" s="4885"/>
      <c r="AW251" s="4945"/>
      <c r="AX251" s="4885"/>
      <c r="AY251" s="56" t="str">
        <f t="shared" si="185"/>
        <v/>
      </c>
      <c r="AZ251" s="56"/>
      <c r="BA251" s="56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6"/>
      <c r="BM251" s="56"/>
      <c r="BN251" s="56"/>
      <c r="BO251" s="56"/>
      <c r="CA251" s="40"/>
      <c r="CB251" s="18" t="str">
        <f t="shared" si="170"/>
        <v/>
      </c>
      <c r="CC251" s="18" t="str">
        <f t="shared" si="171"/>
        <v/>
      </c>
      <c r="CD251" s="18" t="str">
        <f t="shared" si="172"/>
        <v/>
      </c>
      <c r="CE251" s="18" t="str">
        <f t="shared" si="173"/>
        <v/>
      </c>
      <c r="CF251" s="18" t="str">
        <f t="shared" si="174"/>
        <v/>
      </c>
      <c r="CG251" s="18" t="str">
        <f t="shared" si="175"/>
        <v/>
      </c>
      <c r="CH251" s="18" t="str">
        <f t="shared" si="176"/>
        <v/>
      </c>
      <c r="CI251" s="18" t="str">
        <f t="shared" si="177"/>
        <v/>
      </c>
      <c r="CJ251" s="56"/>
      <c r="CK251" s="56"/>
      <c r="CM251" s="56"/>
      <c r="CN251" s="56"/>
      <c r="CP251" s="459">
        <f t="shared" si="178"/>
        <v>0</v>
      </c>
      <c r="CQ251" s="459">
        <f t="shared" si="179"/>
        <v>0</v>
      </c>
      <c r="CR251" s="459">
        <f t="shared" si="180"/>
        <v>0</v>
      </c>
      <c r="CS251" s="459">
        <f t="shared" si="180"/>
        <v>0</v>
      </c>
      <c r="CT251" s="459">
        <f t="shared" si="181"/>
        <v>0</v>
      </c>
      <c r="CU251" s="459">
        <f t="shared" si="182"/>
        <v>0</v>
      </c>
      <c r="CV251" s="459">
        <f t="shared" si="183"/>
        <v>0</v>
      </c>
      <c r="CW251" s="459">
        <f t="shared" si="184"/>
        <v>0</v>
      </c>
    </row>
    <row r="252" spans="1:103" ht="15" customHeight="1" x14ac:dyDescent="0.25">
      <c r="A252" s="4249"/>
      <c r="B252" s="377" t="s">
        <v>218</v>
      </c>
      <c r="C252" s="416">
        <f>SUM(D252+E252)</f>
        <v>0</v>
      </c>
      <c r="D252" s="417">
        <f t="shared" si="186"/>
        <v>0</v>
      </c>
      <c r="E252" s="377">
        <f t="shared" si="186"/>
        <v>0</v>
      </c>
      <c r="F252" s="30"/>
      <c r="G252" s="37"/>
      <c r="H252" s="30"/>
      <c r="I252" s="37"/>
      <c r="J252" s="30"/>
      <c r="K252" s="37"/>
      <c r="L252" s="30"/>
      <c r="M252" s="37"/>
      <c r="N252" s="30"/>
      <c r="O252" s="37"/>
      <c r="P252" s="30"/>
      <c r="Q252" s="37"/>
      <c r="R252" s="30"/>
      <c r="S252" s="37"/>
      <c r="T252" s="30"/>
      <c r="U252" s="37"/>
      <c r="V252" s="30"/>
      <c r="W252" s="37"/>
      <c r="X252" s="30"/>
      <c r="Y252" s="37"/>
      <c r="Z252" s="30"/>
      <c r="AA252" s="37"/>
      <c r="AB252" s="30"/>
      <c r="AC252" s="37"/>
      <c r="AD252" s="30"/>
      <c r="AE252" s="37"/>
      <c r="AF252" s="30"/>
      <c r="AG252" s="37"/>
      <c r="AH252" s="30"/>
      <c r="AI252" s="37"/>
      <c r="AJ252" s="49"/>
      <c r="AK252" s="52"/>
      <c r="AL252" s="45"/>
      <c r="AM252" s="333"/>
      <c r="AN252" s="105"/>
      <c r="AO252" s="47"/>
      <c r="AP252" s="286"/>
      <c r="AQ252" s="2760"/>
      <c r="AR252" s="96"/>
      <c r="AS252" s="91"/>
      <c r="AT252" s="96"/>
      <c r="AU252" s="2760"/>
      <c r="AV252" s="96"/>
      <c r="AW252" s="2760"/>
      <c r="AX252" s="96"/>
      <c r="AY252" s="56" t="str">
        <f t="shared" si="185"/>
        <v/>
      </c>
      <c r="AZ252" s="56"/>
      <c r="BA252" s="56"/>
      <c r="BB252" s="56"/>
      <c r="BC252" s="56"/>
      <c r="BD252" s="56"/>
      <c r="BE252" s="56"/>
      <c r="BF252" s="56"/>
      <c r="BG252" s="56"/>
      <c r="BH252" s="56"/>
      <c r="BI252" s="56"/>
      <c r="BJ252" s="56"/>
      <c r="BK252" s="56"/>
      <c r="BL252" s="56"/>
      <c r="BM252" s="56"/>
      <c r="BN252" s="56"/>
      <c r="BO252" s="56"/>
      <c r="CA252" s="40"/>
      <c r="CB252" s="18" t="str">
        <f t="shared" si="170"/>
        <v/>
      </c>
      <c r="CC252" s="18" t="str">
        <f t="shared" si="171"/>
        <v/>
      </c>
      <c r="CD252" s="18" t="str">
        <f t="shared" si="172"/>
        <v/>
      </c>
      <c r="CE252" s="18" t="str">
        <f t="shared" si="173"/>
        <v/>
      </c>
      <c r="CF252" s="18" t="str">
        <f t="shared" si="174"/>
        <v/>
      </c>
      <c r="CG252" s="18" t="str">
        <f t="shared" si="175"/>
        <v/>
      </c>
      <c r="CH252" s="18" t="str">
        <f t="shared" si="176"/>
        <v/>
      </c>
      <c r="CI252" s="18" t="str">
        <f t="shared" si="177"/>
        <v/>
      </c>
      <c r="CJ252" s="56"/>
      <c r="CK252" s="56"/>
      <c r="CM252" s="56"/>
      <c r="CN252" s="56"/>
      <c r="CP252" s="459">
        <f t="shared" si="178"/>
        <v>0</v>
      </c>
      <c r="CQ252" s="459">
        <f t="shared" si="179"/>
        <v>0</v>
      </c>
      <c r="CR252" s="459">
        <f t="shared" si="180"/>
        <v>0</v>
      </c>
      <c r="CS252" s="459">
        <f t="shared" si="180"/>
        <v>0</v>
      </c>
      <c r="CT252" s="459">
        <f t="shared" si="181"/>
        <v>0</v>
      </c>
      <c r="CU252" s="459">
        <f t="shared" si="182"/>
        <v>0</v>
      </c>
      <c r="CV252" s="459">
        <f t="shared" si="183"/>
        <v>0</v>
      </c>
      <c r="CW252" s="459">
        <f t="shared" si="184"/>
        <v>0</v>
      </c>
    </row>
    <row r="253" spans="1:103" x14ac:dyDescent="0.25">
      <c r="A253" s="4928" t="s">
        <v>221</v>
      </c>
      <c r="B253" s="4929"/>
      <c r="C253" s="4961">
        <f t="shared" ref="C253:C292" si="187">SUM(D253+E253)</f>
        <v>0</v>
      </c>
      <c r="D253" s="4912">
        <f t="shared" si="186"/>
        <v>0</v>
      </c>
      <c r="E253" s="4930">
        <f t="shared" si="186"/>
        <v>0</v>
      </c>
      <c r="F253" s="4913"/>
      <c r="G253" s="4915"/>
      <c r="H253" s="4913"/>
      <c r="I253" s="4915"/>
      <c r="J253" s="4913"/>
      <c r="K253" s="4915"/>
      <c r="L253" s="4913"/>
      <c r="M253" s="4915"/>
      <c r="N253" s="4913"/>
      <c r="O253" s="4915"/>
      <c r="P253" s="4913"/>
      <c r="Q253" s="4915"/>
      <c r="R253" s="4913"/>
      <c r="S253" s="4915"/>
      <c r="T253" s="4913"/>
      <c r="U253" s="4915"/>
      <c r="V253" s="4913"/>
      <c r="W253" s="4915"/>
      <c r="X253" s="4913"/>
      <c r="Y253" s="4915"/>
      <c r="Z253" s="4913"/>
      <c r="AA253" s="4915"/>
      <c r="AB253" s="4913"/>
      <c r="AC253" s="4915"/>
      <c r="AD253" s="4913"/>
      <c r="AE253" s="4915"/>
      <c r="AF253" s="4913"/>
      <c r="AG253" s="4915"/>
      <c r="AH253" s="4913"/>
      <c r="AI253" s="4915"/>
      <c r="AJ253" s="4913"/>
      <c r="AK253" s="4915"/>
      <c r="AL253" s="4884"/>
      <c r="AM253" s="4886"/>
      <c r="AN253" s="4712"/>
      <c r="AO253" s="4945"/>
      <c r="AP253" s="4887"/>
      <c r="AQ253" s="4956"/>
      <c r="AR253" s="4915"/>
      <c r="AS253" s="4913"/>
      <c r="AT253" s="4915"/>
      <c r="AU253" s="4956"/>
      <c r="AV253" s="4915"/>
      <c r="AW253" s="4956"/>
      <c r="AX253" s="4915"/>
      <c r="AY253" s="56" t="str">
        <f t="shared" si="185"/>
        <v/>
      </c>
      <c r="AZ253" s="56"/>
      <c r="BA253" s="56"/>
      <c r="BB253" s="56"/>
      <c r="BC253" s="56"/>
      <c r="BD253" s="56"/>
      <c r="BE253" s="56"/>
      <c r="BF253" s="56"/>
      <c r="BG253" s="56"/>
      <c r="BH253" s="56"/>
      <c r="BI253" s="56"/>
      <c r="BJ253" s="56"/>
      <c r="BK253" s="56"/>
      <c r="BL253" s="56"/>
      <c r="BM253" s="56"/>
      <c r="BN253" s="56"/>
      <c r="BO253" s="56"/>
      <c r="CA253" s="40"/>
      <c r="CB253" s="18" t="str">
        <f t="shared" si="170"/>
        <v/>
      </c>
      <c r="CC253" s="18" t="str">
        <f t="shared" si="171"/>
        <v/>
      </c>
      <c r="CD253" s="18" t="str">
        <f t="shared" si="172"/>
        <v/>
      </c>
      <c r="CE253" s="18" t="str">
        <f t="shared" si="173"/>
        <v/>
      </c>
      <c r="CF253" s="18" t="str">
        <f t="shared" si="174"/>
        <v/>
      </c>
      <c r="CG253" s="18" t="str">
        <f t="shared" si="175"/>
        <v/>
      </c>
      <c r="CH253" s="18" t="str">
        <f t="shared" si="176"/>
        <v/>
      </c>
      <c r="CI253" s="18" t="str">
        <f t="shared" si="177"/>
        <v/>
      </c>
      <c r="CJ253" s="56"/>
      <c r="CK253" s="56"/>
      <c r="CM253" s="56"/>
      <c r="CN253" s="56"/>
      <c r="CP253" s="459">
        <f t="shared" si="178"/>
        <v>0</v>
      </c>
      <c r="CQ253" s="459">
        <f t="shared" si="179"/>
        <v>0</v>
      </c>
      <c r="CR253" s="459">
        <f t="shared" si="180"/>
        <v>0</v>
      </c>
      <c r="CS253" s="459">
        <f t="shared" si="180"/>
        <v>0</v>
      </c>
      <c r="CT253" s="459">
        <f t="shared" si="181"/>
        <v>0</v>
      </c>
      <c r="CU253" s="459">
        <f t="shared" si="182"/>
        <v>0</v>
      </c>
      <c r="CV253" s="459">
        <f t="shared" si="183"/>
        <v>0</v>
      </c>
      <c r="CW253" s="459">
        <f t="shared" si="184"/>
        <v>0</v>
      </c>
    </row>
    <row r="254" spans="1:103" x14ac:dyDescent="0.25">
      <c r="A254" s="4880" t="s">
        <v>222</v>
      </c>
      <c r="B254" s="4925" t="s">
        <v>223</v>
      </c>
      <c r="C254" s="4926">
        <f t="shared" si="187"/>
        <v>0</v>
      </c>
      <c r="D254" s="4927">
        <f>SUM(H254+J254+L254+N254+P254+R254+T254+V254+X254+Z254+AB254+AD254+AF254+AH254+AJ254+AL254)</f>
        <v>0</v>
      </c>
      <c r="E254" s="4925">
        <f>SUM(I254+K254+M254+O254+Q254+S254+U254+W254+Y254+AA254+AC254+AE254+AG254+AI254+AK254+AM254)</f>
        <v>0</v>
      </c>
      <c r="F254" s="4931"/>
      <c r="G254" s="4932"/>
      <c r="H254" s="4884"/>
      <c r="I254" s="4885"/>
      <c r="J254" s="4884"/>
      <c r="K254" s="4885"/>
      <c r="L254" s="4884"/>
      <c r="M254" s="4885"/>
      <c r="N254" s="4884"/>
      <c r="O254" s="4885"/>
      <c r="P254" s="4884"/>
      <c r="Q254" s="4885"/>
      <c r="R254" s="4884"/>
      <c r="S254" s="4885"/>
      <c r="T254" s="4884"/>
      <c r="U254" s="4885"/>
      <c r="V254" s="4884"/>
      <c r="W254" s="4885"/>
      <c r="X254" s="4884"/>
      <c r="Y254" s="4885"/>
      <c r="Z254" s="4884"/>
      <c r="AA254" s="4885"/>
      <c r="AB254" s="4884"/>
      <c r="AC254" s="4885"/>
      <c r="AD254" s="4884"/>
      <c r="AE254" s="4885"/>
      <c r="AF254" s="4884"/>
      <c r="AG254" s="4885"/>
      <c r="AH254" s="4884"/>
      <c r="AI254" s="4885"/>
      <c r="AJ254" s="4884"/>
      <c r="AK254" s="4885"/>
      <c r="AL254" s="4884"/>
      <c r="AM254" s="4886"/>
      <c r="AN254" s="4712"/>
      <c r="AO254" s="4945"/>
      <c r="AP254" s="4887"/>
      <c r="AQ254" s="4945"/>
      <c r="AR254" s="4885"/>
      <c r="AS254" s="4884"/>
      <c r="AT254" s="4885"/>
      <c r="AU254" s="4945"/>
      <c r="AV254" s="4885"/>
      <c r="AW254" s="4945"/>
      <c r="AX254" s="4885"/>
      <c r="AY254" s="56" t="str">
        <f t="shared" si="185"/>
        <v/>
      </c>
      <c r="AZ254" s="56"/>
      <c r="BA254" s="56"/>
      <c r="BB254" s="56"/>
      <c r="BC254" s="56"/>
      <c r="BD254" s="56"/>
      <c r="BE254" s="56"/>
      <c r="BF254" s="56"/>
      <c r="BG254" s="56"/>
      <c r="BH254" s="56"/>
      <c r="BI254" s="56"/>
      <c r="BJ254" s="56"/>
      <c r="BK254" s="56"/>
      <c r="BL254" s="56"/>
      <c r="BM254" s="56"/>
      <c r="BN254" s="56"/>
      <c r="BO254" s="56"/>
      <c r="CA254" s="40"/>
      <c r="CB254" s="18" t="str">
        <f t="shared" si="170"/>
        <v/>
      </c>
      <c r="CC254" s="18" t="str">
        <f t="shared" si="171"/>
        <v/>
      </c>
      <c r="CD254" s="18" t="str">
        <f t="shared" si="172"/>
        <v/>
      </c>
      <c r="CE254" s="18" t="str">
        <f t="shared" si="173"/>
        <v/>
      </c>
      <c r="CF254" s="18" t="str">
        <f t="shared" si="174"/>
        <v/>
      </c>
      <c r="CG254" s="18" t="str">
        <f t="shared" si="175"/>
        <v/>
      </c>
      <c r="CH254" s="18" t="str">
        <f t="shared" si="176"/>
        <v/>
      </c>
      <c r="CI254" s="18" t="str">
        <f t="shared" si="177"/>
        <v/>
      </c>
      <c r="CJ254" s="56"/>
      <c r="CK254" s="56"/>
      <c r="CM254" s="56"/>
      <c r="CN254" s="56"/>
      <c r="CP254" s="459">
        <f t="shared" si="178"/>
        <v>0</v>
      </c>
      <c r="CQ254" s="459">
        <f t="shared" si="179"/>
        <v>0</v>
      </c>
      <c r="CR254" s="459">
        <f t="shared" si="180"/>
        <v>0</v>
      </c>
      <c r="CS254" s="459">
        <f t="shared" si="180"/>
        <v>0</v>
      </c>
      <c r="CT254" s="459">
        <f t="shared" si="181"/>
        <v>0</v>
      </c>
      <c r="CU254" s="459">
        <f t="shared" si="182"/>
        <v>0</v>
      </c>
      <c r="CV254" s="459">
        <f t="shared" si="183"/>
        <v>0</v>
      </c>
      <c r="CW254" s="459">
        <f t="shared" si="184"/>
        <v>0</v>
      </c>
    </row>
    <row r="255" spans="1:103" x14ac:dyDescent="0.25">
      <c r="A255" s="4249"/>
      <c r="B255" s="377" t="s">
        <v>224</v>
      </c>
      <c r="C255" s="4933">
        <f t="shared" si="187"/>
        <v>0</v>
      </c>
      <c r="D255" s="388">
        <f>SUM(H255+J255+L255+N255+P255+R255+T255+V255+X255+Z255+AB255+AD255+AF255+AH255+AJ255+AL255)</f>
        <v>0</v>
      </c>
      <c r="E255" s="369">
        <f>SUM(I255+K255+M255+O255+Q255+S255+U255+W255+Y255+AA255+AC255+AE255+AG255+AI255+AK255+AM255)</f>
        <v>0</v>
      </c>
      <c r="F255" s="4934"/>
      <c r="G255" s="389"/>
      <c r="H255" s="4756"/>
      <c r="I255" s="85"/>
      <c r="J255" s="4756"/>
      <c r="K255" s="85"/>
      <c r="L255" s="4756"/>
      <c r="M255" s="85"/>
      <c r="N255" s="4756"/>
      <c r="O255" s="85"/>
      <c r="P255" s="4756"/>
      <c r="Q255" s="85"/>
      <c r="R255" s="4756"/>
      <c r="S255" s="85"/>
      <c r="T255" s="4756"/>
      <c r="U255" s="85"/>
      <c r="V255" s="4756"/>
      <c r="W255" s="85"/>
      <c r="X255" s="4756"/>
      <c r="Y255" s="85"/>
      <c r="Z255" s="4756"/>
      <c r="AA255" s="85"/>
      <c r="AB255" s="4756"/>
      <c r="AC255" s="85"/>
      <c r="AD255" s="4756"/>
      <c r="AE255" s="85"/>
      <c r="AF255" s="4756"/>
      <c r="AG255" s="85"/>
      <c r="AH255" s="4756"/>
      <c r="AI255" s="85"/>
      <c r="AJ255" s="91"/>
      <c r="AK255" s="96"/>
      <c r="AL255" s="45"/>
      <c r="AM255" s="333"/>
      <c r="AN255" s="105"/>
      <c r="AO255" s="47"/>
      <c r="AP255" s="286"/>
      <c r="AQ255" s="2760"/>
      <c r="AR255" s="96"/>
      <c r="AS255" s="91"/>
      <c r="AT255" s="96"/>
      <c r="AU255" s="2760"/>
      <c r="AV255" s="96"/>
      <c r="AW255" s="2760"/>
      <c r="AX255" s="96"/>
      <c r="AY255" s="56" t="str">
        <f t="shared" si="185"/>
        <v/>
      </c>
      <c r="AZ255" s="56"/>
      <c r="BA255" s="56"/>
      <c r="BB255" s="56"/>
      <c r="BC255" s="56"/>
      <c r="BD255" s="56"/>
      <c r="BE255" s="56"/>
      <c r="BF255" s="56"/>
      <c r="BG255" s="56"/>
      <c r="BH255" s="56"/>
      <c r="BI255" s="56"/>
      <c r="BJ255" s="56"/>
      <c r="BK255" s="56"/>
      <c r="BL255" s="56"/>
      <c r="BM255" s="56"/>
      <c r="BN255" s="56"/>
      <c r="BO255" s="56"/>
      <c r="CA255" s="40"/>
      <c r="CB255" s="18" t="str">
        <f t="shared" si="170"/>
        <v/>
      </c>
      <c r="CC255" s="18" t="str">
        <f t="shared" si="171"/>
        <v/>
      </c>
      <c r="CD255" s="18" t="str">
        <f t="shared" si="172"/>
        <v/>
      </c>
      <c r="CE255" s="18" t="str">
        <f t="shared" si="173"/>
        <v/>
      </c>
      <c r="CF255" s="18" t="str">
        <f t="shared" si="174"/>
        <v/>
      </c>
      <c r="CG255" s="18" t="str">
        <f t="shared" si="175"/>
        <v/>
      </c>
      <c r="CH255" s="18" t="str">
        <f t="shared" si="176"/>
        <v/>
      </c>
      <c r="CI255" s="18" t="str">
        <f t="shared" si="177"/>
        <v/>
      </c>
      <c r="CJ255" s="56"/>
      <c r="CK255" s="56"/>
      <c r="CM255" s="56"/>
      <c r="CN255" s="56"/>
      <c r="CP255" s="459">
        <f t="shared" si="178"/>
        <v>0</v>
      </c>
      <c r="CQ255" s="459">
        <f t="shared" si="179"/>
        <v>0</v>
      </c>
      <c r="CR255" s="459">
        <f t="shared" si="180"/>
        <v>0</v>
      </c>
      <c r="CS255" s="459">
        <f t="shared" si="180"/>
        <v>0</v>
      </c>
      <c r="CT255" s="459">
        <f t="shared" si="181"/>
        <v>0</v>
      </c>
      <c r="CU255" s="459">
        <f t="shared" si="182"/>
        <v>0</v>
      </c>
      <c r="CV255" s="459">
        <f t="shared" si="183"/>
        <v>0</v>
      </c>
      <c r="CW255" s="459">
        <f t="shared" si="184"/>
        <v>0</v>
      </c>
    </row>
    <row r="256" spans="1:103" s="56" customFormat="1" ht="18" customHeight="1" x14ac:dyDescent="0.25">
      <c r="A256" s="4935" t="s">
        <v>225</v>
      </c>
      <c r="B256" s="4936"/>
      <c r="C256" s="4937">
        <f t="shared" si="187"/>
        <v>8</v>
      </c>
      <c r="D256" s="4938">
        <f t="shared" si="186"/>
        <v>4</v>
      </c>
      <c r="E256" s="4939">
        <f t="shared" si="186"/>
        <v>4</v>
      </c>
      <c r="F256" s="4962">
        <v>0</v>
      </c>
      <c r="G256" s="4963">
        <v>0</v>
      </c>
      <c r="H256" s="4962">
        <v>0</v>
      </c>
      <c r="I256" s="4963">
        <v>0</v>
      </c>
      <c r="J256" s="4962">
        <v>1</v>
      </c>
      <c r="K256" s="4963">
        <v>0</v>
      </c>
      <c r="L256" s="4962">
        <v>1</v>
      </c>
      <c r="M256" s="4963">
        <v>0</v>
      </c>
      <c r="N256" s="4962">
        <v>1</v>
      </c>
      <c r="O256" s="4963">
        <v>1</v>
      </c>
      <c r="P256" s="4962">
        <v>0</v>
      </c>
      <c r="Q256" s="4963">
        <v>0</v>
      </c>
      <c r="R256" s="4962">
        <v>0</v>
      </c>
      <c r="S256" s="4963">
        <v>0</v>
      </c>
      <c r="T256" s="4962">
        <v>0</v>
      </c>
      <c r="U256" s="4963">
        <v>0</v>
      </c>
      <c r="V256" s="4962">
        <v>1</v>
      </c>
      <c r="W256" s="4963">
        <v>1</v>
      </c>
      <c r="X256" s="4962">
        <v>0</v>
      </c>
      <c r="Y256" s="4963">
        <v>0</v>
      </c>
      <c r="Z256" s="4962">
        <v>0</v>
      </c>
      <c r="AA256" s="4963">
        <v>0</v>
      </c>
      <c r="AB256" s="4962">
        <v>0</v>
      </c>
      <c r="AC256" s="4963">
        <v>1</v>
      </c>
      <c r="AD256" s="4962">
        <v>0</v>
      </c>
      <c r="AE256" s="4963">
        <v>1</v>
      </c>
      <c r="AF256" s="4962">
        <v>0</v>
      </c>
      <c r="AG256" s="4963">
        <v>0</v>
      </c>
      <c r="AH256" s="4962">
        <v>0</v>
      </c>
      <c r="AI256" s="4963">
        <v>0</v>
      </c>
      <c r="AJ256" s="4962">
        <v>0</v>
      </c>
      <c r="AK256" s="4963">
        <v>0</v>
      </c>
      <c r="AL256" s="4884">
        <v>0</v>
      </c>
      <c r="AM256" s="4886">
        <v>0</v>
      </c>
      <c r="AN256" s="4712">
        <v>0</v>
      </c>
      <c r="AO256" s="4945">
        <v>1</v>
      </c>
      <c r="AP256" s="4887">
        <v>2</v>
      </c>
      <c r="AQ256" s="4956">
        <v>0</v>
      </c>
      <c r="AR256" s="4915">
        <v>0</v>
      </c>
      <c r="AS256" s="4913">
        <v>0</v>
      </c>
      <c r="AT256" s="4915">
        <v>0</v>
      </c>
      <c r="AU256" s="4956">
        <v>0</v>
      </c>
      <c r="AV256" s="4915">
        <v>2</v>
      </c>
      <c r="AW256" s="4956">
        <v>0</v>
      </c>
      <c r="AX256" s="4915">
        <v>0</v>
      </c>
      <c r="AY256" s="56" t="str">
        <f t="shared" si="185"/>
        <v/>
      </c>
      <c r="CA256" s="40"/>
      <c r="CB256" s="18" t="str">
        <f t="shared" si="170"/>
        <v/>
      </c>
      <c r="CC256" s="18" t="str">
        <f t="shared" si="171"/>
        <v/>
      </c>
      <c r="CD256" s="18" t="str">
        <f t="shared" si="172"/>
        <v/>
      </c>
      <c r="CE256" s="18" t="str">
        <f t="shared" si="173"/>
        <v/>
      </c>
      <c r="CF256" s="18" t="str">
        <f t="shared" si="174"/>
        <v/>
      </c>
      <c r="CG256" s="18" t="str">
        <f t="shared" si="175"/>
        <v/>
      </c>
      <c r="CH256" s="18" t="str">
        <f t="shared" si="176"/>
        <v/>
      </c>
      <c r="CI256" s="18" t="str">
        <f t="shared" si="177"/>
        <v/>
      </c>
      <c r="CL256"/>
      <c r="CO256"/>
      <c r="CP256" s="459">
        <f t="shared" si="178"/>
        <v>0</v>
      </c>
      <c r="CQ256" s="459">
        <f t="shared" si="179"/>
        <v>0</v>
      </c>
      <c r="CR256" s="459">
        <f t="shared" si="180"/>
        <v>0</v>
      </c>
      <c r="CS256" s="459">
        <f t="shared" si="180"/>
        <v>0</v>
      </c>
      <c r="CT256" s="459">
        <f t="shared" si="181"/>
        <v>0</v>
      </c>
      <c r="CU256" s="459">
        <f t="shared" si="182"/>
        <v>0</v>
      </c>
      <c r="CV256" s="459">
        <f t="shared" si="183"/>
        <v>0</v>
      </c>
      <c r="CW256" s="459">
        <f t="shared" si="184"/>
        <v>0</v>
      </c>
    </row>
    <row r="257" spans="1:101" ht="15" customHeight="1" x14ac:dyDescent="0.25">
      <c r="A257" s="4880" t="s">
        <v>226</v>
      </c>
      <c r="B257" s="380" t="s">
        <v>227</v>
      </c>
      <c r="C257" s="378">
        <f t="shared" si="187"/>
        <v>3</v>
      </c>
      <c r="D257" s="379">
        <f t="shared" si="186"/>
        <v>1</v>
      </c>
      <c r="E257" s="380">
        <f t="shared" si="186"/>
        <v>2</v>
      </c>
      <c r="F257" s="45">
        <v>0</v>
      </c>
      <c r="G257" s="48">
        <v>0</v>
      </c>
      <c r="H257" s="45">
        <v>0</v>
      </c>
      <c r="I257" s="48">
        <v>0</v>
      </c>
      <c r="J257" s="45">
        <v>0</v>
      </c>
      <c r="K257" s="48">
        <v>0</v>
      </c>
      <c r="L257" s="45">
        <v>1</v>
      </c>
      <c r="M257" s="48">
        <v>0</v>
      </c>
      <c r="N257" s="45">
        <v>0</v>
      </c>
      <c r="O257" s="48">
        <v>1</v>
      </c>
      <c r="P257" s="45">
        <v>0</v>
      </c>
      <c r="Q257" s="48">
        <v>0</v>
      </c>
      <c r="R257" s="45">
        <v>0</v>
      </c>
      <c r="S257" s="48">
        <v>0</v>
      </c>
      <c r="T257" s="45">
        <v>0</v>
      </c>
      <c r="U257" s="48">
        <v>0</v>
      </c>
      <c r="V257" s="45">
        <v>0</v>
      </c>
      <c r="W257" s="48">
        <v>0</v>
      </c>
      <c r="X257" s="45">
        <v>0</v>
      </c>
      <c r="Y257" s="48">
        <v>0</v>
      </c>
      <c r="Z257" s="45">
        <v>0</v>
      </c>
      <c r="AA257" s="48">
        <v>0</v>
      </c>
      <c r="AB257" s="45">
        <v>0</v>
      </c>
      <c r="AC257" s="48">
        <v>0</v>
      </c>
      <c r="AD257" s="45">
        <v>0</v>
      </c>
      <c r="AE257" s="48">
        <v>1</v>
      </c>
      <c r="AF257" s="45">
        <v>0</v>
      </c>
      <c r="AG257" s="48">
        <v>0</v>
      </c>
      <c r="AH257" s="45">
        <v>0</v>
      </c>
      <c r="AI257" s="48">
        <v>0</v>
      </c>
      <c r="AJ257" s="45">
        <v>0</v>
      </c>
      <c r="AK257" s="48">
        <v>0</v>
      </c>
      <c r="AL257" s="4884">
        <v>0</v>
      </c>
      <c r="AM257" s="4886">
        <v>0</v>
      </c>
      <c r="AN257" s="4712">
        <v>0</v>
      </c>
      <c r="AO257" s="4945">
        <v>0</v>
      </c>
      <c r="AP257" s="4887">
        <v>1</v>
      </c>
      <c r="AQ257" s="4945">
        <v>0</v>
      </c>
      <c r="AR257" s="4885">
        <v>0</v>
      </c>
      <c r="AS257" s="4884">
        <v>0</v>
      </c>
      <c r="AT257" s="4885">
        <v>0</v>
      </c>
      <c r="AU257" s="4945">
        <v>0</v>
      </c>
      <c r="AV257" s="4885">
        <v>1</v>
      </c>
      <c r="AW257" s="4945">
        <v>0</v>
      </c>
      <c r="AX257" s="4885">
        <v>0</v>
      </c>
      <c r="AY257" s="56" t="str">
        <f t="shared" si="185"/>
        <v/>
      </c>
      <c r="AZ257" s="56"/>
      <c r="BA257" s="56"/>
      <c r="BB257" s="56"/>
      <c r="BC257" s="56"/>
      <c r="BD257" s="56"/>
      <c r="BE257" s="56"/>
      <c r="BF257" s="56"/>
      <c r="BG257" s="56"/>
      <c r="BH257" s="56"/>
      <c r="BI257" s="56"/>
      <c r="BJ257" s="56"/>
      <c r="BK257" s="56"/>
      <c r="BL257" s="56"/>
      <c r="BM257" s="56"/>
      <c r="BN257" s="56"/>
      <c r="BO257" s="56"/>
      <c r="CA257" s="40"/>
      <c r="CB257" s="18" t="str">
        <f t="shared" si="170"/>
        <v/>
      </c>
      <c r="CC257" s="18" t="str">
        <f t="shared" si="171"/>
        <v/>
      </c>
      <c r="CD257" s="18" t="str">
        <f t="shared" si="172"/>
        <v/>
      </c>
      <c r="CE257" s="18" t="str">
        <f t="shared" si="173"/>
        <v/>
      </c>
      <c r="CF257" s="18" t="str">
        <f t="shared" si="174"/>
        <v/>
      </c>
      <c r="CG257" s="18" t="str">
        <f t="shared" si="175"/>
        <v/>
      </c>
      <c r="CH257" s="18" t="str">
        <f t="shared" si="176"/>
        <v/>
      </c>
      <c r="CI257" s="18" t="str">
        <f t="shared" si="177"/>
        <v/>
      </c>
      <c r="CJ257" s="56"/>
      <c r="CK257" s="56"/>
      <c r="CM257" s="56"/>
      <c r="CN257" s="56"/>
      <c r="CP257" s="459">
        <f t="shared" si="178"/>
        <v>0</v>
      </c>
      <c r="CQ257" s="459">
        <f t="shared" si="179"/>
        <v>0</v>
      </c>
      <c r="CR257" s="459">
        <f t="shared" si="180"/>
        <v>0</v>
      </c>
      <c r="CS257" s="459">
        <f t="shared" si="180"/>
        <v>0</v>
      </c>
      <c r="CT257" s="459">
        <f t="shared" si="181"/>
        <v>0</v>
      </c>
      <c r="CU257" s="459">
        <f t="shared" si="182"/>
        <v>0</v>
      </c>
      <c r="CV257" s="459">
        <f t="shared" si="183"/>
        <v>0</v>
      </c>
      <c r="CW257" s="459">
        <f t="shared" si="184"/>
        <v>0</v>
      </c>
    </row>
    <row r="258" spans="1:101" x14ac:dyDescent="0.25">
      <c r="A258" s="3923"/>
      <c r="B258" s="396" t="s">
        <v>228</v>
      </c>
      <c r="C258" s="397">
        <f t="shared" si="187"/>
        <v>0</v>
      </c>
      <c r="D258" s="398">
        <f t="shared" si="186"/>
        <v>0</v>
      </c>
      <c r="E258" s="396">
        <f t="shared" si="186"/>
        <v>0</v>
      </c>
      <c r="F258" s="22"/>
      <c r="G258" s="28"/>
      <c r="H258" s="22"/>
      <c r="I258" s="28"/>
      <c r="J258" s="22"/>
      <c r="K258" s="28"/>
      <c r="L258" s="22"/>
      <c r="M258" s="28"/>
      <c r="N258" s="22"/>
      <c r="O258" s="28"/>
      <c r="P258" s="22"/>
      <c r="Q258" s="28"/>
      <c r="R258" s="22"/>
      <c r="S258" s="28"/>
      <c r="T258" s="22"/>
      <c r="U258" s="28"/>
      <c r="V258" s="22"/>
      <c r="W258" s="28"/>
      <c r="X258" s="22"/>
      <c r="Y258" s="28"/>
      <c r="Z258" s="22"/>
      <c r="AA258" s="28"/>
      <c r="AB258" s="22"/>
      <c r="AC258" s="28"/>
      <c r="AD258" s="22"/>
      <c r="AE258" s="28"/>
      <c r="AF258" s="22"/>
      <c r="AG258" s="28"/>
      <c r="AH258" s="22"/>
      <c r="AI258" s="28"/>
      <c r="AJ258" s="22"/>
      <c r="AK258" s="28"/>
      <c r="AL258" s="22"/>
      <c r="AM258" s="216"/>
      <c r="AN258" s="27"/>
      <c r="AO258" s="23"/>
      <c r="AP258" s="213"/>
      <c r="AQ258" s="23"/>
      <c r="AR258" s="28"/>
      <c r="AS258" s="22"/>
      <c r="AT258" s="28"/>
      <c r="AU258" s="23"/>
      <c r="AV258" s="28"/>
      <c r="AW258" s="23"/>
      <c r="AX258" s="28"/>
      <c r="AY258" s="56" t="str">
        <f t="shared" si="185"/>
        <v/>
      </c>
      <c r="AZ258" s="56"/>
      <c r="BA258" s="56"/>
      <c r="BB258" s="56"/>
      <c r="BC258" s="56"/>
      <c r="BD258" s="56"/>
      <c r="BE258" s="56"/>
      <c r="BF258" s="56"/>
      <c r="BG258" s="56"/>
      <c r="BH258" s="56"/>
      <c r="BI258" s="56"/>
      <c r="BJ258" s="56"/>
      <c r="BK258" s="56"/>
      <c r="BL258" s="56"/>
      <c r="BM258" s="56"/>
      <c r="BN258" s="56"/>
      <c r="BO258" s="56"/>
      <c r="CA258" s="40"/>
      <c r="CB258" s="18" t="str">
        <f t="shared" si="170"/>
        <v/>
      </c>
      <c r="CC258" s="18" t="str">
        <f t="shared" si="171"/>
        <v/>
      </c>
      <c r="CD258" s="18" t="str">
        <f t="shared" si="172"/>
        <v/>
      </c>
      <c r="CE258" s="18" t="str">
        <f t="shared" si="173"/>
        <v/>
      </c>
      <c r="CF258" s="18" t="str">
        <f t="shared" si="174"/>
        <v/>
      </c>
      <c r="CG258" s="18" t="str">
        <f t="shared" si="175"/>
        <v/>
      </c>
      <c r="CH258" s="18" t="str">
        <f t="shared" si="176"/>
        <v/>
      </c>
      <c r="CI258" s="18" t="str">
        <f t="shared" si="177"/>
        <v/>
      </c>
      <c r="CJ258" s="56"/>
      <c r="CK258" s="56"/>
      <c r="CM258" s="56"/>
      <c r="CN258" s="56"/>
      <c r="CP258" s="459">
        <f t="shared" si="178"/>
        <v>0</v>
      </c>
      <c r="CQ258" s="459">
        <f t="shared" si="179"/>
        <v>0</v>
      </c>
      <c r="CR258" s="459">
        <f t="shared" si="180"/>
        <v>0</v>
      </c>
      <c r="CS258" s="459">
        <f t="shared" si="180"/>
        <v>0</v>
      </c>
      <c r="CT258" s="459">
        <f t="shared" si="181"/>
        <v>0</v>
      </c>
      <c r="CU258" s="459">
        <f t="shared" si="182"/>
        <v>0</v>
      </c>
      <c r="CV258" s="459">
        <f t="shared" si="183"/>
        <v>0</v>
      </c>
      <c r="CW258" s="459">
        <f t="shared" si="184"/>
        <v>0</v>
      </c>
    </row>
    <row r="259" spans="1:101" x14ac:dyDescent="0.25">
      <c r="A259" s="3923"/>
      <c r="B259" s="396" t="s">
        <v>229</v>
      </c>
      <c r="C259" s="397">
        <f t="shared" si="187"/>
        <v>0</v>
      </c>
      <c r="D259" s="398">
        <f t="shared" si="186"/>
        <v>0</v>
      </c>
      <c r="E259" s="396">
        <f>SUM(G259+I259+K259+M259+O259+Q259+S259+U259+W259+Y259+AA259+AC259+AE259+AG259+AI259+AK259+AM259)</f>
        <v>0</v>
      </c>
      <c r="F259" s="22"/>
      <c r="G259" s="28"/>
      <c r="H259" s="22"/>
      <c r="I259" s="28"/>
      <c r="J259" s="22"/>
      <c r="K259" s="28"/>
      <c r="L259" s="22"/>
      <c r="M259" s="28"/>
      <c r="N259" s="22"/>
      <c r="O259" s="28"/>
      <c r="P259" s="22"/>
      <c r="Q259" s="28"/>
      <c r="R259" s="22"/>
      <c r="S259" s="28"/>
      <c r="T259" s="22"/>
      <c r="U259" s="28"/>
      <c r="V259" s="22"/>
      <c r="W259" s="28"/>
      <c r="X259" s="22"/>
      <c r="Y259" s="28"/>
      <c r="Z259" s="22"/>
      <c r="AA259" s="28"/>
      <c r="AB259" s="22"/>
      <c r="AC259" s="28"/>
      <c r="AD259" s="22"/>
      <c r="AE259" s="28"/>
      <c r="AF259" s="22"/>
      <c r="AG259" s="28"/>
      <c r="AH259" s="22"/>
      <c r="AI259" s="28"/>
      <c r="AJ259" s="22"/>
      <c r="AK259" s="28"/>
      <c r="AL259" s="45"/>
      <c r="AM259" s="333"/>
      <c r="AN259" s="105"/>
      <c r="AO259" s="47"/>
      <c r="AP259" s="286"/>
      <c r="AQ259" s="27"/>
      <c r="AR259" s="28"/>
      <c r="AS259" s="22"/>
      <c r="AT259" s="28"/>
      <c r="AU259" s="23"/>
      <c r="AV259" s="28"/>
      <c r="AW259" s="23"/>
      <c r="AX259" s="28"/>
      <c r="AY259" s="56" t="str">
        <f t="shared" si="185"/>
        <v/>
      </c>
      <c r="AZ259" s="56"/>
      <c r="BA259" s="56"/>
      <c r="BB259" s="56"/>
      <c r="BC259" s="56"/>
      <c r="BD259" s="56"/>
      <c r="BE259" s="56"/>
      <c r="BF259" s="56"/>
      <c r="BG259" s="56"/>
      <c r="BH259" s="56"/>
      <c r="BI259" s="56"/>
      <c r="BJ259" s="56"/>
      <c r="BK259" s="56"/>
      <c r="BL259" s="56"/>
      <c r="BM259" s="56"/>
      <c r="BN259" s="56"/>
      <c r="BO259" s="56"/>
      <c r="CA259" s="40"/>
      <c r="CB259" s="18" t="str">
        <f t="shared" si="170"/>
        <v/>
      </c>
      <c r="CC259" s="18" t="str">
        <f t="shared" si="171"/>
        <v/>
      </c>
      <c r="CD259" s="18" t="str">
        <f t="shared" si="172"/>
        <v/>
      </c>
      <c r="CE259" s="18" t="str">
        <f t="shared" si="173"/>
        <v/>
      </c>
      <c r="CF259" s="18" t="str">
        <f t="shared" si="174"/>
        <v/>
      </c>
      <c r="CG259" s="18" t="str">
        <f t="shared" si="175"/>
        <v/>
      </c>
      <c r="CH259" s="18" t="str">
        <f t="shared" si="176"/>
        <v/>
      </c>
      <c r="CI259" s="18" t="str">
        <f t="shared" si="177"/>
        <v/>
      </c>
      <c r="CJ259" s="56"/>
      <c r="CK259" s="56"/>
      <c r="CM259" s="56"/>
      <c r="CN259" s="56"/>
      <c r="CP259" s="459">
        <f t="shared" si="178"/>
        <v>0</v>
      </c>
      <c r="CQ259" s="459">
        <f t="shared" si="179"/>
        <v>0</v>
      </c>
      <c r="CR259" s="459">
        <f t="shared" si="180"/>
        <v>0</v>
      </c>
      <c r="CS259" s="459">
        <f t="shared" si="180"/>
        <v>0</v>
      </c>
      <c r="CT259" s="459">
        <f t="shared" si="181"/>
        <v>0</v>
      </c>
      <c r="CU259" s="459">
        <f t="shared" si="182"/>
        <v>0</v>
      </c>
      <c r="CV259" s="459">
        <f t="shared" si="183"/>
        <v>0</v>
      </c>
      <c r="CW259" s="459">
        <f t="shared" si="184"/>
        <v>0</v>
      </c>
    </row>
    <row r="260" spans="1:101" x14ac:dyDescent="0.25">
      <c r="A260" s="3923"/>
      <c r="B260" s="401" t="s">
        <v>230</v>
      </c>
      <c r="C260" s="397">
        <f t="shared" si="187"/>
        <v>0</v>
      </c>
      <c r="D260" s="467"/>
      <c r="E260" s="396">
        <f>SUM(K260+M260+O260+Q260+S260+U260+W260+Y260+AA260+AC260+AE260+AG260+AI260+AK260+AM260)</f>
        <v>0</v>
      </c>
      <c r="F260" s="345"/>
      <c r="G260" s="346"/>
      <c r="H260" s="345"/>
      <c r="I260" s="346"/>
      <c r="J260" s="345"/>
      <c r="K260" s="28"/>
      <c r="L260" s="345"/>
      <c r="M260" s="28"/>
      <c r="N260" s="345"/>
      <c r="O260" s="28"/>
      <c r="P260" s="345"/>
      <c r="Q260" s="28"/>
      <c r="R260" s="345"/>
      <c r="S260" s="28"/>
      <c r="T260" s="345"/>
      <c r="U260" s="28"/>
      <c r="V260" s="345"/>
      <c r="W260" s="28"/>
      <c r="X260" s="345"/>
      <c r="Y260" s="28"/>
      <c r="Z260" s="345"/>
      <c r="AA260" s="28"/>
      <c r="AB260" s="345"/>
      <c r="AC260" s="28"/>
      <c r="AD260" s="345"/>
      <c r="AE260" s="28"/>
      <c r="AF260" s="345"/>
      <c r="AG260" s="28"/>
      <c r="AH260" s="345"/>
      <c r="AI260" s="28"/>
      <c r="AJ260" s="345"/>
      <c r="AK260" s="28"/>
      <c r="AL260" s="345"/>
      <c r="AM260" s="216"/>
      <c r="AN260" s="105"/>
      <c r="AO260" s="47"/>
      <c r="AP260" s="286"/>
      <c r="AQ260" s="47"/>
      <c r="AR260" s="48"/>
      <c r="AS260" s="439"/>
      <c r="AT260" s="48"/>
      <c r="AU260" s="47"/>
      <c r="AV260" s="48"/>
      <c r="AW260" s="47"/>
      <c r="AX260" s="48"/>
      <c r="AY260" s="56" t="str">
        <f t="shared" si="185"/>
        <v/>
      </c>
      <c r="AZ260" s="56"/>
      <c r="BA260" s="56"/>
      <c r="BB260" s="56"/>
      <c r="BC260" s="56"/>
      <c r="BD260" s="56"/>
      <c r="BE260" s="56"/>
      <c r="BF260" s="56"/>
      <c r="BG260" s="56"/>
      <c r="BH260" s="56"/>
      <c r="BI260" s="56"/>
      <c r="BJ260" s="56"/>
      <c r="BK260" s="56"/>
      <c r="BL260" s="56"/>
      <c r="BM260" s="56"/>
      <c r="BN260" s="56"/>
      <c r="BO260" s="56"/>
      <c r="CA260" s="40"/>
      <c r="CB260" s="18" t="str">
        <f t="shared" si="170"/>
        <v/>
      </c>
      <c r="CC260" s="18" t="str">
        <f t="shared" si="171"/>
        <v/>
      </c>
      <c r="CD260" s="421"/>
      <c r="CE260" s="18" t="str">
        <f t="shared" si="173"/>
        <v/>
      </c>
      <c r="CF260" s="18" t="str">
        <f t="shared" si="174"/>
        <v/>
      </c>
      <c r="CG260" s="18" t="str">
        <f t="shared" si="175"/>
        <v/>
      </c>
      <c r="CH260" s="18" t="str">
        <f t="shared" si="176"/>
        <v/>
      </c>
      <c r="CI260" s="18" t="str">
        <f t="shared" si="177"/>
        <v/>
      </c>
      <c r="CP260" s="370">
        <f t="shared" si="178"/>
        <v>0</v>
      </c>
      <c r="CQ260" s="370">
        <f t="shared" si="179"/>
        <v>0</v>
      </c>
      <c r="CR260" s="370">
        <f t="shared" si="180"/>
        <v>0</v>
      </c>
      <c r="CS260" s="370">
        <f t="shared" si="180"/>
        <v>0</v>
      </c>
      <c r="CT260" s="370">
        <f t="shared" si="181"/>
        <v>0</v>
      </c>
      <c r="CU260" s="370">
        <f t="shared" si="182"/>
        <v>0</v>
      </c>
      <c r="CV260" s="370">
        <f t="shared" si="183"/>
        <v>0</v>
      </c>
      <c r="CW260" s="370">
        <f t="shared" si="184"/>
        <v>0</v>
      </c>
    </row>
    <row r="261" spans="1:101" x14ac:dyDescent="0.25">
      <c r="A261" s="3923"/>
      <c r="B261" s="396" t="s">
        <v>231</v>
      </c>
      <c r="C261" s="397">
        <f t="shared" si="187"/>
        <v>0</v>
      </c>
      <c r="D261" s="398">
        <f t="shared" ref="D261:E269" si="188">SUM(F261+H261+J261+L261+N261+P261+R261+T261+V261+X261+Z261+AB261+AD261+AF261+AH261+AJ261+AL261)</f>
        <v>0</v>
      </c>
      <c r="E261" s="396">
        <f t="shared" si="188"/>
        <v>0</v>
      </c>
      <c r="F261" s="22"/>
      <c r="G261" s="28"/>
      <c r="H261" s="22"/>
      <c r="I261" s="28"/>
      <c r="J261" s="22"/>
      <c r="K261" s="28"/>
      <c r="L261" s="22"/>
      <c r="M261" s="28"/>
      <c r="N261" s="22"/>
      <c r="O261" s="28"/>
      <c r="P261" s="22"/>
      <c r="Q261" s="28"/>
      <c r="R261" s="22"/>
      <c r="S261" s="28"/>
      <c r="T261" s="22"/>
      <c r="U261" s="28"/>
      <c r="V261" s="22"/>
      <c r="W261" s="28"/>
      <c r="X261" s="22"/>
      <c r="Y261" s="28"/>
      <c r="Z261" s="22"/>
      <c r="AA261" s="28"/>
      <c r="AB261" s="22"/>
      <c r="AC261" s="28"/>
      <c r="AD261" s="22"/>
      <c r="AE261" s="28"/>
      <c r="AF261" s="22"/>
      <c r="AG261" s="28"/>
      <c r="AH261" s="22"/>
      <c r="AI261" s="28"/>
      <c r="AJ261" s="22"/>
      <c r="AK261" s="28"/>
      <c r="AL261" s="22"/>
      <c r="AM261" s="216"/>
      <c r="AN261" s="105"/>
      <c r="AO261" s="47"/>
      <c r="AP261" s="286"/>
      <c r="AQ261" s="23"/>
      <c r="AR261" s="28"/>
      <c r="AS261" s="22"/>
      <c r="AT261" s="28"/>
      <c r="AU261" s="23"/>
      <c r="AV261" s="28"/>
      <c r="AW261" s="23"/>
      <c r="AX261" s="28"/>
      <c r="AY261" s="56" t="str">
        <f t="shared" si="185"/>
        <v/>
      </c>
      <c r="AZ261" s="56"/>
      <c r="BA261" s="56"/>
      <c r="BB261" s="56"/>
      <c r="BC261" s="56"/>
      <c r="BD261" s="56"/>
      <c r="BE261" s="56"/>
      <c r="BF261" s="56"/>
      <c r="BG261" s="56"/>
      <c r="BH261" s="56"/>
      <c r="BI261" s="56"/>
      <c r="BJ261" s="56"/>
      <c r="BK261" s="56"/>
      <c r="BL261" s="56"/>
      <c r="BM261" s="56"/>
      <c r="BN261" s="56"/>
      <c r="BO261" s="56"/>
      <c r="CA261" s="40"/>
      <c r="CB261" s="18" t="str">
        <f t="shared" si="170"/>
        <v/>
      </c>
      <c r="CC261" s="18" t="str">
        <f t="shared" si="171"/>
        <v/>
      </c>
      <c r="CD261" s="18" t="str">
        <f t="shared" ref="CD261:CD293" si="189">IF(AND(D261&gt;0,OR(AS261="")), "* No olvide digitar la variable Pueblos originarios Hombres. Digite Cero si no tiene.",IF(AS261&gt;D261,"  * La variable Pueblos originarios Hombres No puede ser mayor al Total Hombres.",""))</f>
        <v/>
      </c>
      <c r="CE261" s="18" t="str">
        <f t="shared" si="173"/>
        <v/>
      </c>
      <c r="CF261" s="18" t="str">
        <f t="shared" si="174"/>
        <v/>
      </c>
      <c r="CG261" s="18" t="str">
        <f t="shared" si="175"/>
        <v/>
      </c>
      <c r="CH261" s="18" t="str">
        <f t="shared" si="176"/>
        <v/>
      </c>
      <c r="CI261" s="18" t="str">
        <f t="shared" si="177"/>
        <v/>
      </c>
      <c r="CP261" s="370">
        <f t="shared" si="178"/>
        <v>0</v>
      </c>
      <c r="CQ261" s="370">
        <f t="shared" si="179"/>
        <v>0</v>
      </c>
      <c r="CR261" s="370">
        <f t="shared" si="180"/>
        <v>0</v>
      </c>
      <c r="CS261" s="370">
        <f t="shared" si="180"/>
        <v>0</v>
      </c>
      <c r="CT261" s="370">
        <f t="shared" si="181"/>
        <v>0</v>
      </c>
      <c r="CU261" s="370">
        <f t="shared" si="182"/>
        <v>0</v>
      </c>
      <c r="CV261" s="370">
        <f t="shared" si="183"/>
        <v>0</v>
      </c>
      <c r="CW261" s="370">
        <f t="shared" si="184"/>
        <v>0</v>
      </c>
    </row>
    <row r="262" spans="1:101" x14ac:dyDescent="0.25">
      <c r="A262" s="3923"/>
      <c r="B262" s="406" t="s">
        <v>232</v>
      </c>
      <c r="C262" s="397">
        <f t="shared" si="187"/>
        <v>0</v>
      </c>
      <c r="D262" s="398">
        <f t="shared" si="188"/>
        <v>0</v>
      </c>
      <c r="E262" s="396">
        <f t="shared" si="188"/>
        <v>0</v>
      </c>
      <c r="F262" s="22"/>
      <c r="G262" s="28"/>
      <c r="H262" s="22"/>
      <c r="I262" s="28"/>
      <c r="J262" s="22"/>
      <c r="K262" s="28"/>
      <c r="L262" s="22"/>
      <c r="M262" s="28"/>
      <c r="N262" s="22"/>
      <c r="O262" s="28"/>
      <c r="P262" s="22"/>
      <c r="Q262" s="28"/>
      <c r="R262" s="22"/>
      <c r="S262" s="28"/>
      <c r="T262" s="22"/>
      <c r="U262" s="28"/>
      <c r="V262" s="22"/>
      <c r="W262" s="28"/>
      <c r="X262" s="22"/>
      <c r="Y262" s="28"/>
      <c r="Z262" s="22"/>
      <c r="AA262" s="28"/>
      <c r="AB262" s="22"/>
      <c r="AC262" s="28"/>
      <c r="AD262" s="22"/>
      <c r="AE262" s="28"/>
      <c r="AF262" s="22"/>
      <c r="AG262" s="28"/>
      <c r="AH262" s="22"/>
      <c r="AI262" s="28"/>
      <c r="AJ262" s="22"/>
      <c r="AK262" s="28"/>
      <c r="AL262" s="22"/>
      <c r="AM262" s="216"/>
      <c r="AN262" s="105"/>
      <c r="AO262" s="47"/>
      <c r="AP262" s="286"/>
      <c r="AQ262" s="23"/>
      <c r="AR262" s="28"/>
      <c r="AS262" s="22"/>
      <c r="AT262" s="28"/>
      <c r="AU262" s="23"/>
      <c r="AV262" s="28"/>
      <c r="AW262" s="23"/>
      <c r="AX262" s="28"/>
      <c r="AY262" s="56" t="str">
        <f t="shared" si="185"/>
        <v/>
      </c>
      <c r="AZ262" s="56"/>
      <c r="BA262" s="56"/>
      <c r="BB262" s="56"/>
      <c r="BC262" s="56"/>
      <c r="BD262" s="56"/>
      <c r="BE262" s="56"/>
      <c r="BF262" s="56"/>
      <c r="BG262" s="56"/>
      <c r="BH262" s="56"/>
      <c r="BI262" s="56"/>
      <c r="BJ262" s="56"/>
      <c r="BK262" s="56"/>
      <c r="BL262" s="56"/>
      <c r="BM262" s="56"/>
      <c r="BN262" s="56"/>
      <c r="BO262" s="56"/>
      <c r="CA262" s="40"/>
      <c r="CB262" s="18" t="str">
        <f t="shared" si="170"/>
        <v/>
      </c>
      <c r="CC262" s="18" t="str">
        <f t="shared" si="171"/>
        <v/>
      </c>
      <c r="CD262" s="18" t="str">
        <f t="shared" si="189"/>
        <v/>
      </c>
      <c r="CE262" s="18" t="str">
        <f t="shared" si="173"/>
        <v/>
      </c>
      <c r="CF262" s="18" t="str">
        <f t="shared" si="174"/>
        <v/>
      </c>
      <c r="CG262" s="18" t="str">
        <f t="shared" si="175"/>
        <v/>
      </c>
      <c r="CH262" s="18" t="str">
        <f t="shared" si="176"/>
        <v/>
      </c>
      <c r="CI262" s="18" t="str">
        <f t="shared" si="177"/>
        <v/>
      </c>
      <c r="CP262" s="370">
        <f t="shared" si="178"/>
        <v>0</v>
      </c>
      <c r="CQ262" s="370">
        <f t="shared" si="179"/>
        <v>0</v>
      </c>
      <c r="CR262" s="370">
        <f t="shared" si="180"/>
        <v>0</v>
      </c>
      <c r="CS262" s="370">
        <f t="shared" si="180"/>
        <v>0</v>
      </c>
      <c r="CT262" s="370">
        <f t="shared" si="181"/>
        <v>0</v>
      </c>
      <c r="CU262" s="370">
        <f t="shared" si="182"/>
        <v>0</v>
      </c>
      <c r="CV262" s="370">
        <f t="shared" si="183"/>
        <v>0</v>
      </c>
      <c r="CW262" s="370">
        <f t="shared" si="184"/>
        <v>0</v>
      </c>
    </row>
    <row r="263" spans="1:101" x14ac:dyDescent="0.25">
      <c r="A263" s="3923"/>
      <c r="B263" s="407" t="s">
        <v>276</v>
      </c>
      <c r="C263" s="397">
        <f t="shared" si="187"/>
        <v>0</v>
      </c>
      <c r="D263" s="398">
        <f t="shared" si="188"/>
        <v>0</v>
      </c>
      <c r="E263" s="396">
        <f t="shared" si="188"/>
        <v>0</v>
      </c>
      <c r="F263" s="22"/>
      <c r="G263" s="28"/>
      <c r="H263" s="22"/>
      <c r="I263" s="28"/>
      <c r="J263" s="22"/>
      <c r="K263" s="28"/>
      <c r="L263" s="22"/>
      <c r="M263" s="28"/>
      <c r="N263" s="22"/>
      <c r="O263" s="28"/>
      <c r="P263" s="22"/>
      <c r="Q263" s="28"/>
      <c r="R263" s="22"/>
      <c r="S263" s="28"/>
      <c r="T263" s="22"/>
      <c r="U263" s="28"/>
      <c r="V263" s="22"/>
      <c r="W263" s="28"/>
      <c r="X263" s="22"/>
      <c r="Y263" s="28"/>
      <c r="Z263" s="22"/>
      <c r="AA263" s="28"/>
      <c r="AB263" s="22"/>
      <c r="AC263" s="28"/>
      <c r="AD263" s="22"/>
      <c r="AE263" s="28"/>
      <c r="AF263" s="22"/>
      <c r="AG263" s="28"/>
      <c r="AH263" s="22"/>
      <c r="AI263" s="28"/>
      <c r="AJ263" s="22"/>
      <c r="AK263" s="28"/>
      <c r="AL263" s="22"/>
      <c r="AM263" s="216"/>
      <c r="AN263" s="105"/>
      <c r="AO263" s="47"/>
      <c r="AP263" s="286"/>
      <c r="AQ263" s="23"/>
      <c r="AR263" s="28"/>
      <c r="AS263" s="22"/>
      <c r="AT263" s="28"/>
      <c r="AU263" s="23"/>
      <c r="AV263" s="28"/>
      <c r="AW263" s="23"/>
      <c r="AX263" s="28"/>
      <c r="AY263" s="56" t="str">
        <f t="shared" si="185"/>
        <v/>
      </c>
      <c r="AZ263" s="56"/>
      <c r="BA263" s="56"/>
      <c r="BB263" s="56"/>
      <c r="BC263" s="56"/>
      <c r="BD263" s="56"/>
      <c r="BE263" s="56"/>
      <c r="BF263" s="56"/>
      <c r="BG263" s="56"/>
      <c r="BH263" s="56"/>
      <c r="BI263" s="56"/>
      <c r="BJ263" s="56"/>
      <c r="BK263" s="56"/>
      <c r="BL263" s="56"/>
      <c r="BM263" s="56"/>
      <c r="BN263" s="56"/>
      <c r="BO263" s="56"/>
      <c r="CA263" s="40"/>
      <c r="CB263" s="18" t="str">
        <f t="shared" si="170"/>
        <v/>
      </c>
      <c r="CC263" s="18" t="str">
        <f t="shared" si="171"/>
        <v/>
      </c>
      <c r="CD263" s="18" t="str">
        <f t="shared" si="189"/>
        <v/>
      </c>
      <c r="CE263" s="18" t="str">
        <f t="shared" si="173"/>
        <v/>
      </c>
      <c r="CF263" s="18" t="str">
        <f t="shared" si="174"/>
        <v/>
      </c>
      <c r="CG263" s="18" t="str">
        <f t="shared" si="175"/>
        <v/>
      </c>
      <c r="CH263" s="18" t="str">
        <f t="shared" si="176"/>
        <v/>
      </c>
      <c r="CI263" s="18" t="str">
        <f t="shared" si="177"/>
        <v/>
      </c>
      <c r="CP263" s="370">
        <f t="shared" si="178"/>
        <v>0</v>
      </c>
      <c r="CQ263" s="370">
        <f t="shared" si="179"/>
        <v>0</v>
      </c>
      <c r="CR263" s="370">
        <f t="shared" ref="CR263:CS296" si="190">IF(AND(D263&gt;0,OR(AS263="")),1,IF(AS263&gt;D263,1,0))</f>
        <v>0</v>
      </c>
      <c r="CS263" s="370">
        <f t="shared" si="190"/>
        <v>0</v>
      </c>
      <c r="CT263" s="370">
        <f t="shared" si="181"/>
        <v>0</v>
      </c>
      <c r="CU263" s="370">
        <f t="shared" si="182"/>
        <v>0</v>
      </c>
      <c r="CV263" s="370">
        <f t="shared" si="183"/>
        <v>0</v>
      </c>
      <c r="CW263" s="370">
        <f t="shared" si="184"/>
        <v>0</v>
      </c>
    </row>
    <row r="264" spans="1:101" x14ac:dyDescent="0.25">
      <c r="A264" s="4249"/>
      <c r="B264" s="408" t="s">
        <v>234</v>
      </c>
      <c r="C264" s="409">
        <f t="shared" si="187"/>
        <v>0</v>
      </c>
      <c r="D264" s="400">
        <f>SUM(H264+J264+L264+N264+P264+R264+T264+V264+X264+Z264+AB264+AD264+AF264+AH264+AJ264+AL264)</f>
        <v>0</v>
      </c>
      <c r="E264" s="410">
        <f>SUM(I264+K264+M264+O264+Q264+S264+U264+W264+Y264+AA264+AC264+AE264+AG264+AI264+AK264+AM264)</f>
        <v>0</v>
      </c>
      <c r="F264" s="411"/>
      <c r="G264" s="412"/>
      <c r="H264" s="49"/>
      <c r="I264" s="52"/>
      <c r="J264" s="49"/>
      <c r="K264" s="52"/>
      <c r="L264" s="49"/>
      <c r="M264" s="52"/>
      <c r="N264" s="49"/>
      <c r="O264" s="52"/>
      <c r="P264" s="49"/>
      <c r="Q264" s="52"/>
      <c r="R264" s="49"/>
      <c r="S264" s="52"/>
      <c r="T264" s="49"/>
      <c r="U264" s="52"/>
      <c r="V264" s="49"/>
      <c r="W264" s="52"/>
      <c r="X264" s="49"/>
      <c r="Y264" s="52"/>
      <c r="Z264" s="49"/>
      <c r="AA264" s="52"/>
      <c r="AB264" s="49"/>
      <c r="AC264" s="52"/>
      <c r="AD264" s="49"/>
      <c r="AE264" s="52"/>
      <c r="AF264" s="49"/>
      <c r="AG264" s="52"/>
      <c r="AH264" s="49"/>
      <c r="AI264" s="52"/>
      <c r="AJ264" s="49"/>
      <c r="AK264" s="52"/>
      <c r="AL264" s="49"/>
      <c r="AM264" s="323"/>
      <c r="AN264" s="35"/>
      <c r="AO264" s="31"/>
      <c r="AP264" s="220"/>
      <c r="AQ264" s="51"/>
      <c r="AR264" s="52"/>
      <c r="AS264" s="49"/>
      <c r="AT264" s="52"/>
      <c r="AU264" s="51"/>
      <c r="AV264" s="52"/>
      <c r="AW264" s="51"/>
      <c r="AX264" s="52"/>
      <c r="AY264" s="56" t="str">
        <f t="shared" si="185"/>
        <v/>
      </c>
      <c r="AZ264" s="56"/>
      <c r="BA264" s="56"/>
      <c r="BB264" s="56"/>
      <c r="BC264" s="56"/>
      <c r="BD264" s="56"/>
      <c r="BE264" s="56"/>
      <c r="BF264" s="56"/>
      <c r="BG264" s="56"/>
      <c r="BH264" s="56"/>
      <c r="BI264" s="56"/>
      <c r="BJ264" s="56"/>
      <c r="BK264" s="56"/>
      <c r="BL264" s="56"/>
      <c r="BM264" s="56"/>
      <c r="BN264" s="56"/>
      <c r="BO264" s="56"/>
      <c r="CA264" s="40"/>
      <c r="CB264" s="18" t="str">
        <f t="shared" si="170"/>
        <v/>
      </c>
      <c r="CC264" s="18" t="str">
        <f t="shared" si="171"/>
        <v/>
      </c>
      <c r="CD264" s="18" t="str">
        <f t="shared" si="189"/>
        <v/>
      </c>
      <c r="CE264" s="18" t="str">
        <f t="shared" si="173"/>
        <v/>
      </c>
      <c r="CF264" s="18" t="str">
        <f t="shared" si="174"/>
        <v/>
      </c>
      <c r="CG264" s="18" t="str">
        <f t="shared" si="175"/>
        <v/>
      </c>
      <c r="CH264" s="18" t="str">
        <f t="shared" si="176"/>
        <v/>
      </c>
      <c r="CI264" s="18" t="str">
        <f t="shared" si="177"/>
        <v/>
      </c>
      <c r="CP264" s="370">
        <f t="shared" si="178"/>
        <v>0</v>
      </c>
      <c r="CQ264" s="370">
        <f t="shared" si="179"/>
        <v>0</v>
      </c>
      <c r="CR264" s="370">
        <f t="shared" si="190"/>
        <v>0</v>
      </c>
      <c r="CS264" s="370">
        <f t="shared" si="190"/>
        <v>0</v>
      </c>
      <c r="CT264" s="370">
        <f t="shared" si="181"/>
        <v>0</v>
      </c>
      <c r="CU264" s="370">
        <f t="shared" si="182"/>
        <v>0</v>
      </c>
      <c r="CV264" s="370">
        <f t="shared" si="183"/>
        <v>0</v>
      </c>
      <c r="CW264" s="370">
        <f t="shared" si="184"/>
        <v>0</v>
      </c>
    </row>
    <row r="265" spans="1:101" ht="15" customHeight="1" x14ac:dyDescent="0.25">
      <c r="A265" s="4880" t="s">
        <v>235</v>
      </c>
      <c r="B265" s="4940" t="s">
        <v>236</v>
      </c>
      <c r="C265" s="4926">
        <f t="shared" si="187"/>
        <v>0</v>
      </c>
      <c r="D265" s="4927">
        <f t="shared" si="188"/>
        <v>0</v>
      </c>
      <c r="E265" s="4925">
        <f t="shared" si="188"/>
        <v>0</v>
      </c>
      <c r="F265" s="4884"/>
      <c r="G265" s="4885"/>
      <c r="H265" s="4884"/>
      <c r="I265" s="4885"/>
      <c r="J265" s="4884"/>
      <c r="K265" s="4885"/>
      <c r="L265" s="4884"/>
      <c r="M265" s="4885"/>
      <c r="N265" s="4884"/>
      <c r="O265" s="4885"/>
      <c r="P265" s="4884"/>
      <c r="Q265" s="4885"/>
      <c r="R265" s="4884"/>
      <c r="S265" s="4885"/>
      <c r="T265" s="4884"/>
      <c r="U265" s="4885"/>
      <c r="V265" s="4884"/>
      <c r="W265" s="4885"/>
      <c r="X265" s="4884"/>
      <c r="Y265" s="4885"/>
      <c r="Z265" s="4884"/>
      <c r="AA265" s="4885"/>
      <c r="AB265" s="4884"/>
      <c r="AC265" s="4885"/>
      <c r="AD265" s="4884"/>
      <c r="AE265" s="4885"/>
      <c r="AF265" s="4884"/>
      <c r="AG265" s="4885"/>
      <c r="AH265" s="4884"/>
      <c r="AI265" s="4885"/>
      <c r="AJ265" s="4941"/>
      <c r="AK265" s="414"/>
      <c r="AL265" s="4884"/>
      <c r="AM265" s="4886"/>
      <c r="AN265" s="105"/>
      <c r="AO265" s="47"/>
      <c r="AP265" s="286"/>
      <c r="AQ265" s="4945"/>
      <c r="AR265" s="4885"/>
      <c r="AS265" s="4884"/>
      <c r="AT265" s="4885"/>
      <c r="AU265" s="4945"/>
      <c r="AV265" s="4885"/>
      <c r="AW265" s="4945"/>
      <c r="AX265" s="4885"/>
      <c r="AY265" s="56" t="str">
        <f t="shared" si="185"/>
        <v/>
      </c>
      <c r="AZ265" s="56"/>
      <c r="BA265" s="56"/>
      <c r="BB265" s="56"/>
      <c r="BC265" s="56"/>
      <c r="BD265" s="56"/>
      <c r="BE265" s="56"/>
      <c r="BF265" s="56"/>
      <c r="BG265" s="56"/>
      <c r="BH265" s="56"/>
      <c r="BI265" s="56"/>
      <c r="BJ265" s="56"/>
      <c r="BK265" s="56"/>
      <c r="BL265" s="56"/>
      <c r="BM265" s="56"/>
      <c r="BN265" s="56"/>
      <c r="BO265" s="56"/>
      <c r="CA265" s="40"/>
      <c r="CB265" s="18" t="str">
        <f t="shared" si="170"/>
        <v/>
      </c>
      <c r="CC265" s="18" t="str">
        <f t="shared" si="171"/>
        <v/>
      </c>
      <c r="CD265" s="18" t="str">
        <f t="shared" si="189"/>
        <v/>
      </c>
      <c r="CE265" s="18" t="str">
        <f t="shared" si="173"/>
        <v/>
      </c>
      <c r="CF265" s="18" t="str">
        <f t="shared" si="174"/>
        <v/>
      </c>
      <c r="CG265" s="18" t="str">
        <f t="shared" si="175"/>
        <v/>
      </c>
      <c r="CH265" s="18" t="str">
        <f t="shared" si="176"/>
        <v/>
      </c>
      <c r="CI265" s="18" t="str">
        <f t="shared" si="177"/>
        <v/>
      </c>
      <c r="CP265" s="370">
        <f t="shared" si="178"/>
        <v>0</v>
      </c>
      <c r="CQ265" s="370">
        <f t="shared" si="179"/>
        <v>0</v>
      </c>
      <c r="CR265" s="370">
        <f t="shared" si="190"/>
        <v>0</v>
      </c>
      <c r="CS265" s="370">
        <f t="shared" si="190"/>
        <v>0</v>
      </c>
      <c r="CT265" s="370">
        <f t="shared" si="181"/>
        <v>0</v>
      </c>
      <c r="CU265" s="370">
        <f t="shared" si="182"/>
        <v>0</v>
      </c>
      <c r="CV265" s="370">
        <f t="shared" si="183"/>
        <v>0</v>
      </c>
      <c r="CW265" s="370">
        <f t="shared" si="184"/>
        <v>0</v>
      </c>
    </row>
    <row r="266" spans="1:101" x14ac:dyDescent="0.25">
      <c r="A266" s="3923"/>
      <c r="B266" s="396" t="s">
        <v>237</v>
      </c>
      <c r="C266" s="397">
        <f t="shared" si="187"/>
        <v>0</v>
      </c>
      <c r="D266" s="398">
        <f t="shared" si="188"/>
        <v>0</v>
      </c>
      <c r="E266" s="396">
        <f>SUM(G266+I266+K266+M266+O266+Q266+S266+U266+W266+Y266+AA266+AC266+AE266+AG266+AI266+AK266+AM266)</f>
        <v>0</v>
      </c>
      <c r="F266" s="22"/>
      <c r="G266" s="28"/>
      <c r="H266" s="22"/>
      <c r="I266" s="28"/>
      <c r="J266" s="22"/>
      <c r="K266" s="28"/>
      <c r="L266" s="22"/>
      <c r="M266" s="28"/>
      <c r="N266" s="22"/>
      <c r="O266" s="28"/>
      <c r="P266" s="22"/>
      <c r="Q266" s="28"/>
      <c r="R266" s="22"/>
      <c r="S266" s="28"/>
      <c r="T266" s="22"/>
      <c r="U266" s="28"/>
      <c r="V266" s="22"/>
      <c r="W266" s="28"/>
      <c r="X266" s="22"/>
      <c r="Y266" s="28"/>
      <c r="Z266" s="22"/>
      <c r="AA266" s="28"/>
      <c r="AB266" s="22"/>
      <c r="AC266" s="28"/>
      <c r="AD266" s="22"/>
      <c r="AE266" s="28"/>
      <c r="AF266" s="22"/>
      <c r="AG266" s="28"/>
      <c r="AH266" s="22"/>
      <c r="AI266" s="28"/>
      <c r="AJ266" s="49"/>
      <c r="AK266" s="52"/>
      <c r="AL266" s="22"/>
      <c r="AM266" s="216"/>
      <c r="AN266" s="105"/>
      <c r="AO266" s="47"/>
      <c r="AP266" s="286"/>
      <c r="AQ266" s="23"/>
      <c r="AR266" s="28"/>
      <c r="AS266" s="22"/>
      <c r="AT266" s="28"/>
      <c r="AU266" s="23"/>
      <c r="AV266" s="28"/>
      <c r="AW266" s="23"/>
      <c r="AX266" s="28"/>
      <c r="AY266" s="56" t="str">
        <f t="shared" si="185"/>
        <v/>
      </c>
      <c r="AZ266" s="56"/>
      <c r="BA266" s="56"/>
      <c r="BB266" s="56"/>
      <c r="BC266" s="56"/>
      <c r="BD266" s="56"/>
      <c r="BE266" s="56"/>
      <c r="BF266" s="56"/>
      <c r="BG266" s="56"/>
      <c r="BH266" s="56"/>
      <c r="BI266" s="56"/>
      <c r="BJ266" s="56"/>
      <c r="BK266" s="56"/>
      <c r="BL266" s="56"/>
      <c r="BM266" s="56"/>
      <c r="BN266" s="56"/>
      <c r="BO266" s="56"/>
      <c r="CA266" s="40"/>
      <c r="CB266" s="18" t="str">
        <f t="shared" si="170"/>
        <v/>
      </c>
      <c r="CC266" s="18" t="str">
        <f t="shared" si="171"/>
        <v/>
      </c>
      <c r="CD266" s="18" t="str">
        <f t="shared" si="189"/>
        <v/>
      </c>
      <c r="CE266" s="18" t="str">
        <f t="shared" si="173"/>
        <v/>
      </c>
      <c r="CF266" s="18" t="str">
        <f t="shared" si="174"/>
        <v/>
      </c>
      <c r="CG266" s="18" t="str">
        <f t="shared" si="175"/>
        <v/>
      </c>
      <c r="CH266" s="18" t="str">
        <f t="shared" si="176"/>
        <v/>
      </c>
      <c r="CI266" s="18" t="str">
        <f t="shared" si="177"/>
        <v/>
      </c>
      <c r="CP266" s="370">
        <f t="shared" si="178"/>
        <v>0</v>
      </c>
      <c r="CQ266" s="370">
        <f t="shared" si="179"/>
        <v>0</v>
      </c>
      <c r="CR266" s="370">
        <f t="shared" si="190"/>
        <v>0</v>
      </c>
      <c r="CS266" s="370">
        <f t="shared" si="190"/>
        <v>0</v>
      </c>
      <c r="CT266" s="370">
        <f t="shared" si="181"/>
        <v>0</v>
      </c>
      <c r="CU266" s="370">
        <f t="shared" si="182"/>
        <v>0</v>
      </c>
      <c r="CV266" s="370">
        <f t="shared" si="183"/>
        <v>0</v>
      </c>
      <c r="CW266" s="370">
        <f t="shared" si="184"/>
        <v>0</v>
      </c>
    </row>
    <row r="267" spans="1:101" x14ac:dyDescent="0.25">
      <c r="A267" s="3923"/>
      <c r="B267" s="410" t="s">
        <v>238</v>
      </c>
      <c r="C267" s="409">
        <f>SUM(D267+E267)</f>
        <v>0</v>
      </c>
      <c r="D267" s="400">
        <f>SUM(F267+H267+J267+L267+N267+P267+R267+T267+V267+X267+Z267+AB267+AD267+AF267+AH267+AJ267+AL267)</f>
        <v>0</v>
      </c>
      <c r="E267" s="410">
        <f>SUM(G267+I267+K267+M267+O267+Q267+S267+U267+W267+Y267+AA267+AC267+AE267+AG267+AI267+AK267+AM267)</f>
        <v>0</v>
      </c>
      <c r="F267" s="49"/>
      <c r="G267" s="52"/>
      <c r="H267" s="49"/>
      <c r="I267" s="52"/>
      <c r="J267" s="49"/>
      <c r="K267" s="52"/>
      <c r="L267" s="49"/>
      <c r="M267" s="52"/>
      <c r="N267" s="49"/>
      <c r="O267" s="52"/>
      <c r="P267" s="49"/>
      <c r="Q267" s="52"/>
      <c r="R267" s="49"/>
      <c r="S267" s="52"/>
      <c r="T267" s="49"/>
      <c r="U267" s="52"/>
      <c r="V267" s="49"/>
      <c r="W267" s="52"/>
      <c r="X267" s="49"/>
      <c r="Y267" s="52"/>
      <c r="Z267" s="49"/>
      <c r="AA267" s="52"/>
      <c r="AB267" s="49"/>
      <c r="AC267" s="52"/>
      <c r="AD267" s="49"/>
      <c r="AE267" s="52"/>
      <c r="AF267" s="49"/>
      <c r="AG267" s="52"/>
      <c r="AH267" s="49"/>
      <c r="AI267" s="52"/>
      <c r="AJ267" s="49"/>
      <c r="AK267" s="52"/>
      <c r="AL267" s="49"/>
      <c r="AM267" s="323"/>
      <c r="AN267" s="27"/>
      <c r="AO267" s="23"/>
      <c r="AP267" s="213"/>
      <c r="AQ267" s="51"/>
      <c r="AR267" s="52"/>
      <c r="AS267" s="49"/>
      <c r="AT267" s="52"/>
      <c r="AU267" s="51"/>
      <c r="AV267" s="52"/>
      <c r="AW267" s="51"/>
      <c r="AX267" s="52"/>
      <c r="AY267" s="56" t="str">
        <f t="shared" si="185"/>
        <v/>
      </c>
      <c r="AZ267" s="56"/>
      <c r="BA267" s="56"/>
      <c r="BB267" s="56"/>
      <c r="BC267" s="56"/>
      <c r="BD267" s="56"/>
      <c r="BE267" s="56"/>
      <c r="BF267" s="56"/>
      <c r="BG267" s="56"/>
      <c r="BH267" s="56"/>
      <c r="BI267" s="56"/>
      <c r="BJ267" s="56"/>
      <c r="BK267" s="56"/>
      <c r="BL267" s="56"/>
      <c r="BM267" s="56"/>
      <c r="BN267" s="56"/>
      <c r="BO267" s="56"/>
      <c r="CA267" s="40"/>
      <c r="CB267" s="18" t="str">
        <f t="shared" si="170"/>
        <v/>
      </c>
      <c r="CC267" s="18" t="str">
        <f t="shared" si="171"/>
        <v/>
      </c>
      <c r="CD267" s="18" t="str">
        <f t="shared" si="189"/>
        <v/>
      </c>
      <c r="CE267" s="18" t="str">
        <f t="shared" si="173"/>
        <v/>
      </c>
      <c r="CF267" s="18" t="str">
        <f t="shared" si="174"/>
        <v/>
      </c>
      <c r="CG267" s="18" t="str">
        <f t="shared" si="175"/>
        <v/>
      </c>
      <c r="CH267" s="18" t="str">
        <f t="shared" si="176"/>
        <v/>
      </c>
      <c r="CI267" s="18" t="str">
        <f t="shared" si="177"/>
        <v/>
      </c>
      <c r="CP267" s="370">
        <f t="shared" si="178"/>
        <v>0</v>
      </c>
      <c r="CQ267" s="370">
        <f t="shared" si="179"/>
        <v>0</v>
      </c>
      <c r="CR267" s="370">
        <f t="shared" si="190"/>
        <v>0</v>
      </c>
      <c r="CS267" s="370">
        <f t="shared" si="190"/>
        <v>0</v>
      </c>
      <c r="CT267" s="370">
        <f t="shared" si="181"/>
        <v>0</v>
      </c>
      <c r="CU267" s="370">
        <f t="shared" si="182"/>
        <v>0</v>
      </c>
      <c r="CV267" s="370">
        <f t="shared" si="183"/>
        <v>0</v>
      </c>
      <c r="CW267" s="370">
        <f t="shared" si="184"/>
        <v>0</v>
      </c>
    </row>
    <row r="268" spans="1:101" x14ac:dyDescent="0.25">
      <c r="A268" s="3923"/>
      <c r="B268" s="410" t="s">
        <v>239</v>
      </c>
      <c r="C268" s="409">
        <f>SUM(D268+E268)</f>
        <v>0</v>
      </c>
      <c r="D268" s="400">
        <f>SUM(F268+H268+J268+L268+N268+P268+R268+T268+V268+X268+Z268+AB268+AD268+AF268+AH268+AJ268+AL268)</f>
        <v>0</v>
      </c>
      <c r="E268" s="410">
        <f>SUM(G268+I268+K268+M268+O268+Q268+S268+U268+W268+Y268+AA268+AC268+AE268+AG268+AI268+AK268+AM268)</f>
        <v>0</v>
      </c>
      <c r="F268" s="49"/>
      <c r="G268" s="52"/>
      <c r="H268" s="49"/>
      <c r="I268" s="52"/>
      <c r="J268" s="49"/>
      <c r="K268" s="52"/>
      <c r="L268" s="49"/>
      <c r="M268" s="52"/>
      <c r="N268" s="49"/>
      <c r="O268" s="52"/>
      <c r="P268" s="49"/>
      <c r="Q268" s="52"/>
      <c r="R268" s="49"/>
      <c r="S268" s="52"/>
      <c r="T268" s="49"/>
      <c r="U268" s="52"/>
      <c r="V268" s="49"/>
      <c r="W268" s="52"/>
      <c r="X268" s="49"/>
      <c r="Y268" s="52"/>
      <c r="Z268" s="49"/>
      <c r="AA268" s="52"/>
      <c r="AB268" s="49"/>
      <c r="AC268" s="52"/>
      <c r="AD268" s="49"/>
      <c r="AE268" s="52"/>
      <c r="AF268" s="49"/>
      <c r="AG268" s="52"/>
      <c r="AH268" s="49"/>
      <c r="AI268" s="52"/>
      <c r="AJ268" s="49"/>
      <c r="AK268" s="52"/>
      <c r="AL268" s="49"/>
      <c r="AM268" s="323"/>
      <c r="AN268" s="84"/>
      <c r="AO268" s="468"/>
      <c r="AP268" s="469"/>
      <c r="AQ268" s="51"/>
      <c r="AR268" s="52"/>
      <c r="AS268" s="49"/>
      <c r="AT268" s="52"/>
      <c r="AU268" s="51"/>
      <c r="AV268" s="52"/>
      <c r="AW268" s="51"/>
      <c r="AX268" s="52"/>
      <c r="AY268" s="56" t="str">
        <f t="shared" si="185"/>
        <v/>
      </c>
      <c r="AZ268" s="56"/>
      <c r="BA268" s="56"/>
      <c r="BB268" s="56"/>
      <c r="BC268" s="56"/>
      <c r="BD268" s="56"/>
      <c r="BE268" s="56"/>
      <c r="BF268" s="56"/>
      <c r="BG268" s="56"/>
      <c r="BH268" s="56"/>
      <c r="BI268" s="56"/>
      <c r="BJ268" s="56"/>
      <c r="BK268" s="56"/>
      <c r="BL268" s="56"/>
      <c r="BM268" s="56"/>
      <c r="BN268" s="56"/>
      <c r="BO268" s="56"/>
      <c r="CA268" s="40"/>
      <c r="CB268" s="18" t="str">
        <f t="shared" si="170"/>
        <v/>
      </c>
      <c r="CC268" s="18" t="str">
        <f t="shared" si="171"/>
        <v/>
      </c>
      <c r="CD268" s="18" t="str">
        <f t="shared" si="189"/>
        <v/>
      </c>
      <c r="CE268" s="18" t="str">
        <f t="shared" si="173"/>
        <v/>
      </c>
      <c r="CF268" s="18" t="str">
        <f t="shared" si="174"/>
        <v/>
      </c>
      <c r="CG268" s="18" t="str">
        <f t="shared" si="175"/>
        <v/>
      </c>
      <c r="CH268" s="18" t="str">
        <f t="shared" si="176"/>
        <v/>
      </c>
      <c r="CI268" s="18" t="str">
        <f t="shared" si="177"/>
        <v/>
      </c>
      <c r="CP268" s="370">
        <f t="shared" si="178"/>
        <v>0</v>
      </c>
      <c r="CQ268" s="370">
        <f t="shared" si="179"/>
        <v>0</v>
      </c>
      <c r="CR268" s="370">
        <f t="shared" si="190"/>
        <v>0</v>
      </c>
      <c r="CS268" s="370">
        <f t="shared" si="190"/>
        <v>0</v>
      </c>
      <c r="CT268" s="370">
        <f t="shared" si="181"/>
        <v>0</v>
      </c>
      <c r="CU268" s="370">
        <f t="shared" si="182"/>
        <v>0</v>
      </c>
      <c r="CV268" s="370">
        <f t="shared" si="183"/>
        <v>0</v>
      </c>
      <c r="CW268" s="370">
        <f t="shared" si="184"/>
        <v>0</v>
      </c>
    </row>
    <row r="269" spans="1:101" x14ac:dyDescent="0.25">
      <c r="A269" s="4249"/>
      <c r="B269" s="377" t="s">
        <v>240</v>
      </c>
      <c r="C269" s="416">
        <f t="shared" si="187"/>
        <v>0</v>
      </c>
      <c r="D269" s="417">
        <f t="shared" si="188"/>
        <v>0</v>
      </c>
      <c r="E269" s="377">
        <f t="shared" si="188"/>
        <v>0</v>
      </c>
      <c r="F269" s="30"/>
      <c r="G269" s="37"/>
      <c r="H269" s="30"/>
      <c r="I269" s="37"/>
      <c r="J269" s="30"/>
      <c r="K269" s="37"/>
      <c r="L269" s="30"/>
      <c r="M269" s="37"/>
      <c r="N269" s="30"/>
      <c r="O269" s="37"/>
      <c r="P269" s="30"/>
      <c r="Q269" s="37"/>
      <c r="R269" s="30"/>
      <c r="S269" s="37"/>
      <c r="T269" s="30"/>
      <c r="U269" s="37"/>
      <c r="V269" s="30"/>
      <c r="W269" s="37"/>
      <c r="X269" s="30"/>
      <c r="Y269" s="37"/>
      <c r="Z269" s="30"/>
      <c r="AA269" s="37"/>
      <c r="AB269" s="30"/>
      <c r="AC269" s="37"/>
      <c r="AD269" s="30"/>
      <c r="AE269" s="37"/>
      <c r="AF269" s="30"/>
      <c r="AG269" s="37"/>
      <c r="AH269" s="30"/>
      <c r="AI269" s="37"/>
      <c r="AJ269" s="30"/>
      <c r="AK269" s="37"/>
      <c r="AL269" s="30"/>
      <c r="AM269" s="223"/>
      <c r="AN269" s="35"/>
      <c r="AO269" s="31"/>
      <c r="AP269" s="220"/>
      <c r="AQ269" s="31"/>
      <c r="AR269" s="37"/>
      <c r="AS269" s="30"/>
      <c r="AT269" s="37"/>
      <c r="AU269" s="31"/>
      <c r="AV269" s="37"/>
      <c r="AW269" s="31"/>
      <c r="AX269" s="37"/>
      <c r="AY269" s="56" t="str">
        <f t="shared" si="185"/>
        <v/>
      </c>
      <c r="AZ269" s="56"/>
      <c r="BA269" s="56"/>
      <c r="BB269" s="56"/>
      <c r="BC269" s="56"/>
      <c r="BD269" s="56"/>
      <c r="BE269" s="56"/>
      <c r="BF269" s="56"/>
      <c r="BG269" s="56"/>
      <c r="BH269" s="56"/>
      <c r="BI269" s="56"/>
      <c r="BJ269" s="56"/>
      <c r="BK269" s="56"/>
      <c r="BL269" s="56"/>
      <c r="BM269" s="56"/>
      <c r="BN269" s="56"/>
      <c r="BO269" s="56"/>
      <c r="CA269" s="40"/>
      <c r="CB269" s="18" t="str">
        <f>IF(AND(E269&gt;0,AQ269=""), "* No olvide digitar la variable Gestantes. Digite Cero si no tiene.",IF(AQ269&gt;E269,"  * La variable Gestantes No puede ser mayor al Total Mujeres.",""))</f>
        <v/>
      </c>
      <c r="CC269" s="18" t="str">
        <f t="shared" si="171"/>
        <v/>
      </c>
      <c r="CD269" s="18" t="str">
        <f t="shared" si="189"/>
        <v/>
      </c>
      <c r="CE269" s="18" t="str">
        <f t="shared" si="173"/>
        <v/>
      </c>
      <c r="CF269" s="18" t="str">
        <f t="shared" si="174"/>
        <v/>
      </c>
      <c r="CG269" s="18" t="str">
        <f t="shared" si="175"/>
        <v/>
      </c>
      <c r="CH269" s="18" t="str">
        <f t="shared" si="176"/>
        <v/>
      </c>
      <c r="CI269" s="18" t="str">
        <f t="shared" si="177"/>
        <v/>
      </c>
      <c r="CP269" s="370">
        <f t="shared" si="178"/>
        <v>0</v>
      </c>
      <c r="CQ269" s="370">
        <f t="shared" si="179"/>
        <v>0</v>
      </c>
      <c r="CR269" s="370">
        <f t="shared" si="190"/>
        <v>0</v>
      </c>
      <c r="CS269" s="370">
        <f t="shared" si="190"/>
        <v>0</v>
      </c>
      <c r="CT269" s="370">
        <f t="shared" si="181"/>
        <v>0</v>
      </c>
      <c r="CU269" s="370">
        <f t="shared" si="182"/>
        <v>0</v>
      </c>
      <c r="CV269" s="370">
        <f t="shared" si="183"/>
        <v>0</v>
      </c>
      <c r="CW269" s="370">
        <f t="shared" si="184"/>
        <v>0</v>
      </c>
    </row>
    <row r="270" spans="1:101" ht="15" customHeight="1" x14ac:dyDescent="0.25">
      <c r="A270" s="4880" t="s">
        <v>277</v>
      </c>
      <c r="B270" s="4925" t="s">
        <v>242</v>
      </c>
      <c r="C270" s="4926">
        <f t="shared" si="187"/>
        <v>1</v>
      </c>
      <c r="D270" s="4927">
        <f>SUM(F270+H270+J270+L270+N270)</f>
        <v>1</v>
      </c>
      <c r="E270" s="4925">
        <f>SUM(G270+I270+K270+M270+O270)</f>
        <v>0</v>
      </c>
      <c r="F270" s="4884">
        <v>0</v>
      </c>
      <c r="G270" s="4885">
        <v>0</v>
      </c>
      <c r="H270" s="4884">
        <v>0</v>
      </c>
      <c r="I270" s="4885">
        <v>0</v>
      </c>
      <c r="J270" s="4884">
        <v>1</v>
      </c>
      <c r="K270" s="4885">
        <v>0</v>
      </c>
      <c r="L270" s="4884">
        <v>0</v>
      </c>
      <c r="M270" s="4885">
        <v>0</v>
      </c>
      <c r="N270" s="4884">
        <v>0</v>
      </c>
      <c r="O270" s="4885">
        <v>0</v>
      </c>
      <c r="P270" s="4943"/>
      <c r="Q270" s="418"/>
      <c r="R270" s="418"/>
      <c r="S270" s="418"/>
      <c r="T270" s="418"/>
      <c r="U270" s="418"/>
      <c r="V270" s="418"/>
      <c r="W270" s="418"/>
      <c r="X270" s="418"/>
      <c r="Y270" s="418"/>
      <c r="Z270" s="418"/>
      <c r="AA270" s="418"/>
      <c r="AB270" s="418"/>
      <c r="AC270" s="418"/>
      <c r="AD270" s="418"/>
      <c r="AE270" s="418"/>
      <c r="AF270" s="418"/>
      <c r="AG270" s="418"/>
      <c r="AH270" s="418"/>
      <c r="AI270" s="418"/>
      <c r="AJ270" s="418"/>
      <c r="AK270" s="418"/>
      <c r="AL270" s="418"/>
      <c r="AM270" s="419"/>
      <c r="AN270" s="4712">
        <v>0</v>
      </c>
      <c r="AO270" s="4945">
        <v>0</v>
      </c>
      <c r="AP270" s="4887">
        <v>1</v>
      </c>
      <c r="AQ270" s="4945">
        <v>0</v>
      </c>
      <c r="AR270" s="420"/>
      <c r="AS270" s="4884">
        <v>0</v>
      </c>
      <c r="AT270" s="4885">
        <v>0</v>
      </c>
      <c r="AU270" s="4945">
        <v>0</v>
      </c>
      <c r="AV270" s="4885">
        <v>1</v>
      </c>
      <c r="AW270" s="4945">
        <v>0</v>
      </c>
      <c r="AX270" s="4885">
        <v>0</v>
      </c>
      <c r="AY270" s="56" t="str">
        <f t="shared" si="185"/>
        <v/>
      </c>
      <c r="AZ270" s="56"/>
      <c r="BA270" s="56"/>
      <c r="BB270" s="56"/>
      <c r="BC270" s="56"/>
      <c r="BD270" s="56"/>
      <c r="BE270" s="56"/>
      <c r="BF270" s="56"/>
      <c r="BG270" s="56"/>
      <c r="BH270" s="56"/>
      <c r="BI270" s="56"/>
      <c r="BJ270" s="56"/>
      <c r="BK270" s="56"/>
      <c r="BL270" s="56"/>
      <c r="BM270" s="56"/>
      <c r="BN270" s="56"/>
      <c r="BO270" s="56"/>
      <c r="CA270" s="40"/>
      <c r="CB270" s="18" t="str">
        <f t="shared" ref="CB270:CB272" si="191">IF(AND(E270&gt;0,AQ270=""), "* No olvide digitar la variable Gestantes. Digite Cero si no tiene.",IF(AQ270&gt;E270,"  * La variable Gestantes No puede ser mayor al Total Mujeres.",""))</f>
        <v/>
      </c>
      <c r="CC270" s="470"/>
      <c r="CD270" s="18" t="str">
        <f t="shared" si="189"/>
        <v/>
      </c>
      <c r="CE270" s="18" t="str">
        <f t="shared" si="173"/>
        <v/>
      </c>
      <c r="CF270" s="18" t="str">
        <f t="shared" si="174"/>
        <v/>
      </c>
      <c r="CG270" s="18" t="str">
        <f t="shared" si="175"/>
        <v/>
      </c>
      <c r="CH270" s="18" t="str">
        <f t="shared" si="176"/>
        <v/>
      </c>
      <c r="CI270" s="18" t="str">
        <f t="shared" si="177"/>
        <v/>
      </c>
      <c r="CP270" s="370">
        <f t="shared" si="178"/>
        <v>0</v>
      </c>
      <c r="CQ270" s="169"/>
      <c r="CR270" s="370">
        <f t="shared" si="190"/>
        <v>0</v>
      </c>
      <c r="CS270" s="370">
        <f t="shared" si="190"/>
        <v>0</v>
      </c>
      <c r="CT270" s="370">
        <f t="shared" si="181"/>
        <v>0</v>
      </c>
      <c r="CU270" s="370">
        <f t="shared" si="182"/>
        <v>0</v>
      </c>
      <c r="CV270" s="370">
        <f t="shared" si="183"/>
        <v>0</v>
      </c>
      <c r="CW270" s="370">
        <f t="shared" si="184"/>
        <v>0</v>
      </c>
    </row>
    <row r="271" spans="1:101" ht="22.5" x14ac:dyDescent="0.25">
      <c r="A271" s="3923"/>
      <c r="B271" s="396" t="s">
        <v>243</v>
      </c>
      <c r="C271" s="397">
        <f t="shared" si="187"/>
        <v>0</v>
      </c>
      <c r="D271" s="398">
        <f t="shared" ref="D271:E273" si="192">SUM(F271+H271+J271+L271+N271)</f>
        <v>0</v>
      </c>
      <c r="E271" s="396">
        <f t="shared" si="192"/>
        <v>0</v>
      </c>
      <c r="F271" s="22"/>
      <c r="G271" s="28"/>
      <c r="H271" s="22"/>
      <c r="I271" s="28"/>
      <c r="J271" s="22"/>
      <c r="K271" s="28"/>
      <c r="L271" s="22"/>
      <c r="M271" s="28"/>
      <c r="N271" s="22"/>
      <c r="O271" s="28"/>
      <c r="P271" s="503"/>
      <c r="Q271" s="422"/>
      <c r="R271" s="422"/>
      <c r="S271" s="422"/>
      <c r="T271" s="422"/>
      <c r="U271" s="422"/>
      <c r="V271" s="422"/>
      <c r="W271" s="422"/>
      <c r="X271" s="422"/>
      <c r="Y271" s="422"/>
      <c r="Z271" s="422"/>
      <c r="AA271" s="422"/>
      <c r="AB271" s="422"/>
      <c r="AC271" s="422"/>
      <c r="AD271" s="422"/>
      <c r="AE271" s="422"/>
      <c r="AF271" s="422"/>
      <c r="AG271" s="422"/>
      <c r="AH271" s="422"/>
      <c r="AI271" s="422"/>
      <c r="AJ271" s="422"/>
      <c r="AK271" s="422"/>
      <c r="AL271" s="422"/>
      <c r="AM271" s="423"/>
      <c r="AN271" s="105"/>
      <c r="AO271" s="47"/>
      <c r="AP271" s="286"/>
      <c r="AQ271" s="23"/>
      <c r="AR271" s="424"/>
      <c r="AS271" s="22"/>
      <c r="AT271" s="28"/>
      <c r="AU271" s="23"/>
      <c r="AV271" s="28"/>
      <c r="AW271" s="23"/>
      <c r="AX271" s="28"/>
      <c r="AY271" s="56" t="str">
        <f t="shared" si="185"/>
        <v/>
      </c>
      <c r="AZ271" s="56"/>
      <c r="BA271" s="56"/>
      <c r="BB271" s="56"/>
      <c r="BC271" s="56"/>
      <c r="BD271" s="56"/>
      <c r="BE271" s="56"/>
      <c r="BF271" s="56"/>
      <c r="BG271" s="56"/>
      <c r="BH271" s="56"/>
      <c r="BI271" s="56"/>
      <c r="BJ271" s="56"/>
      <c r="BK271" s="56"/>
      <c r="BL271" s="56"/>
      <c r="BM271" s="56"/>
      <c r="BN271" s="56"/>
      <c r="BO271" s="56"/>
      <c r="CA271" s="40"/>
      <c r="CB271" s="18" t="str">
        <f t="shared" si="191"/>
        <v/>
      </c>
      <c r="CC271" s="470"/>
      <c r="CD271" s="18" t="str">
        <f t="shared" si="189"/>
        <v/>
      </c>
      <c r="CE271" s="18" t="str">
        <f t="shared" si="173"/>
        <v/>
      </c>
      <c r="CF271" s="18" t="str">
        <f t="shared" si="174"/>
        <v/>
      </c>
      <c r="CG271" s="18" t="str">
        <f t="shared" si="175"/>
        <v/>
      </c>
      <c r="CH271" s="18" t="str">
        <f t="shared" si="176"/>
        <v/>
      </c>
      <c r="CI271" s="18" t="str">
        <f t="shared" si="177"/>
        <v/>
      </c>
      <c r="CP271" s="370">
        <f t="shared" si="178"/>
        <v>0</v>
      </c>
      <c r="CQ271" s="169"/>
      <c r="CR271" s="370">
        <f t="shared" si="190"/>
        <v>0</v>
      </c>
      <c r="CS271" s="370">
        <f t="shared" si="190"/>
        <v>0</v>
      </c>
      <c r="CT271" s="370">
        <f t="shared" si="181"/>
        <v>0</v>
      </c>
      <c r="CU271" s="370">
        <f t="shared" si="182"/>
        <v>0</v>
      </c>
      <c r="CV271" s="370">
        <f t="shared" si="183"/>
        <v>0</v>
      </c>
      <c r="CW271" s="370">
        <f t="shared" si="184"/>
        <v>0</v>
      </c>
    </row>
    <row r="272" spans="1:101" ht="22.5" x14ac:dyDescent="0.25">
      <c r="A272" s="3923"/>
      <c r="B272" s="396" t="s">
        <v>244</v>
      </c>
      <c r="C272" s="397">
        <f t="shared" si="187"/>
        <v>0</v>
      </c>
      <c r="D272" s="398">
        <f t="shared" si="192"/>
        <v>0</v>
      </c>
      <c r="E272" s="396">
        <f t="shared" si="192"/>
        <v>0</v>
      </c>
      <c r="F272" s="22"/>
      <c r="G272" s="28"/>
      <c r="H272" s="22"/>
      <c r="I272" s="28"/>
      <c r="J272" s="22"/>
      <c r="K272" s="28"/>
      <c r="L272" s="22"/>
      <c r="M272" s="28"/>
      <c r="N272" s="22"/>
      <c r="O272" s="28"/>
      <c r="P272" s="503"/>
      <c r="Q272" s="422"/>
      <c r="R272" s="422"/>
      <c r="S272" s="422"/>
      <c r="T272" s="422"/>
      <c r="U272" s="422"/>
      <c r="V272" s="422"/>
      <c r="W272" s="422"/>
      <c r="X272" s="422"/>
      <c r="Y272" s="422"/>
      <c r="Z272" s="422"/>
      <c r="AA272" s="422"/>
      <c r="AB272" s="422"/>
      <c r="AC272" s="422"/>
      <c r="AD272" s="422"/>
      <c r="AE272" s="422"/>
      <c r="AF272" s="422"/>
      <c r="AG272" s="422"/>
      <c r="AH272" s="422"/>
      <c r="AI272" s="422"/>
      <c r="AJ272" s="422"/>
      <c r="AK272" s="422"/>
      <c r="AL272" s="422"/>
      <c r="AM272" s="423"/>
      <c r="AN272" s="105"/>
      <c r="AO272" s="47"/>
      <c r="AP272" s="286"/>
      <c r="AQ272" s="23"/>
      <c r="AR272" s="424"/>
      <c r="AS272" s="22"/>
      <c r="AT272" s="28"/>
      <c r="AU272" s="23"/>
      <c r="AV272" s="28"/>
      <c r="AW272" s="23"/>
      <c r="AX272" s="28"/>
      <c r="AY272" s="56" t="str">
        <f>CA272&amp;CB272&amp;CC272&amp;CD272&amp;CE272&amp;CF272&amp;CG272&amp;CH272&amp;CI272</f>
        <v/>
      </c>
      <c r="AZ272" s="56"/>
      <c r="BA272" s="56"/>
      <c r="BB272" s="56"/>
      <c r="BC272" s="56"/>
      <c r="BD272" s="56"/>
      <c r="BE272" s="56"/>
      <c r="BF272" s="56"/>
      <c r="BG272" s="56"/>
      <c r="BH272" s="56"/>
      <c r="BI272" s="56"/>
      <c r="BJ272" s="56"/>
      <c r="BK272" s="56"/>
      <c r="BL272" s="56"/>
      <c r="BM272" s="56"/>
      <c r="BN272" s="56"/>
      <c r="BO272" s="56"/>
      <c r="CA272" s="40"/>
      <c r="CB272" s="18" t="str">
        <f t="shared" si="191"/>
        <v/>
      </c>
      <c r="CC272" s="470"/>
      <c r="CD272" s="18" t="str">
        <f t="shared" si="189"/>
        <v/>
      </c>
      <c r="CE272" s="18" t="str">
        <f t="shared" si="173"/>
        <v/>
      </c>
      <c r="CF272" s="18" t="str">
        <f t="shared" si="174"/>
        <v/>
      </c>
      <c r="CG272" s="18" t="str">
        <f t="shared" si="175"/>
        <v/>
      </c>
      <c r="CH272" s="18" t="str">
        <f t="shared" si="176"/>
        <v/>
      </c>
      <c r="CI272" s="18" t="str">
        <f t="shared" si="177"/>
        <v/>
      </c>
      <c r="CP272" s="370">
        <f t="shared" si="178"/>
        <v>0</v>
      </c>
      <c r="CQ272" s="169"/>
      <c r="CR272" s="370">
        <f t="shared" si="190"/>
        <v>0</v>
      </c>
      <c r="CS272" s="370">
        <f t="shared" si="190"/>
        <v>0</v>
      </c>
      <c r="CT272" s="370">
        <f t="shared" si="181"/>
        <v>0</v>
      </c>
      <c r="CU272" s="370">
        <f t="shared" si="182"/>
        <v>0</v>
      </c>
      <c r="CV272" s="370">
        <f t="shared" si="183"/>
        <v>0</v>
      </c>
      <c r="CW272" s="370">
        <f t="shared" si="184"/>
        <v>0</v>
      </c>
    </row>
    <row r="273" spans="1:101" ht="33" x14ac:dyDescent="0.25">
      <c r="A273" s="4249"/>
      <c r="B273" s="377" t="s">
        <v>245</v>
      </c>
      <c r="C273" s="416">
        <f t="shared" si="187"/>
        <v>0</v>
      </c>
      <c r="D273" s="417">
        <f t="shared" si="192"/>
        <v>0</v>
      </c>
      <c r="E273" s="377">
        <f t="shared" si="192"/>
        <v>0</v>
      </c>
      <c r="F273" s="30"/>
      <c r="G273" s="37"/>
      <c r="H273" s="30"/>
      <c r="I273" s="37"/>
      <c r="J273" s="30"/>
      <c r="K273" s="37"/>
      <c r="L273" s="30"/>
      <c r="M273" s="37"/>
      <c r="N273" s="30"/>
      <c r="O273" s="37"/>
      <c r="P273" s="2924"/>
      <c r="Q273" s="426"/>
      <c r="R273" s="426"/>
      <c r="S273" s="426"/>
      <c r="T273" s="426"/>
      <c r="U273" s="426"/>
      <c r="V273" s="426"/>
      <c r="W273" s="426"/>
      <c r="X273" s="426"/>
      <c r="Y273" s="426"/>
      <c r="Z273" s="426"/>
      <c r="AA273" s="426"/>
      <c r="AB273" s="426"/>
      <c r="AC273" s="426"/>
      <c r="AD273" s="426"/>
      <c r="AE273" s="426"/>
      <c r="AF273" s="426"/>
      <c r="AG273" s="426"/>
      <c r="AH273" s="426"/>
      <c r="AI273" s="426"/>
      <c r="AJ273" s="426"/>
      <c r="AK273" s="426"/>
      <c r="AL273" s="426"/>
      <c r="AM273" s="2926"/>
      <c r="AN273" s="105"/>
      <c r="AO273" s="47"/>
      <c r="AP273" s="34"/>
      <c r="AQ273" s="31"/>
      <c r="AR273" s="225"/>
      <c r="AS273" s="30"/>
      <c r="AT273" s="37"/>
      <c r="AU273" s="31"/>
      <c r="AV273" s="37"/>
      <c r="AW273" s="31"/>
      <c r="AX273" s="37"/>
      <c r="AY273" s="56" t="str">
        <f t="shared" si="185"/>
        <v/>
      </c>
      <c r="AZ273" s="56"/>
      <c r="BA273" s="56"/>
      <c r="BB273" s="56"/>
      <c r="BC273" s="56"/>
      <c r="BD273" s="56"/>
      <c r="BE273" s="56"/>
      <c r="BF273" s="56"/>
      <c r="BG273" s="56"/>
      <c r="BH273" s="56"/>
      <c r="BI273" s="56"/>
      <c r="BJ273" s="56"/>
      <c r="BK273" s="56"/>
      <c r="BL273" s="56"/>
      <c r="BM273" s="56"/>
      <c r="BN273" s="56"/>
      <c r="BO273" s="56"/>
      <c r="CA273" s="40"/>
      <c r="CB273" s="18" t="str">
        <f>IF(AND(E273&gt;0,AQ273=""), "* No olvide digitar la variable Gestantes. Digite Cero si no tiene.",IF(AQ273&gt;E273,"  * La variable Gestantes No puede ser mayor al Total Mujeres.",""))</f>
        <v/>
      </c>
      <c r="CC273" s="470"/>
      <c r="CD273" s="18" t="str">
        <f t="shared" si="189"/>
        <v/>
      </c>
      <c r="CE273" s="18" t="str">
        <f t="shared" si="173"/>
        <v/>
      </c>
      <c r="CF273" s="18" t="str">
        <f t="shared" si="174"/>
        <v/>
      </c>
      <c r="CG273" s="18" t="str">
        <f t="shared" si="175"/>
        <v/>
      </c>
      <c r="CH273" s="18" t="str">
        <f t="shared" si="176"/>
        <v/>
      </c>
      <c r="CI273" s="18" t="str">
        <f t="shared" si="177"/>
        <v/>
      </c>
      <c r="CP273" s="370">
        <f t="shared" si="178"/>
        <v>0</v>
      </c>
      <c r="CQ273" s="169"/>
      <c r="CR273" s="370">
        <f t="shared" si="190"/>
        <v>0</v>
      </c>
      <c r="CS273" s="370">
        <f t="shared" si="190"/>
        <v>0</v>
      </c>
      <c r="CT273" s="370">
        <f t="shared" si="181"/>
        <v>0</v>
      </c>
      <c r="CU273" s="370">
        <f t="shared" si="182"/>
        <v>0</v>
      </c>
      <c r="CV273" s="370">
        <f t="shared" si="183"/>
        <v>0</v>
      </c>
      <c r="CW273" s="370">
        <f t="shared" si="184"/>
        <v>0</v>
      </c>
    </row>
    <row r="274" spans="1:101" x14ac:dyDescent="0.25">
      <c r="A274" s="4880" t="s">
        <v>278</v>
      </c>
      <c r="B274" s="4944" t="s">
        <v>247</v>
      </c>
      <c r="C274" s="378">
        <f t="shared" si="187"/>
        <v>1</v>
      </c>
      <c r="D274" s="379">
        <f t="shared" ref="D274:E292" si="193">SUM(F274+H274+J274+L274+N274+P274+R274+T274+V274+X274+Z274+AB274+AD274+AF274+AH274+AJ274+AL274)</f>
        <v>0</v>
      </c>
      <c r="E274" s="380">
        <f>SUM(G274+I274+K274+M274+O274+Q274+S274+U274+W274+Y274+AA274+AC274+AE274+AG274+AI274+AK274+AM274)</f>
        <v>1</v>
      </c>
      <c r="F274" s="45">
        <v>0</v>
      </c>
      <c r="G274" s="48">
        <v>0</v>
      </c>
      <c r="H274" s="45">
        <v>0</v>
      </c>
      <c r="I274" s="48">
        <v>0</v>
      </c>
      <c r="J274" s="45">
        <v>0</v>
      </c>
      <c r="K274" s="48">
        <v>0</v>
      </c>
      <c r="L274" s="45">
        <v>0</v>
      </c>
      <c r="M274" s="48">
        <v>0</v>
      </c>
      <c r="N274" s="45">
        <v>0</v>
      </c>
      <c r="O274" s="48">
        <v>0</v>
      </c>
      <c r="P274" s="45">
        <v>0</v>
      </c>
      <c r="Q274" s="48">
        <v>0</v>
      </c>
      <c r="R274" s="45">
        <v>0</v>
      </c>
      <c r="S274" s="48">
        <v>0</v>
      </c>
      <c r="T274" s="45">
        <v>0</v>
      </c>
      <c r="U274" s="48">
        <v>0</v>
      </c>
      <c r="V274" s="45">
        <v>0</v>
      </c>
      <c r="W274" s="48">
        <v>1</v>
      </c>
      <c r="X274" s="45">
        <v>0</v>
      </c>
      <c r="Y274" s="48">
        <v>0</v>
      </c>
      <c r="Z274" s="45">
        <v>0</v>
      </c>
      <c r="AA274" s="48">
        <v>0</v>
      </c>
      <c r="AB274" s="45">
        <v>0</v>
      </c>
      <c r="AC274" s="48">
        <v>0</v>
      </c>
      <c r="AD274" s="45">
        <v>0</v>
      </c>
      <c r="AE274" s="48">
        <v>0</v>
      </c>
      <c r="AF274" s="45">
        <v>0</v>
      </c>
      <c r="AG274" s="48">
        <v>0</v>
      </c>
      <c r="AH274" s="45">
        <v>0</v>
      </c>
      <c r="AI274" s="48">
        <v>0</v>
      </c>
      <c r="AJ274" s="45">
        <v>0</v>
      </c>
      <c r="AK274" s="48">
        <v>0</v>
      </c>
      <c r="AL274" s="45">
        <v>0</v>
      </c>
      <c r="AM274" s="4711">
        <v>0</v>
      </c>
      <c r="AN274" s="4945">
        <v>0</v>
      </c>
      <c r="AO274" s="4709">
        <v>0</v>
      </c>
      <c r="AP274" s="4711">
        <v>0</v>
      </c>
      <c r="AQ274" s="47">
        <v>0</v>
      </c>
      <c r="AR274" s="48">
        <v>0</v>
      </c>
      <c r="AS274" s="4884">
        <v>0</v>
      </c>
      <c r="AT274" s="28">
        <v>0</v>
      </c>
      <c r="AU274" s="23">
        <v>0</v>
      </c>
      <c r="AV274" s="28">
        <v>0</v>
      </c>
      <c r="AW274" s="23">
        <v>0</v>
      </c>
      <c r="AX274" s="28">
        <v>0</v>
      </c>
      <c r="AY274" s="56" t="str">
        <f t="shared" si="185"/>
        <v/>
      </c>
      <c r="AZ274" s="56"/>
      <c r="BA274" s="56"/>
      <c r="BB274" s="56"/>
      <c r="BC274" s="56"/>
      <c r="BD274" s="56"/>
      <c r="BE274" s="56"/>
      <c r="BF274" s="56"/>
      <c r="BG274" s="56"/>
      <c r="BH274" s="56"/>
      <c r="BI274" s="56"/>
      <c r="BJ274" s="56"/>
      <c r="BK274" s="56"/>
      <c r="BL274" s="56"/>
      <c r="BM274" s="56"/>
      <c r="BN274" s="56"/>
      <c r="BO274" s="56"/>
      <c r="CA274" s="40"/>
      <c r="CB274" s="18" t="str">
        <f t="shared" ref="CB274:CB278" si="194">IF(AND(E274&gt;0,AQ274=""), "* No olvide digitar la variable Gestantes. Digite Cero si no tiene.",IF(AQ274&gt;E274,"  * La variable Gestantes No puede ser mayor al Total Mujeres.",""))</f>
        <v/>
      </c>
      <c r="CC274" s="18" t="str">
        <f t="shared" si="171"/>
        <v/>
      </c>
      <c r="CD274" s="18" t="str">
        <f t="shared" si="189"/>
        <v/>
      </c>
      <c r="CE274" s="18" t="str">
        <f t="shared" si="173"/>
        <v/>
      </c>
      <c r="CF274" s="18" t="str">
        <f t="shared" si="174"/>
        <v/>
      </c>
      <c r="CG274" s="18" t="str">
        <f t="shared" si="175"/>
        <v/>
      </c>
      <c r="CH274" s="18" t="str">
        <f t="shared" si="176"/>
        <v/>
      </c>
      <c r="CI274" s="18" t="str">
        <f t="shared" si="177"/>
        <v/>
      </c>
      <c r="CP274" s="370">
        <f t="shared" si="178"/>
        <v>0</v>
      </c>
      <c r="CQ274" s="370">
        <f>IF(AND(E274&gt;0,AR274=""),1,IF(AR274&gt;E274,1,0))</f>
        <v>0</v>
      </c>
      <c r="CR274" s="370">
        <f t="shared" si="190"/>
        <v>0</v>
      </c>
      <c r="CS274" s="370">
        <f t="shared" si="190"/>
        <v>0</v>
      </c>
      <c r="CT274" s="370">
        <f t="shared" si="181"/>
        <v>0</v>
      </c>
      <c r="CU274" s="370">
        <f t="shared" si="182"/>
        <v>0</v>
      </c>
      <c r="CV274" s="370">
        <f t="shared" si="183"/>
        <v>0</v>
      </c>
      <c r="CW274" s="370">
        <f t="shared" si="184"/>
        <v>0</v>
      </c>
    </row>
    <row r="275" spans="1:101" x14ac:dyDescent="0.25">
      <c r="A275" s="3923"/>
      <c r="B275" s="429" t="s">
        <v>248</v>
      </c>
      <c r="C275" s="397">
        <f t="shared" si="187"/>
        <v>0</v>
      </c>
      <c r="D275" s="398">
        <f t="shared" si="193"/>
        <v>0</v>
      </c>
      <c r="E275" s="396">
        <f t="shared" si="193"/>
        <v>0</v>
      </c>
      <c r="F275" s="22"/>
      <c r="G275" s="28"/>
      <c r="H275" s="22"/>
      <c r="I275" s="28"/>
      <c r="J275" s="22"/>
      <c r="K275" s="28"/>
      <c r="L275" s="22"/>
      <c r="M275" s="28"/>
      <c r="N275" s="22"/>
      <c r="O275" s="28"/>
      <c r="P275" s="22"/>
      <c r="Q275" s="28"/>
      <c r="R275" s="22"/>
      <c r="S275" s="28"/>
      <c r="T275" s="22"/>
      <c r="U275" s="28"/>
      <c r="V275" s="22"/>
      <c r="W275" s="28"/>
      <c r="X275" s="22"/>
      <c r="Y275" s="28"/>
      <c r="Z275" s="22"/>
      <c r="AA275" s="28"/>
      <c r="AB275" s="22"/>
      <c r="AC275" s="28"/>
      <c r="AD275" s="22"/>
      <c r="AE275" s="28"/>
      <c r="AF275" s="22"/>
      <c r="AG275" s="28"/>
      <c r="AH275" s="22"/>
      <c r="AI275" s="28"/>
      <c r="AJ275" s="22"/>
      <c r="AK275" s="28"/>
      <c r="AL275" s="22"/>
      <c r="AM275" s="26"/>
      <c r="AN275" s="23"/>
      <c r="AO275" s="24"/>
      <c r="AP275" s="26"/>
      <c r="AQ275" s="23"/>
      <c r="AR275" s="28"/>
      <c r="AS275" s="22"/>
      <c r="AT275" s="28"/>
      <c r="AU275" s="23"/>
      <c r="AV275" s="28"/>
      <c r="AW275" s="23"/>
      <c r="AX275" s="28"/>
      <c r="AY275" s="56" t="str">
        <f t="shared" si="185"/>
        <v/>
      </c>
      <c r="AZ275" s="56"/>
      <c r="BA275" s="56"/>
      <c r="BB275" s="56"/>
      <c r="BC275" s="56"/>
      <c r="BD275" s="56"/>
      <c r="BE275" s="56"/>
      <c r="BF275" s="56"/>
      <c r="BG275" s="56"/>
      <c r="BH275" s="56"/>
      <c r="BI275" s="56"/>
      <c r="BJ275" s="56"/>
      <c r="BK275" s="56"/>
      <c r="BL275" s="56"/>
      <c r="BM275" s="56"/>
      <c r="BN275" s="56"/>
      <c r="BO275" s="56"/>
      <c r="CA275" s="40"/>
      <c r="CB275" s="18" t="str">
        <f t="shared" si="194"/>
        <v/>
      </c>
      <c r="CC275" s="18" t="str">
        <f t="shared" si="171"/>
        <v/>
      </c>
      <c r="CD275" s="18" t="str">
        <f t="shared" si="189"/>
        <v/>
      </c>
      <c r="CE275" s="18" t="str">
        <f t="shared" si="173"/>
        <v/>
      </c>
      <c r="CF275" s="18" t="str">
        <f t="shared" si="174"/>
        <v/>
      </c>
      <c r="CG275" s="18" t="str">
        <f t="shared" si="175"/>
        <v/>
      </c>
      <c r="CH275" s="18" t="str">
        <f t="shared" si="176"/>
        <v/>
      </c>
      <c r="CI275" s="18" t="str">
        <f t="shared" si="177"/>
        <v/>
      </c>
      <c r="CP275" s="370">
        <f t="shared" si="178"/>
        <v>0</v>
      </c>
      <c r="CQ275" s="370">
        <f>IF(AND(E275&gt;0,AR275=""),1,IF(AR275&gt;E275,1,0))</f>
        <v>0</v>
      </c>
      <c r="CR275" s="370">
        <f t="shared" si="190"/>
        <v>0</v>
      </c>
      <c r="CS275" s="370">
        <f t="shared" si="190"/>
        <v>0</v>
      </c>
      <c r="CT275" s="370">
        <f t="shared" si="181"/>
        <v>0</v>
      </c>
      <c r="CU275" s="370">
        <f t="shared" si="182"/>
        <v>0</v>
      </c>
      <c r="CV275" s="370">
        <f t="shared" si="183"/>
        <v>0</v>
      </c>
      <c r="CW275" s="370">
        <f t="shared" si="184"/>
        <v>0</v>
      </c>
    </row>
    <row r="276" spans="1:101" x14ac:dyDescent="0.25">
      <c r="A276" s="3923"/>
      <c r="B276" s="401" t="s">
        <v>249</v>
      </c>
      <c r="C276" s="397">
        <f t="shared" si="187"/>
        <v>0</v>
      </c>
      <c r="D276" s="398">
        <f t="shared" si="193"/>
        <v>0</v>
      </c>
      <c r="E276" s="396">
        <f t="shared" si="193"/>
        <v>0</v>
      </c>
      <c r="F276" s="22"/>
      <c r="G276" s="28"/>
      <c r="H276" s="22"/>
      <c r="I276" s="28"/>
      <c r="J276" s="22"/>
      <c r="K276" s="28"/>
      <c r="L276" s="22"/>
      <c r="M276" s="28"/>
      <c r="N276" s="22"/>
      <c r="O276" s="28"/>
      <c r="P276" s="22"/>
      <c r="Q276" s="28"/>
      <c r="R276" s="22"/>
      <c r="S276" s="28"/>
      <c r="T276" s="22"/>
      <c r="U276" s="28"/>
      <c r="V276" s="22"/>
      <c r="W276" s="28"/>
      <c r="X276" s="22"/>
      <c r="Y276" s="28"/>
      <c r="Z276" s="22"/>
      <c r="AA276" s="28"/>
      <c r="AB276" s="22"/>
      <c r="AC276" s="28"/>
      <c r="AD276" s="22"/>
      <c r="AE276" s="28"/>
      <c r="AF276" s="22"/>
      <c r="AG276" s="28"/>
      <c r="AH276" s="22"/>
      <c r="AI276" s="28"/>
      <c r="AJ276" s="22"/>
      <c r="AK276" s="28"/>
      <c r="AL276" s="22"/>
      <c r="AM276" s="26"/>
      <c r="AN276" s="23"/>
      <c r="AO276" s="24"/>
      <c r="AP276" s="26"/>
      <c r="AQ276" s="23"/>
      <c r="AR276" s="28"/>
      <c r="AS276" s="22"/>
      <c r="AT276" s="28"/>
      <c r="AU276" s="23"/>
      <c r="AV276" s="28"/>
      <c r="AW276" s="23"/>
      <c r="AX276" s="28"/>
      <c r="AY276" s="56" t="str">
        <f t="shared" si="185"/>
        <v/>
      </c>
      <c r="AZ276" s="56"/>
      <c r="BA276" s="56"/>
      <c r="BB276" s="56"/>
      <c r="BC276" s="56"/>
      <c r="BD276" s="56"/>
      <c r="BE276" s="56"/>
      <c r="BF276" s="56"/>
      <c r="BG276" s="56"/>
      <c r="BH276" s="56"/>
      <c r="BI276" s="56"/>
      <c r="BJ276" s="56"/>
      <c r="BK276" s="56"/>
      <c r="BL276" s="56"/>
      <c r="BM276" s="56"/>
      <c r="BN276" s="56"/>
      <c r="BO276" s="56"/>
      <c r="CA276" s="40"/>
      <c r="CB276" s="18" t="str">
        <f t="shared" si="194"/>
        <v/>
      </c>
      <c r="CC276" s="18" t="str">
        <f t="shared" si="171"/>
        <v/>
      </c>
      <c r="CD276" s="18" t="str">
        <f t="shared" si="189"/>
        <v/>
      </c>
      <c r="CE276" s="18" t="str">
        <f t="shared" si="173"/>
        <v/>
      </c>
      <c r="CF276" s="18" t="str">
        <f t="shared" si="174"/>
        <v/>
      </c>
      <c r="CG276" s="18" t="str">
        <f t="shared" si="175"/>
        <v/>
      </c>
      <c r="CH276" s="18" t="str">
        <f t="shared" si="176"/>
        <v/>
      </c>
      <c r="CI276" s="18" t="str">
        <f t="shared" si="177"/>
        <v/>
      </c>
      <c r="CP276" s="370">
        <f t="shared" si="178"/>
        <v>0</v>
      </c>
      <c r="CQ276" s="370">
        <f>IF(AND(E276&gt;0,AR276=""),1,IF(AR276&gt;E276,1,0))</f>
        <v>0</v>
      </c>
      <c r="CR276" s="370">
        <f t="shared" si="190"/>
        <v>0</v>
      </c>
      <c r="CS276" s="370">
        <f t="shared" si="190"/>
        <v>0</v>
      </c>
      <c r="CT276" s="370">
        <f t="shared" si="181"/>
        <v>0</v>
      </c>
      <c r="CU276" s="370">
        <f t="shared" si="182"/>
        <v>0</v>
      </c>
      <c r="CV276" s="370">
        <f t="shared" si="183"/>
        <v>0</v>
      </c>
      <c r="CW276" s="370">
        <f t="shared" si="184"/>
        <v>0</v>
      </c>
    </row>
    <row r="277" spans="1:101" x14ac:dyDescent="0.25">
      <c r="A277" s="3923"/>
      <c r="B277" s="401" t="s">
        <v>250</v>
      </c>
      <c r="C277" s="378">
        <f t="shared" si="187"/>
        <v>0</v>
      </c>
      <c r="D277" s="379">
        <f t="shared" si="193"/>
        <v>0</v>
      </c>
      <c r="E277" s="380">
        <f t="shared" si="193"/>
        <v>0</v>
      </c>
      <c r="F277" s="22"/>
      <c r="G277" s="28"/>
      <c r="H277" s="22"/>
      <c r="I277" s="28"/>
      <c r="J277" s="22"/>
      <c r="K277" s="28"/>
      <c r="L277" s="22"/>
      <c r="M277" s="28"/>
      <c r="N277" s="22"/>
      <c r="O277" s="28"/>
      <c r="P277" s="22"/>
      <c r="Q277" s="28"/>
      <c r="R277" s="22"/>
      <c r="S277" s="28"/>
      <c r="T277" s="22"/>
      <c r="U277" s="28"/>
      <c r="V277" s="22"/>
      <c r="W277" s="28"/>
      <c r="X277" s="22"/>
      <c r="Y277" s="28"/>
      <c r="Z277" s="22"/>
      <c r="AA277" s="28"/>
      <c r="AB277" s="22"/>
      <c r="AC277" s="28"/>
      <c r="AD277" s="22"/>
      <c r="AE277" s="28"/>
      <c r="AF277" s="22"/>
      <c r="AG277" s="28"/>
      <c r="AH277" s="22"/>
      <c r="AI277" s="28"/>
      <c r="AJ277" s="22"/>
      <c r="AK277" s="28"/>
      <c r="AL277" s="22"/>
      <c r="AM277" s="26"/>
      <c r="AN277" s="23"/>
      <c r="AO277" s="24"/>
      <c r="AP277" s="26"/>
      <c r="AQ277" s="23"/>
      <c r="AR277" s="28"/>
      <c r="AS277" s="22"/>
      <c r="AT277" s="28"/>
      <c r="AU277" s="23"/>
      <c r="AV277" s="28"/>
      <c r="AW277" s="23"/>
      <c r="AX277" s="28"/>
      <c r="AY277" s="56" t="str">
        <f t="shared" si="185"/>
        <v/>
      </c>
      <c r="AZ277" s="56"/>
      <c r="BA277" s="56"/>
      <c r="BB277" s="56"/>
      <c r="BC277" s="56"/>
      <c r="BD277" s="56"/>
      <c r="BE277" s="56"/>
      <c r="BF277" s="56"/>
      <c r="BG277" s="56"/>
      <c r="BH277" s="56"/>
      <c r="BI277" s="56"/>
      <c r="BJ277" s="56"/>
      <c r="BK277" s="56"/>
      <c r="BL277" s="56"/>
      <c r="BM277" s="56"/>
      <c r="BN277" s="56"/>
      <c r="BO277" s="56"/>
      <c r="CA277" s="40"/>
      <c r="CB277" s="18" t="str">
        <f t="shared" si="194"/>
        <v/>
      </c>
      <c r="CC277" s="18" t="str">
        <f t="shared" si="171"/>
        <v/>
      </c>
      <c r="CD277" s="18" t="str">
        <f t="shared" si="189"/>
        <v/>
      </c>
      <c r="CE277" s="18" t="str">
        <f t="shared" si="173"/>
        <v/>
      </c>
      <c r="CF277" s="18" t="str">
        <f t="shared" si="174"/>
        <v/>
      </c>
      <c r="CG277" s="18" t="str">
        <f t="shared" si="175"/>
        <v/>
      </c>
      <c r="CH277" s="18" t="str">
        <f t="shared" si="176"/>
        <v/>
      </c>
      <c r="CI277" s="18" t="str">
        <f t="shared" si="177"/>
        <v/>
      </c>
      <c r="CP277" s="370">
        <f t="shared" si="178"/>
        <v>0</v>
      </c>
      <c r="CQ277" s="370">
        <f>IF(AND(E277&gt;0,AR277=""),1,IF(AR277&gt;E277,1,0))</f>
        <v>0</v>
      </c>
      <c r="CR277" s="370">
        <f t="shared" si="190"/>
        <v>0</v>
      </c>
      <c r="CS277" s="370">
        <f t="shared" si="190"/>
        <v>0</v>
      </c>
      <c r="CT277" s="370">
        <f t="shared" si="181"/>
        <v>0</v>
      </c>
      <c r="CU277" s="370">
        <f t="shared" si="182"/>
        <v>0</v>
      </c>
      <c r="CV277" s="370">
        <f t="shared" si="183"/>
        <v>0</v>
      </c>
      <c r="CW277" s="370">
        <f t="shared" si="184"/>
        <v>0</v>
      </c>
    </row>
    <row r="278" spans="1:101" x14ac:dyDescent="0.25">
      <c r="A278" s="4249"/>
      <c r="B278" s="431" t="s">
        <v>251</v>
      </c>
      <c r="C278" s="4933">
        <f t="shared" si="187"/>
        <v>0</v>
      </c>
      <c r="D278" s="388">
        <f t="shared" si="193"/>
        <v>0</v>
      </c>
      <c r="E278" s="369">
        <f t="shared" si="193"/>
        <v>0</v>
      </c>
      <c r="F278" s="22"/>
      <c r="G278" s="28"/>
      <c r="H278" s="22"/>
      <c r="I278" s="28"/>
      <c r="J278" s="22"/>
      <c r="K278" s="28"/>
      <c r="L278" s="22"/>
      <c r="M278" s="28"/>
      <c r="N278" s="22"/>
      <c r="O278" s="28"/>
      <c r="P278" s="22"/>
      <c r="Q278" s="28"/>
      <c r="R278" s="22"/>
      <c r="S278" s="28"/>
      <c r="T278" s="22"/>
      <c r="U278" s="28"/>
      <c r="V278" s="22"/>
      <c r="W278" s="28"/>
      <c r="X278" s="22"/>
      <c r="Y278" s="28"/>
      <c r="Z278" s="22"/>
      <c r="AA278" s="28"/>
      <c r="AB278" s="22"/>
      <c r="AC278" s="28"/>
      <c r="AD278" s="22"/>
      <c r="AE278" s="28"/>
      <c r="AF278" s="22"/>
      <c r="AG278" s="28"/>
      <c r="AH278" s="22"/>
      <c r="AI278" s="28"/>
      <c r="AJ278" s="22"/>
      <c r="AK278" s="28"/>
      <c r="AL278" s="30"/>
      <c r="AM278" s="34"/>
      <c r="AN278" s="31"/>
      <c r="AO278" s="32"/>
      <c r="AP278" s="34"/>
      <c r="AQ278" s="31"/>
      <c r="AR278" s="37"/>
      <c r="AS278" s="22"/>
      <c r="AT278" s="28"/>
      <c r="AU278" s="23"/>
      <c r="AV278" s="28"/>
      <c r="AW278" s="23"/>
      <c r="AX278" s="28"/>
      <c r="AY278" s="56" t="str">
        <f t="shared" si="185"/>
        <v/>
      </c>
      <c r="AZ278" s="56"/>
      <c r="BA278" s="56"/>
      <c r="BB278" s="56"/>
      <c r="BC278" s="56"/>
      <c r="BD278" s="56"/>
      <c r="BE278" s="56"/>
      <c r="BF278" s="56"/>
      <c r="BG278" s="56"/>
      <c r="BH278" s="56"/>
      <c r="BI278" s="56"/>
      <c r="BJ278" s="56"/>
      <c r="BK278" s="56"/>
      <c r="BL278" s="56"/>
      <c r="BM278" s="56"/>
      <c r="BN278" s="56"/>
      <c r="BO278" s="56"/>
      <c r="CA278" s="40"/>
      <c r="CB278" s="18" t="str">
        <f t="shared" si="194"/>
        <v/>
      </c>
      <c r="CC278" s="18" t="str">
        <f t="shared" si="171"/>
        <v/>
      </c>
      <c r="CD278" s="18" t="str">
        <f t="shared" si="189"/>
        <v/>
      </c>
      <c r="CE278" s="18" t="str">
        <f t="shared" si="173"/>
        <v/>
      </c>
      <c r="CF278" s="18" t="str">
        <f t="shared" si="174"/>
        <v/>
      </c>
      <c r="CG278" s="18" t="str">
        <f t="shared" si="175"/>
        <v/>
      </c>
      <c r="CH278" s="18" t="str">
        <f t="shared" si="176"/>
        <v/>
      </c>
      <c r="CI278" s="18" t="str">
        <f t="shared" si="177"/>
        <v/>
      </c>
      <c r="CP278" s="370">
        <f t="shared" si="178"/>
        <v>0</v>
      </c>
      <c r="CQ278" s="370">
        <f>IF(AND(E278&gt;0,AR278=""),1,IF(AR278&gt;E278,1,0))</f>
        <v>0</v>
      </c>
      <c r="CR278" s="370">
        <f t="shared" si="190"/>
        <v>0</v>
      </c>
      <c r="CS278" s="370">
        <f t="shared" si="190"/>
        <v>0</v>
      </c>
      <c r="CT278" s="370">
        <f t="shared" si="181"/>
        <v>0</v>
      </c>
      <c r="CU278" s="370">
        <f t="shared" si="182"/>
        <v>0</v>
      </c>
      <c r="CV278" s="370">
        <f t="shared" si="183"/>
        <v>0</v>
      </c>
      <c r="CW278" s="370">
        <f t="shared" si="184"/>
        <v>0</v>
      </c>
    </row>
    <row r="279" spans="1:101" ht="15" customHeight="1" x14ac:dyDescent="0.25">
      <c r="A279" s="4880" t="s">
        <v>252</v>
      </c>
      <c r="B279" s="4940" t="s">
        <v>253</v>
      </c>
      <c r="C279" s="4926">
        <f t="shared" si="187"/>
        <v>0</v>
      </c>
      <c r="D279" s="4927">
        <f t="shared" si="193"/>
        <v>0</v>
      </c>
      <c r="E279" s="4925">
        <f t="shared" si="193"/>
        <v>0</v>
      </c>
      <c r="F279" s="4931"/>
      <c r="G279" s="4932"/>
      <c r="H279" s="4931"/>
      <c r="I279" s="4932"/>
      <c r="J279" s="4931"/>
      <c r="K279" s="4932"/>
      <c r="L279" s="4931"/>
      <c r="M279" s="4932"/>
      <c r="N279" s="4931"/>
      <c r="O279" s="4932"/>
      <c r="P279" s="4931"/>
      <c r="Q279" s="4932"/>
      <c r="R279" s="4884"/>
      <c r="S279" s="4885"/>
      <c r="T279" s="4884"/>
      <c r="U279" s="4885"/>
      <c r="V279" s="4884"/>
      <c r="W279" s="4885"/>
      <c r="X279" s="4884"/>
      <c r="Y279" s="4885"/>
      <c r="Z279" s="4884"/>
      <c r="AA279" s="4885"/>
      <c r="AB279" s="4884"/>
      <c r="AC279" s="4885"/>
      <c r="AD279" s="4884"/>
      <c r="AE279" s="4885"/>
      <c r="AF279" s="4884"/>
      <c r="AG279" s="4885"/>
      <c r="AH279" s="4884"/>
      <c r="AI279" s="4885"/>
      <c r="AJ279" s="4884"/>
      <c r="AK279" s="4885"/>
      <c r="AL279" s="4884"/>
      <c r="AM279" s="4886"/>
      <c r="AN279" s="105"/>
      <c r="AO279" s="47"/>
      <c r="AP279" s="286"/>
      <c r="AQ279" s="471"/>
      <c r="AR279" s="420"/>
      <c r="AS279" s="4884"/>
      <c r="AT279" s="4885"/>
      <c r="AU279" s="4964"/>
      <c r="AV279" s="4932"/>
      <c r="AW279" s="4945"/>
      <c r="AX279" s="4885"/>
      <c r="AY279" s="56" t="str">
        <f t="shared" si="185"/>
        <v/>
      </c>
      <c r="AZ279" s="56"/>
      <c r="BA279" s="56"/>
      <c r="BB279" s="56"/>
      <c r="BC279" s="56"/>
      <c r="BD279" s="56"/>
      <c r="BE279" s="56"/>
      <c r="BF279" s="56"/>
      <c r="BG279" s="56"/>
      <c r="BH279" s="56"/>
      <c r="BI279" s="56"/>
      <c r="BJ279" s="56"/>
      <c r="BK279" s="56"/>
      <c r="BL279" s="56"/>
      <c r="BM279" s="56"/>
      <c r="BN279" s="56"/>
      <c r="BO279" s="56"/>
      <c r="CA279" s="40"/>
      <c r="CB279" s="438"/>
      <c r="CC279" s="438"/>
      <c r="CD279" s="18" t="str">
        <f t="shared" si="189"/>
        <v/>
      </c>
      <c r="CE279" s="18" t="str">
        <f t="shared" si="173"/>
        <v/>
      </c>
      <c r="CF279" s="470"/>
      <c r="CG279" s="470"/>
      <c r="CH279" s="18" t="str">
        <f t="shared" si="176"/>
        <v/>
      </c>
      <c r="CI279" s="18" t="str">
        <f t="shared" si="177"/>
        <v/>
      </c>
      <c r="CP279" s="169"/>
      <c r="CQ279" s="169"/>
      <c r="CR279" s="370">
        <f t="shared" si="190"/>
        <v>0</v>
      </c>
      <c r="CS279" s="370">
        <f t="shared" si="190"/>
        <v>0</v>
      </c>
      <c r="CT279" s="472"/>
      <c r="CU279" s="472"/>
      <c r="CV279" s="370">
        <f t="shared" si="183"/>
        <v>0</v>
      </c>
      <c r="CW279" s="370">
        <f t="shared" si="184"/>
        <v>0</v>
      </c>
    </row>
    <row r="280" spans="1:101" x14ac:dyDescent="0.25">
      <c r="A280" s="3923"/>
      <c r="B280" s="401" t="s">
        <v>254</v>
      </c>
      <c r="C280" s="378">
        <f t="shared" si="187"/>
        <v>0</v>
      </c>
      <c r="D280" s="379">
        <f t="shared" si="193"/>
        <v>0</v>
      </c>
      <c r="E280" s="380">
        <f t="shared" si="193"/>
        <v>0</v>
      </c>
      <c r="F280" s="473"/>
      <c r="G280" s="474"/>
      <c r="H280" s="473"/>
      <c r="I280" s="474"/>
      <c r="J280" s="473"/>
      <c r="K280" s="474"/>
      <c r="L280" s="473"/>
      <c r="M280" s="474"/>
      <c r="N280" s="473"/>
      <c r="O280" s="474"/>
      <c r="P280" s="473"/>
      <c r="Q280" s="474"/>
      <c r="R280" s="45"/>
      <c r="S280" s="48"/>
      <c r="T280" s="45"/>
      <c r="U280" s="48"/>
      <c r="V280" s="45"/>
      <c r="W280" s="48"/>
      <c r="X280" s="45"/>
      <c r="Y280" s="48"/>
      <c r="Z280" s="45"/>
      <c r="AA280" s="48"/>
      <c r="AB280" s="45"/>
      <c r="AC280" s="48"/>
      <c r="AD280" s="45"/>
      <c r="AE280" s="48"/>
      <c r="AF280" s="45"/>
      <c r="AG280" s="48"/>
      <c r="AH280" s="45"/>
      <c r="AI280" s="48"/>
      <c r="AJ280" s="45"/>
      <c r="AK280" s="48"/>
      <c r="AL280" s="45"/>
      <c r="AM280" s="333"/>
      <c r="AN280" s="105"/>
      <c r="AO280" s="47"/>
      <c r="AP280" s="286"/>
      <c r="AQ280" s="475"/>
      <c r="AR280" s="424"/>
      <c r="AS280" s="45"/>
      <c r="AT280" s="48"/>
      <c r="AU280" s="128"/>
      <c r="AV280" s="474"/>
      <c r="AW280" s="47"/>
      <c r="AX280" s="48"/>
      <c r="AY280" s="56" t="str">
        <f t="shared" si="185"/>
        <v/>
      </c>
      <c r="AZ280" s="56"/>
      <c r="BA280" s="56"/>
      <c r="BB280" s="56"/>
      <c r="BC280" s="56"/>
      <c r="BD280" s="56"/>
      <c r="BE280" s="56"/>
      <c r="BF280" s="56"/>
      <c r="BG280" s="56"/>
      <c r="BH280" s="56"/>
      <c r="BI280" s="56"/>
      <c r="BJ280" s="56"/>
      <c r="BK280" s="56"/>
      <c r="BL280" s="56"/>
      <c r="BM280" s="56"/>
      <c r="BN280" s="56"/>
      <c r="BO280" s="56"/>
      <c r="CA280" s="40"/>
      <c r="CB280" s="421"/>
      <c r="CC280" s="438"/>
      <c r="CD280" s="18" t="str">
        <f t="shared" si="189"/>
        <v/>
      </c>
      <c r="CE280" s="18" t="str">
        <f t="shared" si="173"/>
        <v/>
      </c>
      <c r="CF280" s="470"/>
      <c r="CG280" s="470"/>
      <c r="CH280" s="18" t="str">
        <f t="shared" si="176"/>
        <v/>
      </c>
      <c r="CI280" s="18" t="str">
        <f t="shared" si="177"/>
        <v/>
      </c>
      <c r="CP280" s="169"/>
      <c r="CQ280" s="169"/>
      <c r="CR280" s="370">
        <f t="shared" si="190"/>
        <v>0</v>
      </c>
      <c r="CS280" s="370">
        <f t="shared" si="190"/>
        <v>0</v>
      </c>
      <c r="CT280" s="472"/>
      <c r="CU280" s="472"/>
      <c r="CV280" s="370">
        <f t="shared" si="183"/>
        <v>0</v>
      </c>
      <c r="CW280" s="370">
        <f t="shared" si="184"/>
        <v>0</v>
      </c>
    </row>
    <row r="281" spans="1:101" x14ac:dyDescent="0.25">
      <c r="A281" s="4249"/>
      <c r="B281" s="444" t="s">
        <v>255</v>
      </c>
      <c r="C281" s="381">
        <f t="shared" si="187"/>
        <v>0</v>
      </c>
      <c r="D281" s="382">
        <f t="shared" si="193"/>
        <v>0</v>
      </c>
      <c r="E281" s="383">
        <f t="shared" si="193"/>
        <v>0</v>
      </c>
      <c r="F281" s="476"/>
      <c r="G281" s="477"/>
      <c r="H281" s="476"/>
      <c r="I281" s="477"/>
      <c r="J281" s="476"/>
      <c r="K281" s="477"/>
      <c r="L281" s="476"/>
      <c r="M281" s="477"/>
      <c r="N281" s="476"/>
      <c r="O281" s="477"/>
      <c r="P281" s="476"/>
      <c r="Q281" s="477"/>
      <c r="R281" s="91"/>
      <c r="S281" s="96"/>
      <c r="T281" s="91"/>
      <c r="U281" s="96"/>
      <c r="V281" s="91"/>
      <c r="W281" s="96"/>
      <c r="X281" s="91"/>
      <c r="Y281" s="96"/>
      <c r="Z281" s="91"/>
      <c r="AA281" s="96"/>
      <c r="AB281" s="91"/>
      <c r="AC281" s="96"/>
      <c r="AD281" s="91"/>
      <c r="AE281" s="96"/>
      <c r="AF281" s="91"/>
      <c r="AG281" s="96"/>
      <c r="AH281" s="91"/>
      <c r="AI281" s="96"/>
      <c r="AJ281" s="91"/>
      <c r="AK281" s="96"/>
      <c r="AL281" s="91"/>
      <c r="AM281" s="384"/>
      <c r="AN281" s="95"/>
      <c r="AO281" s="2760"/>
      <c r="AP281" s="2763"/>
      <c r="AQ281" s="2936"/>
      <c r="AR281" s="225"/>
      <c r="AS281" s="91"/>
      <c r="AT281" s="96"/>
      <c r="AU281" s="2832"/>
      <c r="AV281" s="477"/>
      <c r="AW281" s="2760"/>
      <c r="AX281" s="96"/>
      <c r="AY281" s="56" t="str">
        <f t="shared" si="185"/>
        <v/>
      </c>
      <c r="AZ281" s="56"/>
      <c r="BA281" s="56"/>
      <c r="BB281" s="56"/>
      <c r="BC281" s="56"/>
      <c r="BD281" s="56"/>
      <c r="BE281" s="56"/>
      <c r="BF281" s="56"/>
      <c r="BG281" s="56"/>
      <c r="BH281" s="56"/>
      <c r="BI281" s="56"/>
      <c r="BJ281" s="56"/>
      <c r="BK281" s="56"/>
      <c r="BL281" s="56"/>
      <c r="BM281" s="56"/>
      <c r="BN281" s="56"/>
      <c r="BO281" s="56"/>
      <c r="CA281" s="40"/>
      <c r="CB281" s="421"/>
      <c r="CC281" s="438"/>
      <c r="CD281" s="18" t="str">
        <f t="shared" si="189"/>
        <v/>
      </c>
      <c r="CE281" s="18" t="str">
        <f t="shared" si="173"/>
        <v/>
      </c>
      <c r="CF281" s="470"/>
      <c r="CG281" s="470"/>
      <c r="CH281" s="18" t="str">
        <f t="shared" si="176"/>
        <v/>
      </c>
      <c r="CI281" s="18" t="str">
        <f t="shared" si="177"/>
        <v/>
      </c>
      <c r="CP281" s="169"/>
      <c r="CQ281" s="169"/>
      <c r="CR281" s="370">
        <f t="shared" si="190"/>
        <v>0</v>
      </c>
      <c r="CS281" s="370">
        <f t="shared" si="190"/>
        <v>0</v>
      </c>
      <c r="CT281" s="472"/>
      <c r="CU281" s="472"/>
      <c r="CV281" s="370">
        <f t="shared" si="183"/>
        <v>0</v>
      </c>
      <c r="CW281" s="370">
        <f t="shared" si="184"/>
        <v>0</v>
      </c>
    </row>
    <row r="282" spans="1:101" x14ac:dyDescent="0.25">
      <c r="A282" s="4948" t="s">
        <v>256</v>
      </c>
      <c r="B282" s="4949"/>
      <c r="C282" s="4926">
        <f>SUM(D282+E282)</f>
        <v>1</v>
      </c>
      <c r="D282" s="4927">
        <f>SUM(F282+H282+J282+L282+N282+P282+R282+T282+V282+X282+Z282+AB282+AD282+AF282+AH282+AJ282+AL282)</f>
        <v>1</v>
      </c>
      <c r="E282" s="4925">
        <f>SUM(G282+I282+K282+M282+O282+Q282+S282+U282+W282+Y282+AA282+AC282+AE282+AG282+AI282+AK282+AM282)</f>
        <v>0</v>
      </c>
      <c r="F282" s="4884">
        <v>0</v>
      </c>
      <c r="G282" s="4885">
        <v>0</v>
      </c>
      <c r="H282" s="4884">
        <v>0</v>
      </c>
      <c r="I282" s="4885">
        <v>0</v>
      </c>
      <c r="J282" s="4884">
        <v>0</v>
      </c>
      <c r="K282" s="4885">
        <v>0</v>
      </c>
      <c r="L282" s="4884">
        <v>0</v>
      </c>
      <c r="M282" s="4885">
        <v>0</v>
      </c>
      <c r="N282" s="4884">
        <v>0</v>
      </c>
      <c r="O282" s="4885">
        <v>0</v>
      </c>
      <c r="P282" s="4884">
        <v>0</v>
      </c>
      <c r="Q282" s="4885">
        <v>0</v>
      </c>
      <c r="R282" s="4884">
        <v>0</v>
      </c>
      <c r="S282" s="4885">
        <v>0</v>
      </c>
      <c r="T282" s="4884">
        <v>0</v>
      </c>
      <c r="U282" s="4885">
        <v>0</v>
      </c>
      <c r="V282" s="4884">
        <v>1</v>
      </c>
      <c r="W282" s="4885">
        <v>0</v>
      </c>
      <c r="X282" s="4884">
        <v>0</v>
      </c>
      <c r="Y282" s="4885">
        <v>0</v>
      </c>
      <c r="Z282" s="4884">
        <v>0</v>
      </c>
      <c r="AA282" s="4885">
        <v>0</v>
      </c>
      <c r="AB282" s="4884">
        <v>0</v>
      </c>
      <c r="AC282" s="4885">
        <v>0</v>
      </c>
      <c r="AD282" s="4884">
        <v>0</v>
      </c>
      <c r="AE282" s="4885">
        <v>0</v>
      </c>
      <c r="AF282" s="4884">
        <v>0</v>
      </c>
      <c r="AG282" s="4885">
        <v>0</v>
      </c>
      <c r="AH282" s="4884">
        <v>0</v>
      </c>
      <c r="AI282" s="4885">
        <v>0</v>
      </c>
      <c r="AJ282" s="4884">
        <v>0</v>
      </c>
      <c r="AK282" s="4885">
        <v>0</v>
      </c>
      <c r="AL282" s="4884">
        <v>0</v>
      </c>
      <c r="AM282" s="4886">
        <v>0</v>
      </c>
      <c r="AN282" s="4712">
        <v>0</v>
      </c>
      <c r="AO282" s="4945">
        <v>1</v>
      </c>
      <c r="AP282" s="4887">
        <v>0</v>
      </c>
      <c r="AQ282" s="4945">
        <v>0</v>
      </c>
      <c r="AR282" s="4885">
        <v>0</v>
      </c>
      <c r="AS282" s="4884">
        <v>0</v>
      </c>
      <c r="AT282" s="4885">
        <v>0</v>
      </c>
      <c r="AU282" s="4945">
        <v>0</v>
      </c>
      <c r="AV282" s="4885">
        <v>0</v>
      </c>
      <c r="AW282" s="4945">
        <v>0</v>
      </c>
      <c r="AX282" s="4885">
        <v>0</v>
      </c>
      <c r="AY282" s="56" t="str">
        <f t="shared" si="185"/>
        <v/>
      </c>
      <c r="AZ282" s="56"/>
      <c r="BA282" s="56"/>
      <c r="BB282" s="56"/>
      <c r="BC282" s="56"/>
      <c r="BD282" s="56"/>
      <c r="BE282" s="56"/>
      <c r="BF282" s="56"/>
      <c r="BG282" s="56"/>
      <c r="BH282" s="56"/>
      <c r="BI282" s="56"/>
      <c r="BJ282" s="56"/>
      <c r="BK282" s="56"/>
      <c r="BL282" s="56"/>
      <c r="BM282" s="56"/>
      <c r="BN282" s="56"/>
      <c r="BO282" s="56"/>
      <c r="CA282" s="40"/>
      <c r="CB282" s="18" t="str">
        <f t="shared" ref="CB282:CB293" si="195">IF(AND(E282&gt;0,AQ282=""), "* No olvide digitar la variable Gestantes. Digite Cero si no tiene.",IF(AQ282&gt;E282,"  * La variable Gestantes No puede ser mayor al Total Mujeres.",""))</f>
        <v/>
      </c>
      <c r="CC282" s="18" t="str">
        <f t="shared" si="171"/>
        <v/>
      </c>
      <c r="CD282" s="18" t="str">
        <f t="shared" si="189"/>
        <v/>
      </c>
      <c r="CE282" s="18" t="str">
        <f t="shared" si="173"/>
        <v/>
      </c>
      <c r="CF282" s="18" t="str">
        <f t="shared" si="174"/>
        <v/>
      </c>
      <c r="CG282" s="18" t="str">
        <f t="shared" si="175"/>
        <v/>
      </c>
      <c r="CH282" s="18" t="str">
        <f t="shared" si="176"/>
        <v/>
      </c>
      <c r="CI282" s="18" t="str">
        <f t="shared" si="177"/>
        <v/>
      </c>
      <c r="CP282" s="370">
        <f t="shared" ref="CP282:CP293" si="196">IF(AND(E282&gt;0,AQ282=""),1,IF(AQ282&gt;E282,1,0))</f>
        <v>0</v>
      </c>
      <c r="CQ282" s="370">
        <f t="shared" ref="CQ282:CQ293" si="197">IF(AND(E282&gt;0,AR282=""),1,IF(AR282&gt;E282,1,0))</f>
        <v>0</v>
      </c>
      <c r="CR282" s="370">
        <f t="shared" si="190"/>
        <v>0</v>
      </c>
      <c r="CS282" s="370">
        <f t="shared" si="190"/>
        <v>0</v>
      </c>
      <c r="CT282" s="370">
        <f t="shared" si="181"/>
        <v>0</v>
      </c>
      <c r="CU282" s="370">
        <f t="shared" si="182"/>
        <v>0</v>
      </c>
      <c r="CV282" s="370">
        <f t="shared" si="183"/>
        <v>0</v>
      </c>
      <c r="CW282" s="370">
        <f t="shared" si="184"/>
        <v>0</v>
      </c>
    </row>
    <row r="283" spans="1:101" x14ac:dyDescent="0.25">
      <c r="A283" s="3178" t="s">
        <v>257</v>
      </c>
      <c r="B283" s="3179"/>
      <c r="C283" s="397">
        <f>SUM(D283+E283)</f>
        <v>0</v>
      </c>
      <c r="D283" s="398">
        <f>SUM(F283+H283+J283+L283+N283+P283+R283+T283+V283+X283+Z283+AB283+AD283+AF283+AH283+AJ283+AL283)</f>
        <v>0</v>
      </c>
      <c r="E283" s="396">
        <f>SUM(G283+I283+K283+M283+O283+Q283+S283+U283+W283+Y283+AA283+AC283+AE283+AG283+AI283+AK283+AM283)</f>
        <v>0</v>
      </c>
      <c r="F283" s="45">
        <v>0</v>
      </c>
      <c r="G283" s="48">
        <v>0</v>
      </c>
      <c r="H283" s="45">
        <v>0</v>
      </c>
      <c r="I283" s="48">
        <v>0</v>
      </c>
      <c r="J283" s="45">
        <v>0</v>
      </c>
      <c r="K283" s="48">
        <v>0</v>
      </c>
      <c r="L283" s="45">
        <v>0</v>
      </c>
      <c r="M283" s="48">
        <v>0</v>
      </c>
      <c r="N283" s="45">
        <v>0</v>
      </c>
      <c r="O283" s="48">
        <v>0</v>
      </c>
      <c r="P283" s="45">
        <v>0</v>
      </c>
      <c r="Q283" s="48">
        <v>0</v>
      </c>
      <c r="R283" s="45">
        <v>0</v>
      </c>
      <c r="S283" s="48">
        <v>0</v>
      </c>
      <c r="T283" s="45">
        <v>0</v>
      </c>
      <c r="U283" s="48">
        <v>0</v>
      </c>
      <c r="V283" s="45">
        <v>0</v>
      </c>
      <c r="W283" s="48">
        <v>0</v>
      </c>
      <c r="X283" s="45">
        <v>0</v>
      </c>
      <c r="Y283" s="48">
        <v>0</v>
      </c>
      <c r="Z283" s="45">
        <v>0</v>
      </c>
      <c r="AA283" s="48">
        <v>0</v>
      </c>
      <c r="AB283" s="45">
        <v>0</v>
      </c>
      <c r="AC283" s="48">
        <v>0</v>
      </c>
      <c r="AD283" s="45">
        <v>0</v>
      </c>
      <c r="AE283" s="48">
        <v>0</v>
      </c>
      <c r="AF283" s="45">
        <v>0</v>
      </c>
      <c r="AG283" s="48">
        <v>0</v>
      </c>
      <c r="AH283" s="45">
        <v>0</v>
      </c>
      <c r="AI283" s="48">
        <v>0</v>
      </c>
      <c r="AJ283" s="45">
        <v>0</v>
      </c>
      <c r="AK283" s="48">
        <v>0</v>
      </c>
      <c r="AL283" s="45">
        <v>0</v>
      </c>
      <c r="AM283" s="333">
        <v>0</v>
      </c>
      <c r="AN283" s="105">
        <v>0</v>
      </c>
      <c r="AO283" s="47">
        <v>0</v>
      </c>
      <c r="AP283" s="286">
        <v>0</v>
      </c>
      <c r="AQ283" s="47">
        <v>0</v>
      </c>
      <c r="AR283" s="48">
        <v>0</v>
      </c>
      <c r="AS283" s="45">
        <v>0</v>
      </c>
      <c r="AT283" s="48">
        <v>0</v>
      </c>
      <c r="AU283" s="47">
        <v>0</v>
      </c>
      <c r="AV283" s="48">
        <v>0</v>
      </c>
      <c r="AW283" s="47">
        <v>0</v>
      </c>
      <c r="AX283" s="48">
        <v>0</v>
      </c>
      <c r="AY283" s="56" t="str">
        <f t="shared" si="185"/>
        <v/>
      </c>
      <c r="AZ283" s="56"/>
      <c r="BA283" s="56"/>
      <c r="BB283" s="56"/>
      <c r="BC283" s="56"/>
      <c r="BD283" s="56"/>
      <c r="BE283" s="56"/>
      <c r="BF283" s="56"/>
      <c r="BG283" s="56"/>
      <c r="BH283" s="56"/>
      <c r="BI283" s="56"/>
      <c r="BJ283" s="56"/>
      <c r="BK283" s="56"/>
      <c r="BL283" s="56"/>
      <c r="BM283" s="56"/>
      <c r="BN283" s="56"/>
      <c r="BO283" s="56"/>
      <c r="CA283" s="40"/>
      <c r="CB283" s="18" t="str">
        <f t="shared" si="195"/>
        <v/>
      </c>
      <c r="CC283" s="18" t="str">
        <f t="shared" si="171"/>
        <v/>
      </c>
      <c r="CD283" s="18" t="str">
        <f t="shared" si="189"/>
        <v/>
      </c>
      <c r="CE283" s="18" t="str">
        <f t="shared" si="173"/>
        <v/>
      </c>
      <c r="CF283" s="18" t="str">
        <f t="shared" si="174"/>
        <v/>
      </c>
      <c r="CG283" s="18" t="str">
        <f t="shared" si="175"/>
        <v/>
      </c>
      <c r="CH283" s="18" t="str">
        <f t="shared" si="176"/>
        <v/>
      </c>
      <c r="CI283" s="18" t="str">
        <f t="shared" si="177"/>
        <v/>
      </c>
      <c r="CP283" s="370">
        <f t="shared" si="196"/>
        <v>0</v>
      </c>
      <c r="CQ283" s="370">
        <f t="shared" si="197"/>
        <v>0</v>
      </c>
      <c r="CR283" s="370">
        <f t="shared" si="190"/>
        <v>0</v>
      </c>
      <c r="CS283" s="370">
        <f t="shared" si="190"/>
        <v>0</v>
      </c>
      <c r="CT283" s="370">
        <f t="shared" si="181"/>
        <v>0</v>
      </c>
      <c r="CU283" s="370">
        <f t="shared" si="182"/>
        <v>0</v>
      </c>
      <c r="CV283" s="370">
        <f t="shared" si="183"/>
        <v>0</v>
      </c>
      <c r="CW283" s="370">
        <f t="shared" si="184"/>
        <v>0</v>
      </c>
    </row>
    <row r="284" spans="1:101" ht="15" customHeight="1" x14ac:dyDescent="0.25">
      <c r="A284" s="3010" t="s">
        <v>258</v>
      </c>
      <c r="B284" s="3011"/>
      <c r="C284" s="397">
        <f t="shared" si="187"/>
        <v>0</v>
      </c>
      <c r="D284" s="398">
        <f t="shared" si="193"/>
        <v>0</v>
      </c>
      <c r="E284" s="396">
        <f t="shared" si="193"/>
        <v>0</v>
      </c>
      <c r="F284" s="22">
        <v>0</v>
      </c>
      <c r="G284" s="28">
        <v>0</v>
      </c>
      <c r="H284" s="22">
        <v>0</v>
      </c>
      <c r="I284" s="28">
        <v>0</v>
      </c>
      <c r="J284" s="22">
        <v>0</v>
      </c>
      <c r="K284" s="28">
        <v>0</v>
      </c>
      <c r="L284" s="22">
        <v>0</v>
      </c>
      <c r="M284" s="28">
        <v>0</v>
      </c>
      <c r="N284" s="22">
        <v>0</v>
      </c>
      <c r="O284" s="28">
        <v>0</v>
      </c>
      <c r="P284" s="22">
        <v>0</v>
      </c>
      <c r="Q284" s="28">
        <v>0</v>
      </c>
      <c r="R284" s="22">
        <v>0</v>
      </c>
      <c r="S284" s="28">
        <v>0</v>
      </c>
      <c r="T284" s="22">
        <v>0</v>
      </c>
      <c r="U284" s="28">
        <v>0</v>
      </c>
      <c r="V284" s="22">
        <v>0</v>
      </c>
      <c r="W284" s="28">
        <v>0</v>
      </c>
      <c r="X284" s="22">
        <v>0</v>
      </c>
      <c r="Y284" s="28">
        <v>0</v>
      </c>
      <c r="Z284" s="22">
        <v>0</v>
      </c>
      <c r="AA284" s="28">
        <v>0</v>
      </c>
      <c r="AB284" s="22">
        <v>0</v>
      </c>
      <c r="AC284" s="28">
        <v>0</v>
      </c>
      <c r="AD284" s="22">
        <v>0</v>
      </c>
      <c r="AE284" s="28">
        <v>0</v>
      </c>
      <c r="AF284" s="22">
        <v>0</v>
      </c>
      <c r="AG284" s="28">
        <v>0</v>
      </c>
      <c r="AH284" s="22">
        <v>0</v>
      </c>
      <c r="AI284" s="28">
        <v>0</v>
      </c>
      <c r="AJ284" s="22">
        <v>0</v>
      </c>
      <c r="AK284" s="28">
        <v>0</v>
      </c>
      <c r="AL284" s="22">
        <v>0</v>
      </c>
      <c r="AM284" s="216">
        <v>0</v>
      </c>
      <c r="AN284" s="105">
        <v>0</v>
      </c>
      <c r="AO284" s="47">
        <v>0</v>
      </c>
      <c r="AP284" s="286">
        <v>0</v>
      </c>
      <c r="AQ284" s="23">
        <v>0</v>
      </c>
      <c r="AR284" s="28">
        <v>0</v>
      </c>
      <c r="AS284" s="22">
        <v>0</v>
      </c>
      <c r="AT284" s="28">
        <v>0</v>
      </c>
      <c r="AU284" s="23">
        <v>0</v>
      </c>
      <c r="AV284" s="28">
        <v>0</v>
      </c>
      <c r="AW284" s="23">
        <v>0</v>
      </c>
      <c r="AX284" s="28">
        <v>0</v>
      </c>
      <c r="AY284" s="56" t="str">
        <f t="shared" si="185"/>
        <v/>
      </c>
      <c r="AZ284" s="56"/>
      <c r="BA284" s="56"/>
      <c r="BB284" s="56"/>
      <c r="BC284" s="56"/>
      <c r="BD284" s="56"/>
      <c r="BE284" s="56"/>
      <c r="BF284" s="56"/>
      <c r="BG284" s="56"/>
      <c r="BH284" s="56"/>
      <c r="BI284" s="56"/>
      <c r="BJ284" s="56"/>
      <c r="BK284" s="56"/>
      <c r="BL284" s="56"/>
      <c r="BM284" s="56"/>
      <c r="BN284" s="56"/>
      <c r="BO284" s="56"/>
      <c r="CA284" s="40"/>
      <c r="CB284" s="18" t="str">
        <f t="shared" si="195"/>
        <v/>
      </c>
      <c r="CC284" s="18" t="str">
        <f t="shared" si="171"/>
        <v/>
      </c>
      <c r="CD284" s="18" t="str">
        <f t="shared" si="189"/>
        <v/>
      </c>
      <c r="CE284" s="18" t="str">
        <f t="shared" si="173"/>
        <v/>
      </c>
      <c r="CF284" s="18" t="str">
        <f t="shared" si="174"/>
        <v/>
      </c>
      <c r="CG284" s="18" t="str">
        <f t="shared" si="175"/>
        <v/>
      </c>
      <c r="CH284" s="18" t="str">
        <f t="shared" si="176"/>
        <v/>
      </c>
      <c r="CI284" s="18" t="str">
        <f t="shared" si="177"/>
        <v/>
      </c>
      <c r="CP284" s="370">
        <f t="shared" si="196"/>
        <v>0</v>
      </c>
      <c r="CQ284" s="370">
        <f t="shared" si="197"/>
        <v>0</v>
      </c>
      <c r="CR284" s="370">
        <f t="shared" si="190"/>
        <v>0</v>
      </c>
      <c r="CS284" s="370">
        <f t="shared" si="190"/>
        <v>0</v>
      </c>
      <c r="CT284" s="370">
        <f t="shared" si="181"/>
        <v>0</v>
      </c>
      <c r="CU284" s="370">
        <f t="shared" si="182"/>
        <v>0</v>
      </c>
      <c r="CV284" s="370">
        <f t="shared" si="183"/>
        <v>0</v>
      </c>
      <c r="CW284" s="370">
        <f t="shared" si="184"/>
        <v>0</v>
      </c>
    </row>
    <row r="285" spans="1:101" x14ac:dyDescent="0.25">
      <c r="A285" s="3010" t="s">
        <v>259</v>
      </c>
      <c r="B285" s="3011"/>
      <c r="C285" s="397">
        <f t="shared" si="187"/>
        <v>0</v>
      </c>
      <c r="D285" s="398">
        <f t="shared" si="193"/>
        <v>0</v>
      </c>
      <c r="E285" s="396">
        <f t="shared" si="193"/>
        <v>0</v>
      </c>
      <c r="F285" s="22">
        <v>0</v>
      </c>
      <c r="G285" s="28">
        <v>0</v>
      </c>
      <c r="H285" s="22">
        <v>0</v>
      </c>
      <c r="I285" s="28">
        <v>0</v>
      </c>
      <c r="J285" s="22">
        <v>0</v>
      </c>
      <c r="K285" s="28">
        <v>0</v>
      </c>
      <c r="L285" s="22">
        <v>0</v>
      </c>
      <c r="M285" s="28">
        <v>0</v>
      </c>
      <c r="N285" s="22">
        <v>0</v>
      </c>
      <c r="O285" s="28">
        <v>0</v>
      </c>
      <c r="P285" s="22">
        <v>0</v>
      </c>
      <c r="Q285" s="28">
        <v>0</v>
      </c>
      <c r="R285" s="22">
        <v>0</v>
      </c>
      <c r="S285" s="28">
        <v>0</v>
      </c>
      <c r="T285" s="22">
        <v>0</v>
      </c>
      <c r="U285" s="28">
        <v>0</v>
      </c>
      <c r="V285" s="22">
        <v>0</v>
      </c>
      <c r="W285" s="28">
        <v>0</v>
      </c>
      <c r="X285" s="22">
        <v>0</v>
      </c>
      <c r="Y285" s="28">
        <v>0</v>
      </c>
      <c r="Z285" s="22">
        <v>0</v>
      </c>
      <c r="AA285" s="28">
        <v>0</v>
      </c>
      <c r="AB285" s="22">
        <v>0</v>
      </c>
      <c r="AC285" s="28">
        <v>0</v>
      </c>
      <c r="AD285" s="22">
        <v>0</v>
      </c>
      <c r="AE285" s="28">
        <v>0</v>
      </c>
      <c r="AF285" s="22">
        <v>0</v>
      </c>
      <c r="AG285" s="28">
        <v>0</v>
      </c>
      <c r="AH285" s="22">
        <v>0</v>
      </c>
      <c r="AI285" s="28">
        <v>0</v>
      </c>
      <c r="AJ285" s="22">
        <v>0</v>
      </c>
      <c r="AK285" s="28">
        <v>0</v>
      </c>
      <c r="AL285" s="22">
        <v>0</v>
      </c>
      <c r="AM285" s="216">
        <v>0</v>
      </c>
      <c r="AN285" s="105">
        <v>0</v>
      </c>
      <c r="AO285" s="47">
        <v>0</v>
      </c>
      <c r="AP285" s="286">
        <v>0</v>
      </c>
      <c r="AQ285" s="23">
        <v>0</v>
      </c>
      <c r="AR285" s="28">
        <v>0</v>
      </c>
      <c r="AS285" s="22">
        <v>0</v>
      </c>
      <c r="AT285" s="28">
        <v>0</v>
      </c>
      <c r="AU285" s="23">
        <v>0</v>
      </c>
      <c r="AV285" s="28">
        <v>0</v>
      </c>
      <c r="AW285" s="23">
        <v>0</v>
      </c>
      <c r="AX285" s="28">
        <v>0</v>
      </c>
      <c r="AY285" s="56" t="str">
        <f t="shared" si="185"/>
        <v/>
      </c>
      <c r="AZ285" s="56"/>
      <c r="BA285" s="56"/>
      <c r="BB285" s="56"/>
      <c r="BC285" s="56"/>
      <c r="BD285" s="56"/>
      <c r="BE285" s="56"/>
      <c r="BF285" s="56"/>
      <c r="BG285" s="56"/>
      <c r="BH285" s="56"/>
      <c r="BI285" s="56"/>
      <c r="BJ285" s="56"/>
      <c r="BK285" s="56"/>
      <c r="BL285" s="56"/>
      <c r="BM285" s="56"/>
      <c r="BN285" s="56"/>
      <c r="BO285" s="56"/>
      <c r="CA285" s="40"/>
      <c r="CB285" s="18" t="str">
        <f t="shared" si="195"/>
        <v/>
      </c>
      <c r="CC285" s="18" t="str">
        <f t="shared" si="171"/>
        <v/>
      </c>
      <c r="CD285" s="18" t="str">
        <f t="shared" si="189"/>
        <v/>
      </c>
      <c r="CE285" s="18" t="str">
        <f t="shared" si="173"/>
        <v/>
      </c>
      <c r="CF285" s="18" t="str">
        <f t="shared" si="174"/>
        <v/>
      </c>
      <c r="CG285" s="18" t="str">
        <f t="shared" si="175"/>
        <v/>
      </c>
      <c r="CH285" s="18" t="str">
        <f t="shared" si="176"/>
        <v/>
      </c>
      <c r="CI285" s="18" t="str">
        <f t="shared" si="177"/>
        <v/>
      </c>
      <c r="CP285" s="370">
        <f t="shared" si="196"/>
        <v>0</v>
      </c>
      <c r="CQ285" s="370">
        <f t="shared" si="197"/>
        <v>0</v>
      </c>
      <c r="CR285" s="370">
        <f t="shared" si="190"/>
        <v>0</v>
      </c>
      <c r="CS285" s="370">
        <f t="shared" si="190"/>
        <v>0</v>
      </c>
      <c r="CT285" s="370">
        <f t="shared" si="181"/>
        <v>0</v>
      </c>
      <c r="CU285" s="370">
        <f t="shared" si="182"/>
        <v>0</v>
      </c>
      <c r="CV285" s="370">
        <f t="shared" si="183"/>
        <v>0</v>
      </c>
      <c r="CW285" s="370">
        <f t="shared" si="184"/>
        <v>0</v>
      </c>
    </row>
    <row r="286" spans="1:101" x14ac:dyDescent="0.25">
      <c r="A286" s="3020" t="s">
        <v>260</v>
      </c>
      <c r="B286" s="3021"/>
      <c r="C286" s="416">
        <f t="shared" si="187"/>
        <v>1</v>
      </c>
      <c r="D286" s="417">
        <f t="shared" si="193"/>
        <v>0</v>
      </c>
      <c r="E286" s="377">
        <f t="shared" si="193"/>
        <v>1</v>
      </c>
      <c r="F286" s="22">
        <v>0</v>
      </c>
      <c r="G286" s="28">
        <v>0</v>
      </c>
      <c r="H286" s="22">
        <v>0</v>
      </c>
      <c r="I286" s="28">
        <v>0</v>
      </c>
      <c r="J286" s="22">
        <v>0</v>
      </c>
      <c r="K286" s="28">
        <v>0</v>
      </c>
      <c r="L286" s="22">
        <v>0</v>
      </c>
      <c r="M286" s="28">
        <v>0</v>
      </c>
      <c r="N286" s="22">
        <v>0</v>
      </c>
      <c r="O286" s="28">
        <v>0</v>
      </c>
      <c r="P286" s="22">
        <v>0</v>
      </c>
      <c r="Q286" s="28">
        <v>0</v>
      </c>
      <c r="R286" s="22">
        <v>0</v>
      </c>
      <c r="S286" s="28">
        <v>0</v>
      </c>
      <c r="T286" s="22">
        <v>0</v>
      </c>
      <c r="U286" s="28">
        <v>0</v>
      </c>
      <c r="V286" s="22">
        <v>0</v>
      </c>
      <c r="W286" s="28">
        <v>0</v>
      </c>
      <c r="X286" s="22">
        <v>0</v>
      </c>
      <c r="Y286" s="28">
        <v>0</v>
      </c>
      <c r="Z286" s="22">
        <v>0</v>
      </c>
      <c r="AA286" s="28">
        <v>0</v>
      </c>
      <c r="AB286" s="22">
        <v>0</v>
      </c>
      <c r="AC286" s="28">
        <v>1</v>
      </c>
      <c r="AD286" s="22">
        <v>0</v>
      </c>
      <c r="AE286" s="28">
        <v>0</v>
      </c>
      <c r="AF286" s="22">
        <v>0</v>
      </c>
      <c r="AG286" s="28">
        <v>0</v>
      </c>
      <c r="AH286" s="22">
        <v>0</v>
      </c>
      <c r="AI286" s="28">
        <v>0</v>
      </c>
      <c r="AJ286" s="22">
        <v>0</v>
      </c>
      <c r="AK286" s="28">
        <v>0</v>
      </c>
      <c r="AL286" s="22">
        <v>0</v>
      </c>
      <c r="AM286" s="216">
        <v>0</v>
      </c>
      <c r="AN286" s="105">
        <v>0</v>
      </c>
      <c r="AO286" s="47">
        <v>0</v>
      </c>
      <c r="AP286" s="286">
        <v>0</v>
      </c>
      <c r="AQ286" s="23">
        <v>0</v>
      </c>
      <c r="AR286" s="28">
        <v>0</v>
      </c>
      <c r="AS286" s="22">
        <v>0</v>
      </c>
      <c r="AT286" s="28">
        <v>0</v>
      </c>
      <c r="AU286" s="23">
        <v>0</v>
      </c>
      <c r="AV286" s="28">
        <v>0</v>
      </c>
      <c r="AW286" s="23">
        <v>0</v>
      </c>
      <c r="AX286" s="28">
        <v>0</v>
      </c>
      <c r="AY286" s="56" t="str">
        <f t="shared" si="185"/>
        <v/>
      </c>
      <c r="AZ286" s="56"/>
      <c r="BA286" s="56"/>
      <c r="BB286" s="56"/>
      <c r="BC286" s="56"/>
      <c r="BD286" s="56"/>
      <c r="BE286" s="56"/>
      <c r="BF286" s="56"/>
      <c r="BG286" s="56"/>
      <c r="BH286" s="56"/>
      <c r="BI286" s="56"/>
      <c r="BJ286" s="56"/>
      <c r="BK286" s="56"/>
      <c r="BL286" s="56"/>
      <c r="BM286" s="56"/>
      <c r="BN286" s="56"/>
      <c r="BO286" s="56"/>
      <c r="CA286" s="40"/>
      <c r="CB286" s="18" t="str">
        <f t="shared" si="195"/>
        <v/>
      </c>
      <c r="CC286" s="18" t="str">
        <f t="shared" si="171"/>
        <v/>
      </c>
      <c r="CD286" s="18" t="str">
        <f t="shared" si="189"/>
        <v/>
      </c>
      <c r="CE286" s="18" t="str">
        <f t="shared" si="173"/>
        <v/>
      </c>
      <c r="CF286" s="18" t="str">
        <f t="shared" si="174"/>
        <v/>
      </c>
      <c r="CG286" s="18" t="str">
        <f t="shared" si="175"/>
        <v/>
      </c>
      <c r="CH286" s="18" t="str">
        <f t="shared" si="176"/>
        <v/>
      </c>
      <c r="CI286" s="18" t="str">
        <f t="shared" si="177"/>
        <v/>
      </c>
      <c r="CP286" s="370">
        <f t="shared" si="196"/>
        <v>0</v>
      </c>
      <c r="CQ286" s="370">
        <f t="shared" si="197"/>
        <v>0</v>
      </c>
      <c r="CR286" s="370">
        <f t="shared" si="190"/>
        <v>0</v>
      </c>
      <c r="CS286" s="370">
        <f t="shared" si="190"/>
        <v>0</v>
      </c>
      <c r="CT286" s="370">
        <f t="shared" si="181"/>
        <v>0</v>
      </c>
      <c r="CU286" s="370">
        <f t="shared" si="182"/>
        <v>0</v>
      </c>
      <c r="CV286" s="370">
        <f t="shared" si="183"/>
        <v>0</v>
      </c>
      <c r="CW286" s="370">
        <f t="shared" si="184"/>
        <v>0</v>
      </c>
    </row>
    <row r="287" spans="1:101" ht="15" customHeight="1" x14ac:dyDescent="0.25">
      <c r="A287" s="4880" t="s">
        <v>261</v>
      </c>
      <c r="B287" s="4944" t="s">
        <v>262</v>
      </c>
      <c r="C287" s="378">
        <f t="shared" si="187"/>
        <v>1</v>
      </c>
      <c r="D287" s="379">
        <f t="shared" si="193"/>
        <v>1</v>
      </c>
      <c r="E287" s="380">
        <f t="shared" si="193"/>
        <v>0</v>
      </c>
      <c r="F287" s="49">
        <v>0</v>
      </c>
      <c r="G287" s="52">
        <v>0</v>
      </c>
      <c r="H287" s="49">
        <v>0</v>
      </c>
      <c r="I287" s="52">
        <v>0</v>
      </c>
      <c r="J287" s="49">
        <v>0</v>
      </c>
      <c r="K287" s="52">
        <v>0</v>
      </c>
      <c r="L287" s="49">
        <v>0</v>
      </c>
      <c r="M287" s="52">
        <v>0</v>
      </c>
      <c r="N287" s="49">
        <v>1</v>
      </c>
      <c r="O287" s="52">
        <v>0</v>
      </c>
      <c r="P287" s="49">
        <v>0</v>
      </c>
      <c r="Q287" s="52">
        <v>0</v>
      </c>
      <c r="R287" s="49">
        <v>0</v>
      </c>
      <c r="S287" s="52">
        <v>0</v>
      </c>
      <c r="T287" s="49">
        <v>0</v>
      </c>
      <c r="U287" s="52">
        <v>0</v>
      </c>
      <c r="V287" s="49">
        <v>0</v>
      </c>
      <c r="W287" s="52">
        <v>0</v>
      </c>
      <c r="X287" s="49">
        <v>0</v>
      </c>
      <c r="Y287" s="52">
        <v>0</v>
      </c>
      <c r="Z287" s="49">
        <v>0</v>
      </c>
      <c r="AA287" s="52">
        <v>0</v>
      </c>
      <c r="AB287" s="49">
        <v>0</v>
      </c>
      <c r="AC287" s="52">
        <v>0</v>
      </c>
      <c r="AD287" s="49">
        <v>0</v>
      </c>
      <c r="AE287" s="52">
        <v>0</v>
      </c>
      <c r="AF287" s="49">
        <v>0</v>
      </c>
      <c r="AG287" s="52">
        <v>0</v>
      </c>
      <c r="AH287" s="49">
        <v>0</v>
      </c>
      <c r="AI287" s="52">
        <v>0</v>
      </c>
      <c r="AJ287" s="49">
        <v>0</v>
      </c>
      <c r="AK287" s="52">
        <v>0</v>
      </c>
      <c r="AL287" s="49">
        <v>0</v>
      </c>
      <c r="AM287" s="323">
        <v>0</v>
      </c>
      <c r="AN287" s="105">
        <v>0</v>
      </c>
      <c r="AO287" s="47">
        <v>0</v>
      </c>
      <c r="AP287" s="286">
        <v>0</v>
      </c>
      <c r="AQ287" s="51">
        <v>0</v>
      </c>
      <c r="AR287" s="52">
        <v>0</v>
      </c>
      <c r="AS287" s="49">
        <v>0</v>
      </c>
      <c r="AT287" s="52">
        <v>0</v>
      </c>
      <c r="AU287" s="51">
        <v>0</v>
      </c>
      <c r="AV287" s="52">
        <v>0</v>
      </c>
      <c r="AW287" s="51">
        <v>0</v>
      </c>
      <c r="AX287" s="52">
        <v>0</v>
      </c>
      <c r="AY287" s="56" t="str">
        <f t="shared" si="185"/>
        <v/>
      </c>
      <c r="AZ287" s="56"/>
      <c r="BA287" s="56"/>
      <c r="BB287" s="56"/>
      <c r="BC287" s="56"/>
      <c r="BD287" s="56"/>
      <c r="BE287" s="56"/>
      <c r="BF287" s="56"/>
      <c r="BG287" s="56"/>
      <c r="BH287" s="56"/>
      <c r="BI287" s="56"/>
      <c r="BJ287" s="56"/>
      <c r="BK287" s="56"/>
      <c r="BL287" s="56"/>
      <c r="BM287" s="56"/>
      <c r="BN287" s="56"/>
      <c r="BO287" s="56"/>
      <c r="CA287" s="40"/>
      <c r="CB287" s="18" t="str">
        <f t="shared" si="195"/>
        <v/>
      </c>
      <c r="CC287" s="18" t="str">
        <f t="shared" si="171"/>
        <v/>
      </c>
      <c r="CD287" s="18" t="str">
        <f t="shared" si="189"/>
        <v/>
      </c>
      <c r="CE287" s="18" t="str">
        <f t="shared" si="173"/>
        <v/>
      </c>
      <c r="CF287" s="18" t="str">
        <f t="shared" si="174"/>
        <v/>
      </c>
      <c r="CG287" s="18" t="str">
        <f t="shared" si="175"/>
        <v/>
      </c>
      <c r="CH287" s="18" t="str">
        <f t="shared" si="176"/>
        <v/>
      </c>
      <c r="CI287" s="18" t="str">
        <f t="shared" si="177"/>
        <v/>
      </c>
      <c r="CP287" s="370">
        <f t="shared" si="196"/>
        <v>0</v>
      </c>
      <c r="CQ287" s="370">
        <f t="shared" si="197"/>
        <v>0</v>
      </c>
      <c r="CR287" s="370">
        <f t="shared" si="190"/>
        <v>0</v>
      </c>
      <c r="CS287" s="370">
        <f t="shared" si="190"/>
        <v>0</v>
      </c>
      <c r="CT287" s="370">
        <f t="shared" si="181"/>
        <v>0</v>
      </c>
      <c r="CU287" s="370">
        <f t="shared" si="182"/>
        <v>0</v>
      </c>
      <c r="CV287" s="370">
        <f t="shared" si="183"/>
        <v>0</v>
      </c>
      <c r="CW287" s="370">
        <f t="shared" si="184"/>
        <v>0</v>
      </c>
    </row>
    <row r="288" spans="1:101" x14ac:dyDescent="0.25">
      <c r="A288" s="3923"/>
      <c r="B288" s="253" t="s">
        <v>263</v>
      </c>
      <c r="C288" s="397">
        <f t="shared" si="187"/>
        <v>0</v>
      </c>
      <c r="D288" s="398">
        <f t="shared" si="193"/>
        <v>0</v>
      </c>
      <c r="E288" s="396">
        <f t="shared" si="193"/>
        <v>0</v>
      </c>
      <c r="F288" s="49"/>
      <c r="G288" s="52"/>
      <c r="H288" s="49"/>
      <c r="I288" s="52"/>
      <c r="J288" s="49"/>
      <c r="K288" s="52"/>
      <c r="L288" s="49"/>
      <c r="M288" s="52"/>
      <c r="N288" s="49"/>
      <c r="O288" s="52"/>
      <c r="P288" s="49"/>
      <c r="Q288" s="52"/>
      <c r="R288" s="49"/>
      <c r="S288" s="52"/>
      <c r="T288" s="49"/>
      <c r="U288" s="52"/>
      <c r="V288" s="49"/>
      <c r="W288" s="52"/>
      <c r="X288" s="49"/>
      <c r="Y288" s="52"/>
      <c r="Z288" s="49"/>
      <c r="AA288" s="52"/>
      <c r="AB288" s="49"/>
      <c r="AC288" s="52"/>
      <c r="AD288" s="49"/>
      <c r="AE288" s="52"/>
      <c r="AF288" s="49"/>
      <c r="AG288" s="52"/>
      <c r="AH288" s="49"/>
      <c r="AI288" s="52"/>
      <c r="AJ288" s="49"/>
      <c r="AK288" s="52"/>
      <c r="AL288" s="49"/>
      <c r="AM288" s="323"/>
      <c r="AN288" s="105"/>
      <c r="AO288" s="47"/>
      <c r="AP288" s="286"/>
      <c r="AQ288" s="51"/>
      <c r="AR288" s="52"/>
      <c r="AS288" s="49"/>
      <c r="AT288" s="52"/>
      <c r="AU288" s="51"/>
      <c r="AV288" s="52"/>
      <c r="AW288" s="51"/>
      <c r="AX288" s="52"/>
      <c r="AY288" s="56" t="str">
        <f t="shared" si="185"/>
        <v/>
      </c>
      <c r="AZ288" s="56"/>
      <c r="BA288" s="56"/>
      <c r="BB288" s="56"/>
      <c r="BC288" s="56"/>
      <c r="BD288" s="56"/>
      <c r="BE288" s="56"/>
      <c r="BF288" s="56"/>
      <c r="BG288" s="56"/>
      <c r="BH288" s="56"/>
      <c r="BI288" s="56"/>
      <c r="BJ288" s="56"/>
      <c r="BK288" s="56"/>
      <c r="BL288" s="56"/>
      <c r="BM288" s="56"/>
      <c r="BN288" s="56"/>
      <c r="BO288" s="56"/>
      <c r="CA288" s="40"/>
      <c r="CB288" s="18" t="str">
        <f t="shared" si="195"/>
        <v/>
      </c>
      <c r="CC288" s="18" t="str">
        <f t="shared" si="171"/>
        <v/>
      </c>
      <c r="CD288" s="18" t="str">
        <f t="shared" si="189"/>
        <v/>
      </c>
      <c r="CE288" s="18" t="str">
        <f t="shared" si="173"/>
        <v/>
      </c>
      <c r="CF288" s="18" t="str">
        <f t="shared" si="174"/>
        <v/>
      </c>
      <c r="CG288" s="18" t="str">
        <f t="shared" si="175"/>
        <v/>
      </c>
      <c r="CH288" s="18" t="str">
        <f t="shared" si="176"/>
        <v/>
      </c>
      <c r="CI288" s="18" t="str">
        <f t="shared" si="177"/>
        <v/>
      </c>
      <c r="CP288" s="370">
        <f t="shared" si="196"/>
        <v>0</v>
      </c>
      <c r="CQ288" s="370">
        <f t="shared" si="197"/>
        <v>0</v>
      </c>
      <c r="CR288" s="370">
        <f t="shared" si="190"/>
        <v>0</v>
      </c>
      <c r="CS288" s="370">
        <f t="shared" si="190"/>
        <v>0</v>
      </c>
      <c r="CT288" s="370">
        <f t="shared" si="181"/>
        <v>0</v>
      </c>
      <c r="CU288" s="370">
        <f t="shared" si="182"/>
        <v>0</v>
      </c>
      <c r="CV288" s="370">
        <f t="shared" si="183"/>
        <v>0</v>
      </c>
      <c r="CW288" s="370">
        <f t="shared" si="184"/>
        <v>0</v>
      </c>
    </row>
    <row r="289" spans="1:101" x14ac:dyDescent="0.25">
      <c r="A289" s="3923"/>
      <c r="B289" s="253" t="s">
        <v>264</v>
      </c>
      <c r="C289" s="397">
        <f t="shared" si="187"/>
        <v>0</v>
      </c>
      <c r="D289" s="398">
        <f t="shared" si="193"/>
        <v>0</v>
      </c>
      <c r="E289" s="396">
        <f t="shared" si="193"/>
        <v>0</v>
      </c>
      <c r="F289" s="49"/>
      <c r="G289" s="52"/>
      <c r="H289" s="49"/>
      <c r="I289" s="52"/>
      <c r="J289" s="49"/>
      <c r="K289" s="52"/>
      <c r="L289" s="49"/>
      <c r="M289" s="52"/>
      <c r="N289" s="49"/>
      <c r="O289" s="52"/>
      <c r="P289" s="49"/>
      <c r="Q289" s="52"/>
      <c r="R289" s="49"/>
      <c r="S289" s="52"/>
      <c r="T289" s="49"/>
      <c r="U289" s="52"/>
      <c r="V289" s="49"/>
      <c r="W289" s="52"/>
      <c r="X289" s="49"/>
      <c r="Y289" s="52"/>
      <c r="Z289" s="49"/>
      <c r="AA289" s="52"/>
      <c r="AB289" s="49"/>
      <c r="AC289" s="52"/>
      <c r="AD289" s="49"/>
      <c r="AE289" s="52"/>
      <c r="AF289" s="49"/>
      <c r="AG289" s="52"/>
      <c r="AH289" s="49"/>
      <c r="AI289" s="52"/>
      <c r="AJ289" s="49"/>
      <c r="AK289" s="52"/>
      <c r="AL289" s="49"/>
      <c r="AM289" s="323"/>
      <c r="AN289" s="105"/>
      <c r="AO289" s="47"/>
      <c r="AP289" s="286"/>
      <c r="AQ289" s="51"/>
      <c r="AR289" s="52"/>
      <c r="AS289" s="49"/>
      <c r="AT289" s="52"/>
      <c r="AU289" s="51"/>
      <c r="AV289" s="52"/>
      <c r="AW289" s="51"/>
      <c r="AX289" s="52"/>
      <c r="AY289" s="56" t="str">
        <f t="shared" si="185"/>
        <v/>
      </c>
      <c r="AZ289" s="56"/>
      <c r="BA289" s="56"/>
      <c r="BB289" s="56"/>
      <c r="BC289" s="56"/>
      <c r="BD289" s="56"/>
      <c r="BE289" s="56"/>
      <c r="BF289" s="56"/>
      <c r="BG289" s="56"/>
      <c r="BH289" s="56"/>
      <c r="BI289" s="56"/>
      <c r="BJ289" s="56"/>
      <c r="BK289" s="56"/>
      <c r="BL289" s="56"/>
      <c r="BM289" s="56"/>
      <c r="BN289" s="56"/>
      <c r="BO289" s="56"/>
      <c r="CA289" s="40"/>
      <c r="CB289" s="18" t="str">
        <f t="shared" si="195"/>
        <v/>
      </c>
      <c r="CC289" s="18" t="str">
        <f t="shared" si="171"/>
        <v/>
      </c>
      <c r="CD289" s="18" t="str">
        <f t="shared" si="189"/>
        <v/>
      </c>
      <c r="CE289" s="18" t="str">
        <f t="shared" si="173"/>
        <v/>
      </c>
      <c r="CF289" s="18" t="str">
        <f t="shared" si="174"/>
        <v/>
      </c>
      <c r="CG289" s="18" t="str">
        <f t="shared" si="175"/>
        <v/>
      </c>
      <c r="CH289" s="18" t="str">
        <f t="shared" si="176"/>
        <v/>
      </c>
      <c r="CI289" s="18" t="str">
        <f t="shared" si="177"/>
        <v/>
      </c>
      <c r="CP289" s="370">
        <f t="shared" si="196"/>
        <v>0</v>
      </c>
      <c r="CQ289" s="370">
        <f t="shared" si="197"/>
        <v>0</v>
      </c>
      <c r="CR289" s="370">
        <f t="shared" si="190"/>
        <v>0</v>
      </c>
      <c r="CS289" s="370">
        <f t="shared" si="190"/>
        <v>0</v>
      </c>
      <c r="CT289" s="370">
        <f t="shared" si="181"/>
        <v>0</v>
      </c>
      <c r="CU289" s="370">
        <f t="shared" si="182"/>
        <v>0</v>
      </c>
      <c r="CV289" s="370">
        <f t="shared" si="183"/>
        <v>0</v>
      </c>
      <c r="CW289" s="370">
        <f t="shared" si="184"/>
        <v>0</v>
      </c>
    </row>
    <row r="290" spans="1:101" x14ac:dyDescent="0.25">
      <c r="A290" s="3923"/>
      <c r="B290" s="253" t="s">
        <v>265</v>
      </c>
      <c r="C290" s="397">
        <f t="shared" si="187"/>
        <v>0</v>
      </c>
      <c r="D290" s="398">
        <f t="shared" si="193"/>
        <v>0</v>
      </c>
      <c r="E290" s="396">
        <f t="shared" si="193"/>
        <v>0</v>
      </c>
      <c r="F290" s="49"/>
      <c r="G290" s="52"/>
      <c r="H290" s="49"/>
      <c r="I290" s="52"/>
      <c r="J290" s="49"/>
      <c r="K290" s="52"/>
      <c r="L290" s="49"/>
      <c r="M290" s="52"/>
      <c r="N290" s="49"/>
      <c r="O290" s="52"/>
      <c r="P290" s="49"/>
      <c r="Q290" s="52"/>
      <c r="R290" s="49"/>
      <c r="S290" s="52"/>
      <c r="T290" s="49"/>
      <c r="U290" s="52"/>
      <c r="V290" s="49"/>
      <c r="W290" s="52"/>
      <c r="X290" s="49"/>
      <c r="Y290" s="52"/>
      <c r="Z290" s="49"/>
      <c r="AA290" s="52"/>
      <c r="AB290" s="49"/>
      <c r="AC290" s="52"/>
      <c r="AD290" s="49"/>
      <c r="AE290" s="52"/>
      <c r="AF290" s="49"/>
      <c r="AG290" s="52"/>
      <c r="AH290" s="49"/>
      <c r="AI290" s="52"/>
      <c r="AJ290" s="49"/>
      <c r="AK290" s="52"/>
      <c r="AL290" s="49"/>
      <c r="AM290" s="323"/>
      <c r="AN290" s="105"/>
      <c r="AO290" s="47"/>
      <c r="AP290" s="286"/>
      <c r="AQ290" s="51"/>
      <c r="AR290" s="52"/>
      <c r="AS290" s="49"/>
      <c r="AT290" s="52"/>
      <c r="AU290" s="51"/>
      <c r="AV290" s="52"/>
      <c r="AW290" s="51"/>
      <c r="AX290" s="52"/>
      <c r="AY290" s="56" t="str">
        <f t="shared" si="185"/>
        <v/>
      </c>
      <c r="AZ290" s="56"/>
      <c r="BA290" s="56"/>
      <c r="BB290" s="56"/>
      <c r="BC290" s="56"/>
      <c r="BD290" s="56"/>
      <c r="BE290" s="56"/>
      <c r="BF290" s="56"/>
      <c r="BG290" s="56"/>
      <c r="BH290" s="56"/>
      <c r="BI290" s="56"/>
      <c r="BJ290" s="56"/>
      <c r="BK290" s="56"/>
      <c r="BL290" s="56"/>
      <c r="BM290" s="56"/>
      <c r="BN290" s="56"/>
      <c r="BO290" s="56"/>
      <c r="CA290" s="40"/>
      <c r="CB290" s="18" t="str">
        <f t="shared" si="195"/>
        <v/>
      </c>
      <c r="CC290" s="18" t="str">
        <f t="shared" si="171"/>
        <v/>
      </c>
      <c r="CD290" s="18" t="str">
        <f t="shared" si="189"/>
        <v/>
      </c>
      <c r="CE290" s="18" t="str">
        <f t="shared" si="173"/>
        <v/>
      </c>
      <c r="CF290" s="18" t="str">
        <f t="shared" si="174"/>
        <v/>
      </c>
      <c r="CG290" s="18" t="str">
        <f t="shared" si="175"/>
        <v/>
      </c>
      <c r="CH290" s="18" t="str">
        <f t="shared" si="176"/>
        <v/>
      </c>
      <c r="CI290" s="18" t="str">
        <f t="shared" si="177"/>
        <v/>
      </c>
      <c r="CP290" s="370">
        <f t="shared" si="196"/>
        <v>0</v>
      </c>
      <c r="CQ290" s="370">
        <f t="shared" si="197"/>
        <v>0</v>
      </c>
      <c r="CR290" s="370">
        <f t="shared" si="190"/>
        <v>0</v>
      </c>
      <c r="CS290" s="370">
        <f t="shared" si="190"/>
        <v>0</v>
      </c>
      <c r="CT290" s="370">
        <f t="shared" si="181"/>
        <v>0</v>
      </c>
      <c r="CU290" s="370">
        <f t="shared" si="182"/>
        <v>0</v>
      </c>
      <c r="CV290" s="370">
        <f t="shared" si="183"/>
        <v>0</v>
      </c>
      <c r="CW290" s="370">
        <f t="shared" si="184"/>
        <v>0</v>
      </c>
    </row>
    <row r="291" spans="1:101" ht="22.5" customHeight="1" x14ac:dyDescent="0.25">
      <c r="A291" s="4249"/>
      <c r="B291" s="450" t="s">
        <v>266</v>
      </c>
      <c r="C291" s="416">
        <f t="shared" si="187"/>
        <v>0</v>
      </c>
      <c r="D291" s="417">
        <f t="shared" si="193"/>
        <v>0</v>
      </c>
      <c r="E291" s="377">
        <f t="shared" si="193"/>
        <v>0</v>
      </c>
      <c r="F291" s="30"/>
      <c r="G291" s="37"/>
      <c r="H291" s="30"/>
      <c r="I291" s="37"/>
      <c r="J291" s="30"/>
      <c r="K291" s="37"/>
      <c r="L291" s="30"/>
      <c r="M291" s="37"/>
      <c r="N291" s="30"/>
      <c r="O291" s="37"/>
      <c r="P291" s="30"/>
      <c r="Q291" s="37"/>
      <c r="R291" s="30"/>
      <c r="S291" s="37"/>
      <c r="T291" s="30"/>
      <c r="U291" s="37"/>
      <c r="V291" s="30"/>
      <c r="W291" s="37"/>
      <c r="X291" s="30"/>
      <c r="Y291" s="37"/>
      <c r="Z291" s="30"/>
      <c r="AA291" s="37"/>
      <c r="AB291" s="30"/>
      <c r="AC291" s="37"/>
      <c r="AD291" s="30"/>
      <c r="AE291" s="37"/>
      <c r="AF291" s="30"/>
      <c r="AG291" s="37"/>
      <c r="AH291" s="30"/>
      <c r="AI291" s="37"/>
      <c r="AJ291" s="30"/>
      <c r="AK291" s="37"/>
      <c r="AL291" s="30"/>
      <c r="AM291" s="223"/>
      <c r="AN291" s="35"/>
      <c r="AO291" s="31"/>
      <c r="AP291" s="220"/>
      <c r="AQ291" s="31"/>
      <c r="AR291" s="37"/>
      <c r="AS291" s="30"/>
      <c r="AT291" s="37"/>
      <c r="AU291" s="31"/>
      <c r="AV291" s="37"/>
      <c r="AW291" s="31"/>
      <c r="AX291" s="37"/>
      <c r="AY291" s="56" t="str">
        <f t="shared" si="185"/>
        <v/>
      </c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6"/>
      <c r="BK291" s="56"/>
      <c r="BL291" s="56"/>
      <c r="BM291" s="56"/>
      <c r="BN291" s="56"/>
      <c r="BO291" s="56"/>
      <c r="CA291" s="40"/>
      <c r="CB291" s="18" t="str">
        <f t="shared" si="195"/>
        <v/>
      </c>
      <c r="CC291" s="18" t="str">
        <f t="shared" si="171"/>
        <v/>
      </c>
      <c r="CD291" s="18" t="str">
        <f t="shared" si="189"/>
        <v/>
      </c>
      <c r="CE291" s="18" t="str">
        <f t="shared" si="173"/>
        <v/>
      </c>
      <c r="CF291" s="18" t="str">
        <f t="shared" si="174"/>
        <v/>
      </c>
      <c r="CG291" s="18" t="str">
        <f t="shared" si="175"/>
        <v/>
      </c>
      <c r="CH291" s="18" t="str">
        <f t="shared" si="176"/>
        <v/>
      </c>
      <c r="CI291" s="18" t="str">
        <f t="shared" si="177"/>
        <v/>
      </c>
      <c r="CP291" s="370">
        <f t="shared" si="196"/>
        <v>0</v>
      </c>
      <c r="CQ291" s="370">
        <f t="shared" si="197"/>
        <v>0</v>
      </c>
      <c r="CR291" s="370">
        <f t="shared" si="190"/>
        <v>0</v>
      </c>
      <c r="CS291" s="370">
        <f t="shared" si="190"/>
        <v>0</v>
      </c>
      <c r="CT291" s="370">
        <f t="shared" si="181"/>
        <v>0</v>
      </c>
      <c r="CU291" s="370">
        <f t="shared" si="182"/>
        <v>0</v>
      </c>
      <c r="CV291" s="370">
        <f t="shared" si="183"/>
        <v>0</v>
      </c>
      <c r="CW291" s="370">
        <f t="shared" si="184"/>
        <v>0</v>
      </c>
    </row>
    <row r="292" spans="1:101" x14ac:dyDescent="0.25">
      <c r="A292" s="3176" t="s">
        <v>267</v>
      </c>
      <c r="B292" s="3177"/>
      <c r="C292" s="4933">
        <f t="shared" si="187"/>
        <v>0</v>
      </c>
      <c r="D292" s="388">
        <f t="shared" si="193"/>
        <v>0</v>
      </c>
      <c r="E292" s="369">
        <f t="shared" si="193"/>
        <v>0</v>
      </c>
      <c r="F292" s="4756"/>
      <c r="G292" s="85"/>
      <c r="H292" s="4756"/>
      <c r="I292" s="85"/>
      <c r="J292" s="4756"/>
      <c r="K292" s="85"/>
      <c r="L292" s="4756"/>
      <c r="M292" s="85"/>
      <c r="N292" s="4756"/>
      <c r="O292" s="85"/>
      <c r="P292" s="4756"/>
      <c r="Q292" s="85"/>
      <c r="R292" s="4756"/>
      <c r="S292" s="85"/>
      <c r="T292" s="4756"/>
      <c r="U292" s="85"/>
      <c r="V292" s="4756"/>
      <c r="W292" s="85"/>
      <c r="X292" s="4756"/>
      <c r="Y292" s="85"/>
      <c r="Z292" s="4756"/>
      <c r="AA292" s="85"/>
      <c r="AB292" s="4756"/>
      <c r="AC292" s="85"/>
      <c r="AD292" s="4756"/>
      <c r="AE292" s="85"/>
      <c r="AF292" s="4756"/>
      <c r="AG292" s="85"/>
      <c r="AH292" s="4756"/>
      <c r="AI292" s="85"/>
      <c r="AJ292" s="4756"/>
      <c r="AK292" s="85"/>
      <c r="AL292" s="4756"/>
      <c r="AM292" s="353"/>
      <c r="AN292" s="105"/>
      <c r="AO292" s="47"/>
      <c r="AP292" s="286"/>
      <c r="AQ292" s="468"/>
      <c r="AR292" s="85"/>
      <c r="AS292" s="4756"/>
      <c r="AT292" s="85"/>
      <c r="AU292" s="468"/>
      <c r="AV292" s="85"/>
      <c r="AW292" s="468"/>
      <c r="AX292" s="85"/>
      <c r="AY292" s="56" t="str">
        <f t="shared" si="185"/>
        <v/>
      </c>
      <c r="AZ292" s="56"/>
      <c r="BA292" s="56"/>
      <c r="BB292" s="56"/>
      <c r="BC292" s="56"/>
      <c r="BD292" s="56"/>
      <c r="BE292" s="56"/>
      <c r="BF292" s="56"/>
      <c r="BG292" s="56"/>
      <c r="BH292" s="56"/>
      <c r="BI292" s="56"/>
      <c r="BJ292" s="56"/>
      <c r="BK292" s="56"/>
      <c r="BL292" s="56"/>
      <c r="BM292" s="56"/>
      <c r="BN292" s="56"/>
      <c r="BO292" s="56"/>
      <c r="CA292" s="40"/>
      <c r="CB292" s="18" t="str">
        <f t="shared" si="195"/>
        <v/>
      </c>
      <c r="CC292" s="18" t="str">
        <f t="shared" si="171"/>
        <v/>
      </c>
      <c r="CD292" s="18" t="str">
        <f t="shared" si="189"/>
        <v/>
      </c>
      <c r="CE292" s="18" t="str">
        <f t="shared" si="173"/>
        <v/>
      </c>
      <c r="CF292" s="18" t="str">
        <f t="shared" si="174"/>
        <v/>
      </c>
      <c r="CG292" s="18" t="str">
        <f t="shared" si="175"/>
        <v/>
      </c>
      <c r="CH292" s="18" t="str">
        <f t="shared" si="176"/>
        <v/>
      </c>
      <c r="CI292" s="18" t="str">
        <f t="shared" si="177"/>
        <v/>
      </c>
      <c r="CP292" s="370">
        <f t="shared" si="196"/>
        <v>0</v>
      </c>
      <c r="CQ292" s="370">
        <f t="shared" si="197"/>
        <v>0</v>
      </c>
      <c r="CR292" s="370">
        <f t="shared" si="190"/>
        <v>0</v>
      </c>
      <c r="CS292" s="370">
        <f t="shared" si="190"/>
        <v>0</v>
      </c>
      <c r="CT292" s="370">
        <f t="shared" si="181"/>
        <v>0</v>
      </c>
      <c r="CU292" s="370">
        <f t="shared" si="182"/>
        <v>0</v>
      </c>
      <c r="CV292" s="370">
        <f t="shared" si="183"/>
        <v>0</v>
      </c>
      <c r="CW292" s="370">
        <f t="shared" si="184"/>
        <v>0</v>
      </c>
    </row>
    <row r="293" spans="1:101" x14ac:dyDescent="0.25">
      <c r="A293" s="3016" t="s">
        <v>268</v>
      </c>
      <c r="B293" s="3017"/>
      <c r="C293" s="416">
        <f>SUM(D293+E293)</f>
        <v>0</v>
      </c>
      <c r="D293" s="417">
        <f>SUM(F293+H293+J293+L293+N293+P293+R293+T293+V293+X293+Z293+AB293+AD293+AF293+AH293+AJ293+AL293)</f>
        <v>0</v>
      </c>
      <c r="E293" s="377">
        <f t="shared" ref="E293" si="198">SUM(G293+I293+K293+M293+O293+Q293+S293+U293+W293+Y293+AA293+AC293+AE293+AG293+AI293+AK293+AM293)</f>
        <v>0</v>
      </c>
      <c r="F293" s="30"/>
      <c r="G293" s="37"/>
      <c r="H293" s="30"/>
      <c r="I293" s="37"/>
      <c r="J293" s="30"/>
      <c r="K293" s="37"/>
      <c r="L293" s="30"/>
      <c r="M293" s="37"/>
      <c r="N293" s="30"/>
      <c r="O293" s="37"/>
      <c r="P293" s="30"/>
      <c r="Q293" s="37"/>
      <c r="R293" s="30"/>
      <c r="S293" s="37"/>
      <c r="T293" s="30"/>
      <c r="U293" s="37"/>
      <c r="V293" s="30"/>
      <c r="W293" s="37"/>
      <c r="X293" s="30"/>
      <c r="Y293" s="37"/>
      <c r="Z293" s="30"/>
      <c r="AA293" s="37"/>
      <c r="AB293" s="30"/>
      <c r="AC293" s="37"/>
      <c r="AD293" s="30"/>
      <c r="AE293" s="37"/>
      <c r="AF293" s="30"/>
      <c r="AG293" s="37"/>
      <c r="AH293" s="30"/>
      <c r="AI293" s="37"/>
      <c r="AJ293" s="30"/>
      <c r="AK293" s="37"/>
      <c r="AL293" s="30"/>
      <c r="AM293" s="223"/>
      <c r="AN293" s="95"/>
      <c r="AO293" s="2760"/>
      <c r="AP293" s="2763"/>
      <c r="AQ293" s="479"/>
      <c r="AR293" s="453"/>
      <c r="AS293" s="30"/>
      <c r="AT293" s="37"/>
      <c r="AU293" s="31"/>
      <c r="AV293" s="37"/>
      <c r="AW293" s="31"/>
      <c r="AX293" s="37"/>
      <c r="AY293" s="56" t="str">
        <f t="shared" si="185"/>
        <v/>
      </c>
      <c r="AZ293" s="56"/>
      <c r="BA293" s="56"/>
      <c r="BB293" s="56"/>
      <c r="BC293" s="56"/>
      <c r="BD293" s="56"/>
      <c r="BE293" s="56"/>
      <c r="BF293" s="56"/>
      <c r="BG293" s="56"/>
      <c r="BH293" s="56"/>
      <c r="BI293" s="56"/>
      <c r="BJ293" s="56"/>
      <c r="BK293" s="56"/>
      <c r="BL293" s="56"/>
      <c r="BM293" s="56"/>
      <c r="BN293" s="56"/>
      <c r="BO293" s="56"/>
      <c r="CA293" s="40"/>
      <c r="CB293" s="18" t="str">
        <f t="shared" si="195"/>
        <v/>
      </c>
      <c r="CC293" s="18" t="str">
        <f t="shared" si="171"/>
        <v/>
      </c>
      <c r="CD293" s="18" t="str">
        <f t="shared" si="189"/>
        <v/>
      </c>
      <c r="CE293" s="18" t="str">
        <f t="shared" si="173"/>
        <v/>
      </c>
      <c r="CF293" s="18" t="str">
        <f t="shared" si="174"/>
        <v/>
      </c>
      <c r="CG293" s="18" t="str">
        <f t="shared" si="175"/>
        <v/>
      </c>
      <c r="CH293" s="18" t="str">
        <f t="shared" si="176"/>
        <v/>
      </c>
      <c r="CI293" s="18" t="str">
        <f t="shared" si="177"/>
        <v/>
      </c>
      <c r="CP293" s="370">
        <f t="shared" si="196"/>
        <v>0</v>
      </c>
      <c r="CQ293" s="370">
        <f t="shared" si="197"/>
        <v>0</v>
      </c>
      <c r="CR293" s="370">
        <f t="shared" si="190"/>
        <v>0</v>
      </c>
      <c r="CS293" s="370">
        <f t="shared" si="190"/>
        <v>0</v>
      </c>
      <c r="CT293" s="370">
        <f t="shared" si="181"/>
        <v>0</v>
      </c>
      <c r="CU293" s="370">
        <f t="shared" si="182"/>
        <v>0</v>
      </c>
      <c r="CV293" s="370">
        <f t="shared" si="183"/>
        <v>0</v>
      </c>
      <c r="CW293" s="370">
        <f t="shared" si="184"/>
        <v>0</v>
      </c>
    </row>
    <row r="294" spans="1:101" s="56" customFormat="1" ht="18" customHeight="1" x14ac:dyDescent="0.2">
      <c r="A294" s="38" t="s">
        <v>279</v>
      </c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</row>
    <row r="295" spans="1:101" x14ac:dyDescent="0.25">
      <c r="A295" s="4965" t="s">
        <v>280</v>
      </c>
      <c r="B295" s="4966" t="s">
        <v>281</v>
      </c>
      <c r="C295" s="4895" t="s">
        <v>4</v>
      </c>
      <c r="D295" s="3108"/>
      <c r="E295" s="2987"/>
      <c r="F295" s="4967" t="s">
        <v>139</v>
      </c>
      <c r="G295" s="4968"/>
      <c r="H295" s="4968"/>
      <c r="I295" s="4968"/>
      <c r="J295" s="4968"/>
      <c r="K295" s="4968"/>
      <c r="L295" s="4968"/>
      <c r="M295" s="4968"/>
      <c r="N295" s="4968"/>
      <c r="O295" s="4968"/>
      <c r="P295" s="4968"/>
      <c r="Q295" s="4968"/>
      <c r="R295" s="4968"/>
      <c r="S295" s="4968"/>
      <c r="T295" s="4968"/>
      <c r="U295" s="4968"/>
      <c r="V295" s="4968"/>
      <c r="W295" s="4968"/>
      <c r="X295" s="4968"/>
      <c r="Y295" s="4968"/>
      <c r="Z295" s="4968"/>
      <c r="AA295" s="4968"/>
      <c r="AB295" s="4968"/>
      <c r="AC295" s="4968"/>
      <c r="AD295" s="4968"/>
      <c r="AE295" s="4968"/>
      <c r="AF295" s="4968"/>
      <c r="AG295" s="4968"/>
      <c r="AH295" s="4968"/>
      <c r="AI295" s="4968"/>
      <c r="AJ295" s="4968"/>
      <c r="AK295" s="4969"/>
      <c r="AL295" s="4873" t="s">
        <v>12</v>
      </c>
      <c r="AM295" s="4970" t="s">
        <v>13</v>
      </c>
      <c r="AN295" s="4970" t="s">
        <v>207</v>
      </c>
      <c r="AO295" s="2987" t="s">
        <v>272</v>
      </c>
    </row>
    <row r="296" spans="1:101" x14ac:dyDescent="0.25">
      <c r="A296" s="3992"/>
      <c r="B296" s="3994"/>
      <c r="C296" s="4010"/>
      <c r="D296" s="3110"/>
      <c r="E296" s="2988"/>
      <c r="F296" s="4899" t="s">
        <v>203</v>
      </c>
      <c r="G296" s="4899"/>
      <c r="H296" s="4899" t="s">
        <v>204</v>
      </c>
      <c r="I296" s="4899"/>
      <c r="J296" s="4899" t="s">
        <v>16</v>
      </c>
      <c r="K296" s="4899"/>
      <c r="L296" s="4900" t="s">
        <v>17</v>
      </c>
      <c r="M296" s="4901"/>
      <c r="N296" s="4902" t="s">
        <v>18</v>
      </c>
      <c r="O296" s="4902"/>
      <c r="P296" s="4902" t="s">
        <v>19</v>
      </c>
      <c r="Q296" s="4902"/>
      <c r="R296" s="4902" t="s">
        <v>20</v>
      </c>
      <c r="S296" s="4902"/>
      <c r="T296" s="4902" t="s">
        <v>21</v>
      </c>
      <c r="U296" s="4902"/>
      <c r="V296" s="4902" t="s">
        <v>22</v>
      </c>
      <c r="W296" s="4902"/>
      <c r="X296" s="4902" t="s">
        <v>23</v>
      </c>
      <c r="Y296" s="4902"/>
      <c r="Z296" s="4902" t="s">
        <v>61</v>
      </c>
      <c r="AA296" s="4902"/>
      <c r="AB296" s="4902" t="s">
        <v>62</v>
      </c>
      <c r="AC296" s="4902"/>
      <c r="AD296" s="4902" t="s">
        <v>63</v>
      </c>
      <c r="AE296" s="4902"/>
      <c r="AF296" s="4902" t="s">
        <v>148</v>
      </c>
      <c r="AG296" s="4902"/>
      <c r="AH296" s="4902" t="s">
        <v>149</v>
      </c>
      <c r="AI296" s="4902"/>
      <c r="AJ296" s="4902" t="s">
        <v>150</v>
      </c>
      <c r="AK296" s="4971"/>
      <c r="AL296" s="3130"/>
      <c r="AM296" s="3200"/>
      <c r="AN296" s="3200"/>
      <c r="AO296" s="2994"/>
    </row>
    <row r="297" spans="1:101" ht="26.25" customHeight="1" x14ac:dyDescent="0.25">
      <c r="A297" s="4319"/>
      <c r="B297" s="4321"/>
      <c r="C297" s="4972" t="s">
        <v>120</v>
      </c>
      <c r="D297" s="4973" t="s">
        <v>79</v>
      </c>
      <c r="E297" s="482" t="s">
        <v>121</v>
      </c>
      <c r="F297" s="4974" t="s">
        <v>79</v>
      </c>
      <c r="G297" s="484" t="s">
        <v>121</v>
      </c>
      <c r="H297" s="4974" t="s">
        <v>79</v>
      </c>
      <c r="I297" s="484" t="s">
        <v>121</v>
      </c>
      <c r="J297" s="4974" t="s">
        <v>79</v>
      </c>
      <c r="K297" s="484" t="s">
        <v>121</v>
      </c>
      <c r="L297" s="4974" t="s">
        <v>79</v>
      </c>
      <c r="M297" s="484" t="s">
        <v>121</v>
      </c>
      <c r="N297" s="4974" t="s">
        <v>79</v>
      </c>
      <c r="O297" s="484" t="s">
        <v>121</v>
      </c>
      <c r="P297" s="4974" t="s">
        <v>79</v>
      </c>
      <c r="Q297" s="484" t="s">
        <v>121</v>
      </c>
      <c r="R297" s="4974" t="s">
        <v>79</v>
      </c>
      <c r="S297" s="484" t="s">
        <v>121</v>
      </c>
      <c r="T297" s="4975" t="s">
        <v>79</v>
      </c>
      <c r="U297" s="4975" t="s">
        <v>121</v>
      </c>
      <c r="V297" s="4976" t="s">
        <v>79</v>
      </c>
      <c r="W297" s="484" t="s">
        <v>121</v>
      </c>
      <c r="X297" s="4974" t="s">
        <v>79</v>
      </c>
      <c r="Y297" s="484" t="s">
        <v>121</v>
      </c>
      <c r="Z297" s="4974" t="s">
        <v>79</v>
      </c>
      <c r="AA297" s="484" t="s">
        <v>121</v>
      </c>
      <c r="AB297" s="4974" t="s">
        <v>79</v>
      </c>
      <c r="AC297" s="484" t="s">
        <v>121</v>
      </c>
      <c r="AD297" s="4974" t="s">
        <v>79</v>
      </c>
      <c r="AE297" s="484" t="s">
        <v>121</v>
      </c>
      <c r="AF297" s="4974" t="s">
        <v>79</v>
      </c>
      <c r="AG297" s="484" t="s">
        <v>121</v>
      </c>
      <c r="AH297" s="4974" t="s">
        <v>79</v>
      </c>
      <c r="AI297" s="484" t="s">
        <v>121</v>
      </c>
      <c r="AJ297" s="4974" t="s">
        <v>79</v>
      </c>
      <c r="AK297" s="487" t="s">
        <v>121</v>
      </c>
      <c r="AL297" s="3001"/>
      <c r="AM297" s="2983"/>
      <c r="AN297" s="2983"/>
      <c r="AO297" s="2988"/>
    </row>
    <row r="298" spans="1:101" ht="15" customHeight="1" x14ac:dyDescent="0.25">
      <c r="A298" s="4977" t="s">
        <v>282</v>
      </c>
      <c r="B298" s="4978" t="s">
        <v>92</v>
      </c>
      <c r="C298" s="4979">
        <f>SUM(D298+E298)</f>
        <v>0</v>
      </c>
      <c r="D298" s="4980">
        <f>SUM(F298+H298+J298+L298+N298+P298+R298+T298+V298+X298+Z298+AB298+AD298+AF298+AH298+AJ298)</f>
        <v>0</v>
      </c>
      <c r="E298" s="4883">
        <f>SUM(G298+I298+K298+M298+O298+Q298+S298+U298+W298+Y298+AA298+AC298+AE298+AG298+AI298+AK298)</f>
        <v>0</v>
      </c>
      <c r="F298" s="4884"/>
      <c r="G298" s="4885"/>
      <c r="H298" s="4884"/>
      <c r="I298" s="4885"/>
      <c r="J298" s="4884"/>
      <c r="K298" s="4885"/>
      <c r="L298" s="4884"/>
      <c r="M298" s="4885"/>
      <c r="N298" s="4884"/>
      <c r="O298" s="4885"/>
      <c r="P298" s="4884"/>
      <c r="Q298" s="4885"/>
      <c r="R298" s="4884"/>
      <c r="S298" s="4885"/>
      <c r="T298" s="4884"/>
      <c r="U298" s="4885"/>
      <c r="V298" s="4884"/>
      <c r="W298" s="4885"/>
      <c r="X298" s="4884"/>
      <c r="Y298" s="4885"/>
      <c r="Z298" s="4884"/>
      <c r="AA298" s="4885"/>
      <c r="AB298" s="4884"/>
      <c r="AC298" s="4885"/>
      <c r="AD298" s="4884"/>
      <c r="AE298" s="4885"/>
      <c r="AF298" s="4884"/>
      <c r="AG298" s="4885"/>
      <c r="AH298" s="4884"/>
      <c r="AI298" s="4885"/>
      <c r="AJ298" s="4884"/>
      <c r="AK298" s="4887"/>
      <c r="AL298" s="4712"/>
      <c r="AM298" s="4709"/>
      <c r="AN298" s="4709"/>
      <c r="AO298" s="4885"/>
      <c r="AP298" t="str">
        <f>CA298&amp;CB298&amp;CC298&amp;CD298</f>
        <v/>
      </c>
      <c r="CA298" s="18" t="str">
        <f>IF(AND(C298&gt;0,AL298="")," * No olvide digitar la variable Pueblos Originarios. Digite Cero si no tiene.",IF(AL298&gt;C298," * La variable Pueblos originarios No puede ser mayor al Total.",""))</f>
        <v/>
      </c>
      <c r="CB298" s="18" t="str">
        <f>IF(AND(C298&gt;0,AM298="")," * No olvide digitar la variable Migrantes. Digite Cero si no tiene.",IF(AM298&gt;C298," * La variable Migrantes No puede ser mayor al Total.",""))</f>
        <v/>
      </c>
      <c r="CC298" s="18" t="str">
        <f>IF(AND(C298&gt;0,AN298="")," * No olvide digitar la variable Niños, Niñas, adolescentes y Jóvenes SENAME. Digite Cero si no tiene.",IF(AN298&gt;C298," * La variable Niños, Niñas, adolescentes y Jóvenes SENAME No puede ser mayor al Total.",""))</f>
        <v/>
      </c>
      <c r="CD298" s="18" t="str">
        <f>IF(AND(C298&gt;0,AO298="")," * No olvide digitar la variable Niños, Niñas, adolescentes y Jóvenes Mejor Niñez. Digite Cero si no tiene.",IF(AO298&gt;C298," * La variable Niños, Niñas, adolescentes y Jóvenes Mejor Niñez No puede ser mayor al Total.",""))</f>
        <v/>
      </c>
      <c r="CO298" s="69">
        <f>IF(AND(C298&gt;0,AL298=""),1,IF(AL298&gt;C298,1,0))</f>
        <v>0</v>
      </c>
      <c r="CP298" s="69">
        <f>IF(AND(C298&gt;0,AM298=""),1,IF(AM298&gt;C298,1,0))</f>
        <v>0</v>
      </c>
      <c r="CQ298" s="69">
        <f>IF(AND(C298&gt;0,AN298=""),1,IF(AN298&gt;C298,1,0))</f>
        <v>0</v>
      </c>
      <c r="CR298" s="69">
        <f>IF(AND(C298&gt;0,AO298=""),1,IF(AO298&gt;C298,1,0))</f>
        <v>0</v>
      </c>
    </row>
    <row r="299" spans="1:101" x14ac:dyDescent="0.25">
      <c r="A299" s="4327"/>
      <c r="B299" s="492" t="s">
        <v>102</v>
      </c>
      <c r="C299" s="493">
        <f>SUM(D299+E299)</f>
        <v>0</v>
      </c>
      <c r="D299" s="494">
        <f t="shared" ref="D299:E301" si="199">SUM(F299+H299+J299+L299+N299+P299+R299+T299+V299+X299+Z299+AB299+AD299+AF299+AH299+AJ299)</f>
        <v>0</v>
      </c>
      <c r="E299" s="358">
        <f>SUM(G299+I299+K299+M299+O299+Q299+S299+U299+W299+Y299+AA299+AC299+AE299+AG299+AI299+AK299)</f>
        <v>0</v>
      </c>
      <c r="F299" s="30"/>
      <c r="G299" s="37"/>
      <c r="H299" s="30"/>
      <c r="I299" s="37"/>
      <c r="J299" s="30"/>
      <c r="K299" s="37"/>
      <c r="L299" s="30"/>
      <c r="M299" s="37"/>
      <c r="N299" s="30"/>
      <c r="O299" s="37"/>
      <c r="P299" s="30"/>
      <c r="Q299" s="37"/>
      <c r="R299" s="30"/>
      <c r="S299" s="37"/>
      <c r="T299" s="30"/>
      <c r="U299" s="37"/>
      <c r="V299" s="30"/>
      <c r="W299" s="37"/>
      <c r="X299" s="30"/>
      <c r="Y299" s="37"/>
      <c r="Z299" s="30"/>
      <c r="AA299" s="37"/>
      <c r="AB299" s="30"/>
      <c r="AC299" s="37"/>
      <c r="AD299" s="30"/>
      <c r="AE299" s="37"/>
      <c r="AF299" s="30"/>
      <c r="AG299" s="37"/>
      <c r="AH299" s="30"/>
      <c r="AI299" s="37"/>
      <c r="AJ299" s="30"/>
      <c r="AK299" s="220"/>
      <c r="AL299" s="35"/>
      <c r="AM299" s="32"/>
      <c r="AN299" s="32"/>
      <c r="AO299" s="37"/>
      <c r="AP299" t="str">
        <f>CA299&amp;CB299&amp;CC299&amp;CD299</f>
        <v/>
      </c>
      <c r="CA299" s="18" t="str">
        <f t="shared" ref="CA299:CA301" si="200">IF(AND(C299&gt;0,AL299="")," * No olvide digitar la variable Pueblos Originarios. Digite Cero si no tiene.",IF(AL299&gt;C299," * La variable Pueblos originarios No puede ser mayor al Total.",""))</f>
        <v/>
      </c>
      <c r="CB299" s="18" t="str">
        <f>IF(AND(C299&gt;0,AM299=""),"  * No olvide digitar la variable Migrantes. Digite Cero si no tiene.",IF(AM299&gt;C299,"  * La variable Migrantes No puede ser mayor al Total.",""))</f>
        <v/>
      </c>
      <c r="CC299" s="18" t="str">
        <f>IF(AND(C299&gt;0,AN299=""),"  * No olvide digitar la variable Niños, Niñas, adolescentes y Jóvenes SENAME. Digite Cero si no tiene.",IF(AN299&gt;C299,"  * La variable Niños, Niñas, adolescentes y Jóvenes SENAME No puede ser mayor al Total.",""))</f>
        <v/>
      </c>
      <c r="CD299" s="18" t="str">
        <f t="shared" ref="CD299:CD301" si="201">IF(AND(C299&gt;0,AO299="")," * No olvide digitar la variable Niños, Niñas, adolescentes y Jóvenes Mejor Niñez. Digite Cero si no tiene.",IF(AO299&gt;C299," * La variable Niños, Niñas, adolescentes y Jóvenes Mejor Niñez No puede ser mayor al Total.",""))</f>
        <v/>
      </c>
      <c r="CO299" s="69">
        <f>IF(AND(C299&gt;0,AL299=""),1,IF(AL299&gt;C299,1,0))</f>
        <v>0</v>
      </c>
      <c r="CP299" s="69">
        <f>IF(AND(C299&gt;0,AM299=""),1,IF(AM299&gt;C299,1,0))</f>
        <v>0</v>
      </c>
      <c r="CQ299" s="69">
        <f>IF(AND(C299&gt;0,AN299=""),1,IF(AN299&gt;C299,1,0))</f>
        <v>0</v>
      </c>
      <c r="CR299" s="69">
        <f>IF(AND(C299&gt;0,AO299=""),1,IF(AO299&gt;C299,1,0))</f>
        <v>0</v>
      </c>
    </row>
    <row r="300" spans="1:101" x14ac:dyDescent="0.25">
      <c r="A300" s="4977" t="s">
        <v>283</v>
      </c>
      <c r="B300" s="4978" t="s">
        <v>92</v>
      </c>
      <c r="C300" s="4981">
        <f>SUM(D300+E300)</f>
        <v>0</v>
      </c>
      <c r="D300" s="496">
        <f t="shared" si="199"/>
        <v>0</v>
      </c>
      <c r="E300" s="332">
        <f t="shared" si="199"/>
        <v>0</v>
      </c>
      <c r="F300" s="45"/>
      <c r="G300" s="48"/>
      <c r="H300" s="45"/>
      <c r="I300" s="48"/>
      <c r="J300" s="45"/>
      <c r="K300" s="48"/>
      <c r="L300" s="45"/>
      <c r="M300" s="48"/>
      <c r="N300" s="45"/>
      <c r="O300" s="48"/>
      <c r="P300" s="45"/>
      <c r="Q300" s="48"/>
      <c r="R300" s="45"/>
      <c r="S300" s="48"/>
      <c r="T300" s="45"/>
      <c r="U300" s="48"/>
      <c r="V300" s="45"/>
      <c r="W300" s="48"/>
      <c r="X300" s="45"/>
      <c r="Y300" s="48"/>
      <c r="Z300" s="45"/>
      <c r="AA300" s="48"/>
      <c r="AB300" s="45"/>
      <c r="AC300" s="48"/>
      <c r="AD300" s="45"/>
      <c r="AE300" s="48"/>
      <c r="AF300" s="45"/>
      <c r="AG300" s="48"/>
      <c r="AH300" s="45"/>
      <c r="AI300" s="48"/>
      <c r="AJ300" s="45"/>
      <c r="AK300" s="286"/>
      <c r="AL300" s="105"/>
      <c r="AM300" s="102"/>
      <c r="AN300" s="102"/>
      <c r="AO300" s="48"/>
      <c r="AP300" t="str">
        <f>CA300&amp;CB300&amp;CC300&amp;CD300</f>
        <v/>
      </c>
      <c r="CA300" s="18" t="str">
        <f t="shared" si="200"/>
        <v/>
      </c>
      <c r="CB300" s="18" t="str">
        <f>IF(AND(C300&gt;0,AM300=""),"  * No olvide digitar la variable Migrantes. Digite Cero si no tiene.",IF(AM300&gt;C300,"  * La variable Migrantes No puede ser mayor al Total.",""))</f>
        <v/>
      </c>
      <c r="CC300" s="18" t="str">
        <f>IF(AND(C300&gt;0,AN300=""),"  * No olvide digitar la variable Niños, Niñas, adolescentes y Jóvenes SENAME. Digite Cero si no tiene.",IF(AN300&gt;C300,"  * La variable Niños, Niñas, adolescentes y Jóvenes SENAME No puede ser mayor al Total.",""))</f>
        <v/>
      </c>
      <c r="CD300" s="18" t="str">
        <f t="shared" si="201"/>
        <v/>
      </c>
      <c r="CO300" s="69">
        <f>IF(AND(C300&gt;0,AL300=""),1,IF(AL300&gt;C300,1,0))</f>
        <v>0</v>
      </c>
      <c r="CP300" s="69">
        <f>IF(AND(C300&gt;0,AM300=""),1,IF(AM300&gt;C300,1,0))</f>
        <v>0</v>
      </c>
      <c r="CQ300" s="69">
        <f>IF(AND(C300&gt;0,AN300=""),1,IF(AN300&gt;C300,1,0))</f>
        <v>0</v>
      </c>
      <c r="CR300" s="69">
        <f>IF(AND(C300&gt;0,AO300=""),1,IF(AO300&gt;C300,1,0))</f>
        <v>0</v>
      </c>
    </row>
    <row r="301" spans="1:101" x14ac:dyDescent="0.25">
      <c r="A301" s="4327"/>
      <c r="B301" s="492" t="s">
        <v>102</v>
      </c>
      <c r="C301" s="493">
        <f>SUM(D301+E301)</f>
        <v>0</v>
      </c>
      <c r="D301" s="494">
        <f t="shared" si="199"/>
        <v>0</v>
      </c>
      <c r="E301" s="358">
        <f t="shared" si="199"/>
        <v>0</v>
      </c>
      <c r="F301" s="30"/>
      <c r="G301" s="37"/>
      <c r="H301" s="30"/>
      <c r="I301" s="37"/>
      <c r="J301" s="30"/>
      <c r="K301" s="37"/>
      <c r="L301" s="30"/>
      <c r="M301" s="37"/>
      <c r="N301" s="30"/>
      <c r="O301" s="37"/>
      <c r="P301" s="30"/>
      <c r="Q301" s="37"/>
      <c r="R301" s="30"/>
      <c r="S301" s="37"/>
      <c r="T301" s="30"/>
      <c r="U301" s="37"/>
      <c r="V301" s="30"/>
      <c r="W301" s="37"/>
      <c r="X301" s="30"/>
      <c r="Y301" s="37"/>
      <c r="Z301" s="30"/>
      <c r="AA301" s="37"/>
      <c r="AB301" s="30"/>
      <c r="AC301" s="37"/>
      <c r="AD301" s="30"/>
      <c r="AE301" s="37"/>
      <c r="AF301" s="30"/>
      <c r="AG301" s="37"/>
      <c r="AH301" s="30"/>
      <c r="AI301" s="37"/>
      <c r="AJ301" s="30"/>
      <c r="AK301" s="220"/>
      <c r="AL301" s="35"/>
      <c r="AM301" s="32"/>
      <c r="AN301" s="32"/>
      <c r="AO301" s="37"/>
      <c r="AP301" t="str">
        <f>CA301&amp;CB301&amp;CC301&amp;CD301</f>
        <v/>
      </c>
      <c r="CA301" s="18" t="str">
        <f t="shared" si="200"/>
        <v/>
      </c>
      <c r="CB301" s="18" t="str">
        <f>IF(AND(C301&gt;0,AM301=""),"  * No olvide digitar la variable Migrantes. Digite Cero si no tiene.",IF(AM301&gt;C301,"  * La variable Migrantes No puede ser mayor al Total.",""))</f>
        <v/>
      </c>
      <c r="CC301" s="18" t="str">
        <f>IF(AND(C301&gt;0,AN301=""),"  * No olvide digitar la variable Niños, Niñas, adolescentes y Jóvenes SENAME. Digite Cero si no tiene.",IF(AN301&gt;C301,"  * La variable Niños, Niñas, adolescentes y Jóvenes SENAME No puede ser mayor al Total.",""))</f>
        <v/>
      </c>
      <c r="CD301" s="18" t="str">
        <f t="shared" si="201"/>
        <v/>
      </c>
      <c r="CO301" s="69">
        <f>IF(AND(C301&gt;0,AL301=""),1,IF(AL301&gt;C301,1,0))</f>
        <v>0</v>
      </c>
      <c r="CP301" s="69">
        <f>IF(AND(C301&gt;0,AM301=""),1,IF(AM301&gt;C301,1,0))</f>
        <v>0</v>
      </c>
      <c r="CQ301" s="69">
        <f>IF(AND(C301&gt;0,AN301=""),1,IF(AN301&gt;C301,1,0))</f>
        <v>0</v>
      </c>
      <c r="CR301" s="69">
        <f>IF(AND(C301&gt;0,AO301=""),1,IF(AO301&gt;C301,1,0))</f>
        <v>0</v>
      </c>
    </row>
    <row r="302" spans="1:101" s="56" customFormat="1" ht="18" customHeight="1" x14ac:dyDescent="0.2">
      <c r="A302" s="38" t="s">
        <v>284</v>
      </c>
      <c r="B302" s="4951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  <c r="AS302" s="55"/>
      <c r="AT302" s="55"/>
      <c r="AU302" s="55"/>
      <c r="AV302" s="4982"/>
    </row>
    <row r="303" spans="1:101" x14ac:dyDescent="0.25">
      <c r="A303" s="4895" t="s">
        <v>285</v>
      </c>
      <c r="B303" s="2987"/>
      <c r="C303" s="4899" t="s">
        <v>286</v>
      </c>
      <c r="D303" s="4899"/>
      <c r="E303" s="4899"/>
      <c r="F303" s="4900" t="s">
        <v>139</v>
      </c>
      <c r="G303" s="4983"/>
      <c r="H303" s="4983"/>
      <c r="I303" s="4983"/>
      <c r="J303" s="4983"/>
      <c r="K303" s="4983"/>
      <c r="L303" s="4983"/>
      <c r="M303" s="4983"/>
      <c r="N303" s="4983"/>
      <c r="O303" s="4983"/>
      <c r="P303" s="4983"/>
      <c r="Q303" s="4983"/>
      <c r="R303" s="4983"/>
      <c r="S303" s="4983"/>
      <c r="T303" s="4983"/>
      <c r="U303" s="4983"/>
      <c r="V303" s="4983"/>
      <c r="W303" s="4983"/>
      <c r="X303" s="4983"/>
      <c r="Y303" s="4983"/>
      <c r="Z303" s="4983"/>
      <c r="AA303" s="4983"/>
      <c r="AB303" s="4983"/>
      <c r="AC303" s="4983"/>
      <c r="AD303" s="4983"/>
      <c r="AE303" s="4983"/>
      <c r="AF303" s="4983"/>
      <c r="AG303" s="4983"/>
      <c r="AH303" s="4983"/>
      <c r="AI303" s="4983"/>
      <c r="AJ303" s="4983"/>
      <c r="AK303" s="4983"/>
      <c r="AL303" s="4983"/>
      <c r="AM303" s="4984"/>
      <c r="AN303" s="4869" t="s">
        <v>271</v>
      </c>
      <c r="AO303" s="4869"/>
      <c r="AP303" s="4870"/>
      <c r="AQ303" s="4895" t="s">
        <v>209</v>
      </c>
      <c r="AR303" s="2987"/>
      <c r="AS303" s="4985" t="s">
        <v>12</v>
      </c>
      <c r="AT303" s="4970" t="s">
        <v>13</v>
      </c>
      <c r="AU303" s="4970" t="s">
        <v>287</v>
      </c>
      <c r="AV303" s="2987" t="s">
        <v>272</v>
      </c>
    </row>
    <row r="304" spans="1:101" x14ac:dyDescent="0.25">
      <c r="A304" s="3124"/>
      <c r="B304" s="2994"/>
      <c r="C304" s="4899"/>
      <c r="D304" s="4899"/>
      <c r="E304" s="4899"/>
      <c r="F304" s="4899" t="s">
        <v>202</v>
      </c>
      <c r="G304" s="4899"/>
      <c r="H304" s="4899" t="s">
        <v>203</v>
      </c>
      <c r="I304" s="4899"/>
      <c r="J304" s="4899" t="s">
        <v>204</v>
      </c>
      <c r="K304" s="4899"/>
      <c r="L304" s="4899" t="s">
        <v>16</v>
      </c>
      <c r="M304" s="4899"/>
      <c r="N304" s="4900" t="s">
        <v>17</v>
      </c>
      <c r="O304" s="4901"/>
      <c r="P304" s="4902" t="s">
        <v>18</v>
      </c>
      <c r="Q304" s="4902"/>
      <c r="R304" s="4902" t="s">
        <v>19</v>
      </c>
      <c r="S304" s="4902"/>
      <c r="T304" s="4902" t="s">
        <v>20</v>
      </c>
      <c r="U304" s="4902"/>
      <c r="V304" s="4902" t="s">
        <v>21</v>
      </c>
      <c r="W304" s="4902"/>
      <c r="X304" s="4902" t="s">
        <v>22</v>
      </c>
      <c r="Y304" s="4902"/>
      <c r="Z304" s="4902" t="s">
        <v>23</v>
      </c>
      <c r="AA304" s="4902"/>
      <c r="AB304" s="4902" t="s">
        <v>61</v>
      </c>
      <c r="AC304" s="4902"/>
      <c r="AD304" s="4902" t="s">
        <v>62</v>
      </c>
      <c r="AE304" s="4902"/>
      <c r="AF304" s="4902" t="s">
        <v>63</v>
      </c>
      <c r="AG304" s="4902"/>
      <c r="AH304" s="4902" t="s">
        <v>148</v>
      </c>
      <c r="AI304" s="4902"/>
      <c r="AJ304" s="4902" t="s">
        <v>149</v>
      </c>
      <c r="AK304" s="4902"/>
      <c r="AL304" s="4902" t="s">
        <v>150</v>
      </c>
      <c r="AM304" s="4971"/>
      <c r="AN304" s="3004" t="s">
        <v>288</v>
      </c>
      <c r="AO304" s="3004" t="s">
        <v>289</v>
      </c>
      <c r="AP304" s="2987" t="s">
        <v>290</v>
      </c>
      <c r="AQ304" s="4010"/>
      <c r="AR304" s="2988"/>
      <c r="AS304" s="4986"/>
      <c r="AT304" s="3200"/>
      <c r="AU304" s="3200"/>
      <c r="AV304" s="2994"/>
    </row>
    <row r="305" spans="1:99" ht="21.75" customHeight="1" x14ac:dyDescent="0.25">
      <c r="A305" s="4010"/>
      <c r="B305" s="2988"/>
      <c r="C305" s="4874" t="s">
        <v>120</v>
      </c>
      <c r="D305" s="4875" t="s">
        <v>79</v>
      </c>
      <c r="E305" s="4987" t="s">
        <v>121</v>
      </c>
      <c r="F305" s="4874" t="s">
        <v>291</v>
      </c>
      <c r="G305" s="4988" t="s">
        <v>121</v>
      </c>
      <c r="H305" s="4874" t="s">
        <v>291</v>
      </c>
      <c r="I305" s="4988" t="s">
        <v>121</v>
      </c>
      <c r="J305" s="4874" t="s">
        <v>291</v>
      </c>
      <c r="K305" s="4988" t="s">
        <v>121</v>
      </c>
      <c r="L305" s="4874" t="s">
        <v>291</v>
      </c>
      <c r="M305" s="4988" t="s">
        <v>121</v>
      </c>
      <c r="N305" s="4874" t="s">
        <v>291</v>
      </c>
      <c r="O305" s="4988" t="s">
        <v>121</v>
      </c>
      <c r="P305" s="4874" t="s">
        <v>291</v>
      </c>
      <c r="Q305" s="4988" t="s">
        <v>121</v>
      </c>
      <c r="R305" s="4874" t="s">
        <v>291</v>
      </c>
      <c r="S305" s="4988" t="s">
        <v>121</v>
      </c>
      <c r="T305" s="4874" t="s">
        <v>291</v>
      </c>
      <c r="U305" s="4988" t="s">
        <v>121</v>
      </c>
      <c r="V305" s="4874" t="s">
        <v>291</v>
      </c>
      <c r="W305" s="4988" t="s">
        <v>121</v>
      </c>
      <c r="X305" s="4874" t="s">
        <v>291</v>
      </c>
      <c r="Y305" s="4988" t="s">
        <v>121</v>
      </c>
      <c r="Z305" s="4874" t="s">
        <v>291</v>
      </c>
      <c r="AA305" s="4988" t="s">
        <v>121</v>
      </c>
      <c r="AB305" s="4874" t="s">
        <v>291</v>
      </c>
      <c r="AC305" s="4988" t="s">
        <v>121</v>
      </c>
      <c r="AD305" s="4874" t="s">
        <v>291</v>
      </c>
      <c r="AE305" s="4988" t="s">
        <v>121</v>
      </c>
      <c r="AF305" s="4874" t="s">
        <v>291</v>
      </c>
      <c r="AG305" s="4988" t="s">
        <v>121</v>
      </c>
      <c r="AH305" s="4874" t="s">
        <v>291</v>
      </c>
      <c r="AI305" s="4988" t="s">
        <v>121</v>
      </c>
      <c r="AJ305" s="4874" t="s">
        <v>291</v>
      </c>
      <c r="AK305" s="4988" t="s">
        <v>121</v>
      </c>
      <c r="AL305" s="4874" t="s">
        <v>291</v>
      </c>
      <c r="AM305" s="4896" t="s">
        <v>121</v>
      </c>
      <c r="AN305" s="4017"/>
      <c r="AO305" s="4017"/>
      <c r="AP305" s="2988"/>
      <c r="AQ305" s="4874" t="s">
        <v>212</v>
      </c>
      <c r="AR305" s="8" t="s">
        <v>213</v>
      </c>
      <c r="AS305" s="3019"/>
      <c r="AT305" s="2983"/>
      <c r="AU305" s="2983"/>
      <c r="AV305" s="2988"/>
    </row>
    <row r="306" spans="1:99" s="56" customFormat="1" ht="18" customHeight="1" x14ac:dyDescent="0.2">
      <c r="A306" s="4868" t="s">
        <v>292</v>
      </c>
      <c r="B306" s="4870"/>
      <c r="C306" s="4911">
        <f>SUM(D306+E306)</f>
        <v>8</v>
      </c>
      <c r="D306" s="4912">
        <f>SUM(F306+H306+J306+L306+N306+P306+R306+T306+V306+X306+Z306+AB306+AD306+AF306+AH306+AJ306+AL306)</f>
        <v>3</v>
      </c>
      <c r="E306" s="4930">
        <f>SUM(G306+I306+K306+M306+O306+Q306+S306+U306+W306+Y306+AA306+AC306+AE306+AG306+AI306+AK306+AM306)</f>
        <v>5</v>
      </c>
      <c r="F306" s="4911">
        <f>SUM(F316:F324)</f>
        <v>0</v>
      </c>
      <c r="G306" s="4989">
        <f>SUM(G316:G324)</f>
        <v>0</v>
      </c>
      <c r="H306" s="4911">
        <f>SUM(H316:H324)</f>
        <v>0</v>
      </c>
      <c r="I306" s="4989">
        <f>SUM(I316:I324)</f>
        <v>0</v>
      </c>
      <c r="J306" s="4911">
        <f>SUM(J316:J324)</f>
        <v>0</v>
      </c>
      <c r="K306" s="4989">
        <f>SUM(K307:K324)</f>
        <v>0</v>
      </c>
      <c r="L306" s="4911">
        <f>SUM(L316:L324)</f>
        <v>1</v>
      </c>
      <c r="M306" s="4989">
        <f>SUM(M307:M324)</f>
        <v>1</v>
      </c>
      <c r="N306" s="4911">
        <f>SUM(N316:N324)</f>
        <v>0</v>
      </c>
      <c r="O306" s="4989">
        <f>SUM(O307:O324)</f>
        <v>0</v>
      </c>
      <c r="P306" s="4911">
        <f>SUM(P316:P324)</f>
        <v>1</v>
      </c>
      <c r="Q306" s="4989">
        <f>SUM(Q307:Q324)</f>
        <v>0</v>
      </c>
      <c r="R306" s="4911">
        <f>SUM(R316:R324)</f>
        <v>0</v>
      </c>
      <c r="S306" s="4989">
        <f>SUM(S307:S324)</f>
        <v>1</v>
      </c>
      <c r="T306" s="4911">
        <f>SUM(T316:T324)</f>
        <v>0</v>
      </c>
      <c r="U306" s="4989">
        <f>SUM(U307:U324)</f>
        <v>2</v>
      </c>
      <c r="V306" s="4911">
        <f>SUM(V316:V324)</f>
        <v>0</v>
      </c>
      <c r="W306" s="4989">
        <f>SUM(W307:W324)</f>
        <v>0</v>
      </c>
      <c r="X306" s="4911">
        <f>SUM(X316:X324)</f>
        <v>1</v>
      </c>
      <c r="Y306" s="4989">
        <f>SUM(Y307:Y324)</f>
        <v>0</v>
      </c>
      <c r="Z306" s="4911">
        <f>SUM(Z316:Z324)</f>
        <v>0</v>
      </c>
      <c r="AA306" s="4989">
        <f>SUM(AA307:AA324)</f>
        <v>1</v>
      </c>
      <c r="AB306" s="4911">
        <f t="shared" ref="AB306:AM306" si="202">SUM(AB316:AB324)</f>
        <v>0</v>
      </c>
      <c r="AC306" s="4989">
        <f>SUM(AC307:AC324)</f>
        <v>0</v>
      </c>
      <c r="AD306" s="4911">
        <f t="shared" si="202"/>
        <v>0</v>
      </c>
      <c r="AE306" s="4989">
        <f t="shared" si="202"/>
        <v>0</v>
      </c>
      <c r="AF306" s="4911">
        <f t="shared" si="202"/>
        <v>0</v>
      </c>
      <c r="AG306" s="4989">
        <f t="shared" si="202"/>
        <v>0</v>
      </c>
      <c r="AH306" s="4911">
        <f t="shared" si="202"/>
        <v>0</v>
      </c>
      <c r="AI306" s="4989">
        <f t="shared" si="202"/>
        <v>0</v>
      </c>
      <c r="AJ306" s="4911">
        <f t="shared" si="202"/>
        <v>0</v>
      </c>
      <c r="AK306" s="4989">
        <f t="shared" si="202"/>
        <v>0</v>
      </c>
      <c r="AL306" s="4911">
        <f>SUM(AL316:AL324)</f>
        <v>0</v>
      </c>
      <c r="AM306" s="4990">
        <f t="shared" si="202"/>
        <v>0</v>
      </c>
      <c r="AN306" s="4961">
        <f t="shared" ref="AN306:AU306" si="203">SUM(AN307:AN324)</f>
        <v>4</v>
      </c>
      <c r="AO306" s="4961">
        <f t="shared" si="203"/>
        <v>4</v>
      </c>
      <c r="AP306" s="4991">
        <f t="shared" si="203"/>
        <v>0</v>
      </c>
      <c r="AQ306" s="4911">
        <f t="shared" si="203"/>
        <v>1</v>
      </c>
      <c r="AR306" s="4991">
        <f t="shared" si="203"/>
        <v>0</v>
      </c>
      <c r="AS306" s="4911">
        <f t="shared" si="203"/>
        <v>0</v>
      </c>
      <c r="AT306" s="4912">
        <f t="shared" si="203"/>
        <v>0</v>
      </c>
      <c r="AU306" s="4912">
        <f t="shared" si="203"/>
        <v>0</v>
      </c>
      <c r="AV306" s="4930">
        <f>SUM(AV307:AV324)</f>
        <v>0</v>
      </c>
    </row>
    <row r="307" spans="1:99" ht="15" customHeight="1" x14ac:dyDescent="0.25">
      <c r="A307" s="3205" t="s">
        <v>205</v>
      </c>
      <c r="B307" s="101" t="s">
        <v>293</v>
      </c>
      <c r="C307" s="249">
        <f>SUM(E307)</f>
        <v>0</v>
      </c>
      <c r="D307" s="502"/>
      <c r="E307" s="380">
        <f t="shared" ref="E307:E315" si="204">SUM(K307+M307+O307+Q307+S307+U307+W307+Y307+AA307+AC307)</f>
        <v>0</v>
      </c>
      <c r="F307" s="503"/>
      <c r="G307" s="422"/>
      <c r="H307" s="422"/>
      <c r="I307" s="422"/>
      <c r="J307" s="475"/>
      <c r="K307" s="48"/>
      <c r="L307" s="4992"/>
      <c r="M307" s="48"/>
      <c r="N307" s="4992"/>
      <c r="O307" s="48"/>
      <c r="P307" s="4992"/>
      <c r="Q307" s="48"/>
      <c r="R307" s="4992"/>
      <c r="S307" s="48"/>
      <c r="T307" s="4992"/>
      <c r="U307" s="48"/>
      <c r="V307" s="4992"/>
      <c r="W307" s="48"/>
      <c r="X307" s="4992"/>
      <c r="Y307" s="48"/>
      <c r="Z307" s="4992"/>
      <c r="AA307" s="48"/>
      <c r="AB307" s="4992"/>
      <c r="AC307" s="48"/>
      <c r="AD307" s="503"/>
      <c r="AE307" s="422"/>
      <c r="AF307" s="422"/>
      <c r="AG307" s="422"/>
      <c r="AH307" s="422"/>
      <c r="AI307" s="422"/>
      <c r="AJ307" s="422"/>
      <c r="AK307" s="422"/>
      <c r="AL307" s="422"/>
      <c r="AM307" s="423"/>
      <c r="AN307" s="47"/>
      <c r="AO307" s="47"/>
      <c r="AP307" s="48"/>
      <c r="AQ307" s="45"/>
      <c r="AR307" s="422"/>
      <c r="AS307" s="45"/>
      <c r="AT307" s="102"/>
      <c r="AU307" s="102"/>
      <c r="AV307" s="48"/>
      <c r="AW307" t="str">
        <f t="shared" ref="AW307:AW324" si="205">CA307&amp;CB307&amp;CC307&amp;CD307&amp;CE307&amp;CF307&amp;CG307</f>
        <v/>
      </c>
      <c r="CA307" s="18" t="str">
        <f>IF((AO307+AP307)&gt;AN307," * Los Egresos Por Alta + Egresos Por Abandono no pueden ser mayor que el Total de Egresos.","")</f>
        <v/>
      </c>
      <c r="CB307" s="263" t="str">
        <f>IF(AND(E307&gt;0,OR(AQ307=""))," * No olvide digitar la variable Trans (Masculino). Digite Cero si no tiene.",IF(AQ307&gt;E307,"  * La variable Trans (Masculino) No puede ser mayor al Total Mujeres.",""))</f>
        <v/>
      </c>
      <c r="CC307" s="504"/>
      <c r="CD307" s="263" t="str">
        <f>IF(AND(C307&gt;0,AS307=""), " * No olvide digitar la variable Pueblos originarios. Digite Cero si no tiene.",IF(AS307&gt;C307,"  * La variable Pueblos originarios No puede ser mayor al Total.",""))</f>
        <v/>
      </c>
      <c r="CE307" s="263" t="str">
        <f>IF(AND(C307&gt;0,AT307=""), " * No olvide digitar la variable Migrantes. Digite Cero si no tiene.",IF(AT307&gt;C307,"  * La variable Migrantes No puede ser mayor al Total.",""))</f>
        <v/>
      </c>
      <c r="CF307" s="263" t="str">
        <f>IF(AND(C307&gt;0,AU307=""), " * No olvide digitar la variable Niños, Niñas, adolescentes y jóvenes SENAME. Digite Cero si no tiene.",IF(AU307&gt;C307,"  * La variable Niños, Niñas, adolescentes y jóvenes SENAME No puede ser mayor al Total.",""))</f>
        <v/>
      </c>
      <c r="CG307" s="263" t="str">
        <f>IF(AND(C307&gt;0,AV307=""), " * No olvide digitar la variable Niños, Niñas, adolescentes y jóvenes Mejor Niñez. Digite Cero si no tiene.",IF(AV307&gt;C307,"  * La variable Niños, Niñas, adolescentes y jóvenes Mejor Niñez No puede ser mayor al Total.",""))</f>
        <v/>
      </c>
      <c r="CO307" s="69">
        <f t="shared" ref="CO307:CO324" si="206">IF((AO307+AP307)&gt;AN307,1,0)</f>
        <v>0</v>
      </c>
      <c r="CP307" s="69">
        <f t="shared" ref="CP307:CP324" si="207">IF(AND(E307&gt;0,OR(AQ307="")),1,IF(AQ307&gt;E307,1,0))</f>
        <v>0</v>
      </c>
      <c r="CQ307" s="505"/>
      <c r="CR307" s="69">
        <f t="shared" ref="CR307:CR324" si="208">IF(AND(C307&gt;0,AS307=""),1,IF(AS307&gt;C307,1,0))</f>
        <v>0</v>
      </c>
      <c r="CS307" s="69">
        <f t="shared" ref="CS307:CS324" si="209">IF(AND(C307&gt;0,AT307=""),1,IF(AT307&gt;C307,1,0))</f>
        <v>0</v>
      </c>
      <c r="CT307" s="69">
        <f t="shared" ref="CT307:CT324" si="210">IF(AND(C307&gt;0,AU307=""),1,IF(AU307&gt;C307,1,0))</f>
        <v>0</v>
      </c>
      <c r="CU307" s="69">
        <f t="shared" ref="CU307:CU324" si="211">IF(AND(C307&gt;0,AV307=""),1,IF(AV307&gt;C307,1,0))</f>
        <v>0</v>
      </c>
    </row>
    <row r="308" spans="1:99" ht="15" customHeight="1" x14ac:dyDescent="0.25">
      <c r="A308" s="3205"/>
      <c r="B308" s="506" t="s">
        <v>294</v>
      </c>
      <c r="C308" s="210">
        <f>SUM(E308)</f>
        <v>0</v>
      </c>
      <c r="D308" s="502"/>
      <c r="E308" s="396">
        <f t="shared" si="204"/>
        <v>0</v>
      </c>
      <c r="F308" s="503"/>
      <c r="G308" s="422"/>
      <c r="H308" s="422"/>
      <c r="I308" s="422"/>
      <c r="J308" s="475"/>
      <c r="K308" s="48"/>
      <c r="L308" s="4992"/>
      <c r="M308" s="48"/>
      <c r="N308" s="4992"/>
      <c r="O308" s="48"/>
      <c r="P308" s="4992"/>
      <c r="Q308" s="48"/>
      <c r="R308" s="4992"/>
      <c r="S308" s="48"/>
      <c r="T308" s="4992"/>
      <c r="U308" s="48"/>
      <c r="V308" s="4992"/>
      <c r="W308" s="48"/>
      <c r="X308" s="4992"/>
      <c r="Y308" s="48"/>
      <c r="Z308" s="4992"/>
      <c r="AA308" s="48"/>
      <c r="AB308" s="4992"/>
      <c r="AC308" s="48"/>
      <c r="AD308" s="503"/>
      <c r="AE308" s="422"/>
      <c r="AF308" s="422"/>
      <c r="AG308" s="422"/>
      <c r="AH308" s="422"/>
      <c r="AI308" s="422"/>
      <c r="AJ308" s="422"/>
      <c r="AK308" s="422"/>
      <c r="AL308" s="422"/>
      <c r="AM308" s="423"/>
      <c r="AN308" s="47"/>
      <c r="AO308" s="47"/>
      <c r="AP308" s="48"/>
      <c r="AQ308" s="45"/>
      <c r="AR308" s="422"/>
      <c r="AS308" s="45"/>
      <c r="AT308" s="102"/>
      <c r="AU308" s="102"/>
      <c r="AV308" s="48"/>
      <c r="AW308" t="str">
        <f t="shared" si="205"/>
        <v/>
      </c>
      <c r="CA308" s="18" t="str">
        <f t="shared" ref="CA308:CA324" si="212">IF((AO308+AP308)&gt;AN308," * Los Egresos Por Alta + Egresos Por Abandono no pueden ser mayor que el Total de Egresos.","")</f>
        <v/>
      </c>
      <c r="CB308" s="263" t="str">
        <f t="shared" ref="CB308:CB324" si="213">IF(AND(E308&gt;0,OR(AQ308=""))," * No olvide digitar la variable Trans (Masculino). Digite Cero si no tiene.",IF(AQ308&gt;E308,"  * La variable Trans (Masculino) No puede ser mayor al Total Mujeres.",""))</f>
        <v/>
      </c>
      <c r="CC308" s="504"/>
      <c r="CD308" s="263" t="str">
        <f t="shared" ref="CD308:CD324" si="214">IF(AND(C308&gt;0,AS308=""), " * No olvide digitar la variable Pueblos originarios. Digite Cero si no tiene.",IF(AS308&gt;C308,"  * La variable Pueblos originarios No puede ser mayor al Total.",""))</f>
        <v/>
      </c>
      <c r="CE308" s="263" t="str">
        <f t="shared" ref="CE308:CE324" si="215">IF(AND(C308&gt;0,AT308=""), " * No olvide digitar la variable Migrantes. Digite Cero si no tiene.",IF(AT308&gt;C308,"  * La variable Migrantes No puede ser mayor al Total.",""))</f>
        <v/>
      </c>
      <c r="CF308" s="263" t="str">
        <f t="shared" ref="CF308:CF324" si="216">IF(AND(C308&gt;0,AU308=""), " * No olvide digitar la variable Niños, Niñas, adolescentes y jóvenes SENAME. Digite Cero si no tiene.",IF(AU308&gt;C308,"  * La variable Niños, Niñas, adolescentes y jóvenes SENAME No puede ser mayor al Total.",""))</f>
        <v/>
      </c>
      <c r="CG308" s="263" t="str">
        <f t="shared" ref="CG308:CG324" si="217">IF(AND(C308&gt;0,AV308=""), " * No olvide digitar la variable Niños, Niñas, adolescentes y jóvenes Mejor Niñez. Digite Cero si no tiene.",IF(AV308&gt;C308,"  * La variable Niños, Niñas, adolescentes y jóvenes Mejor Niñez No puede ser mayor al Total.",""))</f>
        <v/>
      </c>
      <c r="CO308" s="69">
        <f t="shared" si="206"/>
        <v>0</v>
      </c>
      <c r="CP308" s="69">
        <f t="shared" si="207"/>
        <v>0</v>
      </c>
      <c r="CQ308" s="505"/>
      <c r="CR308" s="69">
        <f t="shared" si="208"/>
        <v>0</v>
      </c>
      <c r="CS308" s="69">
        <f t="shared" si="209"/>
        <v>0</v>
      </c>
      <c r="CT308" s="69">
        <f t="shared" si="210"/>
        <v>0</v>
      </c>
      <c r="CU308" s="69">
        <f t="shared" si="211"/>
        <v>0</v>
      </c>
    </row>
    <row r="309" spans="1:99" ht="15" customHeight="1" x14ac:dyDescent="0.25">
      <c r="A309" s="3205"/>
      <c r="B309" s="507" t="s">
        <v>295</v>
      </c>
      <c r="C309" s="210">
        <f t="shared" ref="C309:C324" si="218">SUM(D309+E309)</f>
        <v>0</v>
      </c>
      <c r="D309" s="502"/>
      <c r="E309" s="396">
        <f t="shared" si="204"/>
        <v>0</v>
      </c>
      <c r="F309" s="503"/>
      <c r="G309" s="422"/>
      <c r="H309" s="422"/>
      <c r="I309" s="422"/>
      <c r="J309" s="475"/>
      <c r="K309" s="28"/>
      <c r="L309" s="4992"/>
      <c r="M309" s="28"/>
      <c r="N309" s="4992"/>
      <c r="O309" s="28"/>
      <c r="P309" s="4992"/>
      <c r="Q309" s="28"/>
      <c r="R309" s="4992"/>
      <c r="S309" s="28"/>
      <c r="T309" s="4992"/>
      <c r="U309" s="28"/>
      <c r="V309" s="4992"/>
      <c r="W309" s="28"/>
      <c r="X309" s="4992"/>
      <c r="Y309" s="28"/>
      <c r="Z309" s="4992"/>
      <c r="AA309" s="28"/>
      <c r="AB309" s="4992"/>
      <c r="AC309" s="28"/>
      <c r="AD309" s="503"/>
      <c r="AE309" s="422"/>
      <c r="AF309" s="422"/>
      <c r="AG309" s="422"/>
      <c r="AH309" s="422"/>
      <c r="AI309" s="422"/>
      <c r="AJ309" s="422"/>
      <c r="AK309" s="422"/>
      <c r="AL309" s="422"/>
      <c r="AM309" s="423"/>
      <c r="AN309" s="23"/>
      <c r="AO309" s="23"/>
      <c r="AP309" s="28"/>
      <c r="AQ309" s="22"/>
      <c r="AR309" s="422"/>
      <c r="AS309" s="22"/>
      <c r="AT309" s="24"/>
      <c r="AU309" s="24"/>
      <c r="AV309" s="28"/>
      <c r="AW309" t="str">
        <f t="shared" si="205"/>
        <v/>
      </c>
      <c r="CA309" s="18" t="str">
        <f t="shared" si="212"/>
        <v/>
      </c>
      <c r="CB309" s="263" t="str">
        <f t="shared" si="213"/>
        <v/>
      </c>
      <c r="CC309" s="504"/>
      <c r="CD309" s="263" t="str">
        <f t="shared" si="214"/>
        <v/>
      </c>
      <c r="CE309" s="263" t="str">
        <f t="shared" si="215"/>
        <v/>
      </c>
      <c r="CF309" s="263" t="str">
        <f t="shared" si="216"/>
        <v/>
      </c>
      <c r="CG309" s="263" t="str">
        <f t="shared" si="217"/>
        <v/>
      </c>
      <c r="CO309" s="69">
        <f t="shared" si="206"/>
        <v>0</v>
      </c>
      <c r="CP309" s="69">
        <f t="shared" si="207"/>
        <v>0</v>
      </c>
      <c r="CQ309" s="505"/>
      <c r="CR309" s="69">
        <f t="shared" si="208"/>
        <v>0</v>
      </c>
      <c r="CS309" s="69">
        <f t="shared" si="209"/>
        <v>0</v>
      </c>
      <c r="CT309" s="69">
        <f t="shared" si="210"/>
        <v>0</v>
      </c>
      <c r="CU309" s="69">
        <f t="shared" si="211"/>
        <v>0</v>
      </c>
    </row>
    <row r="310" spans="1:99" ht="15" customHeight="1" x14ac:dyDescent="0.25">
      <c r="A310" s="3205"/>
      <c r="B310" s="507" t="s">
        <v>296</v>
      </c>
      <c r="C310" s="210">
        <f t="shared" ref="C310:C315" si="219">SUM(E310)</f>
        <v>0</v>
      </c>
      <c r="D310" s="502"/>
      <c r="E310" s="396">
        <f t="shared" si="204"/>
        <v>0</v>
      </c>
      <c r="F310" s="503"/>
      <c r="G310" s="422"/>
      <c r="H310" s="422"/>
      <c r="I310" s="422"/>
      <c r="J310" s="475"/>
      <c r="K310" s="28"/>
      <c r="L310" s="4992"/>
      <c r="M310" s="28"/>
      <c r="N310" s="4992"/>
      <c r="O310" s="28"/>
      <c r="P310" s="4992"/>
      <c r="Q310" s="28"/>
      <c r="R310" s="4992"/>
      <c r="S310" s="28"/>
      <c r="T310" s="4992"/>
      <c r="U310" s="28"/>
      <c r="V310" s="4992"/>
      <c r="W310" s="28"/>
      <c r="X310" s="4992"/>
      <c r="Y310" s="28"/>
      <c r="Z310" s="4992"/>
      <c r="AA310" s="28"/>
      <c r="AB310" s="4992"/>
      <c r="AC310" s="28"/>
      <c r="AD310" s="503"/>
      <c r="AE310" s="422"/>
      <c r="AF310" s="422"/>
      <c r="AG310" s="422"/>
      <c r="AH310" s="422"/>
      <c r="AI310" s="422"/>
      <c r="AJ310" s="422"/>
      <c r="AK310" s="422"/>
      <c r="AL310" s="422"/>
      <c r="AM310" s="423"/>
      <c r="AN310" s="23"/>
      <c r="AO310" s="23"/>
      <c r="AP310" s="28"/>
      <c r="AQ310" s="22"/>
      <c r="AR310" s="422"/>
      <c r="AS310" s="22"/>
      <c r="AT310" s="24"/>
      <c r="AU310" s="24"/>
      <c r="AV310" s="28"/>
      <c r="AW310" t="str">
        <f t="shared" si="205"/>
        <v/>
      </c>
      <c r="CA310" s="18" t="str">
        <f t="shared" si="212"/>
        <v/>
      </c>
      <c r="CB310" s="263" t="str">
        <f t="shared" si="213"/>
        <v/>
      </c>
      <c r="CC310" s="504"/>
      <c r="CD310" s="263" t="str">
        <f t="shared" si="214"/>
        <v/>
      </c>
      <c r="CE310" s="263" t="str">
        <f t="shared" si="215"/>
        <v/>
      </c>
      <c r="CF310" s="263" t="str">
        <f t="shared" si="216"/>
        <v/>
      </c>
      <c r="CG310" s="263" t="str">
        <f t="shared" si="217"/>
        <v/>
      </c>
      <c r="CO310" s="69">
        <f t="shared" si="206"/>
        <v>0</v>
      </c>
      <c r="CP310" s="69">
        <f t="shared" si="207"/>
        <v>0</v>
      </c>
      <c r="CQ310" s="505"/>
      <c r="CR310" s="69">
        <f t="shared" si="208"/>
        <v>0</v>
      </c>
      <c r="CS310" s="69">
        <f t="shared" si="209"/>
        <v>0</v>
      </c>
      <c r="CT310" s="69">
        <f t="shared" si="210"/>
        <v>0</v>
      </c>
      <c r="CU310" s="69">
        <f t="shared" si="211"/>
        <v>0</v>
      </c>
    </row>
    <row r="311" spans="1:99" ht="15" customHeight="1" x14ac:dyDescent="0.25">
      <c r="A311" s="3205"/>
      <c r="B311" s="507" t="s">
        <v>297</v>
      </c>
      <c r="C311" s="210">
        <f t="shared" si="219"/>
        <v>0</v>
      </c>
      <c r="D311" s="502"/>
      <c r="E311" s="396">
        <f t="shared" si="204"/>
        <v>0</v>
      </c>
      <c r="F311" s="503"/>
      <c r="G311" s="422"/>
      <c r="H311" s="422"/>
      <c r="I311" s="422"/>
      <c r="J311" s="475"/>
      <c r="K311" s="28"/>
      <c r="L311" s="4992"/>
      <c r="M311" s="28"/>
      <c r="N311" s="4992"/>
      <c r="O311" s="28"/>
      <c r="P311" s="4992"/>
      <c r="Q311" s="28"/>
      <c r="R311" s="4992"/>
      <c r="S311" s="28"/>
      <c r="T311" s="4992"/>
      <c r="U311" s="28"/>
      <c r="V311" s="4992"/>
      <c r="W311" s="28"/>
      <c r="X311" s="4992"/>
      <c r="Y311" s="28"/>
      <c r="Z311" s="4992"/>
      <c r="AA311" s="28"/>
      <c r="AB311" s="4992"/>
      <c r="AC311" s="28"/>
      <c r="AD311" s="503"/>
      <c r="AE311" s="422"/>
      <c r="AF311" s="422"/>
      <c r="AG311" s="422"/>
      <c r="AH311" s="422"/>
      <c r="AI311" s="422"/>
      <c r="AJ311" s="422"/>
      <c r="AK311" s="422"/>
      <c r="AL311" s="422"/>
      <c r="AM311" s="423"/>
      <c r="AN311" s="23"/>
      <c r="AO311" s="23"/>
      <c r="AP311" s="28"/>
      <c r="AQ311" s="22"/>
      <c r="AR311" s="422"/>
      <c r="AS311" s="22"/>
      <c r="AT311" s="24"/>
      <c r="AU311" s="24"/>
      <c r="AV311" s="28"/>
      <c r="AW311" t="str">
        <f t="shared" si="205"/>
        <v/>
      </c>
      <c r="CA311" s="18" t="str">
        <f t="shared" si="212"/>
        <v/>
      </c>
      <c r="CB311" s="263" t="str">
        <f t="shared" si="213"/>
        <v/>
      </c>
      <c r="CC311" s="504"/>
      <c r="CD311" s="263" t="str">
        <f t="shared" si="214"/>
        <v/>
      </c>
      <c r="CE311" s="263" t="str">
        <f t="shared" si="215"/>
        <v/>
      </c>
      <c r="CF311" s="263" t="str">
        <f t="shared" si="216"/>
        <v/>
      </c>
      <c r="CG311" s="263" t="str">
        <f t="shared" si="217"/>
        <v/>
      </c>
      <c r="CO311" s="69">
        <f t="shared" si="206"/>
        <v>0</v>
      </c>
      <c r="CP311" s="69">
        <f t="shared" si="207"/>
        <v>0</v>
      </c>
      <c r="CQ311" s="505"/>
      <c r="CR311" s="69">
        <f t="shared" si="208"/>
        <v>0</v>
      </c>
      <c r="CS311" s="69">
        <f t="shared" si="209"/>
        <v>0</v>
      </c>
      <c r="CT311" s="69">
        <f t="shared" si="210"/>
        <v>0</v>
      </c>
      <c r="CU311" s="69">
        <f t="shared" si="211"/>
        <v>0</v>
      </c>
    </row>
    <row r="312" spans="1:99" ht="15" customHeight="1" x14ac:dyDescent="0.25">
      <c r="A312" s="3205"/>
      <c r="B312" s="507" t="s">
        <v>298</v>
      </c>
      <c r="C312" s="210">
        <f t="shared" si="219"/>
        <v>0</v>
      </c>
      <c r="D312" s="502"/>
      <c r="E312" s="396">
        <f t="shared" si="204"/>
        <v>0</v>
      </c>
      <c r="F312" s="503"/>
      <c r="G312" s="422"/>
      <c r="H312" s="422"/>
      <c r="I312" s="422"/>
      <c r="J312" s="475"/>
      <c r="K312" s="28"/>
      <c r="L312" s="4992"/>
      <c r="M312" s="28"/>
      <c r="N312" s="4992"/>
      <c r="O312" s="28"/>
      <c r="P312" s="4992"/>
      <c r="Q312" s="28"/>
      <c r="R312" s="4992"/>
      <c r="S312" s="28"/>
      <c r="T312" s="4992"/>
      <c r="U312" s="28"/>
      <c r="V312" s="4992"/>
      <c r="W312" s="28"/>
      <c r="X312" s="4992"/>
      <c r="Y312" s="28"/>
      <c r="Z312" s="4992"/>
      <c r="AA312" s="28"/>
      <c r="AB312" s="4992"/>
      <c r="AC312" s="28"/>
      <c r="AD312" s="503"/>
      <c r="AE312" s="422"/>
      <c r="AF312" s="422"/>
      <c r="AG312" s="422"/>
      <c r="AH312" s="422"/>
      <c r="AI312" s="422"/>
      <c r="AJ312" s="422"/>
      <c r="AK312" s="422"/>
      <c r="AL312" s="422"/>
      <c r="AM312" s="423"/>
      <c r="AN312" s="23"/>
      <c r="AO312" s="23"/>
      <c r="AP312" s="28"/>
      <c r="AQ312" s="22"/>
      <c r="AR312" s="422"/>
      <c r="AS312" s="22"/>
      <c r="AT312" s="24"/>
      <c r="AU312" s="24"/>
      <c r="AV312" s="28"/>
      <c r="AW312" t="str">
        <f t="shared" si="205"/>
        <v/>
      </c>
      <c r="CA312" s="18" t="str">
        <f t="shared" si="212"/>
        <v/>
      </c>
      <c r="CB312" s="263" t="str">
        <f t="shared" si="213"/>
        <v/>
      </c>
      <c r="CC312" s="504"/>
      <c r="CD312" s="263" t="str">
        <f t="shared" si="214"/>
        <v/>
      </c>
      <c r="CE312" s="263" t="str">
        <f t="shared" si="215"/>
        <v/>
      </c>
      <c r="CF312" s="263" t="str">
        <f t="shared" si="216"/>
        <v/>
      </c>
      <c r="CG312" s="263" t="str">
        <f t="shared" si="217"/>
        <v/>
      </c>
      <c r="CO312" s="69">
        <f t="shared" si="206"/>
        <v>0</v>
      </c>
      <c r="CP312" s="69">
        <f t="shared" si="207"/>
        <v>0</v>
      </c>
      <c r="CQ312" s="505"/>
      <c r="CR312" s="69">
        <f t="shared" si="208"/>
        <v>0</v>
      </c>
      <c r="CS312" s="69">
        <f t="shared" si="209"/>
        <v>0</v>
      </c>
      <c r="CT312" s="69">
        <f t="shared" si="210"/>
        <v>0</v>
      </c>
      <c r="CU312" s="69">
        <f t="shared" si="211"/>
        <v>0</v>
      </c>
    </row>
    <row r="313" spans="1:99" ht="15" customHeight="1" x14ac:dyDescent="0.25">
      <c r="A313" s="3205"/>
      <c r="B313" s="507" t="s">
        <v>299</v>
      </c>
      <c r="C313" s="210">
        <f t="shared" si="219"/>
        <v>0</v>
      </c>
      <c r="D313" s="502"/>
      <c r="E313" s="396">
        <f t="shared" si="204"/>
        <v>0</v>
      </c>
      <c r="F313" s="503"/>
      <c r="G313" s="422"/>
      <c r="H313" s="422"/>
      <c r="I313" s="422"/>
      <c r="J313" s="475"/>
      <c r="K313" s="28"/>
      <c r="L313" s="4992"/>
      <c r="M313" s="28"/>
      <c r="N313" s="4992"/>
      <c r="O313" s="28"/>
      <c r="P313" s="4992"/>
      <c r="Q313" s="28"/>
      <c r="R313" s="4992"/>
      <c r="S313" s="28"/>
      <c r="T313" s="4992"/>
      <c r="U313" s="28"/>
      <c r="V313" s="4992"/>
      <c r="W313" s="28"/>
      <c r="X313" s="4992"/>
      <c r="Y313" s="28"/>
      <c r="Z313" s="4992"/>
      <c r="AA313" s="28"/>
      <c r="AB313" s="4992"/>
      <c r="AC313" s="28"/>
      <c r="AD313" s="503"/>
      <c r="AE313" s="422"/>
      <c r="AF313" s="422"/>
      <c r="AG313" s="422"/>
      <c r="AH313" s="422"/>
      <c r="AI313" s="422"/>
      <c r="AJ313" s="422"/>
      <c r="AK313" s="422"/>
      <c r="AL313" s="422"/>
      <c r="AM313" s="423"/>
      <c r="AN313" s="23"/>
      <c r="AO313" s="23"/>
      <c r="AP313" s="28"/>
      <c r="AQ313" s="22"/>
      <c r="AR313" s="422"/>
      <c r="AS313" s="22"/>
      <c r="AT313" s="24"/>
      <c r="AU313" s="24"/>
      <c r="AV313" s="28"/>
      <c r="AW313" t="str">
        <f t="shared" si="205"/>
        <v/>
      </c>
      <c r="CA313" s="18" t="str">
        <f t="shared" si="212"/>
        <v/>
      </c>
      <c r="CB313" s="263" t="str">
        <f t="shared" si="213"/>
        <v/>
      </c>
      <c r="CC313" s="504"/>
      <c r="CD313" s="263" t="str">
        <f t="shared" si="214"/>
        <v/>
      </c>
      <c r="CE313" s="263" t="str">
        <f t="shared" si="215"/>
        <v/>
      </c>
      <c r="CF313" s="263" t="str">
        <f t="shared" si="216"/>
        <v/>
      </c>
      <c r="CG313" s="263" t="str">
        <f t="shared" si="217"/>
        <v/>
      </c>
      <c r="CO313" s="69">
        <f t="shared" si="206"/>
        <v>0</v>
      </c>
      <c r="CP313" s="69">
        <f t="shared" si="207"/>
        <v>0</v>
      </c>
      <c r="CQ313" s="505"/>
      <c r="CR313" s="69">
        <f t="shared" si="208"/>
        <v>0</v>
      </c>
      <c r="CS313" s="69">
        <f t="shared" si="209"/>
        <v>0</v>
      </c>
      <c r="CT313" s="69">
        <f t="shared" si="210"/>
        <v>0</v>
      </c>
      <c r="CU313" s="69">
        <f t="shared" si="211"/>
        <v>0</v>
      </c>
    </row>
    <row r="314" spans="1:99" ht="15" customHeight="1" x14ac:dyDescent="0.25">
      <c r="A314" s="3205"/>
      <c r="B314" s="507" t="s">
        <v>300</v>
      </c>
      <c r="C314" s="210">
        <f t="shared" si="219"/>
        <v>0</v>
      </c>
      <c r="D314" s="502"/>
      <c r="E314" s="396">
        <f t="shared" si="204"/>
        <v>0</v>
      </c>
      <c r="F314" s="503"/>
      <c r="G314" s="422"/>
      <c r="H314" s="422"/>
      <c r="I314" s="422"/>
      <c r="J314" s="475"/>
      <c r="K314" s="28"/>
      <c r="L314" s="4992"/>
      <c r="M314" s="28"/>
      <c r="N314" s="4992"/>
      <c r="O314" s="28"/>
      <c r="P314" s="4992"/>
      <c r="Q314" s="28"/>
      <c r="R314" s="4992"/>
      <c r="S314" s="28"/>
      <c r="T314" s="4992"/>
      <c r="U314" s="28"/>
      <c r="V314" s="4992"/>
      <c r="W314" s="28"/>
      <c r="X314" s="4992"/>
      <c r="Y314" s="28"/>
      <c r="Z314" s="4992"/>
      <c r="AA314" s="28"/>
      <c r="AB314" s="4992"/>
      <c r="AC314" s="28"/>
      <c r="AD314" s="503"/>
      <c r="AE314" s="422"/>
      <c r="AF314" s="422"/>
      <c r="AG314" s="422"/>
      <c r="AH314" s="422"/>
      <c r="AI314" s="422"/>
      <c r="AJ314" s="422"/>
      <c r="AK314" s="422"/>
      <c r="AL314" s="422"/>
      <c r="AM314" s="423"/>
      <c r="AN314" s="23"/>
      <c r="AO314" s="23"/>
      <c r="AP314" s="28"/>
      <c r="AQ314" s="22"/>
      <c r="AR314" s="422"/>
      <c r="AS314" s="22"/>
      <c r="AT314" s="24"/>
      <c r="AU314" s="24"/>
      <c r="AV314" s="28"/>
      <c r="AW314" t="str">
        <f t="shared" si="205"/>
        <v/>
      </c>
      <c r="CA314" s="18" t="str">
        <f t="shared" si="212"/>
        <v/>
      </c>
      <c r="CB314" s="263" t="str">
        <f t="shared" si="213"/>
        <v/>
      </c>
      <c r="CC314" s="504"/>
      <c r="CD314" s="263" t="str">
        <f t="shared" si="214"/>
        <v/>
      </c>
      <c r="CE314" s="263" t="str">
        <f t="shared" si="215"/>
        <v/>
      </c>
      <c r="CF314" s="263" t="str">
        <f t="shared" si="216"/>
        <v/>
      </c>
      <c r="CG314" s="263" t="str">
        <f t="shared" si="217"/>
        <v/>
      </c>
      <c r="CO314" s="69">
        <f t="shared" si="206"/>
        <v>0</v>
      </c>
      <c r="CP314" s="69">
        <f t="shared" si="207"/>
        <v>0</v>
      </c>
      <c r="CQ314" s="505"/>
      <c r="CR314" s="69">
        <f t="shared" si="208"/>
        <v>0</v>
      </c>
      <c r="CS314" s="69">
        <f t="shared" si="209"/>
        <v>0</v>
      </c>
      <c r="CT314" s="69">
        <f t="shared" si="210"/>
        <v>0</v>
      </c>
      <c r="CU314" s="69">
        <f t="shared" si="211"/>
        <v>0</v>
      </c>
    </row>
    <row r="315" spans="1:99" ht="15" customHeight="1" x14ac:dyDescent="0.25">
      <c r="A315" s="3206"/>
      <c r="B315" s="508" t="s">
        <v>301</v>
      </c>
      <c r="C315" s="266">
        <f t="shared" si="219"/>
        <v>0</v>
      </c>
      <c r="D315" s="509"/>
      <c r="E315" s="377">
        <f t="shared" si="204"/>
        <v>0</v>
      </c>
      <c r="F315" s="2924"/>
      <c r="G315" s="426"/>
      <c r="H315" s="426"/>
      <c r="I315" s="426"/>
      <c r="J315" s="2936"/>
      <c r="K315" s="37"/>
      <c r="L315" s="224"/>
      <c r="M315" s="37"/>
      <c r="N315" s="224"/>
      <c r="O315" s="37"/>
      <c r="P315" s="224"/>
      <c r="Q315" s="37"/>
      <c r="R315" s="224"/>
      <c r="S315" s="37"/>
      <c r="T315" s="224"/>
      <c r="U315" s="37"/>
      <c r="V315" s="224"/>
      <c r="W315" s="37"/>
      <c r="X315" s="224"/>
      <c r="Y315" s="37"/>
      <c r="Z315" s="224"/>
      <c r="AA315" s="37"/>
      <c r="AB315" s="224"/>
      <c r="AC315" s="37"/>
      <c r="AD315" s="2924"/>
      <c r="AE315" s="426"/>
      <c r="AF315" s="426"/>
      <c r="AG315" s="426"/>
      <c r="AH315" s="426"/>
      <c r="AI315" s="426"/>
      <c r="AJ315" s="426"/>
      <c r="AK315" s="426"/>
      <c r="AL315" s="426"/>
      <c r="AM315" s="2926"/>
      <c r="AN315" s="31"/>
      <c r="AO315" s="31"/>
      <c r="AP315" s="37"/>
      <c r="AQ315" s="30"/>
      <c r="AR315" s="426"/>
      <c r="AS315" s="30"/>
      <c r="AT315" s="32"/>
      <c r="AU315" s="32"/>
      <c r="AV315" s="37"/>
      <c r="AW315" t="str">
        <f t="shared" si="205"/>
        <v/>
      </c>
      <c r="CA315" s="18" t="str">
        <f t="shared" si="212"/>
        <v/>
      </c>
      <c r="CB315" s="263" t="str">
        <f t="shared" si="213"/>
        <v/>
      </c>
      <c r="CC315" s="504"/>
      <c r="CD315" s="263" t="str">
        <f t="shared" si="214"/>
        <v/>
      </c>
      <c r="CE315" s="263" t="str">
        <f t="shared" si="215"/>
        <v/>
      </c>
      <c r="CF315" s="263" t="str">
        <f t="shared" si="216"/>
        <v/>
      </c>
      <c r="CG315" s="263" t="str">
        <f t="shared" si="217"/>
        <v/>
      </c>
      <c r="CO315" s="69">
        <f t="shared" si="206"/>
        <v>0</v>
      </c>
      <c r="CP315" s="69">
        <f t="shared" si="207"/>
        <v>0</v>
      </c>
      <c r="CQ315" s="505"/>
      <c r="CR315" s="69">
        <f t="shared" si="208"/>
        <v>0</v>
      </c>
      <c r="CS315" s="69">
        <f t="shared" si="209"/>
        <v>0</v>
      </c>
      <c r="CT315" s="69">
        <f t="shared" si="210"/>
        <v>0</v>
      </c>
      <c r="CU315" s="69">
        <f t="shared" si="211"/>
        <v>0</v>
      </c>
    </row>
    <row r="316" spans="1:99" ht="15" customHeight="1" x14ac:dyDescent="0.25">
      <c r="A316" s="3207" t="s">
        <v>302</v>
      </c>
      <c r="B316" s="4861" t="s">
        <v>293</v>
      </c>
      <c r="C316" s="378">
        <f t="shared" si="218"/>
        <v>0</v>
      </c>
      <c r="D316" s="379">
        <f>SUM(F316+H316+J316+L316+N316+P316+R316+T316+V316+X316+Z316+AB316+AD316+AF316+AH316+AJ316+AL316)</f>
        <v>0</v>
      </c>
      <c r="E316" s="380">
        <f>SUM(G316+I316+K316+M316+O316+Q316+S316+U316+W316+Y316+AA316+AC316+AE316+AG316+AI316+AK316+AM316)</f>
        <v>0</v>
      </c>
      <c r="F316" s="4993"/>
      <c r="G316" s="4994"/>
      <c r="H316" s="4995"/>
      <c r="I316" s="4994"/>
      <c r="J316" s="4995"/>
      <c r="K316" s="352"/>
      <c r="L316" s="4996"/>
      <c r="M316" s="4994"/>
      <c r="N316" s="4995"/>
      <c r="O316" s="4997"/>
      <c r="P316" s="4993"/>
      <c r="Q316" s="4994"/>
      <c r="R316" s="4995"/>
      <c r="S316" s="4997"/>
      <c r="T316" s="4993"/>
      <c r="U316" s="4994"/>
      <c r="V316" s="4995"/>
      <c r="W316" s="4997"/>
      <c r="X316" s="4993"/>
      <c r="Y316" s="4994"/>
      <c r="Z316" s="4995"/>
      <c r="AA316" s="4997"/>
      <c r="AB316" s="4993"/>
      <c r="AC316" s="4994"/>
      <c r="AD316" s="4995"/>
      <c r="AE316" s="4997"/>
      <c r="AF316" s="4993"/>
      <c r="AG316" s="4994"/>
      <c r="AH316" s="4995"/>
      <c r="AI316" s="4997"/>
      <c r="AJ316" s="4993"/>
      <c r="AK316" s="4994"/>
      <c r="AL316" s="4995"/>
      <c r="AM316" s="4998"/>
      <c r="AN316" s="4945">
        <v>0</v>
      </c>
      <c r="AO316" s="47">
        <v>0</v>
      </c>
      <c r="AP316" s="48">
        <v>0</v>
      </c>
      <c r="AQ316" s="45"/>
      <c r="AR316" s="48">
        <v>0</v>
      </c>
      <c r="AS316" s="45">
        <v>0</v>
      </c>
      <c r="AT316" s="102">
        <v>0</v>
      </c>
      <c r="AU316" s="102">
        <v>0</v>
      </c>
      <c r="AV316" s="48">
        <v>0</v>
      </c>
      <c r="AW316" t="str">
        <f t="shared" si="205"/>
        <v/>
      </c>
      <c r="CA316" s="18" t="str">
        <f>IF((AO316+AP316)&gt;AN316," * Los Egresos Por Alta + Egresos Por Abandono no pueden ser mayor que el Total de Egresos.","")</f>
        <v/>
      </c>
      <c r="CB316" s="263" t="str">
        <f t="shared" si="213"/>
        <v/>
      </c>
      <c r="CC316" s="263" t="str">
        <f t="shared" ref="CC316:CC324" si="220">IF(AND(D316&gt;0,OR(AR316=""))," * No olvide digitar la variable Trans (Femenino). Digite Cero si no tiene.",IF(AR316&gt;D316,"  * La variable Trans (Femenino) No puede ser mayor al Total Hombres.",""))</f>
        <v/>
      </c>
      <c r="CD316" s="263" t="str">
        <f t="shared" si="214"/>
        <v/>
      </c>
      <c r="CE316" s="263" t="str">
        <f t="shared" si="215"/>
        <v/>
      </c>
      <c r="CF316" s="263" t="str">
        <f t="shared" si="216"/>
        <v/>
      </c>
      <c r="CG316" s="263" t="str">
        <f t="shared" si="217"/>
        <v/>
      </c>
      <c r="CO316" s="69">
        <f t="shared" si="206"/>
        <v>0</v>
      </c>
      <c r="CP316" s="69">
        <f t="shared" si="207"/>
        <v>0</v>
      </c>
      <c r="CQ316" s="69">
        <f t="shared" ref="CQ316:CQ324" si="221">IF(AND(D316&gt;0,OR(AR316="")),1,IF(AR316&gt;D316,1,0))</f>
        <v>0</v>
      </c>
      <c r="CR316" s="69">
        <f t="shared" si="208"/>
        <v>0</v>
      </c>
      <c r="CS316" s="69">
        <f t="shared" si="209"/>
        <v>0</v>
      </c>
      <c r="CT316" s="69">
        <f t="shared" si="210"/>
        <v>0</v>
      </c>
      <c r="CU316" s="69">
        <f t="shared" si="211"/>
        <v>0</v>
      </c>
    </row>
    <row r="317" spans="1:99" ht="15" customHeight="1" x14ac:dyDescent="0.25">
      <c r="A317" s="3205"/>
      <c r="B317" s="506" t="s">
        <v>294</v>
      </c>
      <c r="C317" s="249">
        <f t="shared" si="218"/>
        <v>2</v>
      </c>
      <c r="D317" s="250">
        <f t="shared" ref="D317:E324" si="222">SUM(F317+H317+J317+L317+N317+P317+R317+T317+V317+X317+Z317+AB317+AD317+AF317+AH317+AJ317+AL317)</f>
        <v>1</v>
      </c>
      <c r="E317" s="380">
        <f t="shared" si="222"/>
        <v>1</v>
      </c>
      <c r="F317" s="45"/>
      <c r="G317" s="352"/>
      <c r="H317" s="45"/>
      <c r="I317" s="352"/>
      <c r="J317" s="45"/>
      <c r="K317" s="352"/>
      <c r="L317" s="45">
        <v>1</v>
      </c>
      <c r="M317" s="352">
        <v>1</v>
      </c>
      <c r="N317" s="47"/>
      <c r="O317" s="510"/>
      <c r="P317" s="45"/>
      <c r="Q317" s="352"/>
      <c r="R317" s="47"/>
      <c r="S317" s="510"/>
      <c r="T317" s="45"/>
      <c r="U317" s="352"/>
      <c r="V317" s="47"/>
      <c r="W317" s="510"/>
      <c r="X317" s="45"/>
      <c r="Y317" s="352"/>
      <c r="Z317" s="47"/>
      <c r="AA317" s="510"/>
      <c r="AB317" s="45"/>
      <c r="AC317" s="352"/>
      <c r="AD317" s="47"/>
      <c r="AE317" s="510"/>
      <c r="AF317" s="45"/>
      <c r="AG317" s="352"/>
      <c r="AH317" s="47"/>
      <c r="AI317" s="510"/>
      <c r="AJ317" s="45"/>
      <c r="AK317" s="352"/>
      <c r="AL317" s="47"/>
      <c r="AM317" s="46"/>
      <c r="AN317" s="47"/>
      <c r="AO317" s="47"/>
      <c r="AP317" s="48"/>
      <c r="AQ317" s="45">
        <v>1</v>
      </c>
      <c r="AR317" s="48">
        <v>0</v>
      </c>
      <c r="AS317" s="45">
        <v>0</v>
      </c>
      <c r="AT317" s="102">
        <v>0</v>
      </c>
      <c r="AU317" s="102">
        <v>0</v>
      </c>
      <c r="AV317" s="48">
        <v>0</v>
      </c>
      <c r="AW317" t="str">
        <f t="shared" si="205"/>
        <v/>
      </c>
      <c r="CA317" s="18" t="str">
        <f t="shared" si="212"/>
        <v/>
      </c>
      <c r="CB317" s="263" t="str">
        <f t="shared" si="213"/>
        <v/>
      </c>
      <c r="CC317" s="263" t="str">
        <f t="shared" si="220"/>
        <v/>
      </c>
      <c r="CD317" s="263" t="str">
        <f t="shared" si="214"/>
        <v/>
      </c>
      <c r="CE317" s="263" t="str">
        <f t="shared" si="215"/>
        <v/>
      </c>
      <c r="CF317" s="263" t="str">
        <f t="shared" si="216"/>
        <v/>
      </c>
      <c r="CG317" s="263" t="str">
        <f t="shared" si="217"/>
        <v/>
      </c>
      <c r="CO317" s="69">
        <f t="shared" si="206"/>
        <v>0</v>
      </c>
      <c r="CP317" s="69">
        <f t="shared" si="207"/>
        <v>0</v>
      </c>
      <c r="CQ317" s="69">
        <f t="shared" si="221"/>
        <v>0</v>
      </c>
      <c r="CR317" s="69">
        <f t="shared" si="208"/>
        <v>0</v>
      </c>
      <c r="CS317" s="69">
        <f t="shared" si="209"/>
        <v>0</v>
      </c>
      <c r="CT317" s="69">
        <f t="shared" si="210"/>
        <v>0</v>
      </c>
      <c r="CU317" s="69">
        <f t="shared" si="211"/>
        <v>0</v>
      </c>
    </row>
    <row r="318" spans="1:99" ht="15" customHeight="1" x14ac:dyDescent="0.25">
      <c r="A318" s="3205"/>
      <c r="B318" s="507" t="s">
        <v>295</v>
      </c>
      <c r="C318" s="210">
        <f t="shared" si="218"/>
        <v>6</v>
      </c>
      <c r="D318" s="252">
        <f t="shared" si="222"/>
        <v>2</v>
      </c>
      <c r="E318" s="396">
        <f t="shared" si="222"/>
        <v>4</v>
      </c>
      <c r="F318" s="22"/>
      <c r="G318" s="239"/>
      <c r="H318" s="22"/>
      <c r="I318" s="239"/>
      <c r="J318" s="22"/>
      <c r="K318" s="239"/>
      <c r="L318" s="22"/>
      <c r="M318" s="239"/>
      <c r="N318" s="22"/>
      <c r="O318" s="25"/>
      <c r="P318" s="22">
        <v>1</v>
      </c>
      <c r="Q318" s="239"/>
      <c r="R318" s="23"/>
      <c r="S318" s="25">
        <v>1</v>
      </c>
      <c r="T318" s="22"/>
      <c r="U318" s="239">
        <v>2</v>
      </c>
      <c r="V318" s="23"/>
      <c r="W318" s="25"/>
      <c r="X318" s="22">
        <v>1</v>
      </c>
      <c r="Y318" s="239"/>
      <c r="Z318" s="23"/>
      <c r="AA318" s="25">
        <v>1</v>
      </c>
      <c r="AB318" s="22"/>
      <c r="AC318" s="239"/>
      <c r="AD318" s="23"/>
      <c r="AE318" s="25"/>
      <c r="AF318" s="22"/>
      <c r="AG318" s="239"/>
      <c r="AH318" s="23"/>
      <c r="AI318" s="25"/>
      <c r="AJ318" s="22"/>
      <c r="AK318" s="239"/>
      <c r="AL318" s="23"/>
      <c r="AM318" s="26"/>
      <c r="AN318" s="23">
        <v>4</v>
      </c>
      <c r="AO318" s="23">
        <v>4</v>
      </c>
      <c r="AP318" s="28">
        <v>0</v>
      </c>
      <c r="AQ318" s="22">
        <v>0</v>
      </c>
      <c r="AR318" s="28">
        <v>0</v>
      </c>
      <c r="AS318" s="22">
        <v>0</v>
      </c>
      <c r="AT318" s="24">
        <v>0</v>
      </c>
      <c r="AU318" s="24">
        <v>0</v>
      </c>
      <c r="AV318" s="28">
        <v>0</v>
      </c>
      <c r="AW318" t="str">
        <f t="shared" si="205"/>
        <v/>
      </c>
      <c r="CA318" s="18" t="str">
        <f t="shared" si="212"/>
        <v/>
      </c>
      <c r="CB318" s="263" t="str">
        <f t="shared" si="213"/>
        <v/>
      </c>
      <c r="CC318" s="263" t="str">
        <f t="shared" si="220"/>
        <v/>
      </c>
      <c r="CD318" s="263" t="str">
        <f t="shared" si="214"/>
        <v/>
      </c>
      <c r="CE318" s="263" t="str">
        <f t="shared" si="215"/>
        <v/>
      </c>
      <c r="CF318" s="263" t="str">
        <f t="shared" si="216"/>
        <v/>
      </c>
      <c r="CG318" s="263" t="str">
        <f t="shared" si="217"/>
        <v/>
      </c>
      <c r="CO318" s="69">
        <f t="shared" si="206"/>
        <v>0</v>
      </c>
      <c r="CP318" s="69">
        <f t="shared" si="207"/>
        <v>0</v>
      </c>
      <c r="CQ318" s="69">
        <f t="shared" si="221"/>
        <v>0</v>
      </c>
      <c r="CR318" s="69">
        <f t="shared" si="208"/>
        <v>0</v>
      </c>
      <c r="CS318" s="69">
        <f t="shared" si="209"/>
        <v>0</v>
      </c>
      <c r="CT318" s="69">
        <f t="shared" si="210"/>
        <v>0</v>
      </c>
      <c r="CU318" s="69">
        <f t="shared" si="211"/>
        <v>0</v>
      </c>
    </row>
    <row r="319" spans="1:99" ht="15" customHeight="1" x14ac:dyDescent="0.25">
      <c r="A319" s="3205"/>
      <c r="B319" s="507" t="s">
        <v>296</v>
      </c>
      <c r="C319" s="210">
        <f t="shared" si="218"/>
        <v>0</v>
      </c>
      <c r="D319" s="252">
        <f t="shared" si="222"/>
        <v>0</v>
      </c>
      <c r="E319" s="396">
        <f t="shared" si="222"/>
        <v>0</v>
      </c>
      <c r="F319" s="22"/>
      <c r="G319" s="239"/>
      <c r="H319" s="22"/>
      <c r="I319" s="239"/>
      <c r="J319" s="22"/>
      <c r="K319" s="239"/>
      <c r="L319" s="22"/>
      <c r="M319" s="239"/>
      <c r="N319" s="22"/>
      <c r="O319" s="25"/>
      <c r="P319" s="22"/>
      <c r="Q319" s="239"/>
      <c r="R319" s="23"/>
      <c r="S319" s="25"/>
      <c r="T319" s="22"/>
      <c r="U319" s="239"/>
      <c r="V319" s="23"/>
      <c r="W319" s="25"/>
      <c r="X319" s="22"/>
      <c r="Y319" s="239"/>
      <c r="Z319" s="23"/>
      <c r="AA319" s="25"/>
      <c r="AB319" s="22"/>
      <c r="AC319" s="239"/>
      <c r="AD319" s="23"/>
      <c r="AE319" s="25"/>
      <c r="AF319" s="22"/>
      <c r="AG319" s="239"/>
      <c r="AH319" s="23"/>
      <c r="AI319" s="25"/>
      <c r="AJ319" s="22"/>
      <c r="AK319" s="239"/>
      <c r="AL319" s="23"/>
      <c r="AM319" s="26"/>
      <c r="AN319" s="23"/>
      <c r="AO319" s="23"/>
      <c r="AP319" s="28">
        <v>0</v>
      </c>
      <c r="AQ319" s="22">
        <v>0</v>
      </c>
      <c r="AR319" s="28">
        <v>0</v>
      </c>
      <c r="AS319" s="22">
        <v>0</v>
      </c>
      <c r="AT319" s="24">
        <v>0</v>
      </c>
      <c r="AU319" s="24">
        <v>0</v>
      </c>
      <c r="AV319" s="28">
        <v>0</v>
      </c>
      <c r="AW319" t="str">
        <f t="shared" si="205"/>
        <v/>
      </c>
      <c r="CA319" s="18" t="str">
        <f t="shared" si="212"/>
        <v/>
      </c>
      <c r="CB319" s="263" t="str">
        <f t="shared" si="213"/>
        <v/>
      </c>
      <c r="CC319" s="263" t="str">
        <f t="shared" si="220"/>
        <v/>
      </c>
      <c r="CD319" s="263" t="str">
        <f t="shared" si="214"/>
        <v/>
      </c>
      <c r="CE319" s="263" t="str">
        <f t="shared" si="215"/>
        <v/>
      </c>
      <c r="CF319" s="263" t="str">
        <f t="shared" si="216"/>
        <v/>
      </c>
      <c r="CG319" s="263" t="str">
        <f t="shared" si="217"/>
        <v/>
      </c>
      <c r="CO319" s="69">
        <f t="shared" si="206"/>
        <v>0</v>
      </c>
      <c r="CP319" s="69">
        <f t="shared" si="207"/>
        <v>0</v>
      </c>
      <c r="CQ319" s="69">
        <f t="shared" si="221"/>
        <v>0</v>
      </c>
      <c r="CR319" s="69">
        <f t="shared" si="208"/>
        <v>0</v>
      </c>
      <c r="CS319" s="69">
        <f t="shared" si="209"/>
        <v>0</v>
      </c>
      <c r="CT319" s="69">
        <f t="shared" si="210"/>
        <v>0</v>
      </c>
      <c r="CU319" s="69">
        <f t="shared" si="211"/>
        <v>0</v>
      </c>
    </row>
    <row r="320" spans="1:99" ht="15" customHeight="1" x14ac:dyDescent="0.25">
      <c r="A320" s="3205"/>
      <c r="B320" s="507" t="s">
        <v>297</v>
      </c>
      <c r="C320" s="210">
        <f t="shared" si="218"/>
        <v>0</v>
      </c>
      <c r="D320" s="252">
        <f t="shared" si="222"/>
        <v>0</v>
      </c>
      <c r="E320" s="396">
        <f t="shared" si="222"/>
        <v>0</v>
      </c>
      <c r="F320" s="22"/>
      <c r="G320" s="239"/>
      <c r="H320" s="22"/>
      <c r="I320" s="239"/>
      <c r="J320" s="22"/>
      <c r="K320" s="239"/>
      <c r="L320" s="22"/>
      <c r="M320" s="239"/>
      <c r="N320" s="22"/>
      <c r="O320" s="25"/>
      <c r="P320" s="22"/>
      <c r="Q320" s="239"/>
      <c r="R320" s="23"/>
      <c r="S320" s="25"/>
      <c r="T320" s="22"/>
      <c r="U320" s="239"/>
      <c r="V320" s="23"/>
      <c r="W320" s="25"/>
      <c r="X320" s="22"/>
      <c r="Y320" s="239"/>
      <c r="Z320" s="23"/>
      <c r="AA320" s="25"/>
      <c r="AB320" s="22"/>
      <c r="AC320" s="239"/>
      <c r="AD320" s="23"/>
      <c r="AE320" s="25"/>
      <c r="AF320" s="22"/>
      <c r="AG320" s="239"/>
      <c r="AH320" s="23"/>
      <c r="AI320" s="25"/>
      <c r="AJ320" s="22"/>
      <c r="AK320" s="239"/>
      <c r="AL320" s="23"/>
      <c r="AM320" s="26"/>
      <c r="AN320" s="23">
        <v>0</v>
      </c>
      <c r="AO320" s="23">
        <v>0</v>
      </c>
      <c r="AP320" s="28">
        <v>0</v>
      </c>
      <c r="AQ320" s="22">
        <v>0</v>
      </c>
      <c r="AR320" s="28">
        <v>0</v>
      </c>
      <c r="AS320" s="22">
        <v>0</v>
      </c>
      <c r="AT320" s="24">
        <v>0</v>
      </c>
      <c r="AU320" s="24">
        <v>0</v>
      </c>
      <c r="AV320" s="28">
        <v>0</v>
      </c>
      <c r="AW320" t="str">
        <f t="shared" si="205"/>
        <v/>
      </c>
      <c r="CA320" s="18" t="str">
        <f t="shared" si="212"/>
        <v/>
      </c>
      <c r="CB320" s="263" t="str">
        <f t="shared" si="213"/>
        <v/>
      </c>
      <c r="CC320" s="263" t="str">
        <f t="shared" si="220"/>
        <v/>
      </c>
      <c r="CD320" s="263" t="str">
        <f t="shared" si="214"/>
        <v/>
      </c>
      <c r="CE320" s="263" t="str">
        <f t="shared" si="215"/>
        <v/>
      </c>
      <c r="CF320" s="263" t="str">
        <f t="shared" si="216"/>
        <v/>
      </c>
      <c r="CG320" s="263" t="str">
        <f t="shared" si="217"/>
        <v/>
      </c>
      <c r="CO320" s="69">
        <f t="shared" si="206"/>
        <v>0</v>
      </c>
      <c r="CP320" s="69">
        <f t="shared" si="207"/>
        <v>0</v>
      </c>
      <c r="CQ320" s="69">
        <f t="shared" si="221"/>
        <v>0</v>
      </c>
      <c r="CR320" s="69">
        <f t="shared" si="208"/>
        <v>0</v>
      </c>
      <c r="CS320" s="69">
        <f t="shared" si="209"/>
        <v>0</v>
      </c>
      <c r="CT320" s="69">
        <f t="shared" si="210"/>
        <v>0</v>
      </c>
      <c r="CU320" s="69">
        <f t="shared" si="211"/>
        <v>0</v>
      </c>
    </row>
    <row r="321" spans="1:99" ht="15" customHeight="1" x14ac:dyDescent="0.25">
      <c r="A321" s="3205"/>
      <c r="B321" s="507" t="s">
        <v>298</v>
      </c>
      <c r="C321" s="210">
        <f t="shared" si="218"/>
        <v>0</v>
      </c>
      <c r="D321" s="252">
        <f t="shared" si="222"/>
        <v>0</v>
      </c>
      <c r="E321" s="396">
        <f t="shared" si="222"/>
        <v>0</v>
      </c>
      <c r="F321" s="22"/>
      <c r="G321" s="239"/>
      <c r="H321" s="22"/>
      <c r="I321" s="239"/>
      <c r="J321" s="22"/>
      <c r="K321" s="239"/>
      <c r="L321" s="22"/>
      <c r="M321" s="239"/>
      <c r="N321" s="22"/>
      <c r="O321" s="25"/>
      <c r="P321" s="22"/>
      <c r="Q321" s="239"/>
      <c r="R321" s="23"/>
      <c r="S321" s="25"/>
      <c r="T321" s="22"/>
      <c r="U321" s="239"/>
      <c r="V321" s="23"/>
      <c r="W321" s="25"/>
      <c r="X321" s="22"/>
      <c r="Y321" s="239"/>
      <c r="Z321" s="23"/>
      <c r="AA321" s="25"/>
      <c r="AB321" s="22"/>
      <c r="AC321" s="239"/>
      <c r="AD321" s="23"/>
      <c r="AE321" s="25"/>
      <c r="AF321" s="22"/>
      <c r="AG321" s="239"/>
      <c r="AH321" s="23"/>
      <c r="AI321" s="25"/>
      <c r="AJ321" s="22"/>
      <c r="AK321" s="239"/>
      <c r="AL321" s="23"/>
      <c r="AM321" s="26"/>
      <c r="AN321" s="23"/>
      <c r="AO321" s="23"/>
      <c r="AP321" s="28"/>
      <c r="AQ321" s="22"/>
      <c r="AR321" s="28"/>
      <c r="AS321" s="22"/>
      <c r="AT321" s="24"/>
      <c r="AU321" s="24"/>
      <c r="AV321" s="28"/>
      <c r="AW321" t="str">
        <f t="shared" si="205"/>
        <v/>
      </c>
      <c r="CA321" s="18" t="str">
        <f t="shared" si="212"/>
        <v/>
      </c>
      <c r="CB321" s="263" t="str">
        <f t="shared" si="213"/>
        <v/>
      </c>
      <c r="CC321" s="263" t="str">
        <f t="shared" si="220"/>
        <v/>
      </c>
      <c r="CD321" s="263" t="str">
        <f t="shared" si="214"/>
        <v/>
      </c>
      <c r="CE321" s="263" t="str">
        <f t="shared" si="215"/>
        <v/>
      </c>
      <c r="CF321" s="263" t="str">
        <f t="shared" si="216"/>
        <v/>
      </c>
      <c r="CG321" s="263" t="str">
        <f t="shared" si="217"/>
        <v/>
      </c>
      <c r="CO321" s="69">
        <f t="shared" si="206"/>
        <v>0</v>
      </c>
      <c r="CP321" s="69">
        <f t="shared" si="207"/>
        <v>0</v>
      </c>
      <c r="CQ321" s="69">
        <f t="shared" si="221"/>
        <v>0</v>
      </c>
      <c r="CR321" s="69">
        <f t="shared" si="208"/>
        <v>0</v>
      </c>
      <c r="CS321" s="69">
        <f t="shared" si="209"/>
        <v>0</v>
      </c>
      <c r="CT321" s="69">
        <f t="shared" si="210"/>
        <v>0</v>
      </c>
      <c r="CU321" s="69">
        <f t="shared" si="211"/>
        <v>0</v>
      </c>
    </row>
    <row r="322" spans="1:99" ht="15" customHeight="1" x14ac:dyDescent="0.25">
      <c r="A322" s="3205"/>
      <c r="B322" s="507" t="s">
        <v>299</v>
      </c>
      <c r="C322" s="210">
        <f t="shared" si="218"/>
        <v>0</v>
      </c>
      <c r="D322" s="252">
        <f t="shared" si="222"/>
        <v>0</v>
      </c>
      <c r="E322" s="396">
        <f t="shared" si="222"/>
        <v>0</v>
      </c>
      <c r="F322" s="22"/>
      <c r="G322" s="239"/>
      <c r="H322" s="22"/>
      <c r="I322" s="239"/>
      <c r="J322" s="22"/>
      <c r="K322" s="239"/>
      <c r="L322" s="22"/>
      <c r="M322" s="239"/>
      <c r="N322" s="22"/>
      <c r="O322" s="25"/>
      <c r="P322" s="22"/>
      <c r="Q322" s="239"/>
      <c r="R322" s="23"/>
      <c r="S322" s="25"/>
      <c r="T322" s="22"/>
      <c r="U322" s="239"/>
      <c r="V322" s="23"/>
      <c r="W322" s="25"/>
      <c r="X322" s="22"/>
      <c r="Y322" s="239"/>
      <c r="Z322" s="23"/>
      <c r="AA322" s="25"/>
      <c r="AB322" s="22"/>
      <c r="AC322" s="239"/>
      <c r="AD322" s="23"/>
      <c r="AE322" s="25"/>
      <c r="AF322" s="22"/>
      <c r="AG322" s="239"/>
      <c r="AH322" s="23"/>
      <c r="AI322" s="25"/>
      <c r="AJ322" s="22"/>
      <c r="AK322" s="239"/>
      <c r="AL322" s="23"/>
      <c r="AM322" s="26"/>
      <c r="AN322" s="23"/>
      <c r="AO322" s="23"/>
      <c r="AP322" s="28"/>
      <c r="AQ322" s="22"/>
      <c r="AR322" s="28"/>
      <c r="AS322" s="22"/>
      <c r="AT322" s="24"/>
      <c r="AU322" s="24"/>
      <c r="AV322" s="28"/>
      <c r="AW322" t="str">
        <f t="shared" si="205"/>
        <v/>
      </c>
      <c r="CA322" s="18" t="str">
        <f t="shared" si="212"/>
        <v/>
      </c>
      <c r="CB322" s="263" t="str">
        <f t="shared" si="213"/>
        <v/>
      </c>
      <c r="CC322" s="263" t="str">
        <f t="shared" si="220"/>
        <v/>
      </c>
      <c r="CD322" s="263" t="str">
        <f t="shared" si="214"/>
        <v/>
      </c>
      <c r="CE322" s="263" t="str">
        <f t="shared" si="215"/>
        <v/>
      </c>
      <c r="CF322" s="263" t="str">
        <f t="shared" si="216"/>
        <v/>
      </c>
      <c r="CG322" s="263" t="str">
        <f t="shared" si="217"/>
        <v/>
      </c>
      <c r="CO322" s="69">
        <f t="shared" si="206"/>
        <v>0</v>
      </c>
      <c r="CP322" s="69">
        <f t="shared" si="207"/>
        <v>0</v>
      </c>
      <c r="CQ322" s="69">
        <f t="shared" si="221"/>
        <v>0</v>
      </c>
      <c r="CR322" s="69">
        <f t="shared" si="208"/>
        <v>0</v>
      </c>
      <c r="CS322" s="69">
        <f t="shared" si="209"/>
        <v>0</v>
      </c>
      <c r="CT322" s="69">
        <f t="shared" si="210"/>
        <v>0</v>
      </c>
      <c r="CU322" s="69">
        <f t="shared" si="211"/>
        <v>0</v>
      </c>
    </row>
    <row r="323" spans="1:99" ht="15" customHeight="1" x14ac:dyDescent="0.25">
      <c r="A323" s="3205"/>
      <c r="B323" s="507" t="s">
        <v>300</v>
      </c>
      <c r="C323" s="210">
        <f t="shared" si="218"/>
        <v>0</v>
      </c>
      <c r="D323" s="252">
        <f t="shared" si="222"/>
        <v>0</v>
      </c>
      <c r="E323" s="396">
        <f t="shared" si="222"/>
        <v>0</v>
      </c>
      <c r="F323" s="22"/>
      <c r="G323" s="239"/>
      <c r="H323" s="22"/>
      <c r="I323" s="239"/>
      <c r="J323" s="22"/>
      <c r="K323" s="239"/>
      <c r="L323" s="22"/>
      <c r="M323" s="239"/>
      <c r="N323" s="22"/>
      <c r="O323" s="25"/>
      <c r="P323" s="22"/>
      <c r="Q323" s="239"/>
      <c r="R323" s="23"/>
      <c r="S323" s="25"/>
      <c r="T323" s="22"/>
      <c r="U323" s="239"/>
      <c r="V323" s="23"/>
      <c r="W323" s="25"/>
      <c r="X323" s="22"/>
      <c r="Y323" s="239"/>
      <c r="Z323" s="23"/>
      <c r="AA323" s="25"/>
      <c r="AB323" s="22"/>
      <c r="AC323" s="239"/>
      <c r="AD323" s="23"/>
      <c r="AE323" s="25"/>
      <c r="AF323" s="22"/>
      <c r="AG323" s="239"/>
      <c r="AH323" s="23"/>
      <c r="AI323" s="25"/>
      <c r="AJ323" s="22"/>
      <c r="AK323" s="239"/>
      <c r="AL323" s="23"/>
      <c r="AM323" s="26"/>
      <c r="AN323" s="23"/>
      <c r="AO323" s="23"/>
      <c r="AP323" s="28"/>
      <c r="AQ323" s="22"/>
      <c r="AR323" s="28"/>
      <c r="AS323" s="22"/>
      <c r="AT323" s="24"/>
      <c r="AU323" s="24"/>
      <c r="AV323" s="28"/>
      <c r="AW323" t="str">
        <f t="shared" si="205"/>
        <v/>
      </c>
      <c r="CA323" s="18" t="str">
        <f t="shared" si="212"/>
        <v/>
      </c>
      <c r="CB323" s="263" t="str">
        <f t="shared" si="213"/>
        <v/>
      </c>
      <c r="CC323" s="263" t="str">
        <f t="shared" si="220"/>
        <v/>
      </c>
      <c r="CD323" s="263" t="str">
        <f t="shared" si="214"/>
        <v/>
      </c>
      <c r="CE323" s="263" t="str">
        <f t="shared" si="215"/>
        <v/>
      </c>
      <c r="CF323" s="263" t="str">
        <f t="shared" si="216"/>
        <v/>
      </c>
      <c r="CG323" s="263" t="str">
        <f t="shared" si="217"/>
        <v/>
      </c>
      <c r="CO323" s="69">
        <f t="shared" si="206"/>
        <v>0</v>
      </c>
      <c r="CP323" s="69">
        <f t="shared" si="207"/>
        <v>0</v>
      </c>
      <c r="CQ323" s="69">
        <f t="shared" si="221"/>
        <v>0</v>
      </c>
      <c r="CR323" s="69">
        <f t="shared" si="208"/>
        <v>0</v>
      </c>
      <c r="CS323" s="69">
        <f t="shared" si="209"/>
        <v>0</v>
      </c>
      <c r="CT323" s="69">
        <f t="shared" si="210"/>
        <v>0</v>
      </c>
      <c r="CU323" s="69">
        <f t="shared" si="211"/>
        <v>0</v>
      </c>
    </row>
    <row r="324" spans="1:99" ht="15" customHeight="1" x14ac:dyDescent="0.25">
      <c r="A324" s="4999"/>
      <c r="B324" s="508" t="s">
        <v>301</v>
      </c>
      <c r="C324" s="266">
        <f t="shared" si="218"/>
        <v>0</v>
      </c>
      <c r="D324" s="267">
        <f t="shared" si="222"/>
        <v>0</v>
      </c>
      <c r="E324" s="377">
        <f t="shared" si="222"/>
        <v>0</v>
      </c>
      <c r="F324" s="30"/>
      <c r="G324" s="243"/>
      <c r="H324" s="30"/>
      <c r="I324" s="243"/>
      <c r="J324" s="30"/>
      <c r="K324" s="243"/>
      <c r="L324" s="30"/>
      <c r="M324" s="243"/>
      <c r="N324" s="30"/>
      <c r="O324" s="33"/>
      <c r="P324" s="30"/>
      <c r="Q324" s="243"/>
      <c r="R324" s="31"/>
      <c r="S324" s="33"/>
      <c r="T324" s="30"/>
      <c r="U324" s="243"/>
      <c r="V324" s="31"/>
      <c r="W324" s="33"/>
      <c r="X324" s="30"/>
      <c r="Y324" s="243"/>
      <c r="Z324" s="31"/>
      <c r="AA324" s="33"/>
      <c r="AB324" s="30"/>
      <c r="AC324" s="243"/>
      <c r="AD324" s="31"/>
      <c r="AE324" s="33"/>
      <c r="AF324" s="30"/>
      <c r="AG324" s="243"/>
      <c r="AH324" s="31"/>
      <c r="AI324" s="33"/>
      <c r="AJ324" s="30"/>
      <c r="AK324" s="243"/>
      <c r="AL324" s="31"/>
      <c r="AM324" s="34"/>
      <c r="AN324" s="31"/>
      <c r="AO324" s="31"/>
      <c r="AP324" s="37"/>
      <c r="AQ324" s="30">
        <v>0</v>
      </c>
      <c r="AR324" s="37">
        <v>0</v>
      </c>
      <c r="AS324" s="30">
        <v>0</v>
      </c>
      <c r="AT324" s="32">
        <v>0</v>
      </c>
      <c r="AU324" s="32">
        <v>0</v>
      </c>
      <c r="AV324" s="37">
        <v>0</v>
      </c>
      <c r="AW324" t="str">
        <f t="shared" si="205"/>
        <v/>
      </c>
      <c r="CA324" s="18" t="str">
        <f t="shared" si="212"/>
        <v/>
      </c>
      <c r="CB324" s="263" t="str">
        <f t="shared" si="213"/>
        <v/>
      </c>
      <c r="CC324" s="263" t="str">
        <f t="shared" si="220"/>
        <v/>
      </c>
      <c r="CD324" s="263" t="str">
        <f t="shared" si="214"/>
        <v/>
      </c>
      <c r="CE324" s="263" t="str">
        <f t="shared" si="215"/>
        <v/>
      </c>
      <c r="CF324" s="263" t="str">
        <f t="shared" si="216"/>
        <v/>
      </c>
      <c r="CG324" s="263" t="str">
        <f t="shared" si="217"/>
        <v/>
      </c>
      <c r="CO324" s="69">
        <f t="shared" si="206"/>
        <v>0</v>
      </c>
      <c r="CP324" s="69">
        <f t="shared" si="207"/>
        <v>0</v>
      </c>
      <c r="CQ324" s="69">
        <f t="shared" si="221"/>
        <v>0</v>
      </c>
      <c r="CR324" s="69">
        <f t="shared" si="208"/>
        <v>0</v>
      </c>
      <c r="CS324" s="69">
        <f t="shared" si="209"/>
        <v>0</v>
      </c>
      <c r="CT324" s="69">
        <f t="shared" si="210"/>
        <v>0</v>
      </c>
      <c r="CU324" s="69">
        <f t="shared" si="211"/>
        <v>0</v>
      </c>
    </row>
    <row r="325" spans="1:99" s="56" customFormat="1" ht="18" customHeight="1" x14ac:dyDescent="0.2">
      <c r="A325" s="38" t="s">
        <v>303</v>
      </c>
      <c r="B325" s="22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  <c r="AP325" s="55"/>
      <c r="AQ325" s="55"/>
      <c r="AR325" s="55"/>
      <c r="AS325" s="55"/>
      <c r="AT325" s="55"/>
      <c r="AU325" s="55"/>
      <c r="AV325" s="55"/>
      <c r="AW325" s="5000"/>
    </row>
    <row r="326" spans="1:99" x14ac:dyDescent="0.25">
      <c r="A326" s="5001" t="s">
        <v>90</v>
      </c>
      <c r="B326" s="2987"/>
      <c r="C326" s="5002" t="s">
        <v>286</v>
      </c>
      <c r="D326" s="3214"/>
      <c r="E326" s="3215"/>
      <c r="F326" s="5003" t="s">
        <v>139</v>
      </c>
      <c r="G326" s="5004"/>
      <c r="H326" s="5004"/>
      <c r="I326" s="5004"/>
      <c r="J326" s="5004"/>
      <c r="K326" s="5004"/>
      <c r="L326" s="5004"/>
      <c r="M326" s="5004"/>
      <c r="N326" s="5004"/>
      <c r="O326" s="5004"/>
      <c r="P326" s="5004"/>
      <c r="Q326" s="5004"/>
      <c r="R326" s="5004"/>
      <c r="S326" s="5004"/>
      <c r="T326" s="5004"/>
      <c r="U326" s="5004"/>
      <c r="V326" s="5004"/>
      <c r="W326" s="5004"/>
      <c r="X326" s="5004"/>
      <c r="Y326" s="5004"/>
      <c r="Z326" s="5004"/>
      <c r="AA326" s="5004"/>
      <c r="AB326" s="5004"/>
      <c r="AC326" s="5004"/>
      <c r="AD326" s="5004"/>
      <c r="AE326" s="5004"/>
      <c r="AF326" s="5004"/>
      <c r="AG326" s="5004"/>
      <c r="AH326" s="5004"/>
      <c r="AI326" s="5004"/>
      <c r="AJ326" s="5004"/>
      <c r="AK326" s="5004"/>
      <c r="AL326" s="5004"/>
      <c r="AM326" s="5004"/>
      <c r="AN326" s="5004"/>
      <c r="AO326" s="5004"/>
      <c r="AP326" s="5004"/>
      <c r="AQ326" s="5005"/>
      <c r="AR326" s="3108" t="s">
        <v>209</v>
      </c>
      <c r="AS326" s="2987"/>
      <c r="AT326" s="5006" t="s">
        <v>12</v>
      </c>
      <c r="AU326" s="5007" t="s">
        <v>13</v>
      </c>
      <c r="AV326" s="5007" t="s">
        <v>287</v>
      </c>
      <c r="AW326" s="2987" t="s">
        <v>272</v>
      </c>
    </row>
    <row r="327" spans="1:99" x14ac:dyDescent="0.25">
      <c r="A327" s="3124"/>
      <c r="B327" s="2994"/>
      <c r="C327" s="5008"/>
      <c r="D327" s="5009"/>
      <c r="E327" s="5010"/>
      <c r="F327" s="5011" t="s">
        <v>304</v>
      </c>
      <c r="G327" s="5012"/>
      <c r="H327" s="5011" t="s">
        <v>305</v>
      </c>
      <c r="I327" s="5012"/>
      <c r="J327" s="5011" t="s">
        <v>306</v>
      </c>
      <c r="K327" s="5012"/>
      <c r="L327" s="5011" t="s">
        <v>307</v>
      </c>
      <c r="M327" s="5012"/>
      <c r="N327" s="5011" t="s">
        <v>203</v>
      </c>
      <c r="O327" s="5012"/>
      <c r="P327" s="5011" t="s">
        <v>204</v>
      </c>
      <c r="Q327" s="5012"/>
      <c r="R327" s="5011" t="s">
        <v>16</v>
      </c>
      <c r="S327" s="5012"/>
      <c r="T327" s="5011" t="s">
        <v>17</v>
      </c>
      <c r="U327" s="5012"/>
      <c r="V327" s="5011" t="s">
        <v>18</v>
      </c>
      <c r="W327" s="5013"/>
      <c r="X327" s="5011" t="s">
        <v>19</v>
      </c>
      <c r="Y327" s="5013"/>
      <c r="Z327" s="5011" t="s">
        <v>20</v>
      </c>
      <c r="AA327" s="5013"/>
      <c r="AB327" s="5011" t="s">
        <v>21</v>
      </c>
      <c r="AC327" s="5013"/>
      <c r="AD327" s="5011" t="s">
        <v>22</v>
      </c>
      <c r="AE327" s="5013"/>
      <c r="AF327" s="5011" t="s">
        <v>23</v>
      </c>
      <c r="AG327" s="5013"/>
      <c r="AH327" s="5011" t="s">
        <v>61</v>
      </c>
      <c r="AI327" s="5013"/>
      <c r="AJ327" s="5011" t="s">
        <v>62</v>
      </c>
      <c r="AK327" s="5013"/>
      <c r="AL327" s="5011" t="s">
        <v>63</v>
      </c>
      <c r="AM327" s="5013"/>
      <c r="AN327" s="5011" t="s">
        <v>148</v>
      </c>
      <c r="AO327" s="5013"/>
      <c r="AP327" s="5011" t="s">
        <v>308</v>
      </c>
      <c r="AQ327" s="5014"/>
      <c r="AR327" s="5015"/>
      <c r="AS327" s="5016"/>
      <c r="AT327" s="4986"/>
      <c r="AU327" s="3200"/>
      <c r="AV327" s="3200"/>
      <c r="AW327" s="2994"/>
    </row>
    <row r="328" spans="1:99" ht="25.5" customHeight="1" x14ac:dyDescent="0.25">
      <c r="A328" s="4010"/>
      <c r="B328" s="2988"/>
      <c r="C328" s="5017" t="s">
        <v>120</v>
      </c>
      <c r="D328" s="5018" t="s">
        <v>79</v>
      </c>
      <c r="E328" s="513" t="s">
        <v>121</v>
      </c>
      <c r="F328" s="5017" t="s">
        <v>291</v>
      </c>
      <c r="G328" s="5019" t="s">
        <v>121</v>
      </c>
      <c r="H328" s="5017" t="s">
        <v>291</v>
      </c>
      <c r="I328" s="5019" t="s">
        <v>121</v>
      </c>
      <c r="J328" s="5017" t="s">
        <v>291</v>
      </c>
      <c r="K328" s="5019" t="s">
        <v>121</v>
      </c>
      <c r="L328" s="5017" t="s">
        <v>291</v>
      </c>
      <c r="M328" s="5019" t="s">
        <v>121</v>
      </c>
      <c r="N328" s="5017" t="s">
        <v>291</v>
      </c>
      <c r="O328" s="5019" t="s">
        <v>121</v>
      </c>
      <c r="P328" s="5017" t="s">
        <v>291</v>
      </c>
      <c r="Q328" s="5019" t="s">
        <v>121</v>
      </c>
      <c r="R328" s="5017" t="s">
        <v>291</v>
      </c>
      <c r="S328" s="5019" t="s">
        <v>121</v>
      </c>
      <c r="T328" s="5017" t="s">
        <v>291</v>
      </c>
      <c r="U328" s="5019" t="s">
        <v>121</v>
      </c>
      <c r="V328" s="5017" t="s">
        <v>291</v>
      </c>
      <c r="W328" s="5019" t="s">
        <v>121</v>
      </c>
      <c r="X328" s="5017" t="s">
        <v>291</v>
      </c>
      <c r="Y328" s="5019" t="s">
        <v>121</v>
      </c>
      <c r="Z328" s="5017" t="s">
        <v>291</v>
      </c>
      <c r="AA328" s="5019" t="s">
        <v>121</v>
      </c>
      <c r="AB328" s="5017" t="s">
        <v>291</v>
      </c>
      <c r="AC328" s="5019" t="s">
        <v>121</v>
      </c>
      <c r="AD328" s="5017" t="s">
        <v>291</v>
      </c>
      <c r="AE328" s="5019" t="s">
        <v>121</v>
      </c>
      <c r="AF328" s="5017" t="s">
        <v>291</v>
      </c>
      <c r="AG328" s="5019" t="s">
        <v>121</v>
      </c>
      <c r="AH328" s="5017" t="s">
        <v>291</v>
      </c>
      <c r="AI328" s="5019" t="s">
        <v>121</v>
      </c>
      <c r="AJ328" s="5017" t="s">
        <v>291</v>
      </c>
      <c r="AK328" s="5019" t="s">
        <v>121</v>
      </c>
      <c r="AL328" s="5017" t="s">
        <v>291</v>
      </c>
      <c r="AM328" s="5019" t="s">
        <v>121</v>
      </c>
      <c r="AN328" s="5017" t="s">
        <v>291</v>
      </c>
      <c r="AO328" s="5019" t="s">
        <v>121</v>
      </c>
      <c r="AP328" s="5017" t="s">
        <v>291</v>
      </c>
      <c r="AQ328" s="5020" t="s">
        <v>121</v>
      </c>
      <c r="AR328" s="5021" t="s">
        <v>212</v>
      </c>
      <c r="AS328" s="5019" t="s">
        <v>213</v>
      </c>
      <c r="AT328" s="3019"/>
      <c r="AU328" s="2983"/>
      <c r="AV328" s="2983"/>
      <c r="AW328" s="5016"/>
    </row>
    <row r="329" spans="1:99" x14ac:dyDescent="0.25">
      <c r="A329" s="5022" t="s">
        <v>309</v>
      </c>
      <c r="B329" s="5023" t="s">
        <v>205</v>
      </c>
      <c r="C329" s="249">
        <f>SUM(E329)</f>
        <v>0</v>
      </c>
      <c r="D329" s="5024"/>
      <c r="E329" s="5025">
        <f>+Q329+S329+U329+W329+Y329+AA329+AC329+AE329+AG329+AI329</f>
        <v>0</v>
      </c>
      <c r="F329" s="5026"/>
      <c r="G329" s="5027"/>
      <c r="H329" s="5027"/>
      <c r="I329" s="5027"/>
      <c r="J329" s="5027"/>
      <c r="K329" s="5027"/>
      <c r="L329" s="5027"/>
      <c r="M329" s="5027"/>
      <c r="N329" s="5027"/>
      <c r="O329" s="5027"/>
      <c r="P329" s="5028"/>
      <c r="Q329" s="5029"/>
      <c r="R329" s="5030"/>
      <c r="S329" s="5029"/>
      <c r="T329" s="5030"/>
      <c r="U329" s="5029"/>
      <c r="V329" s="5030"/>
      <c r="W329" s="5029"/>
      <c r="X329" s="5030"/>
      <c r="Y329" s="5029"/>
      <c r="Z329" s="5030"/>
      <c r="AA329" s="5029"/>
      <c r="AB329" s="5030"/>
      <c r="AC329" s="5029"/>
      <c r="AD329" s="5030"/>
      <c r="AE329" s="5029"/>
      <c r="AF329" s="5030"/>
      <c r="AG329" s="5029"/>
      <c r="AH329" s="5030"/>
      <c r="AI329" s="5029"/>
      <c r="AJ329" s="5030"/>
      <c r="AK329" s="5028"/>
      <c r="AL329" s="5030"/>
      <c r="AM329" s="5028"/>
      <c r="AN329" s="5030"/>
      <c r="AO329" s="5028"/>
      <c r="AP329" s="5030"/>
      <c r="AQ329" s="5031"/>
      <c r="AR329" s="5029"/>
      <c r="AS329" s="5027"/>
      <c r="AT329" s="5032"/>
      <c r="AU329" s="5033"/>
      <c r="AV329" s="5033"/>
      <c r="AW329" s="5034"/>
      <c r="AX329" t="str">
        <f t="shared" ref="AX329:AX339" si="223">CA329&amp;CB329&amp;CC329&amp;CD329&amp;CE329&amp;CF329</f>
        <v/>
      </c>
      <c r="CA329" s="18" t="str">
        <f>IF(AND(E329&gt;0,OR(AR329="")),"* No olvide digitar la variable Trans (masculino). Digite Cero si no tiene.",IF(AR329&gt;E329," * La variable Trans (masculino) No puede ser mayor al Total Mujeres.",""))</f>
        <v/>
      </c>
      <c r="CB329" s="438"/>
      <c r="CC329" s="18" t="str">
        <f>IF(AND(C329&gt;0,AT329="")," * No olvide digitar la variable Pueblos originarios. Digite Cero si no tiene.",IF(AT329&gt;C329," * La variable Pueblos originarios No puede ser mayor al Total Ambos Sexos.",""))</f>
        <v/>
      </c>
      <c r="CD329" s="18" t="str">
        <f>IF(AND(C329&gt;0,AU329="")," * No olvide digitar la variable Migrantes. Digite Cero si no tiene.",IF(AU329&gt;C329," * La variable Migrantes No puede ser mayor al Total Ambos Sexos.",""))</f>
        <v/>
      </c>
      <c r="CE329" s="18" t="str">
        <f>IF(AND(C329&gt;0,AV329="")," * No olvide digitar la variable Niños, niñas adolescentes y Jóvenes SENAME. Digite Cero si no tiene.",IF(AV329&gt;C329," * La variable Niños, niñas adolescentes y Jóvenes SENAME No puede ser mayor al Total Ambos Sexos.",""))</f>
        <v/>
      </c>
      <c r="CF329" s="18" t="str">
        <f>IF(AND(C329&gt;0,AW329="")," * No olvide digitar la variable Niños, niñas adolescentes y Jóvenes Mejor Niñez. Digite Cero si no tiene.",IF(AW329&gt;C329," * La variable Niños, niñas adolescentes y Jóvenes Mejor Niñez No puede ser mayor al Total Ambos Sexos.",""))</f>
        <v/>
      </c>
      <c r="CO329" s="69">
        <f>IF(AND(E329&gt;0,OR(AR329="")),1,IF(AR329&gt;E329,1,0))</f>
        <v>0</v>
      </c>
      <c r="CP329" s="505"/>
      <c r="CQ329" s="69">
        <f t="shared" ref="CQ329:CQ339" si="224">IF(AND(C329&gt;0,AT329=""),1,IF(AT329&gt;C329,1,0))</f>
        <v>0</v>
      </c>
      <c r="CR329" s="69">
        <f t="shared" ref="CR329:CR339" si="225">IF(AND(C329&gt;0,AU329=""),1,IF(AU329&gt;C329,1,0))</f>
        <v>0</v>
      </c>
      <c r="CS329" s="69">
        <f t="shared" ref="CS329:CS339" si="226">IF(AND(C329&gt;0,AV329=""),1,IF(AV329&gt;C329,1,0))</f>
        <v>0</v>
      </c>
      <c r="CT329" s="69">
        <f t="shared" ref="CT329:CT339" si="227">IF(AND(C329&gt;0,AW329=""),1,IF(AW329&gt;C329,1,0))</f>
        <v>0</v>
      </c>
    </row>
    <row r="330" spans="1:99" x14ac:dyDescent="0.25">
      <c r="A330" s="4249"/>
      <c r="B330" s="5035" t="s">
        <v>302</v>
      </c>
      <c r="C330" s="256">
        <f t="shared" ref="C330:C339" si="228">SUM(D330+E330)</f>
        <v>5</v>
      </c>
      <c r="D330" s="257">
        <f t="shared" ref="D330:E333" si="229">SUM(F330+H330+J330+L330+N330+P330+R330+T330+V330+X330+Z330+AB330+AD330+AF330+AH330+AJ330+AL330+AN330+AP330)</f>
        <v>3</v>
      </c>
      <c r="E330" s="270">
        <f t="shared" si="229"/>
        <v>2</v>
      </c>
      <c r="F330" s="5036"/>
      <c r="G330" s="468"/>
      <c r="H330" s="5036"/>
      <c r="I330" s="468"/>
      <c r="J330" s="5036"/>
      <c r="K330" s="85"/>
      <c r="L330" s="5036"/>
      <c r="M330" s="353"/>
      <c r="N330" s="5036"/>
      <c r="O330" s="85"/>
      <c r="P330" s="5036"/>
      <c r="Q330" s="468"/>
      <c r="R330" s="5036"/>
      <c r="S330" s="468"/>
      <c r="T330" s="5036">
        <v>1</v>
      </c>
      <c r="U330" s="468">
        <v>1</v>
      </c>
      <c r="V330" s="5036"/>
      <c r="W330" s="468"/>
      <c r="X330" s="5036">
        <v>2</v>
      </c>
      <c r="Y330" s="468"/>
      <c r="Z330" s="5036"/>
      <c r="AA330" s="468"/>
      <c r="AB330" s="5036"/>
      <c r="AC330" s="468"/>
      <c r="AD330" s="5036"/>
      <c r="AE330" s="468"/>
      <c r="AF330" s="5036"/>
      <c r="AG330" s="468"/>
      <c r="AH330" s="5036"/>
      <c r="AI330" s="468"/>
      <c r="AJ330" s="5036"/>
      <c r="AK330" s="468"/>
      <c r="AL330" s="5036"/>
      <c r="AM330" s="468">
        <v>1</v>
      </c>
      <c r="AN330" s="5036"/>
      <c r="AO330" s="468"/>
      <c r="AP330" s="5036"/>
      <c r="AQ330" s="469"/>
      <c r="AR330" s="468">
        <v>0</v>
      </c>
      <c r="AS330" s="85">
        <v>0</v>
      </c>
      <c r="AT330" s="5036">
        <v>0</v>
      </c>
      <c r="AU330" s="81">
        <v>1</v>
      </c>
      <c r="AV330" s="81">
        <v>0</v>
      </c>
      <c r="AW330" s="85">
        <v>0</v>
      </c>
      <c r="AX330" t="str">
        <f t="shared" si="223"/>
        <v/>
      </c>
      <c r="CA330" s="18" t="str">
        <f t="shared" ref="CA330:CA339" si="230">IF(AND(E330&gt;0,OR(AR330="")),"* No olvide digitar la variable Trans (masculino). Digite Cero si no tiene.",IF(AR330&gt;E330," * La variable Trans (masculino) No puede ser mayor al Total Mujeres.",""))</f>
        <v/>
      </c>
      <c r="CB330" s="18" t="str">
        <f>IF(AND(D330&gt;0,OR(AS330="")),"* No olvide digitar la variable Trans (Femenino). Digite Cero si no tiene.",IF(AS330&gt;D330," * La variable Trans (Femenino) No puede ser mayor al Total Hombres.",""))</f>
        <v/>
      </c>
      <c r="CC330" s="18" t="str">
        <f t="shared" ref="CC330:CC339" si="231">IF(AND(C330&gt;0,AT330="")," * No olvide digitar la variable Pueblos originarios. Digite Cero si no tiene.",IF(AT330&gt;C330," * La variable Pueblos originarios No puede ser mayor al Total Ambos Sexos.",""))</f>
        <v/>
      </c>
      <c r="CD330" s="18" t="str">
        <f t="shared" ref="CD330:CD339" si="232">IF(AND(C330&gt;0,AU330="")," * No olvide digitar la variable Migrantes. Digite Cero si no tiene.",IF(AU330&gt;C330," * La variable Migrantes No puede ser mayor al Total Ambos Sexos.",""))</f>
        <v/>
      </c>
      <c r="CE330" s="18" t="str">
        <f t="shared" ref="CE330:CE339" si="233">IF(AND(C330&gt;0,AV330="")," * No olvide digitar la variable Niños, niñas adolescentes y Jóvenes SENAME. Digite Cero si no tiene.",IF(AV330&gt;C330," * La variable Niños, niñas adolescentes y Jóvenes SENAME No puede ser mayor al Total Ambos Sexos.",""))</f>
        <v/>
      </c>
      <c r="CF330" s="18" t="str">
        <f t="shared" ref="CF330:CF339" si="234">IF(AND(C330&gt;0,AW330="")," * No olvide digitar la variable Niños, niñas adolescentes y Jóvenes Mejor Niñez. Digite Cero si no tiene.",IF(AW330&gt;C330," * La variable Niños, niñas adolescentes y Jóvenes Mejor Niñez No puede ser mayor al Total Ambos Sexos.",""))</f>
        <v/>
      </c>
      <c r="CO330" s="69">
        <f>IF(AND(E330&gt;0,OR(AR330="")),1,IF(AR330&gt;E330,1,0))</f>
        <v>0</v>
      </c>
      <c r="CP330" s="69">
        <f>IF(AND(D330&gt;0,OR(AS330="")),1,IF(AS330&gt;D330,1,0))</f>
        <v>0</v>
      </c>
      <c r="CQ330" s="69">
        <f t="shared" si="224"/>
        <v>0</v>
      </c>
      <c r="CR330" s="69">
        <f t="shared" si="225"/>
        <v>0</v>
      </c>
      <c r="CS330" s="69">
        <f t="shared" si="226"/>
        <v>0</v>
      </c>
      <c r="CT330" s="69">
        <f t="shared" si="227"/>
        <v>0</v>
      </c>
    </row>
    <row r="331" spans="1:99" x14ac:dyDescent="0.25">
      <c r="A331" s="5037" t="s">
        <v>310</v>
      </c>
      <c r="B331" s="5038"/>
      <c r="C331" s="5039">
        <f t="shared" si="228"/>
        <v>1</v>
      </c>
      <c r="D331" s="5040">
        <f t="shared" si="229"/>
        <v>0</v>
      </c>
      <c r="E331" s="5041">
        <f t="shared" si="229"/>
        <v>1</v>
      </c>
      <c r="F331" s="5042"/>
      <c r="G331" s="5043"/>
      <c r="H331" s="5042"/>
      <c r="I331" s="5043"/>
      <c r="J331" s="5042"/>
      <c r="K331" s="5044"/>
      <c r="L331" s="5042"/>
      <c r="M331" s="5045"/>
      <c r="N331" s="5042"/>
      <c r="O331" s="5044"/>
      <c r="P331" s="5042"/>
      <c r="Q331" s="5043"/>
      <c r="R331" s="5042"/>
      <c r="S331" s="5043"/>
      <c r="T331" s="5042"/>
      <c r="U331" s="5043"/>
      <c r="V331" s="5042"/>
      <c r="W331" s="5043"/>
      <c r="X331" s="5042"/>
      <c r="Y331" s="5043"/>
      <c r="Z331" s="5042"/>
      <c r="AA331" s="5043"/>
      <c r="AB331" s="5042"/>
      <c r="AC331" s="5043"/>
      <c r="AD331" s="5042"/>
      <c r="AE331" s="5043">
        <v>1</v>
      </c>
      <c r="AF331" s="5042"/>
      <c r="AG331" s="5043"/>
      <c r="AH331" s="5042"/>
      <c r="AI331" s="5043"/>
      <c r="AJ331" s="5042"/>
      <c r="AK331" s="5043"/>
      <c r="AL331" s="5042"/>
      <c r="AM331" s="5043"/>
      <c r="AN331" s="5042"/>
      <c r="AO331" s="5043"/>
      <c r="AP331" s="5042"/>
      <c r="AQ331" s="5046"/>
      <c r="AR331" s="5043">
        <v>0</v>
      </c>
      <c r="AS331" s="5044">
        <v>0</v>
      </c>
      <c r="AT331" s="5042">
        <v>0</v>
      </c>
      <c r="AU331" s="5047">
        <v>0</v>
      </c>
      <c r="AV331" s="5047">
        <v>0</v>
      </c>
      <c r="AW331" s="5044">
        <v>0</v>
      </c>
      <c r="AX331" t="str">
        <f t="shared" si="223"/>
        <v/>
      </c>
      <c r="CA331" s="18" t="str">
        <f t="shared" si="230"/>
        <v/>
      </c>
      <c r="CB331" s="18" t="str">
        <f>IF(AND(D331&gt;0,OR(AS331="")),"* No olvide digitar la variable Trans (Femenino). Digite Cero si no tiene.",IF(AS331&gt;D331," * La variable Trans (Femenino) No puede ser mayor al Total Hombres.",""))</f>
        <v/>
      </c>
      <c r="CC331" s="18" t="str">
        <f t="shared" si="231"/>
        <v/>
      </c>
      <c r="CD331" s="18" t="str">
        <f t="shared" si="232"/>
        <v/>
      </c>
      <c r="CE331" s="18" t="str">
        <f t="shared" si="233"/>
        <v/>
      </c>
      <c r="CF331" s="18" t="str">
        <f t="shared" si="234"/>
        <v/>
      </c>
      <c r="CO331" s="69">
        <f>IF(AND(E331&gt;0,OR(AR331="")),1,IF(AR331&gt;E331,1,0))</f>
        <v>0</v>
      </c>
      <c r="CP331" s="69">
        <f>IF(AND(D331&gt;0,OR(AS331="")),1,IF(AS331&gt;D331,1,0))</f>
        <v>0</v>
      </c>
      <c r="CQ331" s="69">
        <f t="shared" si="224"/>
        <v>0</v>
      </c>
      <c r="CR331" s="69">
        <f t="shared" si="225"/>
        <v>0</v>
      </c>
      <c r="CS331" s="69">
        <f t="shared" si="226"/>
        <v>0</v>
      </c>
      <c r="CT331" s="69">
        <f t="shared" si="227"/>
        <v>0</v>
      </c>
    </row>
    <row r="332" spans="1:99" x14ac:dyDescent="0.25">
      <c r="A332" s="5048" t="s">
        <v>311</v>
      </c>
      <c r="B332" s="5048"/>
      <c r="C332" s="5039">
        <f t="shared" si="228"/>
        <v>1</v>
      </c>
      <c r="D332" s="5040">
        <f t="shared" si="229"/>
        <v>0</v>
      </c>
      <c r="E332" s="5041">
        <f t="shared" si="229"/>
        <v>1</v>
      </c>
      <c r="F332" s="5042"/>
      <c r="G332" s="5043"/>
      <c r="H332" s="5042"/>
      <c r="I332" s="5043"/>
      <c r="J332" s="5042"/>
      <c r="K332" s="5044"/>
      <c r="L332" s="5042"/>
      <c r="M332" s="5045"/>
      <c r="N332" s="5042"/>
      <c r="O332" s="5044"/>
      <c r="P332" s="5042"/>
      <c r="Q332" s="5043"/>
      <c r="R332" s="5042"/>
      <c r="S332" s="5043"/>
      <c r="T332" s="5042"/>
      <c r="U332" s="5043"/>
      <c r="V332" s="5042"/>
      <c r="W332" s="5043">
        <v>1</v>
      </c>
      <c r="X332" s="5042"/>
      <c r="Y332" s="5043"/>
      <c r="Z332" s="5042"/>
      <c r="AA332" s="5043"/>
      <c r="AB332" s="5042"/>
      <c r="AC332" s="5043"/>
      <c r="AD332" s="5042"/>
      <c r="AE332" s="5043"/>
      <c r="AF332" s="5042"/>
      <c r="AG332" s="5043"/>
      <c r="AH332" s="5042"/>
      <c r="AI332" s="5043"/>
      <c r="AJ332" s="5042"/>
      <c r="AK332" s="5043"/>
      <c r="AL332" s="5042"/>
      <c r="AM332" s="5043"/>
      <c r="AN332" s="5042"/>
      <c r="AO332" s="5043"/>
      <c r="AP332" s="5042"/>
      <c r="AQ332" s="5046"/>
      <c r="AR332" s="5043">
        <v>0</v>
      </c>
      <c r="AS332" s="5044">
        <v>0</v>
      </c>
      <c r="AT332" s="5042">
        <v>0</v>
      </c>
      <c r="AU332" s="5047">
        <v>0</v>
      </c>
      <c r="AV332" s="5047">
        <v>0</v>
      </c>
      <c r="AW332" s="5044">
        <v>0</v>
      </c>
      <c r="AX332" t="str">
        <f t="shared" si="223"/>
        <v/>
      </c>
      <c r="CA332" s="18" t="str">
        <f t="shared" si="230"/>
        <v/>
      </c>
      <c r="CB332" s="18" t="str">
        <f>IF(AND(D332&gt;0,OR(AS332="")),"* No olvide digitar la variable Trans (Femenino). Digite Cero si no tiene.",IF(AS332&gt;D332," * La variable Trans (Femenino) No puede ser mayor al Total Hombres.",""))</f>
        <v/>
      </c>
      <c r="CC332" s="18" t="str">
        <f t="shared" si="231"/>
        <v/>
      </c>
      <c r="CD332" s="18" t="str">
        <f t="shared" si="232"/>
        <v/>
      </c>
      <c r="CE332" s="18" t="str">
        <f t="shared" si="233"/>
        <v/>
      </c>
      <c r="CF332" s="18" t="str">
        <f t="shared" si="234"/>
        <v/>
      </c>
      <c r="CO332" s="69">
        <f>IF(AND(E332&gt;0,OR(AR332="")),1,IF(AR332&gt;E332,1,0))</f>
        <v>0</v>
      </c>
      <c r="CP332" s="69">
        <f>IF(AND(D332&gt;0,OR(AS332="")),1,IF(AS332&gt;D332,1,0))</f>
        <v>0</v>
      </c>
      <c r="CQ332" s="69">
        <f t="shared" si="224"/>
        <v>0</v>
      </c>
      <c r="CR332" s="69">
        <f t="shared" si="225"/>
        <v>0</v>
      </c>
      <c r="CS332" s="69">
        <f t="shared" si="226"/>
        <v>0</v>
      </c>
      <c r="CT332" s="69">
        <f t="shared" si="227"/>
        <v>0</v>
      </c>
    </row>
    <row r="333" spans="1:99" x14ac:dyDescent="0.25">
      <c r="A333" s="3176" t="s">
        <v>312</v>
      </c>
      <c r="B333" s="3177"/>
      <c r="C333" s="249">
        <f t="shared" si="228"/>
        <v>0</v>
      </c>
      <c r="D333" s="250">
        <f t="shared" si="229"/>
        <v>0</v>
      </c>
      <c r="E333" s="295">
        <f t="shared" si="229"/>
        <v>0</v>
      </c>
      <c r="F333" s="45"/>
      <c r="G333" s="47"/>
      <c r="H333" s="45"/>
      <c r="I333" s="47"/>
      <c r="J333" s="45"/>
      <c r="K333" s="48"/>
      <c r="L333" s="45"/>
      <c r="M333" s="333"/>
      <c r="N333" s="45"/>
      <c r="O333" s="48"/>
      <c r="P333" s="45"/>
      <c r="Q333" s="47"/>
      <c r="R333" s="45"/>
      <c r="S333" s="47"/>
      <c r="T333" s="45"/>
      <c r="U333" s="47"/>
      <c r="V333" s="45"/>
      <c r="W333" s="47"/>
      <c r="X333" s="45"/>
      <c r="Y333" s="47"/>
      <c r="Z333" s="45"/>
      <c r="AA333" s="47"/>
      <c r="AB333" s="45"/>
      <c r="AC333" s="47"/>
      <c r="AD333" s="45"/>
      <c r="AE333" s="47"/>
      <c r="AF333" s="45"/>
      <c r="AG333" s="47"/>
      <c r="AH333" s="45"/>
      <c r="AI333" s="47"/>
      <c r="AJ333" s="45"/>
      <c r="AK333" s="47"/>
      <c r="AL333" s="45"/>
      <c r="AM333" s="47"/>
      <c r="AN333" s="45"/>
      <c r="AO333" s="47"/>
      <c r="AP333" s="45"/>
      <c r="AQ333" s="286"/>
      <c r="AR333" s="47"/>
      <c r="AS333" s="48"/>
      <c r="AT333" s="45"/>
      <c r="AU333" s="102"/>
      <c r="AV333" s="102"/>
      <c r="AW333" s="48"/>
      <c r="AX333" t="str">
        <f t="shared" si="223"/>
        <v/>
      </c>
      <c r="CA333" s="18" t="str">
        <f t="shared" si="230"/>
        <v/>
      </c>
      <c r="CB333" s="18" t="str">
        <f>IF(AND(D333&gt;0,OR(AS333="")),"* No olvide digitar la variable Trans (Femenino). Digite Cero si no tiene.",IF(AS333&gt;D333," * La variable Trans (Femenino) No puede ser mayor al Total Hombres.",""))</f>
        <v/>
      </c>
      <c r="CC333" s="18" t="str">
        <f t="shared" si="231"/>
        <v/>
      </c>
      <c r="CD333" s="18" t="str">
        <f t="shared" si="232"/>
        <v/>
      </c>
      <c r="CE333" s="18" t="str">
        <f t="shared" si="233"/>
        <v/>
      </c>
      <c r="CF333" s="18" t="str">
        <f t="shared" si="234"/>
        <v/>
      </c>
      <c r="CO333" s="69">
        <f>IF(AND(E333&gt;0,OR(AR333="")),1,IF(AR333&gt;E333,1,0))</f>
        <v>0</v>
      </c>
      <c r="CP333" s="69">
        <f>IF(AND(D333&gt;0,OR(AS333="")),1,IF(AS333&gt;D333,1,0))</f>
        <v>0</v>
      </c>
      <c r="CQ333" s="69">
        <f t="shared" si="224"/>
        <v>0</v>
      </c>
      <c r="CR333" s="69">
        <f t="shared" si="225"/>
        <v>0</v>
      </c>
      <c r="CS333" s="69">
        <f t="shared" si="226"/>
        <v>0</v>
      </c>
      <c r="CT333" s="69">
        <f t="shared" si="227"/>
        <v>0</v>
      </c>
    </row>
    <row r="334" spans="1:99" x14ac:dyDescent="0.25">
      <c r="A334" s="3219" t="s">
        <v>313</v>
      </c>
      <c r="B334" s="3220"/>
      <c r="C334" s="266">
        <f t="shared" si="228"/>
        <v>0</v>
      </c>
      <c r="D334" s="267">
        <f>SUM(F334+H334+J334+L334)</f>
        <v>0</v>
      </c>
      <c r="E334" s="271">
        <f>SUM(G334+I334+K334+M334)</f>
        <v>0</v>
      </c>
      <c r="F334" s="30"/>
      <c r="G334" s="31"/>
      <c r="H334" s="30"/>
      <c r="I334" s="31"/>
      <c r="J334" s="30"/>
      <c r="K334" s="37"/>
      <c r="L334" s="30"/>
      <c r="M334" s="223"/>
      <c r="N334" s="517"/>
      <c r="O334" s="518"/>
      <c r="P334" s="518"/>
      <c r="Q334" s="518"/>
      <c r="R334" s="518"/>
      <c r="S334" s="518"/>
      <c r="T334" s="518"/>
      <c r="U334" s="518"/>
      <c r="V334" s="518"/>
      <c r="W334" s="518"/>
      <c r="X334" s="518"/>
      <c r="Y334" s="518"/>
      <c r="Z334" s="518"/>
      <c r="AA334" s="518"/>
      <c r="AB334" s="518"/>
      <c r="AC334" s="518"/>
      <c r="AD334" s="518"/>
      <c r="AE334" s="518"/>
      <c r="AF334" s="518"/>
      <c r="AG334" s="518"/>
      <c r="AH334" s="518"/>
      <c r="AI334" s="518"/>
      <c r="AJ334" s="518"/>
      <c r="AK334" s="518"/>
      <c r="AL334" s="518"/>
      <c r="AM334" s="518"/>
      <c r="AN334" s="518"/>
      <c r="AO334" s="518"/>
      <c r="AP334" s="518"/>
      <c r="AQ334" s="518"/>
      <c r="AR334" s="519"/>
      <c r="AS334" s="348"/>
      <c r="AT334" s="30"/>
      <c r="AU334" s="32"/>
      <c r="AV334" s="32"/>
      <c r="AW334" s="37"/>
      <c r="AX334" t="str">
        <f t="shared" si="223"/>
        <v/>
      </c>
      <c r="CA334" s="438"/>
      <c r="CB334" s="438"/>
      <c r="CC334" s="18" t="str">
        <f t="shared" si="231"/>
        <v/>
      </c>
      <c r="CD334" s="18" t="str">
        <f t="shared" si="232"/>
        <v/>
      </c>
      <c r="CE334" s="18" t="str">
        <f t="shared" si="233"/>
        <v/>
      </c>
      <c r="CF334" s="18" t="str">
        <f t="shared" si="234"/>
        <v/>
      </c>
      <c r="CO334" s="520"/>
      <c r="CP334" s="505"/>
      <c r="CQ334" s="69">
        <f t="shared" si="224"/>
        <v>0</v>
      </c>
      <c r="CR334" s="69">
        <f t="shared" si="225"/>
        <v>0</v>
      </c>
      <c r="CS334" s="69">
        <f t="shared" si="226"/>
        <v>0</v>
      </c>
      <c r="CT334" s="69">
        <f t="shared" si="227"/>
        <v>0</v>
      </c>
    </row>
    <row r="335" spans="1:99" x14ac:dyDescent="0.25">
      <c r="A335" s="5049" t="s">
        <v>314</v>
      </c>
      <c r="B335" s="429" t="s">
        <v>315</v>
      </c>
      <c r="C335" s="249">
        <f t="shared" si="228"/>
        <v>0</v>
      </c>
      <c r="D335" s="250">
        <f t="shared" ref="D335:E339" si="235">SUM(F335+H335+J335+L335+N335+P335+R335+T335+V335+X335+Z335+AB335+AD335+AF335+AH335+AJ335+AL335+AN335+AP335)</f>
        <v>0</v>
      </c>
      <c r="E335" s="295">
        <f t="shared" si="235"/>
        <v>0</v>
      </c>
      <c r="F335" s="45"/>
      <c r="G335" s="47"/>
      <c r="H335" s="45"/>
      <c r="I335" s="47"/>
      <c r="J335" s="45"/>
      <c r="K335" s="48"/>
      <c r="L335" s="45"/>
      <c r="M335" s="333"/>
      <c r="N335" s="45"/>
      <c r="O335" s="48"/>
      <c r="P335" s="45"/>
      <c r="Q335" s="47"/>
      <c r="R335" s="45"/>
      <c r="S335" s="47"/>
      <c r="T335" s="45"/>
      <c r="U335" s="47"/>
      <c r="V335" s="45"/>
      <c r="W335" s="47"/>
      <c r="X335" s="45"/>
      <c r="Y335" s="47"/>
      <c r="Z335" s="45"/>
      <c r="AA335" s="47"/>
      <c r="AB335" s="45"/>
      <c r="AC335" s="47"/>
      <c r="AD335" s="45"/>
      <c r="AE335" s="47"/>
      <c r="AF335" s="45"/>
      <c r="AG335" s="47"/>
      <c r="AH335" s="45"/>
      <c r="AI335" s="47"/>
      <c r="AJ335" s="45"/>
      <c r="AK335" s="47"/>
      <c r="AL335" s="45"/>
      <c r="AM335" s="47"/>
      <c r="AN335" s="45"/>
      <c r="AO335" s="47"/>
      <c r="AP335" s="45"/>
      <c r="AQ335" s="286"/>
      <c r="AR335" s="47"/>
      <c r="AS335" s="48"/>
      <c r="AT335" s="45"/>
      <c r="AU335" s="102"/>
      <c r="AV335" s="102"/>
      <c r="AW335" s="48"/>
      <c r="AX335" t="str">
        <f t="shared" si="223"/>
        <v/>
      </c>
      <c r="CA335" s="18" t="str">
        <f t="shared" si="230"/>
        <v/>
      </c>
      <c r="CB335" s="18" t="str">
        <f>IF(AND(D335&gt;0,OR(AS335="")),"* No olvide digitar la variable Trans (Femenino). Digite Cero si no tiene.",IF(AS335&gt;D335," * La variable Trans (Femenino) No puede ser mayor al Total Hombres.",""))</f>
        <v/>
      </c>
      <c r="CC335" s="18" t="str">
        <f t="shared" si="231"/>
        <v/>
      </c>
      <c r="CD335" s="18" t="str">
        <f t="shared" si="232"/>
        <v/>
      </c>
      <c r="CE335" s="18" t="str">
        <f t="shared" si="233"/>
        <v/>
      </c>
      <c r="CF335" s="18" t="str">
        <f t="shared" si="234"/>
        <v/>
      </c>
      <c r="CO335" s="69">
        <f>IF(AND(E335&gt;0,OR(AR335="")),1,IF(AR335&gt;E335,1,0))</f>
        <v>0</v>
      </c>
      <c r="CP335" s="69">
        <f>IF(AND(D335&gt;0,OR(AS335="")),1,IF(AS335&gt;D335,1,0))</f>
        <v>0</v>
      </c>
      <c r="CQ335" s="69">
        <f t="shared" si="224"/>
        <v>0</v>
      </c>
      <c r="CR335" s="69">
        <f t="shared" si="225"/>
        <v>0</v>
      </c>
      <c r="CS335" s="69">
        <f t="shared" si="226"/>
        <v>0</v>
      </c>
      <c r="CT335" s="69">
        <f t="shared" si="227"/>
        <v>0</v>
      </c>
    </row>
    <row r="336" spans="1:99" x14ac:dyDescent="0.25">
      <c r="A336" s="5049"/>
      <c r="B336" s="521" t="s">
        <v>316</v>
      </c>
      <c r="C336" s="249">
        <f t="shared" si="228"/>
        <v>0</v>
      </c>
      <c r="D336" s="250">
        <f t="shared" si="235"/>
        <v>0</v>
      </c>
      <c r="E336" s="295">
        <f t="shared" si="235"/>
        <v>0</v>
      </c>
      <c r="F336" s="22"/>
      <c r="G336" s="23"/>
      <c r="H336" s="22"/>
      <c r="I336" s="23"/>
      <c r="J336" s="22"/>
      <c r="K336" s="28"/>
      <c r="L336" s="22"/>
      <c r="M336" s="216"/>
      <c r="N336" s="22"/>
      <c r="O336" s="28"/>
      <c r="P336" s="22"/>
      <c r="Q336" s="23"/>
      <c r="R336" s="22"/>
      <c r="S336" s="23"/>
      <c r="T336" s="22"/>
      <c r="U336" s="23"/>
      <c r="V336" s="22"/>
      <c r="W336" s="23"/>
      <c r="X336" s="22"/>
      <c r="Y336" s="23"/>
      <c r="Z336" s="22"/>
      <c r="AA336" s="23"/>
      <c r="AB336" s="22"/>
      <c r="AC336" s="23"/>
      <c r="AD336" s="22"/>
      <c r="AE336" s="23"/>
      <c r="AF336" s="22"/>
      <c r="AG336" s="23"/>
      <c r="AH336" s="22"/>
      <c r="AI336" s="23"/>
      <c r="AJ336" s="22"/>
      <c r="AK336" s="23"/>
      <c r="AL336" s="22"/>
      <c r="AM336" s="23"/>
      <c r="AN336" s="22"/>
      <c r="AO336" s="23"/>
      <c r="AP336" s="22"/>
      <c r="AQ336" s="213"/>
      <c r="AR336" s="23"/>
      <c r="AS336" s="28"/>
      <c r="AT336" s="22"/>
      <c r="AU336" s="24"/>
      <c r="AV336" s="24"/>
      <c r="AW336" s="28"/>
      <c r="AX336" t="str">
        <f t="shared" si="223"/>
        <v/>
      </c>
      <c r="CA336" s="18" t="str">
        <f t="shared" si="230"/>
        <v/>
      </c>
      <c r="CB336" s="18" t="str">
        <f>IF(AND(D336&gt;0,OR(AS336="")),"* No olvide digitar la variable Trans (Femenino). Digite Cero si no tiene.",IF(AS336&gt;D336," * La variable Trans (Femenino) No puede ser mayor al Total Hombres.",""))</f>
        <v/>
      </c>
      <c r="CC336" s="18" t="str">
        <f t="shared" si="231"/>
        <v/>
      </c>
      <c r="CD336" s="18" t="str">
        <f t="shared" si="232"/>
        <v/>
      </c>
      <c r="CE336" s="18" t="str">
        <f t="shared" si="233"/>
        <v/>
      </c>
      <c r="CF336" s="18" t="str">
        <f t="shared" si="234"/>
        <v/>
      </c>
      <c r="CO336" s="69">
        <f>IF(AND(E336&gt;0,OR(AR336="")),1,IF(AR336&gt;E336,1,0))</f>
        <v>0</v>
      </c>
      <c r="CP336" s="69">
        <f>IF(AND(D336&gt;0,OR(AS336="")),1,IF(AS336&gt;D336,1,0))</f>
        <v>0</v>
      </c>
      <c r="CQ336" s="69">
        <f t="shared" si="224"/>
        <v>0</v>
      </c>
      <c r="CR336" s="69">
        <f t="shared" si="225"/>
        <v>0</v>
      </c>
      <c r="CS336" s="69">
        <f t="shared" si="226"/>
        <v>0</v>
      </c>
      <c r="CT336" s="69">
        <f t="shared" si="227"/>
        <v>0</v>
      </c>
    </row>
    <row r="337" spans="1:99" x14ac:dyDescent="0.25">
      <c r="A337" s="5049"/>
      <c r="B337" s="521" t="s">
        <v>317</v>
      </c>
      <c r="C337" s="249">
        <f t="shared" si="228"/>
        <v>0</v>
      </c>
      <c r="D337" s="250">
        <f t="shared" si="235"/>
        <v>0</v>
      </c>
      <c r="E337" s="295">
        <f t="shared" si="235"/>
        <v>0</v>
      </c>
      <c r="F337" s="22"/>
      <c r="G337" s="23"/>
      <c r="H337" s="22"/>
      <c r="I337" s="23"/>
      <c r="J337" s="22"/>
      <c r="K337" s="28"/>
      <c r="L337" s="22"/>
      <c r="M337" s="216"/>
      <c r="N337" s="22"/>
      <c r="O337" s="28"/>
      <c r="P337" s="22"/>
      <c r="Q337" s="23"/>
      <c r="R337" s="22"/>
      <c r="S337" s="23"/>
      <c r="T337" s="22"/>
      <c r="U337" s="23"/>
      <c r="V337" s="22"/>
      <c r="W337" s="23"/>
      <c r="X337" s="22"/>
      <c r="Y337" s="23"/>
      <c r="Z337" s="22"/>
      <c r="AA337" s="23"/>
      <c r="AB337" s="22"/>
      <c r="AC337" s="23"/>
      <c r="AD337" s="22"/>
      <c r="AE337" s="23"/>
      <c r="AF337" s="22"/>
      <c r="AG337" s="23"/>
      <c r="AH337" s="22"/>
      <c r="AI337" s="23"/>
      <c r="AJ337" s="22"/>
      <c r="AK337" s="23"/>
      <c r="AL337" s="22"/>
      <c r="AM337" s="23"/>
      <c r="AN337" s="22"/>
      <c r="AO337" s="23"/>
      <c r="AP337" s="22"/>
      <c r="AQ337" s="213"/>
      <c r="AR337" s="23"/>
      <c r="AS337" s="28"/>
      <c r="AT337" s="22"/>
      <c r="AU337" s="24"/>
      <c r="AV337" s="24"/>
      <c r="AW337" s="28"/>
      <c r="AX337" t="str">
        <f t="shared" si="223"/>
        <v/>
      </c>
      <c r="CA337" s="18" t="str">
        <f t="shared" si="230"/>
        <v/>
      </c>
      <c r="CB337" s="18" t="str">
        <f>IF(AND(D337&gt;0,OR(AS337="")),"* No olvide digitar la variable Trans (Femenino). Digite Cero si no tiene.",IF(AS337&gt;D337," * La variable Trans (Femenino) No puede ser mayor al Total Hombres.",""))</f>
        <v/>
      </c>
      <c r="CC337" s="18" t="str">
        <f t="shared" si="231"/>
        <v/>
      </c>
      <c r="CD337" s="18" t="str">
        <f t="shared" si="232"/>
        <v/>
      </c>
      <c r="CE337" s="18" t="str">
        <f t="shared" si="233"/>
        <v/>
      </c>
      <c r="CF337" s="18" t="str">
        <f t="shared" si="234"/>
        <v/>
      </c>
      <c r="CO337" s="69">
        <f>IF(AND(E337&gt;0,OR(AR337="")),1,IF(AR337&gt;E337,1,0))</f>
        <v>0</v>
      </c>
      <c r="CP337" s="69">
        <f>IF(AND(D337&gt;0,OR(AS337="")),1,IF(AS337&gt;D337,1,0))</f>
        <v>0</v>
      </c>
      <c r="CQ337" s="69">
        <f t="shared" si="224"/>
        <v>0</v>
      </c>
      <c r="CR337" s="69">
        <f t="shared" si="225"/>
        <v>0</v>
      </c>
      <c r="CS337" s="69">
        <f t="shared" si="226"/>
        <v>0</v>
      </c>
      <c r="CT337" s="69">
        <f t="shared" si="227"/>
        <v>0</v>
      </c>
    </row>
    <row r="338" spans="1:99" x14ac:dyDescent="0.25">
      <c r="A338" s="5049"/>
      <c r="B338" s="253" t="s">
        <v>7</v>
      </c>
      <c r="C338" s="249">
        <f t="shared" si="228"/>
        <v>0</v>
      </c>
      <c r="D338" s="250">
        <f t="shared" si="235"/>
        <v>0</v>
      </c>
      <c r="E338" s="295">
        <f t="shared" si="235"/>
        <v>0</v>
      </c>
      <c r="F338" s="22"/>
      <c r="G338" s="23"/>
      <c r="H338" s="22"/>
      <c r="I338" s="23"/>
      <c r="J338" s="22"/>
      <c r="K338" s="28"/>
      <c r="L338" s="22"/>
      <c r="M338" s="216"/>
      <c r="N338" s="22"/>
      <c r="O338" s="28"/>
      <c r="P338" s="22"/>
      <c r="Q338" s="23"/>
      <c r="R338" s="22"/>
      <c r="S338" s="23"/>
      <c r="T338" s="22"/>
      <c r="U338" s="23"/>
      <c r="V338" s="22"/>
      <c r="W338" s="23"/>
      <c r="X338" s="22"/>
      <c r="Y338" s="23"/>
      <c r="Z338" s="22"/>
      <c r="AA338" s="23"/>
      <c r="AB338" s="22"/>
      <c r="AC338" s="23"/>
      <c r="AD338" s="22"/>
      <c r="AE338" s="23"/>
      <c r="AF338" s="22"/>
      <c r="AG338" s="23"/>
      <c r="AH338" s="22"/>
      <c r="AI338" s="23"/>
      <c r="AJ338" s="22"/>
      <c r="AK338" s="23"/>
      <c r="AL338" s="22"/>
      <c r="AM338" s="23"/>
      <c r="AN338" s="22"/>
      <c r="AO338" s="23"/>
      <c r="AP338" s="22"/>
      <c r="AQ338" s="213"/>
      <c r="AR338" s="23"/>
      <c r="AS338" s="28"/>
      <c r="AT338" s="22"/>
      <c r="AU338" s="24"/>
      <c r="AV338" s="24"/>
      <c r="AW338" s="28"/>
      <c r="AX338" t="str">
        <f t="shared" si="223"/>
        <v/>
      </c>
      <c r="CA338" s="18" t="str">
        <f t="shared" si="230"/>
        <v/>
      </c>
      <c r="CB338" s="18" t="str">
        <f>IF(AND(D338&gt;0,OR(AS338="")),"* No olvide digitar la variable Trans (Femenino). Digite Cero si no tiene.",IF(AS338&gt;D338," * La variable Trans (Femenino) No puede ser mayor al Total Hombres.",""))</f>
        <v/>
      </c>
      <c r="CC338" s="18" t="str">
        <f t="shared" si="231"/>
        <v/>
      </c>
      <c r="CD338" s="18" t="str">
        <f t="shared" si="232"/>
        <v/>
      </c>
      <c r="CE338" s="18" t="str">
        <f t="shared" si="233"/>
        <v/>
      </c>
      <c r="CF338" s="18" t="str">
        <f t="shared" si="234"/>
        <v/>
      </c>
      <c r="CO338" s="69">
        <f>IF(AND(E338&gt;0,OR(AR338="")),1,IF(AR338&gt;E338,1,0))</f>
        <v>0</v>
      </c>
      <c r="CP338" s="69">
        <f>IF(AND(D338&gt;0,OR(AS338="")),1,IF(AS338&gt;D338,1,0))</f>
        <v>0</v>
      </c>
      <c r="CQ338" s="69">
        <f t="shared" si="224"/>
        <v>0</v>
      </c>
      <c r="CR338" s="69">
        <f t="shared" si="225"/>
        <v>0</v>
      </c>
      <c r="CS338" s="69">
        <f t="shared" si="226"/>
        <v>0</v>
      </c>
      <c r="CT338" s="69">
        <f t="shared" si="227"/>
        <v>0</v>
      </c>
    </row>
    <row r="339" spans="1:99" x14ac:dyDescent="0.25">
      <c r="A339" s="4249"/>
      <c r="B339" s="2229" t="s">
        <v>318</v>
      </c>
      <c r="C339" s="266">
        <f t="shared" si="228"/>
        <v>1</v>
      </c>
      <c r="D339" s="267">
        <f t="shared" si="235"/>
        <v>0</v>
      </c>
      <c r="E339" s="271">
        <f t="shared" si="235"/>
        <v>1</v>
      </c>
      <c r="F339" s="91"/>
      <c r="G339" s="5050"/>
      <c r="H339" s="91"/>
      <c r="I339" s="5050"/>
      <c r="J339" s="91"/>
      <c r="K339" s="5051"/>
      <c r="L339" s="91"/>
      <c r="M339" s="384"/>
      <c r="N339" s="91"/>
      <c r="O339" s="5051"/>
      <c r="P339" s="91"/>
      <c r="Q339" s="5050"/>
      <c r="R339" s="91"/>
      <c r="S339" s="5050"/>
      <c r="T339" s="91"/>
      <c r="U339" s="5050"/>
      <c r="V339" s="91"/>
      <c r="W339" s="5050">
        <v>1</v>
      </c>
      <c r="X339" s="91"/>
      <c r="Y339" s="5050"/>
      <c r="Z339" s="91"/>
      <c r="AA339" s="5050"/>
      <c r="AB339" s="91"/>
      <c r="AC339" s="5050"/>
      <c r="AD339" s="91"/>
      <c r="AE339" s="5050"/>
      <c r="AF339" s="91"/>
      <c r="AG339" s="5050"/>
      <c r="AH339" s="91"/>
      <c r="AI339" s="5050"/>
      <c r="AJ339" s="91"/>
      <c r="AK339" s="5050"/>
      <c r="AL339" s="91"/>
      <c r="AM339" s="5050"/>
      <c r="AN339" s="91"/>
      <c r="AO339" s="5050"/>
      <c r="AP339" s="91"/>
      <c r="AQ339" s="5052"/>
      <c r="AR339" s="5050">
        <v>0</v>
      </c>
      <c r="AS339" s="5051">
        <v>0</v>
      </c>
      <c r="AT339" s="91">
        <v>0</v>
      </c>
      <c r="AU339" s="92">
        <v>0</v>
      </c>
      <c r="AV339" s="92">
        <v>0</v>
      </c>
      <c r="AW339" s="5051">
        <v>0</v>
      </c>
      <c r="AX339" t="str">
        <f t="shared" si="223"/>
        <v/>
      </c>
      <c r="CA339" s="18" t="str">
        <f t="shared" si="230"/>
        <v/>
      </c>
      <c r="CB339" s="18" t="str">
        <f>IF(AND(D339&gt;0,OR(AS339="")),"* No olvide digitar la variable Trans (Femenino). Digite Cero si no tiene.",IF(AS339&gt;D339," * La variable Trans (Femenino) No puede ser mayor al Total Hombres.",""))</f>
        <v/>
      </c>
      <c r="CC339" s="18" t="str">
        <f t="shared" si="231"/>
        <v/>
      </c>
      <c r="CD339" s="18" t="str">
        <f t="shared" si="232"/>
        <v/>
      </c>
      <c r="CE339" s="18" t="str">
        <f t="shared" si="233"/>
        <v/>
      </c>
      <c r="CF339" s="18" t="str">
        <f t="shared" si="234"/>
        <v/>
      </c>
      <c r="CO339" s="69">
        <f>IF(AND(E339&gt;0,OR(AR339="")),1,IF(AR339&gt;E339,1,0))</f>
        <v>0</v>
      </c>
      <c r="CP339" s="69">
        <f>IF(AND(D339&gt;0,OR(AS339="")),1,IF(AS339&gt;D339,1,0))</f>
        <v>0</v>
      </c>
      <c r="CQ339" s="69">
        <f t="shared" si="224"/>
        <v>0</v>
      </c>
      <c r="CR339" s="69">
        <f t="shared" si="225"/>
        <v>0</v>
      </c>
      <c r="CS339" s="69">
        <f t="shared" si="226"/>
        <v>0</v>
      </c>
      <c r="CT339" s="69">
        <f t="shared" si="227"/>
        <v>0</v>
      </c>
    </row>
    <row r="340" spans="1:99" s="56" customFormat="1" ht="18" customHeight="1" x14ac:dyDescent="0.2">
      <c r="A340" s="38" t="s">
        <v>319</v>
      </c>
      <c r="B340" s="22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</row>
    <row r="341" spans="1:99" x14ac:dyDescent="0.25">
      <c r="A341" s="5001" t="s">
        <v>90</v>
      </c>
      <c r="B341" s="2987"/>
      <c r="C341" s="5053" t="s">
        <v>286</v>
      </c>
      <c r="D341" s="5053"/>
      <c r="E341" s="5053"/>
      <c r="F341" s="5003" t="s">
        <v>139</v>
      </c>
      <c r="G341" s="5004"/>
      <c r="H341" s="5004"/>
      <c r="I341" s="5004"/>
      <c r="J341" s="5004"/>
      <c r="K341" s="5004"/>
      <c r="L341" s="5004"/>
      <c r="M341" s="5004"/>
      <c r="N341" s="5004"/>
      <c r="O341" s="5004"/>
      <c r="P341" s="5004"/>
      <c r="Q341" s="5004"/>
      <c r="R341" s="5004"/>
      <c r="S341" s="5004"/>
      <c r="T341" s="5004"/>
      <c r="U341" s="5004"/>
      <c r="V341" s="5004"/>
      <c r="W341" s="5004"/>
      <c r="X341" s="5004"/>
      <c r="Y341" s="5004"/>
      <c r="Z341" s="5004"/>
      <c r="AA341" s="5004"/>
      <c r="AB341" s="5004"/>
      <c r="AC341" s="5004"/>
      <c r="AD341" s="5004"/>
      <c r="AE341" s="5004"/>
      <c r="AF341" s="5004"/>
      <c r="AG341" s="5005"/>
      <c r="AH341" s="3108" t="s">
        <v>209</v>
      </c>
      <c r="AI341" s="2987"/>
      <c r="AJ341" s="5006" t="s">
        <v>12</v>
      </c>
      <c r="AK341" s="2987" t="s">
        <v>13</v>
      </c>
    </row>
    <row r="342" spans="1:99" x14ac:dyDescent="0.25">
      <c r="A342" s="3124"/>
      <c r="B342" s="2994"/>
      <c r="C342" s="5053"/>
      <c r="D342" s="5053"/>
      <c r="E342" s="5053"/>
      <c r="F342" s="5053" t="s">
        <v>16</v>
      </c>
      <c r="G342" s="5053"/>
      <c r="H342" s="5003" t="s">
        <v>17</v>
      </c>
      <c r="I342" s="5054"/>
      <c r="J342" s="5055" t="s">
        <v>18</v>
      </c>
      <c r="K342" s="5055"/>
      <c r="L342" s="5055" t="s">
        <v>19</v>
      </c>
      <c r="M342" s="5055"/>
      <c r="N342" s="5055" t="s">
        <v>20</v>
      </c>
      <c r="O342" s="5055"/>
      <c r="P342" s="5055" t="s">
        <v>21</v>
      </c>
      <c r="Q342" s="5055"/>
      <c r="R342" s="5055" t="s">
        <v>22</v>
      </c>
      <c r="S342" s="5055"/>
      <c r="T342" s="5055" t="s">
        <v>23</v>
      </c>
      <c r="U342" s="5055"/>
      <c r="V342" s="5055" t="s">
        <v>61</v>
      </c>
      <c r="W342" s="5055"/>
      <c r="X342" s="5055" t="s">
        <v>62</v>
      </c>
      <c r="Y342" s="5055"/>
      <c r="Z342" s="5055" t="s">
        <v>63</v>
      </c>
      <c r="AA342" s="5055"/>
      <c r="AB342" s="5055" t="s">
        <v>148</v>
      </c>
      <c r="AC342" s="5055"/>
      <c r="AD342" s="5055" t="s">
        <v>149</v>
      </c>
      <c r="AE342" s="5055"/>
      <c r="AF342" s="5055" t="s">
        <v>150</v>
      </c>
      <c r="AG342" s="5056"/>
      <c r="AH342" s="3110"/>
      <c r="AI342" s="5016"/>
      <c r="AJ342" s="4986"/>
      <c r="AK342" s="2994"/>
    </row>
    <row r="343" spans="1:99" x14ac:dyDescent="0.25">
      <c r="A343" s="5057"/>
      <c r="B343" s="5016"/>
      <c r="C343" s="5017" t="s">
        <v>120</v>
      </c>
      <c r="D343" s="5058" t="s">
        <v>79</v>
      </c>
      <c r="E343" s="5059" t="s">
        <v>121</v>
      </c>
      <c r="F343" s="5017" t="s">
        <v>291</v>
      </c>
      <c r="G343" s="5019" t="s">
        <v>121</v>
      </c>
      <c r="H343" s="5017" t="s">
        <v>291</v>
      </c>
      <c r="I343" s="5019" t="s">
        <v>121</v>
      </c>
      <c r="J343" s="5017" t="s">
        <v>291</v>
      </c>
      <c r="K343" s="5019" t="s">
        <v>121</v>
      </c>
      <c r="L343" s="5017" t="s">
        <v>291</v>
      </c>
      <c r="M343" s="5019" t="s">
        <v>121</v>
      </c>
      <c r="N343" s="5017" t="s">
        <v>291</v>
      </c>
      <c r="O343" s="5019" t="s">
        <v>121</v>
      </c>
      <c r="P343" s="5017" t="s">
        <v>291</v>
      </c>
      <c r="Q343" s="5019" t="s">
        <v>121</v>
      </c>
      <c r="R343" s="5017" t="s">
        <v>291</v>
      </c>
      <c r="S343" s="5019" t="s">
        <v>121</v>
      </c>
      <c r="T343" s="5017" t="s">
        <v>291</v>
      </c>
      <c r="U343" s="5019" t="s">
        <v>121</v>
      </c>
      <c r="V343" s="5017" t="s">
        <v>291</v>
      </c>
      <c r="W343" s="5019" t="s">
        <v>121</v>
      </c>
      <c r="X343" s="5017" t="s">
        <v>291</v>
      </c>
      <c r="Y343" s="5019" t="s">
        <v>121</v>
      </c>
      <c r="Z343" s="5017" t="s">
        <v>291</v>
      </c>
      <c r="AA343" s="5019" t="s">
        <v>121</v>
      </c>
      <c r="AB343" s="5017" t="s">
        <v>291</v>
      </c>
      <c r="AC343" s="5019" t="s">
        <v>121</v>
      </c>
      <c r="AD343" s="5017" t="s">
        <v>291</v>
      </c>
      <c r="AE343" s="5019" t="s">
        <v>121</v>
      </c>
      <c r="AF343" s="5017" t="s">
        <v>291</v>
      </c>
      <c r="AG343" s="5020" t="s">
        <v>121</v>
      </c>
      <c r="AH343" s="5060" t="s">
        <v>212</v>
      </c>
      <c r="AI343" s="5061" t="s">
        <v>213</v>
      </c>
      <c r="AJ343" s="3019"/>
      <c r="AK343" s="5016"/>
    </row>
    <row r="344" spans="1:99" x14ac:dyDescent="0.25">
      <c r="A344" s="5062" t="s">
        <v>309</v>
      </c>
      <c r="B344" s="5062"/>
      <c r="C344" s="5039">
        <f>SUM(D344+E344)</f>
        <v>0</v>
      </c>
      <c r="D344" s="5040">
        <f t="shared" ref="D344:E346" si="236">SUM(F344+H344+J344+L344+N344+P344+R344+T344+V344+X344+Z344+AB344+AD344+AF344)</f>
        <v>0</v>
      </c>
      <c r="E344" s="5063">
        <f t="shared" si="236"/>
        <v>0</v>
      </c>
      <c r="F344" s="5042"/>
      <c r="G344" s="5043"/>
      <c r="H344" s="5042"/>
      <c r="I344" s="5043"/>
      <c r="J344" s="5042"/>
      <c r="K344" s="5043"/>
      <c r="L344" s="5042"/>
      <c r="M344" s="5043"/>
      <c r="N344" s="5042"/>
      <c r="O344" s="5043"/>
      <c r="P344" s="5042"/>
      <c r="Q344" s="5043"/>
      <c r="R344" s="5042"/>
      <c r="S344" s="5043"/>
      <c r="T344" s="5042"/>
      <c r="U344" s="5043"/>
      <c r="V344" s="5042"/>
      <c r="W344" s="5043"/>
      <c r="X344" s="5042"/>
      <c r="Y344" s="5043"/>
      <c r="Z344" s="5042"/>
      <c r="AA344" s="5043"/>
      <c r="AB344" s="5042"/>
      <c r="AC344" s="5043"/>
      <c r="AD344" s="5042"/>
      <c r="AE344" s="5043"/>
      <c r="AF344" s="5042"/>
      <c r="AG344" s="5046"/>
      <c r="AH344" s="5043">
        <v>0</v>
      </c>
      <c r="AI344" s="5044">
        <v>0</v>
      </c>
      <c r="AJ344" s="5042">
        <v>0</v>
      </c>
      <c r="AK344" s="5044">
        <v>0</v>
      </c>
      <c r="AL344" t="str">
        <f>CA344&amp;CB344&amp;CC344&amp;CD344</f>
        <v/>
      </c>
      <c r="CA344" s="18" t="str">
        <f>IF(AND(E344&gt;0,OR(AH344=""))," * No olvide digitar la variable Trans (Masculino). Digite Cero si no tiene.",IF((AH344)&gt;E344,"*  La variable Trans (Masculino) No puede ser mayor al Total Mujeres.",""))</f>
        <v/>
      </c>
      <c r="CB344" s="18" t="str">
        <f>IF(AND(D344&gt;0,OR(AI344=""))," * No olvide digitar la variable Trans (Femenino). Digite Cero si no tiene.",IF((AI344)&gt;D344,"*  La variable Trans (Femenino) No puede ser mayor al Total Hombres.",""))</f>
        <v/>
      </c>
      <c r="CC344" s="18" t="str">
        <f>IF(AND(C344&gt;0,AJ344="")," * No olvide digitar la variable Pueblos originarios. Digite Cero si no tiene.",IF(AJ344&gt;C344," * La variable Pueblos originarios No puede ser mayor al Total.",""))</f>
        <v/>
      </c>
      <c r="CD344" s="18" t="str">
        <f>IF(AND(C344&gt;0,AK344="")," * No olvide digitar la variable Migrantes. Digite Cero si no tiene.",IF(AK344&gt;C344," * La variable Migrantes No puede ser mayor al Total.",""))</f>
        <v/>
      </c>
      <c r="CO344" s="69">
        <f>IF(AND(E344&gt;0,OR(AH344="")),1,IF((AH344)&gt;E344,1,0))</f>
        <v>0</v>
      </c>
      <c r="CP344" s="69">
        <f>IF(AND(D344&gt;0,OR(AI344="")),1,IF((AI344)&gt;D344,1,0))</f>
        <v>0</v>
      </c>
      <c r="CQ344" s="69">
        <f>IF(AND(C344&gt;0,AJ344=""),1,IF(AJ344&gt;C344,1,0))</f>
        <v>0</v>
      </c>
      <c r="CR344" s="69">
        <f>IF(AND(C344&gt;0,AK344=""),1,IF(AK344&gt;C344,1,0))</f>
        <v>0</v>
      </c>
    </row>
    <row r="345" spans="1:99" x14ac:dyDescent="0.25">
      <c r="A345" s="5062" t="s">
        <v>311</v>
      </c>
      <c r="B345" s="5062"/>
      <c r="C345" s="5039">
        <f>SUM(D345+E345)</f>
        <v>0</v>
      </c>
      <c r="D345" s="5040">
        <f t="shared" si="236"/>
        <v>0</v>
      </c>
      <c r="E345" s="5063">
        <f t="shared" si="236"/>
        <v>0</v>
      </c>
      <c r="F345" s="5042"/>
      <c r="G345" s="5043"/>
      <c r="H345" s="5042"/>
      <c r="I345" s="5043"/>
      <c r="J345" s="5042"/>
      <c r="K345" s="5043"/>
      <c r="L345" s="5042"/>
      <c r="M345" s="5043"/>
      <c r="N345" s="5042"/>
      <c r="O345" s="5043"/>
      <c r="P345" s="5042"/>
      <c r="Q345" s="5043"/>
      <c r="R345" s="5042"/>
      <c r="S345" s="5043"/>
      <c r="T345" s="5042"/>
      <c r="U345" s="5043"/>
      <c r="V345" s="5042"/>
      <c r="W345" s="5043"/>
      <c r="X345" s="5042"/>
      <c r="Y345" s="5043"/>
      <c r="Z345" s="5042"/>
      <c r="AA345" s="5043"/>
      <c r="AB345" s="5042"/>
      <c r="AC345" s="5043"/>
      <c r="AD345" s="5042"/>
      <c r="AE345" s="5043"/>
      <c r="AF345" s="5042"/>
      <c r="AG345" s="5046"/>
      <c r="AH345" s="5043"/>
      <c r="AI345" s="5044"/>
      <c r="AJ345" s="5042"/>
      <c r="AK345" s="5044"/>
      <c r="AL345" t="str">
        <f>CA345&amp;CB345&amp;CC345&amp;CD345</f>
        <v/>
      </c>
      <c r="CA345" s="18" t="str">
        <f>IF(AND(E345&gt;0,OR(AH345=""))," * No olvide digitar la variable Trans (Masculino). Digite Cero si no tiene.",IF((AH345)&gt;E345,"*  La variable Trans (Masculino) No puede ser mayor al Total Mujeres.",""))</f>
        <v/>
      </c>
      <c r="CB345" s="18" t="str">
        <f>IF(AND(D345&gt;0,OR(AI345=""))," * No olvide digitar la variable Trans (Femenino). Digite Cero si no tiene.",IF((AI345)&gt;D345,"*  La variable Trans (Femenino) No puede ser mayor al Total Hombres.",""))</f>
        <v/>
      </c>
      <c r="CC345" s="18" t="str">
        <f>IF(AND(C345&gt;0,AJ345="")," * No olvide digitar la variable Pueblos originarios. Digite Cero si no tiene.",IF(AJ345&gt;C345," * La variable Pueblos originarios No puede ser mayor al Total.",""))</f>
        <v/>
      </c>
      <c r="CD345" s="18" t="str">
        <f>IF(AND(C345&gt;0,AK345="")," * No olvide digitar la variable Migrantes. Digite Cero si no tiene.",IF(AK345&gt;C345," * La variable Migrantes No puede ser mayor al Total.",""))</f>
        <v/>
      </c>
      <c r="CO345" s="69">
        <f>IF(AND(E345&gt;0,OR(AH345="")),1,IF((AH345)&gt;E345,1,0))</f>
        <v>0</v>
      </c>
      <c r="CP345" s="69">
        <f>IF(AND(D345&gt;0,OR(AI345="")),1,IF((AI345)&gt;D345,1,0))</f>
        <v>0</v>
      </c>
      <c r="CQ345" s="69">
        <f>IF(AND(C345&gt;0,AJ345=""),1,IF(AJ345&gt;C345,1,0))</f>
        <v>0</v>
      </c>
      <c r="CR345" s="69">
        <f>IF(AND(C345&gt;0,AK345=""),1,IF(AK345&gt;C345,1,0))</f>
        <v>0</v>
      </c>
    </row>
    <row r="346" spans="1:99" x14ac:dyDescent="0.25">
      <c r="A346" s="5062" t="s">
        <v>320</v>
      </c>
      <c r="B346" s="5062"/>
      <c r="C346" s="5039">
        <f>SUM(D346+E346)</f>
        <v>3</v>
      </c>
      <c r="D346" s="5040">
        <f t="shared" si="236"/>
        <v>1</v>
      </c>
      <c r="E346" s="5063">
        <f t="shared" si="236"/>
        <v>2</v>
      </c>
      <c r="F346" s="5042"/>
      <c r="G346" s="5043"/>
      <c r="H346" s="5042"/>
      <c r="I346" s="5043"/>
      <c r="J346" s="5042">
        <v>1</v>
      </c>
      <c r="K346" s="5043">
        <v>1</v>
      </c>
      <c r="L346" s="5042"/>
      <c r="M346" s="5043"/>
      <c r="N346" s="5042"/>
      <c r="O346" s="5043"/>
      <c r="P346" s="5042"/>
      <c r="Q346" s="5043">
        <v>1</v>
      </c>
      <c r="R346" s="5042"/>
      <c r="S346" s="5043"/>
      <c r="T346" s="5042"/>
      <c r="U346" s="5043"/>
      <c r="V346" s="5042"/>
      <c r="W346" s="5043"/>
      <c r="X346" s="5042"/>
      <c r="Y346" s="5043"/>
      <c r="Z346" s="5042"/>
      <c r="AA346" s="5043"/>
      <c r="AB346" s="5042"/>
      <c r="AC346" s="5043"/>
      <c r="AD346" s="5042"/>
      <c r="AE346" s="5043"/>
      <c r="AF346" s="5042"/>
      <c r="AG346" s="5046"/>
      <c r="AH346" s="5043">
        <v>0</v>
      </c>
      <c r="AI346" s="5044">
        <v>1</v>
      </c>
      <c r="AJ346" s="5042">
        <v>0</v>
      </c>
      <c r="AK346" s="5044">
        <v>1</v>
      </c>
      <c r="AL346" t="str">
        <f>CA346&amp;CB346&amp;CC346&amp;CD346</f>
        <v/>
      </c>
      <c r="CA346" s="18" t="str">
        <f>IF(AND(E346&gt;0,OR(AH346=""))," * No olvide digitar la variable Trans (Masculino). Digite Cero si no tiene.",IF((AH346)&gt;E346,"*  La variable Trans (Masculino) No puede ser mayor al Total Mujeres.",""))</f>
        <v/>
      </c>
      <c r="CB346" s="18" t="str">
        <f>IF(AND(D346&gt;0,OR(AI346=""))," * No olvide digitar la variable Trans (Femenino). Digite Cero si no tiene.",IF((AI346)&gt;D346,"*  La variable Trans (Femenino) No puede ser mayor al Total Hombres.",""))</f>
        <v/>
      </c>
      <c r="CC346" s="18" t="str">
        <f>IF(AND(C346&gt;0,AJ346="")," * No olvide digitar la variable Pueblos originarios. Digite Cero si no tiene.",IF(AJ346&gt;C346," * La variable Pueblos originarios No puede ser mayor al Total.",""))</f>
        <v/>
      </c>
      <c r="CD346" s="18" t="str">
        <f>IF(AND(C346&gt;0,AK346="")," * No olvide digitar la variable Migrantes. Digite Cero si no tiene.",IF(AK346&gt;C346," * La variable Migrantes No puede ser mayor al Total.",""))</f>
        <v/>
      </c>
      <c r="CO346" s="69">
        <f>IF(AND(E346&gt;0,OR(AH346="")),1,IF((AH346)&gt;E346,1,0))</f>
        <v>0</v>
      </c>
      <c r="CP346" s="69">
        <f>IF(AND(D346&gt;0,OR(AI346="")),1,IF((AI346)&gt;D346,1,0))</f>
        <v>0</v>
      </c>
      <c r="CQ346" s="69">
        <f>IF(AND(C346&gt;0,AJ346=""),1,IF(AJ346&gt;C346,1,0))</f>
        <v>0</v>
      </c>
      <c r="CR346" s="69">
        <f>IF(AND(C346&gt;0,AK346=""),1,IF(AK346&gt;C346,1,0))</f>
        <v>0</v>
      </c>
    </row>
    <row r="347" spans="1:99" s="56" customFormat="1" ht="18" customHeight="1" x14ac:dyDescent="0.2">
      <c r="A347" s="5064" t="s">
        <v>321</v>
      </c>
      <c r="B347" s="5065"/>
      <c r="C347" s="5065"/>
      <c r="D347" s="5065"/>
      <c r="E347" s="5065"/>
      <c r="F347" s="5065"/>
      <c r="G347" s="5065"/>
      <c r="H347" s="5065"/>
      <c r="I347" s="5065"/>
      <c r="J347" s="5065"/>
      <c r="K347" s="5065"/>
      <c r="L347" s="5065"/>
      <c r="M347" s="5065"/>
      <c r="N347" s="5065"/>
      <c r="O347" s="55"/>
      <c r="P347" s="55"/>
      <c r="Q347" s="55"/>
      <c r="R347" s="55"/>
    </row>
    <row r="348" spans="1:99" ht="15" customHeight="1" x14ac:dyDescent="0.25">
      <c r="A348" s="5066" t="s">
        <v>322</v>
      </c>
      <c r="B348" s="3222" t="s">
        <v>323</v>
      </c>
      <c r="C348" s="3223"/>
      <c r="D348" s="3224"/>
      <c r="E348" s="3225" t="s">
        <v>139</v>
      </c>
      <c r="F348" s="3226"/>
      <c r="G348" s="3226"/>
      <c r="H348" s="3226"/>
      <c r="I348" s="3226"/>
      <c r="J348" s="3226"/>
      <c r="K348" s="3226"/>
      <c r="L348" s="3226"/>
      <c r="M348" s="3226"/>
      <c r="N348" s="527"/>
      <c r="O348" s="5067" t="s">
        <v>324</v>
      </c>
      <c r="P348" s="5068" t="s">
        <v>325</v>
      </c>
      <c r="Q348" s="3233" t="s">
        <v>326</v>
      </c>
      <c r="R348" s="5067" t="s">
        <v>12</v>
      </c>
      <c r="S348" s="2987" t="s">
        <v>13</v>
      </c>
      <c r="T348" s="5002" t="s">
        <v>209</v>
      </c>
      <c r="U348" s="3215"/>
    </row>
    <row r="349" spans="1:99" x14ac:dyDescent="0.25">
      <c r="A349" s="5069"/>
      <c r="B349" s="5057"/>
      <c r="C349" s="3110"/>
      <c r="D349" s="5016"/>
      <c r="E349" s="5011" t="s">
        <v>202</v>
      </c>
      <c r="F349" s="5013"/>
      <c r="G349" s="5011" t="s">
        <v>203</v>
      </c>
      <c r="H349" s="5013"/>
      <c r="I349" s="5011" t="s">
        <v>204</v>
      </c>
      <c r="J349" s="5013"/>
      <c r="K349" s="5011" t="s">
        <v>16</v>
      </c>
      <c r="L349" s="5013"/>
      <c r="M349" s="5011" t="s">
        <v>17</v>
      </c>
      <c r="N349" s="5012"/>
      <c r="O349" s="3228"/>
      <c r="P349" s="3231"/>
      <c r="Q349" s="3234"/>
      <c r="R349" s="3228"/>
      <c r="S349" s="2994"/>
      <c r="T349" s="5008"/>
      <c r="U349" s="5010"/>
    </row>
    <row r="350" spans="1:99" ht="28.5" customHeight="1" x14ac:dyDescent="0.25">
      <c r="A350" s="4236"/>
      <c r="B350" s="5070" t="s">
        <v>120</v>
      </c>
      <c r="C350" s="5071" t="s">
        <v>79</v>
      </c>
      <c r="D350" s="5061" t="s">
        <v>121</v>
      </c>
      <c r="E350" s="5017" t="s">
        <v>79</v>
      </c>
      <c r="F350" s="5072" t="s">
        <v>121</v>
      </c>
      <c r="G350" s="5017" t="s">
        <v>79</v>
      </c>
      <c r="H350" s="5072" t="s">
        <v>121</v>
      </c>
      <c r="I350" s="5017" t="s">
        <v>79</v>
      </c>
      <c r="J350" s="5072" t="s">
        <v>121</v>
      </c>
      <c r="K350" s="5017" t="s">
        <v>79</v>
      </c>
      <c r="L350" s="5072" t="s">
        <v>121</v>
      </c>
      <c r="M350" s="5017" t="s">
        <v>79</v>
      </c>
      <c r="N350" s="5073" t="s">
        <v>121</v>
      </c>
      <c r="O350" s="3229"/>
      <c r="P350" s="3232"/>
      <c r="Q350" s="5074"/>
      <c r="R350" s="3229"/>
      <c r="S350" s="5016"/>
      <c r="T350" s="5075" t="s">
        <v>212</v>
      </c>
      <c r="U350" s="5059" t="s">
        <v>213</v>
      </c>
    </row>
    <row r="351" spans="1:99" x14ac:dyDescent="0.25">
      <c r="A351" s="5076" t="s">
        <v>92</v>
      </c>
      <c r="B351" s="5077">
        <f>SUM(C351+D351)</f>
        <v>0</v>
      </c>
      <c r="C351" s="5078">
        <f>SUM(E351+G351+I351+K351+M351)</f>
        <v>0</v>
      </c>
      <c r="D351" s="5079">
        <f>SUM(F351+H351+J351+L351+N351)</f>
        <v>0</v>
      </c>
      <c r="E351" s="5032"/>
      <c r="F351" s="5034"/>
      <c r="G351" s="5032"/>
      <c r="H351" s="5034"/>
      <c r="I351" s="5032"/>
      <c r="J351" s="5080"/>
      <c r="K351" s="5032"/>
      <c r="L351" s="5080"/>
      <c r="M351" s="5081"/>
      <c r="N351" s="5033"/>
      <c r="O351" s="533"/>
      <c r="P351" s="5082"/>
      <c r="Q351" s="5083"/>
      <c r="R351" s="5084"/>
      <c r="S351" s="5034"/>
      <c r="T351" s="5029"/>
      <c r="U351" s="5034"/>
      <c r="V351" t="str">
        <f>CD351&amp;CE351&amp;CF351&amp;CG351</f>
        <v/>
      </c>
      <c r="CA351" s="438"/>
      <c r="CB351" s="504"/>
      <c r="CC351" s="504"/>
      <c r="CD351" s="18" t="str">
        <f>IF(AND(B351&gt;0,R351="")," * No olvide digitar la variable Pueblos originarios. Digite Cero si no tiene.",IF(R351&gt;B351," * La variable Pueblos originarios No puede ser mayor al Total.",""))</f>
        <v/>
      </c>
      <c r="CE351" s="18" t="str">
        <f>IF(AND(B351&gt;0,S351="")," * No olvide digitar la variable Migrantes. Digite Cero si no tiene.",IF(S351&gt;B351," * La variable Migrantes No puede ser mayor al Total.",""))</f>
        <v/>
      </c>
      <c r="CF351" s="263" t="str">
        <f>IF(AND(D351&gt;0,OR(T351=""))," * No olvide digitar la variable Trans (Masculino). Digite Cero si no tiene.",IF((T351)&gt;D351," * La variable Trans Masculino No puede ser mayor al Total Mujeres.",""))</f>
        <v/>
      </c>
      <c r="CG351" s="263" t="str">
        <f>IF(AND(C351&gt;0,OR(U351=""))," * No olvide digitar la variable Trans (Femenino). Digite Cero si no tiene.",IF((U351)&gt;C351," * La variable Trans Femenino No puede ser mayor al Total Hombres.",""))</f>
        <v/>
      </c>
      <c r="CO351" s="520"/>
      <c r="CP351" s="520"/>
      <c r="CQ351" s="520"/>
      <c r="CR351" s="69">
        <f>IF(AND(B351&gt;0,R351=""),1,IF(R351&gt;B351,1,0))</f>
        <v>0</v>
      </c>
      <c r="CS351" s="69">
        <f>IF(AND(B351&gt;0,S351=""),1,IF(S351&gt;B351,1,0))</f>
        <v>0</v>
      </c>
      <c r="CT351" s="69">
        <f>IF(AND(D351&gt;0,OR(T351="")),1,IF((T351)&gt;D351,1,0))</f>
        <v>0</v>
      </c>
      <c r="CU351" s="69">
        <f>IF(AND(C351&gt;0,OR(U351="")),1,IF((U351)&gt;C351,1,0))</f>
        <v>0</v>
      </c>
    </row>
    <row r="352" spans="1:99" x14ac:dyDescent="0.25">
      <c r="A352" s="2229" t="s">
        <v>102</v>
      </c>
      <c r="B352" s="381">
        <f>SUM(C352+D352)</f>
        <v>0</v>
      </c>
      <c r="C352" s="5085">
        <f>SUM(E352+G352+I352+K352+M352)</f>
        <v>0</v>
      </c>
      <c r="D352" s="5086">
        <f>SUM(F352+H352+J352+L352+N352)</f>
        <v>0</v>
      </c>
      <c r="E352" s="91"/>
      <c r="F352" s="5051"/>
      <c r="G352" s="91"/>
      <c r="H352" s="385"/>
      <c r="I352" s="91"/>
      <c r="J352" s="5051"/>
      <c r="K352" s="91"/>
      <c r="L352" s="5051"/>
      <c r="M352" s="384"/>
      <c r="N352" s="538"/>
      <c r="O352" s="539"/>
      <c r="P352" s="92"/>
      <c r="Q352" s="5051"/>
      <c r="R352" s="539"/>
      <c r="S352" s="5051"/>
      <c r="T352" s="5050"/>
      <c r="U352" s="5051"/>
      <c r="V352" t="str">
        <f>CA352&amp;CB352&amp;CC352&amp;CD352&amp;CE352&amp;CF352&amp;CG352</f>
        <v/>
      </c>
      <c r="CA352" s="18" t="str">
        <f>IF(AND(B352&gt;0,O352="")," * No olvide digitar la variable Aumento de funcionalidad familiar (4 puntos o más). Digite Cero si no tiene.",IF(O352&gt;B352," * La variable Aumento de funcionalidad familiar (4 puntos o más) No puede ser mayor al Total.",""))</f>
        <v/>
      </c>
      <c r="CB352" s="18" t="str">
        <f>IF(AND(B352&gt;0,P352="")," * No olvide digitar la variable Cumple con el 70% de los objetivos del plan de acompañamiento. Digite Cero si no tiene.",IF(P352&gt;B352," * La variable Cumple con el 70% de los objetivos del plan de acompañamiento No puede ser mayor al Total.",""))</f>
        <v/>
      </c>
      <c r="CC352" s="18" t="str">
        <f>IF(AND(B352&gt;0,Q352="")," * No olvide digitar la variable Egreso por alta clínica del Prog de Salud Mental. Digite Cero si no tiene.",IF(Q352&gt;B352," * La variable Egreso por alta clínica del Prog de Salud Mental No puede ser mayor al Total.",""))</f>
        <v/>
      </c>
      <c r="CD352" s="18" t="str">
        <f>IF(AND(B352&gt;0,R352="")," * No olvide digitar la variable Pueblos originarios. Digite Cero si no tiene.",IF(R352&gt;B352," * La variable Pueblos originarios No puede ser mayor al Total.",""))</f>
        <v/>
      </c>
      <c r="CE352" s="18" t="str">
        <f>IF(AND(B352&gt;0,S352="")," * No olvide digitar la variable Migrantes. Digite Cero si no tiene.",IF(S352&gt;B352," * La variable Migrantes No puede ser mayor al Total.",""))</f>
        <v/>
      </c>
      <c r="CF352" s="263" t="str">
        <f>IF(AND(D352&gt;0,OR(T352=""))," * No olvide digitar la variable Trans (Masculino). Digite Cero si no tiene.",IF((T352)&gt;D352," * La variable Trans Masculino No puede ser mayor al Total Mujeres.",""))</f>
        <v/>
      </c>
      <c r="CG352" s="263" t="str">
        <f>IF(AND(C352&gt;0,OR(U352=""))," * No olvide digitar la variable Trans (Femenino). Digite Cero si no tiene.",IF((U352)&gt;C352," * La variable Trans Femenino No puede ser mayor al Total Hombres.",""))</f>
        <v/>
      </c>
      <c r="CO352" s="20">
        <f>IF(AND($B352&gt;0,O352=""),1,IF(O352&gt;$B352,1,0))</f>
        <v>0</v>
      </c>
      <c r="CP352" s="20">
        <f>IF(AND($B352&gt;0,P352=""),1,IF(P352&gt;$B352,1,0))</f>
        <v>0</v>
      </c>
      <c r="CQ352" s="20">
        <f>IF(AND($B352&gt;0,Q352=""),1,IF(Q352&gt;$B352,1,0))</f>
        <v>0</v>
      </c>
      <c r="CR352" s="69">
        <f>IF(AND(B352&gt;0,R352=""),1,IF(R352&gt;B352,1,0))</f>
        <v>0</v>
      </c>
      <c r="CS352" s="69">
        <f>IF(AND(B352&gt;0,S352=""),1,IF(S352&gt;B352,1,0))</f>
        <v>0</v>
      </c>
      <c r="CT352" s="69">
        <f>IF(AND(D352&gt;0,OR(T352="")),1,IF((T352)&gt;D352,1,0))</f>
        <v>0</v>
      </c>
      <c r="CU352" s="69">
        <f>IF(AND(C352&gt;0,OR(U352="")),1,IF((U352)&gt;C352,1,0))</f>
        <v>0</v>
      </c>
    </row>
    <row r="353" spans="1:94" s="56" customFormat="1" ht="18" customHeight="1" x14ac:dyDescent="0.2">
      <c r="A353" s="38" t="s">
        <v>327</v>
      </c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</row>
    <row r="354" spans="1:94" x14ac:dyDescent="0.25">
      <c r="A354" s="5066" t="s">
        <v>322</v>
      </c>
      <c r="B354" s="5066" t="s">
        <v>328</v>
      </c>
      <c r="C354" s="5055" t="s">
        <v>323</v>
      </c>
      <c r="D354" s="5055"/>
      <c r="E354" s="5055"/>
      <c r="F354" s="5011" t="s">
        <v>139</v>
      </c>
      <c r="G354" s="5012"/>
      <c r="H354" s="5012"/>
      <c r="I354" s="5012"/>
      <c r="J354" s="5012"/>
      <c r="K354" s="5012"/>
      <c r="L354" s="5012"/>
      <c r="M354" s="5012"/>
      <c r="N354" s="5012"/>
      <c r="O354" s="5012"/>
      <c r="P354" s="5012"/>
      <c r="Q354" s="5012"/>
      <c r="R354" s="5012"/>
      <c r="S354" s="5012"/>
      <c r="T354" s="5012"/>
      <c r="U354" s="5012"/>
      <c r="V354" s="5012"/>
      <c r="W354" s="5012"/>
      <c r="X354" s="5012"/>
      <c r="Y354" s="5012"/>
      <c r="Z354" s="5012"/>
      <c r="AA354" s="5012"/>
      <c r="AB354" s="5012"/>
      <c r="AC354" s="5012"/>
      <c r="AD354" s="5012"/>
      <c r="AE354" s="5012"/>
      <c r="AF354" s="5012"/>
      <c r="AG354" s="5014"/>
      <c r="AH354" s="5087" t="s">
        <v>12</v>
      </c>
      <c r="AI354" s="3137" t="s">
        <v>13</v>
      </c>
      <c r="AJ354" s="5012" t="s">
        <v>329</v>
      </c>
      <c r="AK354" s="5012"/>
      <c r="AL354" s="5013"/>
      <c r="AM354" s="5066" t="s">
        <v>330</v>
      </c>
    </row>
    <row r="355" spans="1:94" x14ac:dyDescent="0.25">
      <c r="A355" s="5069"/>
      <c r="B355" s="5069"/>
      <c r="C355" s="5055"/>
      <c r="D355" s="5055"/>
      <c r="E355" s="5055"/>
      <c r="F355" s="5011" t="s">
        <v>16</v>
      </c>
      <c r="G355" s="5013"/>
      <c r="H355" s="5011" t="s">
        <v>17</v>
      </c>
      <c r="I355" s="5013"/>
      <c r="J355" s="5011" t="s">
        <v>18</v>
      </c>
      <c r="K355" s="5013"/>
      <c r="L355" s="5011" t="s">
        <v>19</v>
      </c>
      <c r="M355" s="5013"/>
      <c r="N355" s="5011" t="s">
        <v>20</v>
      </c>
      <c r="O355" s="5013"/>
      <c r="P355" s="5011" t="s">
        <v>21</v>
      </c>
      <c r="Q355" s="5013"/>
      <c r="R355" s="5011" t="s">
        <v>22</v>
      </c>
      <c r="S355" s="5013"/>
      <c r="T355" s="5011" t="s">
        <v>23</v>
      </c>
      <c r="U355" s="5013"/>
      <c r="V355" s="5011" t="s">
        <v>61</v>
      </c>
      <c r="W355" s="5013"/>
      <c r="X355" s="5011" t="s">
        <v>62</v>
      </c>
      <c r="Y355" s="5013"/>
      <c r="Z355" s="5011" t="s">
        <v>63</v>
      </c>
      <c r="AA355" s="5013"/>
      <c r="AB355" s="5011" t="s">
        <v>148</v>
      </c>
      <c r="AC355" s="5013"/>
      <c r="AD355" s="5011" t="s">
        <v>149</v>
      </c>
      <c r="AE355" s="5013"/>
      <c r="AF355" s="5011" t="s">
        <v>150</v>
      </c>
      <c r="AG355" s="5014"/>
      <c r="AH355" s="3130"/>
      <c r="AI355" s="3237"/>
      <c r="AJ355" s="3004" t="s">
        <v>331</v>
      </c>
      <c r="AK355" s="5007" t="s">
        <v>332</v>
      </c>
      <c r="AL355" s="5088" t="s">
        <v>333</v>
      </c>
      <c r="AM355" s="5069"/>
    </row>
    <row r="356" spans="1:94" ht="27" customHeight="1" x14ac:dyDescent="0.25">
      <c r="A356" s="4236"/>
      <c r="B356" s="4236"/>
      <c r="C356" s="5075" t="s">
        <v>120</v>
      </c>
      <c r="D356" s="5089" t="s">
        <v>79</v>
      </c>
      <c r="E356" s="5072" t="s">
        <v>121</v>
      </c>
      <c r="F356" s="5017" t="s">
        <v>79</v>
      </c>
      <c r="G356" s="5072" t="s">
        <v>121</v>
      </c>
      <c r="H356" s="5017" t="s">
        <v>79</v>
      </c>
      <c r="I356" s="5072" t="s">
        <v>121</v>
      </c>
      <c r="J356" s="5017" t="s">
        <v>291</v>
      </c>
      <c r="K356" s="5072" t="s">
        <v>121</v>
      </c>
      <c r="L356" s="5017" t="s">
        <v>291</v>
      </c>
      <c r="M356" s="5072" t="s">
        <v>121</v>
      </c>
      <c r="N356" s="5017" t="s">
        <v>291</v>
      </c>
      <c r="O356" s="5072" t="s">
        <v>121</v>
      </c>
      <c r="P356" s="5017" t="s">
        <v>291</v>
      </c>
      <c r="Q356" s="5072" t="s">
        <v>121</v>
      </c>
      <c r="R356" s="5017" t="s">
        <v>291</v>
      </c>
      <c r="S356" s="5072" t="s">
        <v>121</v>
      </c>
      <c r="T356" s="5017" t="s">
        <v>291</v>
      </c>
      <c r="U356" s="5072" t="s">
        <v>121</v>
      </c>
      <c r="V356" s="5017" t="s">
        <v>291</v>
      </c>
      <c r="W356" s="5072" t="s">
        <v>121</v>
      </c>
      <c r="X356" s="5017" t="s">
        <v>291</v>
      </c>
      <c r="Y356" s="5072" t="s">
        <v>121</v>
      </c>
      <c r="Z356" s="5017" t="s">
        <v>291</v>
      </c>
      <c r="AA356" s="5072" t="s">
        <v>121</v>
      </c>
      <c r="AB356" s="5017" t="s">
        <v>291</v>
      </c>
      <c r="AC356" s="5072" t="s">
        <v>121</v>
      </c>
      <c r="AD356" s="5017" t="s">
        <v>291</v>
      </c>
      <c r="AE356" s="5072" t="s">
        <v>121</v>
      </c>
      <c r="AF356" s="5017" t="s">
        <v>291</v>
      </c>
      <c r="AG356" s="5090" t="s">
        <v>121</v>
      </c>
      <c r="AH356" s="3001"/>
      <c r="AI356" s="5091"/>
      <c r="AJ356" s="5092"/>
      <c r="AK356" s="2983"/>
      <c r="AL356" s="3027"/>
      <c r="AM356" s="4236"/>
    </row>
    <row r="357" spans="1:94" x14ac:dyDescent="0.25">
      <c r="A357" s="5022" t="s">
        <v>334</v>
      </c>
      <c r="B357" s="5093" t="s">
        <v>335</v>
      </c>
      <c r="C357" s="5094">
        <f>SUM(D357+E357)</f>
        <v>0</v>
      </c>
      <c r="D357" s="5078">
        <f>SUM(F357+H357+J357+L357+N357+P357+R357+T357+V357+X357+Z357+AB357+AD357+AF357)</f>
        <v>0</v>
      </c>
      <c r="E357" s="5095">
        <f>SUM(G357+I357+K357+M357+O357+Q357+S357+U357+W357+Y357+AA357+AC357+AE357+AG357)</f>
        <v>0</v>
      </c>
      <c r="F357" s="5032"/>
      <c r="G357" s="5034"/>
      <c r="H357" s="5032"/>
      <c r="I357" s="5034"/>
      <c r="J357" s="5032"/>
      <c r="K357" s="5034"/>
      <c r="L357" s="5032"/>
      <c r="M357" s="5034"/>
      <c r="N357" s="5032"/>
      <c r="O357" s="5034"/>
      <c r="P357" s="5032"/>
      <c r="Q357" s="5034"/>
      <c r="R357" s="5032"/>
      <c r="S357" s="5034"/>
      <c r="T357" s="5032"/>
      <c r="U357" s="5034"/>
      <c r="V357" s="5032"/>
      <c r="W357" s="5034"/>
      <c r="X357" s="5032"/>
      <c r="Y357" s="5034"/>
      <c r="Z357" s="5032"/>
      <c r="AA357" s="5034"/>
      <c r="AB357" s="5032"/>
      <c r="AC357" s="5034"/>
      <c r="AD357" s="5032"/>
      <c r="AE357" s="5034"/>
      <c r="AF357" s="5032"/>
      <c r="AG357" s="5096"/>
      <c r="AH357" s="5097"/>
      <c r="AI357" s="5098"/>
      <c r="AJ357" s="5029"/>
      <c r="AK357" s="5033"/>
      <c r="AL357" s="5080"/>
      <c r="AM357" s="5080"/>
      <c r="AN357" t="str">
        <f t="shared" ref="AN357:AN366" si="237">CA357&amp;CB357</f>
        <v/>
      </c>
      <c r="CA357" s="18" t="str">
        <f>IF(AND(C357&gt;0,AH357="")," * No olvide digitar la variable Pueblos originarios. Digite Cero si no tiene.",IF(AH357&gt;C357," * La variable Pueblos originarios No puede ser mayor al Total.",""))</f>
        <v/>
      </c>
      <c r="CB357" s="18" t="str">
        <f t="shared" ref="CB357:CB366" si="238">IF(AND(C357&gt;0,AI357="")," * No olvide digitar la variable Migrantes. Digite Cero si no tiene.",IF(AI357&gt;C357," * La variable Migrantes No puede ser mayor al Total.",""))</f>
        <v/>
      </c>
      <c r="CO357" s="69">
        <f t="shared" ref="CO357:CO366" si="239">IF(AND(C357&gt;0,AH357=""),1,IF(AH357&gt;C357,1,0))</f>
        <v>0</v>
      </c>
      <c r="CP357" s="69">
        <f t="shared" ref="CP357:CP366" si="240">IF(AND(C357&gt;0,AI357=""),1,IF(AI357&gt;C357,1,0))</f>
        <v>0</v>
      </c>
    </row>
    <row r="358" spans="1:94" x14ac:dyDescent="0.25">
      <c r="A358" s="5049"/>
      <c r="B358" s="101" t="s">
        <v>336</v>
      </c>
      <c r="C358" s="542">
        <f t="shared" ref="C358:C366" si="241">SUM(D358+E358)</f>
        <v>0</v>
      </c>
      <c r="D358" s="543">
        <f t="shared" ref="D358:E366" si="242">SUM(F358+H358+J358+L358+N358+P358+R358+T358+V358+X358+Z358+AB358+AD358+AF358)</f>
        <v>0</v>
      </c>
      <c r="E358" s="544">
        <f t="shared" si="242"/>
        <v>0</v>
      </c>
      <c r="F358" s="22"/>
      <c r="G358" s="28"/>
      <c r="H358" s="22"/>
      <c r="I358" s="28"/>
      <c r="J358" s="22"/>
      <c r="K358" s="28"/>
      <c r="L358" s="22"/>
      <c r="M358" s="28"/>
      <c r="N358" s="22"/>
      <c r="O358" s="28"/>
      <c r="P358" s="22"/>
      <c r="Q358" s="28"/>
      <c r="R358" s="22"/>
      <c r="S358" s="28"/>
      <c r="T358" s="22"/>
      <c r="U358" s="28"/>
      <c r="V358" s="22"/>
      <c r="W358" s="28"/>
      <c r="X358" s="22"/>
      <c r="Y358" s="28"/>
      <c r="Z358" s="22"/>
      <c r="AA358" s="28"/>
      <c r="AB358" s="22"/>
      <c r="AC358" s="28"/>
      <c r="AD358" s="22"/>
      <c r="AE358" s="28"/>
      <c r="AF358" s="22"/>
      <c r="AG358" s="213"/>
      <c r="AH358" s="27"/>
      <c r="AI358" s="26"/>
      <c r="AJ358" s="23"/>
      <c r="AK358" s="24"/>
      <c r="AL358" s="239"/>
      <c r="AM358" s="239"/>
      <c r="AN358" t="str">
        <f t="shared" si="237"/>
        <v/>
      </c>
      <c r="CA358" s="18" t="str">
        <f t="shared" ref="CA358:CA365" si="243">IF(AND(C358&gt;0,AH358="")," * No olvide digitar la variable Pueblos originarios. Digite Cero si no tiene.",IF(AH358&gt;C358," * La variable Pueblos originarios No puede ser mayor al Total.",""))</f>
        <v/>
      </c>
      <c r="CB358" s="18" t="str">
        <f t="shared" si="238"/>
        <v/>
      </c>
      <c r="CO358" s="69">
        <f t="shared" si="239"/>
        <v>0</v>
      </c>
      <c r="CP358" s="69">
        <f t="shared" si="240"/>
        <v>0</v>
      </c>
    </row>
    <row r="359" spans="1:94" x14ac:dyDescent="0.25">
      <c r="A359" s="4249"/>
      <c r="B359" s="2073" t="s">
        <v>337</v>
      </c>
      <c r="C359" s="545">
        <f t="shared" si="241"/>
        <v>0</v>
      </c>
      <c r="D359" s="546">
        <f t="shared" si="242"/>
        <v>0</v>
      </c>
      <c r="E359" s="547">
        <f t="shared" si="242"/>
        <v>0</v>
      </c>
      <c r="F359" s="30"/>
      <c r="G359" s="37"/>
      <c r="H359" s="30"/>
      <c r="I359" s="37"/>
      <c r="J359" s="30"/>
      <c r="K359" s="37"/>
      <c r="L359" s="30"/>
      <c r="M359" s="37"/>
      <c r="N359" s="30"/>
      <c r="O359" s="37"/>
      <c r="P359" s="30"/>
      <c r="Q359" s="37"/>
      <c r="R359" s="30"/>
      <c r="S359" s="37"/>
      <c r="T359" s="30"/>
      <c r="U359" s="37"/>
      <c r="V359" s="30"/>
      <c r="W359" s="37"/>
      <c r="X359" s="30"/>
      <c r="Y359" s="37"/>
      <c r="Z359" s="30"/>
      <c r="AA359" s="37"/>
      <c r="AB359" s="30"/>
      <c r="AC359" s="37"/>
      <c r="AD359" s="30"/>
      <c r="AE359" s="37"/>
      <c r="AF359" s="30"/>
      <c r="AG359" s="220"/>
      <c r="AH359" s="35"/>
      <c r="AI359" s="34"/>
      <c r="AJ359" s="31"/>
      <c r="AK359" s="32"/>
      <c r="AL359" s="243"/>
      <c r="AM359" s="243"/>
      <c r="AN359" t="str">
        <f t="shared" si="237"/>
        <v/>
      </c>
      <c r="CA359" s="18" t="str">
        <f t="shared" si="243"/>
        <v/>
      </c>
      <c r="CB359" s="18" t="str">
        <f t="shared" si="238"/>
        <v/>
      </c>
      <c r="CO359" s="69">
        <f t="shared" si="239"/>
        <v>0</v>
      </c>
      <c r="CP359" s="69">
        <f t="shared" si="240"/>
        <v>0</v>
      </c>
    </row>
    <row r="360" spans="1:94" x14ac:dyDescent="0.25">
      <c r="A360" s="5022" t="s">
        <v>338</v>
      </c>
      <c r="B360" s="5093" t="s">
        <v>335</v>
      </c>
      <c r="C360" s="5094">
        <f t="shared" si="241"/>
        <v>0</v>
      </c>
      <c r="D360" s="5078">
        <f t="shared" si="242"/>
        <v>0</v>
      </c>
      <c r="E360" s="5095">
        <f t="shared" si="242"/>
        <v>0</v>
      </c>
      <c r="F360" s="45"/>
      <c r="G360" s="48"/>
      <c r="H360" s="45"/>
      <c r="I360" s="48"/>
      <c r="J360" s="45"/>
      <c r="K360" s="48"/>
      <c r="L360" s="45"/>
      <c r="M360" s="48"/>
      <c r="N360" s="45"/>
      <c r="O360" s="48"/>
      <c r="P360" s="45"/>
      <c r="Q360" s="48"/>
      <c r="R360" s="45"/>
      <c r="S360" s="48"/>
      <c r="T360" s="45"/>
      <c r="U360" s="48"/>
      <c r="V360" s="45"/>
      <c r="W360" s="48"/>
      <c r="X360" s="45"/>
      <c r="Y360" s="48"/>
      <c r="Z360" s="45"/>
      <c r="AA360" s="48"/>
      <c r="AB360" s="45"/>
      <c r="AC360" s="48"/>
      <c r="AD360" s="45"/>
      <c r="AE360" s="48"/>
      <c r="AF360" s="45"/>
      <c r="AG360" s="286"/>
      <c r="AH360" s="105"/>
      <c r="AI360" s="46"/>
      <c r="AJ360" s="47"/>
      <c r="AK360" s="102"/>
      <c r="AL360" s="352"/>
      <c r="AM360" s="352"/>
      <c r="AN360" t="str">
        <f t="shared" si="237"/>
        <v/>
      </c>
      <c r="CA360" s="18" t="str">
        <f t="shared" si="243"/>
        <v/>
      </c>
      <c r="CB360" s="18" t="str">
        <f t="shared" si="238"/>
        <v/>
      </c>
      <c r="CO360" s="69">
        <f t="shared" si="239"/>
        <v>0</v>
      </c>
      <c r="CP360" s="69">
        <f t="shared" si="240"/>
        <v>0</v>
      </c>
    </row>
    <row r="361" spans="1:94" x14ac:dyDescent="0.25">
      <c r="A361" s="5049"/>
      <c r="B361" s="101" t="s">
        <v>336</v>
      </c>
      <c r="C361" s="542">
        <f t="shared" si="241"/>
        <v>0</v>
      </c>
      <c r="D361" s="543">
        <f t="shared" si="242"/>
        <v>0</v>
      </c>
      <c r="E361" s="544">
        <f t="shared" si="242"/>
        <v>0</v>
      </c>
      <c r="F361" s="22"/>
      <c r="G361" s="28"/>
      <c r="H361" s="22"/>
      <c r="I361" s="28"/>
      <c r="J361" s="22"/>
      <c r="K361" s="28"/>
      <c r="L361" s="22"/>
      <c r="M361" s="28"/>
      <c r="N361" s="22"/>
      <c r="O361" s="28"/>
      <c r="P361" s="22"/>
      <c r="Q361" s="28"/>
      <c r="R361" s="22"/>
      <c r="S361" s="28"/>
      <c r="T361" s="22"/>
      <c r="U361" s="28"/>
      <c r="V361" s="22"/>
      <c r="W361" s="28"/>
      <c r="X361" s="22"/>
      <c r="Y361" s="28"/>
      <c r="Z361" s="22"/>
      <c r="AA361" s="28"/>
      <c r="AB361" s="22"/>
      <c r="AC361" s="28"/>
      <c r="AD361" s="22"/>
      <c r="AE361" s="28"/>
      <c r="AF361" s="22"/>
      <c r="AG361" s="213"/>
      <c r="AH361" s="27"/>
      <c r="AI361" s="26"/>
      <c r="AJ361" s="23"/>
      <c r="AK361" s="24"/>
      <c r="AL361" s="239"/>
      <c r="AM361" s="239"/>
      <c r="AN361" t="str">
        <f t="shared" si="237"/>
        <v/>
      </c>
      <c r="CA361" s="18" t="str">
        <f t="shared" si="243"/>
        <v/>
      </c>
      <c r="CB361" s="18" t="str">
        <f t="shared" si="238"/>
        <v/>
      </c>
      <c r="CO361" s="69">
        <f t="shared" si="239"/>
        <v>0</v>
      </c>
      <c r="CP361" s="69">
        <f t="shared" si="240"/>
        <v>0</v>
      </c>
    </row>
    <row r="362" spans="1:94" x14ac:dyDescent="0.25">
      <c r="A362" s="4249"/>
      <c r="B362" s="2073" t="s">
        <v>337</v>
      </c>
      <c r="C362" s="493">
        <f t="shared" si="241"/>
        <v>0</v>
      </c>
      <c r="D362" s="548">
        <f t="shared" si="242"/>
        <v>0</v>
      </c>
      <c r="E362" s="549">
        <f t="shared" si="242"/>
        <v>0</v>
      </c>
      <c r="F362" s="91"/>
      <c r="G362" s="5051"/>
      <c r="H362" s="91"/>
      <c r="I362" s="5051"/>
      <c r="J362" s="91"/>
      <c r="K362" s="5051"/>
      <c r="L362" s="91"/>
      <c r="M362" s="5051"/>
      <c r="N362" s="91"/>
      <c r="O362" s="5051"/>
      <c r="P362" s="91"/>
      <c r="Q362" s="5051"/>
      <c r="R362" s="91"/>
      <c r="S362" s="5051"/>
      <c r="T362" s="91"/>
      <c r="U362" s="5051"/>
      <c r="V362" s="91"/>
      <c r="W362" s="5051"/>
      <c r="X362" s="91"/>
      <c r="Y362" s="5051"/>
      <c r="Z362" s="91"/>
      <c r="AA362" s="5051"/>
      <c r="AB362" s="91"/>
      <c r="AC362" s="5051"/>
      <c r="AD362" s="91"/>
      <c r="AE362" s="5051"/>
      <c r="AF362" s="91"/>
      <c r="AG362" s="5052"/>
      <c r="AH362" s="35"/>
      <c r="AI362" s="34"/>
      <c r="AJ362" s="31"/>
      <c r="AK362" s="32"/>
      <c r="AL362" s="243"/>
      <c r="AM362" s="243"/>
      <c r="AN362" t="str">
        <f t="shared" si="237"/>
        <v/>
      </c>
      <c r="CA362" s="18" t="str">
        <f t="shared" si="243"/>
        <v/>
      </c>
      <c r="CB362" s="18" t="str">
        <f t="shared" si="238"/>
        <v/>
      </c>
      <c r="CO362" s="69">
        <f t="shared" si="239"/>
        <v>0</v>
      </c>
      <c r="CP362" s="69">
        <f t="shared" si="240"/>
        <v>0</v>
      </c>
    </row>
    <row r="363" spans="1:94" x14ac:dyDescent="0.25">
      <c r="A363" s="3238" t="s">
        <v>339</v>
      </c>
      <c r="B363" s="5093" t="s">
        <v>340</v>
      </c>
      <c r="C363" s="550">
        <f t="shared" si="241"/>
        <v>0</v>
      </c>
      <c r="D363" s="551">
        <f t="shared" si="242"/>
        <v>0</v>
      </c>
      <c r="E363" s="552">
        <f t="shared" si="242"/>
        <v>0</v>
      </c>
      <c r="F363" s="45"/>
      <c r="G363" s="48"/>
      <c r="H363" s="45"/>
      <c r="I363" s="48"/>
      <c r="J363" s="45"/>
      <c r="K363" s="48"/>
      <c r="L363" s="45"/>
      <c r="M363" s="48"/>
      <c r="N363" s="45"/>
      <c r="O363" s="48"/>
      <c r="P363" s="45"/>
      <c r="Q363" s="48"/>
      <c r="R363" s="45"/>
      <c r="S363" s="48"/>
      <c r="T363" s="45"/>
      <c r="U363" s="48"/>
      <c r="V363" s="45"/>
      <c r="W363" s="48"/>
      <c r="X363" s="45"/>
      <c r="Y363" s="48"/>
      <c r="Z363" s="45"/>
      <c r="AA363" s="48"/>
      <c r="AB363" s="45"/>
      <c r="AC363" s="48"/>
      <c r="AD363" s="45"/>
      <c r="AE363" s="48"/>
      <c r="AF363" s="45"/>
      <c r="AG363" s="286"/>
      <c r="AH363" s="105"/>
      <c r="AI363" s="46"/>
      <c r="AJ363" s="47"/>
      <c r="AK363" s="102"/>
      <c r="AL363" s="352"/>
      <c r="AM363" s="352"/>
      <c r="AN363" t="str">
        <f t="shared" si="237"/>
        <v/>
      </c>
      <c r="CA363" s="18" t="str">
        <f t="shared" si="243"/>
        <v/>
      </c>
      <c r="CB363" s="18" t="str">
        <f t="shared" si="238"/>
        <v/>
      </c>
      <c r="CO363" s="69">
        <f t="shared" si="239"/>
        <v>0</v>
      </c>
      <c r="CP363" s="69">
        <f t="shared" si="240"/>
        <v>0</v>
      </c>
    </row>
    <row r="364" spans="1:94" x14ac:dyDescent="0.25">
      <c r="A364" s="3239"/>
      <c r="B364" s="75" t="s">
        <v>341</v>
      </c>
      <c r="C364" s="542">
        <f t="shared" si="241"/>
        <v>0</v>
      </c>
      <c r="D364" s="543">
        <f t="shared" si="242"/>
        <v>0</v>
      </c>
      <c r="E364" s="544">
        <f t="shared" si="242"/>
        <v>0</v>
      </c>
      <c r="F364" s="22"/>
      <c r="G364" s="28"/>
      <c r="H364" s="22"/>
      <c r="I364" s="28"/>
      <c r="J364" s="22"/>
      <c r="K364" s="28"/>
      <c r="L364" s="22"/>
      <c r="M364" s="28"/>
      <c r="N364" s="22"/>
      <c r="O364" s="28"/>
      <c r="P364" s="22"/>
      <c r="Q364" s="28"/>
      <c r="R364" s="22"/>
      <c r="S364" s="28"/>
      <c r="T364" s="22"/>
      <c r="U364" s="28"/>
      <c r="V364" s="22"/>
      <c r="W364" s="28"/>
      <c r="X364" s="22"/>
      <c r="Y364" s="28"/>
      <c r="Z364" s="22"/>
      <c r="AA364" s="28"/>
      <c r="AB364" s="22"/>
      <c r="AC364" s="28"/>
      <c r="AD364" s="22"/>
      <c r="AE364" s="28"/>
      <c r="AF364" s="22"/>
      <c r="AG364" s="213"/>
      <c r="AH364" s="27"/>
      <c r="AI364" s="26"/>
      <c r="AJ364" s="23"/>
      <c r="AK364" s="24"/>
      <c r="AL364" s="239"/>
      <c r="AM364" s="239"/>
      <c r="AN364" t="str">
        <f t="shared" si="237"/>
        <v/>
      </c>
      <c r="CA364" s="18" t="str">
        <f t="shared" si="243"/>
        <v/>
      </c>
      <c r="CB364" s="18" t="str">
        <f t="shared" si="238"/>
        <v/>
      </c>
      <c r="CO364" s="69">
        <f t="shared" si="239"/>
        <v>0</v>
      </c>
      <c r="CP364" s="69">
        <f t="shared" si="240"/>
        <v>0</v>
      </c>
    </row>
    <row r="365" spans="1:94" x14ac:dyDescent="0.25">
      <c r="A365" s="3239"/>
      <c r="B365" s="75" t="s">
        <v>342</v>
      </c>
      <c r="C365" s="542">
        <f t="shared" si="241"/>
        <v>0</v>
      </c>
      <c r="D365" s="543">
        <f t="shared" si="242"/>
        <v>0</v>
      </c>
      <c r="E365" s="544">
        <f t="shared" si="242"/>
        <v>0</v>
      </c>
      <c r="F365" s="22"/>
      <c r="G365" s="28"/>
      <c r="H365" s="22"/>
      <c r="I365" s="28"/>
      <c r="J365" s="22"/>
      <c r="K365" s="28"/>
      <c r="L365" s="22"/>
      <c r="M365" s="28"/>
      <c r="N365" s="22"/>
      <c r="O365" s="28"/>
      <c r="P365" s="22"/>
      <c r="Q365" s="28"/>
      <c r="R365" s="22"/>
      <c r="S365" s="28"/>
      <c r="T365" s="22"/>
      <c r="U365" s="28"/>
      <c r="V365" s="22"/>
      <c r="W365" s="28"/>
      <c r="X365" s="22"/>
      <c r="Y365" s="28"/>
      <c r="Z365" s="22"/>
      <c r="AA365" s="28"/>
      <c r="AB365" s="22"/>
      <c r="AC365" s="28"/>
      <c r="AD365" s="22"/>
      <c r="AE365" s="28"/>
      <c r="AF365" s="22"/>
      <c r="AG365" s="213"/>
      <c r="AH365" s="27"/>
      <c r="AI365" s="26"/>
      <c r="AJ365" s="23"/>
      <c r="AK365" s="24"/>
      <c r="AL365" s="239"/>
      <c r="AM365" s="239"/>
      <c r="AN365" t="str">
        <f t="shared" si="237"/>
        <v/>
      </c>
      <c r="CA365" s="18" t="str">
        <f t="shared" si="243"/>
        <v/>
      </c>
      <c r="CB365" s="18" t="str">
        <f t="shared" si="238"/>
        <v/>
      </c>
      <c r="CO365" s="69">
        <f t="shared" si="239"/>
        <v>0</v>
      </c>
      <c r="CP365" s="69">
        <f t="shared" si="240"/>
        <v>0</v>
      </c>
    </row>
    <row r="366" spans="1:94" x14ac:dyDescent="0.25">
      <c r="A366" s="5099"/>
      <c r="B366" s="2073" t="s">
        <v>343</v>
      </c>
      <c r="C366" s="493">
        <f t="shared" si="241"/>
        <v>0</v>
      </c>
      <c r="D366" s="548">
        <f t="shared" si="242"/>
        <v>0</v>
      </c>
      <c r="E366" s="549">
        <f t="shared" si="242"/>
        <v>0</v>
      </c>
      <c r="F366" s="91"/>
      <c r="G366" s="5051"/>
      <c r="H366" s="91"/>
      <c r="I366" s="5051"/>
      <c r="J366" s="91"/>
      <c r="K366" s="5051"/>
      <c r="L366" s="91"/>
      <c r="M366" s="5051"/>
      <c r="N366" s="91"/>
      <c r="O366" s="5051"/>
      <c r="P366" s="91"/>
      <c r="Q366" s="5051"/>
      <c r="R366" s="91"/>
      <c r="S366" s="5051"/>
      <c r="T366" s="91"/>
      <c r="U366" s="5051"/>
      <c r="V366" s="91"/>
      <c r="W366" s="5051"/>
      <c r="X366" s="91"/>
      <c r="Y366" s="5051"/>
      <c r="Z366" s="91"/>
      <c r="AA366" s="5051"/>
      <c r="AB366" s="91"/>
      <c r="AC366" s="5051"/>
      <c r="AD366" s="91"/>
      <c r="AE366" s="5051"/>
      <c r="AF366" s="91"/>
      <c r="AG366" s="5052"/>
      <c r="AH366" s="95"/>
      <c r="AI366" s="113"/>
      <c r="AJ366" s="5050"/>
      <c r="AK366" s="92"/>
      <c r="AL366" s="385"/>
      <c r="AM366" s="385"/>
      <c r="AN366" t="str">
        <f t="shared" si="237"/>
        <v/>
      </c>
      <c r="CA366" s="18" t="str">
        <f>IF(AND(C366&gt;0,AH366="")," * No olvide digitar la variable Pueblos originarios. Digite Cero si no tiene.",IF(AH366&gt;C366," * La variable Pueblos originarios No puede ser mayor al Total.",""))</f>
        <v/>
      </c>
      <c r="CB366" s="18" t="str">
        <f t="shared" si="238"/>
        <v/>
      </c>
      <c r="CO366" s="69">
        <f t="shared" si="239"/>
        <v>0</v>
      </c>
      <c r="CP366" s="69">
        <f t="shared" si="240"/>
        <v>0</v>
      </c>
    </row>
    <row r="367" spans="1:94" ht="18" customHeight="1" x14ac:dyDescent="0.25">
      <c r="A367" s="553" t="s">
        <v>344</v>
      </c>
      <c r="B367" s="4951"/>
      <c r="C367" s="140"/>
      <c r="D367" s="56"/>
      <c r="E367" s="140"/>
      <c r="F367" s="140"/>
      <c r="G367" s="140"/>
      <c r="H367" s="140"/>
      <c r="I367" s="140"/>
      <c r="J367" s="140"/>
      <c r="K367" s="554"/>
      <c r="L367" s="140"/>
      <c r="M367" s="140"/>
      <c r="N367" s="140"/>
      <c r="O367" s="140"/>
      <c r="P367" s="140"/>
      <c r="Q367" s="140"/>
      <c r="R367" s="140"/>
      <c r="S367" s="140"/>
      <c r="T367" s="140"/>
      <c r="U367" s="140"/>
      <c r="V367" s="140"/>
      <c r="W367" s="140"/>
      <c r="X367" s="140"/>
      <c r="Y367" s="140"/>
      <c r="Z367" s="140"/>
      <c r="AA367" s="140"/>
      <c r="AB367" s="140"/>
      <c r="AC367" s="140"/>
      <c r="AD367" s="140"/>
      <c r="AE367" s="140"/>
      <c r="AF367" s="140"/>
      <c r="AG367" s="140"/>
      <c r="AH367" s="140"/>
      <c r="AI367" s="140"/>
      <c r="AJ367" s="140"/>
      <c r="AK367" s="140"/>
      <c r="AL367" s="140"/>
      <c r="AM367" s="140"/>
      <c r="AN367" s="140"/>
      <c r="AO367" s="140"/>
      <c r="AP367" s="140"/>
      <c r="AQ367" s="140"/>
      <c r="AR367" s="140"/>
      <c r="AS367" s="140"/>
    </row>
    <row r="368" spans="1:94" x14ac:dyDescent="0.25">
      <c r="A368" s="5100" t="s">
        <v>345</v>
      </c>
      <c r="B368" s="5001" t="s">
        <v>91</v>
      </c>
      <c r="C368" s="3108"/>
      <c r="D368" s="2987"/>
      <c r="E368" s="5003" t="s">
        <v>139</v>
      </c>
      <c r="F368" s="5004"/>
      <c r="G368" s="5004"/>
      <c r="H368" s="5004"/>
      <c r="I368" s="5004"/>
      <c r="J368" s="5004"/>
      <c r="K368" s="5004"/>
      <c r="L368" s="5004"/>
      <c r="M368" s="5004"/>
      <c r="N368" s="5004"/>
      <c r="O368" s="5004"/>
      <c r="P368" s="5004"/>
      <c r="Q368" s="5004"/>
      <c r="R368" s="5004"/>
      <c r="S368" s="5004"/>
      <c r="T368" s="5004"/>
      <c r="U368" s="5004"/>
      <c r="V368" s="5004"/>
      <c r="W368" s="5004"/>
      <c r="X368" s="5004"/>
      <c r="Y368" s="5004"/>
      <c r="Z368" s="5004"/>
      <c r="AA368" s="5004"/>
      <c r="AB368" s="5004"/>
      <c r="AC368" s="5004"/>
      <c r="AD368" s="5004"/>
      <c r="AE368" s="5004"/>
      <c r="AF368" s="5004"/>
      <c r="AG368" s="5004"/>
      <c r="AH368" s="5004"/>
      <c r="AI368" s="5004"/>
      <c r="AJ368" s="5004"/>
      <c r="AK368" s="5004"/>
      <c r="AL368" s="5005"/>
      <c r="AM368" s="5101" t="s">
        <v>346</v>
      </c>
      <c r="AN368" s="5101"/>
      <c r="AO368" s="5101"/>
      <c r="AP368" s="5102"/>
      <c r="AQ368" s="5103" t="s">
        <v>347</v>
      </c>
      <c r="AR368" s="5087" t="s">
        <v>12</v>
      </c>
      <c r="AS368" s="2987" t="s">
        <v>13</v>
      </c>
    </row>
    <row r="369" spans="1:94" x14ac:dyDescent="0.25">
      <c r="A369" s="5104"/>
      <c r="B369" s="3124"/>
      <c r="C369" s="3109"/>
      <c r="D369" s="2994"/>
      <c r="E369" s="5011" t="s">
        <v>202</v>
      </c>
      <c r="F369" s="5013"/>
      <c r="G369" s="5011" t="s">
        <v>203</v>
      </c>
      <c r="H369" s="5013"/>
      <c r="I369" s="5011" t="s">
        <v>204</v>
      </c>
      <c r="J369" s="5013"/>
      <c r="K369" s="5011" t="s">
        <v>16</v>
      </c>
      <c r="L369" s="5013"/>
      <c r="M369" s="5011" t="s">
        <v>17</v>
      </c>
      <c r="N369" s="5013"/>
      <c r="O369" s="5011" t="s">
        <v>348</v>
      </c>
      <c r="P369" s="5013"/>
      <c r="Q369" s="5011" t="s">
        <v>349</v>
      </c>
      <c r="R369" s="5013"/>
      <c r="S369" s="5011" t="s">
        <v>20</v>
      </c>
      <c r="T369" s="5013"/>
      <c r="U369" s="5011" t="s">
        <v>21</v>
      </c>
      <c r="V369" s="5013"/>
      <c r="W369" s="5011" t="s">
        <v>350</v>
      </c>
      <c r="X369" s="5013"/>
      <c r="Y369" s="5011" t="s">
        <v>23</v>
      </c>
      <c r="Z369" s="5013"/>
      <c r="AA369" s="5011" t="s">
        <v>61</v>
      </c>
      <c r="AB369" s="5013"/>
      <c r="AC369" s="5011" t="s">
        <v>62</v>
      </c>
      <c r="AD369" s="5013"/>
      <c r="AE369" s="5011" t="s">
        <v>63</v>
      </c>
      <c r="AF369" s="5013"/>
      <c r="AG369" s="5011" t="s">
        <v>148</v>
      </c>
      <c r="AH369" s="5013"/>
      <c r="AI369" s="5011" t="s">
        <v>149</v>
      </c>
      <c r="AJ369" s="5013"/>
      <c r="AK369" s="5003" t="s">
        <v>351</v>
      </c>
      <c r="AL369" s="5005"/>
      <c r="AM369" s="3249" t="s">
        <v>352</v>
      </c>
      <c r="AN369" s="5105" t="s">
        <v>353</v>
      </c>
      <c r="AO369" s="3253" t="s">
        <v>354</v>
      </c>
      <c r="AP369" s="3254" t="s">
        <v>355</v>
      </c>
      <c r="AQ369" s="5106"/>
      <c r="AR369" s="3130"/>
      <c r="AS369" s="2994"/>
    </row>
    <row r="370" spans="1:94" x14ac:dyDescent="0.25">
      <c r="A370" s="4361"/>
      <c r="B370" s="5017" t="s">
        <v>120</v>
      </c>
      <c r="C370" s="5060" t="s">
        <v>79</v>
      </c>
      <c r="D370" s="5019" t="s">
        <v>121</v>
      </c>
      <c r="E370" s="5017" t="s">
        <v>79</v>
      </c>
      <c r="F370" s="5072" t="s">
        <v>121</v>
      </c>
      <c r="G370" s="5017" t="s">
        <v>79</v>
      </c>
      <c r="H370" s="5072" t="s">
        <v>121</v>
      </c>
      <c r="I370" s="5017" t="s">
        <v>79</v>
      </c>
      <c r="J370" s="5072" t="s">
        <v>121</v>
      </c>
      <c r="K370" s="5017" t="s">
        <v>79</v>
      </c>
      <c r="L370" s="5072" t="s">
        <v>121</v>
      </c>
      <c r="M370" s="5017" t="s">
        <v>79</v>
      </c>
      <c r="N370" s="5072" t="s">
        <v>121</v>
      </c>
      <c r="O370" s="5017" t="s">
        <v>79</v>
      </c>
      <c r="P370" s="5072" t="s">
        <v>121</v>
      </c>
      <c r="Q370" s="5017" t="s">
        <v>79</v>
      </c>
      <c r="R370" s="5072" t="s">
        <v>121</v>
      </c>
      <c r="S370" s="5017" t="s">
        <v>79</v>
      </c>
      <c r="T370" s="5072" t="s">
        <v>121</v>
      </c>
      <c r="U370" s="5017" t="s">
        <v>79</v>
      </c>
      <c r="V370" s="5072" t="s">
        <v>121</v>
      </c>
      <c r="W370" s="5017" t="s">
        <v>79</v>
      </c>
      <c r="X370" s="5072" t="s">
        <v>121</v>
      </c>
      <c r="Y370" s="5017" t="s">
        <v>79</v>
      </c>
      <c r="Z370" s="5072" t="s">
        <v>121</v>
      </c>
      <c r="AA370" s="5017" t="s">
        <v>79</v>
      </c>
      <c r="AB370" s="5072" t="s">
        <v>121</v>
      </c>
      <c r="AC370" s="5017" t="s">
        <v>79</v>
      </c>
      <c r="AD370" s="5072" t="s">
        <v>121</v>
      </c>
      <c r="AE370" s="5017" t="s">
        <v>79</v>
      </c>
      <c r="AF370" s="5072" t="s">
        <v>121</v>
      </c>
      <c r="AG370" s="5017" t="s">
        <v>79</v>
      </c>
      <c r="AH370" s="5072" t="s">
        <v>121</v>
      </c>
      <c r="AI370" s="5017" t="s">
        <v>79</v>
      </c>
      <c r="AJ370" s="5072" t="s">
        <v>121</v>
      </c>
      <c r="AK370" s="5017" t="s">
        <v>79</v>
      </c>
      <c r="AL370" s="5090" t="s">
        <v>121</v>
      </c>
      <c r="AM370" s="5107"/>
      <c r="AN370" s="3252"/>
      <c r="AO370" s="3252"/>
      <c r="AP370" s="3255"/>
      <c r="AQ370" s="4024"/>
      <c r="AR370" s="3001"/>
      <c r="AS370" s="5016"/>
    </row>
    <row r="371" spans="1:94" ht="15" customHeight="1" x14ac:dyDescent="0.25">
      <c r="A371" s="5108" t="s">
        <v>356</v>
      </c>
      <c r="B371" s="5109"/>
      <c r="C371" s="5110"/>
      <c r="D371" s="5111"/>
      <c r="E371" s="5109"/>
      <c r="F371" s="5112"/>
      <c r="G371" s="5109"/>
      <c r="H371" s="5112"/>
      <c r="I371" s="5109"/>
      <c r="J371" s="5112"/>
      <c r="K371" s="5109"/>
      <c r="L371" s="5112"/>
      <c r="M371" s="5109"/>
      <c r="N371" s="5112"/>
      <c r="O371" s="5109"/>
      <c r="P371" s="5112"/>
      <c r="Q371" s="5109"/>
      <c r="R371" s="5112"/>
      <c r="S371" s="5109"/>
      <c r="T371" s="5112"/>
      <c r="U371" s="5109"/>
      <c r="V371" s="5112"/>
      <c r="W371" s="5109"/>
      <c r="X371" s="5112"/>
      <c r="Y371" s="5109"/>
      <c r="Z371" s="5112"/>
      <c r="AA371" s="5109"/>
      <c r="AB371" s="5112"/>
      <c r="AC371" s="5109"/>
      <c r="AD371" s="5112"/>
      <c r="AE371" s="5109"/>
      <c r="AF371" s="5112"/>
      <c r="AG371" s="5109"/>
      <c r="AH371" s="5112"/>
      <c r="AI371" s="5109"/>
      <c r="AJ371" s="5112"/>
      <c r="AK371" s="5109"/>
      <c r="AL371" s="5113"/>
      <c r="AM371" s="5114"/>
      <c r="AN371" s="5115"/>
      <c r="AO371" s="5115"/>
      <c r="AP371" s="5112"/>
      <c r="AQ371" s="5116"/>
      <c r="AR371" s="5114"/>
      <c r="AS371" s="5112"/>
    </row>
    <row r="372" spans="1:94" ht="21" x14ac:dyDescent="0.25">
      <c r="A372" s="563" t="s">
        <v>357</v>
      </c>
      <c r="B372" s="5117">
        <f t="shared" ref="B372:B382" si="244">SUM(C372:D372)</f>
        <v>0</v>
      </c>
      <c r="C372" s="5118">
        <f t="shared" ref="C372:D382" si="245">SUM(E372,G372,I372,K372,M372,O372,Q372,S372,U372,W372,Y372,AA372,AC372,AE372,AG372,AI372,AK372)</f>
        <v>0</v>
      </c>
      <c r="D372" s="5119">
        <f>SUM(F372,H372,J372,L372,N372,P372,R372,T372,V372,X372,Z372,AB372,AD372,AF372,AH372,AJ372,AL372)</f>
        <v>0</v>
      </c>
      <c r="E372" s="5032"/>
      <c r="F372" s="5034"/>
      <c r="G372" s="5032"/>
      <c r="H372" s="5034"/>
      <c r="I372" s="5032"/>
      <c r="J372" s="5034"/>
      <c r="K372" s="5032"/>
      <c r="L372" s="5034"/>
      <c r="M372" s="5032"/>
      <c r="N372" s="5034"/>
      <c r="O372" s="5032"/>
      <c r="P372" s="5034"/>
      <c r="Q372" s="5032"/>
      <c r="R372" s="5034"/>
      <c r="S372" s="5032"/>
      <c r="T372" s="5034"/>
      <c r="U372" s="5032"/>
      <c r="V372" s="5034"/>
      <c r="W372" s="5032"/>
      <c r="X372" s="5034"/>
      <c r="Y372" s="5032"/>
      <c r="Z372" s="5034"/>
      <c r="AA372" s="5032"/>
      <c r="AB372" s="5034"/>
      <c r="AC372" s="5032"/>
      <c r="AD372" s="5034"/>
      <c r="AE372" s="5032"/>
      <c r="AF372" s="5034"/>
      <c r="AG372" s="5032"/>
      <c r="AH372" s="5034"/>
      <c r="AI372" s="5032"/>
      <c r="AJ372" s="5034"/>
      <c r="AK372" s="5032"/>
      <c r="AL372" s="5096"/>
      <c r="AM372" s="5120"/>
      <c r="AN372" s="5024"/>
      <c r="AO372" s="5024"/>
      <c r="AP372" s="5121"/>
      <c r="AQ372" s="5122"/>
      <c r="AR372" s="5097"/>
      <c r="AS372" s="5034"/>
      <c r="AT372" t="str">
        <f>CA372&amp;CB372</f>
        <v/>
      </c>
      <c r="CA372" s="18" t="str">
        <f>IF(AND(B372&gt;0,AR372="")," A:AU* No olvide digitar la variable Pueblos originarios. Digite Cero si no tiene.",IF(AR372&gt;B372," * La variable Pueblos originarios No puede ser mayor al Total.",""))</f>
        <v/>
      </c>
      <c r="CB372" s="18" t="str">
        <f>IF(AND(B372&gt;0,AS372="")," * No olvide digitar la variable Migrantes. Digite Cero si no tiene.",IF(AS372&gt;B372," * La variable Migrantes No puede ser mayor al Total.",""))</f>
        <v/>
      </c>
      <c r="CO372" s="69">
        <f>IF(AND(B372&gt;0,AR372=""),1,IF(AR372&gt;B372,1,0))</f>
        <v>0</v>
      </c>
      <c r="CP372" s="69">
        <f>IF(AND(B372&gt;0,AS372=""),1,IF(AS372&gt;B372,1,0))</f>
        <v>0</v>
      </c>
    </row>
    <row r="373" spans="1:94" ht="21" x14ac:dyDescent="0.25">
      <c r="A373" s="5123" t="s">
        <v>358</v>
      </c>
      <c r="B373" s="5117">
        <f>SUM(C373:D373)</f>
        <v>0</v>
      </c>
      <c r="C373" s="5118">
        <f>SUM(E373,G373,I373,K373,M373,O373,Q373,S373,U373,W373,Y373,AA373,AC373,AE373,AG373,AI373,AK373)</f>
        <v>0</v>
      </c>
      <c r="D373" s="5119">
        <f>SUM(F373,H373,J373,L373,N373,P373,R373,T373,V373,X373,Z373,AB373,AD373,AF373,AH373,AJ373,AL373)</f>
        <v>0</v>
      </c>
      <c r="E373" s="30"/>
      <c r="F373" s="37"/>
      <c r="G373" s="30"/>
      <c r="H373" s="37"/>
      <c r="I373" s="30"/>
      <c r="J373" s="37"/>
      <c r="K373" s="30"/>
      <c r="L373" s="37"/>
      <c r="M373" s="30"/>
      <c r="N373" s="37"/>
      <c r="O373" s="30"/>
      <c r="P373" s="37"/>
      <c r="Q373" s="30"/>
      <c r="R373" s="37"/>
      <c r="S373" s="30"/>
      <c r="T373" s="37"/>
      <c r="U373" s="30"/>
      <c r="V373" s="37"/>
      <c r="W373" s="30"/>
      <c r="X373" s="37"/>
      <c r="Y373" s="30"/>
      <c r="Z373" s="37"/>
      <c r="AA373" s="30"/>
      <c r="AB373" s="37"/>
      <c r="AC373" s="30"/>
      <c r="AD373" s="37"/>
      <c r="AE373" s="30"/>
      <c r="AF373" s="37"/>
      <c r="AG373" s="30"/>
      <c r="AH373" s="37"/>
      <c r="AI373" s="30"/>
      <c r="AJ373" s="37"/>
      <c r="AK373" s="30"/>
      <c r="AL373" s="220"/>
      <c r="AM373" s="570"/>
      <c r="AN373" s="71"/>
      <c r="AO373" s="71"/>
      <c r="AP373" s="446"/>
      <c r="AQ373" s="571"/>
      <c r="AR373" s="35"/>
      <c r="AS373" s="37"/>
      <c r="AT373" t="str">
        <f>CA373&amp;CB373</f>
        <v/>
      </c>
      <c r="CA373" s="18" t="str">
        <f>IF(AND(B373&gt;0,AR373="")," * No olvide digitar la variable Pueblos originarios. Digite Cero si no tiene.",IF(AR373&gt;B373," * La variable Pueblos originarios No puede ser mayor al Total.",""))</f>
        <v/>
      </c>
      <c r="CB373" s="18" t="str">
        <f>IF(AND(B373&gt;0,AS373="")," * No olvide digitar la variable Migrantes. Digite Cero si no tiene.",IF(AS373&gt;B373," * La variable Migrantes No puede ser mayor al Total.",""))</f>
        <v/>
      </c>
      <c r="CO373" s="69">
        <f>IF(AND(B373&gt;0,AR373=""),1,IF(AR373&gt;B373,1,0))</f>
        <v>0</v>
      </c>
      <c r="CP373" s="69">
        <f>IF(AND(B373&gt;0,AS373=""),1,IF(AS373&gt;B373,1,0))</f>
        <v>0</v>
      </c>
    </row>
    <row r="374" spans="1:94" x14ac:dyDescent="0.25">
      <c r="A374" s="5124" t="s">
        <v>359</v>
      </c>
      <c r="B374" s="5125"/>
      <c r="C374" s="5126"/>
      <c r="D374" s="5111"/>
      <c r="E374" s="5109"/>
      <c r="F374" s="5112"/>
      <c r="G374" s="5109"/>
      <c r="H374" s="5112"/>
      <c r="I374" s="5109"/>
      <c r="J374" s="5112"/>
      <c r="K374" s="5109"/>
      <c r="L374" s="5112"/>
      <c r="M374" s="5109"/>
      <c r="N374" s="5112"/>
      <c r="O374" s="5109"/>
      <c r="P374" s="5112"/>
      <c r="Q374" s="5109"/>
      <c r="R374" s="5112"/>
      <c r="S374" s="5109"/>
      <c r="T374" s="5112"/>
      <c r="U374" s="5109"/>
      <c r="V374" s="5112"/>
      <c r="W374" s="5109"/>
      <c r="X374" s="5112"/>
      <c r="Y374" s="5109"/>
      <c r="Z374" s="5112"/>
      <c r="AA374" s="5109"/>
      <c r="AB374" s="5112"/>
      <c r="AC374" s="5109"/>
      <c r="AD374" s="5112"/>
      <c r="AE374" s="5109"/>
      <c r="AF374" s="5112"/>
      <c r="AG374" s="5109"/>
      <c r="AH374" s="5112"/>
      <c r="AI374" s="5109"/>
      <c r="AJ374" s="5112"/>
      <c r="AK374" s="5109"/>
      <c r="AL374" s="5113"/>
      <c r="AM374" s="5114"/>
      <c r="AN374" s="5115"/>
      <c r="AO374" s="5115"/>
      <c r="AP374" s="5112"/>
      <c r="AQ374" s="5116"/>
      <c r="AR374" s="5114"/>
      <c r="AS374" s="5112"/>
      <c r="CA374" s="438"/>
      <c r="CB374" s="438"/>
      <c r="CO374" s="575"/>
      <c r="CP374" s="575"/>
    </row>
    <row r="375" spans="1:94" ht="21" x14ac:dyDescent="0.25">
      <c r="A375" s="563" t="s">
        <v>360</v>
      </c>
      <c r="B375" s="576">
        <f t="shared" si="244"/>
        <v>0</v>
      </c>
      <c r="C375" s="577">
        <f t="shared" si="245"/>
        <v>0</v>
      </c>
      <c r="D375" s="251">
        <f t="shared" si="245"/>
        <v>0</v>
      </c>
      <c r="E375" s="45"/>
      <c r="F375" s="48"/>
      <c r="G375" s="45"/>
      <c r="H375" s="48"/>
      <c r="I375" s="45"/>
      <c r="J375" s="48"/>
      <c r="K375" s="45"/>
      <c r="L375" s="48"/>
      <c r="M375" s="45"/>
      <c r="N375" s="48"/>
      <c r="O375" s="45"/>
      <c r="P375" s="48"/>
      <c r="Q375" s="45"/>
      <c r="R375" s="48"/>
      <c r="S375" s="45"/>
      <c r="T375" s="48"/>
      <c r="U375" s="45"/>
      <c r="V375" s="48"/>
      <c r="W375" s="45"/>
      <c r="X375" s="48"/>
      <c r="Y375" s="45"/>
      <c r="Z375" s="48"/>
      <c r="AA375" s="45"/>
      <c r="AB375" s="48"/>
      <c r="AC375" s="45"/>
      <c r="AD375" s="48"/>
      <c r="AE375" s="45"/>
      <c r="AF375" s="48"/>
      <c r="AG375" s="45"/>
      <c r="AH375" s="48"/>
      <c r="AI375" s="45"/>
      <c r="AJ375" s="48"/>
      <c r="AK375" s="45"/>
      <c r="AL375" s="286"/>
      <c r="AM375" s="578"/>
      <c r="AN375" s="103"/>
      <c r="AO375" s="103"/>
      <c r="AP375" s="474"/>
      <c r="AQ375" s="579"/>
      <c r="AR375" s="105"/>
      <c r="AS375" s="48"/>
      <c r="AT375" t="str">
        <f t="shared" ref="AT375:AT376" si="246">CA375&amp;CB375</f>
        <v/>
      </c>
      <c r="CA375" s="18" t="str">
        <f t="shared" ref="CA375:CA389" si="247">IF(AND(B375&gt;0,AR375="")," * No olvide digitar la variable Pueblos originarios. Digite Cero si no tiene.",IF(AR375&gt;B375," * La variable Pueblos originarios No puede ser mayor al Total.",""))</f>
        <v/>
      </c>
      <c r="CB375" s="18" t="str">
        <f t="shared" ref="CB375:CB389" si="248">IF(AND(B375&gt;0,AS375="")," * No olvide digitar la variable Migrantes. Digite Cero si no tiene.",IF(AS375&gt;B375," * La variable Migrantes No puede ser mayor al Total.",""))</f>
        <v/>
      </c>
      <c r="CO375" s="69">
        <f>IF(AND(B375&gt;0,AR375=""),1,IF(AR375&gt;B375,1,0))</f>
        <v>0</v>
      </c>
      <c r="CP375" s="69">
        <f t="shared" ref="CP375:CP389" si="249">IF(AND(B375&gt;0,AS375=""),1,IF(AS375&gt;B375,1,0))</f>
        <v>0</v>
      </c>
    </row>
    <row r="376" spans="1:94" ht="21" x14ac:dyDescent="0.25">
      <c r="A376" s="580" t="s">
        <v>361</v>
      </c>
      <c r="B376" s="581">
        <f t="shared" si="244"/>
        <v>0</v>
      </c>
      <c r="C376" s="582">
        <f t="shared" si="245"/>
        <v>0</v>
      </c>
      <c r="D376" s="258">
        <f t="shared" si="245"/>
        <v>0</v>
      </c>
      <c r="E376" s="5036"/>
      <c r="F376" s="52"/>
      <c r="G376" s="49"/>
      <c r="H376" s="52"/>
      <c r="I376" s="49"/>
      <c r="J376" s="52"/>
      <c r="K376" s="49"/>
      <c r="L376" s="52"/>
      <c r="M376" s="49"/>
      <c r="N376" s="52"/>
      <c r="O376" s="49"/>
      <c r="P376" s="52"/>
      <c r="Q376" s="49"/>
      <c r="R376" s="52"/>
      <c r="S376" s="49"/>
      <c r="T376" s="52"/>
      <c r="U376" s="49"/>
      <c r="V376" s="52"/>
      <c r="W376" s="49"/>
      <c r="X376" s="52"/>
      <c r="Y376" s="49"/>
      <c r="Z376" s="52"/>
      <c r="AA376" s="49"/>
      <c r="AB376" s="52"/>
      <c r="AC376" s="49"/>
      <c r="AD376" s="52"/>
      <c r="AE376" s="49"/>
      <c r="AF376" s="52"/>
      <c r="AG376" s="49"/>
      <c r="AH376" s="52"/>
      <c r="AI376" s="49"/>
      <c r="AJ376" s="52"/>
      <c r="AK376" s="49"/>
      <c r="AL376" s="264"/>
      <c r="AM376" s="583"/>
      <c r="AN376" s="584"/>
      <c r="AO376" s="584"/>
      <c r="AP376" s="443"/>
      <c r="AQ376" s="585"/>
      <c r="AR376" s="254"/>
      <c r="AS376" s="52"/>
      <c r="AT376" t="str">
        <f t="shared" si="246"/>
        <v/>
      </c>
      <c r="CA376" s="18" t="str">
        <f t="shared" si="247"/>
        <v/>
      </c>
      <c r="CB376" s="18" t="str">
        <f t="shared" si="248"/>
        <v/>
      </c>
      <c r="CO376" s="69">
        <f t="shared" ref="CO376:CO389" si="250">IF(AND(B376&gt;0,AR376=""),1,IF(AR376&gt;B376,1,0))</f>
        <v>0</v>
      </c>
      <c r="CP376" s="69">
        <f t="shared" si="249"/>
        <v>0</v>
      </c>
    </row>
    <row r="377" spans="1:94" x14ac:dyDescent="0.25">
      <c r="A377" s="5108" t="s">
        <v>362</v>
      </c>
      <c r="B377" s="5125"/>
      <c r="C377" s="5126"/>
      <c r="D377" s="5111"/>
      <c r="E377" s="5109"/>
      <c r="F377" s="5112"/>
      <c r="G377" s="5109"/>
      <c r="H377" s="5112"/>
      <c r="I377" s="5109"/>
      <c r="J377" s="5112"/>
      <c r="K377" s="5109"/>
      <c r="L377" s="5112"/>
      <c r="M377" s="5109"/>
      <c r="N377" s="5112"/>
      <c r="O377" s="5109"/>
      <c r="P377" s="5112"/>
      <c r="Q377" s="5109"/>
      <c r="R377" s="5112"/>
      <c r="S377" s="5109"/>
      <c r="T377" s="5112"/>
      <c r="U377" s="5109"/>
      <c r="V377" s="5112"/>
      <c r="W377" s="5109"/>
      <c r="X377" s="5112"/>
      <c r="Y377" s="5109"/>
      <c r="Z377" s="5112"/>
      <c r="AA377" s="5109"/>
      <c r="AB377" s="5112"/>
      <c r="AC377" s="5109"/>
      <c r="AD377" s="5112"/>
      <c r="AE377" s="5109"/>
      <c r="AF377" s="5112"/>
      <c r="AG377" s="5109"/>
      <c r="AH377" s="5112"/>
      <c r="AI377" s="5109"/>
      <c r="AJ377" s="5112"/>
      <c r="AK377" s="5109"/>
      <c r="AL377" s="5113"/>
      <c r="AM377" s="5114"/>
      <c r="AN377" s="5115"/>
      <c r="AO377" s="5115"/>
      <c r="AP377" s="5112"/>
      <c r="AQ377" s="5116"/>
      <c r="AR377" s="5114"/>
      <c r="AS377" s="5112"/>
      <c r="CA377" s="438"/>
      <c r="CB377" s="438"/>
      <c r="CO377" s="575"/>
      <c r="CP377" s="575"/>
    </row>
    <row r="378" spans="1:94" ht="21" x14ac:dyDescent="0.25">
      <c r="A378" s="563" t="s">
        <v>363</v>
      </c>
      <c r="B378" s="5127">
        <f t="shared" si="244"/>
        <v>0</v>
      </c>
      <c r="C378" s="577">
        <f t="shared" si="245"/>
        <v>0</v>
      </c>
      <c r="D378" s="587">
        <f t="shared" si="245"/>
        <v>0</v>
      </c>
      <c r="E378" s="5036"/>
      <c r="F378" s="85"/>
      <c r="G378" s="5036"/>
      <c r="H378" s="85"/>
      <c r="I378" s="5036"/>
      <c r="J378" s="85"/>
      <c r="K378" s="5036"/>
      <c r="L378" s="85"/>
      <c r="M378" s="5036"/>
      <c r="N378" s="85"/>
      <c r="O378" s="5036"/>
      <c r="P378" s="85"/>
      <c r="Q378" s="5036"/>
      <c r="R378" s="85"/>
      <c r="S378" s="5036"/>
      <c r="T378" s="85"/>
      <c r="U378" s="5036"/>
      <c r="V378" s="85"/>
      <c r="W378" s="5036"/>
      <c r="X378" s="85"/>
      <c r="Y378" s="5036"/>
      <c r="Z378" s="85"/>
      <c r="AA378" s="5036"/>
      <c r="AB378" s="85"/>
      <c r="AC378" s="5036"/>
      <c r="AD378" s="85"/>
      <c r="AE378" s="5036"/>
      <c r="AF378" s="85"/>
      <c r="AG378" s="5036"/>
      <c r="AH378" s="85"/>
      <c r="AI378" s="5036"/>
      <c r="AJ378" s="85"/>
      <c r="AK378" s="5036"/>
      <c r="AL378" s="469"/>
      <c r="AM378" s="588"/>
      <c r="AN378" s="82"/>
      <c r="AO378" s="82"/>
      <c r="AP378" s="389"/>
      <c r="AQ378" s="5128"/>
      <c r="AR378" s="84"/>
      <c r="AS378" s="85"/>
      <c r="AT378" t="str">
        <f t="shared" ref="AT378:AT382" si="251">CA378&amp;CB378</f>
        <v/>
      </c>
      <c r="CA378" s="18" t="str">
        <f t="shared" si="247"/>
        <v/>
      </c>
      <c r="CB378" s="18" t="str">
        <f t="shared" si="248"/>
        <v/>
      </c>
      <c r="CO378" s="69">
        <f t="shared" si="250"/>
        <v>0</v>
      </c>
      <c r="CP378" s="69">
        <f t="shared" si="249"/>
        <v>0</v>
      </c>
    </row>
    <row r="379" spans="1:94" x14ac:dyDescent="0.25">
      <c r="A379" s="580" t="s">
        <v>364</v>
      </c>
      <c r="B379" s="581">
        <f t="shared" si="244"/>
        <v>0</v>
      </c>
      <c r="C379" s="582">
        <f t="shared" si="245"/>
        <v>0</v>
      </c>
      <c r="D379" s="258">
        <f t="shared" si="245"/>
        <v>0</v>
      </c>
      <c r="E379" s="49"/>
      <c r="F379" s="52"/>
      <c r="G379" s="49"/>
      <c r="H379" s="52"/>
      <c r="I379" s="49"/>
      <c r="J379" s="52"/>
      <c r="K379" s="49"/>
      <c r="L379" s="52"/>
      <c r="M379" s="49"/>
      <c r="N379" s="52"/>
      <c r="O379" s="49"/>
      <c r="P379" s="52"/>
      <c r="Q379" s="49"/>
      <c r="R379" s="52"/>
      <c r="S379" s="49"/>
      <c r="T379" s="52"/>
      <c r="U379" s="49"/>
      <c r="V379" s="52"/>
      <c r="W379" s="49"/>
      <c r="X379" s="52"/>
      <c r="Y379" s="49"/>
      <c r="Z379" s="52"/>
      <c r="AA379" s="49"/>
      <c r="AB379" s="52"/>
      <c r="AC379" s="49"/>
      <c r="AD379" s="52"/>
      <c r="AE379" s="49"/>
      <c r="AF379" s="52"/>
      <c r="AG379" s="49"/>
      <c r="AH379" s="52"/>
      <c r="AI379" s="49"/>
      <c r="AJ379" s="52"/>
      <c r="AK379" s="49"/>
      <c r="AL379" s="264"/>
      <c r="AM379" s="583"/>
      <c r="AN379" s="584"/>
      <c r="AO379" s="584"/>
      <c r="AP379" s="443"/>
      <c r="AQ379" s="585"/>
      <c r="AR379" s="254"/>
      <c r="AS379" s="52"/>
      <c r="AT379" t="str">
        <f t="shared" si="251"/>
        <v/>
      </c>
      <c r="CA379" s="18" t="str">
        <f t="shared" si="247"/>
        <v/>
      </c>
      <c r="CB379" s="18" t="str">
        <f t="shared" si="248"/>
        <v/>
      </c>
      <c r="CO379" s="69">
        <f t="shared" si="250"/>
        <v>0</v>
      </c>
      <c r="CP379" s="69">
        <f t="shared" si="249"/>
        <v>0</v>
      </c>
    </row>
    <row r="380" spans="1:94" x14ac:dyDescent="0.25">
      <c r="A380" s="590" t="s">
        <v>365</v>
      </c>
      <c r="B380" s="591">
        <f>SUM(C380:D380)</f>
        <v>0</v>
      </c>
      <c r="C380" s="592">
        <f>SUM(E380,G380,I380,K380,M380,O380,Q380,S380,U380,W380,Y380,AA380,AC380,AE380,AG380,AI380,AK380)</f>
        <v>0</v>
      </c>
      <c r="D380" s="212">
        <f>SUM(F380,H380,J380,L380,N380,P380,R380,T380,V380,X380,Z380,AB380,AD380,AF380,AH380,AJ380,AL380)</f>
        <v>0</v>
      </c>
      <c r="E380" s="22"/>
      <c r="F380" s="28"/>
      <c r="G380" s="22"/>
      <c r="H380" s="28"/>
      <c r="I380" s="22"/>
      <c r="J380" s="28"/>
      <c r="K380" s="22"/>
      <c r="L380" s="28"/>
      <c r="M380" s="22"/>
      <c r="N380" s="28"/>
      <c r="O380" s="22"/>
      <c r="P380" s="28"/>
      <c r="Q380" s="22"/>
      <c r="R380" s="28"/>
      <c r="S380" s="22"/>
      <c r="T380" s="28"/>
      <c r="U380" s="22"/>
      <c r="V380" s="28"/>
      <c r="W380" s="22"/>
      <c r="X380" s="28"/>
      <c r="Y380" s="22"/>
      <c r="Z380" s="28"/>
      <c r="AA380" s="22"/>
      <c r="AB380" s="28"/>
      <c r="AC380" s="22"/>
      <c r="AD380" s="28"/>
      <c r="AE380" s="22"/>
      <c r="AF380" s="28"/>
      <c r="AG380" s="22"/>
      <c r="AH380" s="28"/>
      <c r="AI380" s="22"/>
      <c r="AJ380" s="28"/>
      <c r="AK380" s="22"/>
      <c r="AL380" s="213"/>
      <c r="AM380" s="593"/>
      <c r="AN380" s="76"/>
      <c r="AO380" s="76"/>
      <c r="AP380" s="440"/>
      <c r="AQ380" s="594"/>
      <c r="AR380" s="27"/>
      <c r="AS380" s="28"/>
      <c r="AT380" t="str">
        <f t="shared" si="251"/>
        <v/>
      </c>
      <c r="CA380" s="18" t="str">
        <f t="shared" si="247"/>
        <v/>
      </c>
      <c r="CB380" s="18" t="str">
        <f t="shared" si="248"/>
        <v/>
      </c>
      <c r="CO380" s="69">
        <f t="shared" si="250"/>
        <v>0</v>
      </c>
      <c r="CP380" s="69">
        <f t="shared" si="249"/>
        <v>0</v>
      </c>
    </row>
    <row r="381" spans="1:94" x14ac:dyDescent="0.25">
      <c r="A381" s="5123" t="s">
        <v>366</v>
      </c>
      <c r="B381" s="5127">
        <f t="shared" si="244"/>
        <v>0</v>
      </c>
      <c r="C381" s="577">
        <f>SUM(E381,G381,I381,K381,M381,O381,Q381,S381,U381,W381,Y381,AA381,AC381,AE381,AG381,AI381,AK381)</f>
        <v>0</v>
      </c>
      <c r="D381" s="587">
        <f>SUM(F381,H381,J381,L381,N381,P381,R381,T381,V381,X381,Z381,AB381,AD381,AF381,AH381,AJ381,AL381)</f>
        <v>0</v>
      </c>
      <c r="E381" s="5036"/>
      <c r="F381" s="85"/>
      <c r="G381" s="5036"/>
      <c r="H381" s="85"/>
      <c r="I381" s="5036"/>
      <c r="J381" s="85"/>
      <c r="K381" s="5036"/>
      <c r="L381" s="85"/>
      <c r="M381" s="5036"/>
      <c r="N381" s="85"/>
      <c r="O381" s="5036"/>
      <c r="P381" s="85"/>
      <c r="Q381" s="5036"/>
      <c r="R381" s="85"/>
      <c r="S381" s="5036"/>
      <c r="T381" s="85"/>
      <c r="U381" s="5036"/>
      <c r="V381" s="85"/>
      <c r="W381" s="5036"/>
      <c r="X381" s="85"/>
      <c r="Y381" s="5036"/>
      <c r="Z381" s="85"/>
      <c r="AA381" s="5036"/>
      <c r="AB381" s="85"/>
      <c r="AC381" s="5036"/>
      <c r="AD381" s="85"/>
      <c r="AE381" s="5036"/>
      <c r="AF381" s="85"/>
      <c r="AG381" s="5036"/>
      <c r="AH381" s="85"/>
      <c r="AI381" s="5036"/>
      <c r="AJ381" s="85"/>
      <c r="AK381" s="5036"/>
      <c r="AL381" s="469"/>
      <c r="AM381" s="588"/>
      <c r="AN381" s="82"/>
      <c r="AO381" s="82"/>
      <c r="AP381" s="389"/>
      <c r="AQ381" s="5128"/>
      <c r="AR381" s="84"/>
      <c r="AS381" s="85"/>
      <c r="AT381" t="str">
        <f t="shared" si="251"/>
        <v/>
      </c>
      <c r="CA381" s="18" t="str">
        <f t="shared" si="247"/>
        <v/>
      </c>
      <c r="CB381" s="18" t="str">
        <f t="shared" si="248"/>
        <v/>
      </c>
      <c r="CO381" s="69">
        <f t="shared" si="250"/>
        <v>0</v>
      </c>
      <c r="CP381" s="69">
        <f t="shared" si="249"/>
        <v>0</v>
      </c>
    </row>
    <row r="382" spans="1:94" x14ac:dyDescent="0.25">
      <c r="A382" s="580" t="s">
        <v>367</v>
      </c>
      <c r="B382" s="581">
        <f t="shared" si="244"/>
        <v>0</v>
      </c>
      <c r="C382" s="582">
        <f t="shared" si="245"/>
        <v>0</v>
      </c>
      <c r="D382" s="258">
        <f t="shared" si="245"/>
        <v>0</v>
      </c>
      <c r="E382" s="49"/>
      <c r="F382" s="52"/>
      <c r="G382" s="49"/>
      <c r="H382" s="52"/>
      <c r="I382" s="49"/>
      <c r="J382" s="52"/>
      <c r="K382" s="49"/>
      <c r="L382" s="52"/>
      <c r="M382" s="49"/>
      <c r="N382" s="52"/>
      <c r="O382" s="49"/>
      <c r="P382" s="52"/>
      <c r="Q382" s="49"/>
      <c r="R382" s="52"/>
      <c r="S382" s="49"/>
      <c r="T382" s="52"/>
      <c r="U382" s="49"/>
      <c r="V382" s="52"/>
      <c r="W382" s="49"/>
      <c r="X382" s="52"/>
      <c r="Y382" s="49"/>
      <c r="Z382" s="52"/>
      <c r="AA382" s="49"/>
      <c r="AB382" s="52"/>
      <c r="AC382" s="49"/>
      <c r="AD382" s="52"/>
      <c r="AE382" s="49"/>
      <c r="AF382" s="52"/>
      <c r="AG382" s="49"/>
      <c r="AH382" s="52"/>
      <c r="AI382" s="49"/>
      <c r="AJ382" s="52"/>
      <c r="AK382" s="49"/>
      <c r="AL382" s="264"/>
      <c r="AM382" s="583"/>
      <c r="AN382" s="584"/>
      <c r="AO382" s="584"/>
      <c r="AP382" s="443"/>
      <c r="AQ382" s="585"/>
      <c r="AR382" s="254"/>
      <c r="AS382" s="52"/>
      <c r="AT382" t="str">
        <f t="shared" si="251"/>
        <v/>
      </c>
      <c r="CA382" s="18" t="str">
        <f t="shared" si="247"/>
        <v/>
      </c>
      <c r="CB382" s="18" t="str">
        <f t="shared" si="248"/>
        <v/>
      </c>
      <c r="CO382" s="69">
        <f t="shared" si="250"/>
        <v>0</v>
      </c>
      <c r="CP382" s="69">
        <f t="shared" si="249"/>
        <v>0</v>
      </c>
    </row>
    <row r="383" spans="1:94" x14ac:dyDescent="0.25">
      <c r="A383" s="5124" t="s">
        <v>368</v>
      </c>
      <c r="B383" s="5125"/>
      <c r="C383" s="5126"/>
      <c r="D383" s="5111"/>
      <c r="E383" s="5109"/>
      <c r="F383" s="5112"/>
      <c r="G383" s="5109"/>
      <c r="H383" s="5112"/>
      <c r="I383" s="5109"/>
      <c r="J383" s="5112"/>
      <c r="K383" s="5109"/>
      <c r="L383" s="5112"/>
      <c r="M383" s="5109"/>
      <c r="N383" s="5112"/>
      <c r="O383" s="5109"/>
      <c r="P383" s="5112"/>
      <c r="Q383" s="5109"/>
      <c r="R383" s="5112"/>
      <c r="S383" s="5109"/>
      <c r="T383" s="5112"/>
      <c r="U383" s="5109"/>
      <c r="V383" s="5112"/>
      <c r="W383" s="5109"/>
      <c r="X383" s="5112"/>
      <c r="Y383" s="5109"/>
      <c r="Z383" s="5112"/>
      <c r="AA383" s="5109"/>
      <c r="AB383" s="5112"/>
      <c r="AC383" s="5109"/>
      <c r="AD383" s="5112"/>
      <c r="AE383" s="5109"/>
      <c r="AF383" s="5112"/>
      <c r="AG383" s="5109"/>
      <c r="AH383" s="5112"/>
      <c r="AI383" s="5109"/>
      <c r="AJ383" s="5112"/>
      <c r="AK383" s="5109"/>
      <c r="AL383" s="5113"/>
      <c r="AM383" s="5114"/>
      <c r="AN383" s="5115"/>
      <c r="AO383" s="5115"/>
      <c r="AP383" s="5112"/>
      <c r="AQ383" s="5116"/>
      <c r="AR383" s="5114"/>
      <c r="AS383" s="5112"/>
      <c r="CA383" s="438"/>
      <c r="CB383" s="438"/>
      <c r="CO383" s="575"/>
      <c r="CP383" s="575"/>
    </row>
    <row r="384" spans="1:94" x14ac:dyDescent="0.25">
      <c r="A384" s="5129" t="s">
        <v>369</v>
      </c>
      <c r="B384" s="5130">
        <f t="shared" ref="B384:B389" si="252">SUM(C384:D384)</f>
        <v>0</v>
      </c>
      <c r="C384" s="5131">
        <f t="shared" ref="C384:D389" si="253">SUM(E384,G384,I384,K384,M384,O384,Q384,S384,U384,W384,Y384,AA384,AC384,AE384,AG384,AI384,AK384)</f>
        <v>0</v>
      </c>
      <c r="D384" s="5119">
        <f t="shared" si="253"/>
        <v>0</v>
      </c>
      <c r="E384" s="5032"/>
      <c r="F384" s="5034"/>
      <c r="G384" s="5032"/>
      <c r="H384" s="5034"/>
      <c r="I384" s="5032"/>
      <c r="J384" s="5034"/>
      <c r="K384" s="5032"/>
      <c r="L384" s="5034"/>
      <c r="M384" s="5032"/>
      <c r="N384" s="5034"/>
      <c r="O384" s="5032"/>
      <c r="P384" s="5034"/>
      <c r="Q384" s="5032"/>
      <c r="R384" s="5034"/>
      <c r="S384" s="5032"/>
      <c r="T384" s="5034"/>
      <c r="U384" s="5032"/>
      <c r="V384" s="5034"/>
      <c r="W384" s="5032"/>
      <c r="X384" s="5034"/>
      <c r="Y384" s="5032"/>
      <c r="Z384" s="5034"/>
      <c r="AA384" s="5032"/>
      <c r="AB384" s="5034"/>
      <c r="AC384" s="5032"/>
      <c r="AD384" s="5034"/>
      <c r="AE384" s="5032"/>
      <c r="AF384" s="5034"/>
      <c r="AG384" s="5032"/>
      <c r="AH384" s="5034"/>
      <c r="AI384" s="5032"/>
      <c r="AJ384" s="5034"/>
      <c r="AK384" s="5032"/>
      <c r="AL384" s="5096"/>
      <c r="AM384" s="5120"/>
      <c r="AN384" s="5024"/>
      <c r="AO384" s="5024"/>
      <c r="AP384" s="5121"/>
      <c r="AQ384" s="5122"/>
      <c r="AR384" s="5097"/>
      <c r="AS384" s="5034"/>
      <c r="AT384" t="str">
        <f t="shared" ref="AT384:AT389" si="254">CA384&amp;CB384</f>
        <v/>
      </c>
      <c r="CA384" s="18" t="str">
        <f t="shared" si="247"/>
        <v/>
      </c>
      <c r="CB384" s="18" t="str">
        <f t="shared" si="248"/>
        <v/>
      </c>
      <c r="CO384" s="69">
        <f t="shared" si="250"/>
        <v>0</v>
      </c>
      <c r="CP384" s="69">
        <f t="shared" si="249"/>
        <v>0</v>
      </c>
    </row>
    <row r="385" spans="1:94" x14ac:dyDescent="0.25">
      <c r="A385" s="590" t="s">
        <v>370</v>
      </c>
      <c r="B385" s="591">
        <f t="shared" si="252"/>
        <v>0</v>
      </c>
      <c r="C385" s="592">
        <f t="shared" si="253"/>
        <v>0</v>
      </c>
      <c r="D385" s="212">
        <f t="shared" si="253"/>
        <v>0</v>
      </c>
      <c r="E385" s="22"/>
      <c r="F385" s="28"/>
      <c r="G385" s="22"/>
      <c r="H385" s="28"/>
      <c r="I385" s="22"/>
      <c r="J385" s="28"/>
      <c r="K385" s="22"/>
      <c r="L385" s="28"/>
      <c r="M385" s="22"/>
      <c r="N385" s="28"/>
      <c r="O385" s="22"/>
      <c r="P385" s="28"/>
      <c r="Q385" s="22"/>
      <c r="R385" s="28"/>
      <c r="S385" s="22"/>
      <c r="T385" s="28"/>
      <c r="U385" s="22"/>
      <c r="V385" s="28"/>
      <c r="W385" s="22"/>
      <c r="X385" s="28"/>
      <c r="Y385" s="22"/>
      <c r="Z385" s="28"/>
      <c r="AA385" s="22"/>
      <c r="AB385" s="28"/>
      <c r="AC385" s="22"/>
      <c r="AD385" s="28"/>
      <c r="AE385" s="22"/>
      <c r="AF385" s="28"/>
      <c r="AG385" s="22"/>
      <c r="AH385" s="28"/>
      <c r="AI385" s="22"/>
      <c r="AJ385" s="28"/>
      <c r="AK385" s="22"/>
      <c r="AL385" s="213"/>
      <c r="AM385" s="593"/>
      <c r="AN385" s="76"/>
      <c r="AO385" s="76"/>
      <c r="AP385" s="440"/>
      <c r="AQ385" s="594"/>
      <c r="AR385" s="27"/>
      <c r="AS385" s="28"/>
      <c r="AT385" t="str">
        <f t="shared" si="254"/>
        <v/>
      </c>
      <c r="CA385" s="18" t="str">
        <f t="shared" si="247"/>
        <v/>
      </c>
      <c r="CB385" s="18" t="str">
        <f t="shared" si="248"/>
        <v/>
      </c>
      <c r="CO385" s="69">
        <f t="shared" si="250"/>
        <v>0</v>
      </c>
      <c r="CP385" s="69">
        <f t="shared" si="249"/>
        <v>0</v>
      </c>
    </row>
    <row r="386" spans="1:94" x14ac:dyDescent="0.25">
      <c r="A386" s="590" t="s">
        <v>371</v>
      </c>
      <c r="B386" s="591">
        <f t="shared" si="252"/>
        <v>0</v>
      </c>
      <c r="C386" s="592">
        <f t="shared" si="253"/>
        <v>0</v>
      </c>
      <c r="D386" s="212">
        <f t="shared" si="253"/>
        <v>0</v>
      </c>
      <c r="E386" s="22"/>
      <c r="F386" s="28"/>
      <c r="G386" s="22"/>
      <c r="H386" s="28"/>
      <c r="I386" s="22"/>
      <c r="J386" s="28"/>
      <c r="K386" s="22"/>
      <c r="L386" s="28"/>
      <c r="M386" s="22"/>
      <c r="N386" s="28"/>
      <c r="O386" s="22"/>
      <c r="P386" s="28"/>
      <c r="Q386" s="22"/>
      <c r="R386" s="28"/>
      <c r="S386" s="22"/>
      <c r="T386" s="28"/>
      <c r="U386" s="22"/>
      <c r="V386" s="28"/>
      <c r="W386" s="22"/>
      <c r="X386" s="28"/>
      <c r="Y386" s="22"/>
      <c r="Z386" s="28"/>
      <c r="AA386" s="22"/>
      <c r="AB386" s="28"/>
      <c r="AC386" s="22"/>
      <c r="AD386" s="28"/>
      <c r="AE386" s="22"/>
      <c r="AF386" s="28"/>
      <c r="AG386" s="22"/>
      <c r="AH386" s="28"/>
      <c r="AI386" s="22"/>
      <c r="AJ386" s="28"/>
      <c r="AK386" s="22"/>
      <c r="AL386" s="213"/>
      <c r="AM386" s="593"/>
      <c r="AN386" s="76"/>
      <c r="AO386" s="76"/>
      <c r="AP386" s="440"/>
      <c r="AQ386" s="594"/>
      <c r="AR386" s="27"/>
      <c r="AS386" s="28"/>
      <c r="AT386" t="str">
        <f t="shared" si="254"/>
        <v/>
      </c>
      <c r="CA386" s="18" t="str">
        <f t="shared" si="247"/>
        <v/>
      </c>
      <c r="CB386" s="18" t="str">
        <f t="shared" si="248"/>
        <v/>
      </c>
      <c r="CO386" s="69">
        <f t="shared" si="250"/>
        <v>0</v>
      </c>
      <c r="CP386" s="69">
        <f t="shared" si="249"/>
        <v>0</v>
      </c>
    </row>
    <row r="387" spans="1:94" x14ac:dyDescent="0.25">
      <c r="A387" s="590" t="s">
        <v>365</v>
      </c>
      <c r="B387" s="591">
        <f t="shared" si="252"/>
        <v>0</v>
      </c>
      <c r="C387" s="592">
        <f t="shared" si="253"/>
        <v>0</v>
      </c>
      <c r="D387" s="212">
        <f t="shared" si="253"/>
        <v>0</v>
      </c>
      <c r="E387" s="22"/>
      <c r="F387" s="28"/>
      <c r="G387" s="22"/>
      <c r="H387" s="28"/>
      <c r="I387" s="22"/>
      <c r="J387" s="28"/>
      <c r="K387" s="22"/>
      <c r="L387" s="28"/>
      <c r="M387" s="22"/>
      <c r="N387" s="28"/>
      <c r="O387" s="22"/>
      <c r="P387" s="28"/>
      <c r="Q387" s="22"/>
      <c r="R387" s="28"/>
      <c r="S387" s="22"/>
      <c r="T387" s="28"/>
      <c r="U387" s="22"/>
      <c r="V387" s="28"/>
      <c r="W387" s="22"/>
      <c r="X387" s="28"/>
      <c r="Y387" s="22"/>
      <c r="Z387" s="28"/>
      <c r="AA387" s="22"/>
      <c r="AB387" s="28"/>
      <c r="AC387" s="22"/>
      <c r="AD387" s="28"/>
      <c r="AE387" s="22"/>
      <c r="AF387" s="28"/>
      <c r="AG387" s="22"/>
      <c r="AH387" s="28"/>
      <c r="AI387" s="22"/>
      <c r="AJ387" s="28"/>
      <c r="AK387" s="22"/>
      <c r="AL387" s="213"/>
      <c r="AM387" s="593"/>
      <c r="AN387" s="76"/>
      <c r="AO387" s="76"/>
      <c r="AP387" s="440"/>
      <c r="AQ387" s="594"/>
      <c r="AR387" s="27"/>
      <c r="AS387" s="28"/>
      <c r="AT387" t="str">
        <f t="shared" si="254"/>
        <v/>
      </c>
      <c r="CA387" s="18" t="str">
        <f t="shared" si="247"/>
        <v/>
      </c>
      <c r="CB387" s="18" t="str">
        <f t="shared" si="248"/>
        <v/>
      </c>
      <c r="CO387" s="69">
        <f t="shared" si="250"/>
        <v>0</v>
      </c>
      <c r="CP387" s="69">
        <f t="shared" si="249"/>
        <v>0</v>
      </c>
    </row>
    <row r="388" spans="1:94" ht="21" x14ac:dyDescent="0.25">
      <c r="A388" s="590" t="s">
        <v>372</v>
      </c>
      <c r="B388" s="591">
        <f t="shared" si="252"/>
        <v>0</v>
      </c>
      <c r="C388" s="592">
        <f t="shared" si="253"/>
        <v>0</v>
      </c>
      <c r="D388" s="212">
        <f t="shared" si="253"/>
        <v>0</v>
      </c>
      <c r="E388" s="22"/>
      <c r="F388" s="28"/>
      <c r="G388" s="22"/>
      <c r="H388" s="28"/>
      <c r="I388" s="22"/>
      <c r="J388" s="28"/>
      <c r="K388" s="22"/>
      <c r="L388" s="28"/>
      <c r="M388" s="22"/>
      <c r="N388" s="28"/>
      <c r="O388" s="22"/>
      <c r="P388" s="28"/>
      <c r="Q388" s="22"/>
      <c r="R388" s="28"/>
      <c r="S388" s="22"/>
      <c r="T388" s="28"/>
      <c r="U388" s="22"/>
      <c r="V388" s="28"/>
      <c r="W388" s="22"/>
      <c r="X388" s="28"/>
      <c r="Y388" s="22"/>
      <c r="Z388" s="28"/>
      <c r="AA388" s="22"/>
      <c r="AB388" s="28"/>
      <c r="AC388" s="22"/>
      <c r="AD388" s="28"/>
      <c r="AE388" s="22"/>
      <c r="AF388" s="28"/>
      <c r="AG388" s="22"/>
      <c r="AH388" s="28"/>
      <c r="AI388" s="22"/>
      <c r="AJ388" s="28"/>
      <c r="AK388" s="22"/>
      <c r="AL388" s="213"/>
      <c r="AM388" s="593"/>
      <c r="AN388" s="76"/>
      <c r="AO388" s="76"/>
      <c r="AP388" s="440"/>
      <c r="AQ388" s="594"/>
      <c r="AR388" s="27"/>
      <c r="AS388" s="28"/>
      <c r="AT388" t="str">
        <f t="shared" si="254"/>
        <v/>
      </c>
      <c r="CA388" s="18" t="str">
        <f t="shared" si="247"/>
        <v/>
      </c>
      <c r="CB388" s="18" t="str">
        <f t="shared" si="248"/>
        <v/>
      </c>
      <c r="CO388" s="69">
        <f t="shared" si="250"/>
        <v>0</v>
      </c>
      <c r="CP388" s="69">
        <f t="shared" si="249"/>
        <v>0</v>
      </c>
    </row>
    <row r="389" spans="1:94" x14ac:dyDescent="0.25">
      <c r="A389" s="598" t="s">
        <v>373</v>
      </c>
      <c r="B389" s="599">
        <f t="shared" si="252"/>
        <v>0</v>
      </c>
      <c r="C389" s="600">
        <f t="shared" si="253"/>
        <v>0</v>
      </c>
      <c r="D389" s="219">
        <f t="shared" si="253"/>
        <v>0</v>
      </c>
      <c r="E389" s="30"/>
      <c r="F389" s="37"/>
      <c r="G389" s="30"/>
      <c r="H389" s="37"/>
      <c r="I389" s="30"/>
      <c r="J389" s="37"/>
      <c r="K389" s="30"/>
      <c r="L389" s="37"/>
      <c r="M389" s="30"/>
      <c r="N389" s="37"/>
      <c r="O389" s="30"/>
      <c r="P389" s="37"/>
      <c r="Q389" s="30"/>
      <c r="R389" s="37"/>
      <c r="S389" s="30"/>
      <c r="T389" s="37"/>
      <c r="U389" s="30"/>
      <c r="V389" s="37"/>
      <c r="W389" s="30"/>
      <c r="X389" s="37"/>
      <c r="Y389" s="30"/>
      <c r="Z389" s="37"/>
      <c r="AA389" s="30"/>
      <c r="AB389" s="37"/>
      <c r="AC389" s="30"/>
      <c r="AD389" s="37"/>
      <c r="AE389" s="30"/>
      <c r="AF389" s="37"/>
      <c r="AG389" s="30"/>
      <c r="AH389" s="37"/>
      <c r="AI389" s="30"/>
      <c r="AJ389" s="37"/>
      <c r="AK389" s="30"/>
      <c r="AL389" s="220"/>
      <c r="AM389" s="570"/>
      <c r="AN389" s="71"/>
      <c r="AO389" s="71"/>
      <c r="AP389" s="446"/>
      <c r="AQ389" s="571"/>
      <c r="AR389" s="35"/>
      <c r="AS389" s="37"/>
      <c r="AT389" t="str">
        <f t="shared" si="254"/>
        <v/>
      </c>
      <c r="CA389" s="18" t="str">
        <f t="shared" si="247"/>
        <v/>
      </c>
      <c r="CB389" s="18" t="str">
        <f t="shared" si="248"/>
        <v/>
      </c>
      <c r="CO389" s="69">
        <f t="shared" si="250"/>
        <v>0</v>
      </c>
      <c r="CP389" s="69">
        <f t="shared" si="249"/>
        <v>0</v>
      </c>
    </row>
    <row r="390" spans="1:94" x14ac:dyDescent="0.25">
      <c r="A390" s="5132" t="s">
        <v>374</v>
      </c>
      <c r="B390" s="5133"/>
      <c r="C390" s="5133"/>
      <c r="D390" s="5133"/>
      <c r="E390" s="5133"/>
      <c r="F390" s="5133"/>
      <c r="G390" s="5133"/>
      <c r="H390" s="5133"/>
      <c r="I390" s="5133"/>
      <c r="J390" s="5133"/>
      <c r="K390" s="5133"/>
      <c r="L390" s="5133"/>
    </row>
    <row r="391" spans="1:94" x14ac:dyDescent="0.25">
      <c r="A391" s="5100" t="s">
        <v>345</v>
      </c>
      <c r="B391" s="5066" t="s">
        <v>91</v>
      </c>
      <c r="C391" s="5011" t="s">
        <v>5</v>
      </c>
      <c r="D391" s="5012"/>
      <c r="E391" s="5012"/>
      <c r="F391" s="5012"/>
      <c r="G391" s="5012"/>
      <c r="H391" s="5014"/>
      <c r="I391" s="5134" t="s">
        <v>375</v>
      </c>
      <c r="J391" s="5014"/>
      <c r="K391" s="3004" t="s">
        <v>287</v>
      </c>
      <c r="L391" s="3108" t="s">
        <v>272</v>
      </c>
      <c r="M391" s="3260" t="s">
        <v>376</v>
      </c>
      <c r="N391" s="3261"/>
      <c r="O391" s="3261"/>
      <c r="P391" s="3261"/>
      <c r="Q391" s="3261"/>
      <c r="R391" s="3262"/>
      <c r="S391" s="5135" t="s">
        <v>377</v>
      </c>
      <c r="T391" s="5135"/>
      <c r="U391" s="5136"/>
    </row>
    <row r="392" spans="1:94" x14ac:dyDescent="0.25">
      <c r="A392" s="5104"/>
      <c r="B392" s="5069"/>
      <c r="C392" s="5011" t="s">
        <v>378</v>
      </c>
      <c r="D392" s="5012"/>
      <c r="E392" s="5013"/>
      <c r="F392" s="5011" t="s">
        <v>379</v>
      </c>
      <c r="G392" s="5012"/>
      <c r="H392" s="5014"/>
      <c r="I392" s="5087" t="s">
        <v>380</v>
      </c>
      <c r="J392" s="3137" t="s">
        <v>381</v>
      </c>
      <c r="K392" s="3258"/>
      <c r="L392" s="2994"/>
      <c r="M392" s="3124" t="s">
        <v>382</v>
      </c>
      <c r="N392" s="3259" t="s">
        <v>383</v>
      </c>
      <c r="O392" s="4986" t="s">
        <v>384</v>
      </c>
      <c r="P392" s="3109" t="s">
        <v>385</v>
      </c>
      <c r="Q392" s="3266" t="s">
        <v>386</v>
      </c>
      <c r="R392" s="3259" t="s">
        <v>387</v>
      </c>
      <c r="S392" s="3258" t="s">
        <v>388</v>
      </c>
      <c r="T392" s="3258" t="s">
        <v>389</v>
      </c>
      <c r="U392" s="2994" t="s">
        <v>390</v>
      </c>
    </row>
    <row r="393" spans="1:94" ht="37.9" customHeight="1" x14ac:dyDescent="0.25">
      <c r="A393" s="4361"/>
      <c r="B393" s="4236"/>
      <c r="C393" s="5017" t="s">
        <v>391</v>
      </c>
      <c r="D393" s="5060" t="s">
        <v>78</v>
      </c>
      <c r="E393" s="5061" t="s">
        <v>392</v>
      </c>
      <c r="F393" s="5017" t="s">
        <v>391</v>
      </c>
      <c r="G393" s="5060" t="s">
        <v>78</v>
      </c>
      <c r="H393" s="5137" t="s">
        <v>392</v>
      </c>
      <c r="I393" s="3001"/>
      <c r="J393" s="5091"/>
      <c r="K393" s="5092"/>
      <c r="L393" s="5016"/>
      <c r="M393" s="3124"/>
      <c r="N393" s="3265"/>
      <c r="O393" s="3019"/>
      <c r="P393" s="3110"/>
      <c r="Q393" s="2983"/>
      <c r="R393" s="3027"/>
      <c r="S393" s="5092"/>
      <c r="T393" s="5092"/>
      <c r="U393" s="5016"/>
    </row>
    <row r="394" spans="1:94" ht="21" x14ac:dyDescent="0.25">
      <c r="A394" s="5138" t="s">
        <v>393</v>
      </c>
      <c r="B394" s="2271">
        <f t="shared" ref="B394:B404" si="255">SUM(C394:H394)</f>
        <v>43</v>
      </c>
      <c r="C394" s="5032">
        <v>0</v>
      </c>
      <c r="D394" s="5029">
        <v>0</v>
      </c>
      <c r="E394" s="5034">
        <v>0</v>
      </c>
      <c r="F394" s="5032">
        <v>5</v>
      </c>
      <c r="G394" s="5029">
        <v>38</v>
      </c>
      <c r="H394" s="5098">
        <v>0</v>
      </c>
      <c r="I394" s="5139">
        <v>43</v>
      </c>
      <c r="J394" s="5046">
        <v>0</v>
      </c>
      <c r="K394" s="5043">
        <v>0</v>
      </c>
      <c r="L394" s="5140">
        <v>8</v>
      </c>
      <c r="M394" s="604"/>
      <c r="N394" s="605"/>
      <c r="O394" s="5028"/>
      <c r="P394" s="5027"/>
      <c r="Q394" s="5115"/>
      <c r="R394" s="474"/>
      <c r="S394" s="5028"/>
      <c r="T394" s="5028"/>
      <c r="U394" s="5121"/>
      <c r="V394" t="str">
        <f>CA394&amp;CB394</f>
        <v/>
      </c>
      <c r="CA394" s="18" t="str">
        <f>IF(AND(B394&gt;0,K394="")," * No olvide digitar la variable Niños, Niñas, Adolescentes y Jóvenes SENAME. Digite Cero si no tiene.",IF(K394&gt;B394," * La variable Niños, Niñas, Adolescentes y Jóvenes SENAME No puede ser mayor al Total.",""))</f>
        <v/>
      </c>
      <c r="CB394" s="18" t="str">
        <f>IF(AND(B394&gt;0,L394="")," * No olvide digitar la variable Niños, Niñas, Adolescentes y Jóvenes Mejor Niñez. Digite Cero si no tiene.",IF(L394&gt;B394," * La variable Niños, Niñas, Adolescentes y Jóvenes Mejor Niñez No puede ser mayor al Total.",""))</f>
        <v/>
      </c>
      <c r="CO394" s="69">
        <f>IF(AND($B394&gt;0,K394=""),1,IF(K394&gt;$B394,1,0))</f>
        <v>0</v>
      </c>
      <c r="CP394" s="69">
        <f>IF(AND($B394&gt;0,L394=""),1,IF(L394&gt;$B394,1,0))</f>
        <v>0</v>
      </c>
    </row>
    <row r="395" spans="1:94" x14ac:dyDescent="0.25">
      <c r="A395" s="5108" t="s">
        <v>101</v>
      </c>
      <c r="B395" s="5141">
        <f t="shared" si="255"/>
        <v>0</v>
      </c>
      <c r="C395" s="5039">
        <f>SUM(C396:C398)</f>
        <v>0</v>
      </c>
      <c r="D395" s="5142">
        <f t="shared" ref="D395:E395" si="256">SUM(D396:D398)</f>
        <v>0</v>
      </c>
      <c r="E395" s="5142">
        <f t="shared" si="256"/>
        <v>0</v>
      </c>
      <c r="F395" s="5039">
        <f>SUM(F396:F398)</f>
        <v>0</v>
      </c>
      <c r="G395" s="5040">
        <f>SUM(G396:G398)</f>
        <v>0</v>
      </c>
      <c r="H395" s="5143">
        <f>SUM(H396:H398)</f>
        <v>0</v>
      </c>
      <c r="I395" s="298">
        <f>SUM(I396:I398)</f>
        <v>0</v>
      </c>
      <c r="J395" s="606"/>
      <c r="K395" s="5144">
        <f t="shared" ref="K395:U395" si="257">SUM(K396:K398)</f>
        <v>0</v>
      </c>
      <c r="L395" s="5145">
        <f t="shared" si="257"/>
        <v>0</v>
      </c>
      <c r="M395" s="608">
        <f t="shared" si="257"/>
        <v>0</v>
      </c>
      <c r="N395" s="5146">
        <f t="shared" si="257"/>
        <v>0</v>
      </c>
      <c r="O395" s="5039">
        <f t="shared" si="257"/>
        <v>0</v>
      </c>
      <c r="P395" s="5040">
        <f t="shared" si="257"/>
        <v>0</v>
      </c>
      <c r="Q395" s="5142">
        <f t="shared" si="257"/>
        <v>0</v>
      </c>
      <c r="R395" s="5041">
        <f t="shared" si="257"/>
        <v>0</v>
      </c>
      <c r="S395" s="5039">
        <f t="shared" si="257"/>
        <v>0</v>
      </c>
      <c r="T395" s="5142">
        <f t="shared" si="257"/>
        <v>0</v>
      </c>
      <c r="U395" s="5041">
        <f t="shared" si="257"/>
        <v>0</v>
      </c>
    </row>
    <row r="396" spans="1:94" x14ac:dyDescent="0.25">
      <c r="A396" s="5129" t="s">
        <v>394</v>
      </c>
      <c r="B396" s="5147">
        <f t="shared" si="255"/>
        <v>0</v>
      </c>
      <c r="C396" s="5032"/>
      <c r="D396" s="5029"/>
      <c r="E396" s="5034"/>
      <c r="F396" s="5032"/>
      <c r="G396" s="5033"/>
      <c r="H396" s="5096"/>
      <c r="I396" s="5097"/>
      <c r="J396" s="5031"/>
      <c r="K396" s="5029"/>
      <c r="L396" s="5034"/>
      <c r="M396" s="5032"/>
      <c r="N396" s="5034"/>
      <c r="O396" s="5032"/>
      <c r="P396" s="5033"/>
      <c r="Q396" s="5029"/>
      <c r="R396" s="5034"/>
      <c r="S396" s="5032"/>
      <c r="T396" s="5029"/>
      <c r="U396" s="5034"/>
      <c r="V396" t="str">
        <f t="shared" ref="V396:V404" si="258">CA396&amp;CB396</f>
        <v/>
      </c>
      <c r="CA396" s="18" t="str">
        <f>IF(AND(B396&gt;0,K396="")," * No olvide digitar la variable Niños, Niñas, Adolescentes y Jóvenes SENAME. Digite Cero si no tiene.",IF(K396&gt;B396," * La variable Niños, Niñas, Adolescentes y Jóvenes SENAME No puede ser mayor al Total.",""))</f>
        <v/>
      </c>
      <c r="CB396" s="18" t="str">
        <f>IF(AND(B396&gt;0,L396="")," * No olvide digitar la variable Niños, Niñas, Adolescentes y Jóvenes Mejor Niñez. Digite Cero si no tiene.",IF(L396&gt;B396," * La variable Niños, Niñas, Adolescentes y Jóvenes Mejor Niñez No puede ser mayor al Total.",""))</f>
        <v/>
      </c>
      <c r="CO396" s="69">
        <f t="shared" ref="CO396:CP398" si="259">IF(AND($B396&gt;0,K396=""),1,IF(K396&gt;$B396,1,0))</f>
        <v>0</v>
      </c>
      <c r="CP396" s="69">
        <f>IF(AND($B396&gt;0,L396=""),1,IF(L396&gt;$B396,1,0))</f>
        <v>0</v>
      </c>
    </row>
    <row r="397" spans="1:94" x14ac:dyDescent="0.25">
      <c r="A397" s="590" t="s">
        <v>395</v>
      </c>
      <c r="B397" s="610">
        <f t="shared" si="255"/>
        <v>0</v>
      </c>
      <c r="C397" s="22"/>
      <c r="D397" s="23"/>
      <c r="E397" s="28"/>
      <c r="F397" s="22"/>
      <c r="G397" s="23"/>
      <c r="H397" s="213"/>
      <c r="I397" s="27"/>
      <c r="J397" s="611"/>
      <c r="K397" s="23"/>
      <c r="L397" s="28"/>
      <c r="M397" s="22"/>
      <c r="N397" s="239"/>
      <c r="O397" s="22"/>
      <c r="P397" s="24"/>
      <c r="Q397" s="23"/>
      <c r="R397" s="28"/>
      <c r="S397" s="22"/>
      <c r="T397" s="23"/>
      <c r="U397" s="28"/>
      <c r="V397" t="str">
        <f t="shared" si="258"/>
        <v/>
      </c>
      <c r="CA397" s="18" t="str">
        <f t="shared" ref="CA397" si="260">IF(AND(B397&gt;0,K397="")," * No olvide digitar la variable Niños, Niñas, Adolescentes y Jóvenes SENAME. Digite Cero si no tiene.",IF(K397&gt;B397," * La variable Niños, Niñas, Adolescentes y Jóvenes SENAME No puede ser mayor al Total.",""))</f>
        <v/>
      </c>
      <c r="CB397" s="18" t="str">
        <f t="shared" ref="CB397:CB398" si="261">IF(AND(B397&gt;0,L397="")," * No olvide digitar la variable Niños, Niñas, Adolescentes y Jóvenes Mejor Niñez. Digite Cero si no tiene.",IF(L397&gt;B397," * La variable Niños, Niñas, Adolescentes y Jóvenes Mejor Niñez No puede ser mayor al Total.",""))</f>
        <v/>
      </c>
      <c r="CO397" s="69">
        <f t="shared" si="259"/>
        <v>0</v>
      </c>
      <c r="CP397" s="69">
        <f t="shared" si="259"/>
        <v>0</v>
      </c>
    </row>
    <row r="398" spans="1:94" x14ac:dyDescent="0.25">
      <c r="A398" s="590" t="s">
        <v>396</v>
      </c>
      <c r="B398" s="612">
        <f t="shared" si="255"/>
        <v>0</v>
      </c>
      <c r="C398" s="22"/>
      <c r="D398" s="23"/>
      <c r="E398" s="28"/>
      <c r="F398" s="22"/>
      <c r="G398" s="23"/>
      <c r="H398" s="213"/>
      <c r="I398" s="27"/>
      <c r="J398" s="611"/>
      <c r="K398" s="23"/>
      <c r="L398" s="28"/>
      <c r="M398" s="22"/>
      <c r="N398" s="48"/>
      <c r="O398" s="45"/>
      <c r="P398" s="102"/>
      <c r="Q398" s="47"/>
      <c r="R398" s="48"/>
      <c r="S398" s="45"/>
      <c r="T398" s="47"/>
      <c r="U398" s="48"/>
      <c r="V398" t="str">
        <f t="shared" si="258"/>
        <v/>
      </c>
      <c r="CA398" s="18" t="str">
        <f>IF(AND(B398&gt;0,K398="")," * No olvide digitar la variable Niños, Niñas, Adolescentes y Jóvenes SENAME. Digite Cero si no tiene.",IF(K398&gt;B398," * La variable Niños, Niñas, Adolescentes y Jóvenes SENAME No puede ser mayor al Total.",""))</f>
        <v/>
      </c>
      <c r="CB398" s="18" t="str">
        <f t="shared" si="261"/>
        <v/>
      </c>
      <c r="CO398" s="69">
        <f t="shared" si="259"/>
        <v>0</v>
      </c>
      <c r="CP398" s="69">
        <f>IF(AND($B398&gt;0,L398=""),1,IF(L398&gt;$B398,1,0))</f>
        <v>0</v>
      </c>
    </row>
    <row r="399" spans="1:94" x14ac:dyDescent="0.25">
      <c r="A399" s="5108" t="s">
        <v>271</v>
      </c>
      <c r="B399" s="5141">
        <f t="shared" si="255"/>
        <v>2</v>
      </c>
      <c r="C399" s="5039">
        <f>SUM(C400:C403)</f>
        <v>0</v>
      </c>
      <c r="D399" s="5142">
        <f t="shared" ref="D399:U399" si="262">SUM(D400:D403)</f>
        <v>0</v>
      </c>
      <c r="E399" s="5041">
        <f t="shared" si="262"/>
        <v>0</v>
      </c>
      <c r="F399" s="5039">
        <f t="shared" si="262"/>
        <v>0</v>
      </c>
      <c r="G399" s="5148">
        <f t="shared" si="262"/>
        <v>2</v>
      </c>
      <c r="H399" s="5143">
        <f t="shared" si="262"/>
        <v>0</v>
      </c>
      <c r="I399" s="5149">
        <f>SUM(I400:I403)</f>
        <v>2</v>
      </c>
      <c r="J399" s="5150">
        <f t="shared" si="262"/>
        <v>0</v>
      </c>
      <c r="K399" s="5142">
        <f t="shared" si="262"/>
        <v>0</v>
      </c>
      <c r="L399" s="5145">
        <f t="shared" si="262"/>
        <v>0</v>
      </c>
      <c r="M399" s="5151">
        <f t="shared" si="262"/>
        <v>0</v>
      </c>
      <c r="N399" s="616">
        <f t="shared" si="262"/>
        <v>0</v>
      </c>
      <c r="O399" s="5151">
        <f t="shared" si="262"/>
        <v>0</v>
      </c>
      <c r="P399" s="5152">
        <f t="shared" si="262"/>
        <v>0</v>
      </c>
      <c r="Q399" s="618">
        <f t="shared" si="262"/>
        <v>0</v>
      </c>
      <c r="R399" s="616">
        <f t="shared" si="262"/>
        <v>0</v>
      </c>
      <c r="S399" s="5151">
        <f t="shared" si="262"/>
        <v>0</v>
      </c>
      <c r="T399" s="618">
        <f t="shared" si="262"/>
        <v>0</v>
      </c>
      <c r="U399" s="616">
        <f t="shared" si="262"/>
        <v>0</v>
      </c>
    </row>
    <row r="400" spans="1:94" x14ac:dyDescent="0.25">
      <c r="A400" s="5129" t="s">
        <v>397</v>
      </c>
      <c r="B400" s="5147">
        <f t="shared" si="255"/>
        <v>1</v>
      </c>
      <c r="C400" s="5032">
        <v>0</v>
      </c>
      <c r="D400" s="5029">
        <v>0</v>
      </c>
      <c r="E400" s="5034">
        <v>0</v>
      </c>
      <c r="F400" s="5032">
        <v>0</v>
      </c>
      <c r="G400" s="5029">
        <v>1</v>
      </c>
      <c r="H400" s="5096">
        <v>0</v>
      </c>
      <c r="I400" s="5097">
        <v>1</v>
      </c>
      <c r="J400" s="5096">
        <v>0</v>
      </c>
      <c r="K400" s="5029">
        <v>0</v>
      </c>
      <c r="L400" s="5140">
        <v>0</v>
      </c>
      <c r="M400" s="619"/>
      <c r="N400" s="620"/>
      <c r="O400" s="619"/>
      <c r="P400" s="621"/>
      <c r="Q400" s="622"/>
      <c r="R400" s="620"/>
      <c r="S400" s="619"/>
      <c r="T400" s="622"/>
      <c r="U400" s="623"/>
      <c r="V400" t="str">
        <f t="shared" si="258"/>
        <v/>
      </c>
      <c r="CA400" s="18" t="str">
        <f t="shared" ref="CA400:CA403" si="263">IF(AND(B400&gt;0,K400="")," * No olvide digitar la variable Niños, Niñas, Adolescentes y Jóvenes SENAME. Digite Cero si no tiene.",IF(K400&gt;B400," * La variable Niños, Niñas, Adolescentes y Jóvenes SENAME No puede ser mayor al Total.",""))</f>
        <v/>
      </c>
      <c r="CB400" s="18" t="str">
        <f t="shared" ref="CB400:CB404" si="264">IF(AND(B400&gt;0,L400="")," * No olvide digitar la variable Niños, Niñas, Adolescentes y Jóvenes Mejor Niñez. Digite Cero si no tiene.",IF(L400&gt;B400," * La variable Niños, Niñas, Adolescentes y Jóvenes Mejor Niñez No puede ser mayor al Total.",""))</f>
        <v/>
      </c>
      <c r="CO400" s="69">
        <f t="shared" ref="CO400:CP404" si="265">IF(AND($B400&gt;0,K400=""),1,IF(K400&gt;$B400,1,0))</f>
        <v>0</v>
      </c>
      <c r="CP400" s="69">
        <f t="shared" si="265"/>
        <v>0</v>
      </c>
    </row>
    <row r="401" spans="1:94" ht="16.5" customHeight="1" x14ac:dyDescent="0.25">
      <c r="A401" s="590" t="s">
        <v>398</v>
      </c>
      <c r="B401" s="610">
        <f t="shared" si="255"/>
        <v>0</v>
      </c>
      <c r="C401" s="22"/>
      <c r="D401" s="23"/>
      <c r="E401" s="28"/>
      <c r="F401" s="22"/>
      <c r="G401" s="23"/>
      <c r="H401" s="213"/>
      <c r="I401" s="27"/>
      <c r="J401" s="213"/>
      <c r="K401" s="23"/>
      <c r="L401" s="216"/>
      <c r="M401" s="624"/>
      <c r="N401" s="625"/>
      <c r="O401" s="624"/>
      <c r="P401" s="82"/>
      <c r="Q401" s="119"/>
      <c r="R401" s="625"/>
      <c r="S401" s="624"/>
      <c r="T401" s="119"/>
      <c r="U401" s="626"/>
      <c r="V401" t="str">
        <f t="shared" si="258"/>
        <v/>
      </c>
      <c r="CA401" s="18" t="str">
        <f t="shared" si="263"/>
        <v/>
      </c>
      <c r="CB401" s="18" t="str">
        <f t="shared" si="264"/>
        <v/>
      </c>
      <c r="CO401" s="69">
        <f t="shared" si="265"/>
        <v>0</v>
      </c>
      <c r="CP401" s="69">
        <f t="shared" si="265"/>
        <v>0</v>
      </c>
    </row>
    <row r="402" spans="1:94" ht="12" customHeight="1" x14ac:dyDescent="0.25">
      <c r="A402" s="590" t="s">
        <v>399</v>
      </c>
      <c r="B402" s="612">
        <f t="shared" si="255"/>
        <v>0</v>
      </c>
      <c r="C402" s="22"/>
      <c r="D402" s="23"/>
      <c r="E402" s="28"/>
      <c r="F402" s="22"/>
      <c r="G402" s="23"/>
      <c r="H402" s="213"/>
      <c r="I402" s="27"/>
      <c r="J402" s="213"/>
      <c r="K402" s="23"/>
      <c r="L402" s="216"/>
      <c r="M402" s="624"/>
      <c r="N402" s="625"/>
      <c r="O402" s="624"/>
      <c r="P402" s="82"/>
      <c r="Q402" s="119"/>
      <c r="R402" s="625"/>
      <c r="S402" s="624"/>
      <c r="T402" s="119"/>
      <c r="U402" s="626"/>
      <c r="V402" t="str">
        <f t="shared" si="258"/>
        <v/>
      </c>
      <c r="CA402" s="18" t="str">
        <f t="shared" si="263"/>
        <v/>
      </c>
      <c r="CB402" s="18" t="str">
        <f t="shared" si="264"/>
        <v/>
      </c>
      <c r="CO402" s="69">
        <f t="shared" si="265"/>
        <v>0</v>
      </c>
      <c r="CP402" s="69">
        <f t="shared" si="265"/>
        <v>0</v>
      </c>
    </row>
    <row r="403" spans="1:94" ht="15.75" thickBot="1" x14ac:dyDescent="0.3">
      <c r="A403" s="627" t="s">
        <v>400</v>
      </c>
      <c r="B403" s="628">
        <f t="shared" si="255"/>
        <v>1</v>
      </c>
      <c r="C403" s="629">
        <v>0</v>
      </c>
      <c r="D403" s="630">
        <v>0</v>
      </c>
      <c r="E403" s="127">
        <v>0</v>
      </c>
      <c r="F403" s="629">
        <v>0</v>
      </c>
      <c r="G403" s="630">
        <v>1</v>
      </c>
      <c r="H403" s="631">
        <v>0</v>
      </c>
      <c r="I403" s="126">
        <v>1</v>
      </c>
      <c r="J403" s="631">
        <v>0</v>
      </c>
      <c r="K403" s="630">
        <v>0</v>
      </c>
      <c r="L403" s="632">
        <v>0</v>
      </c>
      <c r="M403" s="633"/>
      <c r="N403" s="634"/>
      <c r="O403" s="633"/>
      <c r="P403" s="124"/>
      <c r="Q403" s="123"/>
      <c r="R403" s="634"/>
      <c r="S403" s="633"/>
      <c r="T403" s="123"/>
      <c r="U403" s="635"/>
      <c r="V403" t="str">
        <f t="shared" si="258"/>
        <v/>
      </c>
      <c r="CA403" s="18" t="str">
        <f t="shared" si="263"/>
        <v/>
      </c>
      <c r="CB403" s="18" t="str">
        <f t="shared" si="264"/>
        <v/>
      </c>
      <c r="CO403" s="69">
        <f t="shared" si="265"/>
        <v>0</v>
      </c>
      <c r="CP403" s="69">
        <f t="shared" si="265"/>
        <v>0</v>
      </c>
    </row>
    <row r="404" spans="1:94" ht="15.75" thickTop="1" x14ac:dyDescent="0.25">
      <c r="A404" s="2282" t="s">
        <v>401</v>
      </c>
      <c r="B404" s="2283">
        <f t="shared" si="255"/>
        <v>0</v>
      </c>
      <c r="C404" s="91"/>
      <c r="D404" s="5050"/>
      <c r="E404" s="5051"/>
      <c r="F404" s="91"/>
      <c r="G404" s="5050"/>
      <c r="H404" s="5052"/>
      <c r="I404" s="95"/>
      <c r="J404" s="5052"/>
      <c r="K404" s="5050"/>
      <c r="L404" s="384"/>
      <c r="M404" s="638"/>
      <c r="N404" s="639"/>
      <c r="O404" s="638"/>
      <c r="P404" s="640"/>
      <c r="Q404" s="641"/>
      <c r="R404" s="639"/>
      <c r="S404" s="638"/>
      <c r="T404" s="641"/>
      <c r="U404" s="642"/>
      <c r="V404" t="str">
        <f t="shared" si="258"/>
        <v/>
      </c>
      <c r="CA404" s="18" t="str">
        <f>IF(AND(B404&gt;0,K404="")," * No olvide digitar la variable Niños, Niñas, Adolescentes y Jóvenes SENAME. Digite Cero si no tiene.",IF(K404&gt;B404," * La variable Niños, Niñas, Adolescentes y Jóvenes SENAME No puede ser mayor al Total.",""))</f>
        <v/>
      </c>
      <c r="CB404" s="18" t="str">
        <f t="shared" si="264"/>
        <v/>
      </c>
      <c r="CO404" s="69">
        <f t="shared" si="265"/>
        <v>0</v>
      </c>
      <c r="CP404" s="69">
        <f t="shared" si="265"/>
        <v>0</v>
      </c>
    </row>
    <row r="405" spans="1:94" x14ac:dyDescent="0.25">
      <c r="A405" s="5153" t="s">
        <v>402</v>
      </c>
      <c r="B405" s="4951"/>
      <c r="C405" s="140"/>
      <c r="D405" s="56"/>
    </row>
    <row r="406" spans="1:94" x14ac:dyDescent="0.25">
      <c r="A406" s="5100" t="s">
        <v>403</v>
      </c>
      <c r="B406" s="5066" t="s">
        <v>91</v>
      </c>
      <c r="C406" s="5011" t="s">
        <v>5</v>
      </c>
      <c r="D406" s="5014"/>
      <c r="E406" s="2987" t="s">
        <v>287</v>
      </c>
      <c r="F406" s="5066" t="s">
        <v>272</v>
      </c>
    </row>
    <row r="407" spans="1:94" ht="21" customHeight="1" x14ac:dyDescent="0.25">
      <c r="A407" s="5104"/>
      <c r="B407" s="5069"/>
      <c r="C407" s="5006" t="s">
        <v>378</v>
      </c>
      <c r="D407" s="3137" t="s">
        <v>379</v>
      </c>
      <c r="E407" s="2994"/>
      <c r="F407" s="5069"/>
    </row>
    <row r="408" spans="1:94" x14ac:dyDescent="0.25">
      <c r="A408" s="5104"/>
      <c r="B408" s="4236"/>
      <c r="C408" s="3019"/>
      <c r="D408" s="5091"/>
      <c r="E408" s="5016"/>
      <c r="F408" s="4236"/>
    </row>
    <row r="409" spans="1:94" x14ac:dyDescent="0.25">
      <c r="A409" s="5129" t="s">
        <v>404</v>
      </c>
      <c r="B409" s="5147">
        <f>SUM(C409:D409)</f>
        <v>24</v>
      </c>
      <c r="C409" s="5032">
        <v>0</v>
      </c>
      <c r="D409" s="5096">
        <v>24</v>
      </c>
      <c r="E409" s="5029">
        <v>0</v>
      </c>
      <c r="F409" s="5154">
        <v>6</v>
      </c>
      <c r="G409" t="str">
        <f>CA409&amp;CB409</f>
        <v/>
      </c>
      <c r="CA409" s="18" t="str">
        <f>IF(AND(B409&gt;0,E409="")," * No olvide digitar la variable Niños, Niñas, Adolescentes y Jóvenes SENAME. Digite Cero si no tiene.",IF(E409&gt;B409," * La variable Niños, Niñas, Adolescentes y Jóvenes SENAME No puede ser mayor al Total.",""))</f>
        <v/>
      </c>
      <c r="CB409" s="18" t="str">
        <f>IF(AND(B409&gt;0,F409="")," * No olvide digitar la variable Niños, Niñas, Adolescentes y Jóvenes Mejor Niñez. Digite Cero si no tiene.",IF(F409&gt;B409," * La variable Niños, Niñas, Adolescentes y Jóvenes Mejor Niñez No puede ser mayor al Total.",""))</f>
        <v/>
      </c>
      <c r="CO409" s="69">
        <f>IF(AND($B409&gt;0,E409=""),1,IF(E409&gt;$B409,1,0))</f>
        <v>0</v>
      </c>
      <c r="CP409" s="69">
        <f>IF(AND($B409&gt;0,F409=""),1,IF(F409&gt;$B409,1,0))</f>
        <v>0</v>
      </c>
    </row>
    <row r="410" spans="1:94" x14ac:dyDescent="0.25">
      <c r="A410" s="590" t="s">
        <v>405</v>
      </c>
      <c r="B410" s="610">
        <f>SUM(C410:D410)</f>
        <v>27</v>
      </c>
      <c r="C410" s="22">
        <v>0</v>
      </c>
      <c r="D410" s="213">
        <v>27</v>
      </c>
      <c r="E410" s="23">
        <v>0</v>
      </c>
      <c r="F410" s="215">
        <v>0</v>
      </c>
      <c r="G410" t="str">
        <f t="shared" ref="G410" si="266">CA410&amp;CB410</f>
        <v/>
      </c>
      <c r="CA410" s="18" t="str">
        <f t="shared" ref="CA410:CA411" si="267">IF(AND(B410&gt;0,E410="")," * No olvide digitar la variable Niños, Niñas, Adolescentes y Jóvenes SENAME. Digite Cero si no tiene.",IF(E410&gt;B410," * La variable Niños, Niñas, Adolescentes y Jóvenes SENAME No puede ser mayor al Total.",""))</f>
        <v/>
      </c>
      <c r="CB410" s="18" t="str">
        <f t="shared" ref="CB410:CB411" si="268">IF(AND(B410&gt;0,F410="")," * No olvide digitar la variable Niños, Niñas, Adolescentes y Jóvenes Mejor Niñez. Digite Cero si no tiene.",IF(F410&gt;B410," * La variable Niños, Niñas, Adolescentes y Jóvenes Mejor Niñez No puede ser mayor al Total.",""))</f>
        <v/>
      </c>
      <c r="CO410" s="69">
        <f t="shared" ref="CO410:CP411" si="269">IF(AND($B410&gt;0,E410=""),1,IF(E410&gt;$B410,1,0))</f>
        <v>0</v>
      </c>
      <c r="CP410" s="69">
        <f t="shared" si="269"/>
        <v>0</v>
      </c>
    </row>
    <row r="411" spans="1:94" x14ac:dyDescent="0.25">
      <c r="A411" s="2282" t="s">
        <v>406</v>
      </c>
      <c r="B411" s="644">
        <f>SUM(C411:D411)</f>
        <v>0</v>
      </c>
      <c r="C411" s="30">
        <v>0</v>
      </c>
      <c r="D411" s="220">
        <v>0</v>
      </c>
      <c r="E411" s="31">
        <v>0</v>
      </c>
      <c r="F411" s="222">
        <v>0</v>
      </c>
      <c r="G411" t="str">
        <f>CA411&amp;CB411</f>
        <v/>
      </c>
      <c r="CA411" s="18" t="str">
        <f t="shared" si="267"/>
        <v/>
      </c>
      <c r="CB411" s="18" t="str">
        <f t="shared" si="268"/>
        <v/>
      </c>
      <c r="CO411" s="69">
        <f t="shared" si="269"/>
        <v>0</v>
      </c>
      <c r="CP411" s="69">
        <f t="shared" si="269"/>
        <v>0</v>
      </c>
    </row>
    <row r="437" spans="1:2" hidden="1" x14ac:dyDescent="0.25">
      <c r="A437" s="645">
        <f>SUM(C11:C14,C18:D31,C36:C51,C55:C59,C63:C83,B86,C89,C95:E98,C103:E106,C112:E114,C119:E128,C133:E141,C146:E150,C154:E163,C167:E176,C180:E187,C193:E241,C245:E293,C298:E301,C306:E324,C329:E339,C344:E346,B351:D352,C357:E366,B372:D373,B375:D376,B378:D382,B384:D389,B394:B404,B409:B411)</f>
        <v>568</v>
      </c>
      <c r="B437" s="646">
        <f>SUM(CO11:CY411)</f>
        <v>0</v>
      </c>
    </row>
  </sheetData>
  <mergeCells count="583">
    <mergeCell ref="A406:A408"/>
    <mergeCell ref="B406:B408"/>
    <mergeCell ref="C406:D406"/>
    <mergeCell ref="E406:E408"/>
    <mergeCell ref="F406:F408"/>
    <mergeCell ref="C407:C408"/>
    <mergeCell ref="D407:D408"/>
    <mergeCell ref="P392:P393"/>
    <mergeCell ref="Q392:Q393"/>
    <mergeCell ref="A390:L390"/>
    <mergeCell ref="A391:A393"/>
    <mergeCell ref="B391:B393"/>
    <mergeCell ref="C391:H391"/>
    <mergeCell ref="I391:J391"/>
    <mergeCell ref="K391:K393"/>
    <mergeCell ref="AA369:AB369"/>
    <mergeCell ref="AC369:AD369"/>
    <mergeCell ref="AE369:AF369"/>
    <mergeCell ref="R392:R393"/>
    <mergeCell ref="S392:S393"/>
    <mergeCell ref="T392:T393"/>
    <mergeCell ref="U392:U393"/>
    <mergeCell ref="L391:L393"/>
    <mergeCell ref="M391:R391"/>
    <mergeCell ref="S391:U391"/>
    <mergeCell ref="C392:E392"/>
    <mergeCell ref="F392:H392"/>
    <mergeCell ref="I392:I393"/>
    <mergeCell ref="J392:J393"/>
    <mergeCell ref="M392:M393"/>
    <mergeCell ref="N392:N393"/>
    <mergeCell ref="O392:O393"/>
    <mergeCell ref="AQ368:AQ370"/>
    <mergeCell ref="AR368:AR370"/>
    <mergeCell ref="AS368:AS370"/>
    <mergeCell ref="E369:F369"/>
    <mergeCell ref="G369:H369"/>
    <mergeCell ref="I369:J369"/>
    <mergeCell ref="K369:L369"/>
    <mergeCell ref="M369:N369"/>
    <mergeCell ref="O369:P369"/>
    <mergeCell ref="Q369:R369"/>
    <mergeCell ref="AM369:AM370"/>
    <mergeCell ref="AN369:AN370"/>
    <mergeCell ref="AO369:AO370"/>
    <mergeCell ref="AP369:AP370"/>
    <mergeCell ref="AG369:AH369"/>
    <mergeCell ref="AI369:AJ369"/>
    <mergeCell ref="AK369:AL369"/>
    <mergeCell ref="A360:A362"/>
    <mergeCell ref="A363:A366"/>
    <mergeCell ref="A368:A370"/>
    <mergeCell ref="B368:D369"/>
    <mergeCell ref="E368:AL368"/>
    <mergeCell ref="AM368:AP368"/>
    <mergeCell ref="S369:T369"/>
    <mergeCell ref="U369:V369"/>
    <mergeCell ref="W369:X369"/>
    <mergeCell ref="Y369:Z369"/>
    <mergeCell ref="AD355:AE355"/>
    <mergeCell ref="AF355:AG355"/>
    <mergeCell ref="AJ355:AJ356"/>
    <mergeCell ref="AK355:AK356"/>
    <mergeCell ref="AL355:AL356"/>
    <mergeCell ref="A357:A359"/>
    <mergeCell ref="AJ354:AL354"/>
    <mergeCell ref="AM354:AM356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A354:A356"/>
    <mergeCell ref="B354:B356"/>
    <mergeCell ref="C354:E355"/>
    <mergeCell ref="F354:AG354"/>
    <mergeCell ref="AH354:AH356"/>
    <mergeCell ref="AI354:AI356"/>
    <mergeCell ref="V355:W355"/>
    <mergeCell ref="X355:Y355"/>
    <mergeCell ref="Z355:AA355"/>
    <mergeCell ref="AB355:AC355"/>
    <mergeCell ref="R348:R350"/>
    <mergeCell ref="S348:S350"/>
    <mergeCell ref="T348:U349"/>
    <mergeCell ref="E349:F349"/>
    <mergeCell ref="G349:H349"/>
    <mergeCell ref="I349:J349"/>
    <mergeCell ref="K349:L349"/>
    <mergeCell ref="M349:N349"/>
    <mergeCell ref="A348:A350"/>
    <mergeCell ref="B348:D349"/>
    <mergeCell ref="E348:M348"/>
    <mergeCell ref="O348:O350"/>
    <mergeCell ref="P348:P350"/>
    <mergeCell ref="Q348:Q350"/>
    <mergeCell ref="AB342:AC342"/>
    <mergeCell ref="AD342:AE342"/>
    <mergeCell ref="AF342:AG342"/>
    <mergeCell ref="A344:B344"/>
    <mergeCell ref="A345:B345"/>
    <mergeCell ref="A346:B346"/>
    <mergeCell ref="AH341:AI342"/>
    <mergeCell ref="AJ341:AJ343"/>
    <mergeCell ref="AK341:AK343"/>
    <mergeCell ref="F342:G342"/>
    <mergeCell ref="H342:I342"/>
    <mergeCell ref="J342:K342"/>
    <mergeCell ref="L342:M342"/>
    <mergeCell ref="N342:O342"/>
    <mergeCell ref="P342:Q342"/>
    <mergeCell ref="R342:S342"/>
    <mergeCell ref="A333:B333"/>
    <mergeCell ref="A334:B334"/>
    <mergeCell ref="A335:A339"/>
    <mergeCell ref="A341:B343"/>
    <mergeCell ref="C341:E342"/>
    <mergeCell ref="F341:AG341"/>
    <mergeCell ref="T342:U342"/>
    <mergeCell ref="V342:W342"/>
    <mergeCell ref="X342:Y342"/>
    <mergeCell ref="Z342:AA342"/>
    <mergeCell ref="A329:A330"/>
    <mergeCell ref="A331:B331"/>
    <mergeCell ref="A332:B332"/>
    <mergeCell ref="Z327:AA327"/>
    <mergeCell ref="AB327:AC327"/>
    <mergeCell ref="AD327:AE327"/>
    <mergeCell ref="AF327:AG327"/>
    <mergeCell ref="AH327:AI327"/>
    <mergeCell ref="AJ327:AK327"/>
    <mergeCell ref="A326:B328"/>
    <mergeCell ref="C326:E327"/>
    <mergeCell ref="AU326:AU328"/>
    <mergeCell ref="AV326:AV328"/>
    <mergeCell ref="AW326:AW328"/>
    <mergeCell ref="F327:G327"/>
    <mergeCell ref="H327:I327"/>
    <mergeCell ref="J327:K327"/>
    <mergeCell ref="L327:M327"/>
    <mergeCell ref="N327:O327"/>
    <mergeCell ref="P327:Q327"/>
    <mergeCell ref="AL327:AM327"/>
    <mergeCell ref="AN327:AO327"/>
    <mergeCell ref="AP327:AQ327"/>
    <mergeCell ref="F326:AQ326"/>
    <mergeCell ref="AR326:AS327"/>
    <mergeCell ref="R327:S327"/>
    <mergeCell ref="T327:U327"/>
    <mergeCell ref="V327:W327"/>
    <mergeCell ref="X327:Y327"/>
    <mergeCell ref="AT326:AT328"/>
    <mergeCell ref="A306:B306"/>
    <mergeCell ref="X304:Y304"/>
    <mergeCell ref="Z304:AA304"/>
    <mergeCell ref="AB304:AC304"/>
    <mergeCell ref="AD304:AE304"/>
    <mergeCell ref="AF304:AG304"/>
    <mergeCell ref="AH304:AI304"/>
    <mergeCell ref="A307:A315"/>
    <mergeCell ref="A316:A324"/>
    <mergeCell ref="AQ303:AR304"/>
    <mergeCell ref="AS303:AS305"/>
    <mergeCell ref="AT303:AT305"/>
    <mergeCell ref="AU303:AU305"/>
    <mergeCell ref="AV303:AV305"/>
    <mergeCell ref="F304:G304"/>
    <mergeCell ref="H304:I304"/>
    <mergeCell ref="J304:K304"/>
    <mergeCell ref="L304:M304"/>
    <mergeCell ref="N304:O304"/>
    <mergeCell ref="AJ304:AK304"/>
    <mergeCell ref="AL304:AM304"/>
    <mergeCell ref="AN304:AN305"/>
    <mergeCell ref="AO304:AO305"/>
    <mergeCell ref="AP304:AP305"/>
    <mergeCell ref="A298:A299"/>
    <mergeCell ref="A300:A301"/>
    <mergeCell ref="A303:B305"/>
    <mergeCell ref="C303:E304"/>
    <mergeCell ref="F303:AM303"/>
    <mergeCell ref="AN303:AP303"/>
    <mergeCell ref="P304:Q304"/>
    <mergeCell ref="R304:S304"/>
    <mergeCell ref="T304:U304"/>
    <mergeCell ref="V304:W304"/>
    <mergeCell ref="C295:E296"/>
    <mergeCell ref="F295:AK295"/>
    <mergeCell ref="AL295:AL297"/>
    <mergeCell ref="AM295:AM297"/>
    <mergeCell ref="AN295:AN297"/>
    <mergeCell ref="AO295:AO297"/>
    <mergeCell ref="F296:G296"/>
    <mergeCell ref="H296:I296"/>
    <mergeCell ref="J296:K296"/>
    <mergeCell ref="L296:M296"/>
    <mergeCell ref="Z296:AA296"/>
    <mergeCell ref="AB296:AC296"/>
    <mergeCell ref="AD296:AE296"/>
    <mergeCell ref="AF296:AG296"/>
    <mergeCell ref="AH296:AI296"/>
    <mergeCell ref="AJ296:AK296"/>
    <mergeCell ref="N296:O296"/>
    <mergeCell ref="P296:Q296"/>
    <mergeCell ref="R296:S296"/>
    <mergeCell ref="T296:U296"/>
    <mergeCell ref="V296:W296"/>
    <mergeCell ref="X296:Y296"/>
    <mergeCell ref="A286:B286"/>
    <mergeCell ref="A287:A291"/>
    <mergeCell ref="A292:B292"/>
    <mergeCell ref="A293:B293"/>
    <mergeCell ref="A295:A297"/>
    <mergeCell ref="B295:B297"/>
    <mergeCell ref="A274:A278"/>
    <mergeCell ref="A279:A281"/>
    <mergeCell ref="A282:B282"/>
    <mergeCell ref="A283:B283"/>
    <mergeCell ref="A284:B284"/>
    <mergeCell ref="A285:B285"/>
    <mergeCell ref="A251:A252"/>
    <mergeCell ref="A253:B253"/>
    <mergeCell ref="A254:A255"/>
    <mergeCell ref="A257:A264"/>
    <mergeCell ref="A265:A269"/>
    <mergeCell ref="A270:A273"/>
    <mergeCell ref="AW243:AW244"/>
    <mergeCell ref="AX243:AX244"/>
    <mergeCell ref="A245:B245"/>
    <mergeCell ref="A246:B246"/>
    <mergeCell ref="A247:A248"/>
    <mergeCell ref="A249:A250"/>
    <mergeCell ref="AN243:AP243"/>
    <mergeCell ref="AQ243:AQ244"/>
    <mergeCell ref="AR243:AR244"/>
    <mergeCell ref="AS243:AT243"/>
    <mergeCell ref="AU243:AU244"/>
    <mergeCell ref="AV243:AV244"/>
    <mergeCell ref="AB243:AC243"/>
    <mergeCell ref="AD243:AE243"/>
    <mergeCell ref="AF243:AG243"/>
    <mergeCell ref="AH243:AI243"/>
    <mergeCell ref="AJ243:AK243"/>
    <mergeCell ref="AL243:AM243"/>
    <mergeCell ref="P243:Q243"/>
    <mergeCell ref="R243:S243"/>
    <mergeCell ref="T243:U243"/>
    <mergeCell ref="V243:W243"/>
    <mergeCell ref="X243:Y243"/>
    <mergeCell ref="Z243:AA243"/>
    <mergeCell ref="C243:E243"/>
    <mergeCell ref="F243:G243"/>
    <mergeCell ref="H243:I243"/>
    <mergeCell ref="J243:K243"/>
    <mergeCell ref="L243:M243"/>
    <mergeCell ref="N243:O243"/>
    <mergeCell ref="A233:B233"/>
    <mergeCell ref="A234:B234"/>
    <mergeCell ref="A235:A239"/>
    <mergeCell ref="A240:B240"/>
    <mergeCell ref="A241:B241"/>
    <mergeCell ref="A243:B244"/>
    <mergeCell ref="A218:A221"/>
    <mergeCell ref="A222:A226"/>
    <mergeCell ref="A227:A229"/>
    <mergeCell ref="A230:B230"/>
    <mergeCell ref="A231:B231"/>
    <mergeCell ref="A232:B232"/>
    <mergeCell ref="A197:A198"/>
    <mergeCell ref="A199:A200"/>
    <mergeCell ref="A201:B201"/>
    <mergeCell ref="A202:A203"/>
    <mergeCell ref="A205:A212"/>
    <mergeCell ref="A213:A217"/>
    <mergeCell ref="AT191:AU191"/>
    <mergeCell ref="AV191:AW191"/>
    <mergeCell ref="AX191:AX192"/>
    <mergeCell ref="A193:B193"/>
    <mergeCell ref="A194:B194"/>
    <mergeCell ref="A195:A196"/>
    <mergeCell ref="AL191:AM191"/>
    <mergeCell ref="AN191:AN192"/>
    <mergeCell ref="AO191:AO192"/>
    <mergeCell ref="AP191:AQ191"/>
    <mergeCell ref="AR191:AR192"/>
    <mergeCell ref="AS191:AS192"/>
    <mergeCell ref="Z191:AA191"/>
    <mergeCell ref="AB191:AC191"/>
    <mergeCell ref="AD191:AE191"/>
    <mergeCell ref="AF191:AG191"/>
    <mergeCell ref="AH191:AI191"/>
    <mergeCell ref="AJ191:AK191"/>
    <mergeCell ref="P191:Q191"/>
    <mergeCell ref="R191:S191"/>
    <mergeCell ref="T191:U191"/>
    <mergeCell ref="V191:W191"/>
    <mergeCell ref="X191:Y191"/>
    <mergeCell ref="P178:P179"/>
    <mergeCell ref="Q178:Q179"/>
    <mergeCell ref="A180:A183"/>
    <mergeCell ref="A184:A187"/>
    <mergeCell ref="A191:B192"/>
    <mergeCell ref="C191:E191"/>
    <mergeCell ref="F191:G191"/>
    <mergeCell ref="H191:I191"/>
    <mergeCell ref="J191:K191"/>
    <mergeCell ref="L191:M191"/>
    <mergeCell ref="C178:E178"/>
    <mergeCell ref="F178:G178"/>
    <mergeCell ref="H178:I178"/>
    <mergeCell ref="J178:K178"/>
    <mergeCell ref="L178:M178"/>
    <mergeCell ref="N178:O178"/>
    <mergeCell ref="A170:B170"/>
    <mergeCell ref="A171:A174"/>
    <mergeCell ref="A175:B175"/>
    <mergeCell ref="A176:B176"/>
    <mergeCell ref="A178:B179"/>
    <mergeCell ref="H165:I165"/>
    <mergeCell ref="J165:K165"/>
    <mergeCell ref="L165:M165"/>
    <mergeCell ref="N191:O191"/>
    <mergeCell ref="Q165:Q166"/>
    <mergeCell ref="R165:R166"/>
    <mergeCell ref="A158:A161"/>
    <mergeCell ref="A162:B162"/>
    <mergeCell ref="A163:B163"/>
    <mergeCell ref="A165:B166"/>
    <mergeCell ref="C165:E165"/>
    <mergeCell ref="F165:G165"/>
    <mergeCell ref="A167:A169"/>
    <mergeCell ref="A154:A156"/>
    <mergeCell ref="A157:B157"/>
    <mergeCell ref="A148:A149"/>
    <mergeCell ref="A150:B150"/>
    <mergeCell ref="A152:B153"/>
    <mergeCell ref="C152:E152"/>
    <mergeCell ref="F152:G152"/>
    <mergeCell ref="H152:I152"/>
    <mergeCell ref="N165:P165"/>
    <mergeCell ref="A146:B146"/>
    <mergeCell ref="A147:B147"/>
    <mergeCell ref="Z144:AA144"/>
    <mergeCell ref="AB144:AC144"/>
    <mergeCell ref="AD144:AE144"/>
    <mergeCell ref="AF144:AG144"/>
    <mergeCell ref="AH144:AI144"/>
    <mergeCell ref="AJ144:AK144"/>
    <mergeCell ref="J152:K152"/>
    <mergeCell ref="L152:M152"/>
    <mergeCell ref="N152:N153"/>
    <mergeCell ref="O152:O153"/>
    <mergeCell ref="AN143:AP143"/>
    <mergeCell ref="AQ143:AQ145"/>
    <mergeCell ref="AR143:AR145"/>
    <mergeCell ref="F144:G144"/>
    <mergeCell ref="H144:I144"/>
    <mergeCell ref="J144:K144"/>
    <mergeCell ref="L144:M144"/>
    <mergeCell ref="N144:O144"/>
    <mergeCell ref="P144:Q144"/>
    <mergeCell ref="R144:S144"/>
    <mergeCell ref="AL144:AM144"/>
    <mergeCell ref="AN144:AN145"/>
    <mergeCell ref="AO144:AO145"/>
    <mergeCell ref="AP144:AP145"/>
    <mergeCell ref="A133:B133"/>
    <mergeCell ref="A134:A141"/>
    <mergeCell ref="A143:B145"/>
    <mergeCell ref="C143:E144"/>
    <mergeCell ref="F143:AM143"/>
    <mergeCell ref="T144:U144"/>
    <mergeCell ref="V144:W144"/>
    <mergeCell ref="X144:Y144"/>
    <mergeCell ref="Z131:AA131"/>
    <mergeCell ref="AB131:AC131"/>
    <mergeCell ref="AD131:AE131"/>
    <mergeCell ref="AF131:AG131"/>
    <mergeCell ref="AH131:AH132"/>
    <mergeCell ref="AI131:AI132"/>
    <mergeCell ref="AH130:AK130"/>
    <mergeCell ref="AL130:AL132"/>
    <mergeCell ref="AM130:AM132"/>
    <mergeCell ref="F131:G131"/>
    <mergeCell ref="H131:I131"/>
    <mergeCell ref="J131:K131"/>
    <mergeCell ref="L131:M131"/>
    <mergeCell ref="N131:O131"/>
    <mergeCell ref="P131:Q131"/>
    <mergeCell ref="R131:S131"/>
    <mergeCell ref="AJ131:AJ132"/>
    <mergeCell ref="AK131:AK132"/>
    <mergeCell ref="A119:B119"/>
    <mergeCell ref="A120:A127"/>
    <mergeCell ref="A128:B128"/>
    <mergeCell ref="A130:B132"/>
    <mergeCell ref="C130:E131"/>
    <mergeCell ref="F130:AG130"/>
    <mergeCell ref="T131:U131"/>
    <mergeCell ref="V131:W131"/>
    <mergeCell ref="X131:Y131"/>
    <mergeCell ref="F116:AG116"/>
    <mergeCell ref="AH116:AH118"/>
    <mergeCell ref="AI116:AI118"/>
    <mergeCell ref="F117:G117"/>
    <mergeCell ref="H117:I117"/>
    <mergeCell ref="J117:K117"/>
    <mergeCell ref="L117:M117"/>
    <mergeCell ref="N117:O117"/>
    <mergeCell ref="P117:Q117"/>
    <mergeCell ref="R117:S117"/>
    <mergeCell ref="AF117:AG117"/>
    <mergeCell ref="T117:U117"/>
    <mergeCell ref="V117:W117"/>
    <mergeCell ref="X117:Y117"/>
    <mergeCell ref="Z117:AA117"/>
    <mergeCell ref="AB117:AC117"/>
    <mergeCell ref="AD117:AE117"/>
    <mergeCell ref="A111:B111"/>
    <mergeCell ref="A112:B112"/>
    <mergeCell ref="A113:B113"/>
    <mergeCell ref="A114:B114"/>
    <mergeCell ref="A116:B118"/>
    <mergeCell ref="C116:E117"/>
    <mergeCell ref="A106:B106"/>
    <mergeCell ref="A108:B110"/>
    <mergeCell ref="C108:E109"/>
    <mergeCell ref="F108:M108"/>
    <mergeCell ref="F109:G109"/>
    <mergeCell ref="H109:I109"/>
    <mergeCell ref="J109:K109"/>
    <mergeCell ref="L109:M109"/>
    <mergeCell ref="AB101:AC101"/>
    <mergeCell ref="AD101:AG101"/>
    <mergeCell ref="AH101:AI101"/>
    <mergeCell ref="A103:B103"/>
    <mergeCell ref="A104:B104"/>
    <mergeCell ref="A105:B105"/>
    <mergeCell ref="A100:B102"/>
    <mergeCell ref="C100:E101"/>
    <mergeCell ref="AJ100:AJ102"/>
    <mergeCell ref="AK100:AK102"/>
    <mergeCell ref="AL100:AL102"/>
    <mergeCell ref="F101:G101"/>
    <mergeCell ref="H101:I101"/>
    <mergeCell ref="J101:K101"/>
    <mergeCell ref="L101:M101"/>
    <mergeCell ref="N101:O101"/>
    <mergeCell ref="P101:Q101"/>
    <mergeCell ref="R101:S101"/>
    <mergeCell ref="F100:Q100"/>
    <mergeCell ref="R100:W100"/>
    <mergeCell ref="X100:AC100"/>
    <mergeCell ref="AD100:AI100"/>
    <mergeCell ref="T101:U101"/>
    <mergeCell ref="V101:W101"/>
    <mergeCell ref="X101:Y101"/>
    <mergeCell ref="Z101:AA101"/>
    <mergeCell ref="A95:B95"/>
    <mergeCell ref="A96:B96"/>
    <mergeCell ref="A97:B97"/>
    <mergeCell ref="A98:B98"/>
    <mergeCell ref="Z93:AA93"/>
    <mergeCell ref="AB93:AC93"/>
    <mergeCell ref="AD93:AE93"/>
    <mergeCell ref="AF93:AG93"/>
    <mergeCell ref="AH93:AI93"/>
    <mergeCell ref="N93:O93"/>
    <mergeCell ref="P93:Q93"/>
    <mergeCell ref="R93:S93"/>
    <mergeCell ref="T93:U93"/>
    <mergeCell ref="V93:W93"/>
    <mergeCell ref="X93:Y93"/>
    <mergeCell ref="A91:B94"/>
    <mergeCell ref="C91:E93"/>
    <mergeCell ref="AW91:AW94"/>
    <mergeCell ref="F92:Q92"/>
    <mergeCell ref="R92:W92"/>
    <mergeCell ref="X92:AC92"/>
    <mergeCell ref="AD92:AO92"/>
    <mergeCell ref="AP92:AP94"/>
    <mergeCell ref="AQ92:AQ94"/>
    <mergeCell ref="AR92:AR94"/>
    <mergeCell ref="AS92:AS94"/>
    <mergeCell ref="AT92:AT94"/>
    <mergeCell ref="F91:AC91"/>
    <mergeCell ref="AD91:AT91"/>
    <mergeCell ref="AU91:AU94"/>
    <mergeCell ref="AV91:AV94"/>
    <mergeCell ref="F93:G93"/>
    <mergeCell ref="H93:I93"/>
    <mergeCell ref="J93:K93"/>
    <mergeCell ref="L93:M93"/>
    <mergeCell ref="AL93:AM93"/>
    <mergeCell ref="AN93:AO93"/>
    <mergeCell ref="AJ93:AK93"/>
    <mergeCell ref="A78:B78"/>
    <mergeCell ref="A79:A80"/>
    <mergeCell ref="A81:A82"/>
    <mergeCell ref="A83:B83"/>
    <mergeCell ref="A88:B88"/>
    <mergeCell ref="A89:B89"/>
    <mergeCell ref="A64:B64"/>
    <mergeCell ref="A65:B65"/>
    <mergeCell ref="A66:A72"/>
    <mergeCell ref="A73:A74"/>
    <mergeCell ref="A75:A76"/>
    <mergeCell ref="A77:B77"/>
    <mergeCell ref="A61:B62"/>
    <mergeCell ref="C61:C62"/>
    <mergeCell ref="D61:P61"/>
    <mergeCell ref="Q61:Q62"/>
    <mergeCell ref="R61:R62"/>
    <mergeCell ref="A63:B63"/>
    <mergeCell ref="S53:T53"/>
    <mergeCell ref="U53:W53"/>
    <mergeCell ref="X53:X54"/>
    <mergeCell ref="A55:A56"/>
    <mergeCell ref="A57:A58"/>
    <mergeCell ref="A59:B59"/>
    <mergeCell ref="A51:B51"/>
    <mergeCell ref="A53:B54"/>
    <mergeCell ref="C53:C54"/>
    <mergeCell ref="D53:P53"/>
    <mergeCell ref="Q53:Q54"/>
    <mergeCell ref="R53:R54"/>
    <mergeCell ref="A37:B37"/>
    <mergeCell ref="A38:A44"/>
    <mergeCell ref="A45:A46"/>
    <mergeCell ref="A47:A48"/>
    <mergeCell ref="A49:B49"/>
    <mergeCell ref="A50:B50"/>
    <mergeCell ref="V33:V34"/>
    <mergeCell ref="W33:W34"/>
    <mergeCell ref="X33:Z33"/>
    <mergeCell ref="AA33:AA34"/>
    <mergeCell ref="A35:B35"/>
    <mergeCell ref="A36:B36"/>
    <mergeCell ref="C33:C34"/>
    <mergeCell ref="D33:P33"/>
    <mergeCell ref="Q33:Q34"/>
    <mergeCell ref="R33:R34"/>
    <mergeCell ref="S33:S34"/>
    <mergeCell ref="T33:U33"/>
    <mergeCell ref="A27:B27"/>
    <mergeCell ref="A28:B28"/>
    <mergeCell ref="A29:B29"/>
    <mergeCell ref="A30:B30"/>
    <mergeCell ref="A31:B31"/>
    <mergeCell ref="A33:B34"/>
    <mergeCell ref="A21:B21"/>
    <mergeCell ref="A22:B22"/>
    <mergeCell ref="A23:B23"/>
    <mergeCell ref="A24:B24"/>
    <mergeCell ref="A25:B25"/>
    <mergeCell ref="A26:B26"/>
    <mergeCell ref="D16:D17"/>
    <mergeCell ref="E16:E17"/>
    <mergeCell ref="F16:F17"/>
    <mergeCell ref="A18:B18"/>
    <mergeCell ref="A19:B19"/>
    <mergeCell ref="A20:B20"/>
    <mergeCell ref="A11:B11"/>
    <mergeCell ref="A12:B12"/>
    <mergeCell ref="A13:B13"/>
    <mergeCell ref="A14:B14"/>
    <mergeCell ref="A16:B17"/>
    <mergeCell ref="C16:C17"/>
    <mergeCell ref="Q9:Q10"/>
    <mergeCell ref="R9:R10"/>
    <mergeCell ref="S9:T9"/>
    <mergeCell ref="U9:U10"/>
    <mergeCell ref="V9:V10"/>
    <mergeCell ref="W9:X9"/>
    <mergeCell ref="A6:P6"/>
    <mergeCell ref="A9:B10"/>
    <mergeCell ref="C9:C10"/>
    <mergeCell ref="D9:N9"/>
    <mergeCell ref="O9:O10"/>
    <mergeCell ref="P9:P10"/>
  </mergeCells>
  <dataValidations count="12">
    <dataValidation type="whole" allowBlank="1" showInputMessage="1" showErrorMessage="1" sqref="C394:U394 C396:U398 C400:U404 C409:F411" xr:uid="{F7AC4F1A-D5F8-4A4E-92E9-F078E10FD7B2}">
      <formula1>0</formula1>
      <formula2>9.99999999999999E+34</formula2>
    </dataValidation>
    <dataValidation type="whole" allowBlank="1" showInputMessage="1" showErrorMessage="1" sqref="F195:AX241 F329:AW339" xr:uid="{694C1AEC-567D-4B61-B329-B0BEEADDE497}">
      <formula1>0</formula1>
      <formula2>9.99999999999999E+37</formula2>
    </dataValidation>
    <dataValidation type="whole" allowBlank="1" showInputMessage="1" showErrorMessage="1" sqref="F95:AW98" xr:uid="{8705EF99-2262-4770-B456-274645B35417}">
      <formula1>0</formula1>
      <formula2>9.99999999999999E+39</formula2>
    </dataValidation>
    <dataValidation type="whole" allowBlank="1" showInputMessage="1" showErrorMessage="1" sqref="D64:R83" xr:uid="{A25352F6-3DF2-4804-968B-EC5026A475DA}">
      <formula1>0</formula1>
      <formula2>9.99999999999999E+28</formula2>
    </dataValidation>
    <dataValidation type="whole" allowBlank="1" showInputMessage="1" showErrorMessage="1" sqref="D36:M51 O36:AA51 N36 N38:N51" xr:uid="{2154F689-1D2B-4436-A342-EF499C30FEC5}">
      <formula1>0</formula1>
      <formula2>9.99999999999999E+32</formula2>
    </dataValidation>
    <dataValidation type="whole" operator="equal" allowBlank="1" showInputMessage="1" showErrorMessage="1" error="Valor no Permitido" sqref="B371:AS371 B374:AS374 B377:AS377 B383:AS383 J395" xr:uid="{BA7F0789-0B3B-4250-B3CA-2166D485C9B6}">
      <formula1>0</formula1>
    </dataValidation>
    <dataValidation type="whole" operator="equal" allowBlank="1" showInputMessage="1" showErrorMessage="1" sqref="C246:AX246 D208 D329 C194:AX194 N37" xr:uid="{A6C30454-21C5-4561-BFF4-132981794D84}">
      <formula1>0</formula1>
    </dataValidation>
    <dataValidation type="whole" operator="greaterThanOrEqual" allowBlank="1" showInputMessage="1" showErrorMessage="1" error="Valor no Permitido" sqref="C399:U399 B384:AS389 B372:AS373 B375:AS376 B378:AS382 K395:U395 B395:B402 C395:I395 B409:B411" xr:uid="{81E8D3D0-F601-4555-A8C1-42236768FB5C}">
      <formula1>0</formula1>
    </dataValidation>
    <dataValidation allowBlank="1" showInputMessage="1" showErrorMessage="1" errorTitle="Error de ingreso" error="Debe ingresar sólo números enteros positivos." sqref="AA33:AA34 X33 X53:X54 U53" xr:uid="{7C1D58B0-19AD-4881-8BA5-99517432CD65}"/>
    <dataValidation type="whole" allowBlank="1" showInputMessage="1" showErrorMessage="1" sqref="F307:AV324 F180:Q182 F184:Q187" xr:uid="{3F2721E6-188B-48D7-8659-5FEC01A837D9}">
      <formula1>0</formula1>
      <formula2>9.99999999999999E+38</formula2>
    </dataValidation>
    <dataValidation type="whole" allowBlank="1" showInputMessage="1" showErrorMessage="1" sqref="E351:U352 F247:G293 H248:AX293" xr:uid="{90BD584E-4C55-4193-8B76-B34E0CE54205}">
      <formula1>0</formula1>
      <formula2>9.99999999999999E+35</formula2>
    </dataValidation>
    <dataValidation type="whole" operator="greaterThanOrEqual" allowBlank="1" showInputMessage="1" showErrorMessage="1" sqref="F344:AK346 C18:F31 F357:AM366 D11:X14 B86:D86 F133:AM141 F119:AI128 F111:M114 F154:O156 F158:O161 F146:AR150 D89:E89 F167:R169 F298:AO301 F245:AX245 D55:X59 F193:AX193 D52:U52 F171:R174 F103:AL106 H247:AX247" xr:uid="{876B259C-6C72-4956-BF40-78AC28812E28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CONSOLIDADO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Depto. Bioestadistica</dc:creator>
  <cp:lastModifiedBy>jmunozm_hospitaldelinares.cl</cp:lastModifiedBy>
  <dcterms:created xsi:type="dcterms:W3CDTF">2025-03-20T17:04:01Z</dcterms:created>
  <dcterms:modified xsi:type="dcterms:W3CDTF">2026-01-16T17:31:36Z</dcterms:modified>
</cp:coreProperties>
</file>